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a3977\Desktop\"/>
    </mc:Choice>
  </mc:AlternateContent>
  <xr:revisionPtr revIDLastSave="0" documentId="8_{800583F8-A0D9-4451-8E4A-06A785D47617}" xr6:coauthVersionLast="36" xr6:coauthVersionMax="36" xr10:uidLastSave="{00000000-0000-0000-0000-000000000000}"/>
  <bookViews>
    <workbookView xWindow="0" yWindow="1605" windowWidth="23310" windowHeight="11010" xr2:uid="{1EF9A3B1-89C1-423A-A1EF-49F6FF312EC3}"/>
  </bookViews>
  <sheets>
    <sheet name="Overview" sheetId="3" r:id="rId1"/>
    <sheet name="MITRE ATTCK v17.1" sheetId="1" r:id="rId2"/>
    <sheet name="Status" sheetId="5" r:id="rId3"/>
  </sheets>
  <definedNames>
    <definedName name="_xlnm._FilterDatabase" localSheetId="1" hidden="1">'MITRE ATTCK v17.1'!$A$1:$Z$751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2" i="1"/>
  <c r="N3" i="1"/>
  <c r="N4" i="1"/>
  <c r="N5" i="1"/>
  <c r="N6" i="1"/>
  <c r="N7" i="1"/>
  <c r="N8" i="1"/>
  <c r="N9" i="1"/>
  <c r="N10" i="1"/>
  <c r="N11" i="1"/>
  <c r="D54" i="5"/>
  <c r="D82" i="5"/>
  <c r="L3" i="1"/>
  <c r="Q3" i="1"/>
  <c r="S3" i="1" s="1"/>
  <c r="V3" i="1"/>
  <c r="X3" i="1"/>
  <c r="L4" i="1"/>
  <c r="Q4" i="1"/>
  <c r="S4" i="1" s="1"/>
  <c r="V4" i="1"/>
  <c r="X4" i="1"/>
  <c r="L5" i="1"/>
  <c r="Q5" i="1"/>
  <c r="S5" i="1"/>
  <c r="V5" i="1"/>
  <c r="X5" i="1" s="1"/>
  <c r="L6" i="1"/>
  <c r="Q6" i="1"/>
  <c r="S6" i="1" s="1"/>
  <c r="V6" i="1"/>
  <c r="X6" i="1" s="1"/>
  <c r="L7" i="1"/>
  <c r="Q7" i="1"/>
  <c r="S7" i="1" s="1"/>
  <c r="V7" i="1"/>
  <c r="X7" i="1"/>
  <c r="L8" i="1"/>
  <c r="Q8" i="1"/>
  <c r="S8" i="1" s="1"/>
  <c r="V8" i="1"/>
  <c r="X8" i="1" s="1"/>
  <c r="L9" i="1"/>
  <c r="Q9" i="1"/>
  <c r="S9" i="1"/>
  <c r="V9" i="1"/>
  <c r="X9" i="1" s="1"/>
  <c r="L10" i="1"/>
  <c r="Q10" i="1"/>
  <c r="S10" i="1" s="1"/>
  <c r="V10" i="1"/>
  <c r="X10" i="1" s="1"/>
  <c r="L11" i="1"/>
  <c r="Q11" i="1"/>
  <c r="S11" i="1" s="1"/>
  <c r="V11" i="1"/>
  <c r="X11" i="1"/>
  <c r="L12" i="1"/>
  <c r="Q12" i="1"/>
  <c r="S12" i="1"/>
  <c r="V12" i="1"/>
  <c r="X12" i="1" s="1"/>
  <c r="L13" i="1"/>
  <c r="Q13" i="1"/>
  <c r="S13" i="1" s="1"/>
  <c r="V13" i="1"/>
  <c r="X13" i="1" s="1"/>
  <c r="L14" i="1"/>
  <c r="Q14" i="1"/>
  <c r="S14" i="1" s="1"/>
  <c r="V14" i="1"/>
  <c r="X14" i="1"/>
  <c r="L15" i="1"/>
  <c r="Q15" i="1"/>
  <c r="S15" i="1"/>
  <c r="V15" i="1"/>
  <c r="X15" i="1" s="1"/>
  <c r="L16" i="1"/>
  <c r="Q16" i="1"/>
  <c r="S16" i="1"/>
  <c r="V16" i="1"/>
  <c r="X16" i="1" s="1"/>
  <c r="L17" i="1"/>
  <c r="Q17" i="1"/>
  <c r="S17" i="1" s="1"/>
  <c r="V17" i="1"/>
  <c r="X17" i="1" s="1"/>
  <c r="L18" i="1"/>
  <c r="Q18" i="1"/>
  <c r="S18" i="1" s="1"/>
  <c r="V18" i="1"/>
  <c r="X18" i="1"/>
  <c r="L19" i="1"/>
  <c r="Q19" i="1"/>
  <c r="S19" i="1"/>
  <c r="V19" i="1"/>
  <c r="X19" i="1" s="1"/>
  <c r="L20" i="1"/>
  <c r="Q20" i="1"/>
  <c r="S20" i="1" s="1"/>
  <c r="V20" i="1"/>
  <c r="X20" i="1" s="1"/>
  <c r="L21" i="1"/>
  <c r="Q21" i="1"/>
  <c r="S21" i="1"/>
  <c r="V21" i="1"/>
  <c r="X21" i="1"/>
  <c r="L22" i="1"/>
  <c r="Q22" i="1"/>
  <c r="S22" i="1" s="1"/>
  <c r="V22" i="1"/>
  <c r="X22" i="1" s="1"/>
  <c r="L23" i="1"/>
  <c r="Q23" i="1"/>
  <c r="S23" i="1"/>
  <c r="V23" i="1"/>
  <c r="X23" i="1"/>
  <c r="L24" i="1"/>
  <c r="Q24" i="1"/>
  <c r="S24" i="1" s="1"/>
  <c r="V24" i="1"/>
  <c r="X24" i="1"/>
  <c r="L25" i="1"/>
  <c r="Q25" i="1"/>
  <c r="S25" i="1" s="1"/>
  <c r="V25" i="1"/>
  <c r="X25" i="1"/>
  <c r="L26" i="1"/>
  <c r="Q26" i="1"/>
  <c r="S26" i="1"/>
  <c r="V26" i="1"/>
  <c r="X26" i="1" s="1"/>
  <c r="L27" i="1"/>
  <c r="Q27" i="1"/>
  <c r="S27" i="1" s="1"/>
  <c r="V27" i="1"/>
  <c r="X27" i="1" s="1"/>
  <c r="L28" i="1"/>
  <c r="Q28" i="1"/>
  <c r="S28" i="1" s="1"/>
  <c r="V28" i="1"/>
  <c r="X28" i="1"/>
  <c r="L29" i="1"/>
  <c r="Q29" i="1"/>
  <c r="S29" i="1"/>
  <c r="V29" i="1"/>
  <c r="X29" i="1" s="1"/>
  <c r="L30" i="1"/>
  <c r="Q30" i="1"/>
  <c r="S30" i="1"/>
  <c r="V30" i="1"/>
  <c r="X30" i="1" s="1"/>
  <c r="L31" i="1"/>
  <c r="Q31" i="1"/>
  <c r="S31" i="1" s="1"/>
  <c r="V31" i="1"/>
  <c r="X31" i="1" s="1"/>
  <c r="L32" i="1"/>
  <c r="Q32" i="1"/>
  <c r="S32" i="1" s="1"/>
  <c r="V32" i="1"/>
  <c r="X32" i="1"/>
  <c r="L33" i="1"/>
  <c r="Q33" i="1"/>
  <c r="S33" i="1"/>
  <c r="V33" i="1"/>
  <c r="X33" i="1" s="1"/>
  <c r="L34" i="1"/>
  <c r="Q34" i="1"/>
  <c r="S34" i="1" s="1"/>
  <c r="V34" i="1"/>
  <c r="X34" i="1" s="1"/>
  <c r="L35" i="1"/>
  <c r="Q35" i="1"/>
  <c r="S35" i="1"/>
  <c r="V35" i="1"/>
  <c r="X35" i="1"/>
  <c r="L36" i="1"/>
  <c r="Q36" i="1"/>
  <c r="S36" i="1" s="1"/>
  <c r="V36" i="1"/>
  <c r="X36" i="1" s="1"/>
  <c r="L37" i="1"/>
  <c r="Q37" i="1"/>
  <c r="S37" i="1"/>
  <c r="V37" i="1"/>
  <c r="X37" i="1" s="1"/>
  <c r="L38" i="1"/>
  <c r="Q38" i="1"/>
  <c r="S38" i="1" s="1"/>
  <c r="V38" i="1"/>
  <c r="X38" i="1"/>
  <c r="L39" i="1"/>
  <c r="Q39" i="1"/>
  <c r="S39" i="1" s="1"/>
  <c r="V39" i="1"/>
  <c r="X39" i="1"/>
  <c r="L40" i="1"/>
  <c r="Q40" i="1"/>
  <c r="S40" i="1"/>
  <c r="V40" i="1"/>
  <c r="X40" i="1" s="1"/>
  <c r="L41" i="1"/>
  <c r="Q41" i="1"/>
  <c r="S41" i="1" s="1"/>
  <c r="V41" i="1"/>
  <c r="X41" i="1" s="1"/>
  <c r="L42" i="1"/>
  <c r="Q42" i="1"/>
  <c r="S42" i="1"/>
  <c r="V42" i="1"/>
  <c r="X42" i="1"/>
  <c r="L43" i="1"/>
  <c r="Q43" i="1"/>
  <c r="S43" i="1" s="1"/>
  <c r="V43" i="1"/>
  <c r="X43" i="1" s="1"/>
  <c r="L44" i="1"/>
  <c r="Q44" i="1"/>
  <c r="S44" i="1"/>
  <c r="V44" i="1"/>
  <c r="X44" i="1"/>
  <c r="L45" i="1"/>
  <c r="Q45" i="1"/>
  <c r="S45" i="1" s="1"/>
  <c r="V45" i="1"/>
  <c r="X45" i="1" s="1"/>
  <c r="L46" i="1"/>
  <c r="Q46" i="1"/>
  <c r="S46" i="1" s="1"/>
  <c r="V46" i="1"/>
  <c r="X46" i="1"/>
  <c r="L47" i="1"/>
  <c r="Q47" i="1"/>
  <c r="S47" i="1"/>
  <c r="V47" i="1"/>
  <c r="X47" i="1" s="1"/>
  <c r="L48" i="1"/>
  <c r="Q48" i="1"/>
  <c r="S48" i="1" s="1"/>
  <c r="V48" i="1"/>
  <c r="X48" i="1" s="1"/>
  <c r="L49" i="1"/>
  <c r="Q49" i="1"/>
  <c r="S49" i="1" s="1"/>
  <c r="V49" i="1"/>
  <c r="X49" i="1"/>
  <c r="L50" i="1"/>
  <c r="Q50" i="1"/>
  <c r="S50" i="1"/>
  <c r="V50" i="1"/>
  <c r="X50" i="1" s="1"/>
  <c r="L51" i="1"/>
  <c r="Q51" i="1"/>
  <c r="S51" i="1"/>
  <c r="V51" i="1"/>
  <c r="X51" i="1"/>
  <c r="L52" i="1"/>
  <c r="Q52" i="1"/>
  <c r="S52" i="1" s="1"/>
  <c r="V52" i="1"/>
  <c r="X52" i="1"/>
  <c r="L53" i="1"/>
  <c r="Q53" i="1"/>
  <c r="S53" i="1" s="1"/>
  <c r="V53" i="1"/>
  <c r="X53" i="1"/>
  <c r="L54" i="1"/>
  <c r="Q54" i="1"/>
  <c r="S54" i="1"/>
  <c r="V54" i="1"/>
  <c r="X54" i="1" s="1"/>
  <c r="L55" i="1"/>
  <c r="Q55" i="1"/>
  <c r="S55" i="1" s="1"/>
  <c r="V55" i="1"/>
  <c r="X55" i="1" s="1"/>
  <c r="L56" i="1"/>
  <c r="Q56" i="1"/>
  <c r="S56" i="1"/>
  <c r="V56" i="1"/>
  <c r="X56" i="1"/>
  <c r="L57" i="1"/>
  <c r="Q57" i="1"/>
  <c r="S57" i="1"/>
  <c r="V57" i="1"/>
  <c r="X57" i="1" s="1"/>
  <c r="L58" i="1"/>
  <c r="Q58" i="1"/>
  <c r="S58" i="1"/>
  <c r="V58" i="1"/>
  <c r="X58" i="1"/>
  <c r="L59" i="1"/>
  <c r="Q59" i="1"/>
  <c r="S59" i="1" s="1"/>
  <c r="V59" i="1"/>
  <c r="X59" i="1" s="1"/>
  <c r="L60" i="1"/>
  <c r="Q60" i="1"/>
  <c r="S60" i="1" s="1"/>
  <c r="V60" i="1"/>
  <c r="X60" i="1"/>
  <c r="L61" i="1"/>
  <c r="Q61" i="1"/>
  <c r="S61" i="1"/>
  <c r="V61" i="1"/>
  <c r="X61" i="1" s="1"/>
  <c r="L62" i="1"/>
  <c r="Q62" i="1"/>
  <c r="S62" i="1" s="1"/>
  <c r="V62" i="1"/>
  <c r="X62" i="1" s="1"/>
  <c r="L63" i="1"/>
  <c r="Q63" i="1"/>
  <c r="S63" i="1" s="1"/>
  <c r="V63" i="1"/>
  <c r="X63" i="1"/>
  <c r="L64" i="1"/>
  <c r="Q64" i="1"/>
  <c r="S64" i="1" s="1"/>
  <c r="V64" i="1"/>
  <c r="X64" i="1" s="1"/>
  <c r="L65" i="1"/>
  <c r="Q65" i="1"/>
  <c r="S65" i="1"/>
  <c r="V65" i="1"/>
  <c r="X65" i="1" s="1"/>
  <c r="L66" i="1"/>
  <c r="Q66" i="1"/>
  <c r="S66" i="1" s="1"/>
  <c r="V66" i="1"/>
  <c r="X66" i="1" s="1"/>
  <c r="L67" i="1"/>
  <c r="Q67" i="1"/>
  <c r="S67" i="1" s="1"/>
  <c r="V67" i="1"/>
  <c r="X67" i="1"/>
  <c r="L68" i="1"/>
  <c r="Q68" i="1"/>
  <c r="S68" i="1"/>
  <c r="V68" i="1"/>
  <c r="X68" i="1" s="1"/>
  <c r="L69" i="1"/>
  <c r="Q69" i="1"/>
  <c r="S69" i="1" s="1"/>
  <c r="V69" i="1"/>
  <c r="X69" i="1" s="1"/>
  <c r="L70" i="1"/>
  <c r="Q70" i="1"/>
  <c r="S70" i="1" s="1"/>
  <c r="V70" i="1"/>
  <c r="X70" i="1"/>
  <c r="L71" i="1"/>
  <c r="Q71" i="1"/>
  <c r="S71" i="1" s="1"/>
  <c r="V71" i="1"/>
  <c r="X71" i="1" s="1"/>
  <c r="L72" i="1"/>
  <c r="Q72" i="1"/>
  <c r="S72" i="1" s="1"/>
  <c r="V72" i="1"/>
  <c r="X72" i="1"/>
  <c r="L73" i="1"/>
  <c r="Q73" i="1"/>
  <c r="S73" i="1" s="1"/>
  <c r="V73" i="1"/>
  <c r="X73" i="1" s="1"/>
  <c r="L74" i="1"/>
  <c r="Q74" i="1"/>
  <c r="S74" i="1" s="1"/>
  <c r="V74" i="1"/>
  <c r="X74" i="1" s="1"/>
  <c r="L75" i="1"/>
  <c r="Q75" i="1"/>
  <c r="S75" i="1"/>
  <c r="V75" i="1"/>
  <c r="X75" i="1" s="1"/>
  <c r="L76" i="1"/>
  <c r="Q76" i="1"/>
  <c r="S76" i="1" s="1"/>
  <c r="V76" i="1"/>
  <c r="X76" i="1" s="1"/>
  <c r="L77" i="1"/>
  <c r="Q77" i="1"/>
  <c r="S77" i="1" s="1"/>
  <c r="V77" i="1"/>
  <c r="X77" i="1"/>
  <c r="L78" i="1"/>
  <c r="Q78" i="1"/>
  <c r="S78" i="1" s="1"/>
  <c r="V78" i="1"/>
  <c r="X78" i="1" s="1"/>
  <c r="L79" i="1"/>
  <c r="Q79" i="1"/>
  <c r="S79" i="1" s="1"/>
  <c r="V79" i="1"/>
  <c r="X79" i="1" s="1"/>
  <c r="L80" i="1"/>
  <c r="Q80" i="1"/>
  <c r="S80" i="1" s="1"/>
  <c r="V80" i="1"/>
  <c r="X80" i="1"/>
  <c r="L81" i="1"/>
  <c r="Q81" i="1"/>
  <c r="S81" i="1" s="1"/>
  <c r="V81" i="1"/>
  <c r="X81" i="1" s="1"/>
  <c r="L82" i="1"/>
  <c r="Q82" i="1"/>
  <c r="S82" i="1"/>
  <c r="V82" i="1"/>
  <c r="X82" i="1" s="1"/>
  <c r="L83" i="1"/>
  <c r="Q83" i="1"/>
  <c r="S83" i="1" s="1"/>
  <c r="V83" i="1"/>
  <c r="X83" i="1" s="1"/>
  <c r="L84" i="1"/>
  <c r="Q84" i="1"/>
  <c r="S84" i="1" s="1"/>
  <c r="V84" i="1"/>
  <c r="X84" i="1"/>
  <c r="L85" i="1"/>
  <c r="Q85" i="1"/>
  <c r="S85" i="1"/>
  <c r="V85" i="1"/>
  <c r="X85" i="1" s="1"/>
  <c r="L86" i="1"/>
  <c r="Q86" i="1"/>
  <c r="S86" i="1"/>
  <c r="V86" i="1"/>
  <c r="X86" i="1" s="1"/>
  <c r="L87" i="1"/>
  <c r="Q87" i="1"/>
  <c r="S87" i="1" s="1"/>
  <c r="V87" i="1"/>
  <c r="X87" i="1" s="1"/>
  <c r="L88" i="1"/>
  <c r="Q88" i="1"/>
  <c r="S88" i="1" s="1"/>
  <c r="V88" i="1"/>
  <c r="X88" i="1"/>
  <c r="L89" i="1"/>
  <c r="Q89" i="1"/>
  <c r="S89" i="1"/>
  <c r="V89" i="1"/>
  <c r="X89" i="1" s="1"/>
  <c r="L90" i="1"/>
  <c r="Q90" i="1"/>
  <c r="S90" i="1" s="1"/>
  <c r="V90" i="1"/>
  <c r="X90" i="1" s="1"/>
  <c r="L91" i="1"/>
  <c r="Q91" i="1"/>
  <c r="S91" i="1" s="1"/>
  <c r="V91" i="1"/>
  <c r="X91" i="1"/>
  <c r="L92" i="1"/>
  <c r="Q92" i="1"/>
  <c r="S92" i="1" s="1"/>
  <c r="V92" i="1"/>
  <c r="X92" i="1" s="1"/>
  <c r="L93" i="1"/>
  <c r="Q93" i="1"/>
  <c r="S93" i="1" s="1"/>
  <c r="V93" i="1"/>
  <c r="X93" i="1"/>
  <c r="L94" i="1"/>
  <c r="Q94" i="1"/>
  <c r="S94" i="1" s="1"/>
  <c r="V94" i="1"/>
  <c r="X94" i="1" s="1"/>
  <c r="L95" i="1"/>
  <c r="Q95" i="1"/>
  <c r="S95" i="1" s="1"/>
  <c r="V95" i="1"/>
  <c r="X95" i="1" s="1"/>
  <c r="L96" i="1"/>
  <c r="Q96" i="1"/>
  <c r="S96" i="1"/>
  <c r="V96" i="1"/>
  <c r="X96" i="1"/>
  <c r="L97" i="1"/>
  <c r="Q97" i="1"/>
  <c r="S97" i="1" s="1"/>
  <c r="V97" i="1"/>
  <c r="X97" i="1" s="1"/>
  <c r="L98" i="1"/>
  <c r="Q98" i="1"/>
  <c r="S98" i="1" s="1"/>
  <c r="V98" i="1"/>
  <c r="X98" i="1"/>
  <c r="L99" i="1"/>
  <c r="Q99" i="1"/>
  <c r="S99" i="1" s="1"/>
  <c r="V99" i="1"/>
  <c r="X99" i="1" s="1"/>
  <c r="L100" i="1"/>
  <c r="Q100" i="1"/>
  <c r="S100" i="1" s="1"/>
  <c r="V100" i="1"/>
  <c r="X100" i="1" s="1"/>
  <c r="L101" i="1"/>
  <c r="Q101" i="1"/>
  <c r="S101" i="1" s="1"/>
  <c r="V101" i="1"/>
  <c r="X101" i="1"/>
  <c r="L102" i="1"/>
  <c r="Q102" i="1"/>
  <c r="S102" i="1" s="1"/>
  <c r="V102" i="1"/>
  <c r="X102" i="1" s="1"/>
  <c r="L103" i="1"/>
  <c r="Q103" i="1"/>
  <c r="S103" i="1"/>
  <c r="V103" i="1"/>
  <c r="X103" i="1"/>
  <c r="L104" i="1"/>
  <c r="Q104" i="1"/>
  <c r="S104" i="1" s="1"/>
  <c r="V104" i="1"/>
  <c r="X104" i="1" s="1"/>
  <c r="L105" i="1"/>
  <c r="Q105" i="1"/>
  <c r="S105" i="1" s="1"/>
  <c r="V105" i="1"/>
  <c r="X105" i="1"/>
  <c r="L106" i="1"/>
  <c r="Q106" i="1"/>
  <c r="S106" i="1" s="1"/>
  <c r="V106" i="1"/>
  <c r="X106" i="1" s="1"/>
  <c r="L107" i="1"/>
  <c r="Q107" i="1"/>
  <c r="S107" i="1" s="1"/>
  <c r="V107" i="1"/>
  <c r="X107" i="1" s="1"/>
  <c r="L108" i="1"/>
  <c r="Q108" i="1"/>
  <c r="S108" i="1" s="1"/>
  <c r="V108" i="1"/>
  <c r="X108" i="1" s="1"/>
  <c r="L109" i="1"/>
  <c r="Q109" i="1"/>
  <c r="S109" i="1" s="1"/>
  <c r="V109" i="1"/>
  <c r="X109" i="1" s="1"/>
  <c r="L110" i="1"/>
  <c r="Q110" i="1"/>
  <c r="S110" i="1"/>
  <c r="V110" i="1"/>
  <c r="X110" i="1"/>
  <c r="L111" i="1"/>
  <c r="Q111" i="1"/>
  <c r="S111" i="1" s="1"/>
  <c r="V111" i="1"/>
  <c r="X111" i="1" s="1"/>
  <c r="L112" i="1"/>
  <c r="Q112" i="1"/>
  <c r="S112" i="1" s="1"/>
  <c r="V112" i="1"/>
  <c r="X112" i="1"/>
  <c r="L113" i="1"/>
  <c r="Q113" i="1"/>
  <c r="S113" i="1" s="1"/>
  <c r="V113" i="1"/>
  <c r="X113" i="1" s="1"/>
  <c r="L114" i="1"/>
  <c r="Q114" i="1"/>
  <c r="S114" i="1" s="1"/>
  <c r="V114" i="1"/>
  <c r="X114" i="1"/>
  <c r="L115" i="1"/>
  <c r="Q115" i="1"/>
  <c r="S115" i="1" s="1"/>
  <c r="V115" i="1"/>
  <c r="X115" i="1" s="1"/>
  <c r="L116" i="1"/>
  <c r="Q116" i="1"/>
  <c r="S116" i="1" s="1"/>
  <c r="V116" i="1"/>
  <c r="X116" i="1" s="1"/>
  <c r="L117" i="1"/>
  <c r="Q117" i="1"/>
  <c r="S117" i="1"/>
  <c r="V117" i="1"/>
  <c r="X117" i="1" s="1"/>
  <c r="L118" i="1"/>
  <c r="Q118" i="1"/>
  <c r="S118" i="1" s="1"/>
  <c r="V118" i="1"/>
  <c r="X118" i="1" s="1"/>
  <c r="L119" i="1"/>
  <c r="Q119" i="1"/>
  <c r="S119" i="1"/>
  <c r="V119" i="1"/>
  <c r="X119" i="1"/>
  <c r="L120" i="1"/>
  <c r="Q120" i="1"/>
  <c r="S120" i="1"/>
  <c r="V120" i="1"/>
  <c r="X120" i="1" s="1"/>
  <c r="L121" i="1"/>
  <c r="Q121" i="1"/>
  <c r="S121" i="1" s="1"/>
  <c r="V121" i="1"/>
  <c r="X121" i="1" s="1"/>
  <c r="L122" i="1"/>
  <c r="Q122" i="1"/>
  <c r="S122" i="1"/>
  <c r="V122" i="1"/>
  <c r="X122" i="1" s="1"/>
  <c r="L123" i="1"/>
  <c r="Q123" i="1"/>
  <c r="S123" i="1" s="1"/>
  <c r="V123" i="1"/>
  <c r="X123" i="1" s="1"/>
  <c r="L124" i="1"/>
  <c r="Q124" i="1"/>
  <c r="S124" i="1"/>
  <c r="V124" i="1"/>
  <c r="X124" i="1"/>
  <c r="L125" i="1"/>
  <c r="Q125" i="1"/>
  <c r="S125" i="1" s="1"/>
  <c r="V125" i="1"/>
  <c r="X125" i="1"/>
  <c r="L126" i="1"/>
  <c r="Q126" i="1"/>
  <c r="S126" i="1"/>
  <c r="V126" i="1"/>
  <c r="X126" i="1"/>
  <c r="L127" i="1"/>
  <c r="Q127" i="1"/>
  <c r="S127" i="1" s="1"/>
  <c r="V127" i="1"/>
  <c r="X127" i="1" s="1"/>
  <c r="L128" i="1"/>
  <c r="Q128" i="1"/>
  <c r="S128" i="1"/>
  <c r="V128" i="1"/>
  <c r="X128" i="1"/>
  <c r="L129" i="1"/>
  <c r="Q129" i="1"/>
  <c r="S129" i="1"/>
  <c r="V129" i="1"/>
  <c r="X129" i="1"/>
  <c r="L130" i="1"/>
  <c r="Q130" i="1"/>
  <c r="S130" i="1" s="1"/>
  <c r="V130" i="1"/>
  <c r="X130" i="1" s="1"/>
  <c r="L131" i="1"/>
  <c r="Q131" i="1"/>
  <c r="S131" i="1"/>
  <c r="V131" i="1"/>
  <c r="X131" i="1" s="1"/>
  <c r="L132" i="1"/>
  <c r="Q132" i="1"/>
  <c r="S132" i="1" s="1"/>
  <c r="V132" i="1"/>
  <c r="X132" i="1" s="1"/>
  <c r="L133" i="1"/>
  <c r="Q133" i="1"/>
  <c r="S133" i="1" s="1"/>
  <c r="V133" i="1"/>
  <c r="X133" i="1"/>
  <c r="L134" i="1"/>
  <c r="Q134" i="1"/>
  <c r="S134" i="1"/>
  <c r="V134" i="1"/>
  <c r="X134" i="1" s="1"/>
  <c r="L135" i="1"/>
  <c r="Q135" i="1"/>
  <c r="S135" i="1" s="1"/>
  <c r="V135" i="1"/>
  <c r="X135" i="1"/>
  <c r="L136" i="1"/>
  <c r="Q136" i="1"/>
  <c r="S136" i="1" s="1"/>
  <c r="V136" i="1"/>
  <c r="X136" i="1" s="1"/>
  <c r="L137" i="1"/>
  <c r="Q137" i="1"/>
  <c r="S137" i="1"/>
  <c r="V137" i="1"/>
  <c r="X137" i="1" s="1"/>
  <c r="L138" i="1"/>
  <c r="Q138" i="1"/>
  <c r="S138" i="1"/>
  <c r="V138" i="1"/>
  <c r="X138" i="1"/>
  <c r="L139" i="1"/>
  <c r="Q139" i="1"/>
  <c r="S139" i="1" s="1"/>
  <c r="V139" i="1"/>
  <c r="X139" i="1" s="1"/>
  <c r="L140" i="1"/>
  <c r="Q140" i="1"/>
  <c r="S140" i="1" s="1"/>
  <c r="V140" i="1"/>
  <c r="X140" i="1"/>
  <c r="L141" i="1"/>
  <c r="Q141" i="1"/>
  <c r="S141" i="1"/>
  <c r="V141" i="1"/>
  <c r="X141" i="1" s="1"/>
  <c r="L142" i="1"/>
  <c r="Q142" i="1"/>
  <c r="S142" i="1"/>
  <c r="V142" i="1"/>
  <c r="X142" i="1"/>
  <c r="L143" i="1"/>
  <c r="Q143" i="1"/>
  <c r="S143" i="1" s="1"/>
  <c r="V143" i="1"/>
  <c r="X143" i="1" s="1"/>
  <c r="L144" i="1"/>
  <c r="Q144" i="1"/>
  <c r="S144" i="1" s="1"/>
  <c r="V144" i="1"/>
  <c r="X144" i="1" s="1"/>
  <c r="L145" i="1"/>
  <c r="Q145" i="1"/>
  <c r="S145" i="1"/>
  <c r="V145" i="1"/>
  <c r="X145" i="1"/>
  <c r="L146" i="1"/>
  <c r="Q146" i="1"/>
  <c r="S146" i="1" s="1"/>
  <c r="V146" i="1"/>
  <c r="X146" i="1" s="1"/>
  <c r="L147" i="1"/>
  <c r="Q147" i="1"/>
  <c r="S147" i="1"/>
  <c r="V147" i="1"/>
  <c r="X147" i="1"/>
  <c r="L148" i="1"/>
  <c r="Q148" i="1"/>
  <c r="S148" i="1"/>
  <c r="V148" i="1"/>
  <c r="X148" i="1" s="1"/>
  <c r="L149" i="1"/>
  <c r="Q149" i="1"/>
  <c r="S149" i="1" s="1"/>
  <c r="V149" i="1"/>
  <c r="X149" i="1" s="1"/>
  <c r="L150" i="1"/>
  <c r="Q150" i="1"/>
  <c r="S150" i="1" s="1"/>
  <c r="V150" i="1"/>
  <c r="X150" i="1" s="1"/>
  <c r="L151" i="1"/>
  <c r="Q151" i="1"/>
  <c r="S151" i="1" s="1"/>
  <c r="V151" i="1"/>
  <c r="X151" i="1" s="1"/>
  <c r="L152" i="1"/>
  <c r="Q152" i="1"/>
  <c r="S152" i="1"/>
  <c r="V152" i="1"/>
  <c r="X152" i="1"/>
  <c r="L153" i="1"/>
  <c r="Q153" i="1"/>
  <c r="S153" i="1" s="1"/>
  <c r="V153" i="1"/>
  <c r="X153" i="1" s="1"/>
  <c r="L154" i="1"/>
  <c r="Q154" i="1"/>
  <c r="S154" i="1" s="1"/>
  <c r="V154" i="1"/>
  <c r="X154" i="1"/>
  <c r="L155" i="1"/>
  <c r="Q155" i="1"/>
  <c r="S155" i="1" s="1"/>
  <c r="V155" i="1"/>
  <c r="X155" i="1" s="1"/>
  <c r="L156" i="1"/>
  <c r="Q156" i="1"/>
  <c r="S156" i="1" s="1"/>
  <c r="V156" i="1"/>
  <c r="X156" i="1" s="1"/>
  <c r="L157" i="1"/>
  <c r="Q157" i="1"/>
  <c r="S157" i="1"/>
  <c r="V157" i="1"/>
  <c r="X157" i="1" s="1"/>
  <c r="L158" i="1"/>
  <c r="Q158" i="1"/>
  <c r="S158" i="1"/>
  <c r="V158" i="1"/>
  <c r="X158" i="1"/>
  <c r="L159" i="1"/>
  <c r="Q159" i="1"/>
  <c r="S159" i="1"/>
  <c r="V159" i="1"/>
  <c r="X159" i="1" s="1"/>
  <c r="L160" i="1"/>
  <c r="Q160" i="1"/>
  <c r="S160" i="1" s="1"/>
  <c r="V160" i="1"/>
  <c r="X160" i="1"/>
  <c r="L161" i="1"/>
  <c r="Q161" i="1"/>
  <c r="S161" i="1"/>
  <c r="V161" i="1"/>
  <c r="X161" i="1"/>
  <c r="L162" i="1"/>
  <c r="Q162" i="1"/>
  <c r="S162" i="1"/>
  <c r="V162" i="1"/>
  <c r="X162" i="1" s="1"/>
  <c r="L163" i="1"/>
  <c r="Q163" i="1"/>
  <c r="S163" i="1" s="1"/>
  <c r="V163" i="1"/>
  <c r="X163" i="1"/>
  <c r="L164" i="1"/>
  <c r="Q164" i="1"/>
  <c r="S164" i="1" s="1"/>
  <c r="V164" i="1"/>
  <c r="X164" i="1" s="1"/>
  <c r="L165" i="1"/>
  <c r="Q165" i="1"/>
  <c r="S165" i="1"/>
  <c r="V165" i="1"/>
  <c r="X165" i="1"/>
  <c r="L166" i="1"/>
  <c r="Q166" i="1"/>
  <c r="S166" i="1"/>
  <c r="V166" i="1"/>
  <c r="X166" i="1" s="1"/>
  <c r="L167" i="1"/>
  <c r="Q167" i="1"/>
  <c r="S167" i="1" s="1"/>
  <c r="V167" i="1"/>
  <c r="X167" i="1"/>
  <c r="L168" i="1"/>
  <c r="Q168" i="1"/>
  <c r="S168" i="1"/>
  <c r="V168" i="1"/>
  <c r="X168" i="1"/>
  <c r="L169" i="1"/>
  <c r="Q169" i="1"/>
  <c r="S169" i="1" s="1"/>
  <c r="V169" i="1"/>
  <c r="X169" i="1" s="1"/>
  <c r="L170" i="1"/>
  <c r="Q170" i="1"/>
  <c r="S170" i="1"/>
  <c r="V170" i="1"/>
  <c r="X170" i="1"/>
  <c r="L171" i="1"/>
  <c r="Q171" i="1"/>
  <c r="S171" i="1" s="1"/>
  <c r="V171" i="1"/>
  <c r="X171" i="1"/>
  <c r="L172" i="1"/>
  <c r="Q172" i="1"/>
  <c r="S172" i="1" s="1"/>
  <c r="V172" i="1"/>
  <c r="X172" i="1"/>
  <c r="L173" i="1"/>
  <c r="Q173" i="1"/>
  <c r="S173" i="1"/>
  <c r="V173" i="1"/>
  <c r="X173" i="1"/>
  <c r="L174" i="1"/>
  <c r="Q174" i="1"/>
  <c r="S174" i="1" s="1"/>
  <c r="V174" i="1"/>
  <c r="X174" i="1"/>
  <c r="L175" i="1"/>
  <c r="Q175" i="1"/>
  <c r="S175" i="1" s="1"/>
  <c r="V175" i="1"/>
  <c r="X175" i="1"/>
  <c r="L176" i="1"/>
  <c r="Q176" i="1"/>
  <c r="S176" i="1" s="1"/>
  <c r="V176" i="1"/>
  <c r="X176" i="1" s="1"/>
  <c r="L177" i="1"/>
  <c r="Q177" i="1"/>
  <c r="S177" i="1" s="1"/>
  <c r="V177" i="1"/>
  <c r="X177" i="1"/>
  <c r="L178" i="1"/>
  <c r="Q178" i="1"/>
  <c r="S178" i="1"/>
  <c r="V178" i="1"/>
  <c r="X178" i="1" s="1"/>
  <c r="L179" i="1"/>
  <c r="Q179" i="1"/>
  <c r="S179" i="1" s="1"/>
  <c r="V179" i="1"/>
  <c r="X179" i="1"/>
  <c r="L180" i="1"/>
  <c r="Q180" i="1"/>
  <c r="S180" i="1"/>
  <c r="V180" i="1"/>
  <c r="X180" i="1" s="1"/>
  <c r="L181" i="1"/>
  <c r="Q181" i="1"/>
  <c r="S181" i="1" s="1"/>
  <c r="V181" i="1"/>
  <c r="X181" i="1" s="1"/>
  <c r="L182" i="1"/>
  <c r="Q182" i="1"/>
  <c r="S182" i="1" s="1"/>
  <c r="V182" i="1"/>
  <c r="X182" i="1"/>
  <c r="L183" i="1"/>
  <c r="Q183" i="1"/>
  <c r="S183" i="1"/>
  <c r="V183" i="1"/>
  <c r="X183" i="1" s="1"/>
  <c r="L184" i="1"/>
  <c r="Q184" i="1"/>
  <c r="S184" i="1" s="1"/>
  <c r="V184" i="1"/>
  <c r="X184" i="1"/>
  <c r="L185" i="1"/>
  <c r="Q185" i="1"/>
  <c r="S185" i="1" s="1"/>
  <c r="V185" i="1"/>
  <c r="X185" i="1"/>
  <c r="L186" i="1"/>
  <c r="Q186" i="1"/>
  <c r="S186" i="1"/>
  <c r="V186" i="1"/>
  <c r="X186" i="1"/>
  <c r="L187" i="1"/>
  <c r="Q187" i="1"/>
  <c r="S187" i="1"/>
  <c r="V187" i="1"/>
  <c r="X187" i="1"/>
  <c r="L188" i="1"/>
  <c r="Q188" i="1"/>
  <c r="S188" i="1" s="1"/>
  <c r="V188" i="1"/>
  <c r="X188" i="1"/>
  <c r="L189" i="1"/>
  <c r="Q189" i="1"/>
  <c r="S189" i="1" s="1"/>
  <c r="V189" i="1"/>
  <c r="X189" i="1"/>
  <c r="L190" i="1"/>
  <c r="Q190" i="1"/>
  <c r="S190" i="1"/>
  <c r="V190" i="1"/>
  <c r="X190" i="1" s="1"/>
  <c r="L191" i="1"/>
  <c r="Q191" i="1"/>
  <c r="S191" i="1" s="1"/>
  <c r="V191" i="1"/>
  <c r="X191" i="1"/>
  <c r="L192" i="1"/>
  <c r="Q192" i="1"/>
  <c r="S192" i="1" s="1"/>
  <c r="V192" i="1"/>
  <c r="X192" i="1" s="1"/>
  <c r="L193" i="1"/>
  <c r="Q193" i="1"/>
  <c r="S193" i="1" s="1"/>
  <c r="V193" i="1"/>
  <c r="X193" i="1" s="1"/>
  <c r="L194" i="1"/>
  <c r="Q194" i="1"/>
  <c r="S194" i="1"/>
  <c r="V194" i="1"/>
  <c r="X194" i="1"/>
  <c r="L195" i="1"/>
  <c r="Q195" i="1"/>
  <c r="S195" i="1" s="1"/>
  <c r="V195" i="1"/>
  <c r="X195" i="1"/>
  <c r="L196" i="1"/>
  <c r="Q196" i="1"/>
  <c r="S196" i="1" s="1"/>
  <c r="V196" i="1"/>
  <c r="X196" i="1"/>
  <c r="L197" i="1"/>
  <c r="Q197" i="1"/>
  <c r="S197" i="1" s="1"/>
  <c r="V197" i="1"/>
  <c r="X197" i="1" s="1"/>
  <c r="L198" i="1"/>
  <c r="Q198" i="1"/>
  <c r="S198" i="1"/>
  <c r="V198" i="1"/>
  <c r="X198" i="1" s="1"/>
  <c r="L199" i="1"/>
  <c r="Q199" i="1"/>
  <c r="S199" i="1" s="1"/>
  <c r="V199" i="1"/>
  <c r="X199" i="1"/>
  <c r="L200" i="1"/>
  <c r="Q200" i="1"/>
  <c r="S200" i="1"/>
  <c r="V200" i="1"/>
  <c r="X200" i="1" s="1"/>
  <c r="L201" i="1"/>
  <c r="Q201" i="1"/>
  <c r="S201" i="1"/>
  <c r="V201" i="1"/>
  <c r="X201" i="1" s="1"/>
  <c r="L202" i="1"/>
  <c r="Q202" i="1"/>
  <c r="S202" i="1" s="1"/>
  <c r="V202" i="1"/>
  <c r="X202" i="1"/>
  <c r="L203" i="1"/>
  <c r="Q203" i="1"/>
  <c r="S203" i="1" s="1"/>
  <c r="V203" i="1"/>
  <c r="X203" i="1"/>
  <c r="L204" i="1"/>
  <c r="Q204" i="1"/>
  <c r="S204" i="1" s="1"/>
  <c r="V204" i="1"/>
  <c r="X204" i="1" s="1"/>
  <c r="L205" i="1"/>
  <c r="Q205" i="1"/>
  <c r="S205" i="1" s="1"/>
  <c r="V205" i="1"/>
  <c r="X205" i="1" s="1"/>
  <c r="L206" i="1"/>
  <c r="Q206" i="1"/>
  <c r="S206" i="1"/>
  <c r="V206" i="1"/>
  <c r="X206" i="1" s="1"/>
  <c r="L207" i="1"/>
  <c r="Q207" i="1"/>
  <c r="S207" i="1"/>
  <c r="V207" i="1"/>
  <c r="X207" i="1"/>
  <c r="L208" i="1"/>
  <c r="Q208" i="1"/>
  <c r="S208" i="1"/>
  <c r="V208" i="1"/>
  <c r="X208" i="1" s="1"/>
  <c r="L209" i="1"/>
  <c r="Q209" i="1"/>
  <c r="S209" i="1" s="1"/>
  <c r="V209" i="1"/>
  <c r="X209" i="1"/>
  <c r="L210" i="1"/>
  <c r="Q210" i="1"/>
  <c r="S210" i="1"/>
  <c r="V210" i="1"/>
  <c r="X210" i="1"/>
  <c r="L211" i="1"/>
  <c r="Q211" i="1"/>
  <c r="S211" i="1" s="1"/>
  <c r="V211" i="1"/>
  <c r="X211" i="1" s="1"/>
  <c r="L212" i="1"/>
  <c r="Q212" i="1"/>
  <c r="S212" i="1"/>
  <c r="V212" i="1"/>
  <c r="X212" i="1"/>
  <c r="L213" i="1"/>
  <c r="Q213" i="1"/>
  <c r="S213" i="1"/>
  <c r="V213" i="1"/>
  <c r="X213" i="1" s="1"/>
  <c r="L214" i="1"/>
  <c r="Q214" i="1"/>
  <c r="S214" i="1" s="1"/>
  <c r="V214" i="1"/>
  <c r="X214" i="1"/>
  <c r="L215" i="1"/>
  <c r="Q215" i="1"/>
  <c r="S215" i="1"/>
  <c r="V215" i="1"/>
  <c r="X215" i="1"/>
  <c r="L216" i="1"/>
  <c r="Q216" i="1"/>
  <c r="S216" i="1" s="1"/>
  <c r="V216" i="1"/>
  <c r="X216" i="1" s="1"/>
  <c r="L217" i="1"/>
  <c r="Q217" i="1"/>
  <c r="S217" i="1"/>
  <c r="V217" i="1"/>
  <c r="X217" i="1"/>
  <c r="L218" i="1"/>
  <c r="Q218" i="1"/>
  <c r="S218" i="1" s="1"/>
  <c r="V218" i="1"/>
  <c r="X218" i="1" s="1"/>
  <c r="L219" i="1"/>
  <c r="Q219" i="1"/>
  <c r="S219" i="1"/>
  <c r="V219" i="1"/>
  <c r="X219" i="1" s="1"/>
  <c r="L220" i="1"/>
  <c r="Q220" i="1"/>
  <c r="S220" i="1"/>
  <c r="V220" i="1"/>
  <c r="X220" i="1" s="1"/>
  <c r="L221" i="1"/>
  <c r="Q221" i="1"/>
  <c r="S221" i="1"/>
  <c r="V221" i="1"/>
  <c r="X221" i="1"/>
  <c r="L222" i="1"/>
  <c r="Q222" i="1"/>
  <c r="S222" i="1"/>
  <c r="V222" i="1"/>
  <c r="X222" i="1"/>
  <c r="L223" i="1"/>
  <c r="Q223" i="1"/>
  <c r="S223" i="1" s="1"/>
  <c r="V223" i="1"/>
  <c r="X223" i="1"/>
  <c r="L224" i="1"/>
  <c r="Q224" i="1"/>
  <c r="S224" i="1"/>
  <c r="V224" i="1"/>
  <c r="X224" i="1"/>
  <c r="L225" i="1"/>
  <c r="Q225" i="1"/>
  <c r="S225" i="1" s="1"/>
  <c r="V225" i="1"/>
  <c r="X225" i="1" s="1"/>
  <c r="L226" i="1"/>
  <c r="Q226" i="1"/>
  <c r="S226" i="1" s="1"/>
  <c r="V226" i="1"/>
  <c r="X226" i="1"/>
  <c r="L227" i="1"/>
  <c r="Q227" i="1"/>
  <c r="S227" i="1"/>
  <c r="V227" i="1"/>
  <c r="X227" i="1" s="1"/>
  <c r="L228" i="1"/>
  <c r="Q228" i="1"/>
  <c r="S228" i="1"/>
  <c r="V228" i="1"/>
  <c r="X228" i="1"/>
  <c r="L229" i="1"/>
  <c r="Q229" i="1"/>
  <c r="S229" i="1"/>
  <c r="V229" i="1"/>
  <c r="X229" i="1"/>
  <c r="L230" i="1"/>
  <c r="Q230" i="1"/>
  <c r="S230" i="1" s="1"/>
  <c r="V230" i="1"/>
  <c r="X230" i="1" s="1"/>
  <c r="L231" i="1"/>
  <c r="Q231" i="1"/>
  <c r="S231" i="1"/>
  <c r="V231" i="1"/>
  <c r="X231" i="1"/>
  <c r="L232" i="1"/>
  <c r="Q232" i="1"/>
  <c r="S232" i="1" s="1"/>
  <c r="V232" i="1"/>
  <c r="X232" i="1" s="1"/>
  <c r="L233" i="1"/>
  <c r="Q233" i="1"/>
  <c r="S233" i="1" s="1"/>
  <c r="V233" i="1"/>
  <c r="X233" i="1"/>
  <c r="L234" i="1"/>
  <c r="Q234" i="1"/>
  <c r="S234" i="1" s="1"/>
  <c r="V234" i="1"/>
  <c r="X234" i="1" s="1"/>
  <c r="L235" i="1"/>
  <c r="Q235" i="1"/>
  <c r="S235" i="1"/>
  <c r="V235" i="1"/>
  <c r="X235" i="1"/>
  <c r="L236" i="1"/>
  <c r="Q236" i="1"/>
  <c r="S236" i="1"/>
  <c r="V236" i="1"/>
  <c r="X236" i="1"/>
  <c r="L237" i="1"/>
  <c r="Q237" i="1"/>
  <c r="S237" i="1" s="1"/>
  <c r="V237" i="1"/>
  <c r="X237" i="1"/>
  <c r="L238" i="1"/>
  <c r="Q238" i="1"/>
  <c r="S238" i="1" s="1"/>
  <c r="V238" i="1"/>
  <c r="X238" i="1"/>
  <c r="L239" i="1"/>
  <c r="Q239" i="1"/>
  <c r="S239" i="1" s="1"/>
  <c r="V239" i="1"/>
  <c r="X239" i="1" s="1"/>
  <c r="L240" i="1"/>
  <c r="Q240" i="1"/>
  <c r="S240" i="1"/>
  <c r="V240" i="1"/>
  <c r="X240" i="1"/>
  <c r="L241" i="1"/>
  <c r="Q241" i="1"/>
  <c r="S241" i="1" s="1"/>
  <c r="V241" i="1"/>
  <c r="X241" i="1" s="1"/>
  <c r="L242" i="1"/>
  <c r="Q242" i="1"/>
  <c r="S242" i="1"/>
  <c r="V242" i="1"/>
  <c r="X242" i="1"/>
  <c r="L243" i="1"/>
  <c r="Q243" i="1"/>
  <c r="S243" i="1"/>
  <c r="V243" i="1"/>
  <c r="X243" i="1"/>
  <c r="L244" i="1"/>
  <c r="Q244" i="1"/>
  <c r="S244" i="1" s="1"/>
  <c r="V244" i="1"/>
  <c r="X244" i="1"/>
  <c r="L245" i="1"/>
  <c r="Q245" i="1"/>
  <c r="S245" i="1" s="1"/>
  <c r="V245" i="1"/>
  <c r="X245" i="1"/>
  <c r="L246" i="1"/>
  <c r="Q246" i="1"/>
  <c r="S246" i="1" s="1"/>
  <c r="V246" i="1"/>
  <c r="X246" i="1" s="1"/>
  <c r="L247" i="1"/>
  <c r="Q247" i="1"/>
  <c r="S247" i="1"/>
  <c r="V247" i="1"/>
  <c r="X247" i="1"/>
  <c r="L248" i="1"/>
  <c r="Q248" i="1"/>
  <c r="S248" i="1" s="1"/>
  <c r="V248" i="1"/>
  <c r="X248" i="1" s="1"/>
  <c r="L249" i="1"/>
  <c r="Q249" i="1"/>
  <c r="S249" i="1"/>
  <c r="V249" i="1"/>
  <c r="X249" i="1" s="1"/>
  <c r="L250" i="1"/>
  <c r="Q250" i="1"/>
  <c r="S250" i="1"/>
  <c r="V250" i="1"/>
  <c r="X250" i="1"/>
  <c r="L251" i="1"/>
  <c r="Q251" i="1"/>
  <c r="S251" i="1" s="1"/>
  <c r="V251" i="1"/>
  <c r="X251" i="1" s="1"/>
  <c r="L252" i="1"/>
  <c r="Q252" i="1"/>
  <c r="S252" i="1" s="1"/>
  <c r="V252" i="1"/>
  <c r="X252" i="1"/>
  <c r="L253" i="1"/>
  <c r="Q253" i="1"/>
  <c r="S253" i="1" s="1"/>
  <c r="V253" i="1"/>
  <c r="X253" i="1" s="1"/>
  <c r="L254" i="1"/>
  <c r="Q254" i="1"/>
  <c r="S254" i="1"/>
  <c r="V254" i="1"/>
  <c r="X254" i="1" s="1"/>
  <c r="L255" i="1"/>
  <c r="Q255" i="1"/>
  <c r="S255" i="1"/>
  <c r="V255" i="1"/>
  <c r="X255" i="1" s="1"/>
  <c r="L256" i="1"/>
  <c r="Q256" i="1"/>
  <c r="S256" i="1" s="1"/>
  <c r="V256" i="1"/>
  <c r="X256" i="1" s="1"/>
  <c r="L257" i="1"/>
  <c r="Q257" i="1"/>
  <c r="S257" i="1"/>
  <c r="V257" i="1"/>
  <c r="X257" i="1" s="1"/>
  <c r="L258" i="1"/>
  <c r="Q258" i="1"/>
  <c r="S258" i="1" s="1"/>
  <c r="V258" i="1"/>
  <c r="X258" i="1"/>
  <c r="L259" i="1"/>
  <c r="Q259" i="1"/>
  <c r="S259" i="1"/>
  <c r="V259" i="1"/>
  <c r="X259" i="1"/>
  <c r="L260" i="1"/>
  <c r="Q260" i="1"/>
  <c r="S260" i="1" s="1"/>
  <c r="V260" i="1"/>
  <c r="X260" i="1" s="1"/>
  <c r="L261" i="1"/>
  <c r="Q261" i="1"/>
  <c r="S261" i="1"/>
  <c r="V261" i="1"/>
  <c r="X261" i="1"/>
  <c r="L262" i="1"/>
  <c r="Q262" i="1"/>
  <c r="S262" i="1" s="1"/>
  <c r="V262" i="1"/>
  <c r="X262" i="1" s="1"/>
  <c r="L263" i="1"/>
  <c r="Q263" i="1"/>
  <c r="S263" i="1" s="1"/>
  <c r="V263" i="1"/>
  <c r="X263" i="1"/>
  <c r="L264" i="1"/>
  <c r="Q264" i="1"/>
  <c r="S264" i="1"/>
  <c r="V264" i="1"/>
  <c r="X264" i="1" s="1"/>
  <c r="L265" i="1"/>
  <c r="Q265" i="1"/>
  <c r="S265" i="1" s="1"/>
  <c r="V265" i="1"/>
  <c r="X265" i="1" s="1"/>
  <c r="L266" i="1"/>
  <c r="Q266" i="1"/>
  <c r="S266" i="1" s="1"/>
  <c r="V266" i="1"/>
  <c r="X266" i="1"/>
  <c r="L267" i="1"/>
  <c r="Q267" i="1"/>
  <c r="S267" i="1" s="1"/>
  <c r="V267" i="1"/>
  <c r="X267" i="1" s="1"/>
  <c r="L268" i="1"/>
  <c r="Q268" i="1"/>
  <c r="S268" i="1"/>
  <c r="V268" i="1"/>
  <c r="X268" i="1" s="1"/>
  <c r="L269" i="1"/>
  <c r="Q269" i="1"/>
  <c r="S269" i="1"/>
  <c r="V269" i="1"/>
  <c r="X269" i="1" s="1"/>
  <c r="L270" i="1"/>
  <c r="Q270" i="1"/>
  <c r="S270" i="1"/>
  <c r="V270" i="1"/>
  <c r="X270" i="1" s="1"/>
  <c r="L271" i="1"/>
  <c r="Q271" i="1"/>
  <c r="S271" i="1" s="1"/>
  <c r="V271" i="1"/>
  <c r="X271" i="1" s="1"/>
  <c r="L272" i="1"/>
  <c r="Q272" i="1"/>
  <c r="S272" i="1" s="1"/>
  <c r="V272" i="1"/>
  <c r="X272" i="1" s="1"/>
  <c r="L273" i="1"/>
  <c r="Q273" i="1"/>
  <c r="S273" i="1"/>
  <c r="V273" i="1"/>
  <c r="X273" i="1"/>
  <c r="L274" i="1"/>
  <c r="Q274" i="1"/>
  <c r="S274" i="1" s="1"/>
  <c r="V274" i="1"/>
  <c r="X274" i="1" s="1"/>
  <c r="L275" i="1"/>
  <c r="Q275" i="1"/>
  <c r="S275" i="1"/>
  <c r="V275" i="1"/>
  <c r="X275" i="1" s="1"/>
  <c r="L276" i="1"/>
  <c r="Q276" i="1"/>
  <c r="S276" i="1" s="1"/>
  <c r="V276" i="1"/>
  <c r="X276" i="1" s="1"/>
  <c r="L277" i="1"/>
  <c r="Q277" i="1"/>
  <c r="S277" i="1"/>
  <c r="V277" i="1"/>
  <c r="X277" i="1"/>
  <c r="L278" i="1"/>
  <c r="Q278" i="1"/>
  <c r="S278" i="1" s="1"/>
  <c r="V278" i="1"/>
  <c r="X278" i="1" s="1"/>
  <c r="L279" i="1"/>
  <c r="Q279" i="1"/>
  <c r="S279" i="1" s="1"/>
  <c r="V279" i="1"/>
  <c r="X279" i="1" s="1"/>
  <c r="L280" i="1"/>
  <c r="Q280" i="1"/>
  <c r="S280" i="1"/>
  <c r="V280" i="1"/>
  <c r="X280" i="1" s="1"/>
  <c r="L281" i="1"/>
  <c r="Q281" i="1"/>
  <c r="S281" i="1" s="1"/>
  <c r="V281" i="1"/>
  <c r="X281" i="1" s="1"/>
  <c r="L282" i="1"/>
  <c r="Q282" i="1"/>
  <c r="S282" i="1" s="1"/>
  <c r="V282" i="1"/>
  <c r="X282" i="1" s="1"/>
  <c r="L283" i="1"/>
  <c r="Q283" i="1"/>
  <c r="S283" i="1"/>
  <c r="V283" i="1"/>
  <c r="X283" i="1" s="1"/>
  <c r="L284" i="1"/>
  <c r="Q284" i="1"/>
  <c r="S284" i="1" s="1"/>
  <c r="V284" i="1"/>
  <c r="X284" i="1"/>
  <c r="L285" i="1"/>
  <c r="Q285" i="1"/>
  <c r="S285" i="1"/>
  <c r="V285" i="1"/>
  <c r="X285" i="1"/>
  <c r="L286" i="1"/>
  <c r="Q286" i="1"/>
  <c r="S286" i="1" s="1"/>
  <c r="V286" i="1"/>
  <c r="X286" i="1" s="1"/>
  <c r="L287" i="1"/>
  <c r="Q287" i="1"/>
  <c r="S287" i="1"/>
  <c r="V287" i="1"/>
  <c r="X287" i="1" s="1"/>
  <c r="L288" i="1"/>
  <c r="Q288" i="1"/>
  <c r="S288" i="1" s="1"/>
  <c r="V288" i="1"/>
  <c r="X288" i="1" s="1"/>
  <c r="L289" i="1"/>
  <c r="Q289" i="1"/>
  <c r="S289" i="1"/>
  <c r="V289" i="1"/>
  <c r="X289" i="1"/>
  <c r="L290" i="1"/>
  <c r="Q290" i="1"/>
  <c r="S290" i="1" s="1"/>
  <c r="V290" i="1"/>
  <c r="X290" i="1" s="1"/>
  <c r="L291" i="1"/>
  <c r="Q291" i="1"/>
  <c r="S291" i="1"/>
  <c r="V291" i="1"/>
  <c r="X291" i="1" s="1"/>
  <c r="L292" i="1"/>
  <c r="Q292" i="1"/>
  <c r="S292" i="1" s="1"/>
  <c r="V292" i="1"/>
  <c r="X292" i="1" s="1"/>
  <c r="L293" i="1"/>
  <c r="Q293" i="1"/>
  <c r="S293" i="1" s="1"/>
  <c r="V293" i="1"/>
  <c r="X293" i="1"/>
  <c r="L294" i="1"/>
  <c r="Q294" i="1"/>
  <c r="S294" i="1"/>
  <c r="V294" i="1"/>
  <c r="X294" i="1" s="1"/>
  <c r="L295" i="1"/>
  <c r="Q295" i="1"/>
  <c r="S295" i="1" s="1"/>
  <c r="V295" i="1"/>
  <c r="X295" i="1" s="1"/>
  <c r="L296" i="1"/>
  <c r="Q296" i="1"/>
  <c r="S296" i="1"/>
  <c r="V296" i="1"/>
  <c r="X296" i="1"/>
  <c r="L297" i="1"/>
  <c r="Q297" i="1"/>
  <c r="S297" i="1"/>
  <c r="V297" i="1"/>
  <c r="X297" i="1" s="1"/>
  <c r="L298" i="1"/>
  <c r="Q298" i="1"/>
  <c r="S298" i="1"/>
  <c r="V298" i="1"/>
  <c r="X298" i="1" s="1"/>
  <c r="L299" i="1"/>
  <c r="Q299" i="1"/>
  <c r="S299" i="1"/>
  <c r="V299" i="1"/>
  <c r="X299" i="1"/>
  <c r="L300" i="1"/>
  <c r="Q300" i="1"/>
  <c r="S300" i="1" s="1"/>
  <c r="V300" i="1"/>
  <c r="X300" i="1" s="1"/>
  <c r="L301" i="1"/>
  <c r="Q301" i="1"/>
  <c r="S301" i="1" s="1"/>
  <c r="V301" i="1"/>
  <c r="X301" i="1" s="1"/>
  <c r="L302" i="1"/>
  <c r="Q302" i="1"/>
  <c r="S302" i="1" s="1"/>
  <c r="V302" i="1"/>
  <c r="X302" i="1" s="1"/>
  <c r="L303" i="1"/>
  <c r="Q303" i="1"/>
  <c r="S303" i="1" s="1"/>
  <c r="V303" i="1"/>
  <c r="X303" i="1"/>
  <c r="L304" i="1"/>
  <c r="Q304" i="1"/>
  <c r="S304" i="1" s="1"/>
  <c r="V304" i="1"/>
  <c r="X304" i="1" s="1"/>
  <c r="L305" i="1"/>
  <c r="Q305" i="1"/>
  <c r="S305" i="1"/>
  <c r="V305" i="1"/>
  <c r="X305" i="1"/>
  <c r="L306" i="1"/>
  <c r="Q306" i="1"/>
  <c r="S306" i="1"/>
  <c r="V306" i="1"/>
  <c r="X306" i="1" s="1"/>
  <c r="L307" i="1"/>
  <c r="Q307" i="1"/>
  <c r="S307" i="1" s="1"/>
  <c r="V307" i="1"/>
  <c r="X307" i="1"/>
  <c r="L308" i="1"/>
  <c r="Q308" i="1"/>
  <c r="S308" i="1" s="1"/>
  <c r="V308" i="1"/>
  <c r="X308" i="1"/>
  <c r="L309" i="1"/>
  <c r="Q309" i="1"/>
  <c r="S309" i="1" s="1"/>
  <c r="V309" i="1"/>
  <c r="X309" i="1" s="1"/>
  <c r="L310" i="1"/>
  <c r="Q310" i="1"/>
  <c r="S310" i="1"/>
  <c r="V310" i="1"/>
  <c r="X310" i="1"/>
  <c r="L311" i="1"/>
  <c r="Q311" i="1"/>
  <c r="S311" i="1"/>
  <c r="V311" i="1"/>
  <c r="X311" i="1" s="1"/>
  <c r="L312" i="1"/>
  <c r="Q312" i="1"/>
  <c r="S312" i="1" s="1"/>
  <c r="V312" i="1"/>
  <c r="X312" i="1" s="1"/>
  <c r="L313" i="1"/>
  <c r="Q313" i="1"/>
  <c r="S313" i="1"/>
  <c r="V313" i="1"/>
  <c r="X313" i="1" s="1"/>
  <c r="L314" i="1"/>
  <c r="Q314" i="1"/>
  <c r="S314" i="1" s="1"/>
  <c r="V314" i="1"/>
  <c r="X314" i="1"/>
  <c r="L315" i="1"/>
  <c r="Q315" i="1"/>
  <c r="S315" i="1" s="1"/>
  <c r="V315" i="1"/>
  <c r="X315" i="1"/>
  <c r="L316" i="1"/>
  <c r="Q316" i="1"/>
  <c r="S316" i="1" s="1"/>
  <c r="V316" i="1"/>
  <c r="X316" i="1" s="1"/>
  <c r="L317" i="1"/>
  <c r="Q317" i="1"/>
  <c r="S317" i="1"/>
  <c r="V317" i="1"/>
  <c r="X317" i="1" s="1"/>
  <c r="L318" i="1"/>
  <c r="Q318" i="1"/>
  <c r="S318" i="1"/>
  <c r="V318" i="1"/>
  <c r="X318" i="1" s="1"/>
  <c r="L319" i="1"/>
  <c r="Q319" i="1"/>
  <c r="S319" i="1"/>
  <c r="V319" i="1"/>
  <c r="X319" i="1" s="1"/>
  <c r="L320" i="1"/>
  <c r="Q320" i="1"/>
  <c r="S320" i="1" s="1"/>
  <c r="V320" i="1"/>
  <c r="X320" i="1"/>
  <c r="L321" i="1"/>
  <c r="Q321" i="1"/>
  <c r="S321" i="1" s="1"/>
  <c r="V321" i="1"/>
  <c r="X321" i="1"/>
  <c r="L322" i="1"/>
  <c r="Q322" i="1"/>
  <c r="S322" i="1"/>
  <c r="V322" i="1"/>
  <c r="X322" i="1" s="1"/>
  <c r="L323" i="1"/>
  <c r="Q323" i="1"/>
  <c r="S323" i="1" s="1"/>
  <c r="V323" i="1"/>
  <c r="X323" i="1" s="1"/>
  <c r="L324" i="1"/>
  <c r="Q324" i="1"/>
  <c r="S324" i="1" s="1"/>
  <c r="V324" i="1"/>
  <c r="X324" i="1"/>
  <c r="L325" i="1"/>
  <c r="Q325" i="1"/>
  <c r="S325" i="1"/>
  <c r="V325" i="1"/>
  <c r="X325" i="1" s="1"/>
  <c r="L326" i="1"/>
  <c r="Q326" i="1"/>
  <c r="S326" i="1" s="1"/>
  <c r="V326" i="1"/>
  <c r="X326" i="1"/>
  <c r="L327" i="1"/>
  <c r="Q327" i="1"/>
  <c r="S327" i="1"/>
  <c r="V327" i="1"/>
  <c r="X327" i="1"/>
  <c r="L328" i="1"/>
  <c r="Q328" i="1"/>
  <c r="S328" i="1" s="1"/>
  <c r="V328" i="1"/>
  <c r="X328" i="1" s="1"/>
  <c r="L329" i="1"/>
  <c r="Q329" i="1"/>
  <c r="S329" i="1"/>
  <c r="V329" i="1"/>
  <c r="X329" i="1"/>
  <c r="L330" i="1"/>
  <c r="Q330" i="1"/>
  <c r="S330" i="1" s="1"/>
  <c r="V330" i="1"/>
  <c r="X330" i="1" s="1"/>
  <c r="L331" i="1"/>
  <c r="Q331" i="1"/>
  <c r="S331" i="1" s="1"/>
  <c r="V331" i="1"/>
  <c r="X331" i="1"/>
  <c r="L332" i="1"/>
  <c r="Q332" i="1"/>
  <c r="S332" i="1" s="1"/>
  <c r="V332" i="1"/>
  <c r="X332" i="1" s="1"/>
  <c r="L333" i="1"/>
  <c r="Q333" i="1"/>
  <c r="S333" i="1"/>
  <c r="V333" i="1"/>
  <c r="X333" i="1"/>
  <c r="L334" i="1"/>
  <c r="Q334" i="1"/>
  <c r="S334" i="1" s="1"/>
  <c r="V334" i="1"/>
  <c r="X334" i="1"/>
  <c r="L335" i="1"/>
  <c r="Q335" i="1"/>
  <c r="S335" i="1" s="1"/>
  <c r="V335" i="1"/>
  <c r="X335" i="1"/>
  <c r="L336" i="1"/>
  <c r="Q336" i="1"/>
  <c r="S336" i="1" s="1"/>
  <c r="V336" i="1"/>
  <c r="X336" i="1"/>
  <c r="L337" i="1"/>
  <c r="Q337" i="1"/>
  <c r="S337" i="1"/>
  <c r="V337" i="1"/>
  <c r="X337" i="1" s="1"/>
  <c r="L338" i="1"/>
  <c r="Q338" i="1"/>
  <c r="S338" i="1"/>
  <c r="V338" i="1"/>
  <c r="X338" i="1" s="1"/>
  <c r="L339" i="1"/>
  <c r="Q339" i="1"/>
  <c r="S339" i="1" s="1"/>
  <c r="V339" i="1"/>
  <c r="X339" i="1" s="1"/>
  <c r="L340" i="1"/>
  <c r="Q340" i="1"/>
  <c r="S340" i="1" s="1"/>
  <c r="V340" i="1"/>
  <c r="X340" i="1"/>
  <c r="L341" i="1"/>
  <c r="Q341" i="1"/>
  <c r="S341" i="1"/>
  <c r="V341" i="1"/>
  <c r="X341" i="1"/>
  <c r="L342" i="1"/>
  <c r="Q342" i="1"/>
  <c r="S342" i="1" s="1"/>
  <c r="V342" i="1"/>
  <c r="X342" i="1"/>
  <c r="L343" i="1"/>
  <c r="Q343" i="1"/>
  <c r="S343" i="1" s="1"/>
  <c r="V343" i="1"/>
  <c r="X343" i="1" s="1"/>
  <c r="L344" i="1"/>
  <c r="Q344" i="1"/>
  <c r="S344" i="1" s="1"/>
  <c r="V344" i="1"/>
  <c r="X344" i="1"/>
  <c r="L345" i="1"/>
  <c r="Q345" i="1"/>
  <c r="S345" i="1" s="1"/>
  <c r="V345" i="1"/>
  <c r="X345" i="1" s="1"/>
  <c r="L346" i="1"/>
  <c r="Q346" i="1"/>
  <c r="S346" i="1"/>
  <c r="V346" i="1"/>
  <c r="X346" i="1"/>
  <c r="L347" i="1"/>
  <c r="Q347" i="1"/>
  <c r="S347" i="1"/>
  <c r="V347" i="1"/>
  <c r="X347" i="1" s="1"/>
  <c r="L348" i="1"/>
  <c r="Q348" i="1"/>
  <c r="S348" i="1"/>
  <c r="V348" i="1"/>
  <c r="X348" i="1" s="1"/>
  <c r="L349" i="1"/>
  <c r="Q349" i="1"/>
  <c r="S349" i="1" s="1"/>
  <c r="V349" i="1"/>
  <c r="X349" i="1" s="1"/>
  <c r="L350" i="1"/>
  <c r="Q350" i="1"/>
  <c r="S350" i="1" s="1"/>
  <c r="V350" i="1"/>
  <c r="X350" i="1" s="1"/>
  <c r="L351" i="1"/>
  <c r="Q351" i="1"/>
  <c r="S351" i="1"/>
  <c r="V351" i="1"/>
  <c r="X351" i="1" s="1"/>
  <c r="L352" i="1"/>
  <c r="Q352" i="1"/>
  <c r="S352" i="1" s="1"/>
  <c r="V352" i="1"/>
  <c r="X352" i="1" s="1"/>
  <c r="L353" i="1"/>
  <c r="Q353" i="1"/>
  <c r="S353" i="1"/>
  <c r="V353" i="1"/>
  <c r="X353" i="1" s="1"/>
  <c r="L354" i="1"/>
  <c r="Q354" i="1"/>
  <c r="S354" i="1" s="1"/>
  <c r="V354" i="1"/>
  <c r="X354" i="1" s="1"/>
  <c r="L355" i="1"/>
  <c r="Q355" i="1"/>
  <c r="S355" i="1" s="1"/>
  <c r="V355" i="1"/>
  <c r="X355" i="1" s="1"/>
  <c r="L356" i="1"/>
  <c r="Q356" i="1"/>
  <c r="S356" i="1"/>
  <c r="V356" i="1"/>
  <c r="X356" i="1"/>
  <c r="L357" i="1"/>
  <c r="Q357" i="1"/>
  <c r="S357" i="1" s="1"/>
  <c r="V357" i="1"/>
  <c r="X357" i="1" s="1"/>
  <c r="L358" i="1"/>
  <c r="Q358" i="1"/>
  <c r="S358" i="1"/>
  <c r="V358" i="1"/>
  <c r="X358" i="1" s="1"/>
  <c r="L359" i="1"/>
  <c r="Q359" i="1"/>
  <c r="S359" i="1" s="1"/>
  <c r="V359" i="1"/>
  <c r="X359" i="1" s="1"/>
  <c r="L360" i="1"/>
  <c r="Q360" i="1"/>
  <c r="S360" i="1" s="1"/>
  <c r="V360" i="1"/>
  <c r="X360" i="1" s="1"/>
  <c r="L361" i="1"/>
  <c r="Q361" i="1"/>
  <c r="S361" i="1"/>
  <c r="V361" i="1"/>
  <c r="X361" i="1"/>
  <c r="L362" i="1"/>
  <c r="Q362" i="1"/>
  <c r="S362" i="1"/>
  <c r="V362" i="1"/>
  <c r="X362" i="1" s="1"/>
  <c r="L363" i="1"/>
  <c r="Q363" i="1"/>
  <c r="S363" i="1"/>
  <c r="V363" i="1"/>
  <c r="X363" i="1" s="1"/>
  <c r="L364" i="1"/>
  <c r="Q364" i="1"/>
  <c r="S364" i="1" s="1"/>
  <c r="V364" i="1"/>
  <c r="X364" i="1"/>
  <c r="L365" i="1"/>
  <c r="Q365" i="1"/>
  <c r="S365" i="1" s="1"/>
  <c r="V365" i="1"/>
  <c r="X365" i="1" s="1"/>
  <c r="L366" i="1"/>
  <c r="Q366" i="1"/>
  <c r="S366" i="1"/>
  <c r="V366" i="1"/>
  <c r="X366" i="1" s="1"/>
  <c r="L367" i="1"/>
  <c r="Q367" i="1"/>
  <c r="S367" i="1"/>
  <c r="V367" i="1"/>
  <c r="X367" i="1" s="1"/>
  <c r="L368" i="1"/>
  <c r="Q368" i="1"/>
  <c r="S368" i="1"/>
  <c r="V368" i="1"/>
  <c r="X368" i="1" s="1"/>
  <c r="L369" i="1"/>
  <c r="Q369" i="1"/>
  <c r="S369" i="1" s="1"/>
  <c r="V369" i="1"/>
  <c r="X369" i="1"/>
  <c r="L370" i="1"/>
  <c r="Q370" i="1"/>
  <c r="S370" i="1" s="1"/>
  <c r="V370" i="1"/>
  <c r="X370" i="1" s="1"/>
  <c r="L371" i="1"/>
  <c r="Q371" i="1"/>
  <c r="S371" i="1" s="1"/>
  <c r="V371" i="1"/>
  <c r="X371" i="1" s="1"/>
  <c r="L372" i="1"/>
  <c r="Q372" i="1"/>
  <c r="S372" i="1"/>
  <c r="V372" i="1"/>
  <c r="X372" i="1"/>
  <c r="L373" i="1"/>
  <c r="Q373" i="1"/>
  <c r="S373" i="1"/>
  <c r="V373" i="1"/>
  <c r="X373" i="1" s="1"/>
  <c r="L374" i="1"/>
  <c r="Q374" i="1"/>
  <c r="S374" i="1" s="1"/>
  <c r="V374" i="1"/>
  <c r="X374" i="1"/>
  <c r="L375" i="1"/>
  <c r="Q375" i="1"/>
  <c r="S375" i="1"/>
  <c r="V375" i="1"/>
  <c r="X375" i="1" s="1"/>
  <c r="L376" i="1"/>
  <c r="Q376" i="1"/>
  <c r="S376" i="1" s="1"/>
  <c r="V376" i="1"/>
  <c r="X376" i="1" s="1"/>
  <c r="L377" i="1"/>
  <c r="Q377" i="1"/>
  <c r="S377" i="1" s="1"/>
  <c r="V377" i="1"/>
  <c r="X377" i="1" s="1"/>
  <c r="L378" i="1"/>
  <c r="Q378" i="1"/>
  <c r="S378" i="1" s="1"/>
  <c r="V378" i="1"/>
  <c r="X378" i="1" s="1"/>
  <c r="L379" i="1"/>
  <c r="Q379" i="1"/>
  <c r="S379" i="1" s="1"/>
  <c r="V379" i="1"/>
  <c r="X379" i="1"/>
  <c r="L380" i="1"/>
  <c r="Q380" i="1"/>
  <c r="S380" i="1"/>
  <c r="V380" i="1"/>
  <c r="X380" i="1" s="1"/>
  <c r="L381" i="1"/>
  <c r="Q381" i="1"/>
  <c r="S381" i="1" s="1"/>
  <c r="V381" i="1"/>
  <c r="X381" i="1"/>
  <c r="L382" i="1"/>
  <c r="Q382" i="1"/>
  <c r="S382" i="1" s="1"/>
  <c r="V382" i="1"/>
  <c r="X382" i="1" s="1"/>
  <c r="L383" i="1"/>
  <c r="Q383" i="1"/>
  <c r="S383" i="1" s="1"/>
  <c r="V383" i="1"/>
  <c r="X383" i="1"/>
  <c r="L384" i="1"/>
  <c r="Q384" i="1"/>
  <c r="S384" i="1" s="1"/>
  <c r="V384" i="1"/>
  <c r="X384" i="1"/>
  <c r="L385" i="1"/>
  <c r="Q385" i="1"/>
  <c r="S385" i="1" s="1"/>
  <c r="V385" i="1"/>
  <c r="X385" i="1"/>
  <c r="L386" i="1"/>
  <c r="Q386" i="1"/>
  <c r="S386" i="1" s="1"/>
  <c r="V386" i="1"/>
  <c r="X386" i="1"/>
  <c r="L387" i="1"/>
  <c r="Q387" i="1"/>
  <c r="S387" i="1"/>
  <c r="V387" i="1"/>
  <c r="X387" i="1" s="1"/>
  <c r="L388" i="1"/>
  <c r="Q388" i="1"/>
  <c r="S388" i="1" s="1"/>
  <c r="V388" i="1"/>
  <c r="X388" i="1"/>
  <c r="L389" i="1"/>
  <c r="Q389" i="1"/>
  <c r="S389" i="1"/>
  <c r="V389" i="1"/>
  <c r="X389" i="1"/>
  <c r="L390" i="1"/>
  <c r="Q390" i="1"/>
  <c r="S390" i="1"/>
  <c r="V390" i="1"/>
  <c r="X390" i="1" s="1"/>
  <c r="L391" i="1"/>
  <c r="Q391" i="1"/>
  <c r="S391" i="1" s="1"/>
  <c r="V391" i="1"/>
  <c r="X391" i="1"/>
  <c r="L392" i="1"/>
  <c r="Q392" i="1"/>
  <c r="S392" i="1" s="1"/>
  <c r="V392" i="1"/>
  <c r="X392" i="1" s="1"/>
  <c r="L393" i="1"/>
  <c r="Q393" i="1"/>
  <c r="S393" i="1" s="1"/>
  <c r="V393" i="1"/>
  <c r="X393" i="1" s="1"/>
  <c r="L394" i="1"/>
  <c r="Q394" i="1"/>
  <c r="S394" i="1" s="1"/>
  <c r="V394" i="1"/>
  <c r="X394" i="1" s="1"/>
  <c r="L395" i="1"/>
  <c r="Q395" i="1"/>
  <c r="S395" i="1" s="1"/>
  <c r="V395" i="1"/>
  <c r="X395" i="1"/>
  <c r="L396" i="1"/>
  <c r="Q396" i="1"/>
  <c r="S396" i="1" s="1"/>
  <c r="V396" i="1"/>
  <c r="X396" i="1" s="1"/>
  <c r="L397" i="1"/>
  <c r="Q397" i="1"/>
  <c r="S397" i="1"/>
  <c r="V397" i="1"/>
  <c r="X397" i="1"/>
  <c r="L398" i="1"/>
  <c r="Q398" i="1"/>
  <c r="S398" i="1" s="1"/>
  <c r="V398" i="1"/>
  <c r="X398" i="1"/>
  <c r="L399" i="1"/>
  <c r="Q399" i="1"/>
  <c r="S399" i="1" s="1"/>
  <c r="V399" i="1"/>
  <c r="X399" i="1" s="1"/>
  <c r="L400" i="1"/>
  <c r="Q400" i="1"/>
  <c r="S400" i="1"/>
  <c r="V400" i="1"/>
  <c r="X400" i="1"/>
  <c r="L401" i="1"/>
  <c r="Q401" i="1"/>
  <c r="S401" i="1" s="1"/>
  <c r="V401" i="1"/>
  <c r="X401" i="1" s="1"/>
  <c r="L402" i="1"/>
  <c r="Q402" i="1"/>
  <c r="S402" i="1"/>
  <c r="V402" i="1"/>
  <c r="X402" i="1" s="1"/>
  <c r="L403" i="1"/>
  <c r="Q403" i="1"/>
  <c r="S403" i="1" s="1"/>
  <c r="V403" i="1"/>
  <c r="X403" i="1" s="1"/>
  <c r="L404" i="1"/>
  <c r="Q404" i="1"/>
  <c r="S404" i="1"/>
  <c r="V404" i="1"/>
  <c r="X404" i="1" s="1"/>
  <c r="L405" i="1"/>
  <c r="Q405" i="1"/>
  <c r="S405" i="1"/>
  <c r="V405" i="1"/>
  <c r="X405" i="1"/>
  <c r="L406" i="1"/>
  <c r="Q406" i="1"/>
  <c r="S406" i="1" s="1"/>
  <c r="V406" i="1"/>
  <c r="X406" i="1"/>
  <c r="L407" i="1"/>
  <c r="Q407" i="1"/>
  <c r="S407" i="1"/>
  <c r="V407" i="1"/>
  <c r="X407" i="1" s="1"/>
  <c r="L408" i="1"/>
  <c r="Q408" i="1"/>
  <c r="S408" i="1" s="1"/>
  <c r="V408" i="1"/>
  <c r="X408" i="1" s="1"/>
  <c r="L409" i="1"/>
  <c r="Q409" i="1"/>
  <c r="S409" i="1" s="1"/>
  <c r="V409" i="1"/>
  <c r="X409" i="1" s="1"/>
  <c r="L410" i="1"/>
  <c r="Q410" i="1"/>
  <c r="S410" i="1" s="1"/>
  <c r="V410" i="1"/>
  <c r="X410" i="1" s="1"/>
  <c r="L411" i="1"/>
  <c r="Q411" i="1"/>
  <c r="S411" i="1"/>
  <c r="V411" i="1"/>
  <c r="X411" i="1"/>
  <c r="L412" i="1"/>
  <c r="Q412" i="1"/>
  <c r="S412" i="1"/>
  <c r="V412" i="1"/>
  <c r="X412" i="1" s="1"/>
  <c r="L413" i="1"/>
  <c r="Q413" i="1"/>
  <c r="S413" i="1" s="1"/>
  <c r="V413" i="1"/>
  <c r="X413" i="1"/>
  <c r="L414" i="1"/>
  <c r="Q414" i="1"/>
  <c r="S414" i="1"/>
  <c r="V414" i="1"/>
  <c r="X414" i="1" s="1"/>
  <c r="L415" i="1"/>
  <c r="Q415" i="1"/>
  <c r="S415" i="1"/>
  <c r="V415" i="1"/>
  <c r="X415" i="1" s="1"/>
  <c r="L416" i="1"/>
  <c r="Q416" i="1"/>
  <c r="S416" i="1" s="1"/>
  <c r="V416" i="1"/>
  <c r="X416" i="1"/>
  <c r="L417" i="1"/>
  <c r="Q417" i="1"/>
  <c r="S417" i="1"/>
  <c r="V417" i="1"/>
  <c r="X417" i="1" s="1"/>
  <c r="L418" i="1"/>
  <c r="Q418" i="1"/>
  <c r="S418" i="1" s="1"/>
  <c r="V418" i="1"/>
  <c r="X418" i="1"/>
  <c r="L419" i="1"/>
  <c r="Q419" i="1"/>
  <c r="S419" i="1" s="1"/>
  <c r="V419" i="1"/>
  <c r="X419" i="1" s="1"/>
  <c r="L420" i="1"/>
  <c r="Q420" i="1"/>
  <c r="S420" i="1" s="1"/>
  <c r="V420" i="1"/>
  <c r="X420" i="1" s="1"/>
  <c r="L421" i="1"/>
  <c r="Q421" i="1"/>
  <c r="S421" i="1" s="1"/>
  <c r="V421" i="1"/>
  <c r="X421" i="1"/>
  <c r="L422" i="1"/>
  <c r="Q422" i="1"/>
  <c r="S422" i="1"/>
  <c r="V422" i="1"/>
  <c r="X422" i="1"/>
  <c r="L423" i="1"/>
  <c r="Q423" i="1"/>
  <c r="S423" i="1" s="1"/>
  <c r="V423" i="1"/>
  <c r="X423" i="1"/>
  <c r="L424" i="1"/>
  <c r="Q424" i="1"/>
  <c r="S424" i="1" s="1"/>
  <c r="V424" i="1"/>
  <c r="X424" i="1"/>
  <c r="L425" i="1"/>
  <c r="Q425" i="1"/>
  <c r="S425" i="1"/>
  <c r="V425" i="1"/>
  <c r="X425" i="1" s="1"/>
  <c r="L426" i="1"/>
  <c r="Q426" i="1"/>
  <c r="S426" i="1"/>
  <c r="V426" i="1"/>
  <c r="X426" i="1" s="1"/>
  <c r="L427" i="1"/>
  <c r="Q427" i="1"/>
  <c r="S427" i="1"/>
  <c r="V427" i="1"/>
  <c r="X427" i="1"/>
  <c r="L428" i="1"/>
  <c r="Q428" i="1"/>
  <c r="S428" i="1" s="1"/>
  <c r="V428" i="1"/>
  <c r="X428" i="1"/>
  <c r="L429" i="1"/>
  <c r="Q429" i="1"/>
  <c r="S429" i="1"/>
  <c r="V429" i="1"/>
  <c r="X429" i="1" s="1"/>
  <c r="L430" i="1"/>
  <c r="Q430" i="1"/>
  <c r="S430" i="1" s="1"/>
  <c r="V430" i="1"/>
  <c r="X430" i="1" s="1"/>
  <c r="L431" i="1"/>
  <c r="Q431" i="1"/>
  <c r="S431" i="1" s="1"/>
  <c r="V431" i="1"/>
  <c r="X431" i="1"/>
  <c r="L432" i="1"/>
  <c r="Q432" i="1"/>
  <c r="S432" i="1"/>
  <c r="V432" i="1"/>
  <c r="X432" i="1" s="1"/>
  <c r="L433" i="1"/>
  <c r="Q433" i="1"/>
  <c r="S433" i="1"/>
  <c r="V433" i="1"/>
  <c r="X433" i="1"/>
  <c r="L434" i="1"/>
  <c r="Q434" i="1"/>
  <c r="S434" i="1" s="1"/>
  <c r="V434" i="1"/>
  <c r="X434" i="1" s="1"/>
  <c r="L435" i="1"/>
  <c r="Q435" i="1"/>
  <c r="S435" i="1"/>
  <c r="V435" i="1"/>
  <c r="X435" i="1"/>
  <c r="L436" i="1"/>
  <c r="Q436" i="1"/>
  <c r="S436" i="1" s="1"/>
  <c r="V436" i="1"/>
  <c r="X436" i="1" s="1"/>
  <c r="L437" i="1"/>
  <c r="Q437" i="1"/>
  <c r="S437" i="1" s="1"/>
  <c r="V437" i="1"/>
  <c r="X437" i="1"/>
  <c r="L438" i="1"/>
  <c r="Q438" i="1"/>
  <c r="S438" i="1" s="1"/>
  <c r="V438" i="1"/>
  <c r="X438" i="1"/>
  <c r="L439" i="1"/>
  <c r="Q439" i="1"/>
  <c r="S439" i="1" s="1"/>
  <c r="V439" i="1"/>
  <c r="X439" i="1" s="1"/>
  <c r="L440" i="1"/>
  <c r="Q440" i="1"/>
  <c r="S440" i="1"/>
  <c r="V440" i="1"/>
  <c r="X440" i="1" s="1"/>
  <c r="L441" i="1"/>
  <c r="Q441" i="1"/>
  <c r="S441" i="1" s="1"/>
  <c r="V441" i="1"/>
  <c r="X441" i="1" s="1"/>
  <c r="L442" i="1"/>
  <c r="Q442" i="1"/>
  <c r="S442" i="1" s="1"/>
  <c r="V442" i="1"/>
  <c r="X442" i="1"/>
  <c r="L443" i="1"/>
  <c r="Q443" i="1"/>
  <c r="S443" i="1" s="1"/>
  <c r="V443" i="1"/>
  <c r="X443" i="1"/>
  <c r="L444" i="1"/>
  <c r="Q444" i="1"/>
  <c r="S444" i="1" s="1"/>
  <c r="V444" i="1"/>
  <c r="X444" i="1"/>
  <c r="L445" i="1"/>
  <c r="Q445" i="1"/>
  <c r="S445" i="1"/>
  <c r="V445" i="1"/>
  <c r="X445" i="1" s="1"/>
  <c r="L446" i="1"/>
  <c r="Q446" i="1"/>
  <c r="S446" i="1" s="1"/>
  <c r="V446" i="1"/>
  <c r="X446" i="1" s="1"/>
  <c r="L447" i="1"/>
  <c r="Q447" i="1"/>
  <c r="S447" i="1"/>
  <c r="V447" i="1"/>
  <c r="X447" i="1"/>
  <c r="L448" i="1"/>
  <c r="Q448" i="1"/>
  <c r="S448" i="1" s="1"/>
  <c r="V448" i="1"/>
  <c r="X448" i="1"/>
  <c r="L449" i="1"/>
  <c r="Q449" i="1"/>
  <c r="S449" i="1" s="1"/>
  <c r="V449" i="1"/>
  <c r="X449" i="1"/>
  <c r="L450" i="1"/>
  <c r="Q450" i="1"/>
  <c r="S450" i="1"/>
  <c r="V450" i="1"/>
  <c r="X450" i="1" s="1"/>
  <c r="L451" i="1"/>
  <c r="Q451" i="1"/>
  <c r="S451" i="1" s="1"/>
  <c r="V451" i="1"/>
  <c r="X451" i="1" s="1"/>
  <c r="L452" i="1"/>
  <c r="Q452" i="1"/>
  <c r="S452" i="1" s="1"/>
  <c r="V452" i="1"/>
  <c r="X452" i="1"/>
  <c r="L453" i="1"/>
  <c r="Q453" i="1"/>
  <c r="S453" i="1" s="1"/>
  <c r="V453" i="1"/>
  <c r="X453" i="1" s="1"/>
  <c r="L454" i="1"/>
  <c r="Q454" i="1"/>
  <c r="S454" i="1"/>
  <c r="V454" i="1"/>
  <c r="X454" i="1"/>
  <c r="L455" i="1"/>
  <c r="Q455" i="1"/>
  <c r="S455" i="1"/>
  <c r="V455" i="1"/>
  <c r="X455" i="1" s="1"/>
  <c r="L456" i="1"/>
  <c r="Q456" i="1"/>
  <c r="S456" i="1"/>
  <c r="V456" i="1"/>
  <c r="X456" i="1"/>
  <c r="L457" i="1"/>
  <c r="Q457" i="1"/>
  <c r="S457" i="1" s="1"/>
  <c r="V457" i="1"/>
  <c r="X457" i="1"/>
  <c r="L458" i="1"/>
  <c r="Q458" i="1"/>
  <c r="S458" i="1" s="1"/>
  <c r="V458" i="1"/>
  <c r="X458" i="1"/>
  <c r="L459" i="1"/>
  <c r="Q459" i="1"/>
  <c r="S459" i="1" s="1"/>
  <c r="V459" i="1"/>
  <c r="X459" i="1"/>
  <c r="L460" i="1"/>
  <c r="Q460" i="1"/>
  <c r="S460" i="1"/>
  <c r="V460" i="1"/>
  <c r="X460" i="1" s="1"/>
  <c r="L461" i="1"/>
  <c r="Q461" i="1"/>
  <c r="S461" i="1"/>
  <c r="V461" i="1"/>
  <c r="X461" i="1" s="1"/>
  <c r="L462" i="1"/>
  <c r="Q462" i="1"/>
  <c r="S462" i="1" s="1"/>
  <c r="V462" i="1"/>
  <c r="X462" i="1"/>
  <c r="L463" i="1"/>
  <c r="Q463" i="1"/>
  <c r="S463" i="1" s="1"/>
  <c r="V463" i="1"/>
  <c r="X463" i="1"/>
  <c r="L464" i="1"/>
  <c r="Q464" i="1"/>
  <c r="S464" i="1" s="1"/>
  <c r="V464" i="1"/>
  <c r="X464" i="1"/>
  <c r="L465" i="1"/>
  <c r="Q465" i="1"/>
  <c r="S465" i="1" s="1"/>
  <c r="V465" i="1"/>
  <c r="X465" i="1"/>
  <c r="L466" i="1"/>
  <c r="Q466" i="1"/>
  <c r="S466" i="1"/>
  <c r="V466" i="1"/>
  <c r="X466" i="1" s="1"/>
  <c r="L467" i="1"/>
  <c r="Q467" i="1"/>
  <c r="S467" i="1" s="1"/>
  <c r="V467" i="1"/>
  <c r="X467" i="1" s="1"/>
  <c r="L468" i="1"/>
  <c r="Q468" i="1"/>
  <c r="S468" i="1"/>
  <c r="V468" i="1"/>
  <c r="X468" i="1"/>
  <c r="L469" i="1"/>
  <c r="Q469" i="1"/>
  <c r="S469" i="1" s="1"/>
  <c r="V469" i="1"/>
  <c r="X469" i="1"/>
  <c r="L470" i="1"/>
  <c r="Q470" i="1"/>
  <c r="S470" i="1"/>
  <c r="V470" i="1"/>
  <c r="X470" i="1"/>
  <c r="L471" i="1"/>
  <c r="Q471" i="1"/>
  <c r="S471" i="1"/>
  <c r="V471" i="1"/>
  <c r="X471" i="1" s="1"/>
  <c r="L472" i="1"/>
  <c r="Q472" i="1"/>
  <c r="S472" i="1" s="1"/>
  <c r="V472" i="1"/>
  <c r="X472" i="1"/>
  <c r="L473" i="1"/>
  <c r="Q473" i="1"/>
  <c r="S473" i="1" s="1"/>
  <c r="V473" i="1"/>
  <c r="X473" i="1"/>
  <c r="L474" i="1"/>
  <c r="Q474" i="1"/>
  <c r="S474" i="1" s="1"/>
  <c r="V474" i="1"/>
  <c r="X474" i="1" s="1"/>
  <c r="L475" i="1"/>
  <c r="Q475" i="1"/>
  <c r="S475" i="1"/>
  <c r="V475" i="1"/>
  <c r="X475" i="1"/>
  <c r="L476" i="1"/>
  <c r="Q476" i="1"/>
  <c r="S476" i="1"/>
  <c r="V476" i="1"/>
  <c r="X476" i="1" s="1"/>
  <c r="L477" i="1"/>
  <c r="Q477" i="1"/>
  <c r="S477" i="1"/>
  <c r="V477" i="1"/>
  <c r="X477" i="1"/>
  <c r="L478" i="1"/>
  <c r="Q478" i="1"/>
  <c r="S478" i="1" s="1"/>
  <c r="V478" i="1"/>
  <c r="X478" i="1"/>
  <c r="L479" i="1"/>
  <c r="Q479" i="1"/>
  <c r="S479" i="1" s="1"/>
  <c r="V479" i="1"/>
  <c r="X479" i="1" s="1"/>
  <c r="L480" i="1"/>
  <c r="Q480" i="1"/>
  <c r="S480" i="1"/>
  <c r="V480" i="1"/>
  <c r="X480" i="1"/>
  <c r="L481" i="1"/>
  <c r="Q481" i="1"/>
  <c r="S481" i="1"/>
  <c r="V481" i="1"/>
  <c r="X481" i="1" s="1"/>
  <c r="L482" i="1"/>
  <c r="Q482" i="1"/>
  <c r="S482" i="1"/>
  <c r="V482" i="1"/>
  <c r="X482" i="1"/>
  <c r="L483" i="1"/>
  <c r="Q483" i="1"/>
  <c r="S483" i="1" s="1"/>
  <c r="V483" i="1"/>
  <c r="X483" i="1"/>
  <c r="L484" i="1"/>
  <c r="Q484" i="1"/>
  <c r="S484" i="1" s="1"/>
  <c r="V484" i="1"/>
  <c r="X484" i="1"/>
  <c r="L485" i="1"/>
  <c r="Q485" i="1"/>
  <c r="S485" i="1"/>
  <c r="V485" i="1"/>
  <c r="X485" i="1"/>
  <c r="L486" i="1"/>
  <c r="Q486" i="1"/>
  <c r="S486" i="1" s="1"/>
  <c r="V486" i="1"/>
  <c r="X486" i="1"/>
  <c r="L487" i="1"/>
  <c r="Q487" i="1"/>
  <c r="S487" i="1"/>
  <c r="V487" i="1"/>
  <c r="X487" i="1"/>
  <c r="L488" i="1"/>
  <c r="Q488" i="1"/>
  <c r="S488" i="1" s="1"/>
  <c r="V488" i="1"/>
  <c r="X488" i="1" s="1"/>
  <c r="L489" i="1"/>
  <c r="Q489" i="1"/>
  <c r="S489" i="1"/>
  <c r="V489" i="1"/>
  <c r="X489" i="1" s="1"/>
  <c r="L490" i="1"/>
  <c r="Q490" i="1"/>
  <c r="S490" i="1"/>
  <c r="V490" i="1"/>
  <c r="X490" i="1"/>
  <c r="L491" i="1"/>
  <c r="Q491" i="1"/>
  <c r="S491" i="1"/>
  <c r="V491" i="1"/>
  <c r="X491" i="1"/>
  <c r="L492" i="1"/>
  <c r="Q492" i="1"/>
  <c r="S492" i="1"/>
  <c r="V492" i="1"/>
  <c r="X492" i="1"/>
  <c r="L493" i="1"/>
  <c r="Q493" i="1"/>
  <c r="S493" i="1" s="1"/>
  <c r="V493" i="1"/>
  <c r="X493" i="1" s="1"/>
  <c r="L494" i="1"/>
  <c r="Q494" i="1"/>
  <c r="S494" i="1" s="1"/>
  <c r="V494" i="1"/>
  <c r="X494" i="1" s="1"/>
  <c r="L495" i="1"/>
  <c r="Q495" i="1"/>
  <c r="S495" i="1"/>
  <c r="V495" i="1"/>
  <c r="X495" i="1" s="1"/>
  <c r="L496" i="1"/>
  <c r="Q496" i="1"/>
  <c r="S496" i="1"/>
  <c r="V496" i="1"/>
  <c r="X496" i="1"/>
  <c r="L497" i="1"/>
  <c r="Q497" i="1"/>
  <c r="S497" i="1"/>
  <c r="V497" i="1"/>
  <c r="X497" i="1"/>
  <c r="L498" i="1"/>
  <c r="Q498" i="1"/>
  <c r="S498" i="1"/>
  <c r="V498" i="1"/>
  <c r="X498" i="1"/>
  <c r="L499" i="1"/>
  <c r="Q499" i="1"/>
  <c r="S499" i="1" s="1"/>
  <c r="V499" i="1"/>
  <c r="X499" i="1" s="1"/>
  <c r="L500" i="1"/>
  <c r="Q500" i="1"/>
  <c r="S500" i="1" s="1"/>
  <c r="V500" i="1"/>
  <c r="X500" i="1"/>
  <c r="L501" i="1"/>
  <c r="Q501" i="1"/>
  <c r="S501" i="1"/>
  <c r="V501" i="1"/>
  <c r="X501" i="1"/>
  <c r="L502" i="1"/>
  <c r="Q502" i="1"/>
  <c r="S502" i="1"/>
  <c r="V502" i="1"/>
  <c r="X502" i="1" s="1"/>
  <c r="L503" i="1"/>
  <c r="Q503" i="1"/>
  <c r="S503" i="1"/>
  <c r="V503" i="1"/>
  <c r="X503" i="1" s="1"/>
  <c r="L504" i="1"/>
  <c r="Q504" i="1"/>
  <c r="S504" i="1" s="1"/>
  <c r="V504" i="1"/>
  <c r="X504" i="1" s="1"/>
  <c r="L505" i="1"/>
  <c r="Q505" i="1"/>
  <c r="S505" i="1"/>
  <c r="V505" i="1"/>
  <c r="X505" i="1"/>
  <c r="L506" i="1"/>
  <c r="Q506" i="1"/>
  <c r="S506" i="1"/>
  <c r="V506" i="1"/>
  <c r="X506" i="1"/>
  <c r="L507" i="1"/>
  <c r="Q507" i="1"/>
  <c r="S507" i="1" s="1"/>
  <c r="V507" i="1"/>
  <c r="X507" i="1" s="1"/>
  <c r="L508" i="1"/>
  <c r="Q508" i="1"/>
  <c r="S508" i="1"/>
  <c r="V508" i="1"/>
  <c r="X508" i="1" s="1"/>
  <c r="L509" i="1"/>
  <c r="Q509" i="1"/>
  <c r="S509" i="1" s="1"/>
  <c r="V509" i="1"/>
  <c r="X509" i="1" s="1"/>
  <c r="L510" i="1"/>
  <c r="Q510" i="1"/>
  <c r="S510" i="1"/>
  <c r="V510" i="1"/>
  <c r="X510" i="1"/>
  <c r="L511" i="1"/>
  <c r="Q511" i="1"/>
  <c r="S511" i="1"/>
  <c r="V511" i="1"/>
  <c r="X511" i="1"/>
  <c r="L512" i="1"/>
  <c r="Q512" i="1"/>
  <c r="S512" i="1" s="1"/>
  <c r="V512" i="1"/>
  <c r="X512" i="1" s="1"/>
  <c r="L513" i="1"/>
  <c r="Q513" i="1"/>
  <c r="S513" i="1"/>
  <c r="V513" i="1"/>
  <c r="X513" i="1" s="1"/>
  <c r="L514" i="1"/>
  <c r="Q514" i="1"/>
  <c r="S514" i="1" s="1"/>
  <c r="V514" i="1"/>
  <c r="X514" i="1" s="1"/>
  <c r="L515" i="1"/>
  <c r="Q515" i="1"/>
  <c r="S515" i="1"/>
  <c r="V515" i="1"/>
  <c r="X515" i="1"/>
  <c r="L516" i="1"/>
  <c r="Q516" i="1"/>
  <c r="S516" i="1"/>
  <c r="V516" i="1"/>
  <c r="X516" i="1" s="1"/>
  <c r="L517" i="1"/>
  <c r="Q517" i="1"/>
  <c r="S517" i="1" s="1"/>
  <c r="V517" i="1"/>
  <c r="X517" i="1" s="1"/>
  <c r="L518" i="1"/>
  <c r="Q518" i="1"/>
  <c r="S518" i="1"/>
  <c r="V518" i="1"/>
  <c r="X518" i="1" s="1"/>
  <c r="L519" i="1"/>
  <c r="Q519" i="1"/>
  <c r="S519" i="1"/>
  <c r="V519" i="1"/>
  <c r="X519" i="1" s="1"/>
  <c r="L520" i="1"/>
  <c r="Q520" i="1"/>
  <c r="S520" i="1"/>
  <c r="V520" i="1"/>
  <c r="X520" i="1"/>
  <c r="L521" i="1"/>
  <c r="Q521" i="1"/>
  <c r="S521" i="1" s="1"/>
  <c r="V521" i="1"/>
  <c r="X521" i="1"/>
  <c r="L522" i="1"/>
  <c r="Q522" i="1"/>
  <c r="S522" i="1" s="1"/>
  <c r="V522" i="1"/>
  <c r="X522" i="1" s="1"/>
  <c r="L523" i="1"/>
  <c r="Q523" i="1"/>
  <c r="S523" i="1"/>
  <c r="V523" i="1"/>
  <c r="X523" i="1" s="1"/>
  <c r="L524" i="1"/>
  <c r="Q524" i="1"/>
  <c r="S524" i="1"/>
  <c r="V524" i="1"/>
  <c r="X524" i="1" s="1"/>
  <c r="L525" i="1"/>
  <c r="Q525" i="1"/>
  <c r="S525" i="1"/>
  <c r="V525" i="1"/>
  <c r="X525" i="1"/>
  <c r="L526" i="1"/>
  <c r="Q526" i="1"/>
  <c r="S526" i="1" s="1"/>
  <c r="V526" i="1"/>
  <c r="X526" i="1"/>
  <c r="L527" i="1"/>
  <c r="Q527" i="1"/>
  <c r="S527" i="1" s="1"/>
  <c r="V527" i="1"/>
  <c r="X527" i="1" s="1"/>
  <c r="L528" i="1"/>
  <c r="Q528" i="1"/>
  <c r="S528" i="1" s="1"/>
  <c r="V528" i="1"/>
  <c r="X528" i="1" s="1"/>
  <c r="L529" i="1"/>
  <c r="Q529" i="1"/>
  <c r="S529" i="1"/>
  <c r="V529" i="1"/>
  <c r="X529" i="1" s="1"/>
  <c r="L530" i="1"/>
  <c r="Q530" i="1"/>
  <c r="S530" i="1"/>
  <c r="V530" i="1"/>
  <c r="X530" i="1" s="1"/>
  <c r="L531" i="1"/>
  <c r="Q531" i="1"/>
  <c r="S531" i="1" s="1"/>
  <c r="V531" i="1"/>
  <c r="X531" i="1"/>
  <c r="L532" i="1"/>
  <c r="Q532" i="1"/>
  <c r="S532" i="1" s="1"/>
  <c r="V532" i="1"/>
  <c r="X532" i="1" s="1"/>
  <c r="L533" i="1"/>
  <c r="Q533" i="1"/>
  <c r="S533" i="1"/>
  <c r="V533" i="1"/>
  <c r="X533" i="1" s="1"/>
  <c r="L534" i="1"/>
  <c r="Q534" i="1"/>
  <c r="S534" i="1"/>
  <c r="V534" i="1"/>
  <c r="X534" i="1" s="1"/>
  <c r="L535" i="1"/>
  <c r="Q535" i="1"/>
  <c r="S535" i="1" s="1"/>
  <c r="V535" i="1"/>
  <c r="X535" i="1"/>
  <c r="L536" i="1"/>
  <c r="Q536" i="1"/>
  <c r="S536" i="1" s="1"/>
  <c r="V536" i="1"/>
  <c r="X536" i="1"/>
  <c r="L537" i="1"/>
  <c r="Q537" i="1"/>
  <c r="S537" i="1" s="1"/>
  <c r="V537" i="1"/>
  <c r="X537" i="1" s="1"/>
  <c r="L538" i="1"/>
  <c r="Q538" i="1"/>
  <c r="S538" i="1"/>
  <c r="V538" i="1"/>
  <c r="X538" i="1" s="1"/>
  <c r="L539" i="1"/>
  <c r="Q539" i="1"/>
  <c r="S539" i="1"/>
  <c r="V539" i="1"/>
  <c r="X539" i="1" s="1"/>
  <c r="L540" i="1"/>
  <c r="Q540" i="1"/>
  <c r="S540" i="1" s="1"/>
  <c r="V540" i="1"/>
  <c r="X540" i="1"/>
  <c r="L541" i="1"/>
  <c r="Q541" i="1"/>
  <c r="S541" i="1" s="1"/>
  <c r="V541" i="1"/>
  <c r="X541" i="1"/>
  <c r="L542" i="1"/>
  <c r="Q542" i="1"/>
  <c r="S542" i="1" s="1"/>
  <c r="V542" i="1"/>
  <c r="X542" i="1"/>
  <c r="L543" i="1"/>
  <c r="Q543" i="1"/>
  <c r="S543" i="1"/>
  <c r="V543" i="1"/>
  <c r="X543" i="1" s="1"/>
  <c r="L544" i="1"/>
  <c r="Q544" i="1"/>
  <c r="S544" i="1"/>
  <c r="V544" i="1"/>
  <c r="X544" i="1" s="1"/>
  <c r="L545" i="1"/>
  <c r="Q545" i="1"/>
  <c r="S545" i="1" s="1"/>
  <c r="V545" i="1"/>
  <c r="X545" i="1"/>
  <c r="L546" i="1"/>
  <c r="Q546" i="1"/>
  <c r="S546" i="1" s="1"/>
  <c r="V546" i="1"/>
  <c r="X546" i="1"/>
  <c r="L547" i="1"/>
  <c r="Q547" i="1"/>
  <c r="S547" i="1" s="1"/>
  <c r="V547" i="1"/>
  <c r="X547" i="1"/>
  <c r="L548" i="1"/>
  <c r="Q548" i="1"/>
  <c r="S548" i="1"/>
  <c r="V548" i="1"/>
  <c r="X548" i="1" s="1"/>
  <c r="L549" i="1"/>
  <c r="Q549" i="1"/>
  <c r="S549" i="1" s="1"/>
  <c r="V549" i="1"/>
  <c r="X549" i="1" s="1"/>
  <c r="L550" i="1"/>
  <c r="Q550" i="1"/>
  <c r="S550" i="1" s="1"/>
  <c r="V550" i="1"/>
  <c r="X550" i="1"/>
  <c r="L551" i="1"/>
  <c r="Q551" i="1"/>
  <c r="S551" i="1" s="1"/>
  <c r="V551" i="1"/>
  <c r="X551" i="1" s="1"/>
  <c r="L552" i="1"/>
  <c r="Q552" i="1"/>
  <c r="S552" i="1" s="1"/>
  <c r="V552" i="1"/>
  <c r="X552" i="1"/>
  <c r="L553" i="1"/>
  <c r="Q553" i="1"/>
  <c r="S553" i="1"/>
  <c r="V553" i="1"/>
  <c r="X553" i="1" s="1"/>
  <c r="L554" i="1"/>
  <c r="Q554" i="1"/>
  <c r="S554" i="1"/>
  <c r="V554" i="1"/>
  <c r="X554" i="1" s="1"/>
  <c r="L555" i="1"/>
  <c r="Q555" i="1"/>
  <c r="S555" i="1" s="1"/>
  <c r="V555" i="1"/>
  <c r="X555" i="1"/>
  <c r="L556" i="1"/>
  <c r="Q556" i="1"/>
  <c r="S556" i="1" s="1"/>
  <c r="V556" i="1"/>
  <c r="X556" i="1"/>
  <c r="L557" i="1"/>
  <c r="Q557" i="1"/>
  <c r="S557" i="1" s="1"/>
  <c r="V557" i="1"/>
  <c r="X557" i="1"/>
  <c r="L558" i="1"/>
  <c r="Q558" i="1"/>
  <c r="S558" i="1"/>
  <c r="V558" i="1"/>
  <c r="X558" i="1" s="1"/>
  <c r="L559" i="1"/>
  <c r="Q559" i="1"/>
  <c r="S559" i="1"/>
  <c r="V559" i="1"/>
  <c r="X559" i="1" s="1"/>
  <c r="L560" i="1"/>
  <c r="Q560" i="1"/>
  <c r="S560" i="1" s="1"/>
  <c r="V560" i="1"/>
  <c r="X560" i="1"/>
  <c r="L561" i="1"/>
  <c r="Q561" i="1"/>
  <c r="S561" i="1" s="1"/>
  <c r="V561" i="1"/>
  <c r="X561" i="1"/>
  <c r="L562" i="1"/>
  <c r="Q562" i="1"/>
  <c r="S562" i="1" s="1"/>
  <c r="V562" i="1"/>
  <c r="X562" i="1"/>
  <c r="L563" i="1"/>
  <c r="Q563" i="1"/>
  <c r="S563" i="1" s="1"/>
  <c r="V563" i="1"/>
  <c r="X563" i="1"/>
  <c r="L564" i="1"/>
  <c r="Q564" i="1"/>
  <c r="S564" i="1"/>
  <c r="V564" i="1"/>
  <c r="X564" i="1" s="1"/>
  <c r="L565" i="1"/>
  <c r="Q565" i="1"/>
  <c r="S565" i="1" s="1"/>
  <c r="V565" i="1"/>
  <c r="X565" i="1" s="1"/>
  <c r="L566" i="1"/>
  <c r="Q566" i="1"/>
  <c r="S566" i="1" s="1"/>
  <c r="V566" i="1"/>
  <c r="X566" i="1"/>
  <c r="L567" i="1"/>
  <c r="Q567" i="1"/>
  <c r="S567" i="1" s="1"/>
  <c r="V567" i="1"/>
  <c r="X567" i="1"/>
  <c r="L568" i="1"/>
  <c r="Q568" i="1"/>
  <c r="S568" i="1"/>
  <c r="V568" i="1"/>
  <c r="X568" i="1"/>
  <c r="L569" i="1"/>
  <c r="Q569" i="1"/>
  <c r="S569" i="1"/>
  <c r="V569" i="1"/>
  <c r="X569" i="1" s="1"/>
  <c r="L570" i="1"/>
  <c r="Q570" i="1"/>
  <c r="S570" i="1" s="1"/>
  <c r="V570" i="1"/>
  <c r="X570" i="1"/>
  <c r="L571" i="1"/>
  <c r="Q571" i="1"/>
  <c r="S571" i="1" s="1"/>
  <c r="V571" i="1"/>
  <c r="X571" i="1"/>
  <c r="L572" i="1"/>
  <c r="Q572" i="1"/>
  <c r="S572" i="1" s="1"/>
  <c r="V572" i="1"/>
  <c r="X572" i="1" s="1"/>
  <c r="L573" i="1"/>
  <c r="Q573" i="1"/>
  <c r="S573" i="1"/>
  <c r="V573" i="1"/>
  <c r="X573" i="1"/>
  <c r="L574" i="1"/>
  <c r="Q574" i="1"/>
  <c r="S574" i="1"/>
  <c r="V574" i="1"/>
  <c r="X574" i="1" s="1"/>
  <c r="L575" i="1"/>
  <c r="Q575" i="1"/>
  <c r="S575" i="1"/>
  <c r="V575" i="1"/>
  <c r="X575" i="1"/>
  <c r="L576" i="1"/>
  <c r="Q576" i="1"/>
  <c r="S576" i="1" s="1"/>
  <c r="V576" i="1"/>
  <c r="X576" i="1"/>
  <c r="L577" i="1"/>
  <c r="Q577" i="1"/>
  <c r="S577" i="1" s="1"/>
  <c r="V577" i="1"/>
  <c r="X577" i="1" s="1"/>
  <c r="L578" i="1"/>
  <c r="Q578" i="1"/>
  <c r="S578" i="1"/>
  <c r="V578" i="1"/>
  <c r="X578" i="1"/>
  <c r="L579" i="1"/>
  <c r="Q579" i="1"/>
  <c r="S579" i="1"/>
  <c r="V579" i="1"/>
  <c r="X579" i="1" s="1"/>
  <c r="L580" i="1"/>
  <c r="Q580" i="1"/>
  <c r="S580" i="1"/>
  <c r="V580" i="1"/>
  <c r="X580" i="1"/>
  <c r="L581" i="1"/>
  <c r="Q581" i="1"/>
  <c r="S581" i="1" s="1"/>
  <c r="V581" i="1"/>
  <c r="X581" i="1"/>
  <c r="L582" i="1"/>
  <c r="Q582" i="1"/>
  <c r="S582" i="1" s="1"/>
  <c r="V582" i="1"/>
  <c r="X582" i="1" s="1"/>
  <c r="L583" i="1"/>
  <c r="Q583" i="1"/>
  <c r="S583" i="1"/>
  <c r="V583" i="1"/>
  <c r="X583" i="1"/>
  <c r="L584" i="1"/>
  <c r="Q584" i="1"/>
  <c r="S584" i="1" s="1"/>
  <c r="V584" i="1"/>
  <c r="X584" i="1"/>
  <c r="L585" i="1"/>
  <c r="Q585" i="1"/>
  <c r="S585" i="1"/>
  <c r="V585" i="1"/>
  <c r="X585" i="1"/>
  <c r="L586" i="1"/>
  <c r="Q586" i="1"/>
  <c r="S586" i="1" s="1"/>
  <c r="V586" i="1"/>
  <c r="X586" i="1" s="1"/>
  <c r="L587" i="1"/>
  <c r="Q587" i="1"/>
  <c r="S587" i="1" s="1"/>
  <c r="V587" i="1"/>
  <c r="X587" i="1" s="1"/>
  <c r="L588" i="1"/>
  <c r="Q588" i="1"/>
  <c r="S588" i="1"/>
  <c r="V588" i="1"/>
  <c r="X588" i="1"/>
  <c r="L589" i="1"/>
  <c r="Q589" i="1"/>
  <c r="S589" i="1"/>
  <c r="V589" i="1"/>
  <c r="X589" i="1"/>
  <c r="L590" i="1"/>
  <c r="Q590" i="1"/>
  <c r="S590" i="1"/>
  <c r="V590" i="1"/>
  <c r="X590" i="1"/>
  <c r="L591" i="1"/>
  <c r="Q591" i="1"/>
  <c r="S591" i="1" s="1"/>
  <c r="V591" i="1"/>
  <c r="X591" i="1" s="1"/>
  <c r="L592" i="1"/>
  <c r="Q592" i="1"/>
  <c r="S592" i="1" s="1"/>
  <c r="V592" i="1"/>
  <c r="X592" i="1" s="1"/>
  <c r="L593" i="1"/>
  <c r="Q593" i="1"/>
  <c r="S593" i="1"/>
  <c r="V593" i="1"/>
  <c r="X593" i="1" s="1"/>
  <c r="L594" i="1"/>
  <c r="Q594" i="1"/>
  <c r="S594" i="1"/>
  <c r="V594" i="1"/>
  <c r="X594" i="1"/>
  <c r="L595" i="1"/>
  <c r="Q595" i="1"/>
  <c r="S595" i="1"/>
  <c r="V595" i="1"/>
  <c r="X595" i="1"/>
  <c r="L596" i="1"/>
  <c r="Q596" i="1"/>
  <c r="S596" i="1"/>
  <c r="V596" i="1"/>
  <c r="X596" i="1" s="1"/>
  <c r="L597" i="1"/>
  <c r="Q597" i="1"/>
  <c r="S597" i="1" s="1"/>
  <c r="V597" i="1"/>
  <c r="X597" i="1" s="1"/>
  <c r="L598" i="1"/>
  <c r="Q598" i="1"/>
  <c r="S598" i="1" s="1"/>
  <c r="V598" i="1"/>
  <c r="X598" i="1"/>
  <c r="L599" i="1"/>
  <c r="Q599" i="1"/>
  <c r="S599" i="1"/>
  <c r="V599" i="1"/>
  <c r="X599" i="1"/>
  <c r="L600" i="1"/>
  <c r="Q600" i="1"/>
  <c r="S600" i="1"/>
  <c r="V600" i="1"/>
  <c r="X600" i="1" s="1"/>
  <c r="L601" i="1"/>
  <c r="Q601" i="1"/>
  <c r="S601" i="1"/>
  <c r="V601" i="1"/>
  <c r="X601" i="1" s="1"/>
  <c r="L602" i="1"/>
  <c r="Q602" i="1"/>
  <c r="S602" i="1"/>
  <c r="V602" i="1"/>
  <c r="X602" i="1" s="1"/>
  <c r="L603" i="1"/>
  <c r="Q603" i="1"/>
  <c r="S603" i="1"/>
  <c r="V603" i="1"/>
  <c r="X603" i="1"/>
  <c r="L604" i="1"/>
  <c r="Q604" i="1"/>
  <c r="S604" i="1"/>
  <c r="V604" i="1"/>
  <c r="X604" i="1"/>
  <c r="L605" i="1"/>
  <c r="Q605" i="1"/>
  <c r="S605" i="1" s="1"/>
  <c r="V605" i="1"/>
  <c r="X605" i="1" s="1"/>
  <c r="L606" i="1"/>
  <c r="Q606" i="1"/>
  <c r="S606" i="1"/>
  <c r="V606" i="1"/>
  <c r="X606" i="1" s="1"/>
  <c r="L607" i="1"/>
  <c r="Q607" i="1"/>
  <c r="S607" i="1"/>
  <c r="V607" i="1"/>
  <c r="X607" i="1" s="1"/>
  <c r="L608" i="1"/>
  <c r="Q608" i="1"/>
  <c r="S608" i="1"/>
  <c r="V608" i="1"/>
  <c r="X608" i="1"/>
  <c r="L609" i="1"/>
  <c r="Q609" i="1"/>
  <c r="S609" i="1"/>
  <c r="V609" i="1"/>
  <c r="X609" i="1"/>
  <c r="L610" i="1"/>
  <c r="Q610" i="1"/>
  <c r="S610" i="1" s="1"/>
  <c r="V610" i="1"/>
  <c r="X610" i="1" s="1"/>
  <c r="L611" i="1"/>
  <c r="Q611" i="1"/>
  <c r="S611" i="1"/>
  <c r="V611" i="1"/>
  <c r="X611" i="1" s="1"/>
  <c r="L612" i="1"/>
  <c r="Q612" i="1"/>
  <c r="S612" i="1" s="1"/>
  <c r="V612" i="1"/>
  <c r="X612" i="1" s="1"/>
  <c r="L613" i="1"/>
  <c r="Q613" i="1"/>
  <c r="S613" i="1"/>
  <c r="V613" i="1"/>
  <c r="X613" i="1"/>
  <c r="L614" i="1"/>
  <c r="Q614" i="1"/>
  <c r="S614" i="1"/>
  <c r="V614" i="1"/>
  <c r="X614" i="1" s="1"/>
  <c r="L615" i="1"/>
  <c r="Q615" i="1"/>
  <c r="S615" i="1" s="1"/>
  <c r="V615" i="1"/>
  <c r="X615" i="1" s="1"/>
  <c r="L616" i="1"/>
  <c r="Q616" i="1"/>
  <c r="S616" i="1"/>
  <c r="V616" i="1"/>
  <c r="X616" i="1" s="1"/>
  <c r="L617" i="1"/>
  <c r="Q617" i="1"/>
  <c r="S617" i="1"/>
  <c r="V617" i="1"/>
  <c r="X617" i="1" s="1"/>
  <c r="L618" i="1"/>
  <c r="Q618" i="1"/>
  <c r="S618" i="1"/>
  <c r="V618" i="1"/>
  <c r="X618" i="1"/>
  <c r="L619" i="1"/>
  <c r="Q619" i="1"/>
  <c r="S619" i="1" s="1"/>
  <c r="V619" i="1"/>
  <c r="X619" i="1"/>
  <c r="L620" i="1"/>
  <c r="Q620" i="1"/>
  <c r="S620" i="1" s="1"/>
  <c r="V620" i="1"/>
  <c r="X620" i="1" s="1"/>
  <c r="L621" i="1"/>
  <c r="Q621" i="1"/>
  <c r="S621" i="1"/>
  <c r="V621" i="1"/>
  <c r="X621" i="1" s="1"/>
  <c r="L622" i="1"/>
  <c r="Q622" i="1"/>
  <c r="S622" i="1"/>
  <c r="V622" i="1"/>
  <c r="X622" i="1" s="1"/>
  <c r="L623" i="1"/>
  <c r="Q623" i="1"/>
  <c r="S623" i="1"/>
  <c r="V623" i="1"/>
  <c r="X623" i="1"/>
  <c r="L624" i="1"/>
  <c r="Q624" i="1"/>
  <c r="S624" i="1" s="1"/>
  <c r="V624" i="1"/>
  <c r="X624" i="1"/>
  <c r="L625" i="1"/>
  <c r="Q625" i="1"/>
  <c r="S625" i="1" s="1"/>
  <c r="V625" i="1"/>
  <c r="X625" i="1" s="1"/>
  <c r="L626" i="1"/>
  <c r="Q626" i="1"/>
  <c r="S626" i="1" s="1"/>
  <c r="V626" i="1"/>
  <c r="X626" i="1" s="1"/>
  <c r="L627" i="1"/>
  <c r="Q627" i="1"/>
  <c r="S627" i="1"/>
  <c r="V627" i="1"/>
  <c r="X627" i="1" s="1"/>
  <c r="L628" i="1"/>
  <c r="Q628" i="1"/>
  <c r="S628" i="1"/>
  <c r="V628" i="1"/>
  <c r="X628" i="1" s="1"/>
  <c r="L629" i="1"/>
  <c r="Q629" i="1"/>
  <c r="S629" i="1" s="1"/>
  <c r="V629" i="1"/>
  <c r="X629" i="1"/>
  <c r="L630" i="1"/>
  <c r="Q630" i="1"/>
  <c r="S630" i="1" s="1"/>
  <c r="V630" i="1"/>
  <c r="X630" i="1" s="1"/>
  <c r="L631" i="1"/>
  <c r="Q631" i="1"/>
  <c r="S631" i="1"/>
  <c r="V631" i="1"/>
  <c r="X631" i="1" s="1"/>
  <c r="L632" i="1"/>
  <c r="Q632" i="1"/>
  <c r="S632" i="1"/>
  <c r="V632" i="1"/>
  <c r="X632" i="1" s="1"/>
  <c r="L633" i="1"/>
  <c r="Q633" i="1"/>
  <c r="S633" i="1" s="1"/>
  <c r="V633" i="1"/>
  <c r="X633" i="1"/>
  <c r="L634" i="1"/>
  <c r="Q634" i="1"/>
  <c r="S634" i="1" s="1"/>
  <c r="V634" i="1"/>
  <c r="X634" i="1"/>
  <c r="L635" i="1"/>
  <c r="Q635" i="1"/>
  <c r="S635" i="1" s="1"/>
  <c r="V635" i="1"/>
  <c r="X635" i="1" s="1"/>
  <c r="L636" i="1"/>
  <c r="Q636" i="1"/>
  <c r="S636" i="1"/>
  <c r="V636" i="1"/>
  <c r="X636" i="1" s="1"/>
  <c r="L637" i="1"/>
  <c r="Q637" i="1"/>
  <c r="S637" i="1"/>
  <c r="V637" i="1"/>
  <c r="X637" i="1" s="1"/>
  <c r="L638" i="1"/>
  <c r="Q638" i="1"/>
  <c r="S638" i="1" s="1"/>
  <c r="V638" i="1"/>
  <c r="X638" i="1"/>
  <c r="L639" i="1"/>
  <c r="Q639" i="1"/>
  <c r="S639" i="1" s="1"/>
  <c r="V639" i="1"/>
  <c r="X639" i="1"/>
  <c r="L640" i="1"/>
  <c r="Q640" i="1"/>
  <c r="S640" i="1" s="1"/>
  <c r="V640" i="1"/>
  <c r="X640" i="1"/>
  <c r="L641" i="1"/>
  <c r="Q641" i="1"/>
  <c r="S641" i="1"/>
  <c r="V641" i="1"/>
  <c r="X641" i="1" s="1"/>
  <c r="L642" i="1"/>
  <c r="Q642" i="1"/>
  <c r="S642" i="1"/>
  <c r="V642" i="1"/>
  <c r="X642" i="1" s="1"/>
  <c r="L643" i="1"/>
  <c r="Q643" i="1"/>
  <c r="S643" i="1" s="1"/>
  <c r="V643" i="1"/>
  <c r="X643" i="1"/>
  <c r="L644" i="1"/>
  <c r="Q644" i="1"/>
  <c r="S644" i="1" s="1"/>
  <c r="V644" i="1"/>
  <c r="X644" i="1"/>
  <c r="L645" i="1"/>
  <c r="Q645" i="1"/>
  <c r="S645" i="1" s="1"/>
  <c r="V645" i="1"/>
  <c r="X645" i="1"/>
  <c r="L646" i="1"/>
  <c r="Q646" i="1"/>
  <c r="S646" i="1"/>
  <c r="V646" i="1"/>
  <c r="X646" i="1" s="1"/>
  <c r="L647" i="1"/>
  <c r="Q647" i="1"/>
  <c r="S647" i="1" s="1"/>
  <c r="V647" i="1"/>
  <c r="X647" i="1"/>
  <c r="L648" i="1"/>
  <c r="Q648" i="1"/>
  <c r="S648" i="1" s="1"/>
  <c r="V648" i="1"/>
  <c r="X648" i="1"/>
  <c r="L649" i="1"/>
  <c r="Q649" i="1"/>
  <c r="S649" i="1" s="1"/>
  <c r="V649" i="1"/>
  <c r="X649" i="1" s="1"/>
  <c r="L650" i="1"/>
  <c r="Q650" i="1"/>
  <c r="S650" i="1" s="1"/>
  <c r="V650" i="1"/>
  <c r="X650" i="1"/>
  <c r="L651" i="1"/>
  <c r="Q651" i="1"/>
  <c r="S651" i="1"/>
  <c r="V651" i="1"/>
  <c r="X651" i="1" s="1"/>
  <c r="L652" i="1"/>
  <c r="Q652" i="1"/>
  <c r="S652" i="1"/>
  <c r="V652" i="1"/>
  <c r="X652" i="1"/>
  <c r="L653" i="1"/>
  <c r="Q653" i="1"/>
  <c r="S653" i="1" s="1"/>
  <c r="V653" i="1"/>
  <c r="X653" i="1"/>
  <c r="L654" i="1"/>
  <c r="Q654" i="1"/>
  <c r="S654" i="1" s="1"/>
  <c r="V654" i="1"/>
  <c r="X654" i="1"/>
  <c r="L655" i="1"/>
  <c r="Q655" i="1"/>
  <c r="S655" i="1" s="1"/>
  <c r="V655" i="1"/>
  <c r="X655" i="1"/>
  <c r="L656" i="1"/>
  <c r="Q656" i="1"/>
  <c r="S656" i="1"/>
  <c r="V656" i="1"/>
  <c r="X656" i="1" s="1"/>
  <c r="L657" i="1"/>
  <c r="Q657" i="1"/>
  <c r="S657" i="1"/>
  <c r="V657" i="1"/>
  <c r="X657" i="1"/>
  <c r="L658" i="1"/>
  <c r="Q658" i="1"/>
  <c r="S658" i="1" s="1"/>
  <c r="V658" i="1"/>
  <c r="X658" i="1"/>
  <c r="L659" i="1"/>
  <c r="Q659" i="1"/>
  <c r="S659" i="1" s="1"/>
  <c r="V659" i="1"/>
  <c r="X659" i="1"/>
  <c r="L660" i="1"/>
  <c r="Q660" i="1"/>
  <c r="S660" i="1" s="1"/>
  <c r="V660" i="1"/>
  <c r="X660" i="1"/>
  <c r="L661" i="1"/>
  <c r="Q661" i="1"/>
  <c r="S661" i="1" s="1"/>
  <c r="V661" i="1"/>
  <c r="X661" i="1"/>
  <c r="L662" i="1"/>
  <c r="Q662" i="1"/>
  <c r="S662" i="1"/>
  <c r="V662" i="1"/>
  <c r="X662" i="1"/>
  <c r="L663" i="1"/>
  <c r="Q663" i="1"/>
  <c r="S663" i="1" s="1"/>
  <c r="V663" i="1"/>
  <c r="X663" i="1" s="1"/>
  <c r="L664" i="1"/>
  <c r="Q664" i="1"/>
  <c r="S664" i="1" s="1"/>
  <c r="V664" i="1"/>
  <c r="X664" i="1"/>
  <c r="L665" i="1"/>
  <c r="Q665" i="1"/>
  <c r="S665" i="1" s="1"/>
  <c r="V665" i="1"/>
  <c r="X665" i="1"/>
  <c r="L666" i="1"/>
  <c r="Q666" i="1"/>
  <c r="S666" i="1"/>
  <c r="V666" i="1"/>
  <c r="X666" i="1"/>
  <c r="L667" i="1"/>
  <c r="Q667" i="1"/>
  <c r="S667" i="1"/>
  <c r="V667" i="1"/>
  <c r="X667" i="1"/>
  <c r="L668" i="1"/>
  <c r="Q668" i="1"/>
  <c r="S668" i="1" s="1"/>
  <c r="V668" i="1"/>
  <c r="X668" i="1"/>
  <c r="L669" i="1"/>
  <c r="Q669" i="1"/>
  <c r="S669" i="1" s="1"/>
  <c r="V669" i="1"/>
  <c r="X669" i="1"/>
  <c r="L670" i="1"/>
  <c r="Q670" i="1"/>
  <c r="S670" i="1" s="1"/>
  <c r="V670" i="1"/>
  <c r="X670" i="1" s="1"/>
  <c r="L671" i="1"/>
  <c r="Q671" i="1"/>
  <c r="S671" i="1"/>
  <c r="V671" i="1"/>
  <c r="X671" i="1"/>
  <c r="L672" i="1"/>
  <c r="Q672" i="1"/>
  <c r="S672" i="1"/>
  <c r="V672" i="1"/>
  <c r="X672" i="1"/>
  <c r="L673" i="1"/>
  <c r="Q673" i="1"/>
  <c r="S673" i="1"/>
  <c r="V673" i="1"/>
  <c r="X673" i="1"/>
  <c r="L674" i="1"/>
  <c r="Q674" i="1"/>
  <c r="S674" i="1" s="1"/>
  <c r="V674" i="1"/>
  <c r="X674" i="1"/>
  <c r="L675" i="1"/>
  <c r="Q675" i="1"/>
  <c r="S675" i="1" s="1"/>
  <c r="V675" i="1"/>
  <c r="X675" i="1" s="1"/>
  <c r="L676" i="1"/>
  <c r="Q676" i="1"/>
  <c r="S676" i="1"/>
  <c r="V676" i="1"/>
  <c r="X676" i="1"/>
  <c r="L677" i="1"/>
  <c r="Q677" i="1"/>
  <c r="S677" i="1"/>
  <c r="V677" i="1"/>
  <c r="X677" i="1" s="1"/>
  <c r="L678" i="1"/>
  <c r="Q678" i="1"/>
  <c r="S678" i="1"/>
  <c r="V678" i="1"/>
  <c r="X678" i="1"/>
  <c r="L679" i="1"/>
  <c r="Q679" i="1"/>
  <c r="S679" i="1" s="1"/>
  <c r="V679" i="1"/>
  <c r="X679" i="1"/>
  <c r="L680" i="1"/>
  <c r="Q680" i="1"/>
  <c r="S680" i="1"/>
  <c r="V680" i="1"/>
  <c r="X680" i="1" s="1"/>
  <c r="L681" i="1"/>
  <c r="Q681" i="1"/>
  <c r="S681" i="1"/>
  <c r="V681" i="1"/>
  <c r="X681" i="1"/>
  <c r="L682" i="1"/>
  <c r="Q682" i="1"/>
  <c r="S682" i="1" s="1"/>
  <c r="V682" i="1"/>
  <c r="X682" i="1"/>
  <c r="L683" i="1"/>
  <c r="Q683" i="1"/>
  <c r="S683" i="1"/>
  <c r="V683" i="1"/>
  <c r="X683" i="1"/>
  <c r="L684" i="1"/>
  <c r="Q684" i="1"/>
  <c r="S684" i="1" s="1"/>
  <c r="V684" i="1"/>
  <c r="X684" i="1" s="1"/>
  <c r="L685" i="1"/>
  <c r="Q685" i="1"/>
  <c r="S685" i="1"/>
  <c r="V685" i="1"/>
  <c r="X685" i="1" s="1"/>
  <c r="L686" i="1"/>
  <c r="Q686" i="1"/>
  <c r="S686" i="1"/>
  <c r="V686" i="1"/>
  <c r="X686" i="1"/>
  <c r="L687" i="1"/>
  <c r="Q687" i="1"/>
  <c r="S687" i="1"/>
  <c r="V687" i="1"/>
  <c r="X687" i="1"/>
  <c r="L688" i="1"/>
  <c r="Q688" i="1"/>
  <c r="S688" i="1"/>
  <c r="V688" i="1"/>
  <c r="X688" i="1"/>
  <c r="L689" i="1"/>
  <c r="Q689" i="1"/>
  <c r="S689" i="1" s="1"/>
  <c r="V689" i="1"/>
  <c r="X689" i="1" s="1"/>
  <c r="L690" i="1"/>
  <c r="Q690" i="1"/>
  <c r="S690" i="1"/>
  <c r="V690" i="1"/>
  <c r="X690" i="1" s="1"/>
  <c r="L691" i="1"/>
  <c r="Q691" i="1"/>
  <c r="S691" i="1"/>
  <c r="V691" i="1"/>
  <c r="X691" i="1" s="1"/>
  <c r="L692" i="1"/>
  <c r="Q692" i="1"/>
  <c r="S692" i="1"/>
  <c r="V692" i="1"/>
  <c r="X692" i="1"/>
  <c r="L693" i="1"/>
  <c r="Q693" i="1"/>
  <c r="S693" i="1"/>
  <c r="V693" i="1"/>
  <c r="X693" i="1"/>
  <c r="L694" i="1"/>
  <c r="Q694" i="1"/>
  <c r="S694" i="1"/>
  <c r="V694" i="1"/>
  <c r="X694" i="1" s="1"/>
  <c r="L695" i="1"/>
  <c r="Q695" i="1"/>
  <c r="S695" i="1"/>
  <c r="V695" i="1"/>
  <c r="X695" i="1" s="1"/>
  <c r="L696" i="1"/>
  <c r="Q696" i="1"/>
  <c r="S696" i="1" s="1"/>
  <c r="V696" i="1"/>
  <c r="X696" i="1"/>
  <c r="L697" i="1"/>
  <c r="Q697" i="1"/>
  <c r="S697" i="1"/>
  <c r="V697" i="1"/>
  <c r="X697" i="1"/>
  <c r="L698" i="1"/>
  <c r="Q698" i="1"/>
  <c r="S698" i="1"/>
  <c r="V698" i="1"/>
  <c r="X698" i="1" s="1"/>
  <c r="L699" i="1"/>
  <c r="Q699" i="1"/>
  <c r="S699" i="1"/>
  <c r="V699" i="1"/>
  <c r="X699" i="1" s="1"/>
  <c r="L700" i="1"/>
  <c r="Q700" i="1"/>
  <c r="S700" i="1"/>
  <c r="V700" i="1"/>
  <c r="X700" i="1" s="1"/>
  <c r="L701" i="1"/>
  <c r="Q701" i="1"/>
  <c r="S701" i="1"/>
  <c r="V701" i="1"/>
  <c r="X701" i="1"/>
  <c r="L702" i="1"/>
  <c r="Q702" i="1"/>
  <c r="S702" i="1"/>
  <c r="V702" i="1"/>
  <c r="X702" i="1"/>
  <c r="L703" i="1"/>
  <c r="Q703" i="1"/>
  <c r="S703" i="1" s="1"/>
  <c r="V703" i="1"/>
  <c r="X703" i="1" s="1"/>
  <c r="L704" i="1"/>
  <c r="Q704" i="1"/>
  <c r="S704" i="1"/>
  <c r="V704" i="1"/>
  <c r="X704" i="1" s="1"/>
  <c r="L705" i="1"/>
  <c r="Q705" i="1"/>
  <c r="S705" i="1"/>
  <c r="V705" i="1"/>
  <c r="X705" i="1" s="1"/>
  <c r="L706" i="1"/>
  <c r="Q706" i="1"/>
  <c r="S706" i="1"/>
  <c r="V706" i="1"/>
  <c r="X706" i="1"/>
  <c r="L707" i="1"/>
  <c r="Q707" i="1"/>
  <c r="S707" i="1"/>
  <c r="V707" i="1"/>
  <c r="X707" i="1"/>
  <c r="L708" i="1"/>
  <c r="Q708" i="1"/>
  <c r="S708" i="1" s="1"/>
  <c r="V708" i="1"/>
  <c r="X708" i="1" s="1"/>
  <c r="L709" i="1"/>
  <c r="Q709" i="1"/>
  <c r="S709" i="1"/>
  <c r="V709" i="1"/>
  <c r="X709" i="1" s="1"/>
  <c r="L710" i="1"/>
  <c r="Q710" i="1"/>
  <c r="S710" i="1" s="1"/>
  <c r="V710" i="1"/>
  <c r="X710" i="1" s="1"/>
  <c r="L711" i="1"/>
  <c r="Q711" i="1"/>
  <c r="S711" i="1"/>
  <c r="V711" i="1"/>
  <c r="X711" i="1"/>
  <c r="L712" i="1"/>
  <c r="Q712" i="1"/>
  <c r="S712" i="1"/>
  <c r="V712" i="1"/>
  <c r="X712" i="1" s="1"/>
  <c r="L713" i="1"/>
  <c r="Q713" i="1"/>
  <c r="S713" i="1" s="1"/>
  <c r="V713" i="1"/>
  <c r="X713" i="1" s="1"/>
  <c r="L714" i="1"/>
  <c r="Q714" i="1"/>
  <c r="S714" i="1"/>
  <c r="V714" i="1"/>
  <c r="X714" i="1" s="1"/>
  <c r="L715" i="1"/>
  <c r="Q715" i="1"/>
  <c r="S715" i="1"/>
  <c r="V715" i="1"/>
  <c r="X715" i="1" s="1"/>
  <c r="L716" i="1"/>
  <c r="Q716" i="1"/>
  <c r="S716" i="1"/>
  <c r="V716" i="1"/>
  <c r="X716" i="1"/>
  <c r="L717" i="1"/>
  <c r="Q717" i="1"/>
  <c r="S717" i="1" s="1"/>
  <c r="V717" i="1"/>
  <c r="X717" i="1"/>
  <c r="L718" i="1"/>
  <c r="Q718" i="1"/>
  <c r="S718" i="1" s="1"/>
  <c r="V718" i="1"/>
  <c r="X718" i="1" s="1"/>
  <c r="L719" i="1"/>
  <c r="Q719" i="1"/>
  <c r="S719" i="1"/>
  <c r="V719" i="1"/>
  <c r="X719" i="1" s="1"/>
  <c r="L720" i="1"/>
  <c r="Q720" i="1"/>
  <c r="S720" i="1"/>
  <c r="V720" i="1"/>
  <c r="X720" i="1" s="1"/>
  <c r="L721" i="1"/>
  <c r="Q721" i="1"/>
  <c r="S721" i="1"/>
  <c r="V721" i="1"/>
  <c r="X721" i="1"/>
  <c r="L722" i="1"/>
  <c r="Q722" i="1"/>
  <c r="S722" i="1" s="1"/>
  <c r="V722" i="1"/>
  <c r="X722" i="1"/>
  <c r="L723" i="1"/>
  <c r="Q723" i="1"/>
  <c r="S723" i="1" s="1"/>
  <c r="V723" i="1"/>
  <c r="X723" i="1" s="1"/>
  <c r="L724" i="1"/>
  <c r="Q724" i="1"/>
  <c r="S724" i="1" s="1"/>
  <c r="V724" i="1"/>
  <c r="X724" i="1" s="1"/>
  <c r="L725" i="1"/>
  <c r="Q725" i="1"/>
  <c r="S725" i="1"/>
  <c r="V725" i="1"/>
  <c r="X725" i="1" s="1"/>
  <c r="L726" i="1"/>
  <c r="Q726" i="1"/>
  <c r="S726" i="1"/>
  <c r="V726" i="1"/>
  <c r="X726" i="1" s="1"/>
  <c r="L727" i="1"/>
  <c r="Q727" i="1"/>
  <c r="S727" i="1" s="1"/>
  <c r="V727" i="1"/>
  <c r="X727" i="1"/>
  <c r="L728" i="1"/>
  <c r="Q728" i="1"/>
  <c r="S728" i="1" s="1"/>
  <c r="V728" i="1"/>
  <c r="X728" i="1" s="1"/>
  <c r="L729" i="1"/>
  <c r="Q729" i="1"/>
  <c r="S729" i="1"/>
  <c r="V729" i="1"/>
  <c r="X729" i="1" s="1"/>
  <c r="L730" i="1"/>
  <c r="Q730" i="1"/>
  <c r="S730" i="1"/>
  <c r="V730" i="1"/>
  <c r="X730" i="1" s="1"/>
  <c r="L731" i="1"/>
  <c r="Q731" i="1"/>
  <c r="S731" i="1" s="1"/>
  <c r="V731" i="1"/>
  <c r="X731" i="1"/>
  <c r="L732" i="1"/>
  <c r="Q732" i="1"/>
  <c r="S732" i="1" s="1"/>
  <c r="V732" i="1"/>
  <c r="X732" i="1"/>
  <c r="L733" i="1"/>
  <c r="Q733" i="1"/>
  <c r="S733" i="1" s="1"/>
  <c r="V733" i="1"/>
  <c r="X733" i="1" s="1"/>
  <c r="L734" i="1"/>
  <c r="Q734" i="1"/>
  <c r="S734" i="1"/>
  <c r="V734" i="1"/>
  <c r="X734" i="1" s="1"/>
  <c r="L735" i="1"/>
  <c r="Q735" i="1"/>
  <c r="S735" i="1"/>
  <c r="V735" i="1"/>
  <c r="X735" i="1" s="1"/>
  <c r="L736" i="1"/>
  <c r="Q736" i="1"/>
  <c r="S736" i="1" s="1"/>
  <c r="V736" i="1"/>
  <c r="X736" i="1"/>
  <c r="L737" i="1"/>
  <c r="Q737" i="1"/>
  <c r="S737" i="1" s="1"/>
  <c r="V737" i="1"/>
  <c r="X737" i="1"/>
  <c r="L738" i="1"/>
  <c r="Q738" i="1"/>
  <c r="S738" i="1" s="1"/>
  <c r="V738" i="1"/>
  <c r="X738" i="1"/>
  <c r="L739" i="1"/>
  <c r="Q739" i="1"/>
  <c r="S739" i="1"/>
  <c r="V739" i="1"/>
  <c r="X739" i="1" s="1"/>
  <c r="L740" i="1"/>
  <c r="Q740" i="1"/>
  <c r="S740" i="1"/>
  <c r="V740" i="1"/>
  <c r="X740" i="1" s="1"/>
  <c r="L741" i="1"/>
  <c r="Q741" i="1"/>
  <c r="S741" i="1"/>
  <c r="V741" i="1"/>
  <c r="X741" i="1"/>
  <c r="L742" i="1"/>
  <c r="Q742" i="1"/>
  <c r="S742" i="1"/>
  <c r="V742" i="1"/>
  <c r="X742" i="1"/>
  <c r="L743" i="1"/>
  <c r="Q743" i="1"/>
  <c r="S743" i="1"/>
  <c r="V743" i="1"/>
  <c r="X743" i="1"/>
  <c r="L744" i="1"/>
  <c r="Q744" i="1"/>
  <c r="S744" i="1" s="1"/>
  <c r="V744" i="1"/>
  <c r="X744" i="1"/>
  <c r="L745" i="1"/>
  <c r="Q745" i="1"/>
  <c r="S745" i="1" s="1"/>
  <c r="V745" i="1"/>
  <c r="X745" i="1"/>
  <c r="L746" i="1"/>
  <c r="Q746" i="1"/>
  <c r="S746" i="1"/>
  <c r="V746" i="1"/>
  <c r="X746" i="1" s="1"/>
  <c r="L747" i="1"/>
  <c r="Q747" i="1"/>
  <c r="S747" i="1"/>
  <c r="V747" i="1"/>
  <c r="X747" i="1" s="1"/>
  <c r="L748" i="1"/>
  <c r="Q748" i="1"/>
  <c r="S748" i="1"/>
  <c r="V748" i="1"/>
  <c r="X748" i="1"/>
  <c r="L749" i="1"/>
  <c r="Q749" i="1"/>
  <c r="S749" i="1"/>
  <c r="V749" i="1"/>
  <c r="X749" i="1"/>
  <c r="L750" i="1"/>
  <c r="Q750" i="1"/>
  <c r="S750" i="1"/>
  <c r="V750" i="1"/>
  <c r="X750" i="1"/>
  <c r="L751" i="1"/>
  <c r="Q751" i="1"/>
  <c r="S751" i="1" s="1"/>
  <c r="V751" i="1"/>
  <c r="X751" i="1"/>
  <c r="B213" i="1"/>
  <c r="B207" i="1"/>
  <c r="B201" i="1"/>
  <c r="B165" i="1"/>
  <c r="B164" i="1"/>
  <c r="B167" i="1"/>
  <c r="B65" i="1"/>
  <c r="B64" i="1"/>
  <c r="B63" i="1"/>
  <c r="B749" i="1"/>
  <c r="B748" i="1"/>
  <c r="B747" i="1"/>
  <c r="B744" i="1"/>
  <c r="B745" i="1"/>
  <c r="B741" i="1"/>
  <c r="B740" i="1"/>
  <c r="B739" i="1"/>
  <c r="B743" i="1"/>
  <c r="B742" i="1"/>
  <c r="B736" i="1"/>
  <c r="B737" i="1"/>
  <c r="B738" i="1"/>
  <c r="B734" i="1"/>
  <c r="B733" i="1"/>
  <c r="B732" i="1"/>
  <c r="B735" i="1"/>
  <c r="B731" i="1" l="1"/>
  <c r="B730" i="1"/>
  <c r="B728" i="1"/>
  <c r="B724" i="1"/>
  <c r="B727" i="1"/>
  <c r="B729" i="1"/>
  <c r="B725" i="1"/>
  <c r="B726" i="1"/>
  <c r="B721" i="1"/>
  <c r="B716" i="1"/>
  <c r="B718" i="1"/>
  <c r="B720" i="1"/>
  <c r="B713" i="1"/>
  <c r="B717" i="1"/>
  <c r="B719" i="1"/>
  <c r="B714" i="1"/>
  <c r="B715" i="1"/>
  <c r="B712" i="1"/>
  <c r="B711" i="1"/>
  <c r="B708" i="1"/>
  <c r="B709" i="1"/>
  <c r="B706" i="1"/>
  <c r="B703" i="1"/>
  <c r="B704" i="1"/>
  <c r="B707" i="1"/>
  <c r="B705" i="1"/>
  <c r="B701" i="1"/>
  <c r="B702" i="1"/>
  <c r="B696" i="1"/>
  <c r="B695" i="1"/>
  <c r="B693" i="1"/>
  <c r="B694" i="1"/>
  <c r="B690" i="1"/>
  <c r="B689" i="1"/>
  <c r="B691" i="1"/>
  <c r="B692" i="1"/>
  <c r="B687" i="1"/>
  <c r="B688" i="1"/>
  <c r="B686" i="1"/>
  <c r="B685" i="1"/>
  <c r="B684" i="1"/>
  <c r="B680" i="1"/>
  <c r="B681" i="1"/>
  <c r="B679" i="1"/>
  <c r="B673" i="1" l="1"/>
  <c r="B676" i="1"/>
  <c r="B675" i="1"/>
  <c r="B674" i="1"/>
  <c r="B669" i="1"/>
  <c r="B672" i="1"/>
  <c r="B671" i="1"/>
  <c r="B670" i="1"/>
  <c r="B668" i="1"/>
  <c r="B667" i="1"/>
  <c r="B661" i="1"/>
  <c r="B664" i="1"/>
  <c r="B665" i="1"/>
  <c r="B645" i="1"/>
  <c r="B647" i="1"/>
  <c r="B644" i="1"/>
  <c r="B655" i="1"/>
  <c r="B656" i="1"/>
  <c r="B654" i="1"/>
  <c r="B653" i="1"/>
  <c r="B652" i="1"/>
  <c r="B651" i="1"/>
  <c r="B649" i="1"/>
  <c r="B650" i="1"/>
  <c r="B648" i="1"/>
  <c r="B646" i="1"/>
  <c r="B642" i="1"/>
  <c r="B641" i="1"/>
  <c r="B631" i="1"/>
  <c r="B632" i="1"/>
  <c r="B636" i="1"/>
  <c r="B633" i="1"/>
  <c r="B629" i="1"/>
  <c r="B628" i="1"/>
  <c r="B627" i="1"/>
  <c r="B626" i="1"/>
  <c r="B635" i="1"/>
  <c r="B634" i="1"/>
  <c r="B638" i="1"/>
  <c r="B639" i="1"/>
  <c r="B640" i="1"/>
  <c r="B637" i="1" l="1"/>
  <c r="B630" i="1"/>
  <c r="B625" i="1"/>
  <c r="B623" i="1"/>
  <c r="B619" i="1"/>
  <c r="B621" i="1"/>
  <c r="B622" i="1" l="1"/>
  <c r="B620" i="1"/>
  <c r="B618" i="1" l="1"/>
  <c r="B617" i="1"/>
  <c r="B616" i="1"/>
  <c r="B615" i="1"/>
  <c r="B613" i="1"/>
  <c r="B614" i="1"/>
  <c r="B602" i="1" l="1"/>
  <c r="B599" i="1"/>
  <c r="B612" i="1"/>
  <c r="B605" i="1"/>
  <c r="B604" i="1"/>
  <c r="B609" i="1"/>
  <c r="B603" i="1"/>
  <c r="B607" i="1"/>
  <c r="B601" i="1"/>
  <c r="B608" i="1"/>
  <c r="B611" i="1"/>
  <c r="B610" i="1"/>
  <c r="B600" i="1" l="1"/>
  <c r="B606" i="1"/>
  <c r="B598" i="1"/>
  <c r="B597" i="1"/>
  <c r="B596" i="1"/>
  <c r="B595" i="1"/>
  <c r="B594" i="1"/>
  <c r="B593" i="1"/>
  <c r="B592" i="1"/>
  <c r="B590" i="1" l="1"/>
  <c r="B586" i="1"/>
  <c r="B582" i="1"/>
  <c r="B584" i="1"/>
  <c r="B583" i="1"/>
  <c r="B580" i="1" l="1"/>
  <c r="B579" i="1"/>
  <c r="B578" i="1"/>
  <c r="B577" i="1"/>
  <c r="B575" i="1"/>
  <c r="B498" i="1"/>
  <c r="B497" i="1"/>
  <c r="B574" i="1"/>
  <c r="B571" i="1"/>
  <c r="B569" i="1"/>
  <c r="B573" i="1"/>
  <c r="B572" i="1"/>
  <c r="B565" i="1"/>
  <c r="B568" i="1"/>
  <c r="B567" i="1"/>
  <c r="B566" i="1"/>
  <c r="B564" i="1"/>
  <c r="B563" i="1"/>
  <c r="B561" i="1"/>
  <c r="B558" i="1"/>
  <c r="B557" i="1"/>
  <c r="B556" i="1"/>
  <c r="B548" i="1"/>
  <c r="B545" i="1"/>
  <c r="B552" i="1"/>
  <c r="B551" i="1"/>
  <c r="B543" i="1"/>
  <c r="B532" i="1"/>
  <c r="B535" i="1"/>
  <c r="B534" i="1"/>
  <c r="B530" i="1"/>
  <c r="B529" i="1"/>
  <c r="B528" i="1"/>
  <c r="B527" i="1"/>
  <c r="B518" i="1"/>
  <c r="B521" i="1"/>
  <c r="B525" i="1"/>
  <c r="B526" i="1"/>
  <c r="B510" i="1"/>
  <c r="B508" i="1"/>
  <c r="B509" i="1"/>
  <c r="B507" i="1"/>
  <c r="B501" i="1"/>
  <c r="B500" i="1"/>
  <c r="B499" i="1"/>
  <c r="B495" i="1"/>
  <c r="B484" i="1"/>
  <c r="B494" i="1"/>
  <c r="B489" i="1"/>
  <c r="B483" i="1"/>
  <c r="B479" i="1"/>
  <c r="B477" i="1"/>
  <c r="B478" i="1"/>
  <c r="B474" i="1"/>
  <c r="B476" i="1"/>
  <c r="B472" i="1"/>
  <c r="B471" i="1"/>
  <c r="B470" i="1"/>
  <c r="B469" i="1"/>
  <c r="B468" i="1"/>
  <c r="B465" i="1"/>
  <c r="B457" i="1"/>
  <c r="B462" i="1"/>
  <c r="B436" i="1"/>
  <c r="B431" i="1"/>
  <c r="B430" i="1"/>
  <c r="B429" i="1"/>
  <c r="B428" i="1"/>
  <c r="B424" i="1"/>
  <c r="B422" i="1"/>
  <c r="B420" i="1"/>
  <c r="B421" i="1"/>
  <c r="B418" i="1"/>
  <c r="B415" i="1"/>
  <c r="B409" i="1"/>
  <c r="B393" i="1"/>
  <c r="B391" i="1"/>
  <c r="B387" i="1"/>
  <c r="B385" i="1"/>
  <c r="B384" i="1"/>
  <c r="B382" i="1"/>
  <c r="B381" i="1"/>
  <c r="B379" i="1"/>
  <c r="B376" i="1"/>
  <c r="B375" i="1"/>
  <c r="B372" i="1"/>
  <c r="B370" i="1"/>
  <c r="B365" i="1"/>
  <c r="B367" i="1"/>
  <c r="B366" i="1"/>
  <c r="B357" i="1"/>
  <c r="B359" i="1"/>
  <c r="B362" i="1"/>
  <c r="B356" i="1"/>
  <c r="B355" i="1"/>
  <c r="B354" i="1"/>
  <c r="B353" i="1"/>
  <c r="B352" i="1"/>
  <c r="B351" i="1"/>
  <c r="B336" i="1"/>
  <c r="B333" i="1"/>
  <c r="B325" i="1"/>
  <c r="B323" i="1"/>
  <c r="B322" i="1"/>
  <c r="B321" i="1"/>
  <c r="B320" i="1"/>
  <c r="B307" i="1"/>
  <c r="B306" i="1"/>
  <c r="B304" i="1"/>
  <c r="B305" i="1"/>
  <c r="B300" i="1"/>
  <c r="B299" i="1"/>
  <c r="B298" i="1"/>
  <c r="B297" i="1"/>
  <c r="B295" i="1"/>
  <c r="B294" i="1"/>
  <c r="B292" i="1"/>
  <c r="B290" i="1"/>
  <c r="B273" i="1"/>
  <c r="B267" i="1"/>
  <c r="B266" i="1"/>
  <c r="B261" i="1"/>
  <c r="B258" i="1"/>
  <c r="B262" i="1"/>
  <c r="B260" i="1"/>
  <c r="B263" i="1"/>
  <c r="B265" i="1"/>
  <c r="B256" i="1"/>
  <c r="B264" i="1"/>
  <c r="B259" i="1"/>
  <c r="B257" i="1"/>
  <c r="B255" i="1"/>
  <c r="B253" i="1"/>
  <c r="B251" i="1"/>
  <c r="B252" i="1"/>
  <c r="B254" i="1"/>
  <c r="B250" i="1"/>
  <c r="B249" i="1"/>
  <c r="B248" i="1"/>
  <c r="B247" i="1"/>
  <c r="B246" i="1"/>
  <c r="B245" i="1"/>
  <c r="B232" i="1"/>
  <c r="B231" i="1"/>
  <c r="B230" i="1"/>
  <c r="B228" i="1"/>
  <c r="B225" i="1"/>
  <c r="B227" i="1"/>
  <c r="B226" i="1"/>
  <c r="B223" i="1"/>
  <c r="B224" i="1"/>
  <c r="B222" i="1"/>
  <c r="B221" i="1"/>
  <c r="B220" i="1"/>
  <c r="B219" i="1"/>
  <c r="B218" i="1"/>
  <c r="B215" i="1"/>
  <c r="B216" i="1"/>
  <c r="B217" i="1"/>
  <c r="B214" i="1"/>
  <c r="B211" i="1"/>
  <c r="B212" i="1"/>
  <c r="B194" i="1"/>
  <c r="B193" i="1"/>
  <c r="B181" i="1"/>
  <c r="B182" i="1"/>
  <c r="B179" i="1"/>
  <c r="B178" i="1"/>
  <c r="B169" i="1"/>
  <c r="B180" i="1"/>
  <c r="B177" i="1"/>
  <c r="B176" i="1"/>
  <c r="B175" i="1"/>
  <c r="B174" i="1"/>
  <c r="B172" i="1"/>
  <c r="B173" i="1"/>
  <c r="B171" i="1"/>
  <c r="B170" i="1"/>
  <c r="B166" i="1"/>
  <c r="B162" i="1"/>
  <c r="B152" i="1"/>
  <c r="B149" i="1"/>
  <c r="B148" i="1"/>
  <c r="B147" i="1"/>
  <c r="B145" i="1"/>
  <c r="B141" i="1"/>
  <c r="B139" i="1"/>
  <c r="B138" i="1"/>
  <c r="B136" i="1"/>
  <c r="B135" i="1"/>
  <c r="B140" i="1"/>
  <c r="B134" i="1"/>
  <c r="B133" i="1"/>
  <c r="B130" i="1"/>
  <c r="B132" i="1"/>
  <c r="B129" i="1"/>
  <c r="B131" i="1"/>
  <c r="B127" i="1"/>
  <c r="B123" i="1"/>
  <c r="B121" i="1"/>
  <c r="B120" i="1"/>
  <c r="B119" i="1"/>
  <c r="B115" i="1"/>
  <c r="B117" i="1"/>
  <c r="B113" i="1"/>
  <c r="B105" i="1"/>
  <c r="B111" i="1"/>
  <c r="B110" i="1"/>
  <c r="B103" i="1"/>
  <c r="B101" i="1"/>
  <c r="B100" i="1"/>
  <c r="B99" i="1"/>
  <c r="B98" i="1"/>
  <c r="B97" i="1"/>
  <c r="B94" i="1"/>
  <c r="B96" i="1"/>
  <c r="B95" i="1"/>
  <c r="B93" i="1"/>
  <c r="B83" i="1"/>
  <c r="B82" i="1"/>
  <c r="B80" i="1"/>
  <c r="B74" i="1"/>
  <c r="B73" i="1"/>
  <c r="B68" i="1"/>
  <c r="B67" i="1"/>
  <c r="B66" i="1"/>
  <c r="B53" i="1"/>
  <c r="B41" i="1"/>
  <c r="B38" i="1"/>
  <c r="B29" i="1"/>
  <c r="B32" i="1"/>
  <c r="B30" i="1"/>
  <c r="B31" i="1"/>
  <c r="B17" i="1"/>
  <c r="B16" i="1"/>
  <c r="B14" i="1"/>
  <c r="B15" i="1"/>
  <c r="B13" i="1"/>
  <c r="B4" i="1"/>
  <c r="B2" i="1"/>
  <c r="B5" i="1"/>
  <c r="R92" i="3"/>
  <c r="R55" i="3"/>
  <c r="R18" i="3"/>
  <c r="P90" i="3"/>
  <c r="P88" i="3"/>
  <c r="P86" i="3"/>
  <c r="P84" i="3"/>
  <c r="P53" i="3"/>
  <c r="P51" i="3"/>
  <c r="P49" i="3"/>
  <c r="P47" i="3"/>
  <c r="D77" i="5"/>
  <c r="J69" i="5"/>
  <c r="J68" i="5"/>
  <c r="J67" i="5"/>
  <c r="J66" i="5"/>
  <c r="J65" i="5"/>
  <c r="J64" i="5"/>
  <c r="J63" i="5"/>
  <c r="J62" i="5"/>
  <c r="D49" i="5"/>
  <c r="J41" i="5"/>
  <c r="J40" i="5"/>
  <c r="J39" i="5"/>
  <c r="J38" i="5"/>
  <c r="J37" i="5"/>
  <c r="J36" i="5"/>
  <c r="J35" i="5"/>
  <c r="J34" i="5"/>
  <c r="P10" i="3"/>
  <c r="P12" i="3"/>
  <c r="P14" i="3"/>
  <c r="D21" i="5"/>
  <c r="P16" i="3"/>
  <c r="V2" i="1"/>
  <c r="X2" i="1" s="1"/>
  <c r="Q2" i="1"/>
  <c r="S2" i="1" s="1"/>
  <c r="L2" i="1"/>
  <c r="B346" i="1"/>
  <c r="B459" i="1"/>
  <c r="B555" i="1"/>
  <c r="B700" i="1"/>
  <c r="B442" i="1"/>
  <c r="B241" i="1"/>
  <c r="B204" i="1"/>
  <c r="B330" i="1"/>
  <c r="B191" i="1"/>
  <c r="B185" i="1"/>
  <c r="B158" i="1"/>
  <c r="B423" i="1"/>
  <c r="B401" i="1"/>
  <c r="B434" i="1"/>
  <c r="B473" i="1"/>
  <c r="B585" i="1"/>
  <c r="B319" i="1"/>
  <c r="B326" i="1"/>
  <c r="B122" i="1"/>
  <c r="B238" i="1"/>
  <c r="B234" i="1"/>
  <c r="B546" i="1"/>
  <c r="B206" i="1"/>
  <c r="B190" i="1"/>
  <c r="B404" i="1"/>
  <c r="B389" i="1"/>
  <c r="B378" i="1"/>
  <c r="B369" i="1"/>
  <c r="B368" i="1"/>
  <c r="B324" i="1"/>
  <c r="B303" i="1"/>
  <c r="B137" i="1"/>
  <c r="B124" i="1"/>
  <c r="B6" i="1"/>
  <c r="B7" i="1"/>
  <c r="B8" i="1"/>
  <c r="B9" i="1"/>
  <c r="B10" i="1"/>
  <c r="B11" i="1"/>
  <c r="B12" i="1"/>
  <c r="B18" i="1"/>
  <c r="B19" i="1"/>
  <c r="B20" i="1"/>
  <c r="B21" i="1"/>
  <c r="B22" i="1"/>
  <c r="B23" i="1"/>
  <c r="B24" i="1"/>
  <c r="B25" i="1"/>
  <c r="B26" i="1"/>
  <c r="B27" i="1"/>
  <c r="B28" i="1"/>
  <c r="B33" i="1"/>
  <c r="B34" i="1"/>
  <c r="B35" i="1"/>
  <c r="B36" i="1"/>
  <c r="B37" i="1"/>
  <c r="B39" i="1"/>
  <c r="B40" i="1"/>
  <c r="B42" i="1"/>
  <c r="B43" i="1"/>
  <c r="B44" i="1"/>
  <c r="B45" i="1"/>
  <c r="B46" i="1"/>
  <c r="B47" i="1"/>
  <c r="B48" i="1"/>
  <c r="B49" i="1"/>
  <c r="B50" i="1"/>
  <c r="B51" i="1"/>
  <c r="B52" i="1"/>
  <c r="B54" i="1"/>
  <c r="B55" i="1"/>
  <c r="B56" i="1"/>
  <c r="B57" i="1"/>
  <c r="B58" i="1"/>
  <c r="B59" i="1"/>
  <c r="B60" i="1"/>
  <c r="B61" i="1"/>
  <c r="B62" i="1"/>
  <c r="B69" i="1"/>
  <c r="B70" i="1"/>
  <c r="B71" i="1"/>
  <c r="B72" i="1"/>
  <c r="B75" i="1"/>
  <c r="B76" i="1"/>
  <c r="B77" i="1"/>
  <c r="B78" i="1"/>
  <c r="B79" i="1"/>
  <c r="B81" i="1"/>
  <c r="B84" i="1"/>
  <c r="B85" i="1"/>
  <c r="B86" i="1"/>
  <c r="B87" i="1"/>
  <c r="B88" i="1"/>
  <c r="B89" i="1"/>
  <c r="B90" i="1"/>
  <c r="B91" i="1"/>
  <c r="B92" i="1"/>
  <c r="B102" i="1"/>
  <c r="B104" i="1"/>
  <c r="B106" i="1"/>
  <c r="B107" i="1"/>
  <c r="B108" i="1"/>
  <c r="B109" i="1"/>
  <c r="B112" i="1"/>
  <c r="B125" i="1"/>
  <c r="B126" i="1"/>
  <c r="B128" i="1"/>
  <c r="B143" i="1"/>
  <c r="B144" i="1"/>
  <c r="B146" i="1"/>
  <c r="B150" i="1"/>
  <c r="B151" i="1"/>
  <c r="B153" i="1"/>
  <c r="B154" i="1"/>
  <c r="B155" i="1"/>
  <c r="B156" i="1"/>
  <c r="B157" i="1"/>
  <c r="B159" i="1"/>
  <c r="B161" i="1"/>
  <c r="B163" i="1"/>
  <c r="B168" i="1"/>
  <c r="B183" i="1"/>
  <c r="B184" i="1"/>
  <c r="B186" i="1"/>
  <c r="B187" i="1"/>
  <c r="B188" i="1"/>
  <c r="B189" i="1"/>
  <c r="B192" i="1"/>
  <c r="B197" i="1"/>
  <c r="B198" i="1"/>
  <c r="B199" i="1"/>
  <c r="B200" i="1"/>
  <c r="B202" i="1"/>
  <c r="B203" i="1"/>
  <c r="B205" i="1"/>
  <c r="B208" i="1"/>
  <c r="B209" i="1"/>
  <c r="B210" i="1"/>
  <c r="B229" i="1"/>
  <c r="B233" i="1"/>
  <c r="B235" i="1"/>
  <c r="B239" i="1"/>
  <c r="B240" i="1"/>
  <c r="B242" i="1"/>
  <c r="B243" i="1"/>
  <c r="B268" i="1"/>
  <c r="B269" i="1"/>
  <c r="B270" i="1"/>
  <c r="B271" i="1"/>
  <c r="B272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1" i="1"/>
  <c r="B293" i="1"/>
  <c r="B296" i="1"/>
  <c r="B301" i="1"/>
  <c r="B302" i="1"/>
  <c r="B308" i="1"/>
  <c r="B309" i="1"/>
  <c r="B310" i="1"/>
  <c r="B311" i="1"/>
  <c r="B312" i="1"/>
  <c r="B313" i="1"/>
  <c r="B315" i="1"/>
  <c r="B316" i="1"/>
  <c r="B317" i="1"/>
  <c r="B318" i="1"/>
  <c r="B327" i="1"/>
  <c r="B328" i="1"/>
  <c r="B329" i="1"/>
  <c r="B331" i="1"/>
  <c r="B332" i="1"/>
  <c r="B335" i="1"/>
  <c r="B337" i="1"/>
  <c r="B314" i="1"/>
  <c r="B338" i="1"/>
  <c r="B339" i="1"/>
  <c r="B340" i="1"/>
  <c r="B341" i="1"/>
  <c r="B342" i="1"/>
  <c r="B343" i="1"/>
  <c r="B344" i="1"/>
  <c r="B345" i="1"/>
  <c r="B334" i="1"/>
  <c r="B347" i="1"/>
  <c r="B348" i="1"/>
  <c r="B349" i="1"/>
  <c r="B350" i="1"/>
  <c r="B358" i="1"/>
  <c r="B360" i="1"/>
  <c r="B361" i="1"/>
  <c r="B363" i="1"/>
  <c r="B364" i="1"/>
  <c r="B371" i="1"/>
  <c r="B373" i="1"/>
  <c r="B374" i="1"/>
  <c r="B377" i="1"/>
  <c r="B380" i="1"/>
  <c r="B383" i="1"/>
  <c r="B386" i="1"/>
  <c r="B388" i="1"/>
  <c r="B390" i="1"/>
  <c r="B392" i="1"/>
  <c r="B394" i="1"/>
  <c r="B395" i="1"/>
  <c r="B396" i="1"/>
  <c r="B397" i="1"/>
  <c r="B398" i="1"/>
  <c r="B399" i="1"/>
  <c r="B400" i="1"/>
  <c r="B402" i="1"/>
  <c r="B403" i="1"/>
  <c r="B405" i="1"/>
  <c r="B408" i="1"/>
  <c r="B410" i="1"/>
  <c r="B411" i="1"/>
  <c r="B406" i="1"/>
  <c r="B412" i="1"/>
  <c r="B413" i="1"/>
  <c r="B414" i="1"/>
  <c r="B417" i="1"/>
  <c r="B419" i="1"/>
  <c r="B425" i="1"/>
  <c r="B426" i="1"/>
  <c r="B427" i="1"/>
  <c r="B432" i="1"/>
  <c r="B433" i="1"/>
  <c r="B435" i="1"/>
  <c r="B437" i="1"/>
  <c r="B438" i="1"/>
  <c r="B439" i="1"/>
  <c r="B416" i="1"/>
  <c r="B440" i="1"/>
  <c r="B441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8" i="1"/>
  <c r="B460" i="1"/>
  <c r="B461" i="1"/>
  <c r="B463" i="1"/>
  <c r="B464" i="1"/>
  <c r="B466" i="1"/>
  <c r="B467" i="1"/>
  <c r="B3" i="1"/>
  <c r="B116" i="1"/>
  <c r="B118" i="1"/>
  <c r="B114" i="1"/>
  <c r="B236" i="1"/>
  <c r="B237" i="1"/>
  <c r="B244" i="1"/>
  <c r="B195" i="1"/>
  <c r="B196" i="1"/>
  <c r="B160" i="1"/>
  <c r="B142" i="1"/>
  <c r="B407" i="1"/>
  <c r="B536" i="1"/>
  <c r="B576" i="1"/>
  <c r="B544" i="1"/>
  <c r="B519" i="1"/>
  <c r="B659" i="1"/>
  <c r="B475" i="1"/>
  <c r="B480" i="1"/>
  <c r="B481" i="1"/>
  <c r="B482" i="1"/>
  <c r="B485" i="1"/>
  <c r="B486" i="1"/>
  <c r="B487" i="1"/>
  <c r="B488" i="1"/>
  <c r="B490" i="1"/>
  <c r="B491" i="1"/>
  <c r="B492" i="1"/>
  <c r="B493" i="1"/>
  <c r="B496" i="1"/>
  <c r="B502" i="1"/>
  <c r="B503" i="1"/>
  <c r="B504" i="1"/>
  <c r="B505" i="1"/>
  <c r="B506" i="1"/>
  <c r="B511" i="1"/>
  <c r="B512" i="1"/>
  <c r="B513" i="1"/>
  <c r="B547" i="1"/>
  <c r="B514" i="1"/>
  <c r="B515" i="1"/>
  <c r="B516" i="1"/>
  <c r="B517" i="1"/>
  <c r="B520" i="1"/>
  <c r="B522" i="1"/>
  <c r="B523" i="1"/>
  <c r="B524" i="1"/>
  <c r="B531" i="1"/>
  <c r="B533" i="1"/>
  <c r="B537" i="1"/>
  <c r="B538" i="1"/>
  <c r="B539" i="1"/>
  <c r="B540" i="1"/>
  <c r="B541" i="1"/>
  <c r="B542" i="1"/>
  <c r="B549" i="1"/>
  <c r="B550" i="1"/>
  <c r="B553" i="1"/>
  <c r="B554" i="1"/>
  <c r="B559" i="1"/>
  <c r="B560" i="1"/>
  <c r="B562" i="1"/>
  <c r="B570" i="1"/>
  <c r="B581" i="1"/>
  <c r="B587" i="1"/>
  <c r="B588" i="1"/>
  <c r="B589" i="1"/>
  <c r="B591" i="1"/>
  <c r="B624" i="1"/>
  <c r="B643" i="1"/>
  <c r="B657" i="1"/>
  <c r="B658" i="1"/>
  <c r="B660" i="1"/>
  <c r="B662" i="1"/>
  <c r="B663" i="1"/>
  <c r="B666" i="1"/>
  <c r="B677" i="1"/>
  <c r="B678" i="1"/>
  <c r="B682" i="1"/>
  <c r="B683" i="1"/>
  <c r="B697" i="1"/>
  <c r="B698" i="1"/>
  <c r="B699" i="1"/>
  <c r="B710" i="1"/>
  <c r="B722" i="1"/>
  <c r="B723" i="1"/>
  <c r="B746" i="1"/>
  <c r="B750" i="1"/>
  <c r="B751" i="1"/>
  <c r="J13" i="5"/>
  <c r="J12" i="5"/>
  <c r="J11" i="5"/>
  <c r="J10" i="5"/>
  <c r="J9" i="5"/>
  <c r="J8" i="5"/>
  <c r="J7" i="5"/>
  <c r="J6" i="5" s="1"/>
  <c r="F74" i="5" l="1"/>
  <c r="E73" i="5"/>
  <c r="D79" i="5"/>
  <c r="I76" i="5"/>
  <c r="H76" i="5"/>
  <c r="G76" i="5"/>
  <c r="H74" i="5"/>
  <c r="I73" i="5"/>
  <c r="E45" i="5"/>
  <c r="F45" i="5"/>
  <c r="E74" i="5"/>
  <c r="I74" i="5"/>
  <c r="D73" i="5"/>
  <c r="H73" i="5"/>
  <c r="F73" i="5"/>
  <c r="D76" i="5"/>
  <c r="F76" i="5"/>
  <c r="E76" i="5"/>
  <c r="D74" i="5"/>
  <c r="G74" i="5"/>
  <c r="G73" i="5"/>
  <c r="F48" i="5"/>
  <c r="F44" i="5" s="1"/>
  <c r="E48" i="5"/>
  <c r="E44" i="5" s="1"/>
  <c r="D48" i="5"/>
  <c r="D51" i="5"/>
  <c r="I48" i="5"/>
  <c r="I44" i="5" s="1"/>
  <c r="H48" i="5"/>
  <c r="H44" i="5" s="1"/>
  <c r="D46" i="5"/>
  <c r="I46" i="5"/>
  <c r="I45" i="5"/>
  <c r="H45" i="5"/>
  <c r="D45" i="5"/>
  <c r="G48" i="5"/>
  <c r="H46" i="5"/>
  <c r="G46" i="5"/>
  <c r="F46" i="5"/>
  <c r="E46" i="5"/>
  <c r="G45" i="5"/>
  <c r="E18" i="5"/>
  <c r="E20" i="5"/>
  <c r="D17" i="5"/>
  <c r="I17" i="5"/>
  <c r="H17" i="5"/>
  <c r="G17" i="5"/>
  <c r="F17" i="5"/>
  <c r="E17" i="5"/>
  <c r="I18" i="5"/>
  <c r="I20" i="5"/>
  <c r="H20" i="5"/>
  <c r="G20" i="5"/>
  <c r="F20" i="5"/>
  <c r="H18" i="5"/>
  <c r="G18" i="5"/>
  <c r="F18" i="5"/>
  <c r="D20" i="5"/>
  <c r="D23" i="5"/>
  <c r="D18" i="5"/>
  <c r="E77" i="5" l="1"/>
  <c r="E49" i="5"/>
  <c r="E21" i="5"/>
  <c r="E75" i="5"/>
  <c r="G75" i="5"/>
  <c r="H75" i="5"/>
  <c r="I75" i="5"/>
  <c r="E47" i="5"/>
  <c r="G72" i="5"/>
  <c r="H72" i="5"/>
  <c r="I72" i="5"/>
  <c r="F47" i="5"/>
  <c r="I47" i="5"/>
  <c r="E72" i="5"/>
  <c r="F75" i="5"/>
  <c r="F72" i="5"/>
  <c r="D75" i="5"/>
  <c r="D72" i="5"/>
  <c r="D47" i="5"/>
  <c r="H47" i="5"/>
  <c r="D44" i="5"/>
  <c r="F19" i="5"/>
  <c r="D19" i="5"/>
  <c r="G19" i="5"/>
  <c r="H19" i="5"/>
  <c r="I19" i="5"/>
  <c r="E19" i="5"/>
  <c r="G44" i="5"/>
  <c r="G47" i="5"/>
  <c r="H16" i="5"/>
  <c r="F16" i="5"/>
  <c r="E16" i="5"/>
  <c r="D26" i="5"/>
  <c r="G16" i="5"/>
  <c r="I16" i="5"/>
  <c r="E82" i="5" l="1"/>
  <c r="F82" i="5"/>
  <c r="J72" i="5" s="1"/>
  <c r="C33" i="5"/>
  <c r="C42" i="3" s="1"/>
  <c r="C61" i="5"/>
  <c r="C79" i="3" s="1"/>
  <c r="E54" i="5"/>
  <c r="F54" i="5"/>
  <c r="J44" i="5" s="1"/>
  <c r="E26" i="5"/>
  <c r="D16" i="5"/>
  <c r="F26" i="5" s="1"/>
  <c r="J16" i="5" s="1"/>
  <c r="C5" i="5" l="1"/>
  <c r="C5" i="3" s="1"/>
  <c r="V22" i="3" l="1"/>
  <c r="AD22" i="3"/>
  <c r="W22" i="3"/>
  <c r="J22" i="3"/>
  <c r="X22" i="3"/>
  <c r="P22" i="3"/>
  <c r="D22" i="3"/>
  <c r="F22" i="3"/>
  <c r="L22" i="3"/>
  <c r="H22" i="3"/>
  <c r="G22" i="3"/>
  <c r="O22" i="3"/>
  <c r="T22" i="3"/>
  <c r="K22" i="3"/>
  <c r="R22" i="3"/>
  <c r="N22" i="3"/>
  <c r="Z22" i="3"/>
  <c r="AA22" i="3"/>
  <c r="S22" i="3"/>
  <c r="O59" i="3"/>
  <c r="F59" i="3"/>
  <c r="R59" i="3"/>
  <c r="H59" i="3"/>
  <c r="T59" i="3"/>
  <c r="S59" i="3"/>
  <c r="AD59" i="3"/>
  <c r="D59" i="3"/>
  <c r="G59" i="3"/>
  <c r="X59" i="3"/>
  <c r="L59" i="3"/>
  <c r="J59" i="3"/>
  <c r="V59" i="3"/>
  <c r="K59" i="3"/>
  <c r="AA59" i="3"/>
  <c r="W59" i="3"/>
  <c r="P59" i="3"/>
  <c r="Z59" i="3"/>
  <c r="N59" i="3"/>
  <c r="J96" i="3"/>
  <c r="S96" i="3"/>
  <c r="AD96" i="3"/>
  <c r="H96" i="3"/>
  <c r="N96" i="3"/>
  <c r="G96" i="3"/>
  <c r="T96" i="3"/>
  <c r="F96" i="3"/>
  <c r="P96" i="3"/>
  <c r="W96" i="3"/>
  <c r="R96" i="3"/>
  <c r="Z96" i="3"/>
  <c r="AA96" i="3"/>
  <c r="V96" i="3"/>
  <c r="O96" i="3"/>
  <c r="X96" i="3"/>
  <c r="K96" i="3"/>
  <c r="L96" i="3"/>
  <c r="D96" i="3"/>
  <c r="AD23" i="3"/>
  <c r="P23" i="3"/>
  <c r="T23" i="3"/>
  <c r="H23" i="3"/>
  <c r="AA23" i="3"/>
  <c r="F23" i="3"/>
  <c r="S23" i="3"/>
  <c r="L23" i="3"/>
  <c r="G23" i="3"/>
  <c r="D23" i="3"/>
  <c r="R23" i="3"/>
  <c r="O23" i="3"/>
  <c r="V23" i="3"/>
  <c r="W23" i="3"/>
  <c r="J23" i="3"/>
  <c r="Z23" i="3"/>
  <c r="N23" i="3"/>
  <c r="K23" i="3"/>
  <c r="X23" i="3"/>
  <c r="X60" i="3"/>
  <c r="Z60" i="3"/>
  <c r="L60" i="3"/>
  <c r="T60" i="3"/>
  <c r="G60" i="3"/>
  <c r="S60" i="3"/>
  <c r="V60" i="3"/>
  <c r="O60" i="3"/>
  <c r="R60" i="3"/>
  <c r="J60" i="3"/>
  <c r="W60" i="3"/>
  <c r="P60" i="3"/>
  <c r="N60" i="3"/>
  <c r="AD60" i="3"/>
  <c r="AA60" i="3"/>
  <c r="D60" i="3"/>
  <c r="K60" i="3"/>
  <c r="H60" i="3"/>
  <c r="F60" i="3"/>
  <c r="S97" i="3"/>
  <c r="T97" i="3"/>
  <c r="P97" i="3"/>
  <c r="W97" i="3"/>
  <c r="H97" i="3"/>
  <c r="R97" i="3"/>
  <c r="Z97" i="3"/>
  <c r="G97" i="3"/>
  <c r="AD97" i="3"/>
  <c r="X97" i="3"/>
  <c r="F97" i="3"/>
  <c r="V97" i="3"/>
  <c r="J97" i="3"/>
  <c r="AA97" i="3"/>
  <c r="O97" i="3"/>
  <c r="N97" i="3"/>
  <c r="D97" i="3"/>
  <c r="L97" i="3"/>
  <c r="K97" i="3"/>
  <c r="K24" i="3"/>
  <c r="T24" i="3"/>
  <c r="R24" i="3"/>
  <c r="O24" i="3"/>
  <c r="L24" i="3"/>
  <c r="W24" i="3"/>
  <c r="S24" i="3"/>
  <c r="D24" i="3"/>
  <c r="P24" i="3"/>
  <c r="X24" i="3"/>
  <c r="H24" i="3"/>
  <c r="V24" i="3"/>
  <c r="N24" i="3"/>
  <c r="F24" i="3"/>
  <c r="Z24" i="3"/>
  <c r="G24" i="3"/>
  <c r="J24" i="3"/>
  <c r="AA24" i="3"/>
  <c r="AD24" i="3"/>
  <c r="L61" i="3"/>
  <c r="R61" i="3"/>
  <c r="AA61" i="3"/>
  <c r="N61" i="3"/>
  <c r="S61" i="3"/>
  <c r="AD61" i="3"/>
  <c r="G61" i="3"/>
  <c r="J61" i="3"/>
  <c r="H61" i="3"/>
  <c r="T61" i="3"/>
  <c r="X61" i="3"/>
  <c r="V61" i="3"/>
  <c r="D61" i="3"/>
  <c r="F61" i="3"/>
  <c r="K61" i="3"/>
  <c r="Z61" i="3"/>
  <c r="W61" i="3"/>
  <c r="O61" i="3"/>
  <c r="P61" i="3"/>
  <c r="R98" i="3"/>
  <c r="G98" i="3"/>
  <c r="H98" i="3"/>
  <c r="F98" i="3"/>
  <c r="L98" i="3"/>
  <c r="T98" i="3"/>
  <c r="K98" i="3"/>
  <c r="W98" i="3"/>
  <c r="X98" i="3"/>
  <c r="AA98" i="3"/>
  <c r="AD98" i="3"/>
  <c r="S98" i="3"/>
  <c r="N98" i="3"/>
  <c r="O98" i="3"/>
  <c r="Z98" i="3"/>
  <c r="P98" i="3"/>
  <c r="V98" i="3"/>
  <c r="J98" i="3"/>
  <c r="D98" i="3"/>
  <c r="S25" i="3"/>
  <c r="J25" i="3"/>
  <c r="D25" i="3"/>
  <c r="K25" i="3"/>
  <c r="X25" i="3"/>
  <c r="N25" i="3"/>
  <c r="W25" i="3"/>
  <c r="AA25" i="3"/>
  <c r="G25" i="3"/>
  <c r="O25" i="3"/>
  <c r="L25" i="3"/>
  <c r="T25" i="3"/>
  <c r="R25" i="3"/>
  <c r="Z25" i="3"/>
  <c r="P25" i="3"/>
  <c r="AD25" i="3"/>
  <c r="H25" i="3"/>
  <c r="V25" i="3"/>
  <c r="F25" i="3"/>
  <c r="L62" i="3"/>
  <c r="T62" i="3"/>
  <c r="X62" i="3"/>
  <c r="H62" i="3"/>
  <c r="R62" i="3"/>
  <c r="S62" i="3"/>
  <c r="AA62" i="3"/>
  <c r="Z62" i="3"/>
  <c r="F62" i="3"/>
  <c r="AD62" i="3"/>
  <c r="P62" i="3"/>
  <c r="G62" i="3"/>
  <c r="V62" i="3"/>
  <c r="O62" i="3"/>
  <c r="D62" i="3"/>
  <c r="K62" i="3"/>
  <c r="W62" i="3"/>
  <c r="N62" i="3"/>
  <c r="J62" i="3"/>
  <c r="AA99" i="3"/>
  <c r="T99" i="3"/>
  <c r="AD99" i="3"/>
  <c r="V99" i="3"/>
  <c r="W99" i="3"/>
  <c r="N99" i="3"/>
  <c r="H99" i="3"/>
  <c r="K99" i="3"/>
  <c r="D99" i="3"/>
  <c r="L99" i="3"/>
  <c r="R99" i="3"/>
  <c r="Z99" i="3"/>
  <c r="O99" i="3"/>
  <c r="S99" i="3"/>
  <c r="P99" i="3"/>
  <c r="J99" i="3"/>
  <c r="G99" i="3"/>
  <c r="X99" i="3"/>
  <c r="F99" i="3"/>
  <c r="N26" i="3"/>
  <c r="H26" i="3"/>
  <c r="K26" i="3"/>
  <c r="S26" i="3"/>
  <c r="O26" i="3"/>
  <c r="R26" i="3"/>
  <c r="AA26" i="3"/>
  <c r="J26" i="3"/>
  <c r="W26" i="3"/>
  <c r="Z26" i="3"/>
  <c r="V26" i="3"/>
  <c r="F26" i="3"/>
  <c r="T26" i="3"/>
  <c r="P26" i="3"/>
  <c r="D26" i="3"/>
  <c r="X26" i="3"/>
  <c r="AD26" i="3"/>
  <c r="L26" i="3"/>
  <c r="G26" i="3"/>
  <c r="H63" i="3"/>
  <c r="G63" i="3"/>
  <c r="V63" i="3"/>
  <c r="R63" i="3"/>
  <c r="T63" i="3"/>
  <c r="N63" i="3"/>
  <c r="S63" i="3"/>
  <c r="O63" i="3"/>
  <c r="L63" i="3"/>
  <c r="K63" i="3"/>
  <c r="F63" i="3"/>
  <c r="W63" i="3"/>
  <c r="AD63" i="3"/>
  <c r="AA63" i="3"/>
  <c r="J63" i="3"/>
  <c r="D63" i="3"/>
  <c r="Z63" i="3"/>
  <c r="X63" i="3"/>
  <c r="P63" i="3"/>
  <c r="T100" i="3"/>
  <c r="K100" i="3"/>
  <c r="D100" i="3"/>
  <c r="V100" i="3"/>
  <c r="H100" i="3"/>
  <c r="W100" i="3"/>
  <c r="G100" i="3"/>
  <c r="O100" i="3"/>
  <c r="F100" i="3"/>
  <c r="S100" i="3"/>
  <c r="L100" i="3"/>
  <c r="AD100" i="3"/>
  <c r="X100" i="3"/>
  <c r="AA100" i="3"/>
  <c r="P100" i="3"/>
  <c r="Z100" i="3"/>
  <c r="N100" i="3"/>
  <c r="J100" i="3"/>
  <c r="R100" i="3"/>
  <c r="W27" i="3"/>
  <c r="G27" i="3"/>
  <c r="T27" i="3"/>
  <c r="Z27" i="3"/>
  <c r="V27" i="3"/>
  <c r="D27" i="3"/>
  <c r="X27" i="3"/>
  <c r="R27" i="3"/>
  <c r="J27" i="3"/>
  <c r="AD27" i="3"/>
  <c r="O27" i="3"/>
  <c r="N27" i="3"/>
  <c r="F27" i="3"/>
  <c r="L27" i="3"/>
  <c r="AA27" i="3"/>
  <c r="P27" i="3"/>
  <c r="S27" i="3"/>
  <c r="K27" i="3"/>
  <c r="H27" i="3"/>
  <c r="N64" i="3"/>
  <c r="O64" i="3"/>
  <c r="T64" i="3"/>
  <c r="S64" i="3"/>
  <c r="AD64" i="3"/>
  <c r="X64" i="3"/>
  <c r="V64" i="3"/>
  <c r="R64" i="3"/>
  <c r="H64" i="3"/>
  <c r="L64" i="3"/>
  <c r="G64" i="3"/>
  <c r="W64" i="3"/>
  <c r="D64" i="3"/>
  <c r="K64" i="3"/>
  <c r="P64" i="3"/>
  <c r="J64" i="3"/>
  <c r="Z64" i="3"/>
  <c r="AA64" i="3"/>
  <c r="F64" i="3"/>
  <c r="W101" i="3"/>
  <c r="AA101" i="3"/>
  <c r="Z101" i="3"/>
  <c r="H101" i="3"/>
  <c r="P101" i="3"/>
  <c r="K101" i="3"/>
  <c r="D101" i="3"/>
  <c r="N101" i="3"/>
  <c r="F101" i="3"/>
  <c r="V101" i="3"/>
  <c r="S101" i="3"/>
  <c r="T101" i="3"/>
  <c r="G101" i="3"/>
  <c r="R101" i="3"/>
  <c r="AD101" i="3"/>
  <c r="X101" i="3"/>
  <c r="L101" i="3"/>
  <c r="O101" i="3"/>
  <c r="J101" i="3"/>
  <c r="O28" i="3"/>
  <c r="X28" i="3"/>
  <c r="S28" i="3"/>
  <c r="AA28" i="3"/>
  <c r="V28" i="3"/>
  <c r="J28" i="3"/>
  <c r="D28" i="3"/>
  <c r="H28" i="3"/>
  <c r="W28" i="3"/>
  <c r="R28" i="3"/>
  <c r="AD28" i="3"/>
  <c r="G28" i="3"/>
  <c r="N28" i="3"/>
  <c r="Z28" i="3"/>
  <c r="P28" i="3"/>
  <c r="K28" i="3"/>
  <c r="T28" i="3"/>
  <c r="L28" i="3"/>
  <c r="F28" i="3"/>
  <c r="R65" i="3"/>
  <c r="T65" i="3"/>
  <c r="H65" i="3"/>
  <c r="J65" i="3"/>
  <c r="L65" i="3"/>
  <c r="AA65" i="3"/>
  <c r="P65" i="3"/>
  <c r="W65" i="3"/>
  <c r="D65" i="3"/>
  <c r="F65" i="3"/>
  <c r="O65" i="3"/>
  <c r="X65" i="3"/>
  <c r="N65" i="3"/>
  <c r="S65" i="3"/>
  <c r="V65" i="3"/>
  <c r="Z65" i="3"/>
  <c r="AD65" i="3"/>
  <c r="G65" i="3"/>
  <c r="K65" i="3"/>
  <c r="J102" i="3"/>
  <c r="D102" i="3"/>
  <c r="W102" i="3"/>
  <c r="N102" i="3"/>
  <c r="V102" i="3"/>
  <c r="AA102" i="3"/>
  <c r="K102" i="3"/>
  <c r="G102" i="3"/>
  <c r="S102" i="3"/>
  <c r="T102" i="3"/>
  <c r="H102" i="3"/>
  <c r="P102" i="3"/>
  <c r="O102" i="3"/>
  <c r="F102" i="3"/>
  <c r="Z102" i="3"/>
  <c r="R102" i="3"/>
  <c r="X102" i="3"/>
  <c r="L102" i="3"/>
  <c r="AD102" i="3"/>
  <c r="G29" i="3"/>
  <c r="AA29" i="3"/>
  <c r="O29" i="3"/>
  <c r="S29" i="3"/>
  <c r="Z29" i="3"/>
  <c r="N29" i="3"/>
  <c r="H29" i="3"/>
  <c r="P29" i="3"/>
  <c r="W29" i="3"/>
  <c r="V29" i="3"/>
  <c r="R29" i="3"/>
  <c r="AD29" i="3"/>
  <c r="K29" i="3"/>
  <c r="T29" i="3"/>
  <c r="X29" i="3"/>
  <c r="F29" i="3"/>
  <c r="L29" i="3"/>
  <c r="J29" i="3"/>
  <c r="D29" i="3"/>
  <c r="N66" i="3"/>
  <c r="S66" i="3"/>
  <c r="D66" i="3"/>
  <c r="L66" i="3"/>
  <c r="AA66" i="3"/>
  <c r="V66" i="3"/>
  <c r="X66" i="3"/>
  <c r="G66" i="3"/>
  <c r="AD66" i="3"/>
  <c r="Z66" i="3"/>
  <c r="J66" i="3"/>
  <c r="P66" i="3"/>
  <c r="F66" i="3"/>
  <c r="H66" i="3"/>
  <c r="R66" i="3"/>
  <c r="W66" i="3"/>
  <c r="O66" i="3"/>
  <c r="K66" i="3"/>
  <c r="T66" i="3"/>
  <c r="AA103" i="3"/>
  <c r="W103" i="3"/>
  <c r="Z103" i="3"/>
  <c r="P103" i="3"/>
  <c r="G103" i="3"/>
  <c r="O103" i="3"/>
  <c r="K103" i="3"/>
  <c r="N103" i="3"/>
  <c r="V103" i="3"/>
  <c r="D103" i="3"/>
  <c r="L103" i="3"/>
  <c r="AD103" i="3"/>
  <c r="X103" i="3"/>
  <c r="R103" i="3"/>
  <c r="F103" i="3"/>
  <c r="J103" i="3"/>
  <c r="S103" i="3"/>
  <c r="T103" i="3"/>
  <c r="H103" i="3"/>
  <c r="T30" i="3"/>
  <c r="N30" i="3"/>
  <c r="R30" i="3"/>
  <c r="L30" i="3"/>
  <c r="F30" i="3"/>
  <c r="Z30" i="3"/>
  <c r="H30" i="3"/>
  <c r="G30" i="3"/>
  <c r="S30" i="3"/>
  <c r="V30" i="3"/>
  <c r="AD30" i="3"/>
  <c r="X30" i="3"/>
  <c r="O30" i="3"/>
  <c r="D30" i="3"/>
  <c r="J30" i="3"/>
  <c r="AA30" i="3"/>
  <c r="W30" i="3"/>
  <c r="K30" i="3"/>
  <c r="P30" i="3"/>
  <c r="G67" i="3"/>
  <c r="AD67" i="3"/>
  <c r="L67" i="3"/>
  <c r="X67" i="3"/>
  <c r="J67" i="3"/>
  <c r="T67" i="3"/>
  <c r="P67" i="3"/>
  <c r="AA67" i="3"/>
  <c r="R67" i="3"/>
  <c r="K67" i="3"/>
  <c r="N67" i="3"/>
  <c r="F67" i="3"/>
  <c r="S67" i="3"/>
  <c r="V67" i="3"/>
  <c r="Z67" i="3"/>
  <c r="D67" i="3"/>
  <c r="W67" i="3"/>
  <c r="H67" i="3"/>
  <c r="O67" i="3"/>
  <c r="G104" i="3"/>
  <c r="AA104" i="3"/>
  <c r="H104" i="3"/>
  <c r="N104" i="3"/>
  <c r="S104" i="3"/>
  <c r="W104" i="3"/>
  <c r="T104" i="3"/>
  <c r="X104" i="3"/>
  <c r="R104" i="3"/>
  <c r="O104" i="3"/>
  <c r="V104" i="3"/>
  <c r="K104" i="3"/>
  <c r="F104" i="3"/>
  <c r="L104" i="3"/>
  <c r="D104" i="3"/>
  <c r="Z104" i="3"/>
  <c r="AD104" i="3"/>
  <c r="P104" i="3"/>
  <c r="J104" i="3"/>
  <c r="O31" i="3"/>
  <c r="R31" i="3"/>
  <c r="K31" i="3"/>
  <c r="W31" i="3"/>
  <c r="L31" i="3"/>
  <c r="J31" i="3"/>
  <c r="Z31" i="3"/>
  <c r="AD31" i="3"/>
  <c r="H31" i="3"/>
  <c r="X31" i="3"/>
  <c r="F31" i="3"/>
  <c r="V31" i="3"/>
  <c r="P31" i="3"/>
  <c r="G31" i="3"/>
  <c r="T31" i="3"/>
  <c r="N31" i="3"/>
  <c r="S31" i="3"/>
  <c r="AA31" i="3"/>
  <c r="D31" i="3"/>
  <c r="N68" i="3"/>
  <c r="S68" i="3"/>
  <c r="R68" i="3"/>
  <c r="AA68" i="3"/>
  <c r="K68" i="3"/>
  <c r="G68" i="3"/>
  <c r="T68" i="3"/>
  <c r="AD68" i="3"/>
  <c r="J68" i="3"/>
  <c r="D68" i="3"/>
  <c r="P68" i="3"/>
  <c r="O68" i="3"/>
  <c r="V68" i="3"/>
  <c r="F68" i="3"/>
  <c r="W68" i="3"/>
  <c r="L68" i="3"/>
  <c r="X68" i="3"/>
  <c r="Z68" i="3"/>
  <c r="H68" i="3"/>
  <c r="R105" i="3"/>
  <c r="J105" i="3"/>
  <c r="O105" i="3"/>
  <c r="V105" i="3"/>
  <c r="D105" i="3"/>
  <c r="Z105" i="3"/>
  <c r="T105" i="3"/>
  <c r="H105" i="3"/>
  <c r="K105" i="3"/>
  <c r="S105" i="3"/>
  <c r="P105" i="3"/>
  <c r="G105" i="3"/>
  <c r="X105" i="3"/>
  <c r="W105" i="3"/>
  <c r="F105" i="3"/>
  <c r="AA105" i="3"/>
  <c r="N105" i="3"/>
  <c r="AD105" i="3"/>
  <c r="L105" i="3"/>
  <c r="T34" i="3"/>
  <c r="J34" i="3"/>
  <c r="P34" i="3"/>
  <c r="K34" i="3"/>
  <c r="L34" i="3"/>
  <c r="S34" i="3"/>
  <c r="X34" i="3"/>
  <c r="AD34" i="3"/>
  <c r="D34" i="3"/>
  <c r="AA34" i="3"/>
  <c r="N34" i="3"/>
  <c r="W34" i="3"/>
  <c r="V34" i="3"/>
  <c r="Z34" i="3"/>
  <c r="H34" i="3"/>
  <c r="F34" i="3"/>
  <c r="O34" i="3"/>
  <c r="R34" i="3"/>
  <c r="G34" i="3"/>
  <c r="N71" i="3"/>
  <c r="S71" i="3"/>
  <c r="AD71" i="3"/>
  <c r="AA71" i="3"/>
  <c r="L71" i="3"/>
  <c r="P71" i="3"/>
  <c r="H71" i="3"/>
  <c r="G71" i="3"/>
  <c r="V71" i="3"/>
  <c r="Z71" i="3"/>
  <c r="O71" i="3"/>
  <c r="J71" i="3"/>
  <c r="T71" i="3"/>
  <c r="K71" i="3"/>
  <c r="R71" i="3"/>
  <c r="F71" i="3"/>
  <c r="W71" i="3"/>
  <c r="X71" i="3"/>
  <c r="D71" i="3"/>
  <c r="G108" i="3"/>
  <c r="D108" i="3"/>
  <c r="J108" i="3"/>
  <c r="Z108" i="3"/>
  <c r="K108" i="3"/>
  <c r="V108" i="3"/>
  <c r="R108" i="3"/>
  <c r="AD108" i="3"/>
  <c r="AA108" i="3"/>
  <c r="X108" i="3"/>
  <c r="W108" i="3"/>
  <c r="N108" i="3"/>
  <c r="P108" i="3"/>
  <c r="O108" i="3"/>
  <c r="F108" i="3"/>
  <c r="H108" i="3"/>
  <c r="L108" i="3"/>
  <c r="S108" i="3"/>
  <c r="T108" i="3"/>
  <c r="AD21" i="3"/>
  <c r="R21" i="3"/>
  <c r="O21" i="3"/>
  <c r="X21" i="3"/>
  <c r="K21" i="3"/>
  <c r="T21" i="3"/>
  <c r="G21" i="3"/>
  <c r="L21" i="3"/>
  <c r="P21" i="3"/>
  <c r="H21" i="3"/>
  <c r="F21" i="3"/>
  <c r="D21" i="3"/>
  <c r="S21" i="3"/>
  <c r="AA21" i="3"/>
  <c r="Z21" i="3"/>
  <c r="J21" i="3"/>
  <c r="V21" i="3"/>
  <c r="N21" i="3"/>
  <c r="W21" i="3"/>
  <c r="W58" i="3"/>
  <c r="AA58" i="3"/>
  <c r="P58" i="3"/>
  <c r="X58" i="3"/>
  <c r="G58" i="3"/>
  <c r="AD58" i="3"/>
  <c r="R58" i="3"/>
  <c r="N58" i="3"/>
  <c r="Z58" i="3"/>
  <c r="V58" i="3"/>
  <c r="J58" i="3"/>
  <c r="S58" i="3"/>
  <c r="F58" i="3"/>
  <c r="H58" i="3"/>
  <c r="L58" i="3"/>
  <c r="D58" i="3"/>
  <c r="K58" i="3"/>
  <c r="O58" i="3"/>
  <c r="T58" i="3"/>
  <c r="K95" i="3"/>
  <c r="AA95" i="3"/>
  <c r="V95" i="3"/>
  <c r="L95" i="3"/>
  <c r="S95" i="3"/>
  <c r="X95" i="3"/>
  <c r="F95" i="3"/>
  <c r="T95" i="3"/>
  <c r="J95" i="3"/>
  <c r="Z95" i="3"/>
  <c r="N95" i="3"/>
  <c r="AD95" i="3"/>
  <c r="P95" i="3"/>
  <c r="O95" i="3"/>
  <c r="R95" i="3"/>
  <c r="H95" i="3"/>
  <c r="G95" i="3"/>
  <c r="W95" i="3"/>
  <c r="D95" i="3"/>
  <c r="S32" i="3"/>
  <c r="P32" i="3"/>
  <c r="AA32" i="3"/>
  <c r="W32" i="3"/>
  <c r="X32" i="3"/>
  <c r="F32" i="3"/>
  <c r="J32" i="3"/>
  <c r="AD32" i="3"/>
  <c r="G32" i="3"/>
  <c r="L32" i="3"/>
  <c r="O32" i="3"/>
  <c r="Z32" i="3"/>
  <c r="T32" i="3"/>
  <c r="K32" i="3"/>
  <c r="D32" i="3"/>
  <c r="R32" i="3"/>
  <c r="N32" i="3"/>
  <c r="H32" i="3"/>
  <c r="V32" i="3"/>
  <c r="F69" i="3"/>
  <c r="O69" i="3"/>
  <c r="J69" i="3"/>
  <c r="P69" i="3"/>
  <c r="AD69" i="3"/>
  <c r="V69" i="3"/>
  <c r="K69" i="3"/>
  <c r="L69" i="3"/>
  <c r="Z69" i="3"/>
  <c r="H69" i="3"/>
  <c r="X69" i="3"/>
  <c r="W69" i="3"/>
  <c r="S69" i="3"/>
  <c r="R69" i="3"/>
  <c r="D69" i="3"/>
  <c r="T69" i="3"/>
  <c r="G69" i="3"/>
  <c r="N69" i="3"/>
  <c r="AA69" i="3"/>
  <c r="G106" i="3"/>
  <c r="S106" i="3"/>
  <c r="H106" i="3"/>
  <c r="N106" i="3"/>
  <c r="L106" i="3"/>
  <c r="J106" i="3"/>
  <c r="V106" i="3"/>
  <c r="W106" i="3"/>
  <c r="K106" i="3"/>
  <c r="AA106" i="3"/>
  <c r="P106" i="3"/>
  <c r="X106" i="3"/>
  <c r="F106" i="3"/>
  <c r="T106" i="3"/>
  <c r="Z106" i="3"/>
  <c r="AD106" i="3"/>
  <c r="R106" i="3"/>
  <c r="D106" i="3"/>
  <c r="O106" i="3"/>
  <c r="P33" i="3"/>
  <c r="F33" i="3"/>
  <c r="D33" i="3"/>
  <c r="W33" i="3"/>
  <c r="T33" i="3"/>
  <c r="AD33" i="3"/>
  <c r="K33" i="3"/>
  <c r="AA33" i="3"/>
  <c r="Z33" i="3"/>
  <c r="J33" i="3"/>
  <c r="L33" i="3"/>
  <c r="R33" i="3"/>
  <c r="X33" i="3"/>
  <c r="G33" i="3"/>
  <c r="N33" i="3"/>
  <c r="V33" i="3"/>
  <c r="O33" i="3"/>
  <c r="S33" i="3"/>
  <c r="H33" i="3"/>
  <c r="S70" i="3"/>
  <c r="P70" i="3"/>
  <c r="N70" i="3"/>
  <c r="AD70" i="3"/>
  <c r="V70" i="3"/>
  <c r="L70" i="3"/>
  <c r="R70" i="3"/>
  <c r="G70" i="3"/>
  <c r="D70" i="3"/>
  <c r="Z70" i="3"/>
  <c r="O70" i="3"/>
  <c r="AA70" i="3"/>
  <c r="F70" i="3"/>
  <c r="T70" i="3"/>
  <c r="X70" i="3"/>
  <c r="W70" i="3"/>
  <c r="H70" i="3"/>
  <c r="K70" i="3"/>
  <c r="J70" i="3"/>
  <c r="O107" i="3"/>
  <c r="V107" i="3"/>
  <c r="Z107" i="3"/>
  <c r="X107" i="3"/>
  <c r="J107" i="3"/>
  <c r="AA107" i="3"/>
  <c r="R107" i="3"/>
  <c r="H107" i="3"/>
  <c r="K107" i="3"/>
  <c r="D107" i="3"/>
  <c r="W107" i="3"/>
  <c r="T107" i="3"/>
  <c r="F107" i="3"/>
  <c r="S107" i="3"/>
  <c r="N107" i="3"/>
  <c r="G107" i="3"/>
  <c r="L107" i="3"/>
  <c r="AD107" i="3"/>
  <c r="P107" i="3"/>
  <c r="AB106" i="3" l="1"/>
  <c r="AE106" i="3" s="1"/>
  <c r="AB95" i="3"/>
  <c r="AE95" i="3" s="1"/>
  <c r="S94" i="3"/>
  <c r="AB63" i="3"/>
  <c r="AE63" i="3" s="1"/>
  <c r="AB62" i="3"/>
  <c r="AE62" i="3" s="1"/>
  <c r="AB101" i="3"/>
  <c r="AE101" i="3" s="1"/>
  <c r="AB60" i="3"/>
  <c r="AE60" i="3" s="1"/>
  <c r="W94" i="3"/>
  <c r="AA20" i="3"/>
  <c r="S20" i="3"/>
  <c r="AA94" i="3"/>
  <c r="AB21" i="3"/>
  <c r="AE21" i="3" s="1"/>
  <c r="AB64" i="3"/>
  <c r="AE64" i="3" s="1"/>
  <c r="AB99" i="3"/>
  <c r="AE99" i="3" s="1"/>
  <c r="W57" i="3"/>
  <c r="AB33" i="3"/>
  <c r="AE33" i="3" s="1"/>
  <c r="AB67" i="3"/>
  <c r="AE67" i="3" s="1"/>
  <c r="AB66" i="3"/>
  <c r="AE66" i="3" s="1"/>
  <c r="S57" i="3"/>
  <c r="O20" i="3"/>
  <c r="AB31" i="3"/>
  <c r="AE31" i="3" s="1"/>
  <c r="AB97" i="3"/>
  <c r="AE97" i="3" s="1"/>
  <c r="AB70" i="3"/>
  <c r="AE70" i="3" s="1"/>
  <c r="AB32" i="3"/>
  <c r="AE32" i="3" s="1"/>
  <c r="AB103" i="3"/>
  <c r="AE103" i="3" s="1"/>
  <c r="AB28" i="3"/>
  <c r="AE28" i="3" s="1"/>
  <c r="AB59" i="3"/>
  <c r="AE59" i="3" s="1"/>
  <c r="AB29" i="3"/>
  <c r="AE29" i="3" s="1"/>
  <c r="AB27" i="3"/>
  <c r="AE27" i="3" s="1"/>
  <c r="AB23" i="3"/>
  <c r="AE23" i="3" s="1"/>
  <c r="G94" i="3"/>
  <c r="AB105" i="3"/>
  <c r="AE105" i="3" s="1"/>
  <c r="AB68" i="3"/>
  <c r="AE68" i="3" s="1"/>
  <c r="AB24" i="3"/>
  <c r="AE24" i="3" s="1"/>
  <c r="AB108" i="3"/>
  <c r="AE108" i="3" s="1"/>
  <c r="K94" i="3"/>
  <c r="AB22" i="3"/>
  <c r="AE22" i="3" s="1"/>
  <c r="AB30" i="3"/>
  <c r="AE30" i="3" s="1"/>
  <c r="G57" i="3"/>
  <c r="AB71" i="3"/>
  <c r="AE71" i="3" s="1"/>
  <c r="O94" i="3"/>
  <c r="O57" i="3"/>
  <c r="AB65" i="3"/>
  <c r="AE65" i="3" s="1"/>
  <c r="AB25" i="3"/>
  <c r="AE25" i="3" s="1"/>
  <c r="AB61" i="3"/>
  <c r="AE61" i="3" s="1"/>
  <c r="AB107" i="3"/>
  <c r="AE107" i="3" s="1"/>
  <c r="K57" i="3"/>
  <c r="AB34" i="3"/>
  <c r="AE34" i="3" s="1"/>
  <c r="AB104" i="3"/>
  <c r="AE104" i="3" s="1"/>
  <c r="AB26" i="3"/>
  <c r="AE26" i="3" s="1"/>
  <c r="AB69" i="3"/>
  <c r="AE69" i="3" s="1"/>
  <c r="AB58" i="3"/>
  <c r="AE58" i="3" s="1"/>
  <c r="AA57" i="3"/>
  <c r="G20" i="3"/>
  <c r="AB102" i="3"/>
  <c r="AE102" i="3" s="1"/>
  <c r="AB100" i="3"/>
  <c r="AE100" i="3" s="1"/>
  <c r="AB98" i="3"/>
  <c r="AE98" i="3" s="1"/>
  <c r="K20" i="3"/>
  <c r="W20" i="3"/>
  <c r="AB96" i="3"/>
  <c r="AE96" i="3" s="1"/>
  <c r="AE94" i="3" l="1"/>
  <c r="AE20" i="3"/>
  <c r="AE5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Kai</author>
  </authors>
  <commentList>
    <comment ref="C5" authorId="0" shapeId="0" xr:uid="{C59FA9A0-19E0-483C-BCD1-82F2FFB65827}">
      <text>
        <r>
          <rPr>
            <b/>
            <sz val="9"/>
            <color indexed="81"/>
            <rFont val="Tahoma"/>
            <charset val="1"/>
          </rPr>
          <t>Current Security Level by Weight-Matrix
(see Status)</t>
        </r>
      </text>
    </comment>
    <comment ref="C20" authorId="0" shapeId="0" xr:uid="{DAA31226-A914-40AB-BA1C-9CF522484D2B}">
      <text>
        <r>
          <rPr>
            <b/>
            <sz val="9"/>
            <color indexed="81"/>
            <rFont val="Tahoma"/>
            <charset val="1"/>
          </rPr>
          <t>Percent Calculation by Technique Count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Kai</author>
    <author>Kai</author>
  </authors>
  <commentList>
    <comment ref="F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 xml:space="preserve">Client Criticality - </t>
        </r>
        <r>
          <rPr>
            <sz val="9"/>
            <color indexed="81"/>
            <rFont val="Segoe UI"/>
            <family val="2"/>
          </rPr>
          <t>Subjective Expert Evaluation &amp; Risk Readiness on Client Devices - Every element stands for itself. F.e.: Hiding C2 traffic has a lower criticality than the actual placement of said C2 client. - 3: High loss on/risk of/risk on exploitation, 2: Losses on/risk on/risk of exploitation, 1: Low risk of/risk on/loss on exploitation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648847BC-79A1-4809-9F1C-D6E245276DB0}">
      <text>
        <r>
          <rPr>
            <b/>
            <sz val="9"/>
            <color indexed="81"/>
            <rFont val="Segoe UI"/>
            <family val="2"/>
          </rPr>
          <t>Infrastructure Criticality</t>
        </r>
        <r>
          <rPr>
            <sz val="9"/>
            <color indexed="81"/>
            <rFont val="Segoe UI"/>
            <family val="2"/>
          </rPr>
          <t xml:space="preserve"> - Subjective Expert Evaluation &amp; Risk Readiness on Network and Server Devices (f.e. ESXi) - Every element stands for itself. F.e.: Hiding C2 traffic has a lower criticality than the actual placement of said C2 client. - 3: High loss on/risk of/risk on exploitation, 2: Losses on/risk on/risk of exploitation, 1: Low risk of/risk on/loss on exploitation</t>
        </r>
      </text>
    </comment>
    <comment ref="H1" authorId="0" shapeId="0" xr:uid="{46BE8AA3-A861-4337-9DA4-9F7F410EE256}">
      <text>
        <r>
          <rPr>
            <b/>
            <sz val="9"/>
            <color indexed="81"/>
            <rFont val="Segoe UI"/>
            <family val="2"/>
          </rPr>
          <t xml:space="preserve">Service Criticality - </t>
        </r>
        <r>
          <rPr>
            <sz val="9"/>
            <color indexed="81"/>
            <rFont val="Segoe UI"/>
            <family val="2"/>
          </rPr>
          <t>Subjective Expert Evaluation &amp; Risk Readiness on "as a Service" Systems like IaaS or MS365 - Every element stands for itself. F.e.: Hiding C2 traffic has a lower criticality than the actual placement of said C2 client. - 3: High loss on/risk of/risk on exploitation, 2: Losses on/risk on/risk of exploitation, 1: Low risk of/risk on/loss on exploitation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 xml:space="preserve">Confidentiality/Vertraulichkeit - </t>
        </r>
        <r>
          <rPr>
            <sz val="9"/>
            <color indexed="81"/>
            <rFont val="Segoe UI"/>
            <family val="2"/>
          </rPr>
          <t xml:space="preserve">Data may only be used by authorized Personel. Relates to saved data and data in transit. Also includes hiding program- and system-configurations from unauthorized users.
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Integrity/Integrität -</t>
        </r>
        <r>
          <rPr>
            <sz val="9"/>
            <color indexed="81"/>
            <rFont val="Segoe UI"/>
            <family val="2"/>
          </rPr>
          <t xml:space="preserve"> Tracability of changes on data. Changes need to be comprehensible and complete. This includes measures like versioning and recovery.</t>
        </r>
      </text>
    </comment>
    <comment ref="K1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 xml:space="preserve">Availability/Verfügbarkeit - </t>
        </r>
        <r>
          <rPr>
            <sz val="9"/>
            <color indexed="81"/>
            <rFont val="Segoe UI"/>
            <family val="2"/>
          </rPr>
          <t>Data needs to be accessible and available if needed. Functionality and authenticity of data, services and programs has to be ensured.</t>
        </r>
      </text>
    </comment>
    <comment ref="L1" authorId="0" shapeId="0" xr:uid="{00000000-0006-0000-0100-000005000000}">
      <text>
        <r>
          <rPr>
            <b/>
            <sz val="9"/>
            <color indexed="81"/>
            <rFont val="Segoe UI"/>
            <family val="2"/>
          </rPr>
          <t xml:space="preserve">Rating - </t>
        </r>
        <r>
          <rPr>
            <sz val="9"/>
            <color indexed="81"/>
            <rFont val="Segoe UI"/>
            <family val="2"/>
          </rPr>
          <t>Every technique is relevant and depicts a weakness. This rating defines the criticality of a weakness to the specific company. A rating of 5-6 requires immediate action, on 3-4 remidiation is urgent, on a rating of 1-2 action is required.</t>
        </r>
      </text>
    </comment>
    <comment ref="M1" authorId="1" shapeId="0" xr:uid="{9CDC771D-CCC0-4E36-9C30-BC7C1377AF97}">
      <text>
        <r>
          <rPr>
            <sz val="9"/>
            <color indexed="81"/>
            <rFont val="Tahoma"/>
            <family val="2"/>
          </rPr>
          <t>Evaluation from IT-Security in cooperation with the system owner.</t>
        </r>
      </text>
    </comment>
    <comment ref="O1" authorId="1" shapeId="0" xr:uid="{B17F8FFF-6940-4534-889D-4B1229EE73A9}">
      <text>
        <r>
          <rPr>
            <sz val="9"/>
            <color indexed="81"/>
            <rFont val="Tahoma"/>
            <family val="2"/>
          </rPr>
          <t>What has already been done to mitigate the threat? Why this Evaluation?</t>
        </r>
      </text>
    </comment>
    <comment ref="P1" authorId="1" shapeId="0" xr:uid="{62BA0B48-B770-4658-8991-5634B097EFF8}">
      <text>
        <r>
          <rPr>
            <sz val="9"/>
            <color indexed="81"/>
            <rFont val="Tahoma"/>
            <family val="2"/>
          </rPr>
          <t>What measures can still be taken to improve the situation?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Kai</author>
    <author>Adam Kai</author>
  </authors>
  <commentList>
    <comment ref="B2" authorId="0" shapeId="0" xr:uid="{6042DB9E-C9C5-41BF-A07D-658ECC390D6A}">
      <text>
        <r>
          <rPr>
            <b/>
            <sz val="9"/>
            <color indexed="81"/>
            <rFont val="Tahoma"/>
            <family val="2"/>
          </rPr>
          <t>Prozentberechnung nach Punkteanzahl</t>
        </r>
      </text>
    </comment>
    <comment ref="C15" authorId="1" shapeId="0" xr:uid="{92153C9D-FED5-4E27-8D66-7B3534F62EB9}">
      <text>
        <r>
          <rPr>
            <b/>
            <sz val="9"/>
            <color indexed="81"/>
            <rFont val="Segoe UI"/>
            <family val="2"/>
          </rPr>
          <t xml:space="preserve">Percent Calculation per Point
</t>
        </r>
        <r>
          <rPr>
            <sz val="9"/>
            <color indexed="81"/>
            <rFont val="Segoe UI"/>
            <family val="2"/>
          </rPr>
          <t>These percent values are compared with the weight matrix.</t>
        </r>
      </text>
    </comment>
    <comment ref="G26" authorId="0" shapeId="0" xr:uid="{AFC539B2-C6BB-49F6-9F65-A0B3FCAD6252}">
      <text>
        <r>
          <rPr>
            <sz val="9"/>
            <color indexed="81"/>
            <rFont val="Tahoma"/>
            <family val="2"/>
          </rPr>
          <t>Results from 6 levels of 100% (sum)</t>
        </r>
      </text>
    </comment>
    <comment ref="B30" authorId="0" shapeId="0" xr:uid="{1B1AD01A-CAC2-4084-86BD-A79ADA62A80A}">
      <text>
        <r>
          <rPr>
            <b/>
            <sz val="9"/>
            <color indexed="81"/>
            <rFont val="Tahoma"/>
            <family val="2"/>
          </rPr>
          <t>Prozentberechnung nach Punkteanzahl</t>
        </r>
      </text>
    </comment>
    <comment ref="B58" authorId="0" shapeId="0" xr:uid="{7488E442-125B-4522-AB58-8A9BE7EC2C47}">
      <text>
        <r>
          <rPr>
            <b/>
            <sz val="9"/>
            <color indexed="81"/>
            <rFont val="Tahoma"/>
            <family val="2"/>
          </rPr>
          <t>Prozentberechnung nach Punkteanzahl</t>
        </r>
      </text>
    </comment>
  </commentList>
</comments>
</file>

<file path=xl/sharedStrings.xml><?xml version="1.0" encoding="utf-8"?>
<sst xmlns="http://schemas.openxmlformats.org/spreadsheetml/2006/main" count="7156" uniqueCount="755">
  <si>
    <t>Link</t>
  </si>
  <si>
    <t>Confidentiality</t>
  </si>
  <si>
    <t>Integrity</t>
  </si>
  <si>
    <t>Availability</t>
  </si>
  <si>
    <t>Collection</t>
  </si>
  <si>
    <t>Adversary-in-the-Middle</t>
  </si>
  <si>
    <t>LLMNR/NBT-NS Poisoning and SMB Relay</t>
  </si>
  <si>
    <t>n.a.</t>
  </si>
  <si>
    <t>ARP Cache Poisoning</t>
  </si>
  <si>
    <t>Input Capture</t>
  </si>
  <si>
    <t>Keylogging</t>
  </si>
  <si>
    <t>GUI Input Capture</t>
  </si>
  <si>
    <t>Web Portal Capture</t>
  </si>
  <si>
    <t>Credential API Hooking</t>
  </si>
  <si>
    <t>Data from Cloud Storage</t>
  </si>
  <si>
    <t>-</t>
  </si>
  <si>
    <t>Data from Configuration Repository</t>
  </si>
  <si>
    <t>Network Device Configuration Dump</t>
  </si>
  <si>
    <t>SNMP (MIB Dump)</t>
  </si>
  <si>
    <t>Archive Collected Data</t>
  </si>
  <si>
    <t>Archive via Custom Method</t>
  </si>
  <si>
    <t>x</t>
  </si>
  <si>
    <t>Archive via Library</t>
  </si>
  <si>
    <t>Archive via Utility</t>
  </si>
  <si>
    <t>Audio Capture</t>
  </si>
  <si>
    <t>Automated Collection</t>
  </si>
  <si>
    <t>Browser Session Hijacking</t>
  </si>
  <si>
    <t>Clipboard Data</t>
  </si>
  <si>
    <t>Data from Information Repositories</t>
  </si>
  <si>
    <t>Code Repositories</t>
  </si>
  <si>
    <t>Confluence</t>
  </si>
  <si>
    <t>Sharepoint</t>
  </si>
  <si>
    <t>Data from Local System</t>
  </si>
  <si>
    <t>Data from Network Shared Drive</t>
  </si>
  <si>
    <t>Data from Removable Media</t>
  </si>
  <si>
    <t>Data Staged</t>
  </si>
  <si>
    <t>Local Data Staging</t>
  </si>
  <si>
    <t>Remote Data Staging</t>
  </si>
  <si>
    <t>Email Collection</t>
  </si>
  <si>
    <t>Email Forwarding Rule</t>
  </si>
  <si>
    <t>Local Email Collection</t>
  </si>
  <si>
    <t>Remote Email Collection</t>
  </si>
  <si>
    <t>Screen Capture</t>
  </si>
  <si>
    <t>Video Capture</t>
  </si>
  <si>
    <t>DHCP Spoofing</t>
  </si>
  <si>
    <t>Command and Control</t>
  </si>
  <si>
    <t>Traffic Signaling</t>
  </si>
  <si>
    <t>Port Knocking</t>
  </si>
  <si>
    <t>Application Layer Protocol</t>
  </si>
  <si>
    <t>DNS</t>
  </si>
  <si>
    <t>File Transfer Protocols</t>
  </si>
  <si>
    <t>Mail Protocols</t>
  </si>
  <si>
    <t>Web Protocols</t>
  </si>
  <si>
    <t>Communication Through Removable Media</t>
  </si>
  <si>
    <t>Data Encoding</t>
  </si>
  <si>
    <t>Non-Standard Encoding</t>
  </si>
  <si>
    <t>Standard Endcoding</t>
  </si>
  <si>
    <t>Data Obfuscation</t>
  </si>
  <si>
    <t>Junk Data</t>
  </si>
  <si>
    <t>Steganography</t>
  </si>
  <si>
    <t>Dynamic Resolution</t>
  </si>
  <si>
    <t>DNS Calculation</t>
  </si>
  <si>
    <t>Domain Generation Algorithms</t>
  </si>
  <si>
    <t>Fast Flux DNS</t>
  </si>
  <si>
    <t>Encrypted Channel</t>
  </si>
  <si>
    <t>Asymmetric Cryptography</t>
  </si>
  <si>
    <t>Symmetric Cryptography</t>
  </si>
  <si>
    <t>Fallback Channels</t>
  </si>
  <si>
    <t>Ingress Tool Transfer</t>
  </si>
  <si>
    <t>Multi-Stage Channels</t>
  </si>
  <si>
    <t>Non-Application Layer Protocol</t>
  </si>
  <si>
    <t>Non-Standard Port</t>
  </si>
  <si>
    <t>Protocol Tunneling</t>
  </si>
  <si>
    <t>Proxy</t>
  </si>
  <si>
    <t>Domain Fronting</t>
  </si>
  <si>
    <t>External Proxy</t>
  </si>
  <si>
    <t>Internal Proxy</t>
  </si>
  <si>
    <t>Multi-Hop Proxy</t>
  </si>
  <si>
    <t>Remote Access Software</t>
  </si>
  <si>
    <t>Web Service</t>
  </si>
  <si>
    <t>Bidirectional Communication</t>
  </si>
  <si>
    <t>Dread Drop Resolver</t>
  </si>
  <si>
    <t>One-Way Communication</t>
  </si>
  <si>
    <t>Credential Access</t>
  </si>
  <si>
    <t>Modify Authentication Process</t>
  </si>
  <si>
    <t>Domain Controller Authentication</t>
  </si>
  <si>
    <t>Password Filter DLL</t>
  </si>
  <si>
    <t>Pluggable Authentication Modules</t>
  </si>
  <si>
    <t>Network Device Authentication</t>
  </si>
  <si>
    <t>Unsecured Credentials</t>
  </si>
  <si>
    <t>Cloud Instance Metadata API</t>
  </si>
  <si>
    <t>OS Credential Dumping</t>
  </si>
  <si>
    <t>NTDS</t>
  </si>
  <si>
    <t>Credentials from Password Stores</t>
  </si>
  <si>
    <t>Keychain</t>
  </si>
  <si>
    <t>Securityd Memory</t>
  </si>
  <si>
    <t>Proc Filesystem</t>
  </si>
  <si>
    <t>/etc/passwd and /etc/shadow</t>
  </si>
  <si>
    <t>Steal Application Access Token</t>
  </si>
  <si>
    <t>Bash History</t>
  </si>
  <si>
    <t>Steal or Forge Kerberos Tickets</t>
  </si>
  <si>
    <t>Kerberoasting</t>
  </si>
  <si>
    <t>AS-REP Roasting</t>
  </si>
  <si>
    <t>Group Policy Preferences</t>
  </si>
  <si>
    <t>Multi-Factor Authentication Request Generation</t>
  </si>
  <si>
    <t>Container API</t>
  </si>
  <si>
    <t>Brute Force</t>
  </si>
  <si>
    <t>Creadential Stuffing</t>
  </si>
  <si>
    <t>Password Guessing</t>
  </si>
  <si>
    <t>Passwort Cracking</t>
  </si>
  <si>
    <t>Passwort Spraying</t>
  </si>
  <si>
    <t>Credentials from Web Browsers</t>
  </si>
  <si>
    <t>Password Managers</t>
  </si>
  <si>
    <t>Windows Credential Manager</t>
  </si>
  <si>
    <t>Exploitation for Credential Access</t>
  </si>
  <si>
    <t>Forced Authentication</t>
  </si>
  <si>
    <t>Forge Web Credentials</t>
  </si>
  <si>
    <t>SAML Tokens</t>
  </si>
  <si>
    <t>Web Cookies</t>
  </si>
  <si>
    <t>Multi-Factor Authentication Interception</t>
  </si>
  <si>
    <t>Network Sniffing</t>
  </si>
  <si>
    <t>Cached Domain Credentials</t>
  </si>
  <si>
    <t>DCSync</t>
  </si>
  <si>
    <t>LSA Secrets</t>
  </si>
  <si>
    <t>LSASS Memory</t>
  </si>
  <si>
    <t>Security Account Manager</t>
  </si>
  <si>
    <t>Credentials In Files</t>
  </si>
  <si>
    <t>Credentials in Registry</t>
  </si>
  <si>
    <t>Private Keys</t>
  </si>
  <si>
    <t>Golden Ticket</t>
  </si>
  <si>
    <t>Silver Ticket</t>
  </si>
  <si>
    <t>Steal or Forge Authentication Certificates</t>
  </si>
  <si>
    <t>Defense Evasion</t>
  </si>
  <si>
    <t>Abuse Elevation Control Mechanism</t>
  </si>
  <si>
    <t>Setuid and Setgid</t>
  </si>
  <si>
    <t>Bypass User Account Control</t>
  </si>
  <si>
    <t>Sudo and Sudo Caching</t>
  </si>
  <si>
    <t>Elevated Execution with Prompt</t>
  </si>
  <si>
    <t>Access Token Manipulation</t>
  </si>
  <si>
    <t>Token Impersonation/Theft</t>
  </si>
  <si>
    <t>Create Process with Token</t>
  </si>
  <si>
    <t>Make and Impersonate Token</t>
  </si>
  <si>
    <t>Parent PID Spoofing</t>
  </si>
  <si>
    <t>SID-History Injection</t>
  </si>
  <si>
    <t>BITS Jobs</t>
  </si>
  <si>
    <t>Deploy Container</t>
  </si>
  <si>
    <t>Domain Policy Modification</t>
  </si>
  <si>
    <t>Group Policy Modification</t>
  </si>
  <si>
    <t>Hijack Execution Flow</t>
  </si>
  <si>
    <t>Services File Permissions Weakness</t>
  </si>
  <si>
    <t>Executable Installer File Permissions Weakness</t>
  </si>
  <si>
    <t>Services Registry Permissions Weakness</t>
  </si>
  <si>
    <t>Path Interception by Unquoted Path</t>
  </si>
  <si>
    <t>Path Interception by PATH Enviroment Variable</t>
  </si>
  <si>
    <t>Path Interception by Search Order Hijacking</t>
  </si>
  <si>
    <t>Dynamic Linker Hijacking</t>
  </si>
  <si>
    <t>Dylib Hijacking</t>
  </si>
  <si>
    <t>COR_PROFILER</t>
  </si>
  <si>
    <t>Pre-OS Boot</t>
  </si>
  <si>
    <t>System Firmware</t>
  </si>
  <si>
    <t>Component Firmware</t>
  </si>
  <si>
    <t>Bootkit</t>
  </si>
  <si>
    <t>ROMMONkit</t>
  </si>
  <si>
    <t>TFTP Boot</t>
  </si>
  <si>
    <t>Process Injection</t>
  </si>
  <si>
    <t>Dynamic-link Library Injection</t>
  </si>
  <si>
    <t>Portable Executable Injection</t>
  </si>
  <si>
    <t>Thread Execution Hijacking</t>
  </si>
  <si>
    <t>Asynchronous Procedure Call</t>
  </si>
  <si>
    <t>Thread Local Storage</t>
  </si>
  <si>
    <t>Ptrace System Calls</t>
  </si>
  <si>
    <t>Proc Memory</t>
  </si>
  <si>
    <t>Extra Window Memory Injection</t>
  </si>
  <si>
    <t>Process Doppelgänging</t>
  </si>
  <si>
    <t>Process Hollowing</t>
  </si>
  <si>
    <t>VDSO Hijacking</t>
  </si>
  <si>
    <t>Valid Accounts</t>
  </si>
  <si>
    <t>Default Accounts</t>
  </si>
  <si>
    <t>Domain Accounts</t>
  </si>
  <si>
    <t>Local Accounts</t>
  </si>
  <si>
    <t>Cloud Accounts</t>
  </si>
  <si>
    <t>Impair Defenses</t>
  </si>
  <si>
    <t>Disable or Modify Cloud Firewall</t>
  </si>
  <si>
    <t>Modify Cloud Compute Infrastructure</t>
  </si>
  <si>
    <t>Create Snapshot</t>
  </si>
  <si>
    <t>Create Cloud Instance</t>
  </si>
  <si>
    <t>Delete Cloud Instance</t>
  </si>
  <si>
    <t>Revert Cloud Instance</t>
  </si>
  <si>
    <t>Unused/Unsupported Cloud Regions</t>
  </si>
  <si>
    <t>Use Alternate Authentication Material</t>
  </si>
  <si>
    <t>Application Access Token</t>
  </si>
  <si>
    <t>File and Directory Permissions Modification</t>
  </si>
  <si>
    <t>Linux and Mac File and Directory Permissions Modification</t>
  </si>
  <si>
    <t>Hide Artifacts</t>
  </si>
  <si>
    <t>Resource Forking</t>
  </si>
  <si>
    <t>Indicator Removal</t>
  </si>
  <si>
    <t>Clear Linux or Mac System Logs</t>
  </si>
  <si>
    <t>Masquerading</t>
  </si>
  <si>
    <t>Space after Filename</t>
  </si>
  <si>
    <t>Modify System Image</t>
  </si>
  <si>
    <t>Patch System Image</t>
  </si>
  <si>
    <t>Downgrade System Image</t>
  </si>
  <si>
    <t>Network Boundary Bridging</t>
  </si>
  <si>
    <t>Network Address Translation Traversal</t>
  </si>
  <si>
    <t>Subvert Trust Controls</t>
  </si>
  <si>
    <t>Gatekeeper Bypass</t>
  </si>
  <si>
    <t xml:space="preserve">Clear Mailbox Data </t>
  </si>
  <si>
    <t>Plist File Modification</t>
  </si>
  <si>
    <t>Deobfuscate/Decode Files or Information</t>
  </si>
  <si>
    <t>Direct Volume Access</t>
  </si>
  <si>
    <t>Execution Guardrails</t>
  </si>
  <si>
    <t>Enviromental Keyring</t>
  </si>
  <si>
    <t>Exploitation for Defense Evasion</t>
  </si>
  <si>
    <t>Windows File and Directory Permissions Modification</t>
  </si>
  <si>
    <t>Email Hiding Rules</t>
  </si>
  <si>
    <t>Hidden File System</t>
  </si>
  <si>
    <t>Hidden Files and Directories</t>
  </si>
  <si>
    <t>Hidden Users</t>
  </si>
  <si>
    <t>NTFS File Attributes</t>
  </si>
  <si>
    <t>Run Virtual Instance</t>
  </si>
  <si>
    <t>VBA Stomping</t>
  </si>
  <si>
    <t>Disable or Modify System Firewall</t>
  </si>
  <si>
    <t>Disable or Modify Tools</t>
  </si>
  <si>
    <t>Disable Windows Event Logging</t>
  </si>
  <si>
    <t>Downgrade Attack</t>
  </si>
  <si>
    <t>Impair Command History Logging</t>
  </si>
  <si>
    <t>Indicator Blocking</t>
  </si>
  <si>
    <t>Safe Mode Boot</t>
  </si>
  <si>
    <t>Clear Command History</t>
  </si>
  <si>
    <t>Clear Windows Event Logs</t>
  </si>
  <si>
    <t>File Deletion</t>
  </si>
  <si>
    <t>Network Share Connection Removal</t>
  </si>
  <si>
    <t>Timestomp</t>
  </si>
  <si>
    <t>Indirect Command Execution</t>
  </si>
  <si>
    <t>Double File Extension</t>
  </si>
  <si>
    <t>Invalid Code Signature</t>
  </si>
  <si>
    <t>Masquerade Task or Service</t>
  </si>
  <si>
    <t>Right-to-Left Override</t>
  </si>
  <si>
    <t>Modify Registry</t>
  </si>
  <si>
    <t>Obfuscated Files or Information</t>
  </si>
  <si>
    <t>Binary Padding</t>
  </si>
  <si>
    <t>Compile After Delivery</t>
  </si>
  <si>
    <t>HTML Smuggling</t>
  </si>
  <si>
    <t>Indicator Removal from Tools</t>
  </si>
  <si>
    <t>Software Packing</t>
  </si>
  <si>
    <t>Reflective Code Loading</t>
  </si>
  <si>
    <t>Rogue Domain Controller</t>
  </si>
  <si>
    <t>Rootkit</t>
  </si>
  <si>
    <t>Code Signing</t>
  </si>
  <si>
    <t>Code Signing Policy Modification</t>
  </si>
  <si>
    <t>Install Root Certificate</t>
  </si>
  <si>
    <t>Mark-of-the-Web Bypass</t>
  </si>
  <si>
    <t>SIP and Trust Provider Hijacking</t>
  </si>
  <si>
    <t>System Binary Proxy Execution</t>
  </si>
  <si>
    <t>CMSTP</t>
  </si>
  <si>
    <t>Compiled HTML File</t>
  </si>
  <si>
    <t>Control Panel</t>
  </si>
  <si>
    <t>InstallUtil</t>
  </si>
  <si>
    <t>Mavinject</t>
  </si>
  <si>
    <t>MMC</t>
  </si>
  <si>
    <t>Mshta</t>
  </si>
  <si>
    <t>Msixec</t>
  </si>
  <si>
    <t>Odbcconf</t>
  </si>
  <si>
    <t>Regsvcs/Regasm</t>
  </si>
  <si>
    <t>Regsvr32</t>
  </si>
  <si>
    <t>Rundll32</t>
  </si>
  <si>
    <t>Verclsid</t>
  </si>
  <si>
    <t>System Script Proxy Execution</t>
  </si>
  <si>
    <t>PubPrn</t>
  </si>
  <si>
    <t>Template Injection</t>
  </si>
  <si>
    <t>Trusted Developer Utilities Proxy Execution</t>
  </si>
  <si>
    <t>MSBuild</t>
  </si>
  <si>
    <t>Pass the Hash</t>
  </si>
  <si>
    <t>Pass the Ticket</t>
  </si>
  <si>
    <t>Virtualisation/Sandbox Evasion</t>
  </si>
  <si>
    <t>System Checks</t>
  </si>
  <si>
    <t>Time Based Evasion</t>
  </si>
  <si>
    <t>User Activity Based Checks</t>
  </si>
  <si>
    <t>Weaken Encryption</t>
  </si>
  <si>
    <t>Disable Krypto Hardware</t>
  </si>
  <si>
    <t>Reduce Key Space</t>
  </si>
  <si>
    <t>XSL Script Processing</t>
  </si>
  <si>
    <t xml:space="preserve">Dynamic API Resolution </t>
  </si>
  <si>
    <t>Embedded Payloads</t>
  </si>
  <si>
    <t>Stripped Payloads</t>
  </si>
  <si>
    <t xml:space="preserve">Clear Network Connection History and Configurations </t>
  </si>
  <si>
    <t>Clear Persistence</t>
  </si>
  <si>
    <t>Process Argument Spoofing</t>
  </si>
  <si>
    <t>Debugger Evasion</t>
  </si>
  <si>
    <t>Build Image on Host</t>
  </si>
  <si>
    <t>Web Session Cookie</t>
  </si>
  <si>
    <t>Discovery</t>
  </si>
  <si>
    <t>Cloud Infrastructure Discovery</t>
  </si>
  <si>
    <t>Cloud Service Discovery</t>
  </si>
  <si>
    <t>Cloud Storage Object Discovery</t>
  </si>
  <si>
    <t>Permission Groups Discovery</t>
  </si>
  <si>
    <t>Cloud Groups</t>
  </si>
  <si>
    <t>Account Discovery</t>
  </si>
  <si>
    <t>Cloud Account</t>
  </si>
  <si>
    <t>Password Policy Discovery</t>
  </si>
  <si>
    <t>Domain Account</t>
  </si>
  <si>
    <t>Email Account</t>
  </si>
  <si>
    <t>Local Account</t>
  </si>
  <si>
    <t>Application Window Discovery</t>
  </si>
  <si>
    <t>Domain Trust Discovery</t>
  </si>
  <si>
    <t>File and Directory Discovery</t>
  </si>
  <si>
    <t>Group Policy Discovery</t>
  </si>
  <si>
    <t>Network Service Discovery</t>
  </si>
  <si>
    <t>Network Share Discovery</t>
  </si>
  <si>
    <t>Peripheral Device Discovery</t>
  </si>
  <si>
    <t>Domain Groups</t>
  </si>
  <si>
    <t>Local Groups</t>
  </si>
  <si>
    <t>Process Discovery</t>
  </si>
  <si>
    <t>Query Registry</t>
  </si>
  <si>
    <t>Remote System Discovery</t>
  </si>
  <si>
    <t>Software Discovery</t>
  </si>
  <si>
    <t>Security Software Discovery</t>
  </si>
  <si>
    <t>System Information Discovery</t>
  </si>
  <si>
    <t>System Location Discovery</t>
  </si>
  <si>
    <t>System Language Discovery</t>
  </si>
  <si>
    <t>System Network Configuration Discovery</t>
  </si>
  <si>
    <t>Internet Connection Discovery</t>
  </si>
  <si>
    <t>System Network Connections Discovery</t>
  </si>
  <si>
    <t>System Owner/User Discovery</t>
  </si>
  <si>
    <t>System Service Discovery</t>
  </si>
  <si>
    <t>System Time Discovery</t>
  </si>
  <si>
    <t>Container and Resource Discovery</t>
  </si>
  <si>
    <t>Execution</t>
  </si>
  <si>
    <t>Software Deployment Tools</t>
  </si>
  <si>
    <t>Command and Scripting Interpreter</t>
  </si>
  <si>
    <t>AppleScript</t>
  </si>
  <si>
    <t>Unix Shell</t>
  </si>
  <si>
    <t>Native API</t>
  </si>
  <si>
    <t>Scheduled Task/Job</t>
  </si>
  <si>
    <t>Cron</t>
  </si>
  <si>
    <t>Systemd Timers</t>
  </si>
  <si>
    <t>System Services</t>
  </si>
  <si>
    <t>Launchctl</t>
  </si>
  <si>
    <t>Network Device CLI</t>
  </si>
  <si>
    <t>Inter-Process Communication</t>
  </si>
  <si>
    <t>XPC Services</t>
  </si>
  <si>
    <t>Serverless Execution</t>
  </si>
  <si>
    <t>JavaScript</t>
  </si>
  <si>
    <t>PowerShell</t>
  </si>
  <si>
    <t>Python</t>
  </si>
  <si>
    <t>Visual Basic</t>
  </si>
  <si>
    <t>Windows Command Shell</t>
  </si>
  <si>
    <t>Exploitation for Client Execution</t>
  </si>
  <si>
    <t>Component Object Model</t>
  </si>
  <si>
    <t>Dynamic Data Exchange</t>
  </si>
  <si>
    <t>At</t>
  </si>
  <si>
    <t>Scheduled Task</t>
  </si>
  <si>
    <t>Shared Modules</t>
  </si>
  <si>
    <t>Service Execution</t>
  </si>
  <si>
    <t>User Execution</t>
  </si>
  <si>
    <t>Malicious File</t>
  </si>
  <si>
    <t>Malicious Link</t>
  </si>
  <si>
    <t>Windows Management Instrumentation</t>
  </si>
  <si>
    <t>Container Administration Command</t>
  </si>
  <si>
    <t>Container Orchestration Job</t>
  </si>
  <si>
    <t>Malicious Image</t>
  </si>
  <si>
    <t>Exfiltration</t>
  </si>
  <si>
    <t>Automated Exfiltration</t>
  </si>
  <si>
    <t>Traffic Duplication</t>
  </si>
  <si>
    <t>Transfer Data to Cloud Account</t>
  </si>
  <si>
    <t>Data Transfer Size Limits</t>
  </si>
  <si>
    <t>Exfiltration Over Alternative Protocol</t>
  </si>
  <si>
    <t>Exfiltration Over Asymmetric Encrypted Non-C2 Protocol</t>
  </si>
  <si>
    <t>Exfiltration Over Symmetric Encrypted Non-C2 Protocol</t>
  </si>
  <si>
    <t>Exfiltration Over Unencrypted Non-C2 Protocol</t>
  </si>
  <si>
    <t>Exfiltration Over C2 Channel</t>
  </si>
  <si>
    <t>Exfiltration Over Other Network Medium</t>
  </si>
  <si>
    <t>Exfiltration Over Bluetooth</t>
  </si>
  <si>
    <t>Exfiltration Over Physical Medium</t>
  </si>
  <si>
    <t>Exfiltration Over USB</t>
  </si>
  <si>
    <t>Exfiltration Over Web Service</t>
  </si>
  <si>
    <t>Exfiltration to Cloud Storage</t>
  </si>
  <si>
    <t>Exfiltration to Code Repository</t>
  </si>
  <si>
    <t>Scheduled Transfer</t>
  </si>
  <si>
    <t>Impact</t>
  </si>
  <si>
    <t>Endpoint Denial of Service</t>
  </si>
  <si>
    <t>Application Exhaustion Flood</t>
  </si>
  <si>
    <t>Application or System Exploitation</t>
  </si>
  <si>
    <t>Defacement</t>
  </si>
  <si>
    <t>External Defacement</t>
  </si>
  <si>
    <t>Internal Defacement</t>
  </si>
  <si>
    <t>Data Destruction</t>
  </si>
  <si>
    <t>Data Encrypted for Impact</t>
  </si>
  <si>
    <t>Data Manipulation</t>
  </si>
  <si>
    <t>Runtime Data Manipulation</t>
  </si>
  <si>
    <t>Stored Data Manipulation</t>
  </si>
  <si>
    <t>Transmitted Data Manipulation</t>
  </si>
  <si>
    <t>Disk Wipe</t>
  </si>
  <si>
    <t>Disk Content Wipe</t>
  </si>
  <si>
    <t>Disk Structure Wipe</t>
  </si>
  <si>
    <t>OS Exhaustion Flood</t>
  </si>
  <si>
    <t>Firmware Corruption</t>
  </si>
  <si>
    <t>Inhibit System Recovery</t>
  </si>
  <si>
    <t>Network Denial of Service</t>
  </si>
  <si>
    <t>Direct Network Flood</t>
  </si>
  <si>
    <t>Reflection Amplification</t>
  </si>
  <si>
    <t>Resource Hijacking</t>
  </si>
  <si>
    <t>Service Stop</t>
  </si>
  <si>
    <t>System Shutdown/Reboot</t>
  </si>
  <si>
    <t>Account Access Removal</t>
  </si>
  <si>
    <t>Initial Access</t>
  </si>
  <si>
    <t>Exploit Public-Facing Application</t>
  </si>
  <si>
    <t>Drive-by Compromise</t>
  </si>
  <si>
    <t>External Remote Services</t>
  </si>
  <si>
    <t>Hardware Additions</t>
  </si>
  <si>
    <t>Phishing</t>
  </si>
  <si>
    <t>Spearphishing Attachment</t>
  </si>
  <si>
    <t>Spearphishing Link</t>
  </si>
  <si>
    <t>Spearphishing via Service</t>
  </si>
  <si>
    <t>Replication Through Removable Media</t>
  </si>
  <si>
    <t>Supply Chain Compromise</t>
  </si>
  <si>
    <t>Compromise Hardware Supply Chain</t>
  </si>
  <si>
    <t>Compromise Software Dependencies and Development Tools</t>
  </si>
  <si>
    <t>Compromise Software Supply Chain</t>
  </si>
  <si>
    <t>Trusted Relationship</t>
  </si>
  <si>
    <t>Lateral Movement</t>
  </si>
  <si>
    <t>Replication Through Removeable Media</t>
  </si>
  <si>
    <t>Remote Services</t>
  </si>
  <si>
    <t>SSH</t>
  </si>
  <si>
    <t>Cloud Services</t>
  </si>
  <si>
    <t>Exploitation of Remote Services</t>
  </si>
  <si>
    <t>Internal Spearphishing</t>
  </si>
  <si>
    <t>Lateral Tool Transfer</t>
  </si>
  <si>
    <t>Remote Service Session Hijacking</t>
  </si>
  <si>
    <t>RDP Hijacking</t>
  </si>
  <si>
    <t>SSH Hijacking</t>
  </si>
  <si>
    <t>Distributed Component Object Model</t>
  </si>
  <si>
    <t>Remote Desktop Protocol</t>
  </si>
  <si>
    <t>SMB/Windows Admin Shares</t>
  </si>
  <si>
    <t>VNC</t>
  </si>
  <si>
    <t>Windows Remote Management</t>
  </si>
  <si>
    <t>Taint Shared Content</t>
  </si>
  <si>
    <t>Persistence</t>
  </si>
  <si>
    <t>Account Manipulation</t>
  </si>
  <si>
    <t>Additional Cloud Credentials</t>
  </si>
  <si>
    <t>Additional Email Delegate Permissions</t>
  </si>
  <si>
    <t>Additional Cloud Roles</t>
  </si>
  <si>
    <t>SSH Authorized Keys</t>
  </si>
  <si>
    <t>Device Registration</t>
  </si>
  <si>
    <t>Boot or Logon Autostart Execution</t>
  </si>
  <si>
    <t>Kernel Modules and Extensions</t>
  </si>
  <si>
    <t>Re-opened Applications</t>
  </si>
  <si>
    <t>XDG Autostart Entries</t>
  </si>
  <si>
    <t>Login Items</t>
  </si>
  <si>
    <t>Boot or Logon Initialization Scripts</t>
  </si>
  <si>
    <t>RC Scripts</t>
  </si>
  <si>
    <t>Startup Items</t>
  </si>
  <si>
    <t>Login Hook</t>
  </si>
  <si>
    <t>Create or Modify System Process</t>
  </si>
  <si>
    <t>Launch Agent</t>
  </si>
  <si>
    <t>Systemd Service</t>
  </si>
  <si>
    <t>Launch Daemon</t>
  </si>
  <si>
    <t>Event Triggered Execution</t>
  </si>
  <si>
    <t>Unix Shell Configuration Modification</t>
  </si>
  <si>
    <t>Trap</t>
  </si>
  <si>
    <t>LC_LOAD_DYLIB Addition</t>
  </si>
  <si>
    <t>Emond</t>
  </si>
  <si>
    <t>Implant Internal Image</t>
  </si>
  <si>
    <t>Reversible Encryption</t>
  </si>
  <si>
    <t>Office Application Startup</t>
  </si>
  <si>
    <t>Outlook Forms</t>
  </si>
  <si>
    <t>Outlook Rules</t>
  </si>
  <si>
    <t>Outlook Home Page</t>
  </si>
  <si>
    <t>Server Software Component</t>
  </si>
  <si>
    <t>IIS Components</t>
  </si>
  <si>
    <t>Terminal Services DLL</t>
  </si>
  <si>
    <t>Transport Agent</t>
  </si>
  <si>
    <t>Web Shell</t>
  </si>
  <si>
    <t>Hybrid Identity</t>
  </si>
  <si>
    <t>KernelCallbackTable</t>
  </si>
  <si>
    <t>Socket Filters</t>
  </si>
  <si>
    <t>Multi-Factor Authentication</t>
  </si>
  <si>
    <t>Installer Packages</t>
  </si>
  <si>
    <t>Active Setup</t>
  </si>
  <si>
    <t>Authentication Package</t>
  </si>
  <si>
    <t>LSASS Driver</t>
  </si>
  <si>
    <t>Port Monitors</t>
  </si>
  <si>
    <t>Print Processors</t>
  </si>
  <si>
    <t>Registry Run Keys / Startup Folder</t>
  </si>
  <si>
    <t>Security Support Provider</t>
  </si>
  <si>
    <t>Shortcut Modification</t>
  </si>
  <si>
    <t>Time Providers</t>
  </si>
  <si>
    <t>Winlogon Helper DLL</t>
  </si>
  <si>
    <t>Logon Script (Windows)</t>
  </si>
  <si>
    <t>Network Logon Script</t>
  </si>
  <si>
    <t>Browser Extensions</t>
  </si>
  <si>
    <t>Compromise Client Software Binary</t>
  </si>
  <si>
    <t>Create Account</t>
  </si>
  <si>
    <t>Windows Service</t>
  </si>
  <si>
    <t>Accessibility Features</t>
  </si>
  <si>
    <t>AppCert DLLs</t>
  </si>
  <si>
    <t>AppInit DLLs</t>
  </si>
  <si>
    <t>Application Shimming</t>
  </si>
  <si>
    <t>Change Default File Association</t>
  </si>
  <si>
    <t>Component Object Model Hijacking</t>
  </si>
  <si>
    <t>Image File Execution Options Injection</t>
  </si>
  <si>
    <t>Netsh Helper DLL</t>
  </si>
  <si>
    <t>PowerShell Profile</t>
  </si>
  <si>
    <t>Screensaver</t>
  </si>
  <si>
    <t>Windows Management Instrumentation Event Subscription</t>
  </si>
  <si>
    <t>Add-ins</t>
  </si>
  <si>
    <t>Office Template Macros</t>
  </si>
  <si>
    <t>Office Test</t>
  </si>
  <si>
    <t>SQL Stored Procedures</t>
  </si>
  <si>
    <t>Privilege Escalation</t>
  </si>
  <si>
    <t>Escape to Host</t>
  </si>
  <si>
    <t>ListPlanting</t>
  </si>
  <si>
    <t>Exploitation for Privilege Escalation</t>
  </si>
  <si>
    <t>Reconnaissance</t>
  </si>
  <si>
    <t>Gather Victim Host Information</t>
  </si>
  <si>
    <t>Firmware</t>
  </si>
  <si>
    <t>Client Configurations</t>
  </si>
  <si>
    <t>Gather Victim Identity Information</t>
  </si>
  <si>
    <t>Credentials</t>
  </si>
  <si>
    <t>Email Addresses</t>
  </si>
  <si>
    <t>Employee Names</t>
  </si>
  <si>
    <t>Gather Victim Network Information</t>
  </si>
  <si>
    <t>Domain Properties</t>
  </si>
  <si>
    <t>Network Trust Dependencies</t>
  </si>
  <si>
    <t>Network Topology</t>
  </si>
  <si>
    <t>IP Addresses</t>
  </si>
  <si>
    <t>Network Security Appliances</t>
  </si>
  <si>
    <t>Gather Victim Org Information</t>
  </si>
  <si>
    <t>Business Relationships</t>
  </si>
  <si>
    <t>Determine Physical Locations</t>
  </si>
  <si>
    <t>Identify Business Tempo</t>
  </si>
  <si>
    <t>Identify Roles</t>
  </si>
  <si>
    <t>Search Closed Sources</t>
  </si>
  <si>
    <t>Thread Intel Vendors</t>
  </si>
  <si>
    <t>Purchase Technical Data</t>
  </si>
  <si>
    <t>Search Open Techical Databases</t>
  </si>
  <si>
    <t>WHOIS</t>
  </si>
  <si>
    <t>DNS/Passive DNS</t>
  </si>
  <si>
    <t>Digital Certificates</t>
  </si>
  <si>
    <t>CDNs</t>
  </si>
  <si>
    <t>Scan Databases</t>
  </si>
  <si>
    <t>Search Open Websites/Domains</t>
  </si>
  <si>
    <t>Search Engines</t>
  </si>
  <si>
    <t>Search Victim-Owned Websites</t>
  </si>
  <si>
    <t>Active Scanning</t>
  </si>
  <si>
    <t>Wordlist Scanning</t>
  </si>
  <si>
    <t>Scanning IP Blocks</t>
  </si>
  <si>
    <t>Vulnerability Scanning</t>
  </si>
  <si>
    <t>Hardware</t>
  </si>
  <si>
    <t>Software</t>
  </si>
  <si>
    <t>Phishing for Information</t>
  </si>
  <si>
    <t>Spearphishing Service</t>
  </si>
  <si>
    <t>Social Media</t>
  </si>
  <si>
    <t>Resource Development</t>
  </si>
  <si>
    <t>Acquire Infrastructure</t>
  </si>
  <si>
    <t>Domains</t>
  </si>
  <si>
    <t>DNS Server</t>
  </si>
  <si>
    <t>Virtual Private Servers</t>
  </si>
  <si>
    <t>Server</t>
  </si>
  <si>
    <t>Botnet</t>
  </si>
  <si>
    <t>Web Services</t>
  </si>
  <si>
    <t>Serverless</t>
  </si>
  <si>
    <t>Compromise Infrastructure</t>
  </si>
  <si>
    <t>Develop Capabilities</t>
  </si>
  <si>
    <t>Malware</t>
  </si>
  <si>
    <t>Code Signing Certificates</t>
  </si>
  <si>
    <t>Exploits</t>
  </si>
  <si>
    <t>Establish Accounts</t>
  </si>
  <si>
    <t>Social Media Accounts</t>
  </si>
  <si>
    <t>Email Accounts</t>
  </si>
  <si>
    <t>Obtain Capabilities</t>
  </si>
  <si>
    <t>Tool</t>
  </si>
  <si>
    <t>Vulnerabilities</t>
  </si>
  <si>
    <t>Stage Capabilities</t>
  </si>
  <si>
    <t>Install Digital Certificate</t>
  </si>
  <si>
    <t>Link Target</t>
  </si>
  <si>
    <t>SEO Poisoning</t>
  </si>
  <si>
    <t>Compromise Accounts</t>
  </si>
  <si>
    <t>Drive-by Target</t>
  </si>
  <si>
    <t>Upload Malware</t>
  </si>
  <si>
    <t>Upload Tool</t>
  </si>
  <si>
    <t>A+++</t>
  </si>
  <si>
    <t>A++</t>
  </si>
  <si>
    <t>A+</t>
  </si>
  <si>
    <t>A</t>
  </si>
  <si>
    <t>B</t>
  </si>
  <si>
    <t>BASIS</t>
  </si>
  <si>
    <t>C</t>
  </si>
  <si>
    <t>D</t>
  </si>
  <si>
    <t>F</t>
  </si>
  <si>
    <t>Acquire Access</t>
  </si>
  <si>
    <t>Malvertising</t>
  </si>
  <si>
    <t xml:space="preserve">Cloud Administration Command </t>
  </si>
  <si>
    <t>Cloud API</t>
  </si>
  <si>
    <t xml:space="preserve">Device Driver Discovery </t>
  </si>
  <si>
    <t xml:space="preserve">Exfiltration to Text Storage Sites </t>
  </si>
  <si>
    <t xml:space="preserve">Spoof Security Alerting </t>
  </si>
  <si>
    <t xml:space="preserve">Masquerade File Type </t>
  </si>
  <si>
    <t xml:space="preserve">Network Provider DLL </t>
  </si>
  <si>
    <t>Command Obfuscation</t>
  </si>
  <si>
    <t xml:space="preserve">Fileless Storage </t>
  </si>
  <si>
    <t xml:space="preserve">Chat Messages </t>
  </si>
  <si>
    <t xml:space="preserve">Browser Information Discovery </t>
  </si>
  <si>
    <t>Ticket</t>
  </si>
  <si>
    <t xml:space="preserve">Temporary Elevated Cloud Access </t>
  </si>
  <si>
    <t xml:space="preserve">Additional Container Cluster Roles </t>
  </si>
  <si>
    <t>Content Injection</t>
  </si>
  <si>
    <t>Exfiltration Over Webhook</t>
  </si>
  <si>
    <t>Financial Theft</t>
  </si>
  <si>
    <t>Ignore Process Interrupts</t>
  </si>
  <si>
    <t xml:space="preserve">Disable or Modify Linux Audit System </t>
  </si>
  <si>
    <t>Impersonation</t>
  </si>
  <si>
    <t>Log Enumeration</t>
  </si>
  <si>
    <t xml:space="preserve">Break Process Trees </t>
  </si>
  <si>
    <t>LNK Icon Smuggling</t>
  </si>
  <si>
    <t xml:space="preserve">Spearphishing Voice </t>
  </si>
  <si>
    <t>Power Settings</t>
  </si>
  <si>
    <t>Direct Cloud VM Connections</t>
  </si>
  <si>
    <t>Wi-Fi Discovery</t>
  </si>
  <si>
    <t xml:space="preserve">Disable or Modify Cloud Logs </t>
  </si>
  <si>
    <t>CLIENTS</t>
  </si>
  <si>
    <t>Techniques</t>
  </si>
  <si>
    <t>Percent</t>
  </si>
  <si>
    <t>Fulfilled</t>
  </si>
  <si>
    <t>Sum of all possible client-points</t>
  </si>
  <si>
    <t>Sum Criticality (Client)</t>
  </si>
  <si>
    <t>Earned Points (Client)</t>
  </si>
  <si>
    <t>Evaluation Status (Client)</t>
  </si>
  <si>
    <t>Fulfillment</t>
  </si>
  <si>
    <t>Level 1</t>
  </si>
  <si>
    <t>Level 2</t>
  </si>
  <si>
    <t>Level 3</t>
  </si>
  <si>
    <t>Level 4</t>
  </si>
  <si>
    <t>Level 5</t>
  </si>
  <si>
    <t>Level 6</t>
  </si>
  <si>
    <t>Sum (Check)</t>
  </si>
  <si>
    <r>
      <t xml:space="preserve">Not Evaluated </t>
    </r>
    <r>
      <rPr>
        <sz val="11"/>
        <color theme="1"/>
        <rFont val="Calibri"/>
        <family val="2"/>
        <scheme val="minor"/>
      </rPr>
      <t>(Check)</t>
    </r>
  </si>
  <si>
    <r>
      <t>Techniques of this Level</t>
    </r>
    <r>
      <rPr>
        <sz val="11"/>
        <color theme="1"/>
        <rFont val="Calibri"/>
        <family val="2"/>
        <scheme val="minor"/>
      </rPr>
      <t xml:space="preserve"> (Statistic)</t>
    </r>
  </si>
  <si>
    <r>
      <t>Share from all Findings</t>
    </r>
    <r>
      <rPr>
        <sz val="11"/>
        <color theme="1"/>
        <rFont val="Calibri"/>
        <family val="2"/>
        <scheme val="minor"/>
      </rPr>
      <t xml:space="preserve"> (Statistic)</t>
    </r>
  </si>
  <si>
    <t>Available Points of this Criticality Level</t>
  </si>
  <si>
    <t>Earned Points of this Criticality Level</t>
  </si>
  <si>
    <t>Percent of Points earned of this Level</t>
  </si>
  <si>
    <t>WEIGHT-MATRIX</t>
  </si>
  <si>
    <t>Overall</t>
  </si>
  <si>
    <t>Unresolved Security Risks</t>
  </si>
  <si>
    <t>Unassessed Security Risks</t>
  </si>
  <si>
    <t>Partially Solved Security Risks</t>
  </si>
  <si>
    <t>Mitigated Security Risks</t>
  </si>
  <si>
    <t>Risks</t>
  </si>
  <si>
    <t>UNPROTECTED</t>
  </si>
  <si>
    <t>WORTH IMPROVING</t>
  </si>
  <si>
    <t>MINIMALISTIC</t>
  </si>
  <si>
    <t>ACCEPTABLE</t>
  </si>
  <si>
    <t>GOOD</t>
  </si>
  <si>
    <t>OUTSTANDING</t>
  </si>
  <si>
    <t>EXCELLENT</t>
  </si>
  <si>
    <t>Category</t>
  </si>
  <si>
    <t>Technique</t>
  </si>
  <si>
    <t>Client Criticality</t>
  </si>
  <si>
    <t>Service Criticality</t>
  </si>
  <si>
    <t>Sum Criticality (Service)</t>
  </si>
  <si>
    <t>Evaluation Status (Service)</t>
  </si>
  <si>
    <t>Earned Points (Service)</t>
  </si>
  <si>
    <t>Client Reasoning</t>
  </si>
  <si>
    <t>Client Measures</t>
  </si>
  <si>
    <t>Service Reasoning</t>
  </si>
  <si>
    <t>Service Measures</t>
  </si>
  <si>
    <r>
      <t xml:space="preserve">Overview </t>
    </r>
    <r>
      <rPr>
        <b/>
        <sz val="16"/>
        <color theme="4"/>
        <rFont val="Calibri"/>
        <family val="2"/>
        <scheme val="minor"/>
      </rPr>
      <t>CLIENTS</t>
    </r>
  </si>
  <si>
    <t>not evaluated</t>
  </si>
  <si>
    <t>SERVICE</t>
  </si>
  <si>
    <t>of 600%</t>
  </si>
  <si>
    <t>of</t>
  </si>
  <si>
    <r>
      <t xml:space="preserve">Overview </t>
    </r>
    <r>
      <rPr>
        <b/>
        <sz val="16"/>
        <color theme="9"/>
        <rFont val="Calibri"/>
        <family val="2"/>
        <scheme val="minor"/>
      </rPr>
      <t>SERVICE</t>
    </r>
  </si>
  <si>
    <r>
      <t xml:space="preserve">OUTSTANDING </t>
    </r>
    <r>
      <rPr>
        <b/>
        <i/>
        <sz val="11"/>
        <color theme="1"/>
        <rFont val="Calibri"/>
        <family val="2"/>
        <scheme val="minor"/>
      </rPr>
      <t>AND</t>
    </r>
    <r>
      <rPr>
        <i/>
        <sz val="11"/>
        <color theme="1"/>
        <rFont val="Calibri"/>
        <family val="2"/>
        <scheme val="minor"/>
      </rPr>
      <t xml:space="preserve"> SUM BIGGER THAN</t>
    </r>
  </si>
  <si>
    <t>Evil Twin</t>
  </si>
  <si>
    <t>Sum Criticality (Infra)</t>
  </si>
  <si>
    <t>Evaluation Status (Infra)</t>
  </si>
  <si>
    <t>Earned Points (Infra)</t>
  </si>
  <si>
    <t>Infra Reasoning</t>
  </si>
  <si>
    <t>Infra Measures</t>
  </si>
  <si>
    <r>
      <t xml:space="preserve">Overview </t>
    </r>
    <r>
      <rPr>
        <b/>
        <sz val="16"/>
        <color theme="7"/>
        <rFont val="Calibri"/>
        <family val="2"/>
        <scheme val="minor"/>
      </rPr>
      <t>INFRASTRUCTURE</t>
    </r>
  </si>
  <si>
    <t>INFRASTRUCTURE</t>
  </si>
  <si>
    <t>Customer Relationship Management Software</t>
  </si>
  <si>
    <t>Messaging Applications</t>
  </si>
  <si>
    <t>Publish/Subscribe Protocols</t>
  </si>
  <si>
    <t xml:space="preserve">Hide Infrastructure </t>
  </si>
  <si>
    <t xml:space="preserve">DHCP Spoofing </t>
  </si>
  <si>
    <t>Cloud Secrets Management Stores</t>
  </si>
  <si>
    <t xml:space="preserve">Multi-Factor Authentication </t>
  </si>
  <si>
    <t xml:space="preserve">Conditional Access Policies </t>
  </si>
  <si>
    <t>Ccache Files</t>
  </si>
  <si>
    <t>Steal Web Session Cookie</t>
  </si>
  <si>
    <t>Temporary Elevated Cloud Access</t>
  </si>
  <si>
    <t>TCC Manipulation</t>
  </si>
  <si>
    <t>Mutual Exclusion</t>
  </si>
  <si>
    <t>Domain or Tenant Policy Modification</t>
  </si>
  <si>
    <t>Trust Modification</t>
  </si>
  <si>
    <t>Hidden Window</t>
  </si>
  <si>
    <t>File/Path Exclusions</t>
  </si>
  <si>
    <t>AppDomainManager</t>
  </si>
  <si>
    <t>Masquerade Account Name</t>
  </si>
  <si>
    <t>Network Provider DLL</t>
  </si>
  <si>
    <t>Conditional Access Policies</t>
  </si>
  <si>
    <t>Modify Cloud Compute Configurations</t>
  </si>
  <si>
    <t>Modify Cloud Resource Hierarchy</t>
  </si>
  <si>
    <t>Encrypted/Encoded File</t>
  </si>
  <si>
    <t>Polymorphic Code</t>
  </si>
  <si>
    <t>Compression</t>
  </si>
  <si>
    <t>Junk Code Insertion</t>
  </si>
  <si>
    <t>SVG Smuggling</t>
  </si>
  <si>
    <t>Sub-Category</t>
  </si>
  <si>
    <t>Electron Applications</t>
  </si>
  <si>
    <t>SyncAppvPublishingServer</t>
  </si>
  <si>
    <t>ClickOnce</t>
  </si>
  <si>
    <t>JamPlus</t>
  </si>
  <si>
    <t>Cloud Service Dashboard</t>
  </si>
  <si>
    <t>Virtual Machine Discovery</t>
  </si>
  <si>
    <t>Infrastructure Criticality</t>
  </si>
  <si>
    <t>AutoHotKey &amp; AutoIT</t>
  </si>
  <si>
    <t>Lua</t>
  </si>
  <si>
    <t>Hypervisor CLI</t>
  </si>
  <si>
    <t>ESXi Administration Command</t>
  </si>
  <si>
    <t>Input Injection</t>
  </si>
  <si>
    <t>Systemctl</t>
  </si>
  <si>
    <t>Malicious Copy and Paste</t>
  </si>
  <si>
    <t>Lifecycle-Triggered Deletion</t>
  </si>
  <si>
    <t>Email Bombing</t>
  </si>
  <si>
    <t xml:space="preserve">Service Exhaustion Flood </t>
  </si>
  <si>
    <t>Compute Hijacking</t>
  </si>
  <si>
    <t>Bandwidth Hijacking</t>
  </si>
  <si>
    <t>SMS Pumping</t>
  </si>
  <si>
    <t>Cloud Service Hijacking</t>
  </si>
  <si>
    <t>Additional Local or Domain Groups</t>
  </si>
  <si>
    <t>Cloud Application Integration</t>
  </si>
  <si>
    <t>Software Extensions</t>
  </si>
  <si>
    <t>Container Service</t>
  </si>
  <si>
    <t>Udev Rules</t>
  </si>
  <si>
    <t>Exclusive Control</t>
  </si>
  <si>
    <t>DLL</t>
  </si>
  <si>
    <t>vSphere Installation Bundles</t>
  </si>
  <si>
    <t>IDE Extensions</t>
  </si>
  <si>
    <t>Additional Container Cluster Roles</t>
  </si>
  <si>
    <t>Network Devices</t>
  </si>
  <si>
    <t>Artificial Intelligence</t>
  </si>
  <si>
    <t>Protocol or Service Impersonation</t>
  </si>
  <si>
    <t>IDE Tunneling</t>
  </si>
  <si>
    <t>Remote Desktop Software</t>
  </si>
  <si>
    <t>Remote Access Hardware</t>
  </si>
  <si>
    <t>Email Spoofing</t>
  </si>
  <si>
    <t>Bind Mounts</t>
  </si>
  <si>
    <t>Extended Attributes</t>
  </si>
  <si>
    <t>Relocate Malware</t>
  </si>
  <si>
    <t>Rename Legitimate Utilities</t>
  </si>
  <si>
    <t>Match Legitimate Resource Name or Location</t>
  </si>
  <si>
    <t>Overwrite Process Arguments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</si>
</sst>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%&quot; / 600%&quot;"/>
    <numFmt numFmtId="165" formatCode="0&quot; von&quot;"/>
    <numFmt numFmtId="166" formatCode="0.0&quot; of&quot;"/>
    <numFmt numFmtId="167" formatCode="&quot;Level&quot;\ 0"/>
    <numFmt numFmtId="168" formatCode="&quot;Verdict: &quot;@"/>
  </numFmts>
  <fonts count="2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FFC000"/>
      <name val="Calibri"/>
      <family val="2"/>
      <scheme val="minor"/>
    </font>
    <font>
      <sz val="16"/>
      <color theme="9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6"/>
      <color theme="7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" fillId="9" borderId="0" xfId="0" applyFont="1" applyFill="1" applyAlignment="1">
      <alignment vertical="center"/>
    </xf>
    <xf numFmtId="0" fontId="1" fillId="10" borderId="0" xfId="0" applyFont="1" applyFill="1" applyAlignment="1">
      <alignment vertical="center"/>
    </xf>
    <xf numFmtId="0" fontId="1" fillId="11" borderId="0" xfId="0" applyFont="1" applyFill="1" applyAlignment="1">
      <alignment vertical="center"/>
    </xf>
    <xf numFmtId="0" fontId="1" fillId="12" borderId="0" xfId="0" applyFont="1" applyFill="1" applyAlignment="1">
      <alignment vertical="center"/>
    </xf>
    <xf numFmtId="0" fontId="1" fillId="13" borderId="0" xfId="0" applyFont="1" applyFill="1" applyAlignment="1">
      <alignment vertical="center"/>
    </xf>
    <xf numFmtId="0" fontId="1" fillId="14" borderId="0" xfId="0" applyFont="1" applyFill="1" applyAlignment="1">
      <alignment vertical="center"/>
    </xf>
    <xf numFmtId="0" fontId="1" fillId="1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16" borderId="1" xfId="0" quotePrefix="1" applyFill="1" applyBorder="1" applyAlignment="1">
      <alignment horizontal="right"/>
    </xf>
    <xf numFmtId="0" fontId="0" fillId="16" borderId="2" xfId="0" applyFill="1" applyBorder="1"/>
    <xf numFmtId="0" fontId="0" fillId="16" borderId="0" xfId="0" applyFill="1"/>
    <xf numFmtId="0" fontId="2" fillId="16" borderId="11" xfId="0" applyFont="1" applyFill="1" applyBorder="1"/>
    <xf numFmtId="0" fontId="2" fillId="16" borderId="14" xfId="0" applyFont="1" applyFill="1" applyBorder="1"/>
    <xf numFmtId="0" fontId="2" fillId="16" borderId="13" xfId="0" applyFont="1" applyFill="1" applyBorder="1"/>
    <xf numFmtId="0" fontId="2" fillId="16" borderId="12" xfId="0" applyFont="1" applyFill="1" applyBorder="1"/>
    <xf numFmtId="0" fontId="2" fillId="17" borderId="11" xfId="0" applyFont="1" applyFill="1" applyBorder="1" applyAlignment="1">
      <alignment vertical="center"/>
    </xf>
    <xf numFmtId="0" fontId="2" fillId="16" borderId="0" xfId="0" applyFont="1" applyFill="1"/>
    <xf numFmtId="10" fontId="0" fillId="16" borderId="11" xfId="0" applyNumberFormat="1" applyFill="1" applyBorder="1" applyAlignment="1">
      <alignment horizontal="center"/>
    </xf>
    <xf numFmtId="0" fontId="0" fillId="16" borderId="11" xfId="0" applyFill="1" applyBorder="1"/>
    <xf numFmtId="10" fontId="0" fillId="0" borderId="11" xfId="1" applyNumberFormat="1" applyFont="1" applyBorder="1" applyAlignment="1"/>
    <xf numFmtId="10" fontId="0" fillId="16" borderId="0" xfId="0" applyNumberFormat="1" applyFill="1"/>
    <xf numFmtId="0" fontId="2" fillId="16" borderId="6" xfId="0" applyFont="1" applyFill="1" applyBorder="1"/>
    <xf numFmtId="0" fontId="0" fillId="16" borderId="6" xfId="0" applyFill="1" applyBorder="1"/>
    <xf numFmtId="9" fontId="0" fillId="16" borderId="0" xfId="1" applyFont="1" applyFill="1" applyBorder="1"/>
    <xf numFmtId="0" fontId="0" fillId="16" borderId="6" xfId="0" applyFill="1" applyBorder="1" applyAlignment="1">
      <alignment horizontal="right"/>
    </xf>
    <xf numFmtId="0" fontId="20" fillId="16" borderId="9" xfId="0" applyFont="1" applyFill="1" applyBorder="1"/>
    <xf numFmtId="9" fontId="20" fillId="16" borderId="9" xfId="0" applyNumberFormat="1" applyFont="1" applyFill="1" applyBorder="1"/>
    <xf numFmtId="0" fontId="0" fillId="16" borderId="8" xfId="0" applyFill="1" applyBorder="1" applyAlignment="1">
      <alignment horizontal="right"/>
    </xf>
    <xf numFmtId="0" fontId="2" fillId="16" borderId="9" xfId="0" applyFont="1" applyFill="1" applyBorder="1"/>
    <xf numFmtId="10" fontId="0" fillId="16" borderId="9" xfId="0" applyNumberFormat="1" applyFill="1" applyBorder="1"/>
    <xf numFmtId="0" fontId="0" fillId="16" borderId="3" xfId="0" applyFill="1" applyBorder="1"/>
    <xf numFmtId="0" fontId="0" fillId="16" borderId="7" xfId="0" applyFill="1" applyBorder="1"/>
    <xf numFmtId="0" fontId="0" fillId="16" borderId="9" xfId="0" applyFill="1" applyBorder="1"/>
    <xf numFmtId="0" fontId="0" fillId="16" borderId="10" xfId="0" applyFill="1" applyBorder="1"/>
    <xf numFmtId="0" fontId="2" fillId="16" borderId="0" xfId="0" applyFont="1" applyFill="1" applyAlignment="1">
      <alignment horizontal="right"/>
    </xf>
    <xf numFmtId="0" fontId="2" fillId="16" borderId="7" xfId="0" applyFont="1" applyFill="1" applyBorder="1" applyAlignment="1">
      <alignment horizontal="right"/>
    </xf>
    <xf numFmtId="0" fontId="2" fillId="16" borderId="8" xfId="0" applyFont="1" applyFill="1" applyBorder="1"/>
    <xf numFmtId="0" fontId="20" fillId="16" borderId="0" xfId="0" applyFont="1" applyFill="1" applyAlignment="1">
      <alignment horizontal="right"/>
    </xf>
    <xf numFmtId="10" fontId="0" fillId="16" borderId="0" xfId="1" applyNumberFormat="1" applyFont="1" applyFill="1" applyBorder="1"/>
    <xf numFmtId="10" fontId="0" fillId="16" borderId="7" xfId="1" applyNumberFormat="1" applyFont="1" applyFill="1" applyBorder="1"/>
    <xf numFmtId="164" fontId="0" fillId="16" borderId="7" xfId="0" quotePrefix="1" applyNumberFormat="1" applyFill="1" applyBorder="1"/>
    <xf numFmtId="164" fontId="0" fillId="16" borderId="7" xfId="0" applyNumberFormat="1" applyFill="1" applyBorder="1"/>
    <xf numFmtId="164" fontId="0" fillId="16" borderId="10" xfId="0" applyNumberFormat="1" applyFill="1" applyBorder="1"/>
    <xf numFmtId="10" fontId="21" fillId="16" borderId="0" xfId="1" applyNumberFormat="1" applyFont="1" applyFill="1" applyBorder="1"/>
    <xf numFmtId="10" fontId="2" fillId="18" borderId="0" xfId="1" applyNumberFormat="1" applyFont="1" applyFill="1" applyBorder="1"/>
    <xf numFmtId="1" fontId="2" fillId="18" borderId="0" xfId="1" applyNumberFormat="1" applyFont="1" applyFill="1" applyBorder="1"/>
    <xf numFmtId="165" fontId="2" fillId="18" borderId="7" xfId="1" applyNumberFormat="1" applyFont="1" applyFill="1" applyBorder="1"/>
    <xf numFmtId="1" fontId="2" fillId="18" borderId="7" xfId="1" applyNumberFormat="1" applyFont="1" applyFill="1" applyBorder="1"/>
    <xf numFmtId="0" fontId="22" fillId="16" borderId="0" xfId="0" applyFont="1" applyFill="1" applyAlignment="1">
      <alignment horizontal="right"/>
    </xf>
    <xf numFmtId="10" fontId="22" fillId="16" borderId="9" xfId="1" applyNumberFormat="1" applyFont="1" applyFill="1" applyBorder="1"/>
    <xf numFmtId="0" fontId="21" fillId="16" borderId="9" xfId="0" applyFont="1" applyFill="1" applyBorder="1"/>
    <xf numFmtId="0" fontId="2" fillId="16" borderId="5" xfId="0" applyFont="1" applyFill="1" applyBorder="1" applyAlignment="1">
      <alignment horizontal="right"/>
    </xf>
    <xf numFmtId="164" fontId="2" fillId="18" borderId="7" xfId="1" applyNumberFormat="1" applyFont="1" applyFill="1" applyBorder="1"/>
    <xf numFmtId="0" fontId="0" fillId="16" borderId="5" xfId="0" applyFill="1" applyBorder="1"/>
    <xf numFmtId="0" fontId="0" fillId="16" borderId="0" xfId="0" applyFill="1" applyAlignment="1">
      <alignment horizontal="center"/>
    </xf>
    <xf numFmtId="0" fontId="0" fillId="16" borderId="0" xfId="0" quotePrefix="1" applyFill="1" applyAlignment="1">
      <alignment horizontal="right"/>
    </xf>
    <xf numFmtId="0" fontId="0" fillId="16" borderId="0" xfId="0" quotePrefix="1" applyFill="1" applyAlignment="1">
      <alignment horizontal="left"/>
    </xf>
    <xf numFmtId="10" fontId="0" fillId="16" borderId="0" xfId="0" applyNumberFormat="1" applyFill="1" applyAlignment="1">
      <alignment horizontal="center"/>
    </xf>
    <xf numFmtId="0" fontId="0" fillId="16" borderId="0" xfId="0" applyFill="1" applyAlignment="1">
      <alignment horizontal="left"/>
    </xf>
    <xf numFmtId="0" fontId="0" fillId="16" borderId="8" xfId="0" applyFill="1" applyBorder="1"/>
    <xf numFmtId="0" fontId="0" fillId="16" borderId="9" xfId="0" quotePrefix="1" applyFill="1" applyBorder="1" applyAlignment="1">
      <alignment horizontal="right"/>
    </xf>
    <xf numFmtId="0" fontId="0" fillId="16" borderId="9" xfId="0" quotePrefix="1" applyFill="1" applyBorder="1" applyAlignment="1">
      <alignment horizontal="left"/>
    </xf>
    <xf numFmtId="10" fontId="0" fillId="16" borderId="9" xfId="0" applyNumberFormat="1" applyFill="1" applyBorder="1" applyAlignment="1">
      <alignment horizontal="center"/>
    </xf>
    <xf numFmtId="0" fontId="0" fillId="16" borderId="9" xfId="0" applyFill="1" applyBorder="1" applyAlignment="1">
      <alignment horizontal="left"/>
    </xf>
    <xf numFmtId="0" fontId="2" fillId="17" borderId="11" xfId="0" applyFont="1" applyFill="1" applyBorder="1" applyAlignment="1">
      <alignment horizontal="left" vertical="center" wrapText="1"/>
    </xf>
    <xf numFmtId="166" fontId="2" fillId="18" borderId="0" xfId="1" applyNumberFormat="1" applyFont="1" applyFill="1" applyBorder="1"/>
    <xf numFmtId="167" fontId="2" fillId="16" borderId="4" xfId="0" applyNumberFormat="1" applyFont="1" applyFill="1" applyBorder="1"/>
    <xf numFmtId="168" fontId="19" fillId="16" borderId="0" xfId="0" applyNumberFormat="1" applyFont="1" applyFill="1" applyAlignment="1">
      <alignment vertical="center"/>
    </xf>
    <xf numFmtId="0" fontId="2" fillId="17" borderId="0" xfId="0" applyFont="1" applyFill="1"/>
    <xf numFmtId="0" fontId="2" fillId="19" borderId="11" xfId="0" applyFont="1" applyFill="1" applyBorder="1" applyAlignment="1">
      <alignment horizontal="left" vertical="center" wrapText="1"/>
    </xf>
    <xf numFmtId="0" fontId="2" fillId="19" borderId="11" xfId="0" applyFont="1" applyFill="1" applyBorder="1" applyAlignment="1">
      <alignment vertical="center" wrapText="1"/>
    </xf>
    <xf numFmtId="0" fontId="2" fillId="20" borderId="11" xfId="0" applyFont="1" applyFill="1" applyBorder="1" applyAlignment="1">
      <alignment horizontal="left" vertical="center" wrapText="1"/>
    </xf>
    <xf numFmtId="0" fontId="2" fillId="20" borderId="11" xfId="0" applyFont="1" applyFill="1" applyBorder="1" applyAlignment="1">
      <alignment vertical="center" wrapText="1"/>
    </xf>
    <xf numFmtId="0" fontId="2" fillId="20" borderId="11" xfId="0" applyFont="1" applyFill="1" applyBorder="1" applyAlignment="1">
      <alignment vertical="center"/>
    </xf>
    <xf numFmtId="0" fontId="2" fillId="21" borderId="11" xfId="0" applyFont="1" applyFill="1" applyBorder="1" applyAlignment="1">
      <alignment horizontal="left" vertical="center" wrapText="1"/>
    </xf>
    <xf numFmtId="0" fontId="2" fillId="21" borderId="11" xfId="0" applyFont="1" applyFill="1" applyBorder="1" applyAlignment="1">
      <alignment vertical="center" wrapText="1"/>
    </xf>
    <xf numFmtId="0" fontId="2" fillId="17" borderId="11" xfId="0" applyFont="1" applyFill="1" applyBorder="1" applyAlignment="1">
      <alignment horizontal="left" vertical="top" wrapText="1"/>
    </xf>
    <xf numFmtId="0" fontId="20" fillId="16" borderId="0" xfId="0" applyFont="1" applyFill="1"/>
    <xf numFmtId="9" fontId="20" fillId="16" borderId="0" xfId="0" applyNumberFormat="1" applyFont="1" applyFill="1"/>
    <xf numFmtId="10" fontId="22" fillId="16" borderId="0" xfId="1" applyNumberFormat="1" applyFont="1" applyFill="1" applyBorder="1"/>
    <xf numFmtId="0" fontId="21" fillId="16" borderId="0" xfId="0" applyFont="1" applyFill="1"/>
    <xf numFmtId="0" fontId="0" fillId="16" borderId="0" xfId="0" quotePrefix="1" applyFill="1" applyAlignment="1">
      <alignment horizontal="center"/>
    </xf>
    <xf numFmtId="0" fontId="0" fillId="16" borderId="0" xfId="0" applyFill="1" applyAlignment="1">
      <alignment horizontal="center"/>
    </xf>
    <xf numFmtId="0" fontId="12" fillId="16" borderId="0" xfId="2" applyFont="1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1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19" fillId="16" borderId="4" xfId="0" applyFont="1" applyFill="1" applyBorder="1" applyAlignment="1">
      <alignment horizontal="center" vertical="center"/>
    </xf>
    <xf numFmtId="0" fontId="19" fillId="16" borderId="0" xfId="0" applyFont="1" applyFill="1" applyAlignment="1">
      <alignment horizontal="center" vertical="center"/>
    </xf>
    <xf numFmtId="0" fontId="10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0" fontId="0" fillId="16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25" fillId="16" borderId="6" xfId="0" applyFont="1" applyFill="1" applyBorder="1" applyAlignment="1">
      <alignment horizontal="center" vertical="center"/>
    </xf>
    <xf numFmtId="0" fontId="25" fillId="16" borderId="0" xfId="0" applyFont="1" applyFill="1" applyAlignment="1">
      <alignment horizontal="center" vertical="center"/>
    </xf>
    <xf numFmtId="0" fontId="25" fillId="16" borderId="7" xfId="0" applyFont="1" applyFill="1" applyBorder="1" applyAlignment="1">
      <alignment horizontal="center" vertical="center"/>
    </xf>
    <xf numFmtId="0" fontId="23" fillId="16" borderId="6" xfId="0" applyFont="1" applyFill="1" applyBorder="1" applyAlignment="1">
      <alignment horizontal="center" vertical="center"/>
    </xf>
    <xf numFmtId="0" fontId="23" fillId="16" borderId="0" xfId="0" applyFont="1" applyFill="1" applyAlignment="1">
      <alignment horizontal="center" vertical="center"/>
    </xf>
    <xf numFmtId="0" fontId="23" fillId="16" borderId="7" xfId="0" applyFont="1" applyFill="1" applyBorder="1" applyAlignment="1">
      <alignment horizontal="center" vertical="center"/>
    </xf>
    <xf numFmtId="0" fontId="24" fillId="16" borderId="6" xfId="0" applyFont="1" applyFill="1" applyBorder="1" applyAlignment="1">
      <alignment horizontal="center" vertical="center"/>
    </xf>
    <xf numFmtId="0" fontId="24" fillId="16" borderId="0" xfId="0" applyFont="1" applyFill="1" applyAlignment="1">
      <alignment horizontal="center" vertical="center"/>
    </xf>
    <xf numFmtId="0" fontId="24" fillId="16" borderId="7" xfId="0" applyFont="1" applyFill="1" applyBorder="1" applyAlignment="1">
      <alignment horizontal="center" vertical="center"/>
    </xf>
    <xf numFmtId="0" fontId="0" fillId="0" borderId="0" xfId="0" applyFill="1"/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26" fillId="17" borderId="11" xfId="0" applyFont="1" applyFill="1" applyBorder="1" applyAlignment="1">
      <alignment vertical="center"/>
    </xf>
    <xf numFmtId="0" fontId="15" fillId="0" borderId="0" xfId="0" applyFont="1" applyFill="1" applyAlignment="1">
      <alignment horizontal="left" wrapText="1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0" fillId="0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3" fillId="16" borderId="0" xfId="0" quotePrefix="1" applyFont="1" applyFill="1" applyAlignment="1"/>
  </cellXfs>
  <cellStyles count="3">
    <cellStyle name="Link" xfId="2" builtinId="8"/>
    <cellStyle name="Prozent" xfId="1" builtinId="5"/>
    <cellStyle name="Standard" xfId="0" builtinId="0"/>
  </cellStyles>
  <dxfs count="706"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ED5613"/>
      <color rgb="FFD5472B"/>
      <color rgb="FF00E5F0"/>
      <color rgb="FFFFFFCC"/>
      <color rgb="FFFFDC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Severity</a:t>
            </a:r>
            <a:r>
              <a:rPr lang="de-AT" baseline="0"/>
              <a:t> Level </a:t>
            </a:r>
            <a:r>
              <a:rPr lang="de-AT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Status!$C$19</c:f>
              <c:strCache>
                <c:ptCount val="1"/>
                <c:pt idx="0">
                  <c:v>Share from all Findings (Statistic)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77-4A8C-9BEA-CA91BE5469A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77-4A8C-9BEA-CA91BE5469A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77-4A8C-9BEA-CA91BE5469AF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77-4A8C-9BEA-CA91BE5469AF}"/>
              </c:ext>
            </c:extLst>
          </c:dPt>
          <c:dPt>
            <c:idx val="4"/>
            <c:bubble3D val="0"/>
            <c:spPr>
              <a:solidFill>
                <a:srgbClr val="ED561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77-4A8C-9BEA-CA91BE5469AF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677-4A8C-9BEA-CA91BE5469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Status!$D$19:$I$19</c:f>
              <c:numCache>
                <c:formatCode>0.00%</c:formatCode>
                <c:ptCount val="6"/>
                <c:pt idx="0">
                  <c:v>6.9775982372383399E-3</c:v>
                </c:pt>
                <c:pt idx="1">
                  <c:v>5.0679397723099526E-2</c:v>
                </c:pt>
                <c:pt idx="2">
                  <c:v>0.15203819316929856</c:v>
                </c:pt>
                <c:pt idx="3">
                  <c:v>0.23503488799118619</c:v>
                </c:pt>
                <c:pt idx="4">
                  <c:v>0.34153507161219243</c:v>
                </c:pt>
                <c:pt idx="5">
                  <c:v>0.21373485126698494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77-4A8C-9BEA-CA91BE5469A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39185325762503"/>
          <c:y val="0.32964520611394171"/>
          <c:w val="5.4596901821200305E-2"/>
          <c:h val="0.533600572655690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Severity</a:t>
            </a:r>
            <a:r>
              <a:rPr lang="de-AT" baseline="0"/>
              <a:t> Level </a:t>
            </a:r>
            <a:r>
              <a:rPr lang="de-AT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DF-402C-8454-AB6DDD830985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DF-402C-8454-AB6DDD83098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DF-402C-8454-AB6DDD830985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DF-402C-8454-AB6DDD830985}"/>
              </c:ext>
            </c:extLst>
          </c:dPt>
          <c:dPt>
            <c:idx val="4"/>
            <c:bubble3D val="0"/>
            <c:spPr>
              <a:solidFill>
                <a:srgbClr val="ED561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DF-402C-8454-AB6DDD830985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6DF-402C-8454-AB6DDD8309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Status!$D$47:$I$47</c:f>
              <c:numCache>
                <c:formatCode>0.00%</c:formatCode>
                <c:ptCount val="6"/>
                <c:pt idx="0">
                  <c:v>5.7388809182209472E-3</c:v>
                </c:pt>
                <c:pt idx="1">
                  <c:v>3.5150645624103298E-2</c:v>
                </c:pt>
                <c:pt idx="2">
                  <c:v>0.12697274031563846</c:v>
                </c:pt>
                <c:pt idx="3">
                  <c:v>0.16786226685796271</c:v>
                </c:pt>
                <c:pt idx="4">
                  <c:v>0.3586800573888092</c:v>
                </c:pt>
                <c:pt idx="5">
                  <c:v>0.30559540889526543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6DF-402C-8454-AB6DDD83098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39185325762503"/>
          <c:y val="0.32964520611394171"/>
          <c:w val="5.4596901821200305E-2"/>
          <c:h val="0.533600572655690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Severity</a:t>
            </a:r>
            <a:r>
              <a:rPr lang="de-AT" baseline="0"/>
              <a:t> Level </a:t>
            </a:r>
            <a:r>
              <a:rPr lang="de-AT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B0-4190-939A-3EFD2C57C28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B0-4190-939A-3EFD2C57C28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B0-4190-939A-3EFD2C57C282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B0-4190-939A-3EFD2C57C282}"/>
              </c:ext>
            </c:extLst>
          </c:dPt>
          <c:dPt>
            <c:idx val="4"/>
            <c:bubble3D val="0"/>
            <c:spPr>
              <a:solidFill>
                <a:srgbClr val="ED561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B0-4190-939A-3EFD2C57C282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FB0-4190-939A-3EFD2C57C2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Status!$D$47:$I$47</c:f>
              <c:numCache>
                <c:formatCode>0.00%</c:formatCode>
                <c:ptCount val="6"/>
                <c:pt idx="0">
                  <c:v>5.7388809182209472E-3</c:v>
                </c:pt>
                <c:pt idx="1">
                  <c:v>3.5150645624103298E-2</c:v>
                </c:pt>
                <c:pt idx="2">
                  <c:v>0.12697274031563846</c:v>
                </c:pt>
                <c:pt idx="3">
                  <c:v>0.16786226685796271</c:v>
                </c:pt>
                <c:pt idx="4">
                  <c:v>0.3586800573888092</c:v>
                </c:pt>
                <c:pt idx="5">
                  <c:v>0.30559540889526543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FB0-4190-939A-3EFD2C57C28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39185325762503"/>
          <c:y val="0.32964520611394171"/>
          <c:w val="5.4596901821200305E-2"/>
          <c:h val="0.533600572655690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</xdr:colOff>
      <xdr:row>4</xdr:row>
      <xdr:rowOff>0</xdr:rowOff>
    </xdr:from>
    <xdr:to>
      <xdr:col>29</xdr:col>
      <xdr:colOff>200024</xdr:colOff>
      <xdr:row>16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6350</xdr:colOff>
      <xdr:row>41</xdr:row>
      <xdr:rowOff>0</xdr:rowOff>
    </xdr:from>
    <xdr:to>
      <xdr:col>29</xdr:col>
      <xdr:colOff>200024</xdr:colOff>
      <xdr:row>53</xdr:row>
      <xdr:rowOff>180975</xdr:rowOff>
    </xdr:to>
    <xdr:graphicFrame macro="">
      <xdr:nvGraphicFramePr>
        <xdr:cNvPr id="3" name="Diagramm 1">
          <a:extLst>
            <a:ext uri="{FF2B5EF4-FFF2-40B4-BE49-F238E27FC236}">
              <a16:creationId xmlns:a16="http://schemas.microsoft.com/office/drawing/2014/main" id="{BB7B23A0-332B-4566-AC08-129717995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6350</xdr:colOff>
      <xdr:row>78</xdr:row>
      <xdr:rowOff>0</xdr:rowOff>
    </xdr:from>
    <xdr:to>
      <xdr:col>29</xdr:col>
      <xdr:colOff>200024</xdr:colOff>
      <xdr:row>90</xdr:row>
      <xdr:rowOff>180975</xdr:rowOff>
    </xdr:to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2E8742C0-7B25-4206-B2CF-B1307EE9A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ttack.mitre.org/techniques/T1098/006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attack.mitre.org/techniques/T1098/006" TargetMode="External"/><Relationship Id="rId1" Type="http://schemas.openxmlformats.org/officeDocument/2006/relationships/hyperlink" Target="https://attack.mitre.org/techniques/T1609/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ttack.mitre.org/techniques/T1098/00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B1:AF109"/>
  <sheetViews>
    <sheetView tabSelected="1" workbookViewId="0">
      <selection activeCell="AH9" sqref="AH9"/>
    </sheetView>
  </sheetViews>
  <sheetFormatPr baseColWidth="10" defaultColWidth="10.85546875" defaultRowHeight="15" x14ac:dyDescent="0.25"/>
  <cols>
    <col min="1" max="2" width="2.85546875" style="20" customWidth="1"/>
    <col min="3" max="3" width="24.28515625" style="20" bestFit="1" customWidth="1"/>
    <col min="4" max="4" width="7.140625" style="20" bestFit="1" customWidth="1"/>
    <col min="5" max="5" width="4.28515625" style="20" bestFit="1" customWidth="1"/>
    <col min="6" max="6" width="2" style="20" bestFit="1" customWidth="1"/>
    <col min="7" max="7" width="8.140625" style="20" bestFit="1" customWidth="1"/>
    <col min="8" max="8" width="7.42578125" style="20" bestFit="1" customWidth="1"/>
    <col min="9" max="9" width="4.28515625" style="20" bestFit="1" customWidth="1"/>
    <col min="10" max="10" width="3" style="20" bestFit="1" customWidth="1"/>
    <col min="11" max="11" width="8.140625" style="20" bestFit="1" customWidth="1"/>
    <col min="12" max="12" width="7.140625" style="20" bestFit="1" customWidth="1"/>
    <col min="13" max="13" width="4.28515625" style="20" bestFit="1" customWidth="1"/>
    <col min="14" max="14" width="3" style="20" bestFit="1" customWidth="1"/>
    <col min="15" max="15" width="8.140625" style="20" bestFit="1" customWidth="1"/>
    <col min="16" max="16" width="7.140625" style="20" bestFit="1" customWidth="1"/>
    <col min="17" max="17" width="4.28515625" style="20" bestFit="1" customWidth="1"/>
    <col min="18" max="18" width="3" style="20" bestFit="1" customWidth="1"/>
    <col min="19" max="19" width="8.140625" style="20" bestFit="1" customWidth="1"/>
    <col min="20" max="20" width="7.140625" style="20" bestFit="1" customWidth="1"/>
    <col min="21" max="21" width="4.28515625" style="20" bestFit="1" customWidth="1"/>
    <col min="22" max="22" width="3" style="20" bestFit="1" customWidth="1"/>
    <col min="23" max="23" width="8.140625" style="20" bestFit="1" customWidth="1"/>
    <col min="24" max="24" width="7.140625" style="20" bestFit="1" customWidth="1"/>
    <col min="25" max="25" width="4.28515625" style="20" bestFit="1" customWidth="1"/>
    <col min="26" max="26" width="3" style="20" bestFit="1" customWidth="1"/>
    <col min="27" max="27" width="8.140625" style="20" bestFit="1" customWidth="1"/>
    <col min="28" max="28" width="7.85546875" style="20" bestFit="1" customWidth="1"/>
    <col min="29" max="29" width="4.28515625" style="20" bestFit="1" customWidth="1"/>
    <col min="30" max="30" width="3.7109375" style="20" customWidth="1"/>
    <col min="31" max="31" width="8.140625" style="20" customWidth="1"/>
    <col min="32" max="32" width="2.85546875" style="20" customWidth="1"/>
    <col min="33" max="16384" width="10.85546875" style="20"/>
  </cols>
  <sheetData>
    <row r="1" spans="2:32" ht="15.75" thickBot="1" x14ac:dyDescent="0.3"/>
    <row r="2" spans="2:32" x14ac:dyDescent="0.25">
      <c r="B2" s="40"/>
      <c r="C2" s="97" t="s">
        <v>667</v>
      </c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63"/>
    </row>
    <row r="3" spans="2:32" x14ac:dyDescent="0.25">
      <c r="B3" s="32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41"/>
    </row>
    <row r="4" spans="2:32" ht="15" customHeight="1" x14ac:dyDescent="0.25">
      <c r="B4" s="32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41"/>
    </row>
    <row r="5" spans="2:32" ht="14.45" customHeight="1" x14ac:dyDescent="0.25">
      <c r="B5" s="32"/>
      <c r="C5" s="99" t="str">
        <f>Status!C5</f>
        <v>UNPROTECTED</v>
      </c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41"/>
    </row>
    <row r="6" spans="2:32" ht="14.45" customHeight="1" x14ac:dyDescent="0.25">
      <c r="B6" s="32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41"/>
    </row>
    <row r="7" spans="2:32" ht="14.45" customHeight="1" x14ac:dyDescent="0.25">
      <c r="B7" s="32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41"/>
    </row>
    <row r="8" spans="2:32" ht="14.45" customHeight="1" x14ac:dyDescent="0.25">
      <c r="B8" s="32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41"/>
    </row>
    <row r="9" spans="2:32" ht="14.45" customHeight="1" x14ac:dyDescent="0.25">
      <c r="B9" s="32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64" t="s">
        <v>648</v>
      </c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41"/>
    </row>
    <row r="10" spans="2:32" ht="14.45" customHeight="1" x14ac:dyDescent="0.25">
      <c r="B10" s="32"/>
      <c r="C10" s="100" t="s">
        <v>647</v>
      </c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1">
        <f>COUNTIFS('MITRE ATTCK v17.1'!$F:$F,"&gt;0",'MITRE ATTCK v17.1'!$M:$M,"completed")</f>
        <v>0</v>
      </c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41"/>
    </row>
    <row r="11" spans="2:32" ht="15" customHeight="1" x14ac:dyDescent="0.25">
      <c r="B11" s="32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1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41"/>
    </row>
    <row r="12" spans="2:32" ht="15" customHeight="1" x14ac:dyDescent="0.25">
      <c r="B12" s="32"/>
      <c r="C12" s="102" t="s">
        <v>646</v>
      </c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1">
        <f>COUNTIFS('MITRE ATTCK v17.1'!$F:$F,"&gt;0",'MITRE ATTCK v17.1'!$M:$M,"partial")</f>
        <v>0</v>
      </c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41"/>
    </row>
    <row r="13" spans="2:32" ht="15" customHeight="1" x14ac:dyDescent="0.25">
      <c r="B13" s="3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1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41"/>
    </row>
    <row r="14" spans="2:32" ht="15" customHeight="1" x14ac:dyDescent="0.25">
      <c r="B14" s="32"/>
      <c r="C14" s="103" t="s">
        <v>644</v>
      </c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1">
        <f>COUNTIFS('MITRE ATTCK v17.1'!$F:$F,"&gt;0",'MITRE ATTCK v17.1'!$M:$M,"incomplete")</f>
        <v>0</v>
      </c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41"/>
    </row>
    <row r="15" spans="2:32" ht="15" customHeight="1" x14ac:dyDescent="0.25">
      <c r="B15" s="32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1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41"/>
    </row>
    <row r="16" spans="2:32" ht="15" customHeight="1" x14ac:dyDescent="0.25">
      <c r="B16" s="32"/>
      <c r="C16" s="103" t="s">
        <v>645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1">
        <f>COUNTIF('MITRE ATTCK v17.1'!$M$2:$M$751,"not evaluated")</f>
        <v>750</v>
      </c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41"/>
    </row>
    <row r="17" spans="2:32" ht="15" customHeight="1" x14ac:dyDescent="0.25">
      <c r="B17" s="32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1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41"/>
    </row>
    <row r="18" spans="2:32" x14ac:dyDescent="0.25">
      <c r="B18" s="32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3" t="str">
        <f>HYPERLINK("https://attack.mitre.org/","MITRE ATT&amp;CK Framework")</f>
        <v>MITRE ATT&amp;CK Framework</v>
      </c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4"/>
      <c r="AF18" s="41"/>
    </row>
    <row r="19" spans="2:32" x14ac:dyDescent="0.25">
      <c r="B19" s="32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41"/>
    </row>
    <row r="20" spans="2:32" x14ac:dyDescent="0.25">
      <c r="B20" s="32"/>
      <c r="C20" s="23"/>
      <c r="D20" s="21" t="s">
        <v>629</v>
      </c>
      <c r="E20" s="95"/>
      <c r="F20" s="95"/>
      <c r="G20" s="27">
        <f>IFERROR(SUM(G21:G34)/COUNT(G21:G34),"-")</f>
        <v>0</v>
      </c>
      <c r="H20" s="22" t="s">
        <v>630</v>
      </c>
      <c r="I20" s="28"/>
      <c r="J20" s="29"/>
      <c r="K20" s="27">
        <f>IFERROR(SUM(K21:K34)/COUNT(K21:K34),"-")</f>
        <v>0</v>
      </c>
      <c r="L20" s="22" t="s">
        <v>631</v>
      </c>
      <c r="M20" s="96"/>
      <c r="N20" s="96"/>
      <c r="O20" s="27">
        <f>IFERROR(SUM(O21:O34)/COUNT(O21:O34),"-")</f>
        <v>0</v>
      </c>
      <c r="P20" s="22" t="s">
        <v>632</v>
      </c>
      <c r="Q20" s="96"/>
      <c r="R20" s="96"/>
      <c r="S20" s="27">
        <f>IFERROR(SUM(S21:S34)/COUNT(S21:S34),"-")</f>
        <v>0</v>
      </c>
      <c r="T20" s="22" t="s">
        <v>633</v>
      </c>
      <c r="U20" s="96"/>
      <c r="V20" s="96"/>
      <c r="W20" s="27">
        <f>IFERROR(SUM(W21:W34)/COUNT(W21:W34),"-")</f>
        <v>0</v>
      </c>
      <c r="X20" s="22" t="s">
        <v>634</v>
      </c>
      <c r="Y20" s="96"/>
      <c r="Z20" s="96"/>
      <c r="AA20" s="27">
        <f>IFERROR(SUM(AA21:AA34)/COUNT(AA21:AA34),"-")</f>
        <v>0</v>
      </c>
      <c r="AB20" s="21" t="s">
        <v>643</v>
      </c>
      <c r="AC20" s="96"/>
      <c r="AD20" s="96"/>
      <c r="AE20" s="27">
        <f>IFERROR(SUM(AE21:AE34)/COUNT(AE21:AE34),"-")</f>
        <v>0</v>
      </c>
      <c r="AF20" s="41"/>
    </row>
    <row r="21" spans="2:32" x14ac:dyDescent="0.25">
      <c r="B21" s="32"/>
      <c r="C21" s="24" t="s">
        <v>4</v>
      </c>
      <c r="D21" s="65">
        <f>IFERROR(1/(RIGHT(D$20,1)/SUMIFS('MITRE ATTCK v17.1'!$N:$N,'MITRE ATTCK v17.1'!$C:$C,$C21,'MITRE ATTCK v17.1'!$L:$L,RIGHT(D$20,1))),0)</f>
        <v>0</v>
      </c>
      <c r="E21" s="91" t="s">
        <v>671</v>
      </c>
      <c r="F21" s="66">
        <f>COUNTIFS('MITRE ATTCK v17.1'!$C:$C,$C21,'MITRE ATTCK v17.1'!$L:$L,RIGHT(D$20,1))</f>
        <v>0</v>
      </c>
      <c r="G21" s="67" t="str">
        <f>IFERROR(IFERROR(1/(RIGHT(D$20,1)/SUMIFS('MITRE ATTCK v17.1'!$N:$N,'MITRE ATTCK v17.1'!$C:$C,$C21,'MITRE ATTCK v17.1'!$L:$L,RIGHT(D$20,1))),0)/COUNTIFS('MITRE ATTCK v17.1'!$C:$C,$C21,'MITRE ATTCK v17.1'!$L:$L,RIGHT(D$20,1)),"-")</f>
        <v>-</v>
      </c>
      <c r="H21" s="18">
        <f>IFERROR(1/(RIGHT(H$20,1)/SUMIFS('MITRE ATTCK v17.1'!$N:$N,'MITRE ATTCK v17.1'!$C:$C,$C21,'MITRE ATTCK v17.1'!$L:$L,RIGHT(H$20,1))),0)</f>
        <v>0</v>
      </c>
      <c r="I21" s="91" t="s">
        <v>671</v>
      </c>
      <c r="J21" s="66">
        <f>COUNTIFS('MITRE ATTCK v17.1'!$C:$C,$C21,'MITRE ATTCK v17.1'!$L:$L,RIGHT(H$20,1))</f>
        <v>4</v>
      </c>
      <c r="K21" s="67">
        <f>IFERROR(IFERROR(1/(RIGHT(H$20,1)/SUMIFS('MITRE ATTCK v17.1'!$N:$N,'MITRE ATTCK v17.1'!$C:$C,$C21,'MITRE ATTCK v17.1'!$L:$L,RIGHT(H$20,1))),0)/COUNTIFS('MITRE ATTCK v17.1'!$C:$C,$C21,'MITRE ATTCK v17.1'!$L:$L,RIGHT(H$20,1)),"-")</f>
        <v>0</v>
      </c>
      <c r="L21" s="18">
        <f>IFERROR(1/(RIGHT(L$20,1)/SUMIFS('MITRE ATTCK v17.1'!$N:$N,'MITRE ATTCK v17.1'!$C:$C,$C21,'MITRE ATTCK v17.1'!$L:$L,RIGHT(L$20,1))),0)</f>
        <v>0</v>
      </c>
      <c r="M21" s="91" t="s">
        <v>671</v>
      </c>
      <c r="N21" s="66">
        <f>COUNTIFS('MITRE ATTCK v17.1'!$C:$C,$C21,'MITRE ATTCK v17.1'!$L:$L,RIGHT(L$20,1))</f>
        <v>5</v>
      </c>
      <c r="O21" s="67">
        <f>IFERROR(IFERROR(1/(RIGHT(L$20,1)/SUMIFS('MITRE ATTCK v17.1'!$N:$N,'MITRE ATTCK v17.1'!$C:$C,$C21,'MITRE ATTCK v17.1'!$L:$L,RIGHT(L$20,1))),0)/COUNTIFS('MITRE ATTCK v17.1'!$C:$C,$C21,'MITRE ATTCK v17.1'!$L:$L,RIGHT(L$20,1)),"-")</f>
        <v>0</v>
      </c>
      <c r="P21" s="18">
        <f>IFERROR(1/(RIGHT(P$20,1)/SUMIFS('MITRE ATTCK v17.1'!$N:$N,'MITRE ATTCK v17.1'!$C:$C,$C21,'MITRE ATTCK v17.1'!$L:$L,RIGHT(P$20,1))),0)</f>
        <v>0</v>
      </c>
      <c r="Q21" s="91" t="s">
        <v>671</v>
      </c>
      <c r="R21" s="66">
        <f>COUNTIFS('MITRE ATTCK v17.1'!$C:$C,$C21,'MITRE ATTCK v17.1'!$L:$L,RIGHT(P$20,1))</f>
        <v>7</v>
      </c>
      <c r="S21" s="67">
        <f>IFERROR(IFERROR(1/(RIGHT(P$20,1)/SUMIFS('MITRE ATTCK v17.1'!$N:$N,'MITRE ATTCK v17.1'!$C:$C,$C21,'MITRE ATTCK v17.1'!$L:$L,RIGHT(P$20,1))),0)/COUNTIFS('MITRE ATTCK v17.1'!$C:$C,$C21,'MITRE ATTCK v17.1'!$L:$L,RIGHT(P$20,1)),"-")</f>
        <v>0</v>
      </c>
      <c r="T21" s="18">
        <f>IFERROR(1/(RIGHT(T$20,1)/SUMIFS('MITRE ATTCK v17.1'!$N:$N,'MITRE ATTCK v17.1'!$C:$C,$C21,'MITRE ATTCK v17.1'!$L:$L,RIGHT(T$20,1))),0)</f>
        <v>0</v>
      </c>
      <c r="U21" s="91" t="s">
        <v>671</v>
      </c>
      <c r="V21" s="66">
        <f>COUNTIFS('MITRE ATTCK v17.1'!$C:$C,$C21,'MITRE ATTCK v17.1'!$L:$L,RIGHT(T$20,1))</f>
        <v>7</v>
      </c>
      <c r="W21" s="67">
        <f>IFERROR(IFERROR(1/(RIGHT(T$20,1)/SUMIFS('MITRE ATTCK v17.1'!$N:$N,'MITRE ATTCK v17.1'!$C:$C,$C21,'MITRE ATTCK v17.1'!$L:$L,RIGHT(T$20,1))),0)/COUNTIFS('MITRE ATTCK v17.1'!$C:$C,$C21,'MITRE ATTCK v17.1'!$L:$L,RIGHT(T$20,1)),"-")</f>
        <v>0</v>
      </c>
      <c r="X21" s="18">
        <f>IFERROR(1/(RIGHT(X$20,1)/SUMIFS('MITRE ATTCK v17.1'!$N:$N,'MITRE ATTCK v17.1'!$C:$C,$C21,'MITRE ATTCK v17.1'!$L:$L,RIGHT(X$20,1))),0)</f>
        <v>0</v>
      </c>
      <c r="Y21" s="91" t="s">
        <v>671</v>
      </c>
      <c r="Z21" s="66">
        <f>COUNTIFS('MITRE ATTCK v17.1'!$C:$C,$C21,'MITRE ATTCK v17.1'!$L:$L,RIGHT(X$20,1))</f>
        <v>0</v>
      </c>
      <c r="AA21" s="67" t="str">
        <f>IFERROR(IFERROR(1/(RIGHT(X$20,1)/SUMIFS('MITRE ATTCK v17.1'!$N:$N,'MITRE ATTCK v17.1'!$C:$C,$C21,'MITRE ATTCK v17.1'!$L:$L,RIGHT(X$20,1))),0)/COUNTIFS('MITRE ATTCK v17.1'!$C:$C,$C21,'MITRE ATTCK v17.1'!$L:$L,RIGHT(X$20,1)),"-")</f>
        <v>-</v>
      </c>
      <c r="AB21" s="19">
        <f t="shared" ref="AB21:AB34" si="0">SUM(D21,H21,L21,P21,T21,X21)</f>
        <v>0</v>
      </c>
      <c r="AC21" s="91" t="s">
        <v>671</v>
      </c>
      <c r="AD21" s="68">
        <f>COUNTIFS('MITRE ATTCK v17.1'!$C:$C,$C21,'MITRE ATTCK v17.1'!$F:$F,"&gt;0")</f>
        <v>23</v>
      </c>
      <c r="AE21" s="67">
        <f>IFERROR(AB21/AD21,"-")</f>
        <v>0</v>
      </c>
      <c r="AF21" s="41"/>
    </row>
    <row r="22" spans="2:32" x14ac:dyDescent="0.25">
      <c r="B22" s="32"/>
      <c r="C22" s="24" t="s">
        <v>45</v>
      </c>
      <c r="D22" s="65">
        <f>IFERROR(1/(RIGHT(D$20,1)/SUMIFS('MITRE ATTCK v17.1'!$N:$N,'MITRE ATTCK v17.1'!$C:$C,$C22,'MITRE ATTCK v17.1'!$L:$L,RIGHT(D$20,1))),0)</f>
        <v>0</v>
      </c>
      <c r="E22" s="91" t="s">
        <v>671</v>
      </c>
      <c r="F22" s="66">
        <f>COUNTIFS('MITRE ATTCK v17.1'!$C:$C,$C22,'MITRE ATTCK v17.1'!$L:$L,RIGHT(D$20,1))</f>
        <v>0</v>
      </c>
      <c r="G22" s="67" t="str">
        <f>IFERROR(IFERROR(1/(RIGHT(D$20,1)/SUMIFS('MITRE ATTCK v17.1'!$N:$N,'MITRE ATTCK v17.1'!$C:$C,$C22,'MITRE ATTCK v17.1'!$L:$L,RIGHT(D$20,1))),0)/COUNTIFS('MITRE ATTCK v17.1'!$C:$C,$C22,'MITRE ATTCK v17.1'!$L:$L,RIGHT(D$20,1)),"-")</f>
        <v>-</v>
      </c>
      <c r="H22" s="18">
        <f>IFERROR(1/(RIGHT(H$20,1)/SUMIFS('MITRE ATTCK v17.1'!$N:$N,'MITRE ATTCK v17.1'!$C:$C,$C22,'MITRE ATTCK v17.1'!$L:$L,RIGHT(H$20,1))),0)</f>
        <v>0</v>
      </c>
      <c r="I22" s="91" t="s">
        <v>671</v>
      </c>
      <c r="J22" s="66">
        <f>COUNTIFS('MITRE ATTCK v17.1'!$C:$C,$C22,'MITRE ATTCK v17.1'!$L:$L,RIGHT(H$20,1))</f>
        <v>11</v>
      </c>
      <c r="K22" s="67">
        <f>IFERROR(IFERROR(1/(RIGHT(H$20,1)/SUMIFS('MITRE ATTCK v17.1'!$N:$N,'MITRE ATTCK v17.1'!$C:$C,$C22,'MITRE ATTCK v17.1'!$L:$L,RIGHT(H$20,1))),0)/COUNTIFS('MITRE ATTCK v17.1'!$C:$C,$C22,'MITRE ATTCK v17.1'!$L:$L,RIGHT(H$20,1)),"-")</f>
        <v>0</v>
      </c>
      <c r="L22" s="18">
        <f>IFERROR(1/(RIGHT(L$20,1)/SUMIFS('MITRE ATTCK v17.1'!$N:$N,'MITRE ATTCK v17.1'!$C:$C,$C22,'MITRE ATTCK v17.1'!$L:$L,RIGHT(L$20,1))),0)</f>
        <v>0</v>
      </c>
      <c r="M22" s="91" t="s">
        <v>671</v>
      </c>
      <c r="N22" s="66">
        <f>COUNTIFS('MITRE ATTCK v17.1'!$C:$C,$C22,'MITRE ATTCK v17.1'!$L:$L,RIGHT(L$20,1))</f>
        <v>15</v>
      </c>
      <c r="O22" s="67">
        <f>IFERROR(IFERROR(1/(RIGHT(L$20,1)/SUMIFS('MITRE ATTCK v17.1'!$N:$N,'MITRE ATTCK v17.1'!$C:$C,$C22,'MITRE ATTCK v17.1'!$L:$L,RIGHT(L$20,1))),0)/COUNTIFS('MITRE ATTCK v17.1'!$C:$C,$C22,'MITRE ATTCK v17.1'!$L:$L,RIGHT(L$20,1)),"-")</f>
        <v>0</v>
      </c>
      <c r="P22" s="18">
        <f>IFERROR(1/(RIGHT(P$20,1)/SUMIFS('MITRE ATTCK v17.1'!$N:$N,'MITRE ATTCK v17.1'!$C:$C,$C22,'MITRE ATTCK v17.1'!$L:$L,RIGHT(P$20,1))),0)</f>
        <v>0</v>
      </c>
      <c r="Q22" s="91" t="s">
        <v>671</v>
      </c>
      <c r="R22" s="66">
        <f>COUNTIFS('MITRE ATTCK v17.1'!$C:$C,$C22,'MITRE ATTCK v17.1'!$L:$L,RIGHT(P$20,1))</f>
        <v>4</v>
      </c>
      <c r="S22" s="67">
        <f>IFERROR(IFERROR(1/(RIGHT(P$20,1)/SUMIFS('MITRE ATTCK v17.1'!$N:$N,'MITRE ATTCK v17.1'!$C:$C,$C22,'MITRE ATTCK v17.1'!$L:$L,RIGHT(P$20,1))),0)/COUNTIFS('MITRE ATTCK v17.1'!$C:$C,$C22,'MITRE ATTCK v17.1'!$L:$L,RIGHT(P$20,1)),"-")</f>
        <v>0</v>
      </c>
      <c r="T22" s="18">
        <f>IFERROR(1/(RIGHT(T$20,1)/SUMIFS('MITRE ATTCK v17.1'!$N:$N,'MITRE ATTCK v17.1'!$C:$C,$C22,'MITRE ATTCK v17.1'!$L:$L,RIGHT(T$20,1))),0)</f>
        <v>0</v>
      </c>
      <c r="U22" s="91" t="s">
        <v>671</v>
      </c>
      <c r="V22" s="66">
        <f>COUNTIFS('MITRE ATTCK v17.1'!$C:$C,$C22,'MITRE ATTCK v17.1'!$L:$L,RIGHT(T$20,1))</f>
        <v>3</v>
      </c>
      <c r="W22" s="67">
        <f>IFERROR(IFERROR(1/(RIGHT(T$20,1)/SUMIFS('MITRE ATTCK v17.1'!$N:$N,'MITRE ATTCK v17.1'!$C:$C,$C22,'MITRE ATTCK v17.1'!$L:$L,RIGHT(T$20,1))),0)/COUNTIFS('MITRE ATTCK v17.1'!$C:$C,$C22,'MITRE ATTCK v17.1'!$L:$L,RIGHT(T$20,1)),"-")</f>
        <v>0</v>
      </c>
      <c r="X22" s="18">
        <f>IFERROR(1/(RIGHT(X$20,1)/SUMIFS('MITRE ATTCK v17.1'!$N:$N,'MITRE ATTCK v17.1'!$C:$C,$C22,'MITRE ATTCK v17.1'!$L:$L,RIGHT(X$20,1))),0)</f>
        <v>0</v>
      </c>
      <c r="Y22" s="91" t="s">
        <v>671</v>
      </c>
      <c r="Z22" s="66">
        <f>COUNTIFS('MITRE ATTCK v17.1'!$C:$C,$C22,'MITRE ATTCK v17.1'!$L:$L,RIGHT(X$20,1))</f>
        <v>3</v>
      </c>
      <c r="AA22" s="67">
        <f>IFERROR(IFERROR(1/(RIGHT(X$20,1)/SUMIFS('MITRE ATTCK v17.1'!$N:$N,'MITRE ATTCK v17.1'!$C:$C,$C22,'MITRE ATTCK v17.1'!$L:$L,RIGHT(X$20,1))),0)/COUNTIFS('MITRE ATTCK v17.1'!$C:$C,$C22,'MITRE ATTCK v17.1'!$L:$L,RIGHT(X$20,1)),"-")</f>
        <v>0</v>
      </c>
      <c r="AB22" s="19">
        <f t="shared" si="0"/>
        <v>0</v>
      </c>
      <c r="AC22" s="91" t="s">
        <v>671</v>
      </c>
      <c r="AD22" s="68">
        <f>COUNTIFS('MITRE ATTCK v17.1'!$C:$C,$C22,'MITRE ATTCK v17.1'!$F:$F,"&gt;0")</f>
        <v>36</v>
      </c>
      <c r="AE22" s="67">
        <f t="shared" ref="AE22:AE34" si="1">IFERROR(AB22/AD22,"-")</f>
        <v>0</v>
      </c>
      <c r="AF22" s="41"/>
    </row>
    <row r="23" spans="2:32" x14ac:dyDescent="0.25">
      <c r="B23" s="32"/>
      <c r="C23" s="24" t="s">
        <v>83</v>
      </c>
      <c r="D23" s="65">
        <f>IFERROR(1/(RIGHT(D$20,1)/SUMIFS('MITRE ATTCK v17.1'!$N:$N,'MITRE ATTCK v17.1'!$C:$C,$C23,'MITRE ATTCK v17.1'!$L:$L,RIGHT(D$20,1))),0)</f>
        <v>0</v>
      </c>
      <c r="E23" s="91" t="s">
        <v>671</v>
      </c>
      <c r="F23" s="66">
        <f>COUNTIFS('MITRE ATTCK v17.1'!$C:$C,$C23,'MITRE ATTCK v17.1'!$L:$L,RIGHT(D$20,1))</f>
        <v>0</v>
      </c>
      <c r="G23" s="67" t="str">
        <f>IFERROR(IFERROR(1/(RIGHT(D$20,1)/SUMIFS('MITRE ATTCK v17.1'!$N:$N,'MITRE ATTCK v17.1'!$C:$C,$C23,'MITRE ATTCK v17.1'!$L:$L,RIGHT(D$20,1))),0)/COUNTIFS('MITRE ATTCK v17.1'!$C:$C,$C23,'MITRE ATTCK v17.1'!$L:$L,RIGHT(D$20,1)),"-")</f>
        <v>-</v>
      </c>
      <c r="H23" s="18">
        <f>IFERROR(1/(RIGHT(H$20,1)/SUMIFS('MITRE ATTCK v17.1'!$N:$N,'MITRE ATTCK v17.1'!$C:$C,$C23,'MITRE ATTCK v17.1'!$L:$L,RIGHT(H$20,1))),0)</f>
        <v>0</v>
      </c>
      <c r="I23" s="91" t="s">
        <v>671</v>
      </c>
      <c r="J23" s="66">
        <f>COUNTIFS('MITRE ATTCK v17.1'!$C:$C,$C23,'MITRE ATTCK v17.1'!$L:$L,RIGHT(H$20,1))</f>
        <v>1</v>
      </c>
      <c r="K23" s="67">
        <f>IFERROR(IFERROR(1/(RIGHT(H$20,1)/SUMIFS('MITRE ATTCK v17.1'!$N:$N,'MITRE ATTCK v17.1'!$C:$C,$C23,'MITRE ATTCK v17.1'!$L:$L,RIGHT(H$20,1))),0)/COUNTIFS('MITRE ATTCK v17.1'!$C:$C,$C23,'MITRE ATTCK v17.1'!$L:$L,RIGHT(H$20,1)),"-")</f>
        <v>0</v>
      </c>
      <c r="L23" s="18">
        <f>IFERROR(1/(RIGHT(L$20,1)/SUMIFS('MITRE ATTCK v17.1'!$N:$N,'MITRE ATTCK v17.1'!$C:$C,$C23,'MITRE ATTCK v17.1'!$L:$L,RIGHT(L$20,1))),0)</f>
        <v>0</v>
      </c>
      <c r="M23" s="91" t="s">
        <v>671</v>
      </c>
      <c r="N23" s="66">
        <f>COUNTIFS('MITRE ATTCK v17.1'!$C:$C,$C23,'MITRE ATTCK v17.1'!$L:$L,RIGHT(L$20,1))</f>
        <v>0</v>
      </c>
      <c r="O23" s="67" t="str">
        <f>IFERROR(IFERROR(1/(RIGHT(L$20,1)/SUMIFS('MITRE ATTCK v17.1'!$N:$N,'MITRE ATTCK v17.1'!$C:$C,$C23,'MITRE ATTCK v17.1'!$L:$L,RIGHT(L$20,1))),0)/COUNTIFS('MITRE ATTCK v17.1'!$C:$C,$C23,'MITRE ATTCK v17.1'!$L:$L,RIGHT(L$20,1)),"-")</f>
        <v>-</v>
      </c>
      <c r="P23" s="18">
        <f>IFERROR(1/(RIGHT(P$20,1)/SUMIFS('MITRE ATTCK v17.1'!$N:$N,'MITRE ATTCK v17.1'!$C:$C,$C23,'MITRE ATTCK v17.1'!$L:$L,RIGHT(P$20,1))),0)</f>
        <v>0</v>
      </c>
      <c r="Q23" s="91" t="s">
        <v>671</v>
      </c>
      <c r="R23" s="66">
        <f>COUNTIFS('MITRE ATTCK v17.1'!$C:$C,$C23,'MITRE ATTCK v17.1'!$L:$L,RIGHT(P$20,1))</f>
        <v>3</v>
      </c>
      <c r="S23" s="67">
        <f>IFERROR(IFERROR(1/(RIGHT(P$20,1)/SUMIFS('MITRE ATTCK v17.1'!$N:$N,'MITRE ATTCK v17.1'!$C:$C,$C23,'MITRE ATTCK v17.1'!$L:$L,RIGHT(P$20,1))),0)/COUNTIFS('MITRE ATTCK v17.1'!$C:$C,$C23,'MITRE ATTCK v17.1'!$L:$L,RIGHT(P$20,1)),"-")</f>
        <v>0</v>
      </c>
      <c r="T23" s="18">
        <f>IFERROR(1/(RIGHT(T$20,1)/SUMIFS('MITRE ATTCK v17.1'!$N:$N,'MITRE ATTCK v17.1'!$C:$C,$C23,'MITRE ATTCK v17.1'!$L:$L,RIGHT(T$20,1))),0)</f>
        <v>0</v>
      </c>
      <c r="U23" s="91" t="s">
        <v>671</v>
      </c>
      <c r="V23" s="66">
        <f>COUNTIFS('MITRE ATTCK v17.1'!$C:$C,$C23,'MITRE ATTCK v17.1'!$L:$L,RIGHT(T$20,1))</f>
        <v>12</v>
      </c>
      <c r="W23" s="67">
        <f>IFERROR(IFERROR(1/(RIGHT(T$20,1)/SUMIFS('MITRE ATTCK v17.1'!$N:$N,'MITRE ATTCK v17.1'!$C:$C,$C23,'MITRE ATTCK v17.1'!$L:$L,RIGHT(T$20,1))),0)/COUNTIFS('MITRE ATTCK v17.1'!$C:$C,$C23,'MITRE ATTCK v17.1'!$L:$L,RIGHT(T$20,1)),"-")</f>
        <v>0</v>
      </c>
      <c r="X23" s="18">
        <f>IFERROR(1/(RIGHT(X$20,1)/SUMIFS('MITRE ATTCK v17.1'!$N:$N,'MITRE ATTCK v17.1'!$C:$C,$C23,'MITRE ATTCK v17.1'!$L:$L,RIGHT(X$20,1))),0)</f>
        <v>0</v>
      </c>
      <c r="Y23" s="91" t="s">
        <v>671</v>
      </c>
      <c r="Z23" s="66">
        <f>COUNTIFS('MITRE ATTCK v17.1'!$C:$C,$C23,'MITRE ATTCK v17.1'!$L:$L,RIGHT(X$20,1))</f>
        <v>31</v>
      </c>
      <c r="AA23" s="67">
        <f>IFERROR(IFERROR(1/(RIGHT(X$20,1)/SUMIFS('MITRE ATTCK v17.1'!$N:$N,'MITRE ATTCK v17.1'!$C:$C,$C23,'MITRE ATTCK v17.1'!$L:$L,RIGHT(X$20,1))),0)/COUNTIFS('MITRE ATTCK v17.1'!$C:$C,$C23,'MITRE ATTCK v17.1'!$L:$L,RIGHT(X$20,1)),"-")</f>
        <v>0</v>
      </c>
      <c r="AB23" s="19">
        <f t="shared" si="0"/>
        <v>0</v>
      </c>
      <c r="AC23" s="91" t="s">
        <v>671</v>
      </c>
      <c r="AD23" s="68">
        <f>COUNTIFS('MITRE ATTCK v17.1'!$C:$C,$C23,'MITRE ATTCK v17.1'!$F:$F,"&gt;0")</f>
        <v>47</v>
      </c>
      <c r="AE23" s="67">
        <f t="shared" si="1"/>
        <v>0</v>
      </c>
      <c r="AF23" s="41"/>
    </row>
    <row r="24" spans="2:32" x14ac:dyDescent="0.25">
      <c r="B24" s="32"/>
      <c r="C24" s="24" t="s">
        <v>132</v>
      </c>
      <c r="D24" s="65">
        <f>IFERROR(1/(RIGHT(D$20,1)/SUMIFS('MITRE ATTCK v17.1'!$N:$N,'MITRE ATTCK v17.1'!$C:$C,$C24,'MITRE ATTCK v17.1'!$L:$L,RIGHT(D$20,1))),0)</f>
        <v>0</v>
      </c>
      <c r="E24" s="91" t="s">
        <v>671</v>
      </c>
      <c r="F24" s="66">
        <f>COUNTIFS('MITRE ATTCK v17.1'!$C:$C,$C24,'MITRE ATTCK v17.1'!$L:$L,RIGHT(D$20,1))</f>
        <v>3</v>
      </c>
      <c r="G24" s="67">
        <f>IFERROR(IFERROR(1/(RIGHT(D$20,1)/SUMIFS('MITRE ATTCK v17.1'!$N:$N,'MITRE ATTCK v17.1'!$C:$C,$C24,'MITRE ATTCK v17.1'!$L:$L,RIGHT(D$20,1))),0)/COUNTIFS('MITRE ATTCK v17.1'!$C:$C,$C24,'MITRE ATTCK v17.1'!$L:$L,RIGHT(D$20,1)),"-")</f>
        <v>0</v>
      </c>
      <c r="H24" s="18">
        <f>IFERROR(1/(RIGHT(H$20,1)/SUMIFS('MITRE ATTCK v17.1'!$N:$N,'MITRE ATTCK v17.1'!$C:$C,$C24,'MITRE ATTCK v17.1'!$L:$L,RIGHT(H$20,1))),0)</f>
        <v>0</v>
      </c>
      <c r="I24" s="91" t="s">
        <v>671</v>
      </c>
      <c r="J24" s="66">
        <f>COUNTIFS('MITRE ATTCK v17.1'!$C:$C,$C24,'MITRE ATTCK v17.1'!$L:$L,RIGHT(H$20,1))</f>
        <v>15</v>
      </c>
      <c r="K24" s="67">
        <f>IFERROR(IFERROR(1/(RIGHT(H$20,1)/SUMIFS('MITRE ATTCK v17.1'!$N:$N,'MITRE ATTCK v17.1'!$C:$C,$C24,'MITRE ATTCK v17.1'!$L:$L,RIGHT(H$20,1))),0)/COUNTIFS('MITRE ATTCK v17.1'!$C:$C,$C24,'MITRE ATTCK v17.1'!$L:$L,RIGHT(H$20,1)),"-")</f>
        <v>0</v>
      </c>
      <c r="L24" s="18">
        <f>IFERROR(1/(RIGHT(L$20,1)/SUMIFS('MITRE ATTCK v17.1'!$N:$N,'MITRE ATTCK v17.1'!$C:$C,$C24,'MITRE ATTCK v17.1'!$L:$L,RIGHT(L$20,1))),0)</f>
        <v>0</v>
      </c>
      <c r="M24" s="91" t="s">
        <v>671</v>
      </c>
      <c r="N24" s="66">
        <f>COUNTIFS('MITRE ATTCK v17.1'!$C:$C,$C24,'MITRE ATTCK v17.1'!$L:$L,RIGHT(L$20,1))</f>
        <v>58</v>
      </c>
      <c r="O24" s="67">
        <f>IFERROR(IFERROR(1/(RIGHT(L$20,1)/SUMIFS('MITRE ATTCK v17.1'!$N:$N,'MITRE ATTCK v17.1'!$C:$C,$C24,'MITRE ATTCK v17.1'!$L:$L,RIGHT(L$20,1))),0)/COUNTIFS('MITRE ATTCK v17.1'!$C:$C,$C24,'MITRE ATTCK v17.1'!$L:$L,RIGHT(L$20,1)),"-")</f>
        <v>0</v>
      </c>
      <c r="P24" s="18">
        <f>IFERROR(1/(RIGHT(P$20,1)/SUMIFS('MITRE ATTCK v17.1'!$N:$N,'MITRE ATTCK v17.1'!$C:$C,$C24,'MITRE ATTCK v17.1'!$L:$L,RIGHT(P$20,1))),0)</f>
        <v>0</v>
      </c>
      <c r="Q24" s="91" t="s">
        <v>671</v>
      </c>
      <c r="R24" s="66">
        <f>COUNTIFS('MITRE ATTCK v17.1'!$C:$C,$C24,'MITRE ATTCK v17.1'!$L:$L,RIGHT(P$20,1))</f>
        <v>38</v>
      </c>
      <c r="S24" s="67">
        <f>IFERROR(IFERROR(1/(RIGHT(P$20,1)/SUMIFS('MITRE ATTCK v17.1'!$N:$N,'MITRE ATTCK v17.1'!$C:$C,$C24,'MITRE ATTCK v17.1'!$L:$L,RIGHT(P$20,1))),0)/COUNTIFS('MITRE ATTCK v17.1'!$C:$C,$C24,'MITRE ATTCK v17.1'!$L:$L,RIGHT(P$20,1)),"-")</f>
        <v>0</v>
      </c>
      <c r="T24" s="18">
        <f>IFERROR(1/(RIGHT(T$20,1)/SUMIFS('MITRE ATTCK v17.1'!$N:$N,'MITRE ATTCK v17.1'!$C:$C,$C24,'MITRE ATTCK v17.1'!$L:$L,RIGHT(T$20,1))),0)</f>
        <v>0</v>
      </c>
      <c r="U24" s="91" t="s">
        <v>671</v>
      </c>
      <c r="V24" s="66">
        <f>COUNTIFS('MITRE ATTCK v17.1'!$C:$C,$C24,'MITRE ATTCK v17.1'!$L:$L,RIGHT(T$20,1))</f>
        <v>35</v>
      </c>
      <c r="W24" s="67">
        <f>IFERROR(IFERROR(1/(RIGHT(T$20,1)/SUMIFS('MITRE ATTCK v17.1'!$N:$N,'MITRE ATTCK v17.1'!$C:$C,$C24,'MITRE ATTCK v17.1'!$L:$L,RIGHT(T$20,1))),0)/COUNTIFS('MITRE ATTCK v17.1'!$C:$C,$C24,'MITRE ATTCK v17.1'!$L:$L,RIGHT(T$20,1)),"-")</f>
        <v>0</v>
      </c>
      <c r="X24" s="18">
        <f>IFERROR(1/(RIGHT(X$20,1)/SUMIFS('MITRE ATTCK v17.1'!$N:$N,'MITRE ATTCK v17.1'!$C:$C,$C24,'MITRE ATTCK v17.1'!$L:$L,RIGHT(X$20,1))),0)</f>
        <v>0</v>
      </c>
      <c r="Y24" s="91" t="s">
        <v>671</v>
      </c>
      <c r="Z24" s="66">
        <f>COUNTIFS('MITRE ATTCK v17.1'!$C:$C,$C24,'MITRE ATTCK v17.1'!$L:$L,RIGHT(X$20,1))</f>
        <v>17</v>
      </c>
      <c r="AA24" s="67">
        <f>IFERROR(IFERROR(1/(RIGHT(X$20,1)/SUMIFS('MITRE ATTCK v17.1'!$N:$N,'MITRE ATTCK v17.1'!$C:$C,$C24,'MITRE ATTCK v17.1'!$L:$L,RIGHT(X$20,1))),0)/COUNTIFS('MITRE ATTCK v17.1'!$C:$C,$C24,'MITRE ATTCK v17.1'!$L:$L,RIGHT(X$20,1)),"-")</f>
        <v>0</v>
      </c>
      <c r="AB24" s="19">
        <f t="shared" si="0"/>
        <v>0</v>
      </c>
      <c r="AC24" s="91" t="s">
        <v>671</v>
      </c>
      <c r="AD24" s="68">
        <f>COUNTIFS('MITRE ATTCK v17.1'!$C:$C,$C24,'MITRE ATTCK v17.1'!$F:$F,"&gt;0")</f>
        <v>166</v>
      </c>
      <c r="AE24" s="67">
        <f t="shared" si="1"/>
        <v>0</v>
      </c>
      <c r="AF24" s="41"/>
    </row>
    <row r="25" spans="2:32" x14ac:dyDescent="0.25">
      <c r="B25" s="32"/>
      <c r="C25" s="24" t="s">
        <v>291</v>
      </c>
      <c r="D25" s="65">
        <f>IFERROR(1/(RIGHT(D$20,1)/SUMIFS('MITRE ATTCK v17.1'!$N:$N,'MITRE ATTCK v17.1'!$C:$C,$C25,'MITRE ATTCK v17.1'!$L:$L,RIGHT(D$20,1))),0)</f>
        <v>0</v>
      </c>
      <c r="E25" s="91" t="s">
        <v>671</v>
      </c>
      <c r="F25" s="66">
        <f>COUNTIFS('MITRE ATTCK v17.1'!$C:$C,$C25,'MITRE ATTCK v17.1'!$L:$L,RIGHT(D$20,1))</f>
        <v>7</v>
      </c>
      <c r="G25" s="67">
        <f>IFERROR(IFERROR(1/(RIGHT(D$20,1)/SUMIFS('MITRE ATTCK v17.1'!$N:$N,'MITRE ATTCK v17.1'!$C:$C,$C25,'MITRE ATTCK v17.1'!$L:$L,RIGHT(D$20,1))),0)/COUNTIFS('MITRE ATTCK v17.1'!$C:$C,$C25,'MITRE ATTCK v17.1'!$L:$L,RIGHT(D$20,1)),"-")</f>
        <v>0</v>
      </c>
      <c r="H25" s="18">
        <f>IFERROR(1/(RIGHT(H$20,1)/SUMIFS('MITRE ATTCK v17.1'!$N:$N,'MITRE ATTCK v17.1'!$C:$C,$C25,'MITRE ATTCK v17.1'!$L:$L,RIGHT(H$20,1))),0)</f>
        <v>0</v>
      </c>
      <c r="I25" s="91" t="s">
        <v>671</v>
      </c>
      <c r="J25" s="66">
        <f>COUNTIFS('MITRE ATTCK v17.1'!$C:$C,$C25,'MITRE ATTCK v17.1'!$L:$L,RIGHT(H$20,1))</f>
        <v>11</v>
      </c>
      <c r="K25" s="67">
        <f>IFERROR(IFERROR(1/(RIGHT(H$20,1)/SUMIFS('MITRE ATTCK v17.1'!$N:$N,'MITRE ATTCK v17.1'!$C:$C,$C25,'MITRE ATTCK v17.1'!$L:$L,RIGHT(H$20,1))),0)/COUNTIFS('MITRE ATTCK v17.1'!$C:$C,$C25,'MITRE ATTCK v17.1'!$L:$L,RIGHT(H$20,1)),"-")</f>
        <v>0</v>
      </c>
      <c r="L25" s="18">
        <f>IFERROR(1/(RIGHT(L$20,1)/SUMIFS('MITRE ATTCK v17.1'!$N:$N,'MITRE ATTCK v17.1'!$C:$C,$C25,'MITRE ATTCK v17.1'!$L:$L,RIGHT(L$20,1))),0)</f>
        <v>0</v>
      </c>
      <c r="M25" s="91" t="s">
        <v>671</v>
      </c>
      <c r="N25" s="66">
        <f>COUNTIFS('MITRE ATTCK v17.1'!$C:$C,$C25,'MITRE ATTCK v17.1'!$L:$L,RIGHT(L$20,1))</f>
        <v>17</v>
      </c>
      <c r="O25" s="67">
        <f>IFERROR(IFERROR(1/(RIGHT(L$20,1)/SUMIFS('MITRE ATTCK v17.1'!$N:$N,'MITRE ATTCK v17.1'!$C:$C,$C25,'MITRE ATTCK v17.1'!$L:$L,RIGHT(L$20,1))),0)/COUNTIFS('MITRE ATTCK v17.1'!$C:$C,$C25,'MITRE ATTCK v17.1'!$L:$L,RIGHT(L$20,1)),"-")</f>
        <v>0</v>
      </c>
      <c r="P25" s="18">
        <f>IFERROR(1/(RIGHT(P$20,1)/SUMIFS('MITRE ATTCK v17.1'!$N:$N,'MITRE ATTCK v17.1'!$C:$C,$C25,'MITRE ATTCK v17.1'!$L:$L,RIGHT(P$20,1))),0)</f>
        <v>0</v>
      </c>
      <c r="Q25" s="91" t="s">
        <v>671</v>
      </c>
      <c r="R25" s="66">
        <f>COUNTIFS('MITRE ATTCK v17.1'!$C:$C,$C25,'MITRE ATTCK v17.1'!$L:$L,RIGHT(P$20,1))</f>
        <v>0</v>
      </c>
      <c r="S25" s="67" t="str">
        <f>IFERROR(IFERROR(1/(RIGHT(P$20,1)/SUMIFS('MITRE ATTCK v17.1'!$N:$N,'MITRE ATTCK v17.1'!$C:$C,$C25,'MITRE ATTCK v17.1'!$L:$L,RIGHT(P$20,1))),0)/COUNTIFS('MITRE ATTCK v17.1'!$C:$C,$C25,'MITRE ATTCK v17.1'!$L:$L,RIGHT(P$20,1)),"-")</f>
        <v>-</v>
      </c>
      <c r="T25" s="18">
        <f>IFERROR(1/(RIGHT(T$20,1)/SUMIFS('MITRE ATTCK v17.1'!$N:$N,'MITRE ATTCK v17.1'!$C:$C,$C25,'MITRE ATTCK v17.1'!$L:$L,RIGHT(T$20,1))),0)</f>
        <v>0</v>
      </c>
      <c r="U25" s="91" t="s">
        <v>671</v>
      </c>
      <c r="V25" s="66">
        <f>COUNTIFS('MITRE ATTCK v17.1'!$C:$C,$C25,'MITRE ATTCK v17.1'!$L:$L,RIGHT(T$20,1))</f>
        <v>0</v>
      </c>
      <c r="W25" s="67" t="str">
        <f>IFERROR(IFERROR(1/(RIGHT(T$20,1)/SUMIFS('MITRE ATTCK v17.1'!$N:$N,'MITRE ATTCK v17.1'!$C:$C,$C25,'MITRE ATTCK v17.1'!$L:$L,RIGHT(T$20,1))),0)/COUNTIFS('MITRE ATTCK v17.1'!$C:$C,$C25,'MITRE ATTCK v17.1'!$L:$L,RIGHT(T$20,1)),"-")</f>
        <v>-</v>
      </c>
      <c r="X25" s="18">
        <f>IFERROR(1/(RIGHT(X$20,1)/SUMIFS('MITRE ATTCK v17.1'!$N:$N,'MITRE ATTCK v17.1'!$C:$C,$C25,'MITRE ATTCK v17.1'!$L:$L,RIGHT(X$20,1))),0)</f>
        <v>0</v>
      </c>
      <c r="Y25" s="91" t="s">
        <v>671</v>
      </c>
      <c r="Z25" s="66">
        <f>COUNTIFS('MITRE ATTCK v17.1'!$C:$C,$C25,'MITRE ATTCK v17.1'!$L:$L,RIGHT(X$20,1))</f>
        <v>0</v>
      </c>
      <c r="AA25" s="67" t="str">
        <f>IFERROR(IFERROR(1/(RIGHT(X$20,1)/SUMIFS('MITRE ATTCK v17.1'!$N:$N,'MITRE ATTCK v17.1'!$C:$C,$C25,'MITRE ATTCK v17.1'!$L:$L,RIGHT(X$20,1))),0)/COUNTIFS('MITRE ATTCK v17.1'!$C:$C,$C25,'MITRE ATTCK v17.1'!$L:$L,RIGHT(X$20,1)),"-")</f>
        <v>-</v>
      </c>
      <c r="AB25" s="19">
        <f t="shared" si="0"/>
        <v>0</v>
      </c>
      <c r="AC25" s="91" t="s">
        <v>671</v>
      </c>
      <c r="AD25" s="68">
        <f>COUNTIFS('MITRE ATTCK v17.1'!$C:$C,$C25,'MITRE ATTCK v17.1'!$F:$F,"&gt;0")</f>
        <v>35</v>
      </c>
      <c r="AE25" s="67">
        <f t="shared" si="1"/>
        <v>0</v>
      </c>
      <c r="AF25" s="41"/>
    </row>
    <row r="26" spans="2:32" x14ac:dyDescent="0.25">
      <c r="B26" s="32"/>
      <c r="C26" s="24" t="s">
        <v>327</v>
      </c>
      <c r="D26" s="65">
        <f>IFERROR(1/(RIGHT(D$20,1)/SUMIFS('MITRE ATTCK v17.1'!$N:$N,'MITRE ATTCK v17.1'!$C:$C,$C26,'MITRE ATTCK v17.1'!$L:$L,RIGHT(D$20,1))),0)</f>
        <v>0</v>
      </c>
      <c r="E26" s="91" t="s">
        <v>671</v>
      </c>
      <c r="F26" s="66">
        <f>COUNTIFS('MITRE ATTCK v17.1'!$C:$C,$C26,'MITRE ATTCK v17.1'!$L:$L,RIGHT(D$20,1))</f>
        <v>0</v>
      </c>
      <c r="G26" s="67" t="str">
        <f>IFERROR(IFERROR(1/(RIGHT(D$20,1)/SUMIFS('MITRE ATTCK v17.1'!$N:$N,'MITRE ATTCK v17.1'!$C:$C,$C26,'MITRE ATTCK v17.1'!$L:$L,RIGHT(D$20,1))),0)/COUNTIFS('MITRE ATTCK v17.1'!$C:$C,$C26,'MITRE ATTCK v17.1'!$L:$L,RIGHT(D$20,1)),"-")</f>
        <v>-</v>
      </c>
      <c r="H26" s="18">
        <f>IFERROR(1/(RIGHT(H$20,1)/SUMIFS('MITRE ATTCK v17.1'!$N:$N,'MITRE ATTCK v17.1'!$C:$C,$C26,'MITRE ATTCK v17.1'!$L:$L,RIGHT(H$20,1))),0)</f>
        <v>0</v>
      </c>
      <c r="I26" s="91" t="s">
        <v>671</v>
      </c>
      <c r="J26" s="66">
        <f>COUNTIFS('MITRE ATTCK v17.1'!$C:$C,$C26,'MITRE ATTCK v17.1'!$L:$L,RIGHT(H$20,1))</f>
        <v>2</v>
      </c>
      <c r="K26" s="67">
        <f>IFERROR(IFERROR(1/(RIGHT(H$20,1)/SUMIFS('MITRE ATTCK v17.1'!$N:$N,'MITRE ATTCK v17.1'!$C:$C,$C26,'MITRE ATTCK v17.1'!$L:$L,RIGHT(H$20,1))),0)/COUNTIFS('MITRE ATTCK v17.1'!$C:$C,$C26,'MITRE ATTCK v17.1'!$L:$L,RIGHT(H$20,1)),"-")</f>
        <v>0</v>
      </c>
      <c r="L26" s="18">
        <f>IFERROR(1/(RIGHT(L$20,1)/SUMIFS('MITRE ATTCK v17.1'!$N:$N,'MITRE ATTCK v17.1'!$C:$C,$C26,'MITRE ATTCK v17.1'!$L:$L,RIGHT(L$20,1))),0)</f>
        <v>0</v>
      </c>
      <c r="M26" s="91" t="s">
        <v>671</v>
      </c>
      <c r="N26" s="66">
        <f>COUNTIFS('MITRE ATTCK v17.1'!$C:$C,$C26,'MITRE ATTCK v17.1'!$L:$L,RIGHT(L$20,1))</f>
        <v>6</v>
      </c>
      <c r="O26" s="67">
        <f>IFERROR(IFERROR(1/(RIGHT(L$20,1)/SUMIFS('MITRE ATTCK v17.1'!$N:$N,'MITRE ATTCK v17.1'!$C:$C,$C26,'MITRE ATTCK v17.1'!$L:$L,RIGHT(L$20,1))),0)/COUNTIFS('MITRE ATTCK v17.1'!$C:$C,$C26,'MITRE ATTCK v17.1'!$L:$L,RIGHT(L$20,1)),"-")</f>
        <v>0</v>
      </c>
      <c r="P26" s="18">
        <f>IFERROR(1/(RIGHT(P$20,1)/SUMIFS('MITRE ATTCK v17.1'!$N:$N,'MITRE ATTCK v17.1'!$C:$C,$C26,'MITRE ATTCK v17.1'!$L:$L,RIGHT(P$20,1))),0)</f>
        <v>0</v>
      </c>
      <c r="Q26" s="91" t="s">
        <v>671</v>
      </c>
      <c r="R26" s="66">
        <f>COUNTIFS('MITRE ATTCK v17.1'!$C:$C,$C26,'MITRE ATTCK v17.1'!$L:$L,RIGHT(P$20,1))</f>
        <v>11</v>
      </c>
      <c r="S26" s="67">
        <f>IFERROR(IFERROR(1/(RIGHT(P$20,1)/SUMIFS('MITRE ATTCK v17.1'!$N:$N,'MITRE ATTCK v17.1'!$C:$C,$C26,'MITRE ATTCK v17.1'!$L:$L,RIGHT(P$20,1))),0)/COUNTIFS('MITRE ATTCK v17.1'!$C:$C,$C26,'MITRE ATTCK v17.1'!$L:$L,RIGHT(P$20,1)),"-")</f>
        <v>0</v>
      </c>
      <c r="T26" s="18">
        <f>IFERROR(1/(RIGHT(T$20,1)/SUMIFS('MITRE ATTCK v17.1'!$N:$N,'MITRE ATTCK v17.1'!$C:$C,$C26,'MITRE ATTCK v17.1'!$L:$L,RIGHT(T$20,1))),0)</f>
        <v>0</v>
      </c>
      <c r="U26" s="91" t="s">
        <v>671</v>
      </c>
      <c r="V26" s="66">
        <f>COUNTIFS('MITRE ATTCK v17.1'!$C:$C,$C26,'MITRE ATTCK v17.1'!$L:$L,RIGHT(T$20,1))</f>
        <v>12</v>
      </c>
      <c r="W26" s="67">
        <f>IFERROR(IFERROR(1/(RIGHT(T$20,1)/SUMIFS('MITRE ATTCK v17.1'!$N:$N,'MITRE ATTCK v17.1'!$C:$C,$C26,'MITRE ATTCK v17.1'!$L:$L,RIGHT(T$20,1))),0)/COUNTIFS('MITRE ATTCK v17.1'!$C:$C,$C26,'MITRE ATTCK v17.1'!$L:$L,RIGHT(T$20,1)),"-")</f>
        <v>0</v>
      </c>
      <c r="X26" s="18">
        <f>IFERROR(1/(RIGHT(X$20,1)/SUMIFS('MITRE ATTCK v17.1'!$N:$N,'MITRE ATTCK v17.1'!$C:$C,$C26,'MITRE ATTCK v17.1'!$L:$L,RIGHT(X$20,1))),0)</f>
        <v>0</v>
      </c>
      <c r="Y26" s="91" t="s">
        <v>671</v>
      </c>
      <c r="Z26" s="66">
        <f>COUNTIFS('MITRE ATTCK v17.1'!$C:$C,$C26,'MITRE ATTCK v17.1'!$L:$L,RIGHT(X$20,1))</f>
        <v>1</v>
      </c>
      <c r="AA26" s="67">
        <f>IFERROR(IFERROR(1/(RIGHT(X$20,1)/SUMIFS('MITRE ATTCK v17.1'!$N:$N,'MITRE ATTCK v17.1'!$C:$C,$C26,'MITRE ATTCK v17.1'!$L:$L,RIGHT(X$20,1))),0)/COUNTIFS('MITRE ATTCK v17.1'!$C:$C,$C26,'MITRE ATTCK v17.1'!$L:$L,RIGHT(X$20,1)),"-")</f>
        <v>0</v>
      </c>
      <c r="AB26" s="19">
        <f t="shared" si="0"/>
        <v>0</v>
      </c>
      <c r="AC26" s="91" t="s">
        <v>671</v>
      </c>
      <c r="AD26" s="68">
        <f>COUNTIFS('MITRE ATTCK v17.1'!$C:$C,$C26,'MITRE ATTCK v17.1'!$F:$F,"&gt;0")</f>
        <v>32</v>
      </c>
      <c r="AE26" s="67">
        <f t="shared" si="1"/>
        <v>0</v>
      </c>
      <c r="AF26" s="41"/>
    </row>
    <row r="27" spans="2:32" x14ac:dyDescent="0.25">
      <c r="B27" s="32"/>
      <c r="C27" s="24" t="s">
        <v>361</v>
      </c>
      <c r="D27" s="65">
        <f>IFERROR(1/(RIGHT(D$20,1)/SUMIFS('MITRE ATTCK v17.1'!$N:$N,'MITRE ATTCK v17.1'!$C:$C,$C27,'MITRE ATTCK v17.1'!$L:$L,RIGHT(D$20,1))),0)</f>
        <v>0</v>
      </c>
      <c r="E27" s="91" t="s">
        <v>671</v>
      </c>
      <c r="F27" s="66">
        <f>COUNTIFS('MITRE ATTCK v17.1'!$C:$C,$C27,'MITRE ATTCK v17.1'!$L:$L,RIGHT(D$20,1))</f>
        <v>0</v>
      </c>
      <c r="G27" s="67" t="str">
        <f>IFERROR(IFERROR(1/(RIGHT(D$20,1)/SUMIFS('MITRE ATTCK v17.1'!$N:$N,'MITRE ATTCK v17.1'!$C:$C,$C27,'MITRE ATTCK v17.1'!$L:$L,RIGHT(D$20,1))),0)/COUNTIFS('MITRE ATTCK v17.1'!$C:$C,$C27,'MITRE ATTCK v17.1'!$L:$L,RIGHT(D$20,1)),"-")</f>
        <v>-</v>
      </c>
      <c r="H27" s="18">
        <f>IFERROR(1/(RIGHT(H$20,1)/SUMIFS('MITRE ATTCK v17.1'!$N:$N,'MITRE ATTCK v17.1'!$C:$C,$C27,'MITRE ATTCK v17.1'!$L:$L,RIGHT(H$20,1))),0)</f>
        <v>0</v>
      </c>
      <c r="I27" s="91" t="s">
        <v>671</v>
      </c>
      <c r="J27" s="66">
        <f>COUNTIFS('MITRE ATTCK v17.1'!$C:$C,$C27,'MITRE ATTCK v17.1'!$L:$L,RIGHT(H$20,1))</f>
        <v>1</v>
      </c>
      <c r="K27" s="67">
        <f>IFERROR(IFERROR(1/(RIGHT(H$20,1)/SUMIFS('MITRE ATTCK v17.1'!$N:$N,'MITRE ATTCK v17.1'!$C:$C,$C27,'MITRE ATTCK v17.1'!$L:$L,RIGHT(H$20,1))),0)/COUNTIFS('MITRE ATTCK v17.1'!$C:$C,$C27,'MITRE ATTCK v17.1'!$L:$L,RIGHT(H$20,1)),"-")</f>
        <v>0</v>
      </c>
      <c r="L27" s="18">
        <f>IFERROR(1/(RIGHT(L$20,1)/SUMIFS('MITRE ATTCK v17.1'!$N:$N,'MITRE ATTCK v17.1'!$C:$C,$C27,'MITRE ATTCK v17.1'!$L:$L,RIGHT(L$20,1))),0)</f>
        <v>0</v>
      </c>
      <c r="M27" s="91" t="s">
        <v>671</v>
      </c>
      <c r="N27" s="66">
        <f>COUNTIFS('MITRE ATTCK v17.1'!$C:$C,$C27,'MITRE ATTCK v17.1'!$L:$L,RIGHT(L$20,1))</f>
        <v>0</v>
      </c>
      <c r="O27" s="67" t="str">
        <f>IFERROR(IFERROR(1/(RIGHT(L$20,1)/SUMIFS('MITRE ATTCK v17.1'!$N:$N,'MITRE ATTCK v17.1'!$C:$C,$C27,'MITRE ATTCK v17.1'!$L:$L,RIGHT(L$20,1))),0)/COUNTIFS('MITRE ATTCK v17.1'!$C:$C,$C27,'MITRE ATTCK v17.1'!$L:$L,RIGHT(L$20,1)),"-")</f>
        <v>-</v>
      </c>
      <c r="P27" s="18">
        <f>IFERROR(1/(RIGHT(P$20,1)/SUMIFS('MITRE ATTCK v17.1'!$N:$N,'MITRE ATTCK v17.1'!$C:$C,$C27,'MITRE ATTCK v17.1'!$L:$L,RIGHT(P$20,1))),0)</f>
        <v>0</v>
      </c>
      <c r="Q27" s="91" t="s">
        <v>671</v>
      </c>
      <c r="R27" s="66">
        <f>COUNTIFS('MITRE ATTCK v17.1'!$C:$C,$C27,'MITRE ATTCK v17.1'!$L:$L,RIGHT(P$20,1))</f>
        <v>0</v>
      </c>
      <c r="S27" s="67" t="str">
        <f>IFERROR(IFERROR(1/(RIGHT(P$20,1)/SUMIFS('MITRE ATTCK v17.1'!$N:$N,'MITRE ATTCK v17.1'!$C:$C,$C27,'MITRE ATTCK v17.1'!$L:$L,RIGHT(P$20,1))),0)/COUNTIFS('MITRE ATTCK v17.1'!$C:$C,$C27,'MITRE ATTCK v17.1'!$L:$L,RIGHT(P$20,1)),"-")</f>
        <v>-</v>
      </c>
      <c r="T27" s="18">
        <f>IFERROR(1/(RIGHT(T$20,1)/SUMIFS('MITRE ATTCK v17.1'!$N:$N,'MITRE ATTCK v17.1'!$C:$C,$C27,'MITRE ATTCK v17.1'!$L:$L,RIGHT(T$20,1))),0)</f>
        <v>0</v>
      </c>
      <c r="U27" s="91" t="s">
        <v>671</v>
      </c>
      <c r="V27" s="66">
        <f>COUNTIFS('MITRE ATTCK v17.1'!$C:$C,$C27,'MITRE ATTCK v17.1'!$L:$L,RIGHT(T$20,1))</f>
        <v>9</v>
      </c>
      <c r="W27" s="67">
        <f>IFERROR(IFERROR(1/(RIGHT(T$20,1)/SUMIFS('MITRE ATTCK v17.1'!$N:$N,'MITRE ATTCK v17.1'!$C:$C,$C27,'MITRE ATTCK v17.1'!$L:$L,RIGHT(T$20,1))),0)/COUNTIFS('MITRE ATTCK v17.1'!$C:$C,$C27,'MITRE ATTCK v17.1'!$L:$L,RIGHT(T$20,1)),"-")</f>
        <v>0</v>
      </c>
      <c r="X27" s="18">
        <f>IFERROR(1/(RIGHT(X$20,1)/SUMIFS('MITRE ATTCK v17.1'!$N:$N,'MITRE ATTCK v17.1'!$C:$C,$C27,'MITRE ATTCK v17.1'!$L:$L,RIGHT(X$20,1))),0)</f>
        <v>0</v>
      </c>
      <c r="Y27" s="91" t="s">
        <v>671</v>
      </c>
      <c r="Z27" s="66">
        <f>COUNTIFS('MITRE ATTCK v17.1'!$C:$C,$C27,'MITRE ATTCK v17.1'!$L:$L,RIGHT(X$20,1))</f>
        <v>2</v>
      </c>
      <c r="AA27" s="67">
        <f>IFERROR(IFERROR(1/(RIGHT(X$20,1)/SUMIFS('MITRE ATTCK v17.1'!$N:$N,'MITRE ATTCK v17.1'!$C:$C,$C27,'MITRE ATTCK v17.1'!$L:$L,RIGHT(X$20,1))),0)/COUNTIFS('MITRE ATTCK v17.1'!$C:$C,$C27,'MITRE ATTCK v17.1'!$L:$L,RIGHT(X$20,1)),"-")</f>
        <v>0</v>
      </c>
      <c r="AB27" s="19">
        <f t="shared" si="0"/>
        <v>0</v>
      </c>
      <c r="AC27" s="91" t="s">
        <v>671</v>
      </c>
      <c r="AD27" s="68">
        <f>COUNTIFS('MITRE ATTCK v17.1'!$C:$C,$C27,'MITRE ATTCK v17.1'!$F:$F,"&gt;0")</f>
        <v>12</v>
      </c>
      <c r="AE27" s="67">
        <f t="shared" si="1"/>
        <v>0</v>
      </c>
      <c r="AF27" s="41"/>
    </row>
    <row r="28" spans="2:32" x14ac:dyDescent="0.25">
      <c r="B28" s="32"/>
      <c r="C28" s="24" t="s">
        <v>379</v>
      </c>
      <c r="D28" s="65">
        <f>IFERROR(1/(RIGHT(D$20,1)/SUMIFS('MITRE ATTCK v17.1'!$N:$N,'MITRE ATTCK v17.1'!$C:$C,$C28,'MITRE ATTCK v17.1'!$L:$L,RIGHT(D$20,1))),0)</f>
        <v>0</v>
      </c>
      <c r="E28" s="91" t="s">
        <v>671</v>
      </c>
      <c r="F28" s="66">
        <f>COUNTIFS('MITRE ATTCK v17.1'!$C:$C,$C28,'MITRE ATTCK v17.1'!$L:$L,RIGHT(D$20,1))</f>
        <v>0</v>
      </c>
      <c r="G28" s="67" t="str">
        <f>IFERROR(IFERROR(1/(RIGHT(D$20,1)/SUMIFS('MITRE ATTCK v17.1'!$N:$N,'MITRE ATTCK v17.1'!$C:$C,$C28,'MITRE ATTCK v17.1'!$L:$L,RIGHT(D$20,1))),0)/COUNTIFS('MITRE ATTCK v17.1'!$C:$C,$C28,'MITRE ATTCK v17.1'!$L:$L,RIGHT(D$20,1)),"-")</f>
        <v>-</v>
      </c>
      <c r="H28" s="18">
        <f>IFERROR(1/(RIGHT(H$20,1)/SUMIFS('MITRE ATTCK v17.1'!$N:$N,'MITRE ATTCK v17.1'!$C:$C,$C28,'MITRE ATTCK v17.1'!$L:$L,RIGHT(H$20,1))),0)</f>
        <v>0</v>
      </c>
      <c r="I28" s="91" t="s">
        <v>671</v>
      </c>
      <c r="J28" s="66">
        <f>COUNTIFS('MITRE ATTCK v17.1'!$C:$C,$C28,'MITRE ATTCK v17.1'!$L:$L,RIGHT(H$20,1))</f>
        <v>1</v>
      </c>
      <c r="K28" s="67">
        <f>IFERROR(IFERROR(1/(RIGHT(H$20,1)/SUMIFS('MITRE ATTCK v17.1'!$N:$N,'MITRE ATTCK v17.1'!$C:$C,$C28,'MITRE ATTCK v17.1'!$L:$L,RIGHT(H$20,1))),0)/COUNTIFS('MITRE ATTCK v17.1'!$C:$C,$C28,'MITRE ATTCK v17.1'!$L:$L,RIGHT(H$20,1)),"-")</f>
        <v>0</v>
      </c>
      <c r="L28" s="18">
        <f>IFERROR(1/(RIGHT(L$20,1)/SUMIFS('MITRE ATTCK v17.1'!$N:$N,'MITRE ATTCK v17.1'!$C:$C,$C28,'MITRE ATTCK v17.1'!$L:$L,RIGHT(L$20,1))),0)</f>
        <v>0</v>
      </c>
      <c r="M28" s="91" t="s">
        <v>671</v>
      </c>
      <c r="N28" s="66">
        <f>COUNTIFS('MITRE ATTCK v17.1'!$C:$C,$C28,'MITRE ATTCK v17.1'!$L:$L,RIGHT(L$20,1))</f>
        <v>8</v>
      </c>
      <c r="O28" s="67">
        <f>IFERROR(IFERROR(1/(RIGHT(L$20,1)/SUMIFS('MITRE ATTCK v17.1'!$N:$N,'MITRE ATTCK v17.1'!$C:$C,$C28,'MITRE ATTCK v17.1'!$L:$L,RIGHT(L$20,1))),0)/COUNTIFS('MITRE ATTCK v17.1'!$C:$C,$C28,'MITRE ATTCK v17.1'!$L:$L,RIGHT(L$20,1)),"-")</f>
        <v>0</v>
      </c>
      <c r="P28" s="18">
        <f>IFERROR(1/(RIGHT(P$20,1)/SUMIFS('MITRE ATTCK v17.1'!$N:$N,'MITRE ATTCK v17.1'!$C:$C,$C28,'MITRE ATTCK v17.1'!$L:$L,RIGHT(P$20,1))),0)</f>
        <v>0</v>
      </c>
      <c r="Q28" s="91" t="s">
        <v>671</v>
      </c>
      <c r="R28" s="66">
        <f>COUNTIFS('MITRE ATTCK v17.1'!$C:$C,$C28,'MITRE ATTCK v17.1'!$L:$L,RIGHT(P$20,1))</f>
        <v>6</v>
      </c>
      <c r="S28" s="67">
        <f>IFERROR(IFERROR(1/(RIGHT(P$20,1)/SUMIFS('MITRE ATTCK v17.1'!$N:$N,'MITRE ATTCK v17.1'!$C:$C,$C28,'MITRE ATTCK v17.1'!$L:$L,RIGHT(P$20,1))),0)/COUNTIFS('MITRE ATTCK v17.1'!$C:$C,$C28,'MITRE ATTCK v17.1'!$L:$L,RIGHT(P$20,1)),"-")</f>
        <v>0</v>
      </c>
      <c r="T28" s="18">
        <f>IFERROR(1/(RIGHT(T$20,1)/SUMIFS('MITRE ATTCK v17.1'!$N:$N,'MITRE ATTCK v17.1'!$C:$C,$C28,'MITRE ATTCK v17.1'!$L:$L,RIGHT(T$20,1))),0)</f>
        <v>0</v>
      </c>
      <c r="U28" s="91" t="s">
        <v>671</v>
      </c>
      <c r="V28" s="66">
        <f>COUNTIFS('MITRE ATTCK v17.1'!$C:$C,$C28,'MITRE ATTCK v17.1'!$L:$L,RIGHT(T$20,1))</f>
        <v>7</v>
      </c>
      <c r="W28" s="67">
        <f>IFERROR(IFERROR(1/(RIGHT(T$20,1)/SUMIFS('MITRE ATTCK v17.1'!$N:$N,'MITRE ATTCK v17.1'!$C:$C,$C28,'MITRE ATTCK v17.1'!$L:$L,RIGHT(T$20,1))),0)/COUNTIFS('MITRE ATTCK v17.1'!$C:$C,$C28,'MITRE ATTCK v17.1'!$L:$L,RIGHT(T$20,1)),"-")</f>
        <v>0</v>
      </c>
      <c r="X28" s="18">
        <f>IFERROR(1/(RIGHT(X$20,1)/SUMIFS('MITRE ATTCK v17.1'!$N:$N,'MITRE ATTCK v17.1'!$C:$C,$C28,'MITRE ATTCK v17.1'!$L:$L,RIGHT(X$20,1))),0)</f>
        <v>0</v>
      </c>
      <c r="Y28" s="91" t="s">
        <v>671</v>
      </c>
      <c r="Z28" s="66">
        <f>COUNTIFS('MITRE ATTCK v17.1'!$C:$C,$C28,'MITRE ATTCK v17.1'!$L:$L,RIGHT(X$20,1))</f>
        <v>2</v>
      </c>
      <c r="AA28" s="67">
        <f>IFERROR(IFERROR(1/(RIGHT(X$20,1)/SUMIFS('MITRE ATTCK v17.1'!$N:$N,'MITRE ATTCK v17.1'!$C:$C,$C28,'MITRE ATTCK v17.1'!$L:$L,RIGHT(X$20,1))),0)/COUNTIFS('MITRE ATTCK v17.1'!$C:$C,$C28,'MITRE ATTCK v17.1'!$L:$L,RIGHT(X$20,1)),"-")</f>
        <v>0</v>
      </c>
      <c r="AB28" s="19">
        <f t="shared" si="0"/>
        <v>0</v>
      </c>
      <c r="AC28" s="91" t="s">
        <v>671</v>
      </c>
      <c r="AD28" s="68">
        <f>COUNTIFS('MITRE ATTCK v17.1'!$C:$C,$C28,'MITRE ATTCK v17.1'!$F:$F,"&gt;0")</f>
        <v>24</v>
      </c>
      <c r="AE28" s="67">
        <f t="shared" si="1"/>
        <v>0</v>
      </c>
      <c r="AF28" s="41"/>
    </row>
    <row r="29" spans="2:32" x14ac:dyDescent="0.25">
      <c r="B29" s="32"/>
      <c r="C29" s="24" t="s">
        <v>405</v>
      </c>
      <c r="D29" s="65">
        <f>IFERROR(1/(RIGHT(D$20,1)/SUMIFS('MITRE ATTCK v17.1'!$N:$N,'MITRE ATTCK v17.1'!$C:$C,$C29,'MITRE ATTCK v17.1'!$L:$L,RIGHT(D$20,1))),0)</f>
        <v>0</v>
      </c>
      <c r="E29" s="91" t="s">
        <v>671</v>
      </c>
      <c r="F29" s="66">
        <f>COUNTIFS('MITRE ATTCK v17.1'!$C:$C,$C29,'MITRE ATTCK v17.1'!$L:$L,RIGHT(D$20,1))</f>
        <v>0</v>
      </c>
      <c r="G29" s="67" t="str">
        <f>IFERROR(IFERROR(1/(RIGHT(D$20,1)/SUMIFS('MITRE ATTCK v17.1'!$N:$N,'MITRE ATTCK v17.1'!$C:$C,$C29,'MITRE ATTCK v17.1'!$L:$L,RIGHT(D$20,1))),0)/COUNTIFS('MITRE ATTCK v17.1'!$C:$C,$C29,'MITRE ATTCK v17.1'!$L:$L,RIGHT(D$20,1)),"-")</f>
        <v>-</v>
      </c>
      <c r="H29" s="18">
        <f>IFERROR(1/(RIGHT(H$20,1)/SUMIFS('MITRE ATTCK v17.1'!$N:$N,'MITRE ATTCK v17.1'!$C:$C,$C29,'MITRE ATTCK v17.1'!$L:$L,RIGHT(H$20,1))),0)</f>
        <v>0</v>
      </c>
      <c r="I29" s="91" t="s">
        <v>671</v>
      </c>
      <c r="J29" s="66">
        <f>COUNTIFS('MITRE ATTCK v17.1'!$C:$C,$C29,'MITRE ATTCK v17.1'!$L:$L,RIGHT(H$20,1))</f>
        <v>0</v>
      </c>
      <c r="K29" s="67" t="str">
        <f>IFERROR(IFERROR(1/(RIGHT(H$20,1)/SUMIFS('MITRE ATTCK v17.1'!$N:$N,'MITRE ATTCK v17.1'!$C:$C,$C29,'MITRE ATTCK v17.1'!$L:$L,RIGHT(H$20,1))),0)/COUNTIFS('MITRE ATTCK v17.1'!$C:$C,$C29,'MITRE ATTCK v17.1'!$L:$L,RIGHT(H$20,1)),"-")</f>
        <v>-</v>
      </c>
      <c r="L29" s="18">
        <f>IFERROR(1/(RIGHT(L$20,1)/SUMIFS('MITRE ATTCK v17.1'!$N:$N,'MITRE ATTCK v17.1'!$C:$C,$C29,'MITRE ATTCK v17.1'!$L:$L,RIGHT(L$20,1))),0)</f>
        <v>0</v>
      </c>
      <c r="M29" s="91" t="s">
        <v>671</v>
      </c>
      <c r="N29" s="66">
        <f>COUNTIFS('MITRE ATTCK v17.1'!$C:$C,$C29,'MITRE ATTCK v17.1'!$L:$L,RIGHT(L$20,1))</f>
        <v>5</v>
      </c>
      <c r="O29" s="67">
        <f>IFERROR(IFERROR(1/(RIGHT(L$20,1)/SUMIFS('MITRE ATTCK v17.1'!$N:$N,'MITRE ATTCK v17.1'!$C:$C,$C29,'MITRE ATTCK v17.1'!$L:$L,RIGHT(L$20,1))),0)/COUNTIFS('MITRE ATTCK v17.1'!$C:$C,$C29,'MITRE ATTCK v17.1'!$L:$L,RIGHT(L$20,1)),"-")</f>
        <v>0</v>
      </c>
      <c r="P29" s="18">
        <f>IFERROR(1/(RIGHT(P$20,1)/SUMIFS('MITRE ATTCK v17.1'!$N:$N,'MITRE ATTCK v17.1'!$C:$C,$C29,'MITRE ATTCK v17.1'!$L:$L,RIGHT(P$20,1))),0)</f>
        <v>0</v>
      </c>
      <c r="Q29" s="91" t="s">
        <v>671</v>
      </c>
      <c r="R29" s="66">
        <f>COUNTIFS('MITRE ATTCK v17.1'!$C:$C,$C29,'MITRE ATTCK v17.1'!$L:$L,RIGHT(P$20,1))</f>
        <v>6</v>
      </c>
      <c r="S29" s="67">
        <f>IFERROR(IFERROR(1/(RIGHT(P$20,1)/SUMIFS('MITRE ATTCK v17.1'!$N:$N,'MITRE ATTCK v17.1'!$C:$C,$C29,'MITRE ATTCK v17.1'!$L:$L,RIGHT(P$20,1))),0)/COUNTIFS('MITRE ATTCK v17.1'!$C:$C,$C29,'MITRE ATTCK v17.1'!$L:$L,RIGHT(P$20,1)),"-")</f>
        <v>0</v>
      </c>
      <c r="T29" s="18">
        <f>IFERROR(1/(RIGHT(T$20,1)/SUMIFS('MITRE ATTCK v17.1'!$N:$N,'MITRE ATTCK v17.1'!$C:$C,$C29,'MITRE ATTCK v17.1'!$L:$L,RIGHT(T$20,1))),0)</f>
        <v>0</v>
      </c>
      <c r="U29" s="91" t="s">
        <v>671</v>
      </c>
      <c r="V29" s="66">
        <f>COUNTIFS('MITRE ATTCK v17.1'!$C:$C,$C29,'MITRE ATTCK v17.1'!$L:$L,RIGHT(T$20,1))</f>
        <v>1</v>
      </c>
      <c r="W29" s="67">
        <f>IFERROR(IFERROR(1/(RIGHT(T$20,1)/SUMIFS('MITRE ATTCK v17.1'!$N:$N,'MITRE ATTCK v17.1'!$C:$C,$C29,'MITRE ATTCK v17.1'!$L:$L,RIGHT(T$20,1))),0)/COUNTIFS('MITRE ATTCK v17.1'!$C:$C,$C29,'MITRE ATTCK v17.1'!$L:$L,RIGHT(T$20,1)),"-")</f>
        <v>0</v>
      </c>
      <c r="X29" s="18">
        <f>IFERROR(1/(RIGHT(X$20,1)/SUMIFS('MITRE ATTCK v17.1'!$N:$N,'MITRE ATTCK v17.1'!$C:$C,$C29,'MITRE ATTCK v17.1'!$L:$L,RIGHT(X$20,1))),0)</f>
        <v>0</v>
      </c>
      <c r="Y29" s="91" t="s">
        <v>671</v>
      </c>
      <c r="Z29" s="66">
        <f>COUNTIFS('MITRE ATTCK v17.1'!$C:$C,$C29,'MITRE ATTCK v17.1'!$L:$L,RIGHT(X$20,1))</f>
        <v>6</v>
      </c>
      <c r="AA29" s="67">
        <f>IFERROR(IFERROR(1/(RIGHT(X$20,1)/SUMIFS('MITRE ATTCK v17.1'!$N:$N,'MITRE ATTCK v17.1'!$C:$C,$C29,'MITRE ATTCK v17.1'!$L:$L,RIGHT(X$20,1))),0)/COUNTIFS('MITRE ATTCK v17.1'!$C:$C,$C29,'MITRE ATTCK v17.1'!$L:$L,RIGHT(X$20,1)),"-")</f>
        <v>0</v>
      </c>
      <c r="AB29" s="19">
        <f t="shared" si="0"/>
        <v>0</v>
      </c>
      <c r="AC29" s="91" t="s">
        <v>671</v>
      </c>
      <c r="AD29" s="68">
        <f>COUNTIFS('MITRE ATTCK v17.1'!$C:$C,$C29,'MITRE ATTCK v17.1'!$F:$F,"&gt;0")</f>
        <v>18</v>
      </c>
      <c r="AE29" s="67">
        <f t="shared" si="1"/>
        <v>0</v>
      </c>
      <c r="AF29" s="41"/>
    </row>
    <row r="30" spans="2:32" x14ac:dyDescent="0.25">
      <c r="B30" s="32"/>
      <c r="C30" s="24" t="s">
        <v>420</v>
      </c>
      <c r="D30" s="65">
        <f>IFERROR(1/(RIGHT(D$20,1)/SUMIFS('MITRE ATTCK v17.1'!$N:$N,'MITRE ATTCK v17.1'!$C:$C,$C30,'MITRE ATTCK v17.1'!$L:$L,RIGHT(D$20,1))),0)</f>
        <v>0</v>
      </c>
      <c r="E30" s="91" t="s">
        <v>671</v>
      </c>
      <c r="F30" s="66">
        <f>COUNTIFS('MITRE ATTCK v17.1'!$C:$C,$C30,'MITRE ATTCK v17.1'!$L:$L,RIGHT(D$20,1))</f>
        <v>0</v>
      </c>
      <c r="G30" s="67" t="str">
        <f>IFERROR(IFERROR(1/(RIGHT(D$20,1)/SUMIFS('MITRE ATTCK v17.1'!$N:$N,'MITRE ATTCK v17.1'!$C:$C,$C30,'MITRE ATTCK v17.1'!$L:$L,RIGHT(D$20,1))),0)/COUNTIFS('MITRE ATTCK v17.1'!$C:$C,$C30,'MITRE ATTCK v17.1'!$L:$L,RIGHT(D$20,1)),"-")</f>
        <v>-</v>
      </c>
      <c r="H30" s="18">
        <f>IFERROR(1/(RIGHT(H$20,1)/SUMIFS('MITRE ATTCK v17.1'!$N:$N,'MITRE ATTCK v17.1'!$C:$C,$C30,'MITRE ATTCK v17.1'!$L:$L,RIGHT(H$20,1))),0)</f>
        <v>0</v>
      </c>
      <c r="I30" s="91" t="s">
        <v>671</v>
      </c>
      <c r="J30" s="66">
        <f>COUNTIFS('MITRE ATTCK v17.1'!$C:$C,$C30,'MITRE ATTCK v17.1'!$L:$L,RIGHT(H$20,1))</f>
        <v>0</v>
      </c>
      <c r="K30" s="67" t="str">
        <f>IFERROR(IFERROR(1/(RIGHT(H$20,1)/SUMIFS('MITRE ATTCK v17.1'!$N:$N,'MITRE ATTCK v17.1'!$C:$C,$C30,'MITRE ATTCK v17.1'!$L:$L,RIGHT(H$20,1))),0)/COUNTIFS('MITRE ATTCK v17.1'!$C:$C,$C30,'MITRE ATTCK v17.1'!$L:$L,RIGHT(H$20,1)),"-")</f>
        <v>-</v>
      </c>
      <c r="L30" s="18">
        <f>IFERROR(1/(RIGHT(L$20,1)/SUMIFS('MITRE ATTCK v17.1'!$N:$N,'MITRE ATTCK v17.1'!$C:$C,$C30,'MITRE ATTCK v17.1'!$L:$L,RIGHT(L$20,1))),0)</f>
        <v>0</v>
      </c>
      <c r="M30" s="91" t="s">
        <v>671</v>
      </c>
      <c r="N30" s="66">
        <f>COUNTIFS('MITRE ATTCK v17.1'!$C:$C,$C30,'MITRE ATTCK v17.1'!$L:$L,RIGHT(L$20,1))</f>
        <v>0</v>
      </c>
      <c r="O30" s="67" t="str">
        <f>IFERROR(IFERROR(1/(RIGHT(L$20,1)/SUMIFS('MITRE ATTCK v17.1'!$N:$N,'MITRE ATTCK v17.1'!$C:$C,$C30,'MITRE ATTCK v17.1'!$L:$L,RIGHT(L$20,1))),0)/COUNTIFS('MITRE ATTCK v17.1'!$C:$C,$C30,'MITRE ATTCK v17.1'!$L:$L,RIGHT(L$20,1)),"-")</f>
        <v>-</v>
      </c>
      <c r="P30" s="18">
        <f>IFERROR(1/(RIGHT(P$20,1)/SUMIFS('MITRE ATTCK v17.1'!$N:$N,'MITRE ATTCK v17.1'!$C:$C,$C30,'MITRE ATTCK v17.1'!$L:$L,RIGHT(P$20,1))),0)</f>
        <v>0</v>
      </c>
      <c r="Q30" s="91" t="s">
        <v>671</v>
      </c>
      <c r="R30" s="66">
        <f>COUNTIFS('MITRE ATTCK v17.1'!$C:$C,$C30,'MITRE ATTCK v17.1'!$L:$L,RIGHT(P$20,1))</f>
        <v>2</v>
      </c>
      <c r="S30" s="67">
        <f>IFERROR(IFERROR(1/(RIGHT(P$20,1)/SUMIFS('MITRE ATTCK v17.1'!$N:$N,'MITRE ATTCK v17.1'!$C:$C,$C30,'MITRE ATTCK v17.1'!$L:$L,RIGHT(P$20,1))),0)/COUNTIFS('MITRE ATTCK v17.1'!$C:$C,$C30,'MITRE ATTCK v17.1'!$L:$L,RIGHT(P$20,1)),"-")</f>
        <v>0</v>
      </c>
      <c r="T30" s="18">
        <f>IFERROR(1/(RIGHT(T$20,1)/SUMIFS('MITRE ATTCK v17.1'!$N:$N,'MITRE ATTCK v17.1'!$C:$C,$C30,'MITRE ATTCK v17.1'!$L:$L,RIGHT(T$20,1))),0)</f>
        <v>0</v>
      </c>
      <c r="U30" s="91" t="s">
        <v>671</v>
      </c>
      <c r="V30" s="66">
        <f>COUNTIFS('MITRE ATTCK v17.1'!$C:$C,$C30,'MITRE ATTCK v17.1'!$L:$L,RIGHT(T$20,1))</f>
        <v>15</v>
      </c>
      <c r="W30" s="67">
        <f>IFERROR(IFERROR(1/(RIGHT(T$20,1)/SUMIFS('MITRE ATTCK v17.1'!$N:$N,'MITRE ATTCK v17.1'!$C:$C,$C30,'MITRE ATTCK v17.1'!$L:$L,RIGHT(T$20,1))),0)/COUNTIFS('MITRE ATTCK v17.1'!$C:$C,$C30,'MITRE ATTCK v17.1'!$L:$L,RIGHT(T$20,1)),"-")</f>
        <v>0</v>
      </c>
      <c r="X30" s="18">
        <f>IFERROR(1/(RIGHT(X$20,1)/SUMIFS('MITRE ATTCK v17.1'!$N:$N,'MITRE ATTCK v17.1'!$C:$C,$C30,'MITRE ATTCK v17.1'!$L:$L,RIGHT(X$20,1))),0)</f>
        <v>0</v>
      </c>
      <c r="Y30" s="91" t="s">
        <v>671</v>
      </c>
      <c r="Z30" s="66">
        <f>COUNTIFS('MITRE ATTCK v17.1'!$C:$C,$C30,'MITRE ATTCK v17.1'!$L:$L,RIGHT(X$20,1))</f>
        <v>0</v>
      </c>
      <c r="AA30" s="67" t="str">
        <f>IFERROR(IFERROR(1/(RIGHT(X$20,1)/SUMIFS('MITRE ATTCK v17.1'!$N:$N,'MITRE ATTCK v17.1'!$C:$C,$C30,'MITRE ATTCK v17.1'!$L:$L,RIGHT(X$20,1))),0)/COUNTIFS('MITRE ATTCK v17.1'!$C:$C,$C30,'MITRE ATTCK v17.1'!$L:$L,RIGHT(X$20,1)),"-")</f>
        <v>-</v>
      </c>
      <c r="AB30" s="19">
        <f t="shared" si="0"/>
        <v>0</v>
      </c>
      <c r="AC30" s="91" t="s">
        <v>671</v>
      </c>
      <c r="AD30" s="68">
        <f>COUNTIFS('MITRE ATTCK v17.1'!$C:$C,$C30,'MITRE ATTCK v17.1'!$F:$F,"&gt;0")</f>
        <v>17</v>
      </c>
      <c r="AE30" s="67">
        <f t="shared" si="1"/>
        <v>0</v>
      </c>
      <c r="AF30" s="41"/>
    </row>
    <row r="31" spans="2:32" x14ac:dyDescent="0.25">
      <c r="B31" s="32"/>
      <c r="C31" s="24" t="s">
        <v>437</v>
      </c>
      <c r="D31" s="65">
        <f>IFERROR(1/(RIGHT(D$20,1)/SUMIFS('MITRE ATTCK v17.1'!$N:$N,'MITRE ATTCK v17.1'!$C:$C,$C31,'MITRE ATTCK v17.1'!$L:$L,RIGHT(D$20,1))),0)</f>
        <v>0</v>
      </c>
      <c r="E31" s="91" t="s">
        <v>671</v>
      </c>
      <c r="F31" s="66">
        <f>COUNTIFS('MITRE ATTCK v17.1'!$C:$C,$C31,'MITRE ATTCK v17.1'!$L:$L,RIGHT(D$20,1))</f>
        <v>0</v>
      </c>
      <c r="G31" s="67" t="str">
        <f>IFERROR(IFERROR(1/(RIGHT(D$20,1)/SUMIFS('MITRE ATTCK v17.1'!$N:$N,'MITRE ATTCK v17.1'!$C:$C,$C31,'MITRE ATTCK v17.1'!$L:$L,RIGHT(D$20,1))),0)/COUNTIFS('MITRE ATTCK v17.1'!$C:$C,$C31,'MITRE ATTCK v17.1'!$L:$L,RIGHT(D$20,1)),"-")</f>
        <v>-</v>
      </c>
      <c r="H31" s="18">
        <f>IFERROR(1/(RIGHT(H$20,1)/SUMIFS('MITRE ATTCK v17.1'!$N:$N,'MITRE ATTCK v17.1'!$C:$C,$C31,'MITRE ATTCK v17.1'!$L:$L,RIGHT(H$20,1))),0)</f>
        <v>0</v>
      </c>
      <c r="I31" s="91" t="s">
        <v>671</v>
      </c>
      <c r="J31" s="66">
        <f>COUNTIFS('MITRE ATTCK v17.1'!$C:$C,$C31,'MITRE ATTCK v17.1'!$L:$L,RIGHT(H$20,1))</f>
        <v>3</v>
      </c>
      <c r="K31" s="67">
        <f>IFERROR(IFERROR(1/(RIGHT(H$20,1)/SUMIFS('MITRE ATTCK v17.1'!$N:$N,'MITRE ATTCK v17.1'!$C:$C,$C31,'MITRE ATTCK v17.1'!$L:$L,RIGHT(H$20,1))),0)/COUNTIFS('MITRE ATTCK v17.1'!$C:$C,$C31,'MITRE ATTCK v17.1'!$L:$L,RIGHT(H$20,1)),"-")</f>
        <v>0</v>
      </c>
      <c r="L31" s="18">
        <f>IFERROR(1/(RIGHT(L$20,1)/SUMIFS('MITRE ATTCK v17.1'!$N:$N,'MITRE ATTCK v17.1'!$C:$C,$C31,'MITRE ATTCK v17.1'!$L:$L,RIGHT(L$20,1))),0)</f>
        <v>0</v>
      </c>
      <c r="M31" s="91" t="s">
        <v>671</v>
      </c>
      <c r="N31" s="66">
        <f>COUNTIFS('MITRE ATTCK v17.1'!$C:$C,$C31,'MITRE ATTCK v17.1'!$L:$L,RIGHT(L$20,1))</f>
        <v>10</v>
      </c>
      <c r="O31" s="67">
        <f>IFERROR(IFERROR(1/(RIGHT(L$20,1)/SUMIFS('MITRE ATTCK v17.1'!$N:$N,'MITRE ATTCK v17.1'!$C:$C,$C31,'MITRE ATTCK v17.1'!$L:$L,RIGHT(L$20,1))),0)/COUNTIFS('MITRE ATTCK v17.1'!$C:$C,$C31,'MITRE ATTCK v17.1'!$L:$L,RIGHT(L$20,1)),"-")</f>
        <v>0</v>
      </c>
      <c r="P31" s="18">
        <f>IFERROR(1/(RIGHT(P$20,1)/SUMIFS('MITRE ATTCK v17.1'!$N:$N,'MITRE ATTCK v17.1'!$C:$C,$C31,'MITRE ATTCK v17.1'!$L:$L,RIGHT(P$20,1))),0)</f>
        <v>0</v>
      </c>
      <c r="Q31" s="91" t="s">
        <v>671</v>
      </c>
      <c r="R31" s="66">
        <f>COUNTIFS('MITRE ATTCK v17.1'!$C:$C,$C31,'MITRE ATTCK v17.1'!$L:$L,RIGHT(P$20,1))</f>
        <v>37</v>
      </c>
      <c r="S31" s="67">
        <f>IFERROR(IFERROR(1/(RIGHT(P$20,1)/SUMIFS('MITRE ATTCK v17.1'!$N:$N,'MITRE ATTCK v17.1'!$C:$C,$C31,'MITRE ATTCK v17.1'!$L:$L,RIGHT(P$20,1))),0)/COUNTIFS('MITRE ATTCK v17.1'!$C:$C,$C31,'MITRE ATTCK v17.1'!$L:$L,RIGHT(P$20,1)),"-")</f>
        <v>0</v>
      </c>
      <c r="T31" s="18">
        <f>IFERROR(1/(RIGHT(T$20,1)/SUMIFS('MITRE ATTCK v17.1'!$N:$N,'MITRE ATTCK v17.1'!$C:$C,$C31,'MITRE ATTCK v17.1'!$L:$L,RIGHT(T$20,1))),0)</f>
        <v>0</v>
      </c>
      <c r="U31" s="91" t="s">
        <v>671</v>
      </c>
      <c r="V31" s="66">
        <f>COUNTIFS('MITRE ATTCK v17.1'!$C:$C,$C31,'MITRE ATTCK v17.1'!$L:$L,RIGHT(T$20,1))</f>
        <v>33</v>
      </c>
      <c r="W31" s="67">
        <f>IFERROR(IFERROR(1/(RIGHT(T$20,1)/SUMIFS('MITRE ATTCK v17.1'!$N:$N,'MITRE ATTCK v17.1'!$C:$C,$C31,'MITRE ATTCK v17.1'!$L:$L,RIGHT(T$20,1))),0)/COUNTIFS('MITRE ATTCK v17.1'!$C:$C,$C31,'MITRE ATTCK v17.1'!$L:$L,RIGHT(T$20,1)),"-")</f>
        <v>0</v>
      </c>
      <c r="X31" s="18">
        <f>IFERROR(1/(RIGHT(X$20,1)/SUMIFS('MITRE ATTCK v17.1'!$N:$N,'MITRE ATTCK v17.1'!$C:$C,$C31,'MITRE ATTCK v17.1'!$L:$L,RIGHT(X$20,1))),0)</f>
        <v>0</v>
      </c>
      <c r="Y31" s="91" t="s">
        <v>671</v>
      </c>
      <c r="Z31" s="66">
        <f>COUNTIFS('MITRE ATTCK v17.1'!$C:$C,$C31,'MITRE ATTCK v17.1'!$L:$L,RIGHT(X$20,1))</f>
        <v>16</v>
      </c>
      <c r="AA31" s="67">
        <f>IFERROR(IFERROR(1/(RIGHT(X$20,1)/SUMIFS('MITRE ATTCK v17.1'!$N:$N,'MITRE ATTCK v17.1'!$C:$C,$C31,'MITRE ATTCK v17.1'!$L:$L,RIGHT(X$20,1))),0)/COUNTIFS('MITRE ATTCK v17.1'!$C:$C,$C31,'MITRE ATTCK v17.1'!$L:$L,RIGHT(X$20,1)),"-")</f>
        <v>0</v>
      </c>
      <c r="AB31" s="19">
        <f t="shared" si="0"/>
        <v>0</v>
      </c>
      <c r="AC31" s="91" t="s">
        <v>671</v>
      </c>
      <c r="AD31" s="68">
        <f>COUNTIFS('MITRE ATTCK v17.1'!$C:$C,$C31,'MITRE ATTCK v17.1'!$F:$F,"&gt;0")</f>
        <v>99</v>
      </c>
      <c r="AE31" s="67">
        <f t="shared" si="1"/>
        <v>0</v>
      </c>
      <c r="AF31" s="41"/>
    </row>
    <row r="32" spans="2:32" x14ac:dyDescent="0.25">
      <c r="B32" s="32"/>
      <c r="C32" s="24" t="s">
        <v>509</v>
      </c>
      <c r="D32" s="65">
        <f>IFERROR(1/(RIGHT(D$20,1)/SUMIFS('MITRE ATTCK v17.1'!$N:$N,'MITRE ATTCK v17.1'!$C:$C,$C32,'MITRE ATTCK v17.1'!$L:$L,RIGHT(D$20,1))),0)</f>
        <v>0</v>
      </c>
      <c r="E32" s="91" t="s">
        <v>671</v>
      </c>
      <c r="F32" s="66">
        <f>COUNTIFS('MITRE ATTCK v17.1'!$C:$C,$C32,'MITRE ATTCK v17.1'!$L:$L,RIGHT(D$20,1))</f>
        <v>0</v>
      </c>
      <c r="G32" s="67" t="str">
        <f>IFERROR(IFERROR(1/(RIGHT(D$20,1)/SUMIFS('MITRE ATTCK v17.1'!$N:$N,'MITRE ATTCK v17.1'!$C:$C,$C32,'MITRE ATTCK v17.1'!$L:$L,RIGHT(D$20,1))),0)/COUNTIFS('MITRE ATTCK v17.1'!$C:$C,$C32,'MITRE ATTCK v17.1'!$L:$L,RIGHT(D$20,1)),"-")</f>
        <v>-</v>
      </c>
      <c r="H32" s="18">
        <f>IFERROR(1/(RIGHT(H$20,1)/SUMIFS('MITRE ATTCK v17.1'!$N:$N,'MITRE ATTCK v17.1'!$C:$C,$C32,'MITRE ATTCK v17.1'!$L:$L,RIGHT(H$20,1))),0)</f>
        <v>0</v>
      </c>
      <c r="I32" s="91" t="s">
        <v>671</v>
      </c>
      <c r="J32" s="66">
        <f>COUNTIFS('MITRE ATTCK v17.1'!$C:$C,$C32,'MITRE ATTCK v17.1'!$L:$L,RIGHT(H$20,1))</f>
        <v>0</v>
      </c>
      <c r="K32" s="67" t="str">
        <f>IFERROR(IFERROR(1/(RIGHT(H$20,1)/SUMIFS('MITRE ATTCK v17.1'!$N:$N,'MITRE ATTCK v17.1'!$C:$C,$C32,'MITRE ATTCK v17.1'!$L:$L,RIGHT(H$20,1))),0)/COUNTIFS('MITRE ATTCK v17.1'!$C:$C,$C32,'MITRE ATTCK v17.1'!$L:$L,RIGHT(H$20,1)),"-")</f>
        <v>-</v>
      </c>
      <c r="L32" s="18">
        <f>IFERROR(1/(RIGHT(L$20,1)/SUMIFS('MITRE ATTCK v17.1'!$N:$N,'MITRE ATTCK v17.1'!$C:$C,$C32,'MITRE ATTCK v17.1'!$L:$L,RIGHT(L$20,1))),0)</f>
        <v>0</v>
      </c>
      <c r="M32" s="91" t="s">
        <v>671</v>
      </c>
      <c r="N32" s="66">
        <f>COUNTIFS('MITRE ATTCK v17.1'!$C:$C,$C32,'MITRE ATTCK v17.1'!$L:$L,RIGHT(L$20,1))</f>
        <v>2</v>
      </c>
      <c r="O32" s="67">
        <f>IFERROR(IFERROR(1/(RIGHT(L$20,1)/SUMIFS('MITRE ATTCK v17.1'!$N:$N,'MITRE ATTCK v17.1'!$C:$C,$C32,'MITRE ATTCK v17.1'!$L:$L,RIGHT(L$20,1))),0)/COUNTIFS('MITRE ATTCK v17.1'!$C:$C,$C32,'MITRE ATTCK v17.1'!$L:$L,RIGHT(L$20,1)),"-")</f>
        <v>0</v>
      </c>
      <c r="P32" s="18">
        <f>IFERROR(1/(RIGHT(P$20,1)/SUMIFS('MITRE ATTCK v17.1'!$N:$N,'MITRE ATTCK v17.1'!$C:$C,$C32,'MITRE ATTCK v17.1'!$L:$L,RIGHT(P$20,1))),0)</f>
        <v>0</v>
      </c>
      <c r="Q32" s="91" t="s">
        <v>671</v>
      </c>
      <c r="R32" s="66">
        <f>COUNTIFS('MITRE ATTCK v17.1'!$C:$C,$C32,'MITRE ATTCK v17.1'!$L:$L,RIGHT(P$20,1))</f>
        <v>38</v>
      </c>
      <c r="S32" s="67">
        <f>IFERROR(IFERROR(1/(RIGHT(P$20,1)/SUMIFS('MITRE ATTCK v17.1'!$N:$N,'MITRE ATTCK v17.1'!$C:$C,$C32,'MITRE ATTCK v17.1'!$L:$L,RIGHT(P$20,1))),0)/COUNTIFS('MITRE ATTCK v17.1'!$C:$C,$C32,'MITRE ATTCK v17.1'!$L:$L,RIGHT(P$20,1)),"-")</f>
        <v>0</v>
      </c>
      <c r="T32" s="18">
        <f>IFERROR(1/(RIGHT(T$20,1)/SUMIFS('MITRE ATTCK v17.1'!$N:$N,'MITRE ATTCK v17.1'!$C:$C,$C32,'MITRE ATTCK v17.1'!$L:$L,RIGHT(T$20,1))),0)</f>
        <v>0</v>
      </c>
      <c r="U32" s="91" t="s">
        <v>671</v>
      </c>
      <c r="V32" s="66">
        <f>COUNTIFS('MITRE ATTCK v17.1'!$C:$C,$C32,'MITRE ATTCK v17.1'!$L:$L,RIGHT(T$20,1))</f>
        <v>43</v>
      </c>
      <c r="W32" s="67">
        <f>IFERROR(IFERROR(1/(RIGHT(T$20,1)/SUMIFS('MITRE ATTCK v17.1'!$N:$N,'MITRE ATTCK v17.1'!$C:$C,$C32,'MITRE ATTCK v17.1'!$L:$L,RIGHT(T$20,1))),0)/COUNTIFS('MITRE ATTCK v17.1'!$C:$C,$C32,'MITRE ATTCK v17.1'!$L:$L,RIGHT(T$20,1)),"-")</f>
        <v>0</v>
      </c>
      <c r="X32" s="18">
        <f>IFERROR(1/(RIGHT(X$20,1)/SUMIFS('MITRE ATTCK v17.1'!$N:$N,'MITRE ATTCK v17.1'!$C:$C,$C32,'MITRE ATTCK v17.1'!$L:$L,RIGHT(X$20,1))),0)</f>
        <v>0</v>
      </c>
      <c r="Y32" s="91" t="s">
        <v>671</v>
      </c>
      <c r="Z32" s="66">
        <f>COUNTIFS('MITRE ATTCK v17.1'!$C:$C,$C32,'MITRE ATTCK v17.1'!$L:$L,RIGHT(X$20,1))</f>
        <v>8</v>
      </c>
      <c r="AA32" s="67">
        <f>IFERROR(IFERROR(1/(RIGHT(X$20,1)/SUMIFS('MITRE ATTCK v17.1'!$N:$N,'MITRE ATTCK v17.1'!$C:$C,$C32,'MITRE ATTCK v17.1'!$L:$L,RIGHT(X$20,1))),0)/COUNTIFS('MITRE ATTCK v17.1'!$C:$C,$C32,'MITRE ATTCK v17.1'!$L:$L,RIGHT(X$20,1)),"-")</f>
        <v>0</v>
      </c>
      <c r="AB32" s="19">
        <f t="shared" si="0"/>
        <v>0</v>
      </c>
      <c r="AC32" s="91" t="s">
        <v>671</v>
      </c>
      <c r="AD32" s="68">
        <f>COUNTIFS('MITRE ATTCK v17.1'!$C:$C,$C32,'MITRE ATTCK v17.1'!$F:$F,"&gt;0")</f>
        <v>91</v>
      </c>
      <c r="AE32" s="67">
        <f t="shared" si="1"/>
        <v>0</v>
      </c>
      <c r="AF32" s="41"/>
    </row>
    <row r="33" spans="2:32" x14ac:dyDescent="0.25">
      <c r="B33" s="32"/>
      <c r="C33" s="24" t="s">
        <v>513</v>
      </c>
      <c r="D33" s="65">
        <f>IFERROR(1/(RIGHT(D$20,1)/SUMIFS('MITRE ATTCK v17.1'!$N:$N,'MITRE ATTCK v17.1'!$C:$C,$C33,'MITRE ATTCK v17.1'!$L:$L,RIGHT(D$20,1))),0)</f>
        <v>0</v>
      </c>
      <c r="E33" s="91" t="s">
        <v>671</v>
      </c>
      <c r="F33" s="66">
        <f>COUNTIFS('MITRE ATTCK v17.1'!$C:$C,$C33,'MITRE ATTCK v17.1'!$L:$L,RIGHT(D$20,1))</f>
        <v>9</v>
      </c>
      <c r="G33" s="67">
        <f>IFERROR(IFERROR(1/(RIGHT(D$20,1)/SUMIFS('MITRE ATTCK v17.1'!$N:$N,'MITRE ATTCK v17.1'!$C:$C,$C33,'MITRE ATTCK v17.1'!$L:$L,RIGHT(D$20,1))),0)/COUNTIFS('MITRE ATTCK v17.1'!$C:$C,$C33,'MITRE ATTCK v17.1'!$L:$L,RIGHT(D$20,1)),"-")</f>
        <v>0</v>
      </c>
      <c r="H33" s="18">
        <f>IFERROR(1/(RIGHT(H$20,1)/SUMIFS('MITRE ATTCK v17.1'!$N:$N,'MITRE ATTCK v17.1'!$C:$C,$C33,'MITRE ATTCK v17.1'!$L:$L,RIGHT(H$20,1))),0)</f>
        <v>0</v>
      </c>
      <c r="I33" s="91" t="s">
        <v>671</v>
      </c>
      <c r="J33" s="66">
        <f>COUNTIFS('MITRE ATTCK v17.1'!$C:$C,$C33,'MITRE ATTCK v17.1'!$L:$L,RIGHT(H$20,1))</f>
        <v>8</v>
      </c>
      <c r="K33" s="67">
        <f>IFERROR(IFERROR(1/(RIGHT(H$20,1)/SUMIFS('MITRE ATTCK v17.1'!$N:$N,'MITRE ATTCK v17.1'!$C:$C,$C33,'MITRE ATTCK v17.1'!$L:$L,RIGHT(H$20,1))),0)/COUNTIFS('MITRE ATTCK v17.1'!$C:$C,$C33,'MITRE ATTCK v17.1'!$L:$L,RIGHT(H$20,1)),"-")</f>
        <v>0</v>
      </c>
      <c r="L33" s="18">
        <f>IFERROR(1/(RIGHT(L$20,1)/SUMIFS('MITRE ATTCK v17.1'!$N:$N,'MITRE ATTCK v17.1'!$C:$C,$C33,'MITRE ATTCK v17.1'!$L:$L,RIGHT(L$20,1))),0)</f>
        <v>0</v>
      </c>
      <c r="M33" s="91" t="s">
        <v>671</v>
      </c>
      <c r="N33" s="66">
        <f>COUNTIFS('MITRE ATTCK v17.1'!$C:$C,$C33,'MITRE ATTCK v17.1'!$L:$L,RIGHT(L$20,1))</f>
        <v>7</v>
      </c>
      <c r="O33" s="67">
        <f>IFERROR(IFERROR(1/(RIGHT(L$20,1)/SUMIFS('MITRE ATTCK v17.1'!$N:$N,'MITRE ATTCK v17.1'!$C:$C,$C33,'MITRE ATTCK v17.1'!$L:$L,RIGHT(L$20,1))),0)/COUNTIFS('MITRE ATTCK v17.1'!$C:$C,$C33,'MITRE ATTCK v17.1'!$L:$L,RIGHT(L$20,1)),"-")</f>
        <v>0</v>
      </c>
      <c r="P33" s="18">
        <f>IFERROR(1/(RIGHT(P$20,1)/SUMIFS('MITRE ATTCK v17.1'!$N:$N,'MITRE ATTCK v17.1'!$C:$C,$C33,'MITRE ATTCK v17.1'!$L:$L,RIGHT(P$20,1))),0)</f>
        <v>0</v>
      </c>
      <c r="Q33" s="91" t="s">
        <v>671</v>
      </c>
      <c r="R33" s="66">
        <f>COUNTIFS('MITRE ATTCK v17.1'!$C:$C,$C33,'MITRE ATTCK v17.1'!$L:$L,RIGHT(P$20,1))</f>
        <v>4</v>
      </c>
      <c r="S33" s="67">
        <f>IFERROR(IFERROR(1/(RIGHT(P$20,1)/SUMIFS('MITRE ATTCK v17.1'!$N:$N,'MITRE ATTCK v17.1'!$C:$C,$C33,'MITRE ATTCK v17.1'!$L:$L,RIGHT(P$20,1))),0)/COUNTIFS('MITRE ATTCK v17.1'!$C:$C,$C33,'MITRE ATTCK v17.1'!$L:$L,RIGHT(P$20,1)),"-")</f>
        <v>0</v>
      </c>
      <c r="T33" s="18">
        <f>IFERROR(1/(RIGHT(T$20,1)/SUMIFS('MITRE ATTCK v17.1'!$N:$N,'MITRE ATTCK v17.1'!$C:$C,$C33,'MITRE ATTCK v17.1'!$L:$L,RIGHT(T$20,1))),0)</f>
        <v>0</v>
      </c>
      <c r="U33" s="91" t="s">
        <v>671</v>
      </c>
      <c r="V33" s="66">
        <f>COUNTIFS('MITRE ATTCK v17.1'!$C:$C,$C33,'MITRE ATTCK v17.1'!$L:$L,RIGHT(T$20,1))</f>
        <v>0</v>
      </c>
      <c r="W33" s="67" t="str">
        <f>IFERROR(IFERROR(1/(RIGHT(T$20,1)/SUMIFS('MITRE ATTCK v17.1'!$N:$N,'MITRE ATTCK v17.1'!$C:$C,$C33,'MITRE ATTCK v17.1'!$L:$L,RIGHT(T$20,1))),0)/COUNTIFS('MITRE ATTCK v17.1'!$C:$C,$C33,'MITRE ATTCK v17.1'!$L:$L,RIGHT(T$20,1)),"-")</f>
        <v>-</v>
      </c>
      <c r="X33" s="18">
        <f>IFERROR(1/(RIGHT(X$20,1)/SUMIFS('MITRE ATTCK v17.1'!$N:$N,'MITRE ATTCK v17.1'!$C:$C,$C33,'MITRE ATTCK v17.1'!$L:$L,RIGHT(X$20,1))),0)</f>
        <v>0</v>
      </c>
      <c r="Y33" s="91" t="s">
        <v>671</v>
      </c>
      <c r="Z33" s="66">
        <f>COUNTIFS('MITRE ATTCK v17.1'!$C:$C,$C33,'MITRE ATTCK v17.1'!$L:$L,RIGHT(X$20,1))</f>
        <v>1</v>
      </c>
      <c r="AA33" s="67">
        <f>IFERROR(IFERROR(1/(RIGHT(X$20,1)/SUMIFS('MITRE ATTCK v17.1'!$N:$N,'MITRE ATTCK v17.1'!$C:$C,$C33,'MITRE ATTCK v17.1'!$L:$L,RIGHT(X$20,1))),0)/COUNTIFS('MITRE ATTCK v17.1'!$C:$C,$C33,'MITRE ATTCK v17.1'!$L:$L,RIGHT(X$20,1)),"-")</f>
        <v>0</v>
      </c>
      <c r="AB33" s="19">
        <f t="shared" si="0"/>
        <v>0</v>
      </c>
      <c r="AC33" s="91" t="s">
        <v>671</v>
      </c>
      <c r="AD33" s="68">
        <f>COUNTIFS('MITRE ATTCK v17.1'!$C:$C,$C33,'MITRE ATTCK v17.1'!$F:$F,"&gt;0")</f>
        <v>29</v>
      </c>
      <c r="AE33" s="67">
        <f t="shared" si="1"/>
        <v>0</v>
      </c>
      <c r="AF33" s="41"/>
    </row>
    <row r="34" spans="2:32" x14ac:dyDescent="0.25">
      <c r="B34" s="32"/>
      <c r="C34" s="24" t="s">
        <v>553</v>
      </c>
      <c r="D34" s="65">
        <f>IFERROR(1/(RIGHT(D$20,1)/SUMIFS('MITRE ATTCK v17.1'!$N:$N,'MITRE ATTCK v17.1'!$C:$C,$C34,'MITRE ATTCK v17.1'!$L:$L,RIGHT(D$20,1))),0)</f>
        <v>0</v>
      </c>
      <c r="E34" s="91" t="s">
        <v>671</v>
      </c>
      <c r="F34" s="66">
        <f>COUNTIFS('MITRE ATTCK v17.1'!$C:$C,$C34,'MITRE ATTCK v17.1'!$L:$L,RIGHT(D$20,1))</f>
        <v>0</v>
      </c>
      <c r="G34" s="67" t="str">
        <f>IFERROR(IFERROR(1/(RIGHT(D$20,1)/SUMIFS('MITRE ATTCK v17.1'!$N:$N,'MITRE ATTCK v17.1'!$C:$C,$C34,'MITRE ATTCK v17.1'!$L:$L,RIGHT(D$20,1))),0)/COUNTIFS('MITRE ATTCK v17.1'!$C:$C,$C34,'MITRE ATTCK v17.1'!$L:$L,RIGHT(D$20,1)),"-")</f>
        <v>-</v>
      </c>
      <c r="H34" s="18">
        <f>IFERROR(1/(RIGHT(H$20,1)/SUMIFS('MITRE ATTCK v17.1'!$N:$N,'MITRE ATTCK v17.1'!$C:$C,$C34,'MITRE ATTCK v17.1'!$L:$L,RIGHT(H$20,1))),0)</f>
        <v>0</v>
      </c>
      <c r="I34" s="91" t="s">
        <v>671</v>
      </c>
      <c r="J34" s="66">
        <f>COUNTIFS('MITRE ATTCK v17.1'!$C:$C,$C34,'MITRE ATTCK v17.1'!$L:$L,RIGHT(H$20,1))</f>
        <v>12</v>
      </c>
      <c r="K34" s="67">
        <f>IFERROR(IFERROR(1/(RIGHT(H$20,1)/SUMIFS('MITRE ATTCK v17.1'!$N:$N,'MITRE ATTCK v17.1'!$C:$C,$C34,'MITRE ATTCK v17.1'!$L:$L,RIGHT(H$20,1))),0)/COUNTIFS('MITRE ATTCK v17.1'!$C:$C,$C34,'MITRE ATTCK v17.1'!$L:$L,RIGHT(H$20,1)),"-")</f>
        <v>0</v>
      </c>
      <c r="L34" s="18">
        <f>IFERROR(1/(RIGHT(L$20,1)/SUMIFS('MITRE ATTCK v17.1'!$N:$N,'MITRE ATTCK v17.1'!$C:$C,$C34,'MITRE ATTCK v17.1'!$L:$L,RIGHT(L$20,1))),0)</f>
        <v>0</v>
      </c>
      <c r="M34" s="91" t="s">
        <v>671</v>
      </c>
      <c r="N34" s="66">
        <f>COUNTIFS('MITRE ATTCK v17.1'!$C:$C,$C34,'MITRE ATTCK v17.1'!$L:$L,RIGHT(L$20,1))</f>
        <v>5</v>
      </c>
      <c r="O34" s="67">
        <f>IFERROR(IFERROR(1/(RIGHT(L$20,1)/SUMIFS('MITRE ATTCK v17.1'!$N:$N,'MITRE ATTCK v17.1'!$C:$C,$C34,'MITRE ATTCK v17.1'!$L:$L,RIGHT(L$20,1))),0)/COUNTIFS('MITRE ATTCK v17.1'!$C:$C,$C34,'MITRE ATTCK v17.1'!$L:$L,RIGHT(L$20,1)),"-")</f>
        <v>0</v>
      </c>
      <c r="P34" s="18">
        <f>IFERROR(1/(RIGHT(P$20,1)/SUMIFS('MITRE ATTCK v17.1'!$N:$N,'MITRE ATTCK v17.1'!$C:$C,$C34,'MITRE ATTCK v17.1'!$L:$L,RIGHT(P$20,1))),0)</f>
        <v>0</v>
      </c>
      <c r="Q34" s="91" t="s">
        <v>671</v>
      </c>
      <c r="R34" s="66">
        <f>COUNTIFS('MITRE ATTCK v17.1'!$C:$C,$C34,'MITRE ATTCK v17.1'!$L:$L,RIGHT(P$20,1))</f>
        <v>4</v>
      </c>
      <c r="S34" s="67">
        <f>IFERROR(IFERROR(1/(RIGHT(P$20,1)/SUMIFS('MITRE ATTCK v17.1'!$N:$N,'MITRE ATTCK v17.1'!$C:$C,$C34,'MITRE ATTCK v17.1'!$L:$L,RIGHT(P$20,1))),0)/COUNTIFS('MITRE ATTCK v17.1'!$C:$C,$C34,'MITRE ATTCK v17.1'!$L:$L,RIGHT(P$20,1)),"-")</f>
        <v>0</v>
      </c>
      <c r="T34" s="18">
        <f>IFERROR(1/(RIGHT(T$20,1)/SUMIFS('MITRE ATTCK v17.1'!$N:$N,'MITRE ATTCK v17.1'!$C:$C,$C34,'MITRE ATTCK v17.1'!$L:$L,RIGHT(T$20,1))),0)</f>
        <v>0</v>
      </c>
      <c r="U34" s="91" t="s">
        <v>671</v>
      </c>
      <c r="V34" s="66">
        <f>COUNTIFS('MITRE ATTCK v17.1'!$C:$C,$C34,'MITRE ATTCK v17.1'!$L:$L,RIGHT(T$20,1))</f>
        <v>9</v>
      </c>
      <c r="W34" s="67">
        <f>IFERROR(IFERROR(1/(RIGHT(T$20,1)/SUMIFS('MITRE ATTCK v17.1'!$N:$N,'MITRE ATTCK v17.1'!$C:$C,$C34,'MITRE ATTCK v17.1'!$L:$L,RIGHT(T$20,1))),0)/COUNTIFS('MITRE ATTCK v17.1'!$C:$C,$C34,'MITRE ATTCK v17.1'!$L:$L,RIGHT(T$20,1)),"-")</f>
        <v>0</v>
      </c>
      <c r="X34" s="18">
        <f>IFERROR(1/(RIGHT(X$20,1)/SUMIFS('MITRE ATTCK v17.1'!$N:$N,'MITRE ATTCK v17.1'!$C:$C,$C34,'MITRE ATTCK v17.1'!$L:$L,RIGHT(X$20,1))),0)</f>
        <v>0</v>
      </c>
      <c r="Y34" s="91" t="s">
        <v>671</v>
      </c>
      <c r="Z34" s="66">
        <f>COUNTIFS('MITRE ATTCK v17.1'!$C:$C,$C34,'MITRE ATTCK v17.1'!$L:$L,RIGHT(X$20,1))</f>
        <v>10</v>
      </c>
      <c r="AA34" s="67">
        <f>IFERROR(IFERROR(1/(RIGHT(X$20,1)/SUMIFS('MITRE ATTCK v17.1'!$N:$N,'MITRE ATTCK v17.1'!$C:$C,$C34,'MITRE ATTCK v17.1'!$L:$L,RIGHT(X$20,1))),0)/COUNTIFS('MITRE ATTCK v17.1'!$C:$C,$C34,'MITRE ATTCK v17.1'!$L:$L,RIGHT(X$20,1)),"-")</f>
        <v>0</v>
      </c>
      <c r="AB34" s="19">
        <f t="shared" si="0"/>
        <v>0</v>
      </c>
      <c r="AC34" s="91" t="s">
        <v>671</v>
      </c>
      <c r="AD34" s="68">
        <f>COUNTIFS('MITRE ATTCK v17.1'!$C:$C,$C34,'MITRE ATTCK v17.1'!$F:$F,"&gt;0")</f>
        <v>40</v>
      </c>
      <c r="AE34" s="67">
        <f t="shared" si="1"/>
        <v>0</v>
      </c>
      <c r="AF34" s="41"/>
    </row>
    <row r="35" spans="2:32" ht="15.75" thickBot="1" x14ac:dyDescent="0.3">
      <c r="B35" s="69"/>
      <c r="C35" s="38"/>
      <c r="D35" s="70"/>
      <c r="E35" s="70"/>
      <c r="F35" s="71"/>
      <c r="G35" s="72"/>
      <c r="H35" s="70"/>
      <c r="I35" s="70"/>
      <c r="J35" s="71"/>
      <c r="K35" s="72"/>
      <c r="L35" s="70"/>
      <c r="M35" s="70"/>
      <c r="N35" s="71"/>
      <c r="O35" s="72"/>
      <c r="P35" s="70"/>
      <c r="Q35" s="70"/>
      <c r="R35" s="71"/>
      <c r="S35" s="72"/>
      <c r="T35" s="70"/>
      <c r="U35" s="70"/>
      <c r="V35" s="71"/>
      <c r="W35" s="72"/>
      <c r="X35" s="70"/>
      <c r="Y35" s="70"/>
      <c r="Z35" s="71"/>
      <c r="AA35" s="72"/>
      <c r="AB35" s="42"/>
      <c r="AC35" s="42"/>
      <c r="AD35" s="73"/>
      <c r="AE35" s="72"/>
      <c r="AF35" s="43"/>
    </row>
    <row r="38" spans="2:32" ht="15.75" thickBot="1" x14ac:dyDescent="0.3"/>
    <row r="39" spans="2:32" x14ac:dyDescent="0.25">
      <c r="B39" s="40"/>
      <c r="C39" s="97" t="s">
        <v>680</v>
      </c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63"/>
    </row>
    <row r="40" spans="2:32" x14ac:dyDescent="0.25">
      <c r="B40" s="32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41"/>
    </row>
    <row r="41" spans="2:32" x14ac:dyDescent="0.25">
      <c r="B41" s="32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41"/>
    </row>
    <row r="42" spans="2:32" x14ac:dyDescent="0.25">
      <c r="B42" s="32"/>
      <c r="C42" s="99" t="str">
        <f>Status!C33</f>
        <v>UNPROTECTED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41"/>
    </row>
    <row r="43" spans="2:32" x14ac:dyDescent="0.25">
      <c r="B43" s="32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41"/>
    </row>
    <row r="44" spans="2:32" x14ac:dyDescent="0.25">
      <c r="B44" s="32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41"/>
    </row>
    <row r="45" spans="2:32" x14ac:dyDescent="0.25">
      <c r="B45" s="32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41"/>
    </row>
    <row r="46" spans="2:32" x14ac:dyDescent="0.25">
      <c r="B46" s="32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64" t="s">
        <v>648</v>
      </c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41"/>
    </row>
    <row r="47" spans="2:32" x14ac:dyDescent="0.25">
      <c r="B47" s="32"/>
      <c r="C47" s="100" t="s">
        <v>647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1">
        <f>COUNTIFS('MITRE ATTCK v17.1'!$G:$G,"&gt;0",'MITRE ATTCK v17.1'!$R:$R,"completed")</f>
        <v>0</v>
      </c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41"/>
    </row>
    <row r="48" spans="2:32" x14ac:dyDescent="0.25">
      <c r="B48" s="32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1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41"/>
    </row>
    <row r="49" spans="2:32" x14ac:dyDescent="0.25">
      <c r="B49" s="32"/>
      <c r="C49" s="102" t="s">
        <v>646</v>
      </c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1">
        <f>COUNTIFS('MITRE ATTCK v17.1'!$G:$G,"&gt;0",'MITRE ATTCK v17.1'!$R:$R,"partial")</f>
        <v>0</v>
      </c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41"/>
    </row>
    <row r="50" spans="2:32" x14ac:dyDescent="0.25">
      <c r="B50" s="3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1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41"/>
    </row>
    <row r="51" spans="2:32" x14ac:dyDescent="0.25">
      <c r="B51" s="32"/>
      <c r="C51" s="103" t="s">
        <v>644</v>
      </c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1">
        <f>COUNTIFS('MITRE ATTCK v17.1'!$G:$G,"&gt;0",'MITRE ATTCK v17.1'!$R:$R,"incomplete")</f>
        <v>0</v>
      </c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41"/>
    </row>
    <row r="52" spans="2:32" x14ac:dyDescent="0.25">
      <c r="B52" s="32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1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41"/>
    </row>
    <row r="53" spans="2:32" x14ac:dyDescent="0.25">
      <c r="B53" s="32"/>
      <c r="C53" s="103" t="s">
        <v>645</v>
      </c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1">
        <f>COUNTIF('MITRE ATTCK v17.1'!$R$2:$R$1131,"not evaluated")</f>
        <v>750</v>
      </c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41"/>
    </row>
    <row r="54" spans="2:32" x14ac:dyDescent="0.25">
      <c r="B54" s="32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1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41"/>
    </row>
    <row r="55" spans="2:32" x14ac:dyDescent="0.25">
      <c r="B55" s="32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3" t="str">
        <f>HYPERLINK("https://attack.mitre.org/","MITRE ATT&amp;CK Framework")</f>
        <v>MITRE ATT&amp;CK Framework</v>
      </c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4"/>
      <c r="AF55" s="41"/>
    </row>
    <row r="56" spans="2:32" x14ac:dyDescent="0.25">
      <c r="B56" s="32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41"/>
    </row>
    <row r="57" spans="2:32" x14ac:dyDescent="0.25">
      <c r="B57" s="32"/>
      <c r="C57" s="23"/>
      <c r="D57" s="21" t="s">
        <v>629</v>
      </c>
      <c r="E57" s="95"/>
      <c r="F57" s="95"/>
      <c r="G57" s="27">
        <f>IFERROR(SUM(G58:G71)/COUNT(G58:G71),"-")</f>
        <v>0</v>
      </c>
      <c r="H57" s="22" t="s">
        <v>630</v>
      </c>
      <c r="I57" s="28"/>
      <c r="J57" s="29"/>
      <c r="K57" s="27">
        <f>IFERROR(SUM(K58:K71)/COUNT(K58:K71),"-")</f>
        <v>0</v>
      </c>
      <c r="L57" s="22" t="s">
        <v>631</v>
      </c>
      <c r="M57" s="96"/>
      <c r="N57" s="96"/>
      <c r="O57" s="27">
        <f>IFERROR(SUM(O58:O71)/COUNT(O58:O71),"-")</f>
        <v>0</v>
      </c>
      <c r="P57" s="22" t="s">
        <v>632</v>
      </c>
      <c r="Q57" s="96"/>
      <c r="R57" s="96"/>
      <c r="S57" s="27">
        <f>IFERROR(SUM(S58:S71)/COUNT(S58:S71),"-")</f>
        <v>0</v>
      </c>
      <c r="T57" s="22" t="s">
        <v>633</v>
      </c>
      <c r="U57" s="96"/>
      <c r="V57" s="96"/>
      <c r="W57" s="27">
        <f>IFERROR(SUM(W58:W71)/COUNT(W58:W71),"-")</f>
        <v>0</v>
      </c>
      <c r="X57" s="22" t="s">
        <v>634</v>
      </c>
      <c r="Y57" s="96"/>
      <c r="Z57" s="96"/>
      <c r="AA57" s="27">
        <f>IFERROR(SUM(AA58:AA71)/COUNT(AA58:AA71),"-")</f>
        <v>0</v>
      </c>
      <c r="AB57" s="21" t="s">
        <v>643</v>
      </c>
      <c r="AC57" s="96"/>
      <c r="AD57" s="96"/>
      <c r="AE57" s="27">
        <f>IFERROR(SUM(AE58:AE71)/COUNT(AE58:AE71),"-")</f>
        <v>0</v>
      </c>
      <c r="AF57" s="41"/>
    </row>
    <row r="58" spans="2:32" x14ac:dyDescent="0.25">
      <c r="B58" s="32"/>
      <c r="C58" s="24" t="s">
        <v>4</v>
      </c>
      <c r="D58" s="65">
        <f>IFERROR(1/(RIGHT(D$57,1)/SUMIFS('MITRE ATTCK v17.1'!$S:$S,'MITRE ATTCK v17.1'!$C:$C,$C58,'MITRE ATTCK v17.1'!$Q:$Q,RIGHT(D$57,1))),0)</f>
        <v>0</v>
      </c>
      <c r="E58" s="91" t="s">
        <v>671</v>
      </c>
      <c r="F58" s="66">
        <f>COUNTIFS('MITRE ATTCK v17.1'!$C:$C,$C58,'MITRE ATTCK v17.1'!$Q:$Q,RIGHT(D$57,1))</f>
        <v>0</v>
      </c>
      <c r="G58" s="67" t="str">
        <f>IFERROR(IFERROR(1/(RIGHT(D$57,1)/SUMIFS('MITRE ATTCK v17.1'!$S:$S,'MITRE ATTCK v17.1'!$C:$C,$C58,'MITRE ATTCK v17.1'!$Q:$Q,RIGHT(D$57,1))),0)/COUNTIFS('MITRE ATTCK v17.1'!$C:$C,$C58,'MITRE ATTCK v17.1'!$Q:$Q,RIGHT(D$57,1)),"-")</f>
        <v>-</v>
      </c>
      <c r="H58" s="18">
        <f>IFERROR(1/(RIGHT(H$57,1)/SUMIFS('MITRE ATTCK v17.1'!$S:$S,'MITRE ATTCK v17.1'!$C:$C,$C58,'MITRE ATTCK v17.1'!$Q:$Q,RIGHT(H$57,1))),0)</f>
        <v>0</v>
      </c>
      <c r="I58" s="91" t="s">
        <v>671</v>
      </c>
      <c r="J58" s="66">
        <f>COUNTIFS('MITRE ATTCK v17.1'!$C:$C,$C58,'MITRE ATTCK v17.1'!$Q:$Q,RIGHT(H$57,1))</f>
        <v>6</v>
      </c>
      <c r="K58" s="67">
        <f>IFERROR(IFERROR(1/(RIGHT(H$57,1)/SUMIFS('MITRE ATTCK v17.1'!$S:$S,'MITRE ATTCK v17.1'!$C:$C,$C58,'MITRE ATTCK v17.1'!$Q:$Q,RIGHT(H$57,1))),0)/COUNTIFS('MITRE ATTCK v17.1'!$C:$C,$C58,'MITRE ATTCK v17.1'!$Q:$Q,RIGHT(H$57,1)),"-")</f>
        <v>0</v>
      </c>
      <c r="L58" s="18">
        <f>IFERROR(1/(RIGHT(L$57,1)/SUMIFS('MITRE ATTCK v17.1'!$S:$S,'MITRE ATTCK v17.1'!$C:$C,$C58,'MITRE ATTCK v17.1'!$Q:$Q,RIGHT(L$57,1))),0)</f>
        <v>0</v>
      </c>
      <c r="M58" s="91" t="s">
        <v>671</v>
      </c>
      <c r="N58" s="66">
        <f>COUNTIFS('MITRE ATTCK v17.1'!$C:$C,$C58,'MITRE ATTCK v17.1'!$Q:$Q,RIGHT(L$57,1))</f>
        <v>4</v>
      </c>
      <c r="O58" s="67">
        <f>IFERROR(IFERROR(1/(RIGHT(L$57,1)/SUMIFS('MITRE ATTCK v17.1'!$S:$S,'MITRE ATTCK v17.1'!$C:$C,$C58,'MITRE ATTCK v17.1'!$Q:$Q,RIGHT(L$57,1))),0)/COUNTIFS('MITRE ATTCK v17.1'!$C:$C,$C58,'MITRE ATTCK v17.1'!$Q:$Q,RIGHT(L$57,1)),"-")</f>
        <v>0</v>
      </c>
      <c r="P58" s="18">
        <f>IFERROR(1/(RIGHT(P$57,1)/SUMIFS('MITRE ATTCK v17.1'!$S:$S,'MITRE ATTCK v17.1'!$C:$C,$C58,'MITRE ATTCK v17.1'!$Q:$Q,RIGHT(P$57,1))),0)</f>
        <v>0</v>
      </c>
      <c r="Q58" s="91" t="s">
        <v>671</v>
      </c>
      <c r="R58" s="66">
        <f>COUNTIFS('MITRE ATTCK v17.1'!$C:$C,$C58,'MITRE ATTCK v17.1'!$V:$V,RIGHT(P$57,1))</f>
        <v>6</v>
      </c>
      <c r="S58" s="67">
        <f>IFERROR(IFERROR(1/(RIGHT(P$57,1)/SUMIFS('MITRE ATTCK v17.1'!$S:$S,'MITRE ATTCK v17.1'!$C:$C,$C58,'MITRE ATTCK v17.1'!$Q:$Q,RIGHT(P$57,1))),0)/COUNTIFS('MITRE ATTCK v17.1'!$C:$C,$C58,'MITRE ATTCK v17.1'!$Q:$Q,RIGHT(P$57,1)),"-")</f>
        <v>0</v>
      </c>
      <c r="T58" s="18">
        <f>IFERROR(1/(RIGHT(T$57,1)/SUMIFS('MITRE ATTCK v17.1'!$S:$S,'MITRE ATTCK v17.1'!$C:$C,$C58,'MITRE ATTCK v17.1'!$Q:$Q,RIGHT(T$57,1))),0)</f>
        <v>0</v>
      </c>
      <c r="U58" s="91" t="s">
        <v>671</v>
      </c>
      <c r="V58" s="66">
        <f>COUNTIFS('MITRE ATTCK v17.1'!$C:$C,$C58,'MITRE ATTCK v17.1'!$Q:$Q,RIGHT(T$57,1))</f>
        <v>11</v>
      </c>
      <c r="W58" s="67">
        <f>IFERROR(IFERROR(1/(RIGHT(T$57,1)/SUMIFS('MITRE ATTCK v17.1'!$S:$S,'MITRE ATTCK v17.1'!$C:$C,$C58,'MITRE ATTCK v17.1'!$Q:$Q,RIGHT(T$57,1))),0)/COUNTIFS('MITRE ATTCK v17.1'!$C:$C,$C58,'MITRE ATTCK v17.1'!$Q:$Q,RIGHT(T$57,1)),"-")</f>
        <v>0</v>
      </c>
      <c r="X58" s="18">
        <f>IFERROR(1/(RIGHT(X$57,1)/SUMIFS('MITRE ATTCK v17.1'!$S:$S,'MITRE ATTCK v17.1'!$C:$C,$C58,'MITRE ATTCK v17.1'!$Q:$Q,RIGHT(X$57,1))),0)</f>
        <v>0</v>
      </c>
      <c r="Y58" s="91" t="s">
        <v>671</v>
      </c>
      <c r="Z58" s="66">
        <f>COUNTIFS('MITRE ATTCK v17.1'!$C:$C,$C58,'MITRE ATTCK v17.1'!$Q:$Q,RIGHT(X$57,1))</f>
        <v>0</v>
      </c>
      <c r="AA58" s="67" t="str">
        <f>IFERROR(IFERROR(1/(RIGHT(X$57,1)/SUMIFS('MITRE ATTCK v17.1'!$S:$S,'MITRE ATTCK v17.1'!$C:$C,$C58,'MITRE ATTCK v17.1'!$Q:$Q,RIGHT(X$57,1))),0)/COUNTIFS('MITRE ATTCK v17.1'!$C:$C,$C58,'MITRE ATTCK v17.1'!$Q:$Q,RIGHT(X$57,1)),"-")</f>
        <v>-</v>
      </c>
      <c r="AB58" s="19">
        <f>SUM(D58,H58,L58,P58,T58,X58)</f>
        <v>0</v>
      </c>
      <c r="AC58" s="91" t="s">
        <v>671</v>
      </c>
      <c r="AD58" s="68">
        <f>COUNTIFS('MITRE ATTCK v17.1'!$C:$C,$C58,'MITRE ATTCK v17.1'!$G:$G,"&gt;0")</f>
        <v>28</v>
      </c>
      <c r="AE58" s="67">
        <f>IFERROR(AB58/AD58,"-")</f>
        <v>0</v>
      </c>
      <c r="AF58" s="41"/>
    </row>
    <row r="59" spans="2:32" x14ac:dyDescent="0.25">
      <c r="B59" s="32"/>
      <c r="C59" s="24" t="s">
        <v>45</v>
      </c>
      <c r="D59" s="65">
        <f>IFERROR(1/(RIGHT(D$57,1)/SUMIFS('MITRE ATTCK v17.1'!$S:$S,'MITRE ATTCK v17.1'!$C:$C,$C59,'MITRE ATTCK v17.1'!$Q:$Q,RIGHT(D$57,1))),0)</f>
        <v>0</v>
      </c>
      <c r="E59" s="91" t="s">
        <v>671</v>
      </c>
      <c r="F59" s="66">
        <f>COUNTIFS('MITRE ATTCK v17.1'!$C:$C,$C59,'MITRE ATTCK v17.1'!$Q:$Q,RIGHT(D$57,1))</f>
        <v>0</v>
      </c>
      <c r="G59" s="67" t="str">
        <f>IFERROR(IFERROR(1/(RIGHT(D$57,1)/SUMIFS('MITRE ATTCK v17.1'!$S:$S,'MITRE ATTCK v17.1'!$C:$C,$C59,'MITRE ATTCK v17.1'!$Q:$Q,RIGHT(D$57,1))),0)/COUNTIFS('MITRE ATTCK v17.1'!$C:$C,$C59,'MITRE ATTCK v17.1'!$Q:$Q,RIGHT(D$57,1)),"-")</f>
        <v>-</v>
      </c>
      <c r="H59" s="18">
        <f>IFERROR(1/(RIGHT(H$57,1)/SUMIFS('MITRE ATTCK v17.1'!$S:$S,'MITRE ATTCK v17.1'!$C:$C,$C59,'MITRE ATTCK v17.1'!$Q:$Q,RIGHT(H$57,1))),0)</f>
        <v>0</v>
      </c>
      <c r="I59" s="91" t="s">
        <v>671</v>
      </c>
      <c r="J59" s="66">
        <f>COUNTIFS('MITRE ATTCK v17.1'!$C:$C,$C59,'MITRE ATTCK v17.1'!$Q:$Q,RIGHT(H$57,1))</f>
        <v>12</v>
      </c>
      <c r="K59" s="67">
        <f>IFERROR(IFERROR(1/(RIGHT(H$57,1)/SUMIFS('MITRE ATTCK v17.1'!$S:$S,'MITRE ATTCK v17.1'!$C:$C,$C59,'MITRE ATTCK v17.1'!$Q:$Q,RIGHT(H$57,1))),0)/COUNTIFS('MITRE ATTCK v17.1'!$C:$C,$C59,'MITRE ATTCK v17.1'!$Q:$Q,RIGHT(H$57,1)),"-")</f>
        <v>0</v>
      </c>
      <c r="L59" s="18">
        <f>IFERROR(1/(RIGHT(L$57,1)/SUMIFS('MITRE ATTCK v17.1'!$S:$S,'MITRE ATTCK v17.1'!$C:$C,$C59,'MITRE ATTCK v17.1'!$Q:$Q,RIGHT(L$57,1))),0)</f>
        <v>0</v>
      </c>
      <c r="M59" s="91" t="s">
        <v>671</v>
      </c>
      <c r="N59" s="66">
        <f>COUNTIFS('MITRE ATTCK v17.1'!$C:$C,$C59,'MITRE ATTCK v17.1'!$Q:$Q,RIGHT(L$57,1))</f>
        <v>14</v>
      </c>
      <c r="O59" s="67">
        <f>IFERROR(IFERROR(1/(RIGHT(L$57,1)/SUMIFS('MITRE ATTCK v17.1'!$S:$S,'MITRE ATTCK v17.1'!$C:$C,$C59,'MITRE ATTCK v17.1'!$Q:$Q,RIGHT(L$57,1))),0)/COUNTIFS('MITRE ATTCK v17.1'!$C:$C,$C59,'MITRE ATTCK v17.1'!$Q:$Q,RIGHT(L$57,1)),"-")</f>
        <v>0</v>
      </c>
      <c r="P59" s="18">
        <f>IFERROR(1/(RIGHT(P$57,1)/SUMIFS('MITRE ATTCK v17.1'!$S:$S,'MITRE ATTCK v17.1'!$C:$C,$C59,'MITRE ATTCK v17.1'!$Q:$Q,RIGHT(P$57,1))),0)</f>
        <v>0</v>
      </c>
      <c r="Q59" s="91" t="s">
        <v>671</v>
      </c>
      <c r="R59" s="66">
        <f>COUNTIFS('MITRE ATTCK v17.1'!$C:$C,$C59,'MITRE ATTCK v17.1'!$V:$V,RIGHT(P$57,1))</f>
        <v>0</v>
      </c>
      <c r="S59" s="67">
        <f>IFERROR(IFERROR(1/(RIGHT(P$57,1)/SUMIFS('MITRE ATTCK v17.1'!$S:$S,'MITRE ATTCK v17.1'!$C:$C,$C59,'MITRE ATTCK v17.1'!$Q:$Q,RIGHT(P$57,1))),0)/COUNTIFS('MITRE ATTCK v17.1'!$C:$C,$C59,'MITRE ATTCK v17.1'!$Q:$Q,RIGHT(P$57,1)),"-")</f>
        <v>0</v>
      </c>
      <c r="T59" s="18">
        <f>IFERROR(1/(RIGHT(T$57,1)/SUMIFS('MITRE ATTCK v17.1'!$S:$S,'MITRE ATTCK v17.1'!$C:$C,$C59,'MITRE ATTCK v17.1'!$Q:$Q,RIGHT(T$57,1))),0)</f>
        <v>0</v>
      </c>
      <c r="U59" s="91" t="s">
        <v>671</v>
      </c>
      <c r="V59" s="66">
        <f>COUNTIFS('MITRE ATTCK v17.1'!$C:$C,$C59,'MITRE ATTCK v17.1'!$Q:$Q,RIGHT(T$57,1))</f>
        <v>2</v>
      </c>
      <c r="W59" s="67">
        <f>IFERROR(IFERROR(1/(RIGHT(T$57,1)/SUMIFS('MITRE ATTCK v17.1'!$S:$S,'MITRE ATTCK v17.1'!$C:$C,$C59,'MITRE ATTCK v17.1'!$Q:$Q,RIGHT(T$57,1))),0)/COUNTIFS('MITRE ATTCK v17.1'!$C:$C,$C59,'MITRE ATTCK v17.1'!$Q:$Q,RIGHT(T$57,1)),"-")</f>
        <v>0</v>
      </c>
      <c r="X59" s="18">
        <f>IFERROR(1/(RIGHT(X$57,1)/SUMIFS('MITRE ATTCK v17.1'!$S:$S,'MITRE ATTCK v17.1'!$C:$C,$C59,'MITRE ATTCK v17.1'!$Q:$Q,RIGHT(X$57,1))),0)</f>
        <v>0</v>
      </c>
      <c r="Y59" s="91" t="s">
        <v>671</v>
      </c>
      <c r="Z59" s="66">
        <f>COUNTIFS('MITRE ATTCK v17.1'!$C:$C,$C59,'MITRE ATTCK v17.1'!$Q:$Q,RIGHT(X$57,1))</f>
        <v>4</v>
      </c>
      <c r="AA59" s="67">
        <f>IFERROR(IFERROR(1/(RIGHT(X$57,1)/SUMIFS('MITRE ATTCK v17.1'!$S:$S,'MITRE ATTCK v17.1'!$C:$C,$C59,'MITRE ATTCK v17.1'!$Q:$Q,RIGHT(X$57,1))),0)/COUNTIFS('MITRE ATTCK v17.1'!$C:$C,$C59,'MITRE ATTCK v17.1'!$Q:$Q,RIGHT(X$57,1)),"-")</f>
        <v>0</v>
      </c>
      <c r="AB59" s="19">
        <f t="shared" ref="AB59:AB71" si="2">SUM(D59,H59,L59,P59,T59,X59)</f>
        <v>0</v>
      </c>
      <c r="AC59" s="91" t="s">
        <v>671</v>
      </c>
      <c r="AD59" s="68">
        <f>COUNTIFS('MITRE ATTCK v17.1'!$C:$C,$C59,'MITRE ATTCK v17.1'!$G:$G,"&gt;0")</f>
        <v>36</v>
      </c>
      <c r="AE59" s="67">
        <f t="shared" ref="AE59:AE71" si="3">IFERROR(AB59/AD59,"-")</f>
        <v>0</v>
      </c>
      <c r="AF59" s="41"/>
    </row>
    <row r="60" spans="2:32" x14ac:dyDescent="0.25">
      <c r="B60" s="32"/>
      <c r="C60" s="24" t="s">
        <v>83</v>
      </c>
      <c r="D60" s="65">
        <f>IFERROR(1/(RIGHT(D$57,1)/SUMIFS('MITRE ATTCK v17.1'!$S:$S,'MITRE ATTCK v17.1'!$C:$C,$C60,'MITRE ATTCK v17.1'!$Q:$Q,RIGHT(D$57,1))),0)</f>
        <v>0</v>
      </c>
      <c r="E60" s="91" t="s">
        <v>671</v>
      </c>
      <c r="F60" s="66">
        <f>COUNTIFS('MITRE ATTCK v17.1'!$C:$C,$C60,'MITRE ATTCK v17.1'!$Q:$Q,RIGHT(D$57,1))</f>
        <v>0</v>
      </c>
      <c r="G60" s="67" t="str">
        <f>IFERROR(IFERROR(1/(RIGHT(D$57,1)/SUMIFS('MITRE ATTCK v17.1'!$S:$S,'MITRE ATTCK v17.1'!$C:$C,$C60,'MITRE ATTCK v17.1'!$Q:$Q,RIGHT(D$57,1))),0)/COUNTIFS('MITRE ATTCK v17.1'!$C:$C,$C60,'MITRE ATTCK v17.1'!$Q:$Q,RIGHT(D$57,1)),"-")</f>
        <v>-</v>
      </c>
      <c r="H60" s="18">
        <f>IFERROR(1/(RIGHT(H$57,1)/SUMIFS('MITRE ATTCK v17.1'!$S:$S,'MITRE ATTCK v17.1'!$C:$C,$C60,'MITRE ATTCK v17.1'!$Q:$Q,RIGHT(H$57,1))),0)</f>
        <v>0</v>
      </c>
      <c r="I60" s="91" t="s">
        <v>671</v>
      </c>
      <c r="J60" s="66">
        <f>COUNTIFS('MITRE ATTCK v17.1'!$C:$C,$C60,'MITRE ATTCK v17.1'!$Q:$Q,RIGHT(H$57,1))</f>
        <v>1</v>
      </c>
      <c r="K60" s="67">
        <f>IFERROR(IFERROR(1/(RIGHT(H$57,1)/SUMIFS('MITRE ATTCK v17.1'!$S:$S,'MITRE ATTCK v17.1'!$C:$C,$C60,'MITRE ATTCK v17.1'!$Q:$Q,RIGHT(H$57,1))),0)/COUNTIFS('MITRE ATTCK v17.1'!$C:$C,$C60,'MITRE ATTCK v17.1'!$Q:$Q,RIGHT(H$57,1)),"-")</f>
        <v>0</v>
      </c>
      <c r="L60" s="18">
        <f>IFERROR(1/(RIGHT(L$57,1)/SUMIFS('MITRE ATTCK v17.1'!$S:$S,'MITRE ATTCK v17.1'!$C:$C,$C60,'MITRE ATTCK v17.1'!$Q:$Q,RIGHT(L$57,1))),0)</f>
        <v>0</v>
      </c>
      <c r="M60" s="91" t="s">
        <v>671</v>
      </c>
      <c r="N60" s="66">
        <f>COUNTIFS('MITRE ATTCK v17.1'!$C:$C,$C60,'MITRE ATTCK v17.1'!$Q:$Q,RIGHT(L$57,1))</f>
        <v>0</v>
      </c>
      <c r="O60" s="67" t="str">
        <f>IFERROR(IFERROR(1/(RIGHT(L$57,1)/SUMIFS('MITRE ATTCK v17.1'!$S:$S,'MITRE ATTCK v17.1'!$C:$C,$C60,'MITRE ATTCK v17.1'!$Q:$Q,RIGHT(L$57,1))),0)/COUNTIFS('MITRE ATTCK v17.1'!$C:$C,$C60,'MITRE ATTCK v17.1'!$Q:$Q,RIGHT(L$57,1)),"-")</f>
        <v>-</v>
      </c>
      <c r="P60" s="18">
        <f>IFERROR(1/(RIGHT(P$57,1)/SUMIFS('MITRE ATTCK v17.1'!$S:$S,'MITRE ATTCK v17.1'!$C:$C,$C60,'MITRE ATTCK v17.1'!$Q:$Q,RIGHT(P$57,1))),0)</f>
        <v>0</v>
      </c>
      <c r="Q60" s="91" t="s">
        <v>671</v>
      </c>
      <c r="R60" s="66">
        <f>COUNTIFS('MITRE ATTCK v17.1'!$C:$C,$C60,'MITRE ATTCK v17.1'!$V:$V,RIGHT(P$57,1))</f>
        <v>1</v>
      </c>
      <c r="S60" s="67" t="str">
        <f>IFERROR(IFERROR(1/(RIGHT(P$57,1)/SUMIFS('MITRE ATTCK v17.1'!$S:$S,'MITRE ATTCK v17.1'!$C:$C,$C60,'MITRE ATTCK v17.1'!$Q:$Q,RIGHT(P$57,1))),0)/COUNTIFS('MITRE ATTCK v17.1'!$C:$C,$C60,'MITRE ATTCK v17.1'!$Q:$Q,RIGHT(P$57,1)),"-")</f>
        <v>-</v>
      </c>
      <c r="T60" s="18">
        <f>IFERROR(1/(RIGHT(T$57,1)/SUMIFS('MITRE ATTCK v17.1'!$S:$S,'MITRE ATTCK v17.1'!$C:$C,$C60,'MITRE ATTCK v17.1'!$Q:$Q,RIGHT(T$57,1))),0)</f>
        <v>0</v>
      </c>
      <c r="U60" s="91" t="s">
        <v>671</v>
      </c>
      <c r="V60" s="66">
        <f>COUNTIFS('MITRE ATTCK v17.1'!$C:$C,$C60,'MITRE ATTCK v17.1'!$Q:$Q,RIGHT(T$57,1))</f>
        <v>19</v>
      </c>
      <c r="W60" s="67">
        <f>IFERROR(IFERROR(1/(RIGHT(T$57,1)/SUMIFS('MITRE ATTCK v17.1'!$S:$S,'MITRE ATTCK v17.1'!$C:$C,$C60,'MITRE ATTCK v17.1'!$Q:$Q,RIGHT(T$57,1))),0)/COUNTIFS('MITRE ATTCK v17.1'!$C:$C,$C60,'MITRE ATTCK v17.1'!$Q:$Q,RIGHT(T$57,1)),"-")</f>
        <v>0</v>
      </c>
      <c r="X60" s="18">
        <f>IFERROR(1/(RIGHT(X$57,1)/SUMIFS('MITRE ATTCK v17.1'!$S:$S,'MITRE ATTCK v17.1'!$C:$C,$C60,'MITRE ATTCK v17.1'!$Q:$Q,RIGHT(X$57,1))),0)</f>
        <v>0</v>
      </c>
      <c r="Y60" s="91" t="s">
        <v>671</v>
      </c>
      <c r="Z60" s="66">
        <f>COUNTIFS('MITRE ATTCK v17.1'!$C:$C,$C60,'MITRE ATTCK v17.1'!$Q:$Q,RIGHT(X$57,1))</f>
        <v>32</v>
      </c>
      <c r="AA60" s="67">
        <f>IFERROR(IFERROR(1/(RIGHT(X$57,1)/SUMIFS('MITRE ATTCK v17.1'!$S:$S,'MITRE ATTCK v17.1'!$C:$C,$C60,'MITRE ATTCK v17.1'!$Q:$Q,RIGHT(X$57,1))),0)/COUNTIFS('MITRE ATTCK v17.1'!$C:$C,$C60,'MITRE ATTCK v17.1'!$Q:$Q,RIGHT(X$57,1)),"-")</f>
        <v>0</v>
      </c>
      <c r="AB60" s="19">
        <f t="shared" si="2"/>
        <v>0</v>
      </c>
      <c r="AC60" s="91" t="s">
        <v>671</v>
      </c>
      <c r="AD60" s="68">
        <f>COUNTIFS('MITRE ATTCK v17.1'!$C:$C,$C60,'MITRE ATTCK v17.1'!$G:$G,"&gt;0")</f>
        <v>52</v>
      </c>
      <c r="AE60" s="67">
        <f t="shared" si="3"/>
        <v>0</v>
      </c>
      <c r="AF60" s="41"/>
    </row>
    <row r="61" spans="2:32" x14ac:dyDescent="0.25">
      <c r="B61" s="32"/>
      <c r="C61" s="24" t="s">
        <v>132</v>
      </c>
      <c r="D61" s="65">
        <f>IFERROR(1/(RIGHT(D$57,1)/SUMIFS('MITRE ATTCK v17.1'!$S:$S,'MITRE ATTCK v17.1'!$C:$C,$C61,'MITRE ATTCK v17.1'!$Q:$Q,RIGHT(D$57,1))),0)</f>
        <v>0</v>
      </c>
      <c r="E61" s="91" t="s">
        <v>671</v>
      </c>
      <c r="F61" s="66">
        <f>COUNTIFS('MITRE ATTCK v17.1'!$C:$C,$C61,'MITRE ATTCK v17.1'!$Q:$Q,RIGHT(D$57,1))</f>
        <v>3</v>
      </c>
      <c r="G61" s="67">
        <f>IFERROR(IFERROR(1/(RIGHT(D$57,1)/SUMIFS('MITRE ATTCK v17.1'!$S:$S,'MITRE ATTCK v17.1'!$C:$C,$C61,'MITRE ATTCK v17.1'!$Q:$Q,RIGHT(D$57,1))),0)/COUNTIFS('MITRE ATTCK v17.1'!$C:$C,$C61,'MITRE ATTCK v17.1'!$Q:$Q,RIGHT(D$57,1)),"-")</f>
        <v>0</v>
      </c>
      <c r="H61" s="18">
        <f>IFERROR(1/(RIGHT(H$57,1)/SUMIFS('MITRE ATTCK v17.1'!$S:$S,'MITRE ATTCK v17.1'!$C:$C,$C61,'MITRE ATTCK v17.1'!$Q:$Q,RIGHT(H$57,1))),0)</f>
        <v>0</v>
      </c>
      <c r="I61" s="91" t="s">
        <v>671</v>
      </c>
      <c r="J61" s="66">
        <f>COUNTIFS('MITRE ATTCK v17.1'!$C:$C,$C61,'MITRE ATTCK v17.1'!$Q:$Q,RIGHT(H$57,1))</f>
        <v>9</v>
      </c>
      <c r="K61" s="67">
        <f>IFERROR(IFERROR(1/(RIGHT(H$57,1)/SUMIFS('MITRE ATTCK v17.1'!$S:$S,'MITRE ATTCK v17.1'!$C:$C,$C61,'MITRE ATTCK v17.1'!$Q:$Q,RIGHT(H$57,1))),0)/COUNTIFS('MITRE ATTCK v17.1'!$C:$C,$C61,'MITRE ATTCK v17.1'!$Q:$Q,RIGHT(H$57,1)),"-")</f>
        <v>0</v>
      </c>
      <c r="L61" s="18">
        <f>IFERROR(1/(RIGHT(L$57,1)/SUMIFS('MITRE ATTCK v17.1'!$S:$S,'MITRE ATTCK v17.1'!$C:$C,$C61,'MITRE ATTCK v17.1'!$Q:$Q,RIGHT(L$57,1))),0)</f>
        <v>0</v>
      </c>
      <c r="M61" s="91" t="s">
        <v>671</v>
      </c>
      <c r="N61" s="66">
        <f>COUNTIFS('MITRE ATTCK v17.1'!$C:$C,$C61,'MITRE ATTCK v17.1'!$Q:$Q,RIGHT(L$57,1))</f>
        <v>53</v>
      </c>
      <c r="O61" s="67">
        <f>IFERROR(IFERROR(1/(RIGHT(L$57,1)/SUMIFS('MITRE ATTCK v17.1'!$S:$S,'MITRE ATTCK v17.1'!$C:$C,$C61,'MITRE ATTCK v17.1'!$Q:$Q,RIGHT(L$57,1))),0)/COUNTIFS('MITRE ATTCK v17.1'!$C:$C,$C61,'MITRE ATTCK v17.1'!$Q:$Q,RIGHT(L$57,1)),"-")</f>
        <v>0</v>
      </c>
      <c r="P61" s="18">
        <f>IFERROR(1/(RIGHT(P$57,1)/SUMIFS('MITRE ATTCK v17.1'!$S:$S,'MITRE ATTCK v17.1'!$C:$C,$C61,'MITRE ATTCK v17.1'!$Q:$Q,RIGHT(P$57,1))),0)</f>
        <v>0</v>
      </c>
      <c r="Q61" s="91" t="s">
        <v>671</v>
      </c>
      <c r="R61" s="66">
        <f>COUNTIFS('MITRE ATTCK v17.1'!$C:$C,$C61,'MITRE ATTCK v17.1'!$V:$V,RIGHT(P$57,1))</f>
        <v>8</v>
      </c>
      <c r="S61" s="67">
        <f>IFERROR(IFERROR(1/(RIGHT(P$57,1)/SUMIFS('MITRE ATTCK v17.1'!$S:$S,'MITRE ATTCK v17.1'!$C:$C,$C61,'MITRE ATTCK v17.1'!$Q:$Q,RIGHT(P$57,1))),0)/COUNTIFS('MITRE ATTCK v17.1'!$C:$C,$C61,'MITRE ATTCK v17.1'!$Q:$Q,RIGHT(P$57,1)),"-")</f>
        <v>0</v>
      </c>
      <c r="T61" s="18">
        <f>IFERROR(1/(RIGHT(T$57,1)/SUMIFS('MITRE ATTCK v17.1'!$S:$S,'MITRE ATTCK v17.1'!$C:$C,$C61,'MITRE ATTCK v17.1'!$Q:$Q,RIGHT(T$57,1))),0)</f>
        <v>0</v>
      </c>
      <c r="U61" s="91" t="s">
        <v>671</v>
      </c>
      <c r="V61" s="66">
        <f>COUNTIFS('MITRE ATTCK v17.1'!$C:$C,$C61,'MITRE ATTCK v17.1'!$Q:$Q,RIGHT(T$57,1))</f>
        <v>37</v>
      </c>
      <c r="W61" s="67">
        <f>IFERROR(IFERROR(1/(RIGHT(T$57,1)/SUMIFS('MITRE ATTCK v17.1'!$S:$S,'MITRE ATTCK v17.1'!$C:$C,$C61,'MITRE ATTCK v17.1'!$Q:$Q,RIGHT(T$57,1))),0)/COUNTIFS('MITRE ATTCK v17.1'!$C:$C,$C61,'MITRE ATTCK v17.1'!$Q:$Q,RIGHT(T$57,1)),"-")</f>
        <v>0</v>
      </c>
      <c r="X61" s="18">
        <f>IFERROR(1/(RIGHT(X$57,1)/SUMIFS('MITRE ATTCK v17.1'!$S:$S,'MITRE ATTCK v17.1'!$C:$C,$C61,'MITRE ATTCK v17.1'!$Q:$Q,RIGHT(X$57,1))),0)</f>
        <v>0</v>
      </c>
      <c r="Y61" s="91" t="s">
        <v>671</v>
      </c>
      <c r="Z61" s="66">
        <f>COUNTIFS('MITRE ATTCK v17.1'!$C:$C,$C61,'MITRE ATTCK v17.1'!$Q:$Q,RIGHT(X$57,1))</f>
        <v>26</v>
      </c>
      <c r="AA61" s="67">
        <f>IFERROR(IFERROR(1/(RIGHT(X$57,1)/SUMIFS('MITRE ATTCK v17.1'!$S:$S,'MITRE ATTCK v17.1'!$C:$C,$C61,'MITRE ATTCK v17.1'!$Q:$Q,RIGHT(X$57,1))),0)/COUNTIFS('MITRE ATTCK v17.1'!$C:$C,$C61,'MITRE ATTCK v17.1'!$Q:$Q,RIGHT(X$57,1)),"-")</f>
        <v>0</v>
      </c>
      <c r="AB61" s="19">
        <f t="shared" si="2"/>
        <v>0</v>
      </c>
      <c r="AC61" s="91" t="s">
        <v>671</v>
      </c>
      <c r="AD61" s="68">
        <f>COUNTIFS('MITRE ATTCK v17.1'!$C:$C,$C61,'MITRE ATTCK v17.1'!$G:$G,"&gt;0")</f>
        <v>163</v>
      </c>
      <c r="AE61" s="67">
        <f t="shared" si="3"/>
        <v>0</v>
      </c>
      <c r="AF61" s="41"/>
    </row>
    <row r="62" spans="2:32" x14ac:dyDescent="0.25">
      <c r="B62" s="32"/>
      <c r="C62" s="24" t="s">
        <v>291</v>
      </c>
      <c r="D62" s="65">
        <f>IFERROR(1/(RIGHT(D$57,1)/SUMIFS('MITRE ATTCK v17.1'!$S:$S,'MITRE ATTCK v17.1'!$C:$C,$C62,'MITRE ATTCK v17.1'!$Q:$Q,RIGHT(D$57,1))),0)</f>
        <v>0</v>
      </c>
      <c r="E62" s="91" t="s">
        <v>671</v>
      </c>
      <c r="F62" s="66">
        <f>COUNTIFS('MITRE ATTCK v17.1'!$C:$C,$C62,'MITRE ATTCK v17.1'!$Q:$Q,RIGHT(D$57,1))</f>
        <v>5</v>
      </c>
      <c r="G62" s="67">
        <f>IFERROR(IFERROR(1/(RIGHT(D$57,1)/SUMIFS('MITRE ATTCK v17.1'!$S:$S,'MITRE ATTCK v17.1'!$C:$C,$C62,'MITRE ATTCK v17.1'!$Q:$Q,RIGHT(D$57,1))),0)/COUNTIFS('MITRE ATTCK v17.1'!$C:$C,$C62,'MITRE ATTCK v17.1'!$Q:$Q,RIGHT(D$57,1)),"-")</f>
        <v>0</v>
      </c>
      <c r="H62" s="18">
        <f>IFERROR(1/(RIGHT(H$57,1)/SUMIFS('MITRE ATTCK v17.1'!$S:$S,'MITRE ATTCK v17.1'!$C:$C,$C62,'MITRE ATTCK v17.1'!$Q:$Q,RIGHT(H$57,1))),0)</f>
        <v>0</v>
      </c>
      <c r="I62" s="91" t="s">
        <v>671</v>
      </c>
      <c r="J62" s="66">
        <f>COUNTIFS('MITRE ATTCK v17.1'!$C:$C,$C62,'MITRE ATTCK v17.1'!$Q:$Q,RIGHT(H$57,1))</f>
        <v>6</v>
      </c>
      <c r="K62" s="67">
        <f>IFERROR(IFERROR(1/(RIGHT(H$57,1)/SUMIFS('MITRE ATTCK v17.1'!$S:$S,'MITRE ATTCK v17.1'!$C:$C,$C62,'MITRE ATTCK v17.1'!$Q:$Q,RIGHT(H$57,1))),0)/COUNTIFS('MITRE ATTCK v17.1'!$C:$C,$C62,'MITRE ATTCK v17.1'!$Q:$Q,RIGHT(H$57,1)),"-")</f>
        <v>0</v>
      </c>
      <c r="L62" s="18">
        <f>IFERROR(1/(RIGHT(L$57,1)/SUMIFS('MITRE ATTCK v17.1'!$S:$S,'MITRE ATTCK v17.1'!$C:$C,$C62,'MITRE ATTCK v17.1'!$Q:$Q,RIGHT(L$57,1))),0)</f>
        <v>0</v>
      </c>
      <c r="M62" s="91" t="s">
        <v>671</v>
      </c>
      <c r="N62" s="66">
        <f>COUNTIFS('MITRE ATTCK v17.1'!$C:$C,$C62,'MITRE ATTCK v17.1'!$Q:$Q,RIGHT(L$57,1))</f>
        <v>23</v>
      </c>
      <c r="O62" s="67">
        <f>IFERROR(IFERROR(1/(RIGHT(L$57,1)/SUMIFS('MITRE ATTCK v17.1'!$S:$S,'MITRE ATTCK v17.1'!$C:$C,$C62,'MITRE ATTCK v17.1'!$Q:$Q,RIGHT(L$57,1))),0)/COUNTIFS('MITRE ATTCK v17.1'!$C:$C,$C62,'MITRE ATTCK v17.1'!$Q:$Q,RIGHT(L$57,1)),"-")</f>
        <v>0</v>
      </c>
      <c r="P62" s="18">
        <f>IFERROR(1/(RIGHT(P$57,1)/SUMIFS('MITRE ATTCK v17.1'!$S:$S,'MITRE ATTCK v17.1'!$C:$C,$C62,'MITRE ATTCK v17.1'!$Q:$Q,RIGHT(P$57,1))),0)</f>
        <v>0</v>
      </c>
      <c r="Q62" s="91" t="s">
        <v>671</v>
      </c>
      <c r="R62" s="66">
        <f>COUNTIFS('MITRE ATTCK v17.1'!$C:$C,$C62,'MITRE ATTCK v17.1'!$V:$V,RIGHT(P$57,1))</f>
        <v>2</v>
      </c>
      <c r="S62" s="67">
        <f>IFERROR(IFERROR(1/(RIGHT(P$57,1)/SUMIFS('MITRE ATTCK v17.1'!$S:$S,'MITRE ATTCK v17.1'!$C:$C,$C62,'MITRE ATTCK v17.1'!$Q:$Q,RIGHT(P$57,1))),0)/COUNTIFS('MITRE ATTCK v17.1'!$C:$C,$C62,'MITRE ATTCK v17.1'!$Q:$Q,RIGHT(P$57,1)),"-")</f>
        <v>0</v>
      </c>
      <c r="T62" s="18">
        <f>IFERROR(1/(RIGHT(T$57,1)/SUMIFS('MITRE ATTCK v17.1'!$S:$S,'MITRE ATTCK v17.1'!$C:$C,$C62,'MITRE ATTCK v17.1'!$Q:$Q,RIGHT(T$57,1))),0)</f>
        <v>0</v>
      </c>
      <c r="U62" s="91" t="s">
        <v>671</v>
      </c>
      <c r="V62" s="66">
        <f>COUNTIFS('MITRE ATTCK v17.1'!$C:$C,$C62,'MITRE ATTCK v17.1'!$Q:$Q,RIGHT(T$57,1))</f>
        <v>0</v>
      </c>
      <c r="W62" s="67" t="str">
        <f>IFERROR(IFERROR(1/(RIGHT(T$57,1)/SUMIFS('MITRE ATTCK v17.1'!$S:$S,'MITRE ATTCK v17.1'!$C:$C,$C62,'MITRE ATTCK v17.1'!$Q:$Q,RIGHT(T$57,1))),0)/COUNTIFS('MITRE ATTCK v17.1'!$C:$C,$C62,'MITRE ATTCK v17.1'!$Q:$Q,RIGHT(T$57,1)),"-")</f>
        <v>-</v>
      </c>
      <c r="X62" s="18">
        <f>IFERROR(1/(RIGHT(X$57,1)/SUMIFS('MITRE ATTCK v17.1'!$S:$S,'MITRE ATTCK v17.1'!$C:$C,$C62,'MITRE ATTCK v17.1'!$Q:$Q,RIGHT(X$57,1))),0)</f>
        <v>0</v>
      </c>
      <c r="Y62" s="91" t="s">
        <v>671</v>
      </c>
      <c r="Z62" s="66">
        <f>COUNTIFS('MITRE ATTCK v17.1'!$C:$C,$C62,'MITRE ATTCK v17.1'!$Q:$Q,RIGHT(X$57,1))</f>
        <v>0</v>
      </c>
      <c r="AA62" s="67" t="str">
        <f>IFERROR(IFERROR(1/(RIGHT(X$57,1)/SUMIFS('MITRE ATTCK v17.1'!$S:$S,'MITRE ATTCK v17.1'!$C:$C,$C62,'MITRE ATTCK v17.1'!$Q:$Q,RIGHT(X$57,1))),0)/COUNTIFS('MITRE ATTCK v17.1'!$C:$C,$C62,'MITRE ATTCK v17.1'!$Q:$Q,RIGHT(X$57,1)),"-")</f>
        <v>-</v>
      </c>
      <c r="AB62" s="19">
        <f t="shared" si="2"/>
        <v>0</v>
      </c>
      <c r="AC62" s="91" t="s">
        <v>671</v>
      </c>
      <c r="AD62" s="68">
        <f>COUNTIFS('MITRE ATTCK v17.1'!$C:$C,$C62,'MITRE ATTCK v17.1'!$G:$G,"&gt;0")</f>
        <v>35</v>
      </c>
      <c r="AE62" s="67">
        <f t="shared" si="3"/>
        <v>0</v>
      </c>
      <c r="AF62" s="41"/>
    </row>
    <row r="63" spans="2:32" x14ac:dyDescent="0.25">
      <c r="B63" s="32"/>
      <c r="C63" s="24" t="s">
        <v>327</v>
      </c>
      <c r="D63" s="65">
        <f>IFERROR(1/(RIGHT(D$57,1)/SUMIFS('MITRE ATTCK v17.1'!$S:$S,'MITRE ATTCK v17.1'!$C:$C,$C63,'MITRE ATTCK v17.1'!$Q:$Q,RIGHT(D$57,1))),0)</f>
        <v>0</v>
      </c>
      <c r="E63" s="91" t="s">
        <v>671</v>
      </c>
      <c r="F63" s="66">
        <f>COUNTIFS('MITRE ATTCK v17.1'!$C:$C,$C63,'MITRE ATTCK v17.1'!$Q:$Q,RIGHT(D$57,1))</f>
        <v>0</v>
      </c>
      <c r="G63" s="67" t="str">
        <f>IFERROR(IFERROR(1/(RIGHT(D$57,1)/SUMIFS('MITRE ATTCK v17.1'!$S:$S,'MITRE ATTCK v17.1'!$C:$C,$C63,'MITRE ATTCK v17.1'!$Q:$Q,RIGHT(D$57,1))),0)/COUNTIFS('MITRE ATTCK v17.1'!$C:$C,$C63,'MITRE ATTCK v17.1'!$Q:$Q,RIGHT(D$57,1)),"-")</f>
        <v>-</v>
      </c>
      <c r="H63" s="18">
        <f>IFERROR(1/(RIGHT(H$57,1)/SUMIFS('MITRE ATTCK v17.1'!$S:$S,'MITRE ATTCK v17.1'!$C:$C,$C63,'MITRE ATTCK v17.1'!$Q:$Q,RIGHT(H$57,1))),0)</f>
        <v>0</v>
      </c>
      <c r="I63" s="91" t="s">
        <v>671</v>
      </c>
      <c r="J63" s="66">
        <f>COUNTIFS('MITRE ATTCK v17.1'!$C:$C,$C63,'MITRE ATTCK v17.1'!$Q:$Q,RIGHT(H$57,1))</f>
        <v>0</v>
      </c>
      <c r="K63" s="67" t="str">
        <f>IFERROR(IFERROR(1/(RIGHT(H$57,1)/SUMIFS('MITRE ATTCK v17.1'!$S:$S,'MITRE ATTCK v17.1'!$C:$C,$C63,'MITRE ATTCK v17.1'!$Q:$Q,RIGHT(H$57,1))),0)/COUNTIFS('MITRE ATTCK v17.1'!$C:$C,$C63,'MITRE ATTCK v17.1'!$Q:$Q,RIGHT(H$57,1)),"-")</f>
        <v>-</v>
      </c>
      <c r="L63" s="18">
        <f>IFERROR(1/(RIGHT(L$57,1)/SUMIFS('MITRE ATTCK v17.1'!$S:$S,'MITRE ATTCK v17.1'!$C:$C,$C63,'MITRE ATTCK v17.1'!$Q:$Q,RIGHT(L$57,1))),0)</f>
        <v>0</v>
      </c>
      <c r="M63" s="91" t="s">
        <v>671</v>
      </c>
      <c r="N63" s="66">
        <f>COUNTIFS('MITRE ATTCK v17.1'!$C:$C,$C63,'MITRE ATTCK v17.1'!$Q:$Q,RIGHT(L$57,1))</f>
        <v>5</v>
      </c>
      <c r="O63" s="67">
        <f>IFERROR(IFERROR(1/(RIGHT(L$57,1)/SUMIFS('MITRE ATTCK v17.1'!$S:$S,'MITRE ATTCK v17.1'!$C:$C,$C63,'MITRE ATTCK v17.1'!$Q:$Q,RIGHT(L$57,1))),0)/COUNTIFS('MITRE ATTCK v17.1'!$C:$C,$C63,'MITRE ATTCK v17.1'!$Q:$Q,RIGHT(L$57,1)),"-")</f>
        <v>0</v>
      </c>
      <c r="P63" s="18">
        <f>IFERROR(1/(RIGHT(P$57,1)/SUMIFS('MITRE ATTCK v17.1'!$S:$S,'MITRE ATTCK v17.1'!$C:$C,$C63,'MITRE ATTCK v17.1'!$Q:$Q,RIGHT(P$57,1))),0)</f>
        <v>0</v>
      </c>
      <c r="Q63" s="91" t="s">
        <v>671</v>
      </c>
      <c r="R63" s="66">
        <f>COUNTIFS('MITRE ATTCK v17.1'!$C:$C,$C63,'MITRE ATTCK v17.1'!$V:$V,RIGHT(P$57,1))</f>
        <v>2</v>
      </c>
      <c r="S63" s="67">
        <f>IFERROR(IFERROR(1/(RIGHT(P$57,1)/SUMIFS('MITRE ATTCK v17.1'!$S:$S,'MITRE ATTCK v17.1'!$C:$C,$C63,'MITRE ATTCK v17.1'!$Q:$Q,RIGHT(P$57,1))),0)/COUNTIFS('MITRE ATTCK v17.1'!$C:$C,$C63,'MITRE ATTCK v17.1'!$Q:$Q,RIGHT(P$57,1)),"-")</f>
        <v>0</v>
      </c>
      <c r="T63" s="18">
        <f>IFERROR(1/(RIGHT(T$57,1)/SUMIFS('MITRE ATTCK v17.1'!$S:$S,'MITRE ATTCK v17.1'!$C:$C,$C63,'MITRE ATTCK v17.1'!$Q:$Q,RIGHT(T$57,1))),0)</f>
        <v>0</v>
      </c>
      <c r="U63" s="91" t="s">
        <v>671</v>
      </c>
      <c r="V63" s="66">
        <f>COUNTIFS('MITRE ATTCK v17.1'!$C:$C,$C63,'MITRE ATTCK v17.1'!$Q:$Q,RIGHT(T$57,1))</f>
        <v>14</v>
      </c>
      <c r="W63" s="67">
        <f>IFERROR(IFERROR(1/(RIGHT(T$57,1)/SUMIFS('MITRE ATTCK v17.1'!$S:$S,'MITRE ATTCK v17.1'!$C:$C,$C63,'MITRE ATTCK v17.1'!$Q:$Q,RIGHT(T$57,1))),0)/COUNTIFS('MITRE ATTCK v17.1'!$C:$C,$C63,'MITRE ATTCK v17.1'!$Q:$Q,RIGHT(T$57,1)),"-")</f>
        <v>0</v>
      </c>
      <c r="X63" s="18">
        <f>IFERROR(1/(RIGHT(X$57,1)/SUMIFS('MITRE ATTCK v17.1'!$S:$S,'MITRE ATTCK v17.1'!$C:$C,$C63,'MITRE ATTCK v17.1'!$Q:$Q,RIGHT(X$57,1))),0)</f>
        <v>0</v>
      </c>
      <c r="Y63" s="91" t="s">
        <v>671</v>
      </c>
      <c r="Z63" s="66">
        <f>COUNTIFS('MITRE ATTCK v17.1'!$C:$C,$C63,'MITRE ATTCK v17.1'!$Q:$Q,RIGHT(X$57,1))</f>
        <v>4</v>
      </c>
      <c r="AA63" s="67">
        <f>IFERROR(IFERROR(1/(RIGHT(X$57,1)/SUMIFS('MITRE ATTCK v17.1'!$S:$S,'MITRE ATTCK v17.1'!$C:$C,$C63,'MITRE ATTCK v17.1'!$Q:$Q,RIGHT(X$57,1))),0)/COUNTIFS('MITRE ATTCK v17.1'!$C:$C,$C63,'MITRE ATTCK v17.1'!$Q:$Q,RIGHT(X$57,1)),"-")</f>
        <v>0</v>
      </c>
      <c r="AB63" s="19">
        <f t="shared" si="2"/>
        <v>0</v>
      </c>
      <c r="AC63" s="91" t="s">
        <v>671</v>
      </c>
      <c r="AD63" s="68">
        <f>COUNTIFS('MITRE ATTCK v17.1'!$C:$C,$C63,'MITRE ATTCK v17.1'!$G:$G,"&gt;0")</f>
        <v>30</v>
      </c>
      <c r="AE63" s="67">
        <f t="shared" si="3"/>
        <v>0</v>
      </c>
      <c r="AF63" s="41"/>
    </row>
    <row r="64" spans="2:32" x14ac:dyDescent="0.25">
      <c r="B64" s="32"/>
      <c r="C64" s="24" t="s">
        <v>361</v>
      </c>
      <c r="D64" s="65">
        <f>IFERROR(1/(RIGHT(D$57,1)/SUMIFS('MITRE ATTCK v17.1'!$S:$S,'MITRE ATTCK v17.1'!$C:$C,$C64,'MITRE ATTCK v17.1'!$Q:$Q,RIGHT(D$57,1))),0)</f>
        <v>0</v>
      </c>
      <c r="E64" s="91" t="s">
        <v>671</v>
      </c>
      <c r="F64" s="66">
        <f>COUNTIFS('MITRE ATTCK v17.1'!$C:$C,$C64,'MITRE ATTCK v17.1'!$Q:$Q,RIGHT(D$57,1))</f>
        <v>0</v>
      </c>
      <c r="G64" s="67" t="str">
        <f>IFERROR(IFERROR(1/(RIGHT(D$57,1)/SUMIFS('MITRE ATTCK v17.1'!$S:$S,'MITRE ATTCK v17.1'!$C:$C,$C64,'MITRE ATTCK v17.1'!$Q:$Q,RIGHT(D$57,1))),0)/COUNTIFS('MITRE ATTCK v17.1'!$C:$C,$C64,'MITRE ATTCK v17.1'!$Q:$Q,RIGHT(D$57,1)),"-")</f>
        <v>-</v>
      </c>
      <c r="H64" s="18">
        <f>IFERROR(1/(RIGHT(H$57,1)/SUMIFS('MITRE ATTCK v17.1'!$S:$S,'MITRE ATTCK v17.1'!$C:$C,$C64,'MITRE ATTCK v17.1'!$Q:$Q,RIGHT(H$57,1))),0)</f>
        <v>0</v>
      </c>
      <c r="I64" s="91" t="s">
        <v>671</v>
      </c>
      <c r="J64" s="66">
        <f>COUNTIFS('MITRE ATTCK v17.1'!$C:$C,$C64,'MITRE ATTCK v17.1'!$Q:$Q,RIGHT(H$57,1))</f>
        <v>0</v>
      </c>
      <c r="K64" s="67" t="str">
        <f>IFERROR(IFERROR(1/(RIGHT(H$57,1)/SUMIFS('MITRE ATTCK v17.1'!$S:$S,'MITRE ATTCK v17.1'!$C:$C,$C64,'MITRE ATTCK v17.1'!$Q:$Q,RIGHT(H$57,1))),0)/COUNTIFS('MITRE ATTCK v17.1'!$C:$C,$C64,'MITRE ATTCK v17.1'!$Q:$Q,RIGHT(H$57,1)),"-")</f>
        <v>-</v>
      </c>
      <c r="L64" s="18">
        <f>IFERROR(1/(RIGHT(L$57,1)/SUMIFS('MITRE ATTCK v17.1'!$S:$S,'MITRE ATTCK v17.1'!$C:$C,$C64,'MITRE ATTCK v17.1'!$Q:$Q,RIGHT(L$57,1))),0)</f>
        <v>0</v>
      </c>
      <c r="M64" s="91" t="s">
        <v>671</v>
      </c>
      <c r="N64" s="66">
        <f>COUNTIFS('MITRE ATTCK v17.1'!$C:$C,$C64,'MITRE ATTCK v17.1'!$Q:$Q,RIGHT(L$57,1))</f>
        <v>1</v>
      </c>
      <c r="O64" s="67">
        <f>IFERROR(IFERROR(1/(RIGHT(L$57,1)/SUMIFS('MITRE ATTCK v17.1'!$S:$S,'MITRE ATTCK v17.1'!$C:$C,$C64,'MITRE ATTCK v17.1'!$Q:$Q,RIGHT(L$57,1))),0)/COUNTIFS('MITRE ATTCK v17.1'!$C:$C,$C64,'MITRE ATTCK v17.1'!$Q:$Q,RIGHT(L$57,1)),"-")</f>
        <v>0</v>
      </c>
      <c r="P64" s="18">
        <f>IFERROR(1/(RIGHT(P$57,1)/SUMIFS('MITRE ATTCK v17.1'!$S:$S,'MITRE ATTCK v17.1'!$C:$C,$C64,'MITRE ATTCK v17.1'!$Q:$Q,RIGHT(P$57,1))),0)</f>
        <v>0</v>
      </c>
      <c r="Q64" s="91" t="s">
        <v>671</v>
      </c>
      <c r="R64" s="66">
        <f>COUNTIFS('MITRE ATTCK v17.1'!$C:$C,$C64,'MITRE ATTCK v17.1'!$V:$V,RIGHT(P$57,1))</f>
        <v>0</v>
      </c>
      <c r="S64" s="67" t="str">
        <f>IFERROR(IFERROR(1/(RIGHT(P$57,1)/SUMIFS('MITRE ATTCK v17.1'!$S:$S,'MITRE ATTCK v17.1'!$C:$C,$C64,'MITRE ATTCK v17.1'!$Q:$Q,RIGHT(P$57,1))),0)/COUNTIFS('MITRE ATTCK v17.1'!$C:$C,$C64,'MITRE ATTCK v17.1'!$Q:$Q,RIGHT(P$57,1)),"-")</f>
        <v>-</v>
      </c>
      <c r="T64" s="18">
        <f>IFERROR(1/(RIGHT(T$57,1)/SUMIFS('MITRE ATTCK v17.1'!$S:$S,'MITRE ATTCK v17.1'!$C:$C,$C64,'MITRE ATTCK v17.1'!$Q:$Q,RIGHT(T$57,1))),0)</f>
        <v>0</v>
      </c>
      <c r="U64" s="91" t="s">
        <v>671</v>
      </c>
      <c r="V64" s="66">
        <f>COUNTIFS('MITRE ATTCK v17.1'!$C:$C,$C64,'MITRE ATTCK v17.1'!$Q:$Q,RIGHT(T$57,1))</f>
        <v>5</v>
      </c>
      <c r="W64" s="67">
        <f>IFERROR(IFERROR(1/(RIGHT(T$57,1)/SUMIFS('MITRE ATTCK v17.1'!$S:$S,'MITRE ATTCK v17.1'!$C:$C,$C64,'MITRE ATTCK v17.1'!$Q:$Q,RIGHT(T$57,1))),0)/COUNTIFS('MITRE ATTCK v17.1'!$C:$C,$C64,'MITRE ATTCK v17.1'!$Q:$Q,RIGHT(T$57,1)),"-")</f>
        <v>0</v>
      </c>
      <c r="X64" s="18">
        <f>IFERROR(1/(RIGHT(X$57,1)/SUMIFS('MITRE ATTCK v17.1'!$S:$S,'MITRE ATTCK v17.1'!$C:$C,$C64,'MITRE ATTCK v17.1'!$Q:$Q,RIGHT(X$57,1))),0)</f>
        <v>0</v>
      </c>
      <c r="Y64" s="91" t="s">
        <v>671</v>
      </c>
      <c r="Z64" s="66">
        <f>COUNTIFS('MITRE ATTCK v17.1'!$C:$C,$C64,'MITRE ATTCK v17.1'!$Q:$Q,RIGHT(X$57,1))</f>
        <v>7</v>
      </c>
      <c r="AA64" s="67">
        <f>IFERROR(IFERROR(1/(RIGHT(X$57,1)/SUMIFS('MITRE ATTCK v17.1'!$S:$S,'MITRE ATTCK v17.1'!$C:$C,$C64,'MITRE ATTCK v17.1'!$Q:$Q,RIGHT(X$57,1))),0)/COUNTIFS('MITRE ATTCK v17.1'!$C:$C,$C64,'MITRE ATTCK v17.1'!$Q:$Q,RIGHT(X$57,1)),"-")</f>
        <v>0</v>
      </c>
      <c r="AB64" s="19">
        <f t="shared" si="2"/>
        <v>0</v>
      </c>
      <c r="AC64" s="91" t="s">
        <v>671</v>
      </c>
      <c r="AD64" s="68">
        <f>COUNTIFS('MITRE ATTCK v17.1'!$C:$C,$C64,'MITRE ATTCK v17.1'!$G:$G,"&gt;0")</f>
        <v>13</v>
      </c>
      <c r="AE64" s="67">
        <f t="shared" si="3"/>
        <v>0</v>
      </c>
      <c r="AF64" s="41"/>
    </row>
    <row r="65" spans="2:32" x14ac:dyDescent="0.25">
      <c r="B65" s="32"/>
      <c r="C65" s="24" t="s">
        <v>379</v>
      </c>
      <c r="D65" s="65">
        <f>IFERROR(1/(RIGHT(D$57,1)/SUMIFS('MITRE ATTCK v17.1'!$S:$S,'MITRE ATTCK v17.1'!$C:$C,$C65,'MITRE ATTCK v17.1'!$Q:$Q,RIGHT(D$57,1))),0)</f>
        <v>0</v>
      </c>
      <c r="E65" s="91" t="s">
        <v>671</v>
      </c>
      <c r="F65" s="66">
        <f>COUNTIFS('MITRE ATTCK v17.1'!$C:$C,$C65,'MITRE ATTCK v17.1'!$Q:$Q,RIGHT(D$57,1))</f>
        <v>0</v>
      </c>
      <c r="G65" s="67" t="str">
        <f>IFERROR(IFERROR(1/(RIGHT(D$57,1)/SUMIFS('MITRE ATTCK v17.1'!$S:$S,'MITRE ATTCK v17.1'!$C:$C,$C65,'MITRE ATTCK v17.1'!$Q:$Q,RIGHT(D$57,1))),0)/COUNTIFS('MITRE ATTCK v17.1'!$C:$C,$C65,'MITRE ATTCK v17.1'!$Q:$Q,RIGHT(D$57,1)),"-")</f>
        <v>-</v>
      </c>
      <c r="H65" s="18">
        <f>IFERROR(1/(RIGHT(H$57,1)/SUMIFS('MITRE ATTCK v17.1'!$S:$S,'MITRE ATTCK v17.1'!$C:$C,$C65,'MITRE ATTCK v17.1'!$Q:$Q,RIGHT(H$57,1))),0)</f>
        <v>0</v>
      </c>
      <c r="I65" s="91" t="s">
        <v>671</v>
      </c>
      <c r="J65" s="66">
        <f>COUNTIFS('MITRE ATTCK v17.1'!$C:$C,$C65,'MITRE ATTCK v17.1'!$Q:$Q,RIGHT(H$57,1))</f>
        <v>0</v>
      </c>
      <c r="K65" s="67" t="str">
        <f>IFERROR(IFERROR(1/(RIGHT(H$57,1)/SUMIFS('MITRE ATTCK v17.1'!$S:$S,'MITRE ATTCK v17.1'!$C:$C,$C65,'MITRE ATTCK v17.1'!$Q:$Q,RIGHT(H$57,1))),0)/COUNTIFS('MITRE ATTCK v17.1'!$C:$C,$C65,'MITRE ATTCK v17.1'!$Q:$Q,RIGHT(H$57,1)),"-")</f>
        <v>-</v>
      </c>
      <c r="L65" s="18">
        <f>IFERROR(1/(RIGHT(L$57,1)/SUMIFS('MITRE ATTCK v17.1'!$S:$S,'MITRE ATTCK v17.1'!$C:$C,$C65,'MITRE ATTCK v17.1'!$Q:$Q,RIGHT(L$57,1))),0)</f>
        <v>0</v>
      </c>
      <c r="M65" s="91" t="s">
        <v>671</v>
      </c>
      <c r="N65" s="66">
        <f>COUNTIFS('MITRE ATTCK v17.1'!$C:$C,$C65,'MITRE ATTCK v17.1'!$Q:$Q,RIGHT(L$57,1))</f>
        <v>2</v>
      </c>
      <c r="O65" s="67">
        <f>IFERROR(IFERROR(1/(RIGHT(L$57,1)/SUMIFS('MITRE ATTCK v17.1'!$S:$S,'MITRE ATTCK v17.1'!$C:$C,$C65,'MITRE ATTCK v17.1'!$Q:$Q,RIGHT(L$57,1))),0)/COUNTIFS('MITRE ATTCK v17.1'!$C:$C,$C65,'MITRE ATTCK v17.1'!$Q:$Q,RIGHT(L$57,1)),"-")</f>
        <v>0</v>
      </c>
      <c r="P65" s="18">
        <f>IFERROR(1/(RIGHT(P$57,1)/SUMIFS('MITRE ATTCK v17.1'!$S:$S,'MITRE ATTCK v17.1'!$C:$C,$C65,'MITRE ATTCK v17.1'!$Q:$Q,RIGHT(P$57,1))),0)</f>
        <v>0</v>
      </c>
      <c r="Q65" s="91" t="s">
        <v>671</v>
      </c>
      <c r="R65" s="66">
        <f>COUNTIFS('MITRE ATTCK v17.1'!$C:$C,$C65,'MITRE ATTCK v17.1'!$V:$V,RIGHT(P$57,1))</f>
        <v>8</v>
      </c>
      <c r="S65" s="67">
        <f>IFERROR(IFERROR(1/(RIGHT(P$57,1)/SUMIFS('MITRE ATTCK v17.1'!$S:$S,'MITRE ATTCK v17.1'!$C:$C,$C65,'MITRE ATTCK v17.1'!$Q:$Q,RIGHT(P$57,1))),0)/COUNTIFS('MITRE ATTCK v17.1'!$C:$C,$C65,'MITRE ATTCK v17.1'!$Q:$Q,RIGHT(P$57,1)),"-")</f>
        <v>0</v>
      </c>
      <c r="T65" s="18">
        <f>IFERROR(1/(RIGHT(T$57,1)/SUMIFS('MITRE ATTCK v17.1'!$S:$S,'MITRE ATTCK v17.1'!$C:$C,$C65,'MITRE ATTCK v17.1'!$Q:$Q,RIGHT(T$57,1))),0)</f>
        <v>0</v>
      </c>
      <c r="U65" s="91" t="s">
        <v>671</v>
      </c>
      <c r="V65" s="66">
        <f>COUNTIFS('MITRE ATTCK v17.1'!$C:$C,$C65,'MITRE ATTCK v17.1'!$Q:$Q,RIGHT(T$57,1))</f>
        <v>9</v>
      </c>
      <c r="W65" s="67">
        <f>IFERROR(IFERROR(1/(RIGHT(T$57,1)/SUMIFS('MITRE ATTCK v17.1'!$S:$S,'MITRE ATTCK v17.1'!$C:$C,$C65,'MITRE ATTCK v17.1'!$Q:$Q,RIGHT(T$57,1))),0)/COUNTIFS('MITRE ATTCK v17.1'!$C:$C,$C65,'MITRE ATTCK v17.1'!$Q:$Q,RIGHT(T$57,1)),"-")</f>
        <v>0</v>
      </c>
      <c r="X65" s="18">
        <f>IFERROR(1/(RIGHT(X$57,1)/SUMIFS('MITRE ATTCK v17.1'!$S:$S,'MITRE ATTCK v17.1'!$C:$C,$C65,'MITRE ATTCK v17.1'!$Q:$Q,RIGHT(X$57,1))),0)</f>
        <v>0</v>
      </c>
      <c r="Y65" s="91" t="s">
        <v>671</v>
      </c>
      <c r="Z65" s="66">
        <f>COUNTIFS('MITRE ATTCK v17.1'!$C:$C,$C65,'MITRE ATTCK v17.1'!$Q:$Q,RIGHT(X$57,1))</f>
        <v>4</v>
      </c>
      <c r="AA65" s="67">
        <f>IFERROR(IFERROR(1/(RIGHT(X$57,1)/SUMIFS('MITRE ATTCK v17.1'!$S:$S,'MITRE ATTCK v17.1'!$C:$C,$C65,'MITRE ATTCK v17.1'!$Q:$Q,RIGHT(X$57,1))),0)/COUNTIFS('MITRE ATTCK v17.1'!$C:$C,$C65,'MITRE ATTCK v17.1'!$Q:$Q,RIGHT(X$57,1)),"-")</f>
        <v>0</v>
      </c>
      <c r="AB65" s="19">
        <f t="shared" si="2"/>
        <v>0</v>
      </c>
      <c r="AC65" s="91" t="s">
        <v>671</v>
      </c>
      <c r="AD65" s="68">
        <f>COUNTIFS('MITRE ATTCK v17.1'!$C:$C,$C65,'MITRE ATTCK v17.1'!$G:$G,"&gt;0")</f>
        <v>24</v>
      </c>
      <c r="AE65" s="67">
        <f t="shared" si="3"/>
        <v>0</v>
      </c>
      <c r="AF65" s="41"/>
    </row>
    <row r="66" spans="2:32" x14ac:dyDescent="0.25">
      <c r="B66" s="32"/>
      <c r="C66" s="24" t="s">
        <v>405</v>
      </c>
      <c r="D66" s="65">
        <f>IFERROR(1/(RIGHT(D$57,1)/SUMIFS('MITRE ATTCK v17.1'!$S:$S,'MITRE ATTCK v17.1'!$C:$C,$C66,'MITRE ATTCK v17.1'!$Q:$Q,RIGHT(D$57,1))),0)</f>
        <v>0</v>
      </c>
      <c r="E66" s="91" t="s">
        <v>671</v>
      </c>
      <c r="F66" s="66">
        <f>COUNTIFS('MITRE ATTCK v17.1'!$C:$C,$C66,'MITRE ATTCK v17.1'!$Q:$Q,RIGHT(D$57,1))</f>
        <v>0</v>
      </c>
      <c r="G66" s="67" t="str">
        <f>IFERROR(IFERROR(1/(RIGHT(D$57,1)/SUMIFS('MITRE ATTCK v17.1'!$S:$S,'MITRE ATTCK v17.1'!$C:$C,$C66,'MITRE ATTCK v17.1'!$Q:$Q,RIGHT(D$57,1))),0)/COUNTIFS('MITRE ATTCK v17.1'!$C:$C,$C66,'MITRE ATTCK v17.1'!$Q:$Q,RIGHT(D$57,1)),"-")</f>
        <v>-</v>
      </c>
      <c r="H66" s="18">
        <f>IFERROR(1/(RIGHT(H$57,1)/SUMIFS('MITRE ATTCK v17.1'!$S:$S,'MITRE ATTCK v17.1'!$C:$C,$C66,'MITRE ATTCK v17.1'!$Q:$Q,RIGHT(H$57,1))),0)</f>
        <v>0</v>
      </c>
      <c r="I66" s="91" t="s">
        <v>671</v>
      </c>
      <c r="J66" s="66">
        <f>COUNTIFS('MITRE ATTCK v17.1'!$C:$C,$C66,'MITRE ATTCK v17.1'!$Q:$Q,RIGHT(H$57,1))</f>
        <v>0</v>
      </c>
      <c r="K66" s="67" t="str">
        <f>IFERROR(IFERROR(1/(RIGHT(H$57,1)/SUMIFS('MITRE ATTCK v17.1'!$S:$S,'MITRE ATTCK v17.1'!$C:$C,$C66,'MITRE ATTCK v17.1'!$Q:$Q,RIGHT(H$57,1))),0)/COUNTIFS('MITRE ATTCK v17.1'!$C:$C,$C66,'MITRE ATTCK v17.1'!$Q:$Q,RIGHT(H$57,1)),"-")</f>
        <v>-</v>
      </c>
      <c r="L66" s="18">
        <f>IFERROR(1/(RIGHT(L$57,1)/SUMIFS('MITRE ATTCK v17.1'!$S:$S,'MITRE ATTCK v17.1'!$C:$C,$C66,'MITRE ATTCK v17.1'!$Q:$Q,RIGHT(L$57,1))),0)</f>
        <v>0</v>
      </c>
      <c r="M66" s="91" t="s">
        <v>671</v>
      </c>
      <c r="N66" s="66">
        <f>COUNTIFS('MITRE ATTCK v17.1'!$C:$C,$C66,'MITRE ATTCK v17.1'!$Q:$Q,RIGHT(L$57,1))</f>
        <v>1</v>
      </c>
      <c r="O66" s="67">
        <f>IFERROR(IFERROR(1/(RIGHT(L$57,1)/SUMIFS('MITRE ATTCK v17.1'!$S:$S,'MITRE ATTCK v17.1'!$C:$C,$C66,'MITRE ATTCK v17.1'!$Q:$Q,RIGHT(L$57,1))),0)/COUNTIFS('MITRE ATTCK v17.1'!$C:$C,$C66,'MITRE ATTCK v17.1'!$Q:$Q,RIGHT(L$57,1)),"-")</f>
        <v>0</v>
      </c>
      <c r="P66" s="18">
        <f>IFERROR(1/(RIGHT(P$57,1)/SUMIFS('MITRE ATTCK v17.1'!$S:$S,'MITRE ATTCK v17.1'!$C:$C,$C66,'MITRE ATTCK v17.1'!$Q:$Q,RIGHT(P$57,1))),0)</f>
        <v>0</v>
      </c>
      <c r="Q66" s="91" t="s">
        <v>671</v>
      </c>
      <c r="R66" s="66">
        <f>COUNTIFS('MITRE ATTCK v17.1'!$C:$C,$C66,'MITRE ATTCK v17.1'!$V:$V,RIGHT(P$57,1))</f>
        <v>3</v>
      </c>
      <c r="S66" s="67">
        <f>IFERROR(IFERROR(1/(RIGHT(P$57,1)/SUMIFS('MITRE ATTCK v17.1'!$S:$S,'MITRE ATTCK v17.1'!$C:$C,$C66,'MITRE ATTCK v17.1'!$Q:$Q,RIGHT(P$57,1))),0)/COUNTIFS('MITRE ATTCK v17.1'!$C:$C,$C66,'MITRE ATTCK v17.1'!$Q:$Q,RIGHT(P$57,1)),"-")</f>
        <v>0</v>
      </c>
      <c r="T66" s="18">
        <f>IFERROR(1/(RIGHT(T$57,1)/SUMIFS('MITRE ATTCK v17.1'!$S:$S,'MITRE ATTCK v17.1'!$C:$C,$C66,'MITRE ATTCK v17.1'!$Q:$Q,RIGHT(T$57,1))),0)</f>
        <v>0</v>
      </c>
      <c r="U66" s="91" t="s">
        <v>671</v>
      </c>
      <c r="V66" s="66">
        <f>COUNTIFS('MITRE ATTCK v17.1'!$C:$C,$C66,'MITRE ATTCK v17.1'!$Q:$Q,RIGHT(T$57,1))</f>
        <v>2</v>
      </c>
      <c r="W66" s="67">
        <f>IFERROR(IFERROR(1/(RIGHT(T$57,1)/SUMIFS('MITRE ATTCK v17.1'!$S:$S,'MITRE ATTCK v17.1'!$C:$C,$C66,'MITRE ATTCK v17.1'!$Q:$Q,RIGHT(T$57,1))),0)/COUNTIFS('MITRE ATTCK v17.1'!$C:$C,$C66,'MITRE ATTCK v17.1'!$Q:$Q,RIGHT(T$57,1)),"-")</f>
        <v>0</v>
      </c>
      <c r="X66" s="18">
        <f>IFERROR(1/(RIGHT(X$57,1)/SUMIFS('MITRE ATTCK v17.1'!$S:$S,'MITRE ATTCK v17.1'!$C:$C,$C66,'MITRE ATTCK v17.1'!$Q:$Q,RIGHT(X$57,1))),0)</f>
        <v>0</v>
      </c>
      <c r="Y66" s="91" t="s">
        <v>671</v>
      </c>
      <c r="Z66" s="66">
        <f>COUNTIFS('MITRE ATTCK v17.1'!$C:$C,$C66,'MITRE ATTCK v17.1'!$Q:$Q,RIGHT(X$57,1))</f>
        <v>5</v>
      </c>
      <c r="AA66" s="67">
        <f>IFERROR(IFERROR(1/(RIGHT(X$57,1)/SUMIFS('MITRE ATTCK v17.1'!$S:$S,'MITRE ATTCK v17.1'!$C:$C,$C66,'MITRE ATTCK v17.1'!$Q:$Q,RIGHT(X$57,1))),0)/COUNTIFS('MITRE ATTCK v17.1'!$C:$C,$C66,'MITRE ATTCK v17.1'!$Q:$Q,RIGHT(X$57,1)),"-")</f>
        <v>0</v>
      </c>
      <c r="AB66" s="19">
        <f t="shared" si="2"/>
        <v>0</v>
      </c>
      <c r="AC66" s="91" t="s">
        <v>671</v>
      </c>
      <c r="AD66" s="68">
        <f>COUNTIFS('MITRE ATTCK v17.1'!$C:$C,$C66,'MITRE ATTCK v17.1'!$G:$G,"&gt;0")</f>
        <v>17</v>
      </c>
      <c r="AE66" s="67">
        <f t="shared" si="3"/>
        <v>0</v>
      </c>
      <c r="AF66" s="41"/>
    </row>
    <row r="67" spans="2:32" x14ac:dyDescent="0.25">
      <c r="B67" s="32"/>
      <c r="C67" s="24" t="s">
        <v>420</v>
      </c>
      <c r="D67" s="65">
        <f>IFERROR(1/(RIGHT(D$57,1)/SUMIFS('MITRE ATTCK v17.1'!$S:$S,'MITRE ATTCK v17.1'!$C:$C,$C67,'MITRE ATTCK v17.1'!$Q:$Q,RIGHT(D$57,1))),0)</f>
        <v>0</v>
      </c>
      <c r="E67" s="91" t="s">
        <v>671</v>
      </c>
      <c r="F67" s="66">
        <f>COUNTIFS('MITRE ATTCK v17.1'!$C:$C,$C67,'MITRE ATTCK v17.1'!$Q:$Q,RIGHT(D$57,1))</f>
        <v>0</v>
      </c>
      <c r="G67" s="67" t="str">
        <f>IFERROR(IFERROR(1/(RIGHT(D$57,1)/SUMIFS('MITRE ATTCK v17.1'!$S:$S,'MITRE ATTCK v17.1'!$C:$C,$C67,'MITRE ATTCK v17.1'!$Q:$Q,RIGHT(D$57,1))),0)/COUNTIFS('MITRE ATTCK v17.1'!$C:$C,$C67,'MITRE ATTCK v17.1'!$Q:$Q,RIGHT(D$57,1)),"-")</f>
        <v>-</v>
      </c>
      <c r="H67" s="18">
        <f>IFERROR(1/(RIGHT(H$57,1)/SUMIFS('MITRE ATTCK v17.1'!$S:$S,'MITRE ATTCK v17.1'!$C:$C,$C67,'MITRE ATTCK v17.1'!$Q:$Q,RIGHT(H$57,1))),0)</f>
        <v>0</v>
      </c>
      <c r="I67" s="91" t="s">
        <v>671</v>
      </c>
      <c r="J67" s="66">
        <f>COUNTIFS('MITRE ATTCK v17.1'!$C:$C,$C67,'MITRE ATTCK v17.1'!$Q:$Q,RIGHT(H$57,1))</f>
        <v>0</v>
      </c>
      <c r="K67" s="67" t="str">
        <f>IFERROR(IFERROR(1/(RIGHT(H$57,1)/SUMIFS('MITRE ATTCK v17.1'!$S:$S,'MITRE ATTCK v17.1'!$C:$C,$C67,'MITRE ATTCK v17.1'!$Q:$Q,RIGHT(H$57,1))),0)/COUNTIFS('MITRE ATTCK v17.1'!$C:$C,$C67,'MITRE ATTCK v17.1'!$Q:$Q,RIGHT(H$57,1)),"-")</f>
        <v>-</v>
      </c>
      <c r="L67" s="18">
        <f>IFERROR(1/(RIGHT(L$57,1)/SUMIFS('MITRE ATTCK v17.1'!$S:$S,'MITRE ATTCK v17.1'!$C:$C,$C67,'MITRE ATTCK v17.1'!$Q:$Q,RIGHT(L$57,1))),0)</f>
        <v>0</v>
      </c>
      <c r="M67" s="91" t="s">
        <v>671</v>
      </c>
      <c r="N67" s="66">
        <f>COUNTIFS('MITRE ATTCK v17.1'!$C:$C,$C67,'MITRE ATTCK v17.1'!$Q:$Q,RIGHT(L$57,1))</f>
        <v>0</v>
      </c>
      <c r="O67" s="67" t="str">
        <f>IFERROR(IFERROR(1/(RIGHT(L$57,1)/SUMIFS('MITRE ATTCK v17.1'!$S:$S,'MITRE ATTCK v17.1'!$C:$C,$C67,'MITRE ATTCK v17.1'!$Q:$Q,RIGHT(L$57,1))),0)/COUNTIFS('MITRE ATTCK v17.1'!$C:$C,$C67,'MITRE ATTCK v17.1'!$Q:$Q,RIGHT(L$57,1)),"-")</f>
        <v>-</v>
      </c>
      <c r="P67" s="18">
        <f>IFERROR(1/(RIGHT(P$57,1)/SUMIFS('MITRE ATTCK v17.1'!$S:$S,'MITRE ATTCK v17.1'!$C:$C,$C67,'MITRE ATTCK v17.1'!$Q:$Q,RIGHT(P$57,1))),0)</f>
        <v>0</v>
      </c>
      <c r="Q67" s="91" t="s">
        <v>671</v>
      </c>
      <c r="R67" s="66">
        <f>COUNTIFS('MITRE ATTCK v17.1'!$C:$C,$C67,'MITRE ATTCK v17.1'!$V:$V,RIGHT(P$57,1))</f>
        <v>0</v>
      </c>
      <c r="S67" s="67" t="str">
        <f>IFERROR(IFERROR(1/(RIGHT(P$57,1)/SUMIFS('MITRE ATTCK v17.1'!$S:$S,'MITRE ATTCK v17.1'!$C:$C,$C67,'MITRE ATTCK v17.1'!$Q:$Q,RIGHT(P$57,1))),0)/COUNTIFS('MITRE ATTCK v17.1'!$C:$C,$C67,'MITRE ATTCK v17.1'!$Q:$Q,RIGHT(P$57,1)),"-")</f>
        <v>-</v>
      </c>
      <c r="T67" s="18">
        <f>IFERROR(1/(RIGHT(T$57,1)/SUMIFS('MITRE ATTCK v17.1'!$S:$S,'MITRE ATTCK v17.1'!$C:$C,$C67,'MITRE ATTCK v17.1'!$Q:$Q,RIGHT(T$57,1))),0)</f>
        <v>0</v>
      </c>
      <c r="U67" s="91" t="s">
        <v>671</v>
      </c>
      <c r="V67" s="66">
        <f>COUNTIFS('MITRE ATTCK v17.1'!$C:$C,$C67,'MITRE ATTCK v17.1'!$Q:$Q,RIGHT(T$57,1))</f>
        <v>15</v>
      </c>
      <c r="W67" s="67">
        <f>IFERROR(IFERROR(1/(RIGHT(T$57,1)/SUMIFS('MITRE ATTCK v17.1'!$S:$S,'MITRE ATTCK v17.1'!$C:$C,$C67,'MITRE ATTCK v17.1'!$Q:$Q,RIGHT(T$57,1))),0)/COUNTIFS('MITRE ATTCK v17.1'!$C:$C,$C67,'MITRE ATTCK v17.1'!$Q:$Q,RIGHT(T$57,1)),"-")</f>
        <v>0</v>
      </c>
      <c r="X67" s="18">
        <f>IFERROR(1/(RIGHT(X$57,1)/SUMIFS('MITRE ATTCK v17.1'!$S:$S,'MITRE ATTCK v17.1'!$C:$C,$C67,'MITRE ATTCK v17.1'!$Q:$Q,RIGHT(X$57,1))),0)</f>
        <v>0</v>
      </c>
      <c r="Y67" s="91" t="s">
        <v>671</v>
      </c>
      <c r="Z67" s="66">
        <f>COUNTIFS('MITRE ATTCK v17.1'!$C:$C,$C67,'MITRE ATTCK v17.1'!$Q:$Q,RIGHT(X$57,1))</f>
        <v>1</v>
      </c>
      <c r="AA67" s="67">
        <f>IFERROR(IFERROR(1/(RIGHT(X$57,1)/SUMIFS('MITRE ATTCK v17.1'!$S:$S,'MITRE ATTCK v17.1'!$C:$C,$C67,'MITRE ATTCK v17.1'!$Q:$Q,RIGHT(X$57,1))),0)/COUNTIFS('MITRE ATTCK v17.1'!$C:$C,$C67,'MITRE ATTCK v17.1'!$Q:$Q,RIGHT(X$57,1)),"-")</f>
        <v>0</v>
      </c>
      <c r="AB67" s="19">
        <f t="shared" si="2"/>
        <v>0</v>
      </c>
      <c r="AC67" s="91" t="s">
        <v>671</v>
      </c>
      <c r="AD67" s="68">
        <f>COUNTIFS('MITRE ATTCK v17.1'!$C:$C,$C67,'MITRE ATTCK v17.1'!$G:$G,"&gt;0")</f>
        <v>16</v>
      </c>
      <c r="AE67" s="67">
        <f t="shared" si="3"/>
        <v>0</v>
      </c>
      <c r="AF67" s="41"/>
    </row>
    <row r="68" spans="2:32" x14ac:dyDescent="0.25">
      <c r="B68" s="32"/>
      <c r="C68" s="24" t="s">
        <v>437</v>
      </c>
      <c r="D68" s="65">
        <f>IFERROR(1/(RIGHT(D$57,1)/SUMIFS('MITRE ATTCK v17.1'!$S:$S,'MITRE ATTCK v17.1'!$C:$C,$C68,'MITRE ATTCK v17.1'!$Q:$Q,RIGHT(D$57,1))),0)</f>
        <v>0</v>
      </c>
      <c r="E68" s="91" t="s">
        <v>671</v>
      </c>
      <c r="F68" s="66">
        <f>COUNTIFS('MITRE ATTCK v17.1'!$C:$C,$C68,'MITRE ATTCK v17.1'!$Q:$Q,RIGHT(D$57,1))</f>
        <v>0</v>
      </c>
      <c r="G68" s="67" t="str">
        <f>IFERROR(IFERROR(1/(RIGHT(D$57,1)/SUMIFS('MITRE ATTCK v17.1'!$S:$S,'MITRE ATTCK v17.1'!$C:$C,$C68,'MITRE ATTCK v17.1'!$Q:$Q,RIGHT(D$57,1))),0)/COUNTIFS('MITRE ATTCK v17.1'!$C:$C,$C68,'MITRE ATTCK v17.1'!$Q:$Q,RIGHT(D$57,1)),"-")</f>
        <v>-</v>
      </c>
      <c r="H68" s="18">
        <f>IFERROR(1/(RIGHT(H$57,1)/SUMIFS('MITRE ATTCK v17.1'!$S:$S,'MITRE ATTCK v17.1'!$C:$C,$C68,'MITRE ATTCK v17.1'!$Q:$Q,RIGHT(H$57,1))),0)</f>
        <v>0</v>
      </c>
      <c r="I68" s="91" t="s">
        <v>671</v>
      </c>
      <c r="J68" s="66">
        <f>COUNTIFS('MITRE ATTCK v17.1'!$C:$C,$C68,'MITRE ATTCK v17.1'!$Q:$Q,RIGHT(H$57,1))</f>
        <v>1</v>
      </c>
      <c r="K68" s="67">
        <f>IFERROR(IFERROR(1/(RIGHT(H$57,1)/SUMIFS('MITRE ATTCK v17.1'!$S:$S,'MITRE ATTCK v17.1'!$C:$C,$C68,'MITRE ATTCK v17.1'!$Q:$Q,RIGHT(H$57,1))),0)/COUNTIFS('MITRE ATTCK v17.1'!$C:$C,$C68,'MITRE ATTCK v17.1'!$Q:$Q,RIGHT(H$57,1)),"-")</f>
        <v>0</v>
      </c>
      <c r="L68" s="18">
        <f>IFERROR(1/(RIGHT(L$57,1)/SUMIFS('MITRE ATTCK v17.1'!$S:$S,'MITRE ATTCK v17.1'!$C:$C,$C68,'MITRE ATTCK v17.1'!$Q:$Q,RIGHT(L$57,1))),0)</f>
        <v>0</v>
      </c>
      <c r="M68" s="91" t="s">
        <v>671</v>
      </c>
      <c r="N68" s="66">
        <f>COUNTIFS('MITRE ATTCK v17.1'!$C:$C,$C68,'MITRE ATTCK v17.1'!$Q:$Q,RIGHT(L$57,1))</f>
        <v>3</v>
      </c>
      <c r="O68" s="67">
        <f>IFERROR(IFERROR(1/(RIGHT(L$57,1)/SUMIFS('MITRE ATTCK v17.1'!$S:$S,'MITRE ATTCK v17.1'!$C:$C,$C68,'MITRE ATTCK v17.1'!$Q:$Q,RIGHT(L$57,1))),0)/COUNTIFS('MITRE ATTCK v17.1'!$C:$C,$C68,'MITRE ATTCK v17.1'!$Q:$Q,RIGHT(L$57,1)),"-")</f>
        <v>0</v>
      </c>
      <c r="P68" s="18">
        <f>IFERROR(1/(RIGHT(P$57,1)/SUMIFS('MITRE ATTCK v17.1'!$S:$S,'MITRE ATTCK v17.1'!$C:$C,$C68,'MITRE ATTCK v17.1'!$Q:$Q,RIGHT(P$57,1))),0)</f>
        <v>0</v>
      </c>
      <c r="Q68" s="91" t="s">
        <v>671</v>
      </c>
      <c r="R68" s="66">
        <f>COUNTIFS('MITRE ATTCK v17.1'!$C:$C,$C68,'MITRE ATTCK v17.1'!$V:$V,RIGHT(P$57,1))</f>
        <v>2</v>
      </c>
      <c r="S68" s="67">
        <f>IFERROR(IFERROR(1/(RIGHT(P$57,1)/SUMIFS('MITRE ATTCK v17.1'!$S:$S,'MITRE ATTCK v17.1'!$C:$C,$C68,'MITRE ATTCK v17.1'!$Q:$Q,RIGHT(P$57,1))),0)/COUNTIFS('MITRE ATTCK v17.1'!$C:$C,$C68,'MITRE ATTCK v17.1'!$Q:$Q,RIGHT(P$57,1)),"-")</f>
        <v>0</v>
      </c>
      <c r="T68" s="18">
        <f>IFERROR(1/(RIGHT(T$57,1)/SUMIFS('MITRE ATTCK v17.1'!$S:$S,'MITRE ATTCK v17.1'!$C:$C,$C68,'MITRE ATTCK v17.1'!$Q:$Q,RIGHT(T$57,1))),0)</f>
        <v>0</v>
      </c>
      <c r="U68" s="91" t="s">
        <v>671</v>
      </c>
      <c r="V68" s="66">
        <f>COUNTIFS('MITRE ATTCK v17.1'!$C:$C,$C68,'MITRE ATTCK v17.1'!$Q:$Q,RIGHT(T$57,1))</f>
        <v>41</v>
      </c>
      <c r="W68" s="67">
        <f>IFERROR(IFERROR(1/(RIGHT(T$57,1)/SUMIFS('MITRE ATTCK v17.1'!$S:$S,'MITRE ATTCK v17.1'!$C:$C,$C68,'MITRE ATTCK v17.1'!$Q:$Q,RIGHT(T$57,1))),0)/COUNTIFS('MITRE ATTCK v17.1'!$C:$C,$C68,'MITRE ATTCK v17.1'!$Q:$Q,RIGHT(T$57,1)),"-")</f>
        <v>0</v>
      </c>
      <c r="X68" s="18">
        <f>IFERROR(1/(RIGHT(X$57,1)/SUMIFS('MITRE ATTCK v17.1'!$S:$S,'MITRE ATTCK v17.1'!$C:$C,$C68,'MITRE ATTCK v17.1'!$Q:$Q,RIGHT(X$57,1))),0)</f>
        <v>0</v>
      </c>
      <c r="Y68" s="91" t="s">
        <v>671</v>
      </c>
      <c r="Z68" s="66">
        <f>COUNTIFS('MITRE ATTCK v17.1'!$C:$C,$C68,'MITRE ATTCK v17.1'!$Q:$Q,RIGHT(X$57,1))</f>
        <v>25</v>
      </c>
      <c r="AA68" s="67">
        <f>IFERROR(IFERROR(1/(RIGHT(X$57,1)/SUMIFS('MITRE ATTCK v17.1'!$S:$S,'MITRE ATTCK v17.1'!$C:$C,$C68,'MITRE ATTCK v17.1'!$Q:$Q,RIGHT(X$57,1))),0)/COUNTIFS('MITRE ATTCK v17.1'!$C:$C,$C68,'MITRE ATTCK v17.1'!$Q:$Q,RIGHT(X$57,1)),"-")</f>
        <v>0</v>
      </c>
      <c r="AB68" s="19">
        <f t="shared" si="2"/>
        <v>0</v>
      </c>
      <c r="AC68" s="91" t="s">
        <v>671</v>
      </c>
      <c r="AD68" s="68">
        <f>COUNTIFS('MITRE ATTCK v17.1'!$C:$C,$C68,'MITRE ATTCK v17.1'!$G:$G,"&gt;0")</f>
        <v>92</v>
      </c>
      <c r="AE68" s="67">
        <f t="shared" si="3"/>
        <v>0</v>
      </c>
      <c r="AF68" s="41"/>
    </row>
    <row r="69" spans="2:32" x14ac:dyDescent="0.25">
      <c r="B69" s="32"/>
      <c r="C69" s="24" t="s">
        <v>509</v>
      </c>
      <c r="D69" s="65">
        <f>IFERROR(1/(RIGHT(D$57,1)/SUMIFS('MITRE ATTCK v17.1'!$S:$S,'MITRE ATTCK v17.1'!$C:$C,$C69,'MITRE ATTCK v17.1'!$Q:$Q,RIGHT(D$57,1))),0)</f>
        <v>0</v>
      </c>
      <c r="E69" s="91" t="s">
        <v>671</v>
      </c>
      <c r="F69" s="66">
        <f>COUNTIFS('MITRE ATTCK v17.1'!$C:$C,$C69,'MITRE ATTCK v17.1'!$Q:$Q,RIGHT(D$57,1))</f>
        <v>0</v>
      </c>
      <c r="G69" s="67" t="str">
        <f>IFERROR(IFERROR(1/(RIGHT(D$57,1)/SUMIFS('MITRE ATTCK v17.1'!$S:$S,'MITRE ATTCK v17.1'!$C:$C,$C69,'MITRE ATTCK v17.1'!$Q:$Q,RIGHT(D$57,1))),0)/COUNTIFS('MITRE ATTCK v17.1'!$C:$C,$C69,'MITRE ATTCK v17.1'!$Q:$Q,RIGHT(D$57,1)),"-")</f>
        <v>-</v>
      </c>
      <c r="H69" s="18">
        <f>IFERROR(1/(RIGHT(H$57,1)/SUMIFS('MITRE ATTCK v17.1'!$S:$S,'MITRE ATTCK v17.1'!$C:$C,$C69,'MITRE ATTCK v17.1'!$Q:$Q,RIGHT(H$57,1))),0)</f>
        <v>0</v>
      </c>
      <c r="I69" s="91" t="s">
        <v>671</v>
      </c>
      <c r="J69" s="66">
        <f>COUNTIFS('MITRE ATTCK v17.1'!$C:$C,$C69,'MITRE ATTCK v17.1'!$Q:$Q,RIGHT(H$57,1))</f>
        <v>0</v>
      </c>
      <c r="K69" s="67" t="str">
        <f>IFERROR(IFERROR(1/(RIGHT(H$57,1)/SUMIFS('MITRE ATTCK v17.1'!$S:$S,'MITRE ATTCK v17.1'!$C:$C,$C69,'MITRE ATTCK v17.1'!$Q:$Q,RIGHT(H$57,1))),0)/COUNTIFS('MITRE ATTCK v17.1'!$C:$C,$C69,'MITRE ATTCK v17.1'!$Q:$Q,RIGHT(H$57,1)),"-")</f>
        <v>-</v>
      </c>
      <c r="L69" s="18">
        <f>IFERROR(1/(RIGHT(L$57,1)/SUMIFS('MITRE ATTCK v17.1'!$S:$S,'MITRE ATTCK v17.1'!$C:$C,$C69,'MITRE ATTCK v17.1'!$Q:$Q,RIGHT(L$57,1))),0)</f>
        <v>0</v>
      </c>
      <c r="M69" s="91" t="s">
        <v>671</v>
      </c>
      <c r="N69" s="66">
        <f>COUNTIFS('MITRE ATTCK v17.1'!$C:$C,$C69,'MITRE ATTCK v17.1'!$Q:$Q,RIGHT(L$57,1))</f>
        <v>1</v>
      </c>
      <c r="O69" s="67">
        <f>IFERROR(IFERROR(1/(RIGHT(L$57,1)/SUMIFS('MITRE ATTCK v17.1'!$S:$S,'MITRE ATTCK v17.1'!$C:$C,$C69,'MITRE ATTCK v17.1'!$Q:$Q,RIGHT(L$57,1))),0)/COUNTIFS('MITRE ATTCK v17.1'!$C:$C,$C69,'MITRE ATTCK v17.1'!$Q:$Q,RIGHT(L$57,1)),"-")</f>
        <v>0</v>
      </c>
      <c r="P69" s="18">
        <f>IFERROR(1/(RIGHT(P$57,1)/SUMIFS('MITRE ATTCK v17.1'!$S:$S,'MITRE ATTCK v17.1'!$C:$C,$C69,'MITRE ATTCK v17.1'!$Q:$Q,RIGHT(P$57,1))),0)</f>
        <v>0</v>
      </c>
      <c r="Q69" s="91" t="s">
        <v>671</v>
      </c>
      <c r="R69" s="66">
        <f>COUNTIFS('MITRE ATTCK v17.1'!$C:$C,$C69,'MITRE ATTCK v17.1'!$V:$V,RIGHT(P$57,1))</f>
        <v>0</v>
      </c>
      <c r="S69" s="67">
        <f>IFERROR(IFERROR(1/(RIGHT(P$57,1)/SUMIFS('MITRE ATTCK v17.1'!$S:$S,'MITRE ATTCK v17.1'!$C:$C,$C69,'MITRE ATTCK v17.1'!$Q:$Q,RIGHT(P$57,1))),0)/COUNTIFS('MITRE ATTCK v17.1'!$C:$C,$C69,'MITRE ATTCK v17.1'!$Q:$Q,RIGHT(P$57,1)),"-")</f>
        <v>0</v>
      </c>
      <c r="T69" s="18">
        <f>IFERROR(1/(RIGHT(T$57,1)/SUMIFS('MITRE ATTCK v17.1'!$S:$S,'MITRE ATTCK v17.1'!$C:$C,$C69,'MITRE ATTCK v17.1'!$Q:$Q,RIGHT(T$57,1))),0)</f>
        <v>0</v>
      </c>
      <c r="U69" s="91" t="s">
        <v>671</v>
      </c>
      <c r="V69" s="66">
        <f>COUNTIFS('MITRE ATTCK v17.1'!$C:$C,$C69,'MITRE ATTCK v17.1'!$Q:$Q,RIGHT(T$57,1))</f>
        <v>40</v>
      </c>
      <c r="W69" s="67">
        <f>IFERROR(IFERROR(1/(RIGHT(T$57,1)/SUMIFS('MITRE ATTCK v17.1'!$S:$S,'MITRE ATTCK v17.1'!$C:$C,$C69,'MITRE ATTCK v17.1'!$Q:$Q,RIGHT(T$57,1))),0)/COUNTIFS('MITRE ATTCK v17.1'!$C:$C,$C69,'MITRE ATTCK v17.1'!$Q:$Q,RIGHT(T$57,1)),"-")</f>
        <v>0</v>
      </c>
      <c r="X69" s="18">
        <f>IFERROR(1/(RIGHT(X$57,1)/SUMIFS('MITRE ATTCK v17.1'!$S:$S,'MITRE ATTCK v17.1'!$C:$C,$C69,'MITRE ATTCK v17.1'!$Q:$Q,RIGHT(X$57,1))),0)</f>
        <v>0</v>
      </c>
      <c r="Y69" s="91" t="s">
        <v>671</v>
      </c>
      <c r="Z69" s="66">
        <f>COUNTIFS('MITRE ATTCK v17.1'!$C:$C,$C69,'MITRE ATTCK v17.1'!$Q:$Q,RIGHT(X$57,1))</f>
        <v>23</v>
      </c>
      <c r="AA69" s="67">
        <f>IFERROR(IFERROR(1/(RIGHT(X$57,1)/SUMIFS('MITRE ATTCK v17.1'!$S:$S,'MITRE ATTCK v17.1'!$C:$C,$C69,'MITRE ATTCK v17.1'!$Q:$Q,RIGHT(X$57,1))),0)/COUNTIFS('MITRE ATTCK v17.1'!$C:$C,$C69,'MITRE ATTCK v17.1'!$Q:$Q,RIGHT(X$57,1)),"-")</f>
        <v>0</v>
      </c>
      <c r="AB69" s="19">
        <f t="shared" si="2"/>
        <v>0</v>
      </c>
      <c r="AC69" s="91" t="s">
        <v>671</v>
      </c>
      <c r="AD69" s="68">
        <f>COUNTIFS('MITRE ATTCK v17.1'!$C:$C,$C69,'MITRE ATTCK v17.1'!$G:$G,"&gt;0")</f>
        <v>80</v>
      </c>
      <c r="AE69" s="67">
        <f t="shared" si="3"/>
        <v>0</v>
      </c>
      <c r="AF69" s="41"/>
    </row>
    <row r="70" spans="2:32" x14ac:dyDescent="0.25">
      <c r="B70" s="32"/>
      <c r="C70" s="24" t="s">
        <v>513</v>
      </c>
      <c r="D70" s="65">
        <f>IFERROR(1/(RIGHT(D$57,1)/SUMIFS('MITRE ATTCK v17.1'!$S:$S,'MITRE ATTCK v17.1'!$C:$C,$C70,'MITRE ATTCK v17.1'!$Q:$Q,RIGHT(D$57,1))),0)</f>
        <v>0</v>
      </c>
      <c r="E70" s="91" t="s">
        <v>671</v>
      </c>
      <c r="F70" s="66">
        <f>COUNTIFS('MITRE ATTCK v17.1'!$C:$C,$C70,'MITRE ATTCK v17.1'!$Q:$Q,RIGHT(D$57,1))</f>
        <v>5</v>
      </c>
      <c r="G70" s="67">
        <f>IFERROR(IFERROR(1/(RIGHT(D$57,1)/SUMIFS('MITRE ATTCK v17.1'!$S:$S,'MITRE ATTCK v17.1'!$C:$C,$C70,'MITRE ATTCK v17.1'!$Q:$Q,RIGHT(D$57,1))),0)/COUNTIFS('MITRE ATTCK v17.1'!$C:$C,$C70,'MITRE ATTCK v17.1'!$Q:$Q,RIGHT(D$57,1)),"-")</f>
        <v>0</v>
      </c>
      <c r="H70" s="18">
        <f>IFERROR(1/(RIGHT(H$57,1)/SUMIFS('MITRE ATTCK v17.1'!$S:$S,'MITRE ATTCK v17.1'!$C:$C,$C70,'MITRE ATTCK v17.1'!$Q:$Q,RIGHT(H$57,1))),0)</f>
        <v>0</v>
      </c>
      <c r="I70" s="91" t="s">
        <v>671</v>
      </c>
      <c r="J70" s="66">
        <f>COUNTIFS('MITRE ATTCK v17.1'!$C:$C,$C70,'MITRE ATTCK v17.1'!$Q:$Q,RIGHT(H$57,1))</f>
        <v>8</v>
      </c>
      <c r="K70" s="67">
        <f>IFERROR(IFERROR(1/(RIGHT(H$57,1)/SUMIFS('MITRE ATTCK v17.1'!$S:$S,'MITRE ATTCK v17.1'!$C:$C,$C70,'MITRE ATTCK v17.1'!$Q:$Q,RIGHT(H$57,1))),0)/COUNTIFS('MITRE ATTCK v17.1'!$C:$C,$C70,'MITRE ATTCK v17.1'!$Q:$Q,RIGHT(H$57,1)),"-")</f>
        <v>0</v>
      </c>
      <c r="L70" s="18">
        <f>IFERROR(1/(RIGHT(L$57,1)/SUMIFS('MITRE ATTCK v17.1'!$S:$S,'MITRE ATTCK v17.1'!$C:$C,$C70,'MITRE ATTCK v17.1'!$Q:$Q,RIGHT(L$57,1))),0)</f>
        <v>0</v>
      </c>
      <c r="M70" s="91" t="s">
        <v>671</v>
      </c>
      <c r="N70" s="66">
        <f>COUNTIFS('MITRE ATTCK v17.1'!$C:$C,$C70,'MITRE ATTCK v17.1'!$Q:$Q,RIGHT(L$57,1))</f>
        <v>8</v>
      </c>
      <c r="O70" s="67">
        <f>IFERROR(IFERROR(1/(RIGHT(L$57,1)/SUMIFS('MITRE ATTCK v17.1'!$S:$S,'MITRE ATTCK v17.1'!$C:$C,$C70,'MITRE ATTCK v17.1'!$Q:$Q,RIGHT(L$57,1))),0)/COUNTIFS('MITRE ATTCK v17.1'!$C:$C,$C70,'MITRE ATTCK v17.1'!$Q:$Q,RIGHT(L$57,1)),"-")</f>
        <v>0</v>
      </c>
      <c r="P70" s="18">
        <f>IFERROR(1/(RIGHT(P$57,1)/SUMIFS('MITRE ATTCK v17.1'!$S:$S,'MITRE ATTCK v17.1'!$C:$C,$C70,'MITRE ATTCK v17.1'!$Q:$Q,RIGHT(P$57,1))),0)</f>
        <v>0</v>
      </c>
      <c r="Q70" s="91" t="s">
        <v>671</v>
      </c>
      <c r="R70" s="66">
        <f>COUNTIFS('MITRE ATTCK v17.1'!$C:$C,$C70,'MITRE ATTCK v17.1'!$V:$V,RIGHT(P$57,1))</f>
        <v>2</v>
      </c>
      <c r="S70" s="67">
        <f>IFERROR(IFERROR(1/(RIGHT(P$57,1)/SUMIFS('MITRE ATTCK v17.1'!$S:$S,'MITRE ATTCK v17.1'!$C:$C,$C70,'MITRE ATTCK v17.1'!$Q:$Q,RIGHT(P$57,1))),0)/COUNTIFS('MITRE ATTCK v17.1'!$C:$C,$C70,'MITRE ATTCK v17.1'!$Q:$Q,RIGHT(P$57,1)),"-")</f>
        <v>0</v>
      </c>
      <c r="T70" s="18">
        <f>IFERROR(1/(RIGHT(T$57,1)/SUMIFS('MITRE ATTCK v17.1'!$S:$S,'MITRE ATTCK v17.1'!$C:$C,$C70,'MITRE ATTCK v17.1'!$Q:$Q,RIGHT(T$57,1))),0)</f>
        <v>0</v>
      </c>
      <c r="U70" s="91" t="s">
        <v>671</v>
      </c>
      <c r="V70" s="66">
        <f>COUNTIFS('MITRE ATTCK v17.1'!$C:$C,$C70,'MITRE ATTCK v17.1'!$Q:$Q,RIGHT(T$57,1))</f>
        <v>0</v>
      </c>
      <c r="W70" s="67" t="str">
        <f>IFERROR(IFERROR(1/(RIGHT(T$57,1)/SUMIFS('MITRE ATTCK v17.1'!$S:$S,'MITRE ATTCK v17.1'!$C:$C,$C70,'MITRE ATTCK v17.1'!$Q:$Q,RIGHT(T$57,1))),0)/COUNTIFS('MITRE ATTCK v17.1'!$C:$C,$C70,'MITRE ATTCK v17.1'!$Q:$Q,RIGHT(T$57,1)),"-")</f>
        <v>-</v>
      </c>
      <c r="X70" s="18">
        <f>IFERROR(1/(RIGHT(X$57,1)/SUMIFS('MITRE ATTCK v17.1'!$S:$S,'MITRE ATTCK v17.1'!$C:$C,$C70,'MITRE ATTCK v17.1'!$Q:$Q,RIGHT(X$57,1))),0)</f>
        <v>0</v>
      </c>
      <c r="Y70" s="91" t="s">
        <v>671</v>
      </c>
      <c r="Z70" s="66">
        <f>COUNTIFS('MITRE ATTCK v17.1'!$C:$C,$C70,'MITRE ATTCK v17.1'!$Q:$Q,RIGHT(X$57,1))</f>
        <v>1</v>
      </c>
      <c r="AA70" s="67">
        <f>IFERROR(IFERROR(1/(RIGHT(X$57,1)/SUMIFS('MITRE ATTCK v17.1'!$S:$S,'MITRE ATTCK v17.1'!$C:$C,$C70,'MITRE ATTCK v17.1'!$Q:$Q,RIGHT(X$57,1))),0)/COUNTIFS('MITRE ATTCK v17.1'!$C:$C,$C70,'MITRE ATTCK v17.1'!$Q:$Q,RIGHT(X$57,1)),"-")</f>
        <v>0</v>
      </c>
      <c r="AB70" s="19">
        <f t="shared" si="2"/>
        <v>0</v>
      </c>
      <c r="AC70" s="91" t="s">
        <v>671</v>
      </c>
      <c r="AD70" s="68">
        <f>COUNTIFS('MITRE ATTCK v17.1'!$C:$C,$C70,'MITRE ATTCK v17.1'!$G:$G,"&gt;0")</f>
        <v>24</v>
      </c>
      <c r="AE70" s="67">
        <f t="shared" si="3"/>
        <v>0</v>
      </c>
      <c r="AF70" s="41"/>
    </row>
    <row r="71" spans="2:32" x14ac:dyDescent="0.25">
      <c r="B71" s="32"/>
      <c r="C71" s="24" t="s">
        <v>553</v>
      </c>
      <c r="D71" s="65">
        <f>IFERROR(1/(RIGHT(D$57,1)/SUMIFS('MITRE ATTCK v17.1'!$S:$S,'MITRE ATTCK v17.1'!$C:$C,$C71,'MITRE ATTCK v17.1'!$Q:$Q,RIGHT(D$57,1))),0)</f>
        <v>0</v>
      </c>
      <c r="E71" s="91" t="s">
        <v>671</v>
      </c>
      <c r="F71" s="66">
        <f>COUNTIFS('MITRE ATTCK v17.1'!$C:$C,$C71,'MITRE ATTCK v17.1'!$Q:$Q,RIGHT(D$57,1))</f>
        <v>3</v>
      </c>
      <c r="G71" s="67">
        <f>IFERROR(IFERROR(1/(RIGHT(D$57,1)/SUMIFS('MITRE ATTCK v17.1'!$S:$S,'MITRE ATTCK v17.1'!$C:$C,$C71,'MITRE ATTCK v17.1'!$Q:$Q,RIGHT(D$57,1))),0)/COUNTIFS('MITRE ATTCK v17.1'!$C:$C,$C71,'MITRE ATTCK v17.1'!$Q:$Q,RIGHT(D$57,1)),"-")</f>
        <v>0</v>
      </c>
      <c r="H71" s="18">
        <f>IFERROR(1/(RIGHT(H$57,1)/SUMIFS('MITRE ATTCK v17.1'!$S:$S,'MITRE ATTCK v17.1'!$C:$C,$C71,'MITRE ATTCK v17.1'!$Q:$Q,RIGHT(H$57,1))),0)</f>
        <v>0</v>
      </c>
      <c r="I71" s="91" t="s">
        <v>671</v>
      </c>
      <c r="J71" s="66">
        <f>COUNTIFS('MITRE ATTCK v17.1'!$C:$C,$C71,'MITRE ATTCK v17.1'!$Q:$Q,RIGHT(H$57,1))</f>
        <v>6</v>
      </c>
      <c r="K71" s="67">
        <f>IFERROR(IFERROR(1/(RIGHT(H$57,1)/SUMIFS('MITRE ATTCK v17.1'!$S:$S,'MITRE ATTCK v17.1'!$C:$C,$C71,'MITRE ATTCK v17.1'!$Q:$Q,RIGHT(H$57,1))),0)/COUNTIFS('MITRE ATTCK v17.1'!$C:$C,$C71,'MITRE ATTCK v17.1'!$Q:$Q,RIGHT(H$57,1)),"-")</f>
        <v>0</v>
      </c>
      <c r="L71" s="18">
        <f>IFERROR(1/(RIGHT(L$57,1)/SUMIFS('MITRE ATTCK v17.1'!$S:$S,'MITRE ATTCK v17.1'!$C:$C,$C71,'MITRE ATTCK v17.1'!$Q:$Q,RIGHT(L$57,1))),0)</f>
        <v>0</v>
      </c>
      <c r="M71" s="91" t="s">
        <v>671</v>
      </c>
      <c r="N71" s="66">
        <f>COUNTIFS('MITRE ATTCK v17.1'!$C:$C,$C71,'MITRE ATTCK v17.1'!$Q:$Q,RIGHT(L$57,1))</f>
        <v>3</v>
      </c>
      <c r="O71" s="67">
        <f>IFERROR(IFERROR(1/(RIGHT(L$57,1)/SUMIFS('MITRE ATTCK v17.1'!$S:$S,'MITRE ATTCK v17.1'!$C:$C,$C71,'MITRE ATTCK v17.1'!$Q:$Q,RIGHT(L$57,1))),0)/COUNTIFS('MITRE ATTCK v17.1'!$C:$C,$C71,'MITRE ATTCK v17.1'!$Q:$Q,RIGHT(L$57,1)),"-")</f>
        <v>0</v>
      </c>
      <c r="P71" s="18">
        <f>IFERROR(1/(RIGHT(P$57,1)/SUMIFS('MITRE ATTCK v17.1'!$S:$S,'MITRE ATTCK v17.1'!$C:$C,$C71,'MITRE ATTCK v17.1'!$Q:$Q,RIGHT(P$57,1))),0)</f>
        <v>0</v>
      </c>
      <c r="Q71" s="91" t="s">
        <v>671</v>
      </c>
      <c r="R71" s="66">
        <f>COUNTIFS('MITRE ATTCK v17.1'!$C:$C,$C71,'MITRE ATTCK v17.1'!$V:$V,RIGHT(P$57,1))</f>
        <v>4</v>
      </c>
      <c r="S71" s="67">
        <f>IFERROR(IFERROR(1/(RIGHT(P$57,1)/SUMIFS('MITRE ATTCK v17.1'!$S:$S,'MITRE ATTCK v17.1'!$C:$C,$C71,'MITRE ATTCK v17.1'!$Q:$Q,RIGHT(P$57,1))),0)/COUNTIFS('MITRE ATTCK v17.1'!$C:$C,$C71,'MITRE ATTCK v17.1'!$Q:$Q,RIGHT(P$57,1)),"-")</f>
        <v>0</v>
      </c>
      <c r="T71" s="18">
        <f>IFERROR(1/(RIGHT(T$57,1)/SUMIFS('MITRE ATTCK v17.1'!$S:$S,'MITRE ATTCK v17.1'!$C:$C,$C71,'MITRE ATTCK v17.1'!$Q:$Q,RIGHT(T$57,1))),0)</f>
        <v>0</v>
      </c>
      <c r="U71" s="91" t="s">
        <v>671</v>
      </c>
      <c r="V71" s="66">
        <f>COUNTIFS('MITRE ATTCK v17.1'!$C:$C,$C71,'MITRE ATTCK v17.1'!$Q:$Q,RIGHT(T$57,1))</f>
        <v>5</v>
      </c>
      <c r="W71" s="67">
        <f>IFERROR(IFERROR(1/(RIGHT(T$57,1)/SUMIFS('MITRE ATTCK v17.1'!$S:$S,'MITRE ATTCK v17.1'!$C:$C,$C71,'MITRE ATTCK v17.1'!$Q:$Q,RIGHT(T$57,1))),0)/COUNTIFS('MITRE ATTCK v17.1'!$C:$C,$C71,'MITRE ATTCK v17.1'!$Q:$Q,RIGHT(T$57,1)),"-")</f>
        <v>0</v>
      </c>
      <c r="X71" s="18">
        <f>IFERROR(1/(RIGHT(X$57,1)/SUMIFS('MITRE ATTCK v17.1'!$S:$S,'MITRE ATTCK v17.1'!$C:$C,$C71,'MITRE ATTCK v17.1'!$Q:$Q,RIGHT(X$57,1))),0)</f>
        <v>0</v>
      </c>
      <c r="Y71" s="91" t="s">
        <v>671</v>
      </c>
      <c r="Z71" s="66">
        <f>COUNTIFS('MITRE ATTCK v17.1'!$C:$C,$C71,'MITRE ATTCK v17.1'!$Q:$Q,RIGHT(X$57,1))</f>
        <v>10</v>
      </c>
      <c r="AA71" s="67">
        <f>IFERROR(IFERROR(1/(RIGHT(X$57,1)/SUMIFS('MITRE ATTCK v17.1'!$S:$S,'MITRE ATTCK v17.1'!$C:$C,$C71,'MITRE ATTCK v17.1'!$Q:$Q,RIGHT(X$57,1))),0)/COUNTIFS('MITRE ATTCK v17.1'!$C:$C,$C71,'MITRE ATTCK v17.1'!$Q:$Q,RIGHT(X$57,1)),"-")</f>
        <v>0</v>
      </c>
      <c r="AB71" s="19">
        <f t="shared" si="2"/>
        <v>0</v>
      </c>
      <c r="AC71" s="91" t="s">
        <v>671</v>
      </c>
      <c r="AD71" s="68">
        <f>COUNTIFS('MITRE ATTCK v17.1'!$C:$C,$C71,'MITRE ATTCK v17.1'!$G:$G,"&gt;0")</f>
        <v>32</v>
      </c>
      <c r="AE71" s="67">
        <f t="shared" si="3"/>
        <v>0</v>
      </c>
      <c r="AF71" s="41"/>
    </row>
    <row r="72" spans="2:32" ht="15.75" thickBot="1" x14ac:dyDescent="0.3">
      <c r="B72" s="69"/>
      <c r="C72" s="38"/>
      <c r="D72" s="70"/>
      <c r="E72" s="70"/>
      <c r="F72" s="71"/>
      <c r="G72" s="72"/>
      <c r="H72" s="70"/>
      <c r="I72" s="70"/>
      <c r="J72" s="71"/>
      <c r="K72" s="72"/>
      <c r="L72" s="70"/>
      <c r="M72" s="70"/>
      <c r="N72" s="71"/>
      <c r="O72" s="72"/>
      <c r="P72" s="70"/>
      <c r="Q72" s="70"/>
      <c r="R72" s="71"/>
      <c r="S72" s="72"/>
      <c r="T72" s="70"/>
      <c r="U72" s="70"/>
      <c r="V72" s="71"/>
      <c r="W72" s="72"/>
      <c r="X72" s="70"/>
      <c r="Y72" s="70"/>
      <c r="Z72" s="71"/>
      <c r="AA72" s="72"/>
      <c r="AB72" s="42"/>
      <c r="AC72" s="42"/>
      <c r="AD72" s="73"/>
      <c r="AE72" s="72"/>
      <c r="AF72" s="43"/>
    </row>
    <row r="75" spans="2:32" ht="15.75" thickBot="1" x14ac:dyDescent="0.3"/>
    <row r="76" spans="2:32" x14ac:dyDescent="0.25">
      <c r="B76" s="40"/>
      <c r="C76" s="97" t="s">
        <v>672</v>
      </c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63"/>
    </row>
    <row r="77" spans="2:32" x14ac:dyDescent="0.25">
      <c r="B77" s="32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41"/>
    </row>
    <row r="78" spans="2:32" x14ac:dyDescent="0.25">
      <c r="B78" s="32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41"/>
    </row>
    <row r="79" spans="2:32" x14ac:dyDescent="0.25">
      <c r="B79" s="32"/>
      <c r="C79" s="99" t="str">
        <f>Status!C61</f>
        <v>UNPROTECTED</v>
      </c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41"/>
    </row>
    <row r="80" spans="2:32" x14ac:dyDescent="0.25">
      <c r="B80" s="32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41"/>
    </row>
    <row r="81" spans="2:32" x14ac:dyDescent="0.25">
      <c r="B81" s="32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41"/>
    </row>
    <row r="82" spans="2:32" x14ac:dyDescent="0.25">
      <c r="B82" s="32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41"/>
    </row>
    <row r="83" spans="2:32" x14ac:dyDescent="0.25">
      <c r="B83" s="32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64" t="s">
        <v>648</v>
      </c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41"/>
    </row>
    <row r="84" spans="2:32" x14ac:dyDescent="0.25">
      <c r="B84" s="32"/>
      <c r="C84" s="100" t="s">
        <v>647</v>
      </c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1">
        <f>COUNTIFS('MITRE ATTCK v17.1'!$H:$H,"&gt;0",'MITRE ATTCK v17.1'!$W:$W,"completed")</f>
        <v>0</v>
      </c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41"/>
    </row>
    <row r="85" spans="2:32" x14ac:dyDescent="0.25">
      <c r="B85" s="32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1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41"/>
    </row>
    <row r="86" spans="2:32" x14ac:dyDescent="0.25">
      <c r="B86" s="32"/>
      <c r="C86" s="102" t="s">
        <v>646</v>
      </c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1">
        <f>COUNTIFS('MITRE ATTCK v17.1'!$H:$H,"&gt;0",'MITRE ATTCK v17.1'!$W:$W,"partial")</f>
        <v>0</v>
      </c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41"/>
    </row>
    <row r="87" spans="2:32" x14ac:dyDescent="0.25">
      <c r="B87" s="3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1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41"/>
    </row>
    <row r="88" spans="2:32" x14ac:dyDescent="0.25">
      <c r="B88" s="32"/>
      <c r="C88" s="103" t="s">
        <v>644</v>
      </c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1">
        <f>COUNTIFS('MITRE ATTCK v17.1'!$H:$H,"&gt;0",'MITRE ATTCK v17.1'!$W:$W,"incomplete")</f>
        <v>0</v>
      </c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41"/>
    </row>
    <row r="89" spans="2:32" x14ac:dyDescent="0.25">
      <c r="B89" s="32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1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41"/>
    </row>
    <row r="90" spans="2:32" x14ac:dyDescent="0.25">
      <c r="B90" s="32"/>
      <c r="C90" s="103" t="s">
        <v>645</v>
      </c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1">
        <f>COUNTIF('MITRE ATTCK v17.1'!$W$2:$W$1131,"not evaluated")</f>
        <v>750</v>
      </c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41"/>
    </row>
    <row r="91" spans="2:32" x14ac:dyDescent="0.25">
      <c r="B91" s="32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1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41"/>
    </row>
    <row r="92" spans="2:32" x14ac:dyDescent="0.25">
      <c r="B92" s="32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3" t="str">
        <f>HYPERLINK("https://attack.mitre.org/","MITRE ATT&amp;CK Framework")</f>
        <v>MITRE ATT&amp;CK Framework</v>
      </c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4"/>
      <c r="AF92" s="41"/>
    </row>
    <row r="93" spans="2:32" x14ac:dyDescent="0.25">
      <c r="B93" s="32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41"/>
    </row>
    <row r="94" spans="2:32" x14ac:dyDescent="0.25">
      <c r="B94" s="32"/>
      <c r="C94" s="23"/>
      <c r="D94" s="21" t="s">
        <v>629</v>
      </c>
      <c r="E94" s="95"/>
      <c r="F94" s="95"/>
      <c r="G94" s="27">
        <f>IFERROR(SUM(G95:G108)/COUNT(G95:G108),"-")</f>
        <v>0</v>
      </c>
      <c r="H94" s="22" t="s">
        <v>630</v>
      </c>
      <c r="I94" s="28"/>
      <c r="J94" s="29"/>
      <c r="K94" s="27">
        <f>IFERROR(SUM(K95:K108)/COUNT(K95:K108),"-")</f>
        <v>0</v>
      </c>
      <c r="L94" s="22" t="s">
        <v>631</v>
      </c>
      <c r="M94" s="96"/>
      <c r="N94" s="96"/>
      <c r="O94" s="27">
        <f>IFERROR(SUM(O95:O108)/COUNT(O95:O108),"-")</f>
        <v>0</v>
      </c>
      <c r="P94" s="22" t="s">
        <v>632</v>
      </c>
      <c r="Q94" s="96"/>
      <c r="R94" s="96"/>
      <c r="S94" s="27">
        <f>IFERROR(SUM(S95:S108)/COUNT(S95:S108),"-")</f>
        <v>0</v>
      </c>
      <c r="T94" s="22" t="s">
        <v>633</v>
      </c>
      <c r="U94" s="96"/>
      <c r="V94" s="96"/>
      <c r="W94" s="27">
        <f>IFERROR(SUM(W95:W108)/COUNT(W95:W108),"-")</f>
        <v>0</v>
      </c>
      <c r="X94" s="22" t="s">
        <v>634</v>
      </c>
      <c r="Y94" s="96"/>
      <c r="Z94" s="96"/>
      <c r="AA94" s="27">
        <f>IFERROR(SUM(AA95:AA108)/COUNT(AA95:AA108),"-")</f>
        <v>0</v>
      </c>
      <c r="AB94" s="21" t="s">
        <v>643</v>
      </c>
      <c r="AC94" s="96"/>
      <c r="AD94" s="96"/>
      <c r="AE94" s="27">
        <f>IFERROR(SUM(AE95:AE108)/COUNT(AE95:AE108),"-")</f>
        <v>0</v>
      </c>
      <c r="AF94" s="41"/>
    </row>
    <row r="95" spans="2:32" x14ac:dyDescent="0.25">
      <c r="B95" s="32"/>
      <c r="C95" s="24" t="s">
        <v>4</v>
      </c>
      <c r="D95" s="65">
        <f>IFERROR(1/(RIGHT(D$94,1)/SUMIFS('MITRE ATTCK v17.1'!$X:$X,'MITRE ATTCK v17.1'!$C:$C,$C95,'MITRE ATTCK v17.1'!$V:$V,RIGHT(D$94,1))),0)</f>
        <v>0</v>
      </c>
      <c r="E95" s="91" t="s">
        <v>671</v>
      </c>
      <c r="F95" s="66">
        <f>COUNTIFS('MITRE ATTCK v17.1'!$C:$C,$C95,'MITRE ATTCK v17.1'!$V:$V,RIGHT(D$94,1))</f>
        <v>0</v>
      </c>
      <c r="G95" s="67" t="str">
        <f>IFERROR(IFERROR(1/(RIGHT(D$94,1)/SUMIFS('MITRE ATTCK v17.1'!$X:$X,'MITRE ATTCK v17.1'!$C:$C,$C95,'MITRE ATTCK v17.1'!$V:$V,RIGHT(D$94,1))),0)/COUNTIFS('MITRE ATTCK v17.1'!$C:$C,$C95,'MITRE ATTCK v17.1'!$V:$V,RIGHT(D$94,1)),"-")</f>
        <v>-</v>
      </c>
      <c r="H95" s="18">
        <f>IFERROR(1/(RIGHT(H$94,1)/SUMIFS('MITRE ATTCK v17.1'!$X:$X,'MITRE ATTCK v17.1'!$C:$C,$C95,'MITRE ATTCK v17.1'!$V:$V,RIGHT(H$94,1))),0)</f>
        <v>0</v>
      </c>
      <c r="I95" s="91" t="s">
        <v>671</v>
      </c>
      <c r="J95" s="66">
        <f>COUNTIFS('MITRE ATTCK v17.1'!$C:$C,$C95,'MITRE ATTCK v17.1'!$V:$V,RIGHT(H$94,1))</f>
        <v>0</v>
      </c>
      <c r="K95" s="67" t="str">
        <f>IFERROR(IFERROR(1/(RIGHT(H$94,1)/SUMIFS('MITRE ATTCK v17.1'!$X:$X,'MITRE ATTCK v17.1'!$C:$C,$C95,'MITRE ATTCK v17.1'!$V:$V,RIGHT(H$94,1))),0)/COUNTIFS('MITRE ATTCK v17.1'!$C:$C,$C95,'MITRE ATTCK v17.1'!$V:$V,RIGHT(H$94,1)),"-")</f>
        <v>-</v>
      </c>
      <c r="L95" s="18">
        <f>IFERROR(1/(RIGHT(L$94,1)/SUMIFS('MITRE ATTCK v17.1'!$X:$X,'MITRE ATTCK v17.1'!$C:$C,$C95,'MITRE ATTCK v17.1'!$V:$V,RIGHT(L$94,1))),0)</f>
        <v>0</v>
      </c>
      <c r="M95" s="91" t="s">
        <v>671</v>
      </c>
      <c r="N95" s="66">
        <f>COUNTIFS('MITRE ATTCK v17.1'!$C:$C,$C95,'MITRE ATTCK v17.1'!$V:$V,RIGHT(L$94,1))</f>
        <v>2</v>
      </c>
      <c r="O95" s="67">
        <f>IFERROR(IFERROR(1/(RIGHT(L$94,1)/SUMIFS('MITRE ATTCK v17.1'!$X:$X,'MITRE ATTCK v17.1'!$C:$C,$C95,'MITRE ATTCK v17.1'!$V:$V,RIGHT(L$94,1))),0)/COUNTIFS('MITRE ATTCK v17.1'!$C:$C,$C95,'MITRE ATTCK v17.1'!$V:$V,RIGHT(L$94,1)),"-")</f>
        <v>0</v>
      </c>
      <c r="P95" s="18">
        <f>IFERROR(1/(RIGHT(P$94,1)/SUMIFS('MITRE ATTCK v17.1'!$X:$X,'MITRE ATTCK v17.1'!$C:$C,$C95,'MITRE ATTCK v17.1'!$V:$V,RIGHT(P$94,1))),0)</f>
        <v>0</v>
      </c>
      <c r="Q95" s="91" t="s">
        <v>671</v>
      </c>
      <c r="R95" s="66">
        <f>COUNTIFS('MITRE ATTCK v17.1'!$C:$C,$C95,'MITRE ATTCK v17.1'!$V:$V,RIGHT(P$94,1))</f>
        <v>6</v>
      </c>
      <c r="S95" s="67">
        <f>IFERROR(IFERROR(1/(RIGHT(P$94,1)/SUMIFS('MITRE ATTCK v17.1'!$X:$X,'MITRE ATTCK v17.1'!$C:$C,$C95,'MITRE ATTCK v17.1'!$V:$V,RIGHT(P$94,1))),0)/COUNTIFS('MITRE ATTCK v17.1'!$C:$C,$C95,'MITRE ATTCK v17.1'!$V:$V,RIGHT(P$94,1)),"-")</f>
        <v>0</v>
      </c>
      <c r="T95" s="18">
        <f>IFERROR(1/(RIGHT(T$94,1)/SUMIFS('MITRE ATTCK v17.1'!$X:$X,'MITRE ATTCK v17.1'!$C:$C,$C95,'MITRE ATTCK v17.1'!$V:$V,RIGHT(T$94,1))),0)</f>
        <v>0</v>
      </c>
      <c r="U95" s="91" t="s">
        <v>671</v>
      </c>
      <c r="V95" s="66">
        <f>COUNTIFS('MITRE ATTCK v17.1'!$C:$C,$C95,'MITRE ATTCK v17.1'!$V:$V,RIGHT(T$94,1))</f>
        <v>1</v>
      </c>
      <c r="W95" s="67">
        <f>IFERROR(IFERROR(1/(RIGHT(T$94,1)/SUMIFS('MITRE ATTCK v17.1'!$X:$X,'MITRE ATTCK v17.1'!$C:$C,$C95,'MITRE ATTCK v17.1'!$V:$V,RIGHT(T$94,1))),0)/COUNTIFS('MITRE ATTCK v17.1'!$C:$C,$C95,'MITRE ATTCK v17.1'!$V:$V,RIGHT(T$94,1)),"-")</f>
        <v>0</v>
      </c>
      <c r="X95" s="18">
        <f>IFERROR(1/(RIGHT(X$94,1)/SUMIFS('MITRE ATTCK v17.1'!$X:$X,'MITRE ATTCK v17.1'!$C:$C,$C95,'MITRE ATTCK v17.1'!$V:$V,RIGHT(X$94,1))),0)</f>
        <v>0</v>
      </c>
      <c r="Y95" s="91" t="s">
        <v>671</v>
      </c>
      <c r="Z95" s="66">
        <f>COUNTIFS('MITRE ATTCK v17.1'!$C:$C,$C95,'MITRE ATTCK v17.1'!$V:$V,RIGHT(X$94,1))</f>
        <v>0</v>
      </c>
      <c r="AA95" s="67" t="str">
        <f>IFERROR(IFERROR(1/(RIGHT(X$94,1)/SUMIFS('MITRE ATTCK v17.1'!$X:$X,'MITRE ATTCK v17.1'!$C:$C,$C95,'MITRE ATTCK v17.1'!$V:$V,RIGHT(X$94,1))),0)/COUNTIFS('MITRE ATTCK v17.1'!$C:$C,$C95,'MITRE ATTCK v17.1'!$V:$V,RIGHT(X$94,1)),"-")</f>
        <v>-</v>
      </c>
      <c r="AB95" s="19">
        <f>SUM(D95,H95,L95,P95,T95,X95)</f>
        <v>0</v>
      </c>
      <c r="AC95" s="91" t="s">
        <v>671</v>
      </c>
      <c r="AD95" s="68">
        <f>COUNTIFS('MITRE ATTCK v17.1'!$C:$C,$C95,'MITRE ATTCK v17.1'!$H:$H,"&gt;0")</f>
        <v>9</v>
      </c>
      <c r="AE95" s="67">
        <f>IFERROR(AB95/AD95,"-")</f>
        <v>0</v>
      </c>
      <c r="AF95" s="41"/>
    </row>
    <row r="96" spans="2:32" x14ac:dyDescent="0.25">
      <c r="B96" s="32"/>
      <c r="C96" s="24" t="s">
        <v>45</v>
      </c>
      <c r="D96" s="65">
        <f>IFERROR(1/(RIGHT(D$94,1)/SUMIFS('MITRE ATTCK v17.1'!$X:$X,'MITRE ATTCK v17.1'!$C:$C,$C96,'MITRE ATTCK v17.1'!$V:$V,RIGHT(D$94,1))),0)</f>
        <v>0</v>
      </c>
      <c r="E96" s="91" t="s">
        <v>671</v>
      </c>
      <c r="F96" s="66">
        <f>COUNTIFS('MITRE ATTCK v17.1'!$C:$C,$C96,'MITRE ATTCK v17.1'!$V:$V,RIGHT(D$94,1))</f>
        <v>0</v>
      </c>
      <c r="G96" s="67" t="str">
        <f>IFERROR(IFERROR(1/(RIGHT(D$94,1)/SUMIFS('MITRE ATTCK v17.1'!$X:$X,'MITRE ATTCK v17.1'!$C:$C,$C96,'MITRE ATTCK v17.1'!$V:$V,RIGHT(D$94,1))),0)/COUNTIFS('MITRE ATTCK v17.1'!$C:$C,$C96,'MITRE ATTCK v17.1'!$V:$V,RIGHT(D$94,1)),"-")</f>
        <v>-</v>
      </c>
      <c r="H96" s="18">
        <f>IFERROR(1/(RIGHT(H$94,1)/SUMIFS('MITRE ATTCK v17.1'!$X:$X,'MITRE ATTCK v17.1'!$C:$C,$C96,'MITRE ATTCK v17.1'!$V:$V,RIGHT(H$94,1))),0)</f>
        <v>0</v>
      </c>
      <c r="I96" s="91" t="s">
        <v>671</v>
      </c>
      <c r="J96" s="66">
        <f>COUNTIFS('MITRE ATTCK v17.1'!$C:$C,$C96,'MITRE ATTCK v17.1'!$V:$V,RIGHT(H$94,1))</f>
        <v>1</v>
      </c>
      <c r="K96" s="67">
        <f>IFERROR(IFERROR(1/(RIGHT(H$94,1)/SUMIFS('MITRE ATTCK v17.1'!$X:$X,'MITRE ATTCK v17.1'!$C:$C,$C96,'MITRE ATTCK v17.1'!$V:$V,RIGHT(H$94,1))),0)/COUNTIFS('MITRE ATTCK v17.1'!$C:$C,$C96,'MITRE ATTCK v17.1'!$V:$V,RIGHT(H$94,1)),"-")</f>
        <v>0</v>
      </c>
      <c r="L96" s="18">
        <f>IFERROR(1/(RIGHT(L$94,1)/SUMIFS('MITRE ATTCK v17.1'!$X:$X,'MITRE ATTCK v17.1'!$C:$C,$C96,'MITRE ATTCK v17.1'!$V:$V,RIGHT(L$94,1))),0)</f>
        <v>0</v>
      </c>
      <c r="M96" s="91" t="s">
        <v>671</v>
      </c>
      <c r="N96" s="66">
        <f>COUNTIFS('MITRE ATTCK v17.1'!$C:$C,$C96,'MITRE ATTCK v17.1'!$V:$V,RIGHT(L$94,1))</f>
        <v>0</v>
      </c>
      <c r="O96" s="67" t="str">
        <f>IFERROR(IFERROR(1/(RIGHT(L$94,1)/SUMIFS('MITRE ATTCK v17.1'!$X:$X,'MITRE ATTCK v17.1'!$C:$C,$C96,'MITRE ATTCK v17.1'!$V:$V,RIGHT(L$94,1))),0)/COUNTIFS('MITRE ATTCK v17.1'!$C:$C,$C96,'MITRE ATTCK v17.1'!$V:$V,RIGHT(L$94,1)),"-")</f>
        <v>-</v>
      </c>
      <c r="P96" s="18">
        <f>IFERROR(1/(RIGHT(P$94,1)/SUMIFS('MITRE ATTCK v17.1'!$X:$X,'MITRE ATTCK v17.1'!$C:$C,$C96,'MITRE ATTCK v17.1'!$V:$V,RIGHT(P$94,1))),0)</f>
        <v>0</v>
      </c>
      <c r="Q96" s="91" t="s">
        <v>671</v>
      </c>
      <c r="R96" s="66">
        <f>COUNTIFS('MITRE ATTCK v17.1'!$C:$C,$C96,'MITRE ATTCK v17.1'!$V:$V,RIGHT(P$94,1))</f>
        <v>0</v>
      </c>
      <c r="S96" s="67" t="str">
        <f>IFERROR(IFERROR(1/(RIGHT(P$94,1)/SUMIFS('MITRE ATTCK v17.1'!$X:$X,'MITRE ATTCK v17.1'!$C:$C,$C96,'MITRE ATTCK v17.1'!$V:$V,RIGHT(P$94,1))),0)/COUNTIFS('MITRE ATTCK v17.1'!$C:$C,$C96,'MITRE ATTCK v17.1'!$V:$V,RIGHT(P$94,1)),"-")</f>
        <v>-</v>
      </c>
      <c r="T96" s="18">
        <f>IFERROR(1/(RIGHT(T$94,1)/SUMIFS('MITRE ATTCK v17.1'!$X:$X,'MITRE ATTCK v17.1'!$C:$C,$C96,'MITRE ATTCK v17.1'!$V:$V,RIGHT(T$94,1))),0)</f>
        <v>0</v>
      </c>
      <c r="U96" s="91" t="s">
        <v>671</v>
      </c>
      <c r="V96" s="66">
        <f>COUNTIFS('MITRE ATTCK v17.1'!$C:$C,$C96,'MITRE ATTCK v17.1'!$V:$V,RIGHT(T$94,1))</f>
        <v>0</v>
      </c>
      <c r="W96" s="67" t="str">
        <f>IFERROR(IFERROR(1/(RIGHT(T$94,1)/SUMIFS('MITRE ATTCK v17.1'!$X:$X,'MITRE ATTCK v17.1'!$C:$C,$C96,'MITRE ATTCK v17.1'!$V:$V,RIGHT(T$94,1))),0)/COUNTIFS('MITRE ATTCK v17.1'!$C:$C,$C96,'MITRE ATTCK v17.1'!$V:$V,RIGHT(T$94,1)),"-")</f>
        <v>-</v>
      </c>
      <c r="X96" s="18">
        <f>IFERROR(1/(RIGHT(X$94,1)/SUMIFS('MITRE ATTCK v17.1'!$X:$X,'MITRE ATTCK v17.1'!$C:$C,$C96,'MITRE ATTCK v17.1'!$V:$V,RIGHT(X$94,1))),0)</f>
        <v>0</v>
      </c>
      <c r="Y96" s="91" t="s">
        <v>671</v>
      </c>
      <c r="Z96" s="66">
        <f>COUNTIFS('MITRE ATTCK v17.1'!$C:$C,$C96,'MITRE ATTCK v17.1'!$V:$V,RIGHT(X$94,1))</f>
        <v>0</v>
      </c>
      <c r="AA96" s="67" t="str">
        <f>IFERROR(IFERROR(1/(RIGHT(X$94,1)/SUMIFS('MITRE ATTCK v17.1'!$X:$X,'MITRE ATTCK v17.1'!$C:$C,$C96,'MITRE ATTCK v17.1'!$V:$V,RIGHT(X$94,1))),0)/COUNTIFS('MITRE ATTCK v17.1'!$C:$C,$C96,'MITRE ATTCK v17.1'!$V:$V,RIGHT(X$94,1)),"-")</f>
        <v>-</v>
      </c>
      <c r="AB96" s="19">
        <f t="shared" ref="AB96:AB108" si="4">SUM(D96,H96,L96,P96,T96,X96)</f>
        <v>0</v>
      </c>
      <c r="AC96" s="91" t="s">
        <v>671</v>
      </c>
      <c r="AD96" s="68">
        <f>COUNTIFS('MITRE ATTCK v17.1'!$C:$C,$C96,'MITRE ATTCK v17.1'!$H:$H,"&gt;0")</f>
        <v>1</v>
      </c>
      <c r="AE96" s="67">
        <f t="shared" ref="AE96:AE108" si="5">IFERROR(AB96/AD96,"-")</f>
        <v>0</v>
      </c>
      <c r="AF96" s="41"/>
    </row>
    <row r="97" spans="2:32" x14ac:dyDescent="0.25">
      <c r="B97" s="32"/>
      <c r="C97" s="24" t="s">
        <v>83</v>
      </c>
      <c r="D97" s="65">
        <f>IFERROR(1/(RIGHT(D$94,1)/SUMIFS('MITRE ATTCK v17.1'!$X:$X,'MITRE ATTCK v17.1'!$C:$C,$C97,'MITRE ATTCK v17.1'!$V:$V,RIGHT(D$94,1))),0)</f>
        <v>0</v>
      </c>
      <c r="E97" s="91" t="s">
        <v>671</v>
      </c>
      <c r="F97" s="66">
        <f>COUNTIFS('MITRE ATTCK v17.1'!$C:$C,$C97,'MITRE ATTCK v17.1'!$V:$V,RIGHT(D$94,1))</f>
        <v>0</v>
      </c>
      <c r="G97" s="67" t="str">
        <f>IFERROR(IFERROR(1/(RIGHT(D$94,1)/SUMIFS('MITRE ATTCK v17.1'!$X:$X,'MITRE ATTCK v17.1'!$C:$C,$C97,'MITRE ATTCK v17.1'!$V:$V,RIGHT(D$94,1))),0)/COUNTIFS('MITRE ATTCK v17.1'!$C:$C,$C97,'MITRE ATTCK v17.1'!$V:$V,RIGHT(D$94,1)),"-")</f>
        <v>-</v>
      </c>
      <c r="H97" s="18">
        <f>IFERROR(1/(RIGHT(H$94,1)/SUMIFS('MITRE ATTCK v17.1'!$X:$X,'MITRE ATTCK v17.1'!$C:$C,$C97,'MITRE ATTCK v17.1'!$V:$V,RIGHT(H$94,1))),0)</f>
        <v>0</v>
      </c>
      <c r="I97" s="91" t="s">
        <v>671</v>
      </c>
      <c r="J97" s="66">
        <f>COUNTIFS('MITRE ATTCK v17.1'!$C:$C,$C97,'MITRE ATTCK v17.1'!$V:$V,RIGHT(H$94,1))</f>
        <v>0</v>
      </c>
      <c r="K97" s="67" t="str">
        <f>IFERROR(IFERROR(1/(RIGHT(H$94,1)/SUMIFS('MITRE ATTCK v17.1'!$X:$X,'MITRE ATTCK v17.1'!$C:$C,$C97,'MITRE ATTCK v17.1'!$V:$V,RIGHT(H$94,1))),0)/COUNTIFS('MITRE ATTCK v17.1'!$C:$C,$C97,'MITRE ATTCK v17.1'!$V:$V,RIGHT(H$94,1)),"-")</f>
        <v>-</v>
      </c>
      <c r="L97" s="18">
        <f>IFERROR(1/(RIGHT(L$94,1)/SUMIFS('MITRE ATTCK v17.1'!$X:$X,'MITRE ATTCK v17.1'!$C:$C,$C97,'MITRE ATTCK v17.1'!$V:$V,RIGHT(L$94,1))),0)</f>
        <v>0</v>
      </c>
      <c r="M97" s="91" t="s">
        <v>671</v>
      </c>
      <c r="N97" s="66">
        <f>COUNTIFS('MITRE ATTCK v17.1'!$C:$C,$C97,'MITRE ATTCK v17.1'!$V:$V,RIGHT(L$94,1))</f>
        <v>0</v>
      </c>
      <c r="O97" s="67" t="str">
        <f>IFERROR(IFERROR(1/(RIGHT(L$94,1)/SUMIFS('MITRE ATTCK v17.1'!$X:$X,'MITRE ATTCK v17.1'!$C:$C,$C97,'MITRE ATTCK v17.1'!$V:$V,RIGHT(L$94,1))),0)/COUNTIFS('MITRE ATTCK v17.1'!$C:$C,$C97,'MITRE ATTCK v17.1'!$V:$V,RIGHT(L$94,1)),"-")</f>
        <v>-</v>
      </c>
      <c r="P97" s="18">
        <f>IFERROR(1/(RIGHT(P$94,1)/SUMIFS('MITRE ATTCK v17.1'!$X:$X,'MITRE ATTCK v17.1'!$C:$C,$C97,'MITRE ATTCK v17.1'!$V:$V,RIGHT(P$94,1))),0)</f>
        <v>0</v>
      </c>
      <c r="Q97" s="91" t="s">
        <v>671</v>
      </c>
      <c r="R97" s="66">
        <f>COUNTIFS('MITRE ATTCK v17.1'!$C:$C,$C97,'MITRE ATTCK v17.1'!$V:$V,RIGHT(P$94,1))</f>
        <v>1</v>
      </c>
      <c r="S97" s="67">
        <f>IFERROR(IFERROR(1/(RIGHT(P$94,1)/SUMIFS('MITRE ATTCK v17.1'!$X:$X,'MITRE ATTCK v17.1'!$C:$C,$C97,'MITRE ATTCK v17.1'!$V:$V,RIGHT(P$94,1))),0)/COUNTIFS('MITRE ATTCK v17.1'!$C:$C,$C97,'MITRE ATTCK v17.1'!$V:$V,RIGHT(P$94,1)),"-")</f>
        <v>0</v>
      </c>
      <c r="T97" s="18">
        <f>IFERROR(1/(RIGHT(T$94,1)/SUMIFS('MITRE ATTCK v17.1'!$X:$X,'MITRE ATTCK v17.1'!$C:$C,$C97,'MITRE ATTCK v17.1'!$V:$V,RIGHT(T$94,1))),0)</f>
        <v>0</v>
      </c>
      <c r="U97" s="91" t="s">
        <v>671</v>
      </c>
      <c r="V97" s="66">
        <f>COUNTIFS('MITRE ATTCK v17.1'!$C:$C,$C97,'MITRE ATTCK v17.1'!$V:$V,RIGHT(T$94,1))</f>
        <v>6</v>
      </c>
      <c r="W97" s="67">
        <f>IFERROR(IFERROR(1/(RIGHT(T$94,1)/SUMIFS('MITRE ATTCK v17.1'!$X:$X,'MITRE ATTCK v17.1'!$C:$C,$C97,'MITRE ATTCK v17.1'!$V:$V,RIGHT(T$94,1))),0)/COUNTIFS('MITRE ATTCK v17.1'!$C:$C,$C97,'MITRE ATTCK v17.1'!$V:$V,RIGHT(T$94,1)),"-")</f>
        <v>0</v>
      </c>
      <c r="X97" s="18">
        <f>IFERROR(1/(RIGHT(X$94,1)/SUMIFS('MITRE ATTCK v17.1'!$X:$X,'MITRE ATTCK v17.1'!$C:$C,$C97,'MITRE ATTCK v17.1'!$V:$V,RIGHT(X$94,1))),0)</f>
        <v>0</v>
      </c>
      <c r="Y97" s="91" t="s">
        <v>671</v>
      </c>
      <c r="Z97" s="66">
        <f>COUNTIFS('MITRE ATTCK v17.1'!$C:$C,$C97,'MITRE ATTCK v17.1'!$V:$V,RIGHT(X$94,1))</f>
        <v>13</v>
      </c>
      <c r="AA97" s="67">
        <f>IFERROR(IFERROR(1/(RIGHT(X$94,1)/SUMIFS('MITRE ATTCK v17.1'!$X:$X,'MITRE ATTCK v17.1'!$C:$C,$C97,'MITRE ATTCK v17.1'!$V:$V,RIGHT(X$94,1))),0)/COUNTIFS('MITRE ATTCK v17.1'!$C:$C,$C97,'MITRE ATTCK v17.1'!$V:$V,RIGHT(X$94,1)),"-")</f>
        <v>0</v>
      </c>
      <c r="AB97" s="19">
        <f t="shared" si="4"/>
        <v>0</v>
      </c>
      <c r="AC97" s="91" t="s">
        <v>671</v>
      </c>
      <c r="AD97" s="68">
        <f>COUNTIFS('MITRE ATTCK v17.1'!$C:$C,$C97,'MITRE ATTCK v17.1'!$H:$H,"&gt;0")</f>
        <v>20</v>
      </c>
      <c r="AE97" s="67">
        <f t="shared" si="5"/>
        <v>0</v>
      </c>
      <c r="AF97" s="41"/>
    </row>
    <row r="98" spans="2:32" x14ac:dyDescent="0.25">
      <c r="B98" s="32"/>
      <c r="C98" s="24" t="s">
        <v>132</v>
      </c>
      <c r="D98" s="65">
        <f>IFERROR(1/(RIGHT(D$94,1)/SUMIFS('MITRE ATTCK v17.1'!$X:$X,'MITRE ATTCK v17.1'!$C:$C,$C98,'MITRE ATTCK v17.1'!$V:$V,RIGHT(D$94,1))),0)</f>
        <v>0</v>
      </c>
      <c r="E98" s="91" t="s">
        <v>671</v>
      </c>
      <c r="F98" s="66">
        <f>COUNTIFS('MITRE ATTCK v17.1'!$C:$C,$C98,'MITRE ATTCK v17.1'!$V:$V,RIGHT(D$94,1))</f>
        <v>0</v>
      </c>
      <c r="G98" s="67" t="str">
        <f>IFERROR(IFERROR(1/(RIGHT(D$94,1)/SUMIFS('MITRE ATTCK v17.1'!$X:$X,'MITRE ATTCK v17.1'!$C:$C,$C98,'MITRE ATTCK v17.1'!$V:$V,RIGHT(D$94,1))),0)/COUNTIFS('MITRE ATTCK v17.1'!$C:$C,$C98,'MITRE ATTCK v17.1'!$V:$V,RIGHT(D$94,1)),"-")</f>
        <v>-</v>
      </c>
      <c r="H98" s="18">
        <f>IFERROR(1/(RIGHT(H$94,1)/SUMIFS('MITRE ATTCK v17.1'!$X:$X,'MITRE ATTCK v17.1'!$C:$C,$C98,'MITRE ATTCK v17.1'!$V:$V,RIGHT(H$94,1))),0)</f>
        <v>0</v>
      </c>
      <c r="I98" s="91" t="s">
        <v>671</v>
      </c>
      <c r="J98" s="66">
        <f>COUNTIFS('MITRE ATTCK v17.1'!$C:$C,$C98,'MITRE ATTCK v17.1'!$V:$V,RIGHT(H$94,1))</f>
        <v>0</v>
      </c>
      <c r="K98" s="67" t="str">
        <f>IFERROR(IFERROR(1/(RIGHT(H$94,1)/SUMIFS('MITRE ATTCK v17.1'!$X:$X,'MITRE ATTCK v17.1'!$C:$C,$C98,'MITRE ATTCK v17.1'!$V:$V,RIGHT(H$94,1))),0)/COUNTIFS('MITRE ATTCK v17.1'!$C:$C,$C98,'MITRE ATTCK v17.1'!$V:$V,RIGHT(H$94,1)),"-")</f>
        <v>-</v>
      </c>
      <c r="L98" s="18">
        <f>IFERROR(1/(RIGHT(L$94,1)/SUMIFS('MITRE ATTCK v17.1'!$X:$X,'MITRE ATTCK v17.1'!$C:$C,$C98,'MITRE ATTCK v17.1'!$V:$V,RIGHT(L$94,1))),0)</f>
        <v>0</v>
      </c>
      <c r="M98" s="91" t="s">
        <v>671</v>
      </c>
      <c r="N98" s="66">
        <f>COUNTIFS('MITRE ATTCK v17.1'!$C:$C,$C98,'MITRE ATTCK v17.1'!$V:$V,RIGHT(L$94,1))</f>
        <v>4</v>
      </c>
      <c r="O98" s="67">
        <f>IFERROR(IFERROR(1/(RIGHT(L$94,1)/SUMIFS('MITRE ATTCK v17.1'!$X:$X,'MITRE ATTCK v17.1'!$C:$C,$C98,'MITRE ATTCK v17.1'!$V:$V,RIGHT(L$94,1))),0)/COUNTIFS('MITRE ATTCK v17.1'!$C:$C,$C98,'MITRE ATTCK v17.1'!$V:$V,RIGHT(L$94,1)),"-")</f>
        <v>0</v>
      </c>
      <c r="P98" s="18">
        <f>IFERROR(1/(RIGHT(P$94,1)/SUMIFS('MITRE ATTCK v17.1'!$X:$X,'MITRE ATTCK v17.1'!$C:$C,$C98,'MITRE ATTCK v17.1'!$V:$V,RIGHT(P$94,1))),0)</f>
        <v>0</v>
      </c>
      <c r="Q98" s="91" t="s">
        <v>671</v>
      </c>
      <c r="R98" s="66">
        <f>COUNTIFS('MITRE ATTCK v17.1'!$C:$C,$C98,'MITRE ATTCK v17.1'!$V:$V,RIGHT(P$94,1))</f>
        <v>8</v>
      </c>
      <c r="S98" s="67">
        <f>IFERROR(IFERROR(1/(RIGHT(P$94,1)/SUMIFS('MITRE ATTCK v17.1'!$X:$X,'MITRE ATTCK v17.1'!$C:$C,$C98,'MITRE ATTCK v17.1'!$V:$V,RIGHT(P$94,1))),0)/COUNTIFS('MITRE ATTCK v17.1'!$C:$C,$C98,'MITRE ATTCK v17.1'!$V:$V,RIGHT(P$94,1)),"-")</f>
        <v>0</v>
      </c>
      <c r="T98" s="18">
        <f>IFERROR(1/(RIGHT(T$94,1)/SUMIFS('MITRE ATTCK v17.1'!$X:$X,'MITRE ATTCK v17.1'!$C:$C,$C98,'MITRE ATTCK v17.1'!$V:$V,RIGHT(T$94,1))),0)</f>
        <v>0</v>
      </c>
      <c r="U98" s="91" t="s">
        <v>671</v>
      </c>
      <c r="V98" s="66">
        <f>COUNTIFS('MITRE ATTCK v17.1'!$C:$C,$C98,'MITRE ATTCK v17.1'!$V:$V,RIGHT(T$94,1))</f>
        <v>7</v>
      </c>
      <c r="W98" s="67">
        <f>IFERROR(IFERROR(1/(RIGHT(T$94,1)/SUMIFS('MITRE ATTCK v17.1'!$X:$X,'MITRE ATTCK v17.1'!$C:$C,$C98,'MITRE ATTCK v17.1'!$V:$V,RIGHT(T$94,1))),0)/COUNTIFS('MITRE ATTCK v17.1'!$C:$C,$C98,'MITRE ATTCK v17.1'!$V:$V,RIGHT(T$94,1)),"-")</f>
        <v>0</v>
      </c>
      <c r="X98" s="18">
        <f>IFERROR(1/(RIGHT(X$94,1)/SUMIFS('MITRE ATTCK v17.1'!$X:$X,'MITRE ATTCK v17.1'!$C:$C,$C98,'MITRE ATTCK v17.1'!$V:$V,RIGHT(X$94,1))),0)</f>
        <v>0</v>
      </c>
      <c r="Y98" s="91" t="s">
        <v>671</v>
      </c>
      <c r="Z98" s="66">
        <f>COUNTIFS('MITRE ATTCK v17.1'!$C:$C,$C98,'MITRE ATTCK v17.1'!$V:$V,RIGHT(X$94,1))</f>
        <v>7</v>
      </c>
      <c r="AA98" s="67">
        <f>IFERROR(IFERROR(1/(RIGHT(X$94,1)/SUMIFS('MITRE ATTCK v17.1'!$X:$X,'MITRE ATTCK v17.1'!$C:$C,$C98,'MITRE ATTCK v17.1'!$V:$V,RIGHT(X$94,1))),0)/COUNTIFS('MITRE ATTCK v17.1'!$C:$C,$C98,'MITRE ATTCK v17.1'!$V:$V,RIGHT(X$94,1)),"-")</f>
        <v>0</v>
      </c>
      <c r="AB98" s="19">
        <f t="shared" si="4"/>
        <v>0</v>
      </c>
      <c r="AC98" s="91" t="s">
        <v>671</v>
      </c>
      <c r="AD98" s="68">
        <f>COUNTIFS('MITRE ATTCK v17.1'!$C:$C,$C98,'MITRE ATTCK v17.1'!$H:$H,"&gt;0")</f>
        <v>26</v>
      </c>
      <c r="AE98" s="67">
        <f t="shared" si="5"/>
        <v>0</v>
      </c>
      <c r="AF98" s="41"/>
    </row>
    <row r="99" spans="2:32" x14ac:dyDescent="0.25">
      <c r="B99" s="32"/>
      <c r="C99" s="24" t="s">
        <v>291</v>
      </c>
      <c r="D99" s="65">
        <f>IFERROR(1/(RIGHT(D$94,1)/SUMIFS('MITRE ATTCK v17.1'!$X:$X,'MITRE ATTCK v17.1'!$C:$C,$C99,'MITRE ATTCK v17.1'!$V:$V,RIGHT(D$94,1))),0)</f>
        <v>0</v>
      </c>
      <c r="E99" s="91" t="s">
        <v>671</v>
      </c>
      <c r="F99" s="66">
        <f>COUNTIFS('MITRE ATTCK v17.1'!$C:$C,$C99,'MITRE ATTCK v17.1'!$V:$V,RIGHT(D$94,1))</f>
        <v>0</v>
      </c>
      <c r="G99" s="67" t="str">
        <f>IFERROR(IFERROR(1/(RIGHT(D$94,1)/SUMIFS('MITRE ATTCK v17.1'!$X:$X,'MITRE ATTCK v17.1'!$C:$C,$C99,'MITRE ATTCK v17.1'!$V:$V,RIGHT(D$94,1))),0)/COUNTIFS('MITRE ATTCK v17.1'!$C:$C,$C99,'MITRE ATTCK v17.1'!$V:$V,RIGHT(D$94,1)),"-")</f>
        <v>-</v>
      </c>
      <c r="H99" s="18">
        <f>IFERROR(1/(RIGHT(H$94,1)/SUMIFS('MITRE ATTCK v17.1'!$X:$X,'MITRE ATTCK v17.1'!$C:$C,$C99,'MITRE ATTCK v17.1'!$V:$V,RIGHT(H$94,1))),0)</f>
        <v>0</v>
      </c>
      <c r="I99" s="91" t="s">
        <v>671</v>
      </c>
      <c r="J99" s="66">
        <f>COUNTIFS('MITRE ATTCK v17.1'!$C:$C,$C99,'MITRE ATTCK v17.1'!$V:$V,RIGHT(H$94,1))</f>
        <v>4</v>
      </c>
      <c r="K99" s="67">
        <f>IFERROR(IFERROR(1/(RIGHT(H$94,1)/SUMIFS('MITRE ATTCK v17.1'!$X:$X,'MITRE ATTCK v17.1'!$C:$C,$C99,'MITRE ATTCK v17.1'!$V:$V,RIGHT(H$94,1))),0)/COUNTIFS('MITRE ATTCK v17.1'!$C:$C,$C99,'MITRE ATTCK v17.1'!$V:$V,RIGHT(H$94,1)),"-")</f>
        <v>0</v>
      </c>
      <c r="L99" s="18">
        <f>IFERROR(1/(RIGHT(L$94,1)/SUMIFS('MITRE ATTCK v17.1'!$X:$X,'MITRE ATTCK v17.1'!$C:$C,$C99,'MITRE ATTCK v17.1'!$V:$V,RIGHT(L$94,1))),0)</f>
        <v>0</v>
      </c>
      <c r="M99" s="91" t="s">
        <v>671</v>
      </c>
      <c r="N99" s="66">
        <f>COUNTIFS('MITRE ATTCK v17.1'!$C:$C,$C99,'MITRE ATTCK v17.1'!$V:$V,RIGHT(L$94,1))</f>
        <v>9</v>
      </c>
      <c r="O99" s="67">
        <f>IFERROR(IFERROR(1/(RIGHT(L$94,1)/SUMIFS('MITRE ATTCK v17.1'!$X:$X,'MITRE ATTCK v17.1'!$C:$C,$C99,'MITRE ATTCK v17.1'!$V:$V,RIGHT(L$94,1))),0)/COUNTIFS('MITRE ATTCK v17.1'!$C:$C,$C99,'MITRE ATTCK v17.1'!$V:$V,RIGHT(L$94,1)),"-")</f>
        <v>0</v>
      </c>
      <c r="P99" s="18">
        <f>IFERROR(1/(RIGHT(P$94,1)/SUMIFS('MITRE ATTCK v17.1'!$X:$X,'MITRE ATTCK v17.1'!$C:$C,$C99,'MITRE ATTCK v17.1'!$V:$V,RIGHT(P$94,1))),0)</f>
        <v>0</v>
      </c>
      <c r="Q99" s="91" t="s">
        <v>671</v>
      </c>
      <c r="R99" s="66">
        <f>COUNTIFS('MITRE ATTCK v17.1'!$C:$C,$C99,'MITRE ATTCK v17.1'!$V:$V,RIGHT(P$94,1))</f>
        <v>2</v>
      </c>
      <c r="S99" s="67">
        <f>IFERROR(IFERROR(1/(RIGHT(P$94,1)/SUMIFS('MITRE ATTCK v17.1'!$X:$X,'MITRE ATTCK v17.1'!$C:$C,$C99,'MITRE ATTCK v17.1'!$V:$V,RIGHT(P$94,1))),0)/COUNTIFS('MITRE ATTCK v17.1'!$C:$C,$C99,'MITRE ATTCK v17.1'!$V:$V,RIGHT(P$94,1)),"-")</f>
        <v>0</v>
      </c>
      <c r="T99" s="18">
        <f>IFERROR(1/(RIGHT(T$94,1)/SUMIFS('MITRE ATTCK v17.1'!$X:$X,'MITRE ATTCK v17.1'!$C:$C,$C99,'MITRE ATTCK v17.1'!$V:$V,RIGHT(T$94,1))),0)</f>
        <v>0</v>
      </c>
      <c r="U99" s="91" t="s">
        <v>671</v>
      </c>
      <c r="V99" s="66">
        <f>COUNTIFS('MITRE ATTCK v17.1'!$C:$C,$C99,'MITRE ATTCK v17.1'!$V:$V,RIGHT(T$94,1))</f>
        <v>0</v>
      </c>
      <c r="W99" s="67" t="str">
        <f>IFERROR(IFERROR(1/(RIGHT(T$94,1)/SUMIFS('MITRE ATTCK v17.1'!$X:$X,'MITRE ATTCK v17.1'!$C:$C,$C99,'MITRE ATTCK v17.1'!$V:$V,RIGHT(T$94,1))),0)/COUNTIFS('MITRE ATTCK v17.1'!$C:$C,$C99,'MITRE ATTCK v17.1'!$V:$V,RIGHT(T$94,1)),"-")</f>
        <v>-</v>
      </c>
      <c r="X99" s="18">
        <f>IFERROR(1/(RIGHT(X$94,1)/SUMIFS('MITRE ATTCK v17.1'!$X:$X,'MITRE ATTCK v17.1'!$C:$C,$C99,'MITRE ATTCK v17.1'!$V:$V,RIGHT(X$94,1))),0)</f>
        <v>0</v>
      </c>
      <c r="Y99" s="91" t="s">
        <v>671</v>
      </c>
      <c r="Z99" s="66">
        <f>COUNTIFS('MITRE ATTCK v17.1'!$C:$C,$C99,'MITRE ATTCK v17.1'!$V:$V,RIGHT(X$94,1))</f>
        <v>0</v>
      </c>
      <c r="AA99" s="67" t="str">
        <f>IFERROR(IFERROR(1/(RIGHT(X$94,1)/SUMIFS('MITRE ATTCK v17.1'!$X:$X,'MITRE ATTCK v17.1'!$C:$C,$C99,'MITRE ATTCK v17.1'!$V:$V,RIGHT(X$94,1))),0)/COUNTIFS('MITRE ATTCK v17.1'!$C:$C,$C99,'MITRE ATTCK v17.1'!$V:$V,RIGHT(X$94,1)),"-")</f>
        <v>-</v>
      </c>
      <c r="AB99" s="19">
        <f t="shared" si="4"/>
        <v>0</v>
      </c>
      <c r="AC99" s="91" t="s">
        <v>671</v>
      </c>
      <c r="AD99" s="68">
        <f>COUNTIFS('MITRE ATTCK v17.1'!$C:$C,$C99,'MITRE ATTCK v17.1'!$H:$H,"&gt;0")</f>
        <v>15</v>
      </c>
      <c r="AE99" s="67">
        <f t="shared" si="5"/>
        <v>0</v>
      </c>
      <c r="AF99" s="41"/>
    </row>
    <row r="100" spans="2:32" x14ac:dyDescent="0.25">
      <c r="B100" s="32"/>
      <c r="C100" s="24" t="s">
        <v>327</v>
      </c>
      <c r="D100" s="65">
        <f>IFERROR(1/(RIGHT(D$94,1)/SUMIFS('MITRE ATTCK v17.1'!$X:$X,'MITRE ATTCK v17.1'!$C:$C,$C100,'MITRE ATTCK v17.1'!$V:$V,RIGHT(D$94,1))),0)</f>
        <v>0</v>
      </c>
      <c r="E100" s="91" t="s">
        <v>671</v>
      </c>
      <c r="F100" s="66">
        <f>COUNTIFS('MITRE ATTCK v17.1'!$C:$C,$C100,'MITRE ATTCK v17.1'!$V:$V,RIGHT(D$94,1))</f>
        <v>0</v>
      </c>
      <c r="G100" s="67" t="str">
        <f>IFERROR(IFERROR(1/(RIGHT(D$94,1)/SUMIFS('MITRE ATTCK v17.1'!$X:$X,'MITRE ATTCK v17.1'!$C:$C,$C100,'MITRE ATTCK v17.1'!$V:$V,RIGHT(D$94,1))),0)/COUNTIFS('MITRE ATTCK v17.1'!$C:$C,$C100,'MITRE ATTCK v17.1'!$V:$V,RIGHT(D$94,1)),"-")</f>
        <v>-</v>
      </c>
      <c r="H100" s="18">
        <f>IFERROR(1/(RIGHT(H$94,1)/SUMIFS('MITRE ATTCK v17.1'!$X:$X,'MITRE ATTCK v17.1'!$C:$C,$C100,'MITRE ATTCK v17.1'!$V:$V,RIGHT(H$94,1))),0)</f>
        <v>0</v>
      </c>
      <c r="I100" s="91" t="s">
        <v>671</v>
      </c>
      <c r="J100" s="66">
        <f>COUNTIFS('MITRE ATTCK v17.1'!$C:$C,$C100,'MITRE ATTCK v17.1'!$V:$V,RIGHT(H$94,1))</f>
        <v>0</v>
      </c>
      <c r="K100" s="67" t="str">
        <f>IFERROR(IFERROR(1/(RIGHT(H$94,1)/SUMIFS('MITRE ATTCK v17.1'!$X:$X,'MITRE ATTCK v17.1'!$C:$C,$C100,'MITRE ATTCK v17.1'!$V:$V,RIGHT(H$94,1))),0)/COUNTIFS('MITRE ATTCK v17.1'!$C:$C,$C100,'MITRE ATTCK v17.1'!$V:$V,RIGHT(H$94,1)),"-")</f>
        <v>-</v>
      </c>
      <c r="L100" s="18">
        <f>IFERROR(1/(RIGHT(L$94,1)/SUMIFS('MITRE ATTCK v17.1'!$X:$X,'MITRE ATTCK v17.1'!$C:$C,$C100,'MITRE ATTCK v17.1'!$V:$V,RIGHT(L$94,1))),0)</f>
        <v>0</v>
      </c>
      <c r="M100" s="91" t="s">
        <v>671</v>
      </c>
      <c r="N100" s="66">
        <f>COUNTIFS('MITRE ATTCK v17.1'!$C:$C,$C100,'MITRE ATTCK v17.1'!$V:$V,RIGHT(L$94,1))</f>
        <v>0</v>
      </c>
      <c r="O100" s="67" t="str">
        <f>IFERROR(IFERROR(1/(RIGHT(L$94,1)/SUMIFS('MITRE ATTCK v17.1'!$X:$X,'MITRE ATTCK v17.1'!$C:$C,$C100,'MITRE ATTCK v17.1'!$V:$V,RIGHT(L$94,1))),0)/COUNTIFS('MITRE ATTCK v17.1'!$C:$C,$C100,'MITRE ATTCK v17.1'!$V:$V,RIGHT(L$94,1)),"-")</f>
        <v>-</v>
      </c>
      <c r="P100" s="18">
        <f>IFERROR(1/(RIGHT(P$94,1)/SUMIFS('MITRE ATTCK v17.1'!$X:$X,'MITRE ATTCK v17.1'!$C:$C,$C100,'MITRE ATTCK v17.1'!$V:$V,RIGHT(P$94,1))),0)</f>
        <v>0</v>
      </c>
      <c r="Q100" s="91" t="s">
        <v>671</v>
      </c>
      <c r="R100" s="66">
        <f>COUNTIFS('MITRE ATTCK v17.1'!$C:$C,$C100,'MITRE ATTCK v17.1'!$V:$V,RIGHT(P$94,1))</f>
        <v>2</v>
      </c>
      <c r="S100" s="67">
        <f>IFERROR(IFERROR(1/(RIGHT(P$94,1)/SUMIFS('MITRE ATTCK v17.1'!$X:$X,'MITRE ATTCK v17.1'!$C:$C,$C100,'MITRE ATTCK v17.1'!$V:$V,RIGHT(P$94,1))),0)/COUNTIFS('MITRE ATTCK v17.1'!$C:$C,$C100,'MITRE ATTCK v17.1'!$V:$V,RIGHT(P$94,1)),"-")</f>
        <v>0</v>
      </c>
      <c r="T100" s="18">
        <f>IFERROR(1/(RIGHT(T$94,1)/SUMIFS('MITRE ATTCK v17.1'!$X:$X,'MITRE ATTCK v17.1'!$C:$C,$C100,'MITRE ATTCK v17.1'!$V:$V,RIGHT(T$94,1))),0)</f>
        <v>0</v>
      </c>
      <c r="U100" s="91" t="s">
        <v>671</v>
      </c>
      <c r="V100" s="66">
        <f>COUNTIFS('MITRE ATTCK v17.1'!$C:$C,$C100,'MITRE ATTCK v17.1'!$V:$V,RIGHT(T$94,1))</f>
        <v>3</v>
      </c>
      <c r="W100" s="67">
        <f>IFERROR(IFERROR(1/(RIGHT(T$94,1)/SUMIFS('MITRE ATTCK v17.1'!$X:$X,'MITRE ATTCK v17.1'!$C:$C,$C100,'MITRE ATTCK v17.1'!$V:$V,RIGHT(T$94,1))),0)/COUNTIFS('MITRE ATTCK v17.1'!$C:$C,$C100,'MITRE ATTCK v17.1'!$V:$V,RIGHT(T$94,1)),"-")</f>
        <v>0</v>
      </c>
      <c r="X100" s="18">
        <f>IFERROR(1/(RIGHT(X$94,1)/SUMIFS('MITRE ATTCK v17.1'!$X:$X,'MITRE ATTCK v17.1'!$C:$C,$C100,'MITRE ATTCK v17.1'!$V:$V,RIGHT(X$94,1))),0)</f>
        <v>0</v>
      </c>
      <c r="Y100" s="91" t="s">
        <v>671</v>
      </c>
      <c r="Z100" s="66">
        <f>COUNTIFS('MITRE ATTCK v17.1'!$C:$C,$C100,'MITRE ATTCK v17.1'!$V:$V,RIGHT(X$94,1))</f>
        <v>1</v>
      </c>
      <c r="AA100" s="67">
        <f>IFERROR(IFERROR(1/(RIGHT(X$94,1)/SUMIFS('MITRE ATTCK v17.1'!$X:$X,'MITRE ATTCK v17.1'!$C:$C,$C100,'MITRE ATTCK v17.1'!$V:$V,RIGHT(X$94,1))),0)/COUNTIFS('MITRE ATTCK v17.1'!$C:$C,$C100,'MITRE ATTCK v17.1'!$V:$V,RIGHT(X$94,1)),"-")</f>
        <v>0</v>
      </c>
      <c r="AB100" s="19">
        <f t="shared" si="4"/>
        <v>0</v>
      </c>
      <c r="AC100" s="91" t="s">
        <v>671</v>
      </c>
      <c r="AD100" s="68">
        <f>COUNTIFS('MITRE ATTCK v17.1'!$C:$C,$C100,'MITRE ATTCK v17.1'!$H:$H,"&gt;0")</f>
        <v>6</v>
      </c>
      <c r="AE100" s="67">
        <f t="shared" si="5"/>
        <v>0</v>
      </c>
      <c r="AF100" s="41"/>
    </row>
    <row r="101" spans="2:32" x14ac:dyDescent="0.25">
      <c r="B101" s="32"/>
      <c r="C101" s="24" t="s">
        <v>361</v>
      </c>
      <c r="D101" s="65">
        <f>IFERROR(1/(RIGHT(D$94,1)/SUMIFS('MITRE ATTCK v17.1'!$X:$X,'MITRE ATTCK v17.1'!$C:$C,$C101,'MITRE ATTCK v17.1'!$V:$V,RIGHT(D$94,1))),0)</f>
        <v>0</v>
      </c>
      <c r="E101" s="91" t="s">
        <v>671</v>
      </c>
      <c r="F101" s="66">
        <f>COUNTIFS('MITRE ATTCK v17.1'!$C:$C,$C101,'MITRE ATTCK v17.1'!$V:$V,RIGHT(D$94,1))</f>
        <v>0</v>
      </c>
      <c r="G101" s="67" t="str">
        <f>IFERROR(IFERROR(1/(RIGHT(D$94,1)/SUMIFS('MITRE ATTCK v17.1'!$X:$X,'MITRE ATTCK v17.1'!$C:$C,$C101,'MITRE ATTCK v17.1'!$V:$V,RIGHT(D$94,1))),0)/COUNTIFS('MITRE ATTCK v17.1'!$C:$C,$C101,'MITRE ATTCK v17.1'!$V:$V,RIGHT(D$94,1)),"-")</f>
        <v>-</v>
      </c>
      <c r="H101" s="18">
        <f>IFERROR(1/(RIGHT(H$94,1)/SUMIFS('MITRE ATTCK v17.1'!$X:$X,'MITRE ATTCK v17.1'!$C:$C,$C101,'MITRE ATTCK v17.1'!$V:$V,RIGHT(H$94,1))),0)</f>
        <v>0</v>
      </c>
      <c r="I101" s="91" t="s">
        <v>671</v>
      </c>
      <c r="J101" s="66">
        <f>COUNTIFS('MITRE ATTCK v17.1'!$C:$C,$C101,'MITRE ATTCK v17.1'!$V:$V,RIGHT(H$94,1))</f>
        <v>0</v>
      </c>
      <c r="K101" s="67" t="str">
        <f>IFERROR(IFERROR(1/(RIGHT(H$94,1)/SUMIFS('MITRE ATTCK v17.1'!$X:$X,'MITRE ATTCK v17.1'!$C:$C,$C101,'MITRE ATTCK v17.1'!$V:$V,RIGHT(H$94,1))),0)/COUNTIFS('MITRE ATTCK v17.1'!$C:$C,$C101,'MITRE ATTCK v17.1'!$V:$V,RIGHT(H$94,1)),"-")</f>
        <v>-</v>
      </c>
      <c r="L101" s="18">
        <f>IFERROR(1/(RIGHT(L$94,1)/SUMIFS('MITRE ATTCK v17.1'!$X:$X,'MITRE ATTCK v17.1'!$C:$C,$C101,'MITRE ATTCK v17.1'!$V:$V,RIGHT(L$94,1))),0)</f>
        <v>0</v>
      </c>
      <c r="M101" s="91" t="s">
        <v>671</v>
      </c>
      <c r="N101" s="66">
        <f>COUNTIFS('MITRE ATTCK v17.1'!$C:$C,$C101,'MITRE ATTCK v17.1'!$V:$V,RIGHT(L$94,1))</f>
        <v>0</v>
      </c>
      <c r="O101" s="67" t="str">
        <f>IFERROR(IFERROR(1/(RIGHT(L$94,1)/SUMIFS('MITRE ATTCK v17.1'!$X:$X,'MITRE ATTCK v17.1'!$C:$C,$C101,'MITRE ATTCK v17.1'!$V:$V,RIGHT(L$94,1))),0)/COUNTIFS('MITRE ATTCK v17.1'!$C:$C,$C101,'MITRE ATTCK v17.1'!$V:$V,RIGHT(L$94,1)),"-")</f>
        <v>-</v>
      </c>
      <c r="P101" s="18">
        <f>IFERROR(1/(RIGHT(P$94,1)/SUMIFS('MITRE ATTCK v17.1'!$X:$X,'MITRE ATTCK v17.1'!$C:$C,$C101,'MITRE ATTCK v17.1'!$V:$V,RIGHT(P$94,1))),0)</f>
        <v>0</v>
      </c>
      <c r="Q101" s="91" t="s">
        <v>671</v>
      </c>
      <c r="R101" s="66">
        <f>COUNTIFS('MITRE ATTCK v17.1'!$C:$C,$C101,'MITRE ATTCK v17.1'!$V:$V,RIGHT(P$94,1))</f>
        <v>0</v>
      </c>
      <c r="S101" s="67" t="str">
        <f>IFERROR(IFERROR(1/(RIGHT(P$94,1)/SUMIFS('MITRE ATTCK v17.1'!$X:$X,'MITRE ATTCK v17.1'!$C:$C,$C101,'MITRE ATTCK v17.1'!$V:$V,RIGHT(P$94,1))),0)/COUNTIFS('MITRE ATTCK v17.1'!$C:$C,$C101,'MITRE ATTCK v17.1'!$V:$V,RIGHT(P$94,1)),"-")</f>
        <v>-</v>
      </c>
      <c r="T101" s="18">
        <f>IFERROR(1/(RIGHT(T$94,1)/SUMIFS('MITRE ATTCK v17.1'!$X:$X,'MITRE ATTCK v17.1'!$C:$C,$C101,'MITRE ATTCK v17.1'!$V:$V,RIGHT(T$94,1))),0)</f>
        <v>0</v>
      </c>
      <c r="U101" s="91" t="s">
        <v>671</v>
      </c>
      <c r="V101" s="66">
        <f>COUNTIFS('MITRE ATTCK v17.1'!$C:$C,$C101,'MITRE ATTCK v17.1'!$V:$V,RIGHT(T$94,1))</f>
        <v>1</v>
      </c>
      <c r="W101" s="67">
        <f>IFERROR(IFERROR(1/(RIGHT(T$94,1)/SUMIFS('MITRE ATTCK v17.1'!$X:$X,'MITRE ATTCK v17.1'!$C:$C,$C101,'MITRE ATTCK v17.1'!$V:$V,RIGHT(T$94,1))),0)/COUNTIFS('MITRE ATTCK v17.1'!$C:$C,$C101,'MITRE ATTCK v17.1'!$V:$V,RIGHT(T$94,1)),"-")</f>
        <v>0</v>
      </c>
      <c r="X101" s="18">
        <f>IFERROR(1/(RIGHT(X$94,1)/SUMIFS('MITRE ATTCK v17.1'!$X:$X,'MITRE ATTCK v17.1'!$C:$C,$C101,'MITRE ATTCK v17.1'!$V:$V,RIGHT(X$94,1))),0)</f>
        <v>0</v>
      </c>
      <c r="Y101" s="91" t="s">
        <v>671</v>
      </c>
      <c r="Z101" s="66">
        <f>COUNTIFS('MITRE ATTCK v17.1'!$C:$C,$C101,'MITRE ATTCK v17.1'!$V:$V,RIGHT(X$94,1))</f>
        <v>2</v>
      </c>
      <c r="AA101" s="67">
        <f>IFERROR(IFERROR(1/(RIGHT(X$94,1)/SUMIFS('MITRE ATTCK v17.1'!$X:$X,'MITRE ATTCK v17.1'!$C:$C,$C101,'MITRE ATTCK v17.1'!$V:$V,RIGHT(X$94,1))),0)/COUNTIFS('MITRE ATTCK v17.1'!$C:$C,$C101,'MITRE ATTCK v17.1'!$V:$V,RIGHT(X$94,1)),"-")</f>
        <v>0</v>
      </c>
      <c r="AB101" s="19">
        <f t="shared" si="4"/>
        <v>0</v>
      </c>
      <c r="AC101" s="91" t="s">
        <v>671</v>
      </c>
      <c r="AD101" s="68">
        <f>COUNTIFS('MITRE ATTCK v17.1'!$C:$C,$C101,'MITRE ATTCK v17.1'!$H:$H,"&gt;0")</f>
        <v>3</v>
      </c>
      <c r="AE101" s="67">
        <f t="shared" si="5"/>
        <v>0</v>
      </c>
      <c r="AF101" s="41"/>
    </row>
    <row r="102" spans="2:32" x14ac:dyDescent="0.25">
      <c r="B102" s="32"/>
      <c r="C102" s="24" t="s">
        <v>379</v>
      </c>
      <c r="D102" s="65">
        <f>IFERROR(1/(RIGHT(D$94,1)/SUMIFS('MITRE ATTCK v17.1'!$X:$X,'MITRE ATTCK v17.1'!$C:$C,$C102,'MITRE ATTCK v17.1'!$V:$V,RIGHT(D$94,1))),0)</f>
        <v>0</v>
      </c>
      <c r="E102" s="91" t="s">
        <v>671</v>
      </c>
      <c r="F102" s="66">
        <f>COUNTIFS('MITRE ATTCK v17.1'!$C:$C,$C102,'MITRE ATTCK v17.1'!$V:$V,RIGHT(D$94,1))</f>
        <v>0</v>
      </c>
      <c r="G102" s="67" t="str">
        <f>IFERROR(IFERROR(1/(RIGHT(D$94,1)/SUMIFS('MITRE ATTCK v17.1'!$X:$X,'MITRE ATTCK v17.1'!$C:$C,$C102,'MITRE ATTCK v17.1'!$V:$V,RIGHT(D$94,1))),0)/COUNTIFS('MITRE ATTCK v17.1'!$C:$C,$C102,'MITRE ATTCK v17.1'!$V:$V,RIGHT(D$94,1)),"-")</f>
        <v>-</v>
      </c>
      <c r="H102" s="18">
        <f>IFERROR(1/(RIGHT(H$94,1)/SUMIFS('MITRE ATTCK v17.1'!$X:$X,'MITRE ATTCK v17.1'!$C:$C,$C102,'MITRE ATTCK v17.1'!$V:$V,RIGHT(H$94,1))),0)</f>
        <v>0</v>
      </c>
      <c r="I102" s="91" t="s">
        <v>671</v>
      </c>
      <c r="J102" s="66">
        <f>COUNTIFS('MITRE ATTCK v17.1'!$C:$C,$C102,'MITRE ATTCK v17.1'!$V:$V,RIGHT(H$94,1))</f>
        <v>0</v>
      </c>
      <c r="K102" s="67" t="str">
        <f>IFERROR(IFERROR(1/(RIGHT(H$94,1)/SUMIFS('MITRE ATTCK v17.1'!$X:$X,'MITRE ATTCK v17.1'!$C:$C,$C102,'MITRE ATTCK v17.1'!$V:$V,RIGHT(H$94,1))),0)/COUNTIFS('MITRE ATTCK v17.1'!$C:$C,$C102,'MITRE ATTCK v17.1'!$V:$V,RIGHT(H$94,1)),"-")</f>
        <v>-</v>
      </c>
      <c r="L102" s="18">
        <f>IFERROR(1/(RIGHT(L$94,1)/SUMIFS('MITRE ATTCK v17.1'!$X:$X,'MITRE ATTCK v17.1'!$C:$C,$C102,'MITRE ATTCK v17.1'!$V:$V,RIGHT(L$94,1))),0)</f>
        <v>0</v>
      </c>
      <c r="M102" s="91" t="s">
        <v>671</v>
      </c>
      <c r="N102" s="66">
        <f>COUNTIFS('MITRE ATTCK v17.1'!$C:$C,$C102,'MITRE ATTCK v17.1'!$V:$V,RIGHT(L$94,1))</f>
        <v>2</v>
      </c>
      <c r="O102" s="67">
        <f>IFERROR(IFERROR(1/(RIGHT(L$94,1)/SUMIFS('MITRE ATTCK v17.1'!$X:$X,'MITRE ATTCK v17.1'!$C:$C,$C102,'MITRE ATTCK v17.1'!$V:$V,RIGHT(L$94,1))),0)/COUNTIFS('MITRE ATTCK v17.1'!$C:$C,$C102,'MITRE ATTCK v17.1'!$V:$V,RIGHT(L$94,1)),"-")</f>
        <v>0</v>
      </c>
      <c r="P102" s="18">
        <f>IFERROR(1/(RIGHT(P$94,1)/SUMIFS('MITRE ATTCK v17.1'!$X:$X,'MITRE ATTCK v17.1'!$C:$C,$C102,'MITRE ATTCK v17.1'!$V:$V,RIGHT(P$94,1))),0)</f>
        <v>0</v>
      </c>
      <c r="Q102" s="91" t="s">
        <v>671</v>
      </c>
      <c r="R102" s="66">
        <f>COUNTIFS('MITRE ATTCK v17.1'!$C:$C,$C102,'MITRE ATTCK v17.1'!$V:$V,RIGHT(P$94,1))</f>
        <v>8</v>
      </c>
      <c r="S102" s="67">
        <f>IFERROR(IFERROR(1/(RIGHT(P$94,1)/SUMIFS('MITRE ATTCK v17.1'!$X:$X,'MITRE ATTCK v17.1'!$C:$C,$C102,'MITRE ATTCK v17.1'!$V:$V,RIGHT(P$94,1))),0)/COUNTIFS('MITRE ATTCK v17.1'!$C:$C,$C102,'MITRE ATTCK v17.1'!$V:$V,RIGHT(P$94,1)),"-")</f>
        <v>0</v>
      </c>
      <c r="T102" s="18">
        <f>IFERROR(1/(RIGHT(T$94,1)/SUMIFS('MITRE ATTCK v17.1'!$X:$X,'MITRE ATTCK v17.1'!$C:$C,$C102,'MITRE ATTCK v17.1'!$V:$V,RIGHT(T$94,1))),0)</f>
        <v>0</v>
      </c>
      <c r="U102" s="91" t="s">
        <v>671</v>
      </c>
      <c r="V102" s="66">
        <f>COUNTIFS('MITRE ATTCK v17.1'!$C:$C,$C102,'MITRE ATTCK v17.1'!$V:$V,RIGHT(T$94,1))</f>
        <v>7</v>
      </c>
      <c r="W102" s="67">
        <f>IFERROR(IFERROR(1/(RIGHT(T$94,1)/SUMIFS('MITRE ATTCK v17.1'!$X:$X,'MITRE ATTCK v17.1'!$C:$C,$C102,'MITRE ATTCK v17.1'!$V:$V,RIGHT(T$94,1))),0)/COUNTIFS('MITRE ATTCK v17.1'!$C:$C,$C102,'MITRE ATTCK v17.1'!$V:$V,RIGHT(T$94,1)),"-")</f>
        <v>0</v>
      </c>
      <c r="X102" s="18">
        <f>IFERROR(1/(RIGHT(X$94,1)/SUMIFS('MITRE ATTCK v17.1'!$X:$X,'MITRE ATTCK v17.1'!$C:$C,$C102,'MITRE ATTCK v17.1'!$V:$V,RIGHT(X$94,1))),0)</f>
        <v>0</v>
      </c>
      <c r="Y102" s="91" t="s">
        <v>671</v>
      </c>
      <c r="Z102" s="66">
        <f>COUNTIFS('MITRE ATTCK v17.1'!$C:$C,$C102,'MITRE ATTCK v17.1'!$V:$V,RIGHT(X$94,1))</f>
        <v>1</v>
      </c>
      <c r="AA102" s="67">
        <f>IFERROR(IFERROR(1/(RIGHT(X$94,1)/SUMIFS('MITRE ATTCK v17.1'!$X:$X,'MITRE ATTCK v17.1'!$C:$C,$C102,'MITRE ATTCK v17.1'!$V:$V,RIGHT(X$94,1))),0)/COUNTIFS('MITRE ATTCK v17.1'!$C:$C,$C102,'MITRE ATTCK v17.1'!$V:$V,RIGHT(X$94,1)),"-")</f>
        <v>0</v>
      </c>
      <c r="AB102" s="19">
        <f t="shared" si="4"/>
        <v>0</v>
      </c>
      <c r="AC102" s="91" t="s">
        <v>671</v>
      </c>
      <c r="AD102" s="68">
        <f>COUNTIFS('MITRE ATTCK v17.1'!$C:$C,$C102,'MITRE ATTCK v17.1'!$H:$H,"&gt;0")</f>
        <v>18</v>
      </c>
      <c r="AE102" s="67">
        <f t="shared" si="5"/>
        <v>0</v>
      </c>
      <c r="AF102" s="41"/>
    </row>
    <row r="103" spans="2:32" x14ac:dyDescent="0.25">
      <c r="B103" s="32"/>
      <c r="C103" s="24" t="s">
        <v>405</v>
      </c>
      <c r="D103" s="65">
        <f>IFERROR(1/(RIGHT(D$94,1)/SUMIFS('MITRE ATTCK v17.1'!$X:$X,'MITRE ATTCK v17.1'!$C:$C,$C103,'MITRE ATTCK v17.1'!$V:$V,RIGHT(D$94,1))),0)</f>
        <v>0</v>
      </c>
      <c r="E103" s="91" t="s">
        <v>671</v>
      </c>
      <c r="F103" s="66">
        <f>COUNTIFS('MITRE ATTCK v17.1'!$C:$C,$C103,'MITRE ATTCK v17.1'!$V:$V,RIGHT(D$94,1))</f>
        <v>0</v>
      </c>
      <c r="G103" s="67" t="str">
        <f>IFERROR(IFERROR(1/(RIGHT(D$94,1)/SUMIFS('MITRE ATTCK v17.1'!$X:$X,'MITRE ATTCK v17.1'!$C:$C,$C103,'MITRE ATTCK v17.1'!$V:$V,RIGHT(D$94,1))),0)/COUNTIFS('MITRE ATTCK v17.1'!$C:$C,$C103,'MITRE ATTCK v17.1'!$V:$V,RIGHT(D$94,1)),"-")</f>
        <v>-</v>
      </c>
      <c r="H103" s="18">
        <f>IFERROR(1/(RIGHT(H$94,1)/SUMIFS('MITRE ATTCK v17.1'!$X:$X,'MITRE ATTCK v17.1'!$C:$C,$C103,'MITRE ATTCK v17.1'!$V:$V,RIGHT(H$94,1))),0)</f>
        <v>0</v>
      </c>
      <c r="I103" s="91" t="s">
        <v>671</v>
      </c>
      <c r="J103" s="66">
        <f>COUNTIFS('MITRE ATTCK v17.1'!$C:$C,$C103,'MITRE ATTCK v17.1'!$V:$V,RIGHT(H$94,1))</f>
        <v>0</v>
      </c>
      <c r="K103" s="67" t="str">
        <f>IFERROR(IFERROR(1/(RIGHT(H$94,1)/SUMIFS('MITRE ATTCK v17.1'!$X:$X,'MITRE ATTCK v17.1'!$C:$C,$C103,'MITRE ATTCK v17.1'!$V:$V,RIGHT(H$94,1))),0)/COUNTIFS('MITRE ATTCK v17.1'!$C:$C,$C103,'MITRE ATTCK v17.1'!$V:$V,RIGHT(H$94,1)),"-")</f>
        <v>-</v>
      </c>
      <c r="L103" s="18">
        <f>IFERROR(1/(RIGHT(L$94,1)/SUMIFS('MITRE ATTCK v17.1'!$X:$X,'MITRE ATTCK v17.1'!$C:$C,$C103,'MITRE ATTCK v17.1'!$V:$V,RIGHT(L$94,1))),0)</f>
        <v>0</v>
      </c>
      <c r="M103" s="91" t="s">
        <v>671</v>
      </c>
      <c r="N103" s="66">
        <f>COUNTIFS('MITRE ATTCK v17.1'!$C:$C,$C103,'MITRE ATTCK v17.1'!$V:$V,RIGHT(L$94,1))</f>
        <v>0</v>
      </c>
      <c r="O103" s="67" t="str">
        <f>IFERROR(IFERROR(1/(RIGHT(L$94,1)/SUMIFS('MITRE ATTCK v17.1'!$X:$X,'MITRE ATTCK v17.1'!$C:$C,$C103,'MITRE ATTCK v17.1'!$V:$V,RIGHT(L$94,1))),0)/COUNTIFS('MITRE ATTCK v17.1'!$C:$C,$C103,'MITRE ATTCK v17.1'!$V:$V,RIGHT(L$94,1)),"-")</f>
        <v>-</v>
      </c>
      <c r="P103" s="18">
        <f>IFERROR(1/(RIGHT(P$94,1)/SUMIFS('MITRE ATTCK v17.1'!$X:$X,'MITRE ATTCK v17.1'!$C:$C,$C103,'MITRE ATTCK v17.1'!$V:$V,RIGHT(P$94,1))),0)</f>
        <v>0</v>
      </c>
      <c r="Q103" s="91" t="s">
        <v>671</v>
      </c>
      <c r="R103" s="66">
        <f>COUNTIFS('MITRE ATTCK v17.1'!$C:$C,$C103,'MITRE ATTCK v17.1'!$V:$V,RIGHT(P$94,1))</f>
        <v>3</v>
      </c>
      <c r="S103" s="67">
        <f>IFERROR(IFERROR(1/(RIGHT(P$94,1)/SUMIFS('MITRE ATTCK v17.1'!$X:$X,'MITRE ATTCK v17.1'!$C:$C,$C103,'MITRE ATTCK v17.1'!$V:$V,RIGHT(P$94,1))),0)/COUNTIFS('MITRE ATTCK v17.1'!$C:$C,$C103,'MITRE ATTCK v17.1'!$V:$V,RIGHT(P$94,1)),"-")</f>
        <v>0</v>
      </c>
      <c r="T103" s="18">
        <f>IFERROR(1/(RIGHT(T$94,1)/SUMIFS('MITRE ATTCK v17.1'!$X:$X,'MITRE ATTCK v17.1'!$C:$C,$C103,'MITRE ATTCK v17.1'!$V:$V,RIGHT(T$94,1))),0)</f>
        <v>0</v>
      </c>
      <c r="U103" s="91" t="s">
        <v>671</v>
      </c>
      <c r="V103" s="66">
        <f>COUNTIFS('MITRE ATTCK v17.1'!$C:$C,$C103,'MITRE ATTCK v17.1'!$V:$V,RIGHT(T$94,1))</f>
        <v>0</v>
      </c>
      <c r="W103" s="67" t="str">
        <f>IFERROR(IFERROR(1/(RIGHT(T$94,1)/SUMIFS('MITRE ATTCK v17.1'!$X:$X,'MITRE ATTCK v17.1'!$C:$C,$C103,'MITRE ATTCK v17.1'!$V:$V,RIGHT(T$94,1))),0)/COUNTIFS('MITRE ATTCK v17.1'!$C:$C,$C103,'MITRE ATTCK v17.1'!$V:$V,RIGHT(T$94,1)),"-")</f>
        <v>-</v>
      </c>
      <c r="X103" s="18">
        <f>IFERROR(1/(RIGHT(X$94,1)/SUMIFS('MITRE ATTCK v17.1'!$X:$X,'MITRE ATTCK v17.1'!$C:$C,$C103,'MITRE ATTCK v17.1'!$V:$V,RIGHT(X$94,1))),0)</f>
        <v>0</v>
      </c>
      <c r="Y103" s="91" t="s">
        <v>671</v>
      </c>
      <c r="Z103" s="66">
        <f>COUNTIFS('MITRE ATTCK v17.1'!$C:$C,$C103,'MITRE ATTCK v17.1'!$V:$V,RIGHT(X$94,1))</f>
        <v>3</v>
      </c>
      <c r="AA103" s="67">
        <f>IFERROR(IFERROR(1/(RIGHT(X$94,1)/SUMIFS('MITRE ATTCK v17.1'!$X:$X,'MITRE ATTCK v17.1'!$C:$C,$C103,'MITRE ATTCK v17.1'!$V:$V,RIGHT(X$94,1))),0)/COUNTIFS('MITRE ATTCK v17.1'!$C:$C,$C103,'MITRE ATTCK v17.1'!$V:$V,RIGHT(X$94,1)),"-")</f>
        <v>0</v>
      </c>
      <c r="AB103" s="19">
        <f t="shared" si="4"/>
        <v>0</v>
      </c>
      <c r="AC103" s="91" t="s">
        <v>671</v>
      </c>
      <c r="AD103" s="68">
        <f>COUNTIFS('MITRE ATTCK v17.1'!$C:$C,$C103,'MITRE ATTCK v17.1'!$H:$H,"&gt;0")</f>
        <v>6</v>
      </c>
      <c r="AE103" s="67">
        <f t="shared" si="5"/>
        <v>0</v>
      </c>
      <c r="AF103" s="41"/>
    </row>
    <row r="104" spans="2:32" x14ac:dyDescent="0.25">
      <c r="B104" s="32"/>
      <c r="C104" s="24" t="s">
        <v>420</v>
      </c>
      <c r="D104" s="65">
        <f>IFERROR(1/(RIGHT(D$94,1)/SUMIFS('MITRE ATTCK v17.1'!$X:$X,'MITRE ATTCK v17.1'!$C:$C,$C104,'MITRE ATTCK v17.1'!$V:$V,RIGHT(D$94,1))),0)</f>
        <v>0</v>
      </c>
      <c r="E104" s="91" t="s">
        <v>671</v>
      </c>
      <c r="F104" s="66">
        <f>COUNTIFS('MITRE ATTCK v17.1'!$C:$C,$C104,'MITRE ATTCK v17.1'!$V:$V,RIGHT(D$94,1))</f>
        <v>0</v>
      </c>
      <c r="G104" s="67" t="str">
        <f>IFERROR(IFERROR(1/(RIGHT(D$94,1)/SUMIFS('MITRE ATTCK v17.1'!$X:$X,'MITRE ATTCK v17.1'!$C:$C,$C104,'MITRE ATTCK v17.1'!$V:$V,RIGHT(D$94,1))),0)/COUNTIFS('MITRE ATTCK v17.1'!$C:$C,$C104,'MITRE ATTCK v17.1'!$V:$V,RIGHT(D$94,1)),"-")</f>
        <v>-</v>
      </c>
      <c r="H104" s="18">
        <f>IFERROR(1/(RIGHT(H$94,1)/SUMIFS('MITRE ATTCK v17.1'!$X:$X,'MITRE ATTCK v17.1'!$C:$C,$C104,'MITRE ATTCK v17.1'!$V:$V,RIGHT(H$94,1))),0)</f>
        <v>0</v>
      </c>
      <c r="I104" s="91" t="s">
        <v>671</v>
      </c>
      <c r="J104" s="66">
        <f>COUNTIFS('MITRE ATTCK v17.1'!$C:$C,$C104,'MITRE ATTCK v17.1'!$V:$V,RIGHT(H$94,1))</f>
        <v>0</v>
      </c>
      <c r="K104" s="67" t="str">
        <f>IFERROR(IFERROR(1/(RIGHT(H$94,1)/SUMIFS('MITRE ATTCK v17.1'!$X:$X,'MITRE ATTCK v17.1'!$C:$C,$C104,'MITRE ATTCK v17.1'!$V:$V,RIGHT(H$94,1))),0)/COUNTIFS('MITRE ATTCK v17.1'!$C:$C,$C104,'MITRE ATTCK v17.1'!$V:$V,RIGHT(H$94,1)),"-")</f>
        <v>-</v>
      </c>
      <c r="L104" s="18">
        <f>IFERROR(1/(RIGHT(L$94,1)/SUMIFS('MITRE ATTCK v17.1'!$X:$X,'MITRE ATTCK v17.1'!$C:$C,$C104,'MITRE ATTCK v17.1'!$V:$V,RIGHT(L$94,1))),0)</f>
        <v>0</v>
      </c>
      <c r="M104" s="91" t="s">
        <v>671</v>
      </c>
      <c r="N104" s="66">
        <f>COUNTIFS('MITRE ATTCK v17.1'!$C:$C,$C104,'MITRE ATTCK v17.1'!$V:$V,RIGHT(L$94,1))</f>
        <v>0</v>
      </c>
      <c r="O104" s="67" t="str">
        <f>IFERROR(IFERROR(1/(RIGHT(L$94,1)/SUMIFS('MITRE ATTCK v17.1'!$X:$X,'MITRE ATTCK v17.1'!$C:$C,$C104,'MITRE ATTCK v17.1'!$V:$V,RIGHT(L$94,1))),0)/COUNTIFS('MITRE ATTCK v17.1'!$C:$C,$C104,'MITRE ATTCK v17.1'!$V:$V,RIGHT(L$94,1)),"-")</f>
        <v>-</v>
      </c>
      <c r="P104" s="18">
        <f>IFERROR(1/(RIGHT(P$94,1)/SUMIFS('MITRE ATTCK v17.1'!$X:$X,'MITRE ATTCK v17.1'!$C:$C,$C104,'MITRE ATTCK v17.1'!$V:$V,RIGHT(P$94,1))),0)</f>
        <v>0</v>
      </c>
      <c r="Q104" s="91" t="s">
        <v>671</v>
      </c>
      <c r="R104" s="66">
        <f>COUNTIFS('MITRE ATTCK v17.1'!$C:$C,$C104,'MITRE ATTCK v17.1'!$V:$V,RIGHT(P$94,1))</f>
        <v>0</v>
      </c>
      <c r="S104" s="67" t="str">
        <f>IFERROR(IFERROR(1/(RIGHT(P$94,1)/SUMIFS('MITRE ATTCK v17.1'!$X:$X,'MITRE ATTCK v17.1'!$C:$C,$C104,'MITRE ATTCK v17.1'!$V:$V,RIGHT(P$94,1))),0)/COUNTIFS('MITRE ATTCK v17.1'!$C:$C,$C104,'MITRE ATTCK v17.1'!$V:$V,RIGHT(P$94,1)),"-")</f>
        <v>-</v>
      </c>
      <c r="T104" s="18">
        <f>IFERROR(1/(RIGHT(T$94,1)/SUMIFS('MITRE ATTCK v17.1'!$X:$X,'MITRE ATTCK v17.1'!$C:$C,$C104,'MITRE ATTCK v17.1'!$V:$V,RIGHT(T$94,1))),0)</f>
        <v>0</v>
      </c>
      <c r="U104" s="91" t="s">
        <v>671</v>
      </c>
      <c r="V104" s="66">
        <f>COUNTIFS('MITRE ATTCK v17.1'!$C:$C,$C104,'MITRE ATTCK v17.1'!$V:$V,RIGHT(T$94,1))</f>
        <v>5</v>
      </c>
      <c r="W104" s="67">
        <f>IFERROR(IFERROR(1/(RIGHT(T$94,1)/SUMIFS('MITRE ATTCK v17.1'!$X:$X,'MITRE ATTCK v17.1'!$C:$C,$C104,'MITRE ATTCK v17.1'!$V:$V,RIGHT(T$94,1))),0)/COUNTIFS('MITRE ATTCK v17.1'!$C:$C,$C104,'MITRE ATTCK v17.1'!$V:$V,RIGHT(T$94,1)),"-")</f>
        <v>0</v>
      </c>
      <c r="X104" s="18">
        <f>IFERROR(1/(RIGHT(X$94,1)/SUMIFS('MITRE ATTCK v17.1'!$X:$X,'MITRE ATTCK v17.1'!$C:$C,$C104,'MITRE ATTCK v17.1'!$V:$V,RIGHT(X$94,1))),0)</f>
        <v>0</v>
      </c>
      <c r="Y104" s="91" t="s">
        <v>671</v>
      </c>
      <c r="Z104" s="66">
        <f>COUNTIFS('MITRE ATTCK v17.1'!$C:$C,$C104,'MITRE ATTCK v17.1'!$V:$V,RIGHT(X$94,1))</f>
        <v>2</v>
      </c>
      <c r="AA104" s="67">
        <f>IFERROR(IFERROR(1/(RIGHT(X$94,1)/SUMIFS('MITRE ATTCK v17.1'!$X:$X,'MITRE ATTCK v17.1'!$C:$C,$C104,'MITRE ATTCK v17.1'!$V:$V,RIGHT(X$94,1))),0)/COUNTIFS('MITRE ATTCK v17.1'!$C:$C,$C104,'MITRE ATTCK v17.1'!$V:$V,RIGHT(X$94,1)),"-")</f>
        <v>0</v>
      </c>
      <c r="AB104" s="19">
        <f t="shared" si="4"/>
        <v>0</v>
      </c>
      <c r="AC104" s="91" t="s">
        <v>671</v>
      </c>
      <c r="AD104" s="68">
        <f>COUNTIFS('MITRE ATTCK v17.1'!$C:$C,$C104,'MITRE ATTCK v17.1'!$H:$H,"&gt;0")</f>
        <v>7</v>
      </c>
      <c r="AE104" s="67">
        <f t="shared" si="5"/>
        <v>0</v>
      </c>
      <c r="AF104" s="41"/>
    </row>
    <row r="105" spans="2:32" x14ac:dyDescent="0.25">
      <c r="B105" s="32"/>
      <c r="C105" s="24" t="s">
        <v>437</v>
      </c>
      <c r="D105" s="65">
        <f>IFERROR(1/(RIGHT(D$94,1)/SUMIFS('MITRE ATTCK v17.1'!$X:$X,'MITRE ATTCK v17.1'!$C:$C,$C105,'MITRE ATTCK v17.1'!$V:$V,RIGHT(D$94,1))),0)</f>
        <v>0</v>
      </c>
      <c r="E105" s="91" t="s">
        <v>671</v>
      </c>
      <c r="F105" s="66">
        <f>COUNTIFS('MITRE ATTCK v17.1'!$C:$C,$C105,'MITRE ATTCK v17.1'!$V:$V,RIGHT(D$94,1))</f>
        <v>0</v>
      </c>
      <c r="G105" s="67" t="str">
        <f>IFERROR(IFERROR(1/(RIGHT(D$94,1)/SUMIFS('MITRE ATTCK v17.1'!$X:$X,'MITRE ATTCK v17.1'!$C:$C,$C105,'MITRE ATTCK v17.1'!$V:$V,RIGHT(D$94,1))),0)/COUNTIFS('MITRE ATTCK v17.1'!$C:$C,$C105,'MITRE ATTCK v17.1'!$V:$V,RIGHT(D$94,1)),"-")</f>
        <v>-</v>
      </c>
      <c r="H105" s="18">
        <f>IFERROR(1/(RIGHT(H$94,1)/SUMIFS('MITRE ATTCK v17.1'!$X:$X,'MITRE ATTCK v17.1'!$C:$C,$C105,'MITRE ATTCK v17.1'!$V:$V,RIGHT(H$94,1))),0)</f>
        <v>0</v>
      </c>
      <c r="I105" s="91" t="s">
        <v>671</v>
      </c>
      <c r="J105" s="66">
        <f>COUNTIFS('MITRE ATTCK v17.1'!$C:$C,$C105,'MITRE ATTCK v17.1'!$V:$V,RIGHT(H$94,1))</f>
        <v>0</v>
      </c>
      <c r="K105" s="67" t="str">
        <f>IFERROR(IFERROR(1/(RIGHT(H$94,1)/SUMIFS('MITRE ATTCK v17.1'!$X:$X,'MITRE ATTCK v17.1'!$C:$C,$C105,'MITRE ATTCK v17.1'!$V:$V,RIGHT(H$94,1))),0)/COUNTIFS('MITRE ATTCK v17.1'!$C:$C,$C105,'MITRE ATTCK v17.1'!$V:$V,RIGHT(H$94,1)),"-")</f>
        <v>-</v>
      </c>
      <c r="L105" s="18">
        <f>IFERROR(1/(RIGHT(L$94,1)/SUMIFS('MITRE ATTCK v17.1'!$X:$X,'MITRE ATTCK v17.1'!$C:$C,$C105,'MITRE ATTCK v17.1'!$V:$V,RIGHT(L$94,1))),0)</f>
        <v>0</v>
      </c>
      <c r="M105" s="91" t="s">
        <v>671</v>
      </c>
      <c r="N105" s="66">
        <f>COUNTIFS('MITRE ATTCK v17.1'!$C:$C,$C105,'MITRE ATTCK v17.1'!$V:$V,RIGHT(L$94,1))</f>
        <v>0</v>
      </c>
      <c r="O105" s="67" t="str">
        <f>IFERROR(IFERROR(1/(RIGHT(L$94,1)/SUMIFS('MITRE ATTCK v17.1'!$X:$X,'MITRE ATTCK v17.1'!$C:$C,$C105,'MITRE ATTCK v17.1'!$V:$V,RIGHT(L$94,1))),0)/COUNTIFS('MITRE ATTCK v17.1'!$C:$C,$C105,'MITRE ATTCK v17.1'!$V:$V,RIGHT(L$94,1)),"-")</f>
        <v>-</v>
      </c>
      <c r="P105" s="18">
        <f>IFERROR(1/(RIGHT(P$94,1)/SUMIFS('MITRE ATTCK v17.1'!$X:$X,'MITRE ATTCK v17.1'!$C:$C,$C105,'MITRE ATTCK v17.1'!$V:$V,RIGHT(P$94,1))),0)</f>
        <v>0</v>
      </c>
      <c r="Q105" s="91" t="s">
        <v>671</v>
      </c>
      <c r="R105" s="66">
        <f>COUNTIFS('MITRE ATTCK v17.1'!$C:$C,$C105,'MITRE ATTCK v17.1'!$V:$V,RIGHT(P$94,1))</f>
        <v>2</v>
      </c>
      <c r="S105" s="67">
        <f>IFERROR(IFERROR(1/(RIGHT(P$94,1)/SUMIFS('MITRE ATTCK v17.1'!$X:$X,'MITRE ATTCK v17.1'!$C:$C,$C105,'MITRE ATTCK v17.1'!$V:$V,RIGHT(P$94,1))),0)/COUNTIFS('MITRE ATTCK v17.1'!$C:$C,$C105,'MITRE ATTCK v17.1'!$V:$V,RIGHT(P$94,1)),"-")</f>
        <v>0</v>
      </c>
      <c r="T105" s="18">
        <f>IFERROR(1/(RIGHT(T$94,1)/SUMIFS('MITRE ATTCK v17.1'!$X:$X,'MITRE ATTCK v17.1'!$C:$C,$C105,'MITRE ATTCK v17.1'!$V:$V,RIGHT(T$94,1))),0)</f>
        <v>0</v>
      </c>
      <c r="U105" s="91" t="s">
        <v>671</v>
      </c>
      <c r="V105" s="66">
        <f>COUNTIFS('MITRE ATTCK v17.1'!$C:$C,$C105,'MITRE ATTCK v17.1'!$V:$V,RIGHT(T$94,1))</f>
        <v>2</v>
      </c>
      <c r="W105" s="67">
        <f>IFERROR(IFERROR(1/(RIGHT(T$94,1)/SUMIFS('MITRE ATTCK v17.1'!$X:$X,'MITRE ATTCK v17.1'!$C:$C,$C105,'MITRE ATTCK v17.1'!$V:$V,RIGHT(T$94,1))),0)/COUNTIFS('MITRE ATTCK v17.1'!$C:$C,$C105,'MITRE ATTCK v17.1'!$V:$V,RIGHT(T$94,1)),"-")</f>
        <v>0</v>
      </c>
      <c r="X105" s="18">
        <f>IFERROR(1/(RIGHT(X$94,1)/SUMIFS('MITRE ATTCK v17.1'!$X:$X,'MITRE ATTCK v17.1'!$C:$C,$C105,'MITRE ATTCK v17.1'!$V:$V,RIGHT(X$94,1))),0)</f>
        <v>0</v>
      </c>
      <c r="Y105" s="91" t="s">
        <v>671</v>
      </c>
      <c r="Z105" s="66">
        <f>COUNTIFS('MITRE ATTCK v17.1'!$C:$C,$C105,'MITRE ATTCK v17.1'!$V:$V,RIGHT(X$94,1))</f>
        <v>13</v>
      </c>
      <c r="AA105" s="67">
        <f>IFERROR(IFERROR(1/(RIGHT(X$94,1)/SUMIFS('MITRE ATTCK v17.1'!$X:$X,'MITRE ATTCK v17.1'!$C:$C,$C105,'MITRE ATTCK v17.1'!$V:$V,RIGHT(X$94,1))),0)/COUNTIFS('MITRE ATTCK v17.1'!$C:$C,$C105,'MITRE ATTCK v17.1'!$V:$V,RIGHT(X$94,1)),"-")</f>
        <v>0</v>
      </c>
      <c r="AB105" s="19">
        <f t="shared" si="4"/>
        <v>0</v>
      </c>
      <c r="AC105" s="91" t="s">
        <v>671</v>
      </c>
      <c r="AD105" s="68">
        <f>COUNTIFS('MITRE ATTCK v17.1'!$C:$C,$C105,'MITRE ATTCK v17.1'!$H:$H,"&gt;0")</f>
        <v>17</v>
      </c>
      <c r="AE105" s="67">
        <f t="shared" si="5"/>
        <v>0</v>
      </c>
      <c r="AF105" s="41"/>
    </row>
    <row r="106" spans="2:32" x14ac:dyDescent="0.25">
      <c r="B106" s="32"/>
      <c r="C106" s="24" t="s">
        <v>509</v>
      </c>
      <c r="D106" s="65">
        <f>IFERROR(1/(RIGHT(D$94,1)/SUMIFS('MITRE ATTCK v17.1'!$X:$X,'MITRE ATTCK v17.1'!$C:$C,$C106,'MITRE ATTCK v17.1'!$V:$V,RIGHT(D$94,1))),0)</f>
        <v>0</v>
      </c>
      <c r="E106" s="91" t="s">
        <v>671</v>
      </c>
      <c r="F106" s="66">
        <f>COUNTIFS('MITRE ATTCK v17.1'!$C:$C,$C106,'MITRE ATTCK v17.1'!$V:$V,RIGHT(D$94,1))</f>
        <v>0</v>
      </c>
      <c r="G106" s="67" t="str">
        <f>IFERROR(IFERROR(1/(RIGHT(D$94,1)/SUMIFS('MITRE ATTCK v17.1'!$X:$X,'MITRE ATTCK v17.1'!$C:$C,$C106,'MITRE ATTCK v17.1'!$V:$V,RIGHT(D$94,1))),0)/COUNTIFS('MITRE ATTCK v17.1'!$C:$C,$C106,'MITRE ATTCK v17.1'!$V:$V,RIGHT(D$94,1)),"-")</f>
        <v>-</v>
      </c>
      <c r="H106" s="18">
        <f>IFERROR(1/(RIGHT(H$94,1)/SUMIFS('MITRE ATTCK v17.1'!$X:$X,'MITRE ATTCK v17.1'!$C:$C,$C106,'MITRE ATTCK v17.1'!$V:$V,RIGHT(H$94,1))),0)</f>
        <v>0</v>
      </c>
      <c r="I106" s="91" t="s">
        <v>671</v>
      </c>
      <c r="J106" s="66">
        <f>COUNTIFS('MITRE ATTCK v17.1'!$C:$C,$C106,'MITRE ATTCK v17.1'!$V:$V,RIGHT(H$94,1))</f>
        <v>0</v>
      </c>
      <c r="K106" s="67" t="str">
        <f>IFERROR(IFERROR(1/(RIGHT(H$94,1)/SUMIFS('MITRE ATTCK v17.1'!$X:$X,'MITRE ATTCK v17.1'!$C:$C,$C106,'MITRE ATTCK v17.1'!$V:$V,RIGHT(H$94,1))),0)/COUNTIFS('MITRE ATTCK v17.1'!$C:$C,$C106,'MITRE ATTCK v17.1'!$V:$V,RIGHT(H$94,1)),"-")</f>
        <v>-</v>
      </c>
      <c r="L106" s="18">
        <f>IFERROR(1/(RIGHT(L$94,1)/SUMIFS('MITRE ATTCK v17.1'!$X:$X,'MITRE ATTCK v17.1'!$C:$C,$C106,'MITRE ATTCK v17.1'!$V:$V,RIGHT(L$94,1))),0)</f>
        <v>0</v>
      </c>
      <c r="M106" s="91" t="s">
        <v>671</v>
      </c>
      <c r="N106" s="66">
        <f>COUNTIFS('MITRE ATTCK v17.1'!$C:$C,$C106,'MITRE ATTCK v17.1'!$V:$V,RIGHT(L$94,1))</f>
        <v>0</v>
      </c>
      <c r="O106" s="67" t="str">
        <f>IFERROR(IFERROR(1/(RIGHT(L$94,1)/SUMIFS('MITRE ATTCK v17.1'!$X:$X,'MITRE ATTCK v17.1'!$C:$C,$C106,'MITRE ATTCK v17.1'!$V:$V,RIGHT(L$94,1))),0)/COUNTIFS('MITRE ATTCK v17.1'!$C:$C,$C106,'MITRE ATTCK v17.1'!$V:$V,RIGHT(L$94,1)),"-")</f>
        <v>-</v>
      </c>
      <c r="P106" s="18">
        <f>IFERROR(1/(RIGHT(P$94,1)/SUMIFS('MITRE ATTCK v17.1'!$X:$X,'MITRE ATTCK v17.1'!$C:$C,$C106,'MITRE ATTCK v17.1'!$V:$V,RIGHT(P$94,1))),0)</f>
        <v>0</v>
      </c>
      <c r="Q106" s="91" t="s">
        <v>671</v>
      </c>
      <c r="R106" s="66">
        <f>COUNTIFS('MITRE ATTCK v17.1'!$C:$C,$C106,'MITRE ATTCK v17.1'!$V:$V,RIGHT(P$94,1))</f>
        <v>0</v>
      </c>
      <c r="S106" s="67" t="str">
        <f>IFERROR(IFERROR(1/(RIGHT(P$94,1)/SUMIFS('MITRE ATTCK v17.1'!$X:$X,'MITRE ATTCK v17.1'!$C:$C,$C106,'MITRE ATTCK v17.1'!$V:$V,RIGHT(P$94,1))),0)/COUNTIFS('MITRE ATTCK v17.1'!$C:$C,$C106,'MITRE ATTCK v17.1'!$V:$V,RIGHT(P$94,1)),"-")</f>
        <v>-</v>
      </c>
      <c r="T106" s="18">
        <f>IFERROR(1/(RIGHT(T$94,1)/SUMIFS('MITRE ATTCK v17.1'!$X:$X,'MITRE ATTCK v17.1'!$C:$C,$C106,'MITRE ATTCK v17.1'!$V:$V,RIGHT(T$94,1))),0)</f>
        <v>0</v>
      </c>
      <c r="U106" s="91" t="s">
        <v>671</v>
      </c>
      <c r="V106" s="66">
        <f>COUNTIFS('MITRE ATTCK v17.1'!$C:$C,$C106,'MITRE ATTCK v17.1'!$V:$V,RIGHT(T$94,1))</f>
        <v>4</v>
      </c>
      <c r="W106" s="67">
        <f>IFERROR(IFERROR(1/(RIGHT(T$94,1)/SUMIFS('MITRE ATTCK v17.1'!$X:$X,'MITRE ATTCK v17.1'!$C:$C,$C106,'MITRE ATTCK v17.1'!$V:$V,RIGHT(T$94,1))),0)/COUNTIFS('MITRE ATTCK v17.1'!$C:$C,$C106,'MITRE ATTCK v17.1'!$V:$V,RIGHT(T$94,1)),"-")</f>
        <v>0</v>
      </c>
      <c r="X106" s="18">
        <f>IFERROR(1/(RIGHT(X$94,1)/SUMIFS('MITRE ATTCK v17.1'!$X:$X,'MITRE ATTCK v17.1'!$C:$C,$C106,'MITRE ATTCK v17.1'!$V:$V,RIGHT(X$94,1))),0)</f>
        <v>0</v>
      </c>
      <c r="Y106" s="91" t="s">
        <v>671</v>
      </c>
      <c r="Z106" s="66">
        <f>COUNTIFS('MITRE ATTCK v17.1'!$C:$C,$C106,'MITRE ATTCK v17.1'!$V:$V,RIGHT(X$94,1))</f>
        <v>9</v>
      </c>
      <c r="AA106" s="67">
        <f>IFERROR(IFERROR(1/(RIGHT(X$94,1)/SUMIFS('MITRE ATTCK v17.1'!$X:$X,'MITRE ATTCK v17.1'!$C:$C,$C106,'MITRE ATTCK v17.1'!$V:$V,RIGHT(X$94,1))),0)/COUNTIFS('MITRE ATTCK v17.1'!$C:$C,$C106,'MITRE ATTCK v17.1'!$V:$V,RIGHT(X$94,1)),"-")</f>
        <v>0</v>
      </c>
      <c r="AB106" s="19">
        <f t="shared" si="4"/>
        <v>0</v>
      </c>
      <c r="AC106" s="91" t="s">
        <v>671</v>
      </c>
      <c r="AD106" s="68">
        <f>COUNTIFS('MITRE ATTCK v17.1'!$C:$C,$C106,'MITRE ATTCK v17.1'!$H:$H,"&gt;0")</f>
        <v>13</v>
      </c>
      <c r="AE106" s="67">
        <f t="shared" si="5"/>
        <v>0</v>
      </c>
      <c r="AF106" s="41"/>
    </row>
    <row r="107" spans="2:32" x14ac:dyDescent="0.25">
      <c r="B107" s="32"/>
      <c r="C107" s="24" t="s">
        <v>513</v>
      </c>
      <c r="D107" s="65">
        <f>IFERROR(1/(RIGHT(D$94,1)/SUMIFS('MITRE ATTCK v17.1'!$X:$X,'MITRE ATTCK v17.1'!$C:$C,$C107,'MITRE ATTCK v17.1'!$V:$V,RIGHT(D$94,1))),0)</f>
        <v>0</v>
      </c>
      <c r="E107" s="91" t="s">
        <v>671</v>
      </c>
      <c r="F107" s="66">
        <f>COUNTIFS('MITRE ATTCK v17.1'!$C:$C,$C107,'MITRE ATTCK v17.1'!$V:$V,RIGHT(D$94,1))</f>
        <v>5</v>
      </c>
      <c r="G107" s="67">
        <f>IFERROR(IFERROR(1/(RIGHT(D$94,1)/SUMIFS('MITRE ATTCK v17.1'!$X:$X,'MITRE ATTCK v17.1'!$C:$C,$C107,'MITRE ATTCK v17.1'!$V:$V,RIGHT(D$94,1))),0)/COUNTIFS('MITRE ATTCK v17.1'!$C:$C,$C107,'MITRE ATTCK v17.1'!$V:$V,RIGHT(D$94,1)),"-")</f>
        <v>0</v>
      </c>
      <c r="H107" s="18">
        <f>IFERROR(1/(RIGHT(H$94,1)/SUMIFS('MITRE ATTCK v17.1'!$X:$X,'MITRE ATTCK v17.1'!$C:$C,$C107,'MITRE ATTCK v17.1'!$V:$V,RIGHT(H$94,1))),0)</f>
        <v>0</v>
      </c>
      <c r="I107" s="91" t="s">
        <v>671</v>
      </c>
      <c r="J107" s="66">
        <f>COUNTIFS('MITRE ATTCK v17.1'!$C:$C,$C107,'MITRE ATTCK v17.1'!$V:$V,RIGHT(H$94,1))</f>
        <v>8</v>
      </c>
      <c r="K107" s="67">
        <f>IFERROR(IFERROR(1/(RIGHT(H$94,1)/SUMIFS('MITRE ATTCK v17.1'!$X:$X,'MITRE ATTCK v17.1'!$C:$C,$C107,'MITRE ATTCK v17.1'!$V:$V,RIGHT(H$94,1))),0)/COUNTIFS('MITRE ATTCK v17.1'!$C:$C,$C107,'MITRE ATTCK v17.1'!$V:$V,RIGHT(H$94,1)),"-")</f>
        <v>0</v>
      </c>
      <c r="L107" s="18">
        <f>IFERROR(1/(RIGHT(L$94,1)/SUMIFS('MITRE ATTCK v17.1'!$X:$X,'MITRE ATTCK v17.1'!$C:$C,$C107,'MITRE ATTCK v17.1'!$V:$V,RIGHT(L$94,1))),0)</f>
        <v>0</v>
      </c>
      <c r="M107" s="91" t="s">
        <v>671</v>
      </c>
      <c r="N107" s="66">
        <f>COUNTIFS('MITRE ATTCK v17.1'!$C:$C,$C107,'MITRE ATTCK v17.1'!$V:$V,RIGHT(L$94,1))</f>
        <v>8</v>
      </c>
      <c r="O107" s="67">
        <f>IFERROR(IFERROR(1/(RIGHT(L$94,1)/SUMIFS('MITRE ATTCK v17.1'!$X:$X,'MITRE ATTCK v17.1'!$C:$C,$C107,'MITRE ATTCK v17.1'!$V:$V,RIGHT(L$94,1))),0)/COUNTIFS('MITRE ATTCK v17.1'!$C:$C,$C107,'MITRE ATTCK v17.1'!$V:$V,RIGHT(L$94,1)),"-")</f>
        <v>0</v>
      </c>
      <c r="P107" s="18">
        <f>IFERROR(1/(RIGHT(P$94,1)/SUMIFS('MITRE ATTCK v17.1'!$X:$X,'MITRE ATTCK v17.1'!$C:$C,$C107,'MITRE ATTCK v17.1'!$V:$V,RIGHT(P$94,1))),0)</f>
        <v>0</v>
      </c>
      <c r="Q107" s="91" t="s">
        <v>671</v>
      </c>
      <c r="R107" s="66">
        <f>COUNTIFS('MITRE ATTCK v17.1'!$C:$C,$C107,'MITRE ATTCK v17.1'!$V:$V,RIGHT(P$94,1))</f>
        <v>2</v>
      </c>
      <c r="S107" s="67">
        <f>IFERROR(IFERROR(1/(RIGHT(P$94,1)/SUMIFS('MITRE ATTCK v17.1'!$X:$X,'MITRE ATTCK v17.1'!$C:$C,$C107,'MITRE ATTCK v17.1'!$V:$V,RIGHT(P$94,1))),0)/COUNTIFS('MITRE ATTCK v17.1'!$C:$C,$C107,'MITRE ATTCK v17.1'!$V:$V,RIGHT(P$94,1)),"-")</f>
        <v>0</v>
      </c>
      <c r="T107" s="18">
        <f>IFERROR(1/(RIGHT(T$94,1)/SUMIFS('MITRE ATTCK v17.1'!$X:$X,'MITRE ATTCK v17.1'!$C:$C,$C107,'MITRE ATTCK v17.1'!$V:$V,RIGHT(T$94,1))),0)</f>
        <v>0</v>
      </c>
      <c r="U107" s="91" t="s">
        <v>671</v>
      </c>
      <c r="V107" s="66">
        <f>COUNTIFS('MITRE ATTCK v17.1'!$C:$C,$C107,'MITRE ATTCK v17.1'!$V:$V,RIGHT(T$94,1))</f>
        <v>0</v>
      </c>
      <c r="W107" s="67" t="str">
        <f>IFERROR(IFERROR(1/(RIGHT(T$94,1)/SUMIFS('MITRE ATTCK v17.1'!$X:$X,'MITRE ATTCK v17.1'!$C:$C,$C107,'MITRE ATTCK v17.1'!$V:$V,RIGHT(T$94,1))),0)/COUNTIFS('MITRE ATTCK v17.1'!$C:$C,$C107,'MITRE ATTCK v17.1'!$V:$V,RIGHT(T$94,1)),"-")</f>
        <v>-</v>
      </c>
      <c r="X107" s="18">
        <f>IFERROR(1/(RIGHT(X$94,1)/SUMIFS('MITRE ATTCK v17.1'!$X:$X,'MITRE ATTCK v17.1'!$C:$C,$C107,'MITRE ATTCK v17.1'!$V:$V,RIGHT(X$94,1))),0)</f>
        <v>0</v>
      </c>
      <c r="Y107" s="91" t="s">
        <v>671</v>
      </c>
      <c r="Z107" s="66">
        <f>COUNTIFS('MITRE ATTCK v17.1'!$C:$C,$C107,'MITRE ATTCK v17.1'!$V:$V,RIGHT(X$94,1))</f>
        <v>1</v>
      </c>
      <c r="AA107" s="67">
        <f>IFERROR(IFERROR(1/(RIGHT(X$94,1)/SUMIFS('MITRE ATTCK v17.1'!$X:$X,'MITRE ATTCK v17.1'!$C:$C,$C107,'MITRE ATTCK v17.1'!$V:$V,RIGHT(X$94,1))),0)/COUNTIFS('MITRE ATTCK v17.1'!$C:$C,$C107,'MITRE ATTCK v17.1'!$V:$V,RIGHT(X$94,1)),"-")</f>
        <v>0</v>
      </c>
      <c r="AB107" s="19">
        <f t="shared" si="4"/>
        <v>0</v>
      </c>
      <c r="AC107" s="91" t="s">
        <v>671</v>
      </c>
      <c r="AD107" s="68">
        <f>COUNTIFS('MITRE ATTCK v17.1'!$C:$C,$C107,'MITRE ATTCK v17.1'!$H:$H,"&gt;0")</f>
        <v>24</v>
      </c>
      <c r="AE107" s="67">
        <f t="shared" si="5"/>
        <v>0</v>
      </c>
      <c r="AF107" s="41"/>
    </row>
    <row r="108" spans="2:32" x14ac:dyDescent="0.25">
      <c r="B108" s="32"/>
      <c r="C108" s="24" t="s">
        <v>553</v>
      </c>
      <c r="D108" s="65">
        <f>IFERROR(1/(RIGHT(D$94,1)/SUMIFS('MITRE ATTCK v17.1'!$X:$X,'MITRE ATTCK v17.1'!$C:$C,$C108,'MITRE ATTCK v17.1'!$V:$V,RIGHT(D$94,1))),0)</f>
        <v>0</v>
      </c>
      <c r="E108" s="91" t="s">
        <v>671</v>
      </c>
      <c r="F108" s="66">
        <f>COUNTIFS('MITRE ATTCK v17.1'!$C:$C,$C108,'MITRE ATTCK v17.1'!$V:$V,RIGHT(D$94,1))</f>
        <v>1</v>
      </c>
      <c r="G108" s="67">
        <f>IFERROR(IFERROR(1/(RIGHT(D$94,1)/SUMIFS('MITRE ATTCK v17.1'!$X:$X,'MITRE ATTCK v17.1'!$C:$C,$C108,'MITRE ATTCK v17.1'!$V:$V,RIGHT(D$94,1))),0)/COUNTIFS('MITRE ATTCK v17.1'!$C:$C,$C108,'MITRE ATTCK v17.1'!$V:$V,RIGHT(D$94,1)),"-")</f>
        <v>0</v>
      </c>
      <c r="H108" s="18">
        <f>IFERROR(1/(RIGHT(H$94,1)/SUMIFS('MITRE ATTCK v17.1'!$X:$X,'MITRE ATTCK v17.1'!$C:$C,$C108,'MITRE ATTCK v17.1'!$V:$V,RIGHT(H$94,1))),0)</f>
        <v>0</v>
      </c>
      <c r="I108" s="91" t="s">
        <v>671</v>
      </c>
      <c r="J108" s="66">
        <f>COUNTIFS('MITRE ATTCK v17.1'!$C:$C,$C108,'MITRE ATTCK v17.1'!$V:$V,RIGHT(H$94,1))</f>
        <v>6</v>
      </c>
      <c r="K108" s="67">
        <f>IFERROR(IFERROR(1/(RIGHT(H$94,1)/SUMIFS('MITRE ATTCK v17.1'!$X:$X,'MITRE ATTCK v17.1'!$C:$C,$C108,'MITRE ATTCK v17.1'!$V:$V,RIGHT(H$94,1))),0)/COUNTIFS('MITRE ATTCK v17.1'!$C:$C,$C108,'MITRE ATTCK v17.1'!$V:$V,RIGHT(H$94,1)),"-")</f>
        <v>0</v>
      </c>
      <c r="L108" s="18">
        <f>IFERROR(1/(RIGHT(L$94,1)/SUMIFS('MITRE ATTCK v17.1'!$X:$X,'MITRE ATTCK v17.1'!$C:$C,$C108,'MITRE ATTCK v17.1'!$V:$V,RIGHT(L$94,1))),0)</f>
        <v>0</v>
      </c>
      <c r="M108" s="91" t="s">
        <v>671</v>
      </c>
      <c r="N108" s="66">
        <f>COUNTIFS('MITRE ATTCK v17.1'!$C:$C,$C108,'MITRE ATTCK v17.1'!$V:$V,RIGHT(L$94,1))</f>
        <v>4</v>
      </c>
      <c r="O108" s="67">
        <f>IFERROR(IFERROR(1/(RIGHT(L$94,1)/SUMIFS('MITRE ATTCK v17.1'!$X:$X,'MITRE ATTCK v17.1'!$C:$C,$C108,'MITRE ATTCK v17.1'!$V:$V,RIGHT(L$94,1))),0)/COUNTIFS('MITRE ATTCK v17.1'!$C:$C,$C108,'MITRE ATTCK v17.1'!$V:$V,RIGHT(L$94,1)),"-")</f>
        <v>0</v>
      </c>
      <c r="P108" s="18">
        <f>IFERROR(1/(RIGHT(P$94,1)/SUMIFS('MITRE ATTCK v17.1'!$X:$X,'MITRE ATTCK v17.1'!$C:$C,$C108,'MITRE ATTCK v17.1'!$V:$V,RIGHT(P$94,1))),0)</f>
        <v>0</v>
      </c>
      <c r="Q108" s="91" t="s">
        <v>671</v>
      </c>
      <c r="R108" s="66">
        <f>COUNTIFS('MITRE ATTCK v17.1'!$C:$C,$C108,'MITRE ATTCK v17.1'!$V:$V,RIGHT(P$94,1))</f>
        <v>4</v>
      </c>
      <c r="S108" s="67">
        <f>IFERROR(IFERROR(1/(RIGHT(P$94,1)/SUMIFS('MITRE ATTCK v17.1'!$X:$X,'MITRE ATTCK v17.1'!$C:$C,$C108,'MITRE ATTCK v17.1'!$V:$V,RIGHT(P$94,1))),0)/COUNTIFS('MITRE ATTCK v17.1'!$C:$C,$C108,'MITRE ATTCK v17.1'!$V:$V,RIGHT(P$94,1)),"-")</f>
        <v>0</v>
      </c>
      <c r="T108" s="18">
        <f>IFERROR(1/(RIGHT(T$94,1)/SUMIFS('MITRE ATTCK v17.1'!$X:$X,'MITRE ATTCK v17.1'!$C:$C,$C108,'MITRE ATTCK v17.1'!$V:$V,RIGHT(T$94,1))),0)</f>
        <v>0</v>
      </c>
      <c r="U108" s="91" t="s">
        <v>671</v>
      </c>
      <c r="V108" s="66">
        <f>COUNTIFS('MITRE ATTCK v17.1'!$C:$C,$C108,'MITRE ATTCK v17.1'!$V:$V,RIGHT(T$94,1))</f>
        <v>2</v>
      </c>
      <c r="W108" s="67">
        <f>IFERROR(IFERROR(1/(RIGHT(T$94,1)/SUMIFS('MITRE ATTCK v17.1'!$X:$X,'MITRE ATTCK v17.1'!$C:$C,$C108,'MITRE ATTCK v17.1'!$V:$V,RIGHT(T$94,1))),0)/COUNTIFS('MITRE ATTCK v17.1'!$C:$C,$C108,'MITRE ATTCK v17.1'!$V:$V,RIGHT(T$94,1)),"-")</f>
        <v>0</v>
      </c>
      <c r="X108" s="18">
        <f>IFERROR(1/(RIGHT(X$94,1)/SUMIFS('MITRE ATTCK v17.1'!$X:$X,'MITRE ATTCK v17.1'!$C:$C,$C108,'MITRE ATTCK v17.1'!$V:$V,RIGHT(X$94,1))),0)</f>
        <v>0</v>
      </c>
      <c r="Y108" s="91" t="s">
        <v>671</v>
      </c>
      <c r="Z108" s="66">
        <f>COUNTIFS('MITRE ATTCK v17.1'!$C:$C,$C108,'MITRE ATTCK v17.1'!$V:$V,RIGHT(X$94,1))</f>
        <v>10</v>
      </c>
      <c r="AA108" s="67">
        <f>IFERROR(IFERROR(1/(RIGHT(X$94,1)/SUMIFS('MITRE ATTCK v17.1'!$X:$X,'MITRE ATTCK v17.1'!$C:$C,$C108,'MITRE ATTCK v17.1'!$V:$V,RIGHT(X$94,1))),0)/COUNTIFS('MITRE ATTCK v17.1'!$C:$C,$C108,'MITRE ATTCK v17.1'!$V:$V,RIGHT(X$94,1)),"-")</f>
        <v>0</v>
      </c>
      <c r="AB108" s="19">
        <f t="shared" si="4"/>
        <v>0</v>
      </c>
      <c r="AC108" s="91" t="s">
        <v>671</v>
      </c>
      <c r="AD108" s="68">
        <f>COUNTIFS('MITRE ATTCK v17.1'!$C:$C,$C108,'MITRE ATTCK v17.1'!$H:$H,"&gt;0")</f>
        <v>27</v>
      </c>
      <c r="AE108" s="67">
        <f t="shared" si="5"/>
        <v>0</v>
      </c>
      <c r="AF108" s="41"/>
    </row>
    <row r="109" spans="2:32" ht="15.75" thickBot="1" x14ac:dyDescent="0.3">
      <c r="B109" s="69"/>
      <c r="C109" s="38"/>
      <c r="D109" s="70"/>
      <c r="E109" s="70"/>
      <c r="F109" s="71"/>
      <c r="G109" s="72"/>
      <c r="H109" s="70"/>
      <c r="I109" s="70"/>
      <c r="J109" s="71"/>
      <c r="K109" s="72"/>
      <c r="L109" s="70"/>
      <c r="M109" s="70"/>
      <c r="N109" s="71"/>
      <c r="O109" s="72"/>
      <c r="P109" s="70"/>
      <c r="Q109" s="70"/>
      <c r="R109" s="71"/>
      <c r="S109" s="72"/>
      <c r="T109" s="70"/>
      <c r="U109" s="70"/>
      <c r="V109" s="71"/>
      <c r="W109" s="72"/>
      <c r="X109" s="70"/>
      <c r="Y109" s="70"/>
      <c r="Z109" s="71"/>
      <c r="AA109" s="72"/>
      <c r="AB109" s="42"/>
      <c r="AC109" s="42"/>
      <c r="AD109" s="73"/>
      <c r="AE109" s="72"/>
      <c r="AF109" s="43"/>
    </row>
  </sheetData>
  <mergeCells count="72">
    <mergeCell ref="C56:AE56"/>
    <mergeCell ref="E57:F57"/>
    <mergeCell ref="M57:N57"/>
    <mergeCell ref="Q57:R57"/>
    <mergeCell ref="U57:V57"/>
    <mergeCell ref="Y57:Z57"/>
    <mergeCell ref="AC57:AD57"/>
    <mergeCell ref="C42:P45"/>
    <mergeCell ref="Q42:Q55"/>
    <mergeCell ref="R42:AD54"/>
    <mergeCell ref="AE42:AE55"/>
    <mergeCell ref="C46:O46"/>
    <mergeCell ref="C47:O48"/>
    <mergeCell ref="P47:P48"/>
    <mergeCell ref="C49:O50"/>
    <mergeCell ref="P49:P50"/>
    <mergeCell ref="C51:O52"/>
    <mergeCell ref="P51:P52"/>
    <mergeCell ref="C53:O54"/>
    <mergeCell ref="P53:P54"/>
    <mergeCell ref="C55:P55"/>
    <mergeCell ref="R55:AD55"/>
    <mergeCell ref="P16:P17"/>
    <mergeCell ref="P10:P11"/>
    <mergeCell ref="C39:AE40"/>
    <mergeCell ref="C41:AE41"/>
    <mergeCell ref="E20:F20"/>
    <mergeCell ref="M20:N20"/>
    <mergeCell ref="Q20:R20"/>
    <mergeCell ref="U20:V20"/>
    <mergeCell ref="Y20:Z20"/>
    <mergeCell ref="AC20:AD20"/>
    <mergeCell ref="C2:AE3"/>
    <mergeCell ref="Q5:Q18"/>
    <mergeCell ref="C18:P18"/>
    <mergeCell ref="C19:AE19"/>
    <mergeCell ref="C5:P8"/>
    <mergeCell ref="C9:O9"/>
    <mergeCell ref="R5:AD17"/>
    <mergeCell ref="R18:AD18"/>
    <mergeCell ref="C10:O11"/>
    <mergeCell ref="C12:O13"/>
    <mergeCell ref="C14:O15"/>
    <mergeCell ref="AE5:AE18"/>
    <mergeCell ref="C4:AE4"/>
    <mergeCell ref="P12:P13"/>
    <mergeCell ref="P14:P15"/>
    <mergeCell ref="C16:O17"/>
    <mergeCell ref="C76:AE77"/>
    <mergeCell ref="C78:AE78"/>
    <mergeCell ref="C79:P82"/>
    <mergeCell ref="Q79:Q92"/>
    <mergeCell ref="R79:AD91"/>
    <mergeCell ref="AE79:AE92"/>
    <mergeCell ref="C83:O83"/>
    <mergeCell ref="C84:O85"/>
    <mergeCell ref="P84:P85"/>
    <mergeCell ref="C86:O87"/>
    <mergeCell ref="P86:P87"/>
    <mergeCell ref="C88:O89"/>
    <mergeCell ref="P88:P89"/>
    <mergeCell ref="C90:O91"/>
    <mergeCell ref="P90:P91"/>
    <mergeCell ref="C92:P92"/>
    <mergeCell ref="R92:AD92"/>
    <mergeCell ref="C93:AE93"/>
    <mergeCell ref="E94:F94"/>
    <mergeCell ref="M94:N94"/>
    <mergeCell ref="Q94:R94"/>
    <mergeCell ref="U94:V94"/>
    <mergeCell ref="Y94:Z94"/>
    <mergeCell ref="AC94:AD94"/>
  </mergeCells>
  <conditionalFormatting sqref="G20">
    <cfRule type="colorScale" priority="1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G57">
    <cfRule type="colorScale" priority="12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J94:K94 AE94:AE109 G94:G109 K94:K109 O94:O109 S94:S109 W94:W109 AA94:AA109">
    <cfRule type="colorScale" priority="13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K20">
    <cfRule type="colorScale" priority="2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K21:K35 G21:G35 J20 O21:O35 S21:S35 W21:W35 AA21:AA35 AE20:AE35">
    <cfRule type="colorScale" priority="32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K57">
    <cfRule type="colorScale" priority="11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O20">
    <cfRule type="colorScale" priority="3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O57">
    <cfRule type="colorScale" priority="10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S20">
    <cfRule type="colorScale" priority="4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S57">
    <cfRule type="colorScale" priority="9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W20">
    <cfRule type="colorScale" priority="5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W57">
    <cfRule type="colorScale" priority="8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AA20">
    <cfRule type="colorScale" priority="6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AA57">
    <cfRule type="colorScale" priority="7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AE57:AE72 J57 K58:K72 O58:O72 W58:W72 AA58:AA72 G58:G72 S58:S72">
    <cfRule type="colorScale" priority="22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3" operator="equal" id="{E4CFCA00-17AB-4A1B-BAF1-90B04B566FC9}">
            <xm:f>Status!$C$6</xm:f>
            <x14:dxf>
              <font>
                <color rgb="FF00E5F0"/>
              </font>
            </x14:dxf>
          </x14:cfRule>
          <x14:cfRule type="cellIs" priority="34" operator="equal" id="{5D1107DE-A810-4287-8378-2DFFD8339732}">
            <xm:f>Status!$C$7</xm:f>
            <x14:dxf>
              <font>
                <color rgb="FF00B0F0"/>
              </font>
            </x14:dxf>
          </x14:cfRule>
          <x14:cfRule type="cellIs" priority="35" operator="equal" id="{FABD5F08-C13A-4F0B-9AAA-0DA9079C8DEC}">
            <xm:f>Status!$C$8</xm:f>
            <x14:dxf>
              <font>
                <color theme="9"/>
              </font>
            </x14:dxf>
          </x14:cfRule>
          <x14:cfRule type="cellIs" priority="36" operator="equal" id="{6CD188EB-F8C1-49EF-ADFE-AF041F709C16}">
            <xm:f>Status!$C$9</xm:f>
            <x14:dxf>
              <font>
                <color theme="9" tint="0.59996337778862885"/>
              </font>
            </x14:dxf>
          </x14:cfRule>
          <x14:cfRule type="cellIs" priority="37" operator="equal" id="{5042D0DC-E6BB-452C-9C59-C3C278659A1E}">
            <xm:f>Status!$C$10</xm:f>
            <x14:dxf>
              <font>
                <color rgb="FFFFC000"/>
              </font>
            </x14:dxf>
          </x14:cfRule>
          <x14:cfRule type="cellIs" priority="38" operator="equal" id="{8878F901-1E81-4349-8F23-8B81E4007D27}">
            <xm:f>Status!$C$11</xm:f>
            <x14:dxf>
              <font>
                <color theme="1"/>
              </font>
            </x14:dxf>
          </x14:cfRule>
          <x14:cfRule type="cellIs" priority="39" operator="equal" id="{9AB56458-3FF7-4EE8-B768-31A4F4C46796}">
            <xm:f>Status!$C$12</xm:f>
            <x14:dxf>
              <font>
                <color rgb="FFED5613"/>
              </font>
            </x14:dxf>
          </x14:cfRule>
          <x14:cfRule type="cellIs" priority="40" operator="equal" id="{69C5C511-FF11-4E6B-AED6-60372240C53C}">
            <xm:f>Status!$C$13</xm:f>
            <x14:dxf>
              <font>
                <color rgb="FFFF0000"/>
              </font>
            </x14:dxf>
          </x14:cfRule>
          <xm:sqref>C5</xm:sqref>
        </x14:conditionalFormatting>
        <x14:conditionalFormatting xmlns:xm="http://schemas.microsoft.com/office/excel/2006/main">
          <x14:cfRule type="cellIs" priority="23" operator="equal" id="{7ED62FBF-6969-4D68-8DF9-9B14D964D4AE}">
            <xm:f>Status!$C$6</xm:f>
            <x14:dxf>
              <font>
                <color rgb="FF00E5F0"/>
              </font>
            </x14:dxf>
          </x14:cfRule>
          <x14:cfRule type="cellIs" priority="24" operator="equal" id="{8F985AC8-90EC-493F-8A5B-57B4A80D4F84}">
            <xm:f>Status!$C$7</xm:f>
            <x14:dxf>
              <font>
                <color rgb="FF00B0F0"/>
              </font>
            </x14:dxf>
          </x14:cfRule>
          <x14:cfRule type="cellIs" priority="25" operator="equal" id="{F83AF326-EE5F-4491-A5DA-B7E673344FC7}">
            <xm:f>Status!$C$8</xm:f>
            <x14:dxf>
              <font>
                <color theme="9"/>
              </font>
            </x14:dxf>
          </x14:cfRule>
          <x14:cfRule type="cellIs" priority="26" operator="equal" id="{3FC68915-0168-4DBA-A668-3303BDF6ADC7}">
            <xm:f>Status!$C$9</xm:f>
            <x14:dxf>
              <font>
                <color theme="9" tint="0.59996337778862885"/>
              </font>
            </x14:dxf>
          </x14:cfRule>
          <x14:cfRule type="cellIs" priority="27" operator="equal" id="{BD4167AB-9F88-4338-9127-ADB561B1260A}">
            <xm:f>Status!$C$10</xm:f>
            <x14:dxf>
              <font>
                <color rgb="FFFFC000"/>
              </font>
            </x14:dxf>
          </x14:cfRule>
          <x14:cfRule type="cellIs" priority="28" operator="equal" id="{50480CCB-31B7-4D32-9D35-A9042E40BF80}">
            <xm:f>Status!$C$11</xm:f>
            <x14:dxf>
              <font>
                <color theme="1"/>
              </font>
            </x14:dxf>
          </x14:cfRule>
          <x14:cfRule type="cellIs" priority="29" operator="equal" id="{6723C808-DE17-4DEE-9962-7E5F9068595F}">
            <xm:f>Status!$C$12</xm:f>
            <x14:dxf>
              <font>
                <color rgb="FFED5613"/>
              </font>
            </x14:dxf>
          </x14:cfRule>
          <x14:cfRule type="cellIs" priority="30" operator="equal" id="{22F87477-1F78-40A1-9775-B2EC2556AE65}">
            <xm:f>Status!$C$13</xm:f>
            <x14:dxf>
              <font>
                <color rgb="FFFF0000"/>
              </font>
            </x14:dxf>
          </x14:cfRule>
          <xm:sqref>C42</xm:sqref>
        </x14:conditionalFormatting>
        <x14:conditionalFormatting xmlns:xm="http://schemas.microsoft.com/office/excel/2006/main">
          <x14:cfRule type="cellIs" priority="14" operator="equal" id="{70F536A2-CED2-418C-BA21-118D1EB686C5}">
            <xm:f>Status!$C$6</xm:f>
            <x14:dxf>
              <font>
                <color rgb="FF00E5F0"/>
              </font>
            </x14:dxf>
          </x14:cfRule>
          <x14:cfRule type="cellIs" priority="15" operator="equal" id="{4F9C29DB-D893-444D-9F92-DB3A11AA37EF}">
            <xm:f>Status!$C$7</xm:f>
            <x14:dxf>
              <font>
                <color rgb="FF00B0F0"/>
              </font>
            </x14:dxf>
          </x14:cfRule>
          <x14:cfRule type="cellIs" priority="16" operator="equal" id="{BFA138CB-6A75-41EC-940F-C50479F4B1E2}">
            <xm:f>Status!$C$8</xm:f>
            <x14:dxf>
              <font>
                <color theme="9"/>
              </font>
            </x14:dxf>
          </x14:cfRule>
          <x14:cfRule type="cellIs" priority="17" operator="equal" id="{B78D134B-D9E6-4D85-B377-D281E77F611B}">
            <xm:f>Status!$C$9</xm:f>
            <x14:dxf>
              <font>
                <color theme="9" tint="0.59996337778862885"/>
              </font>
            </x14:dxf>
          </x14:cfRule>
          <x14:cfRule type="cellIs" priority="18" operator="equal" id="{28AD30AE-AE1E-485C-94B3-004C8D6301B0}">
            <xm:f>Status!$C$10</xm:f>
            <x14:dxf>
              <font>
                <color rgb="FFFFC000"/>
              </font>
            </x14:dxf>
          </x14:cfRule>
          <x14:cfRule type="cellIs" priority="19" operator="equal" id="{5BE8F445-103D-43D8-A142-AA3269D04B73}">
            <xm:f>Status!$C$11</xm:f>
            <x14:dxf>
              <font>
                <color theme="1"/>
              </font>
            </x14:dxf>
          </x14:cfRule>
          <x14:cfRule type="cellIs" priority="20" operator="equal" id="{F1D77843-E7BD-4D61-9214-8CF712E67F78}">
            <xm:f>Status!$C$12</xm:f>
            <x14:dxf>
              <font>
                <color rgb="FFED5613"/>
              </font>
            </x14:dxf>
          </x14:cfRule>
          <x14:cfRule type="cellIs" priority="21" operator="equal" id="{9658DF76-C4A5-4363-9FDB-9BFBD159C360}">
            <xm:f>Status!$C$13</xm:f>
            <x14:dxf>
              <font>
                <color rgb="FFFF0000"/>
              </font>
            </x14:dxf>
          </x14:cfRule>
          <xm:sqref>C79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Z1136"/>
  <sheetViews>
    <sheetView zoomScaleNormal="100" workbookViewId="0">
      <pane ySplit="1" topLeftCell="A2" activePane="bottomLeft" state="frozen"/>
      <selection pane="bottomLeft" activeCell="E24" sqref="E24"/>
    </sheetView>
  </sheetViews>
  <sheetFormatPr baseColWidth="10" defaultColWidth="10.85546875" defaultRowHeight="15" x14ac:dyDescent="0.25"/>
  <cols>
    <col min="1" max="1" width="8.5703125" bestFit="1" customWidth="1"/>
    <col min="2" max="2" width="8.42578125" bestFit="1" customWidth="1"/>
    <col min="3" max="3" width="22" bestFit="1" customWidth="1"/>
    <col min="4" max="4" width="41" style="121" bestFit="1" customWidth="1"/>
    <col min="5" max="5" width="58.85546875" style="122" bestFit="1" customWidth="1"/>
    <col min="6" max="8" width="13.28515625" style="1" customWidth="1"/>
    <col min="9" max="9" width="10.7109375" style="16" customWidth="1"/>
    <col min="10" max="11" width="9.7109375" style="16" customWidth="1"/>
    <col min="12" max="12" width="14.28515625" customWidth="1"/>
    <col min="13" max="13" width="17.5703125" style="1" customWidth="1"/>
    <col min="14" max="14" width="17.5703125" bestFit="1" customWidth="1"/>
    <col min="15" max="16" width="17.5703125" customWidth="1"/>
    <col min="17" max="17" width="14.28515625" customWidth="1"/>
    <col min="18" max="21" width="17.5703125" customWidth="1"/>
    <col min="22" max="22" width="14.28515625" customWidth="1"/>
    <col min="23" max="26" width="17.5703125" customWidth="1"/>
  </cols>
  <sheetData>
    <row r="1" spans="1:26" s="78" customFormat="1" ht="30" x14ac:dyDescent="0.25">
      <c r="A1" s="25" t="s">
        <v>603</v>
      </c>
      <c r="B1" s="25" t="s">
        <v>0</v>
      </c>
      <c r="C1" s="25" t="s">
        <v>656</v>
      </c>
      <c r="D1" s="119" t="s">
        <v>710</v>
      </c>
      <c r="E1" s="119" t="s">
        <v>657</v>
      </c>
      <c r="F1" s="85" t="s">
        <v>658</v>
      </c>
      <c r="G1" s="80" t="s">
        <v>717</v>
      </c>
      <c r="H1" s="82" t="s">
        <v>659</v>
      </c>
      <c r="I1" s="74" t="s">
        <v>1</v>
      </c>
      <c r="J1" s="86" t="s">
        <v>2</v>
      </c>
      <c r="K1" s="86" t="s">
        <v>3</v>
      </c>
      <c r="L1" s="84" t="s">
        <v>625</v>
      </c>
      <c r="M1" s="84" t="s">
        <v>627</v>
      </c>
      <c r="N1" s="85" t="s">
        <v>626</v>
      </c>
      <c r="O1" s="85" t="s">
        <v>663</v>
      </c>
      <c r="P1" s="85" t="s">
        <v>664</v>
      </c>
      <c r="Q1" s="79" t="s">
        <v>675</v>
      </c>
      <c r="R1" s="79" t="s">
        <v>676</v>
      </c>
      <c r="S1" s="80" t="s">
        <v>677</v>
      </c>
      <c r="T1" s="80" t="s">
        <v>678</v>
      </c>
      <c r="U1" s="80" t="s">
        <v>679</v>
      </c>
      <c r="V1" s="81" t="s">
        <v>660</v>
      </c>
      <c r="W1" s="81" t="s">
        <v>661</v>
      </c>
      <c r="X1" s="82" t="s">
        <v>662</v>
      </c>
      <c r="Y1" s="83" t="s">
        <v>665</v>
      </c>
      <c r="Z1" s="83" t="s">
        <v>666</v>
      </c>
    </row>
    <row r="2" spans="1:26" x14ac:dyDescent="0.25">
      <c r="A2" s="12"/>
      <c r="B2" s="12" t="str">
        <f>HYPERLINK("https://attack.mitre.org/techniques/T1557/002","MITRE")</f>
        <v>MITRE</v>
      </c>
      <c r="C2" s="12" t="s">
        <v>4</v>
      </c>
      <c r="D2" s="117" t="s">
        <v>5</v>
      </c>
      <c r="E2" s="118" t="s">
        <v>8</v>
      </c>
      <c r="F2" s="16">
        <v>2</v>
      </c>
      <c r="G2" s="16">
        <v>3</v>
      </c>
      <c r="H2" s="16" t="s">
        <v>7</v>
      </c>
      <c r="I2" s="92"/>
      <c r="J2" s="92" t="s">
        <v>21</v>
      </c>
      <c r="K2" s="92"/>
      <c r="L2" s="1">
        <f>IF(OR(F2="n.a.",F2=""),"n.a.",COUNTIF($I2:$K2,"x")+F2)</f>
        <v>3</v>
      </c>
      <c r="M2" s="1" t="s">
        <v>668</v>
      </c>
      <c r="N2" s="1" t="str">
        <f t="shared" ref="N2:N65" si="0">IF(L2="n.a.","n.a.",IF(M2="completed",L2,IF(M2="partial",L2/2,IF(M2="incomplete",0,"n.a."))))</f>
        <v>n.a.</v>
      </c>
      <c r="O2" s="1"/>
      <c r="P2" s="1"/>
      <c r="Q2" s="1">
        <f>IF(OR(G2="n.a.",G2=""),"n.a.",COUNTIF($I2:$K2,"x")+G2)</f>
        <v>4</v>
      </c>
      <c r="R2" s="1" t="s">
        <v>668</v>
      </c>
      <c r="S2" s="1" t="str">
        <f>IF(Q2="n.a.","n.a.",IF(R2="completed",Q2,IF(R2="partial",Q2/2,IF(R2="incomplete",0,"n.a."))))</f>
        <v>n.a.</v>
      </c>
      <c r="T2" s="1"/>
      <c r="U2" s="1"/>
      <c r="V2" s="1" t="str">
        <f>IF(OR(H2="n.a.",H2=""),"n.a.",COUNTIF($I2:$K2,"x")+H2)</f>
        <v>n.a.</v>
      </c>
      <c r="W2" s="1" t="s">
        <v>668</v>
      </c>
      <c r="X2" s="1" t="str">
        <f>IF(V2="n.a.","n.a.",IF(W2="completed",V2,IF(W2="partial",V2/2,IF(W2="incomplete",0,"n.a."))))</f>
        <v>n.a.</v>
      </c>
    </row>
    <row r="3" spans="1:26" x14ac:dyDescent="0.25">
      <c r="A3" s="12"/>
      <c r="B3" s="12" t="str">
        <f>HYPERLINK("https://attack.mitre.org/techniques/T1557/003","MITRE")</f>
        <v>MITRE</v>
      </c>
      <c r="C3" s="12" t="s">
        <v>4</v>
      </c>
      <c r="D3" s="117" t="s">
        <v>5</v>
      </c>
      <c r="E3" s="118" t="s">
        <v>44</v>
      </c>
      <c r="F3" s="16">
        <v>2</v>
      </c>
      <c r="G3" s="16">
        <v>3</v>
      </c>
      <c r="H3" s="16" t="s">
        <v>7</v>
      </c>
      <c r="I3" s="92" t="s">
        <v>21</v>
      </c>
      <c r="J3" s="92"/>
      <c r="K3" s="92" t="s">
        <v>21</v>
      </c>
      <c r="L3" s="1">
        <f t="shared" ref="L3:L66" si="1">IF(OR(F3="n.a.",F3=""),"n.a.",COUNTIF($I3:$K3,"x")+F3)</f>
        <v>4</v>
      </c>
      <c r="M3" s="1" t="s">
        <v>668</v>
      </c>
      <c r="N3" s="1" t="str">
        <f t="shared" si="0"/>
        <v>n.a.</v>
      </c>
      <c r="O3" s="1"/>
      <c r="P3" s="1"/>
      <c r="Q3" s="1">
        <f t="shared" ref="Q3:Q66" si="2">IF(OR(G3="n.a.",G3=""),"n.a.",COUNTIF($I3:$K3,"x")+G3)</f>
        <v>5</v>
      </c>
      <c r="R3" s="1" t="s">
        <v>668</v>
      </c>
      <c r="S3" s="1" t="str">
        <f t="shared" ref="S3:S66" si="3">IF(Q3="n.a.","n.a.",IF(R3="completed",Q3,IF(R3="partial",Q3/2,IF(R3="incomplete",0,"n.a."))))</f>
        <v>n.a.</v>
      </c>
      <c r="T3" s="1"/>
      <c r="U3" s="1"/>
      <c r="V3" s="1" t="str">
        <f t="shared" ref="V3:V66" si="4">IF(OR(H3="n.a.",H3=""),"n.a.",COUNTIF($I3:$K3,"x")+H3)</f>
        <v>n.a.</v>
      </c>
      <c r="W3" s="1" t="s">
        <v>668</v>
      </c>
      <c r="X3" s="1" t="str">
        <f t="shared" ref="X3:X66" si="5">IF(V3="n.a.","n.a.",IF(W3="completed",V3,IF(W3="partial",V3/2,IF(W3="incomplete",0,"n.a."))))</f>
        <v>n.a.</v>
      </c>
    </row>
    <row r="4" spans="1:26" x14ac:dyDescent="0.25">
      <c r="A4" s="12"/>
      <c r="B4" s="12" t="str">
        <f>HYPERLINK("https://attack.mitre.org/techniques/T1557/004","MITRE")</f>
        <v>MITRE</v>
      </c>
      <c r="C4" s="12" t="s">
        <v>4</v>
      </c>
      <c r="D4" s="117" t="s">
        <v>5</v>
      </c>
      <c r="E4" s="118" t="s">
        <v>674</v>
      </c>
      <c r="F4" s="16" t="s">
        <v>7</v>
      </c>
      <c r="G4" s="16">
        <v>2</v>
      </c>
      <c r="H4" s="16" t="s">
        <v>7</v>
      </c>
      <c r="I4" s="92" t="s">
        <v>21</v>
      </c>
      <c r="J4" s="92" t="s">
        <v>21</v>
      </c>
      <c r="K4" s="92" t="s">
        <v>21</v>
      </c>
      <c r="L4" s="1" t="str">
        <f t="shared" si="1"/>
        <v>n.a.</v>
      </c>
      <c r="M4" s="1" t="s">
        <v>668</v>
      </c>
      <c r="N4" s="1" t="str">
        <f t="shared" si="0"/>
        <v>n.a.</v>
      </c>
      <c r="O4" s="1"/>
      <c r="P4" s="1"/>
      <c r="Q4" s="1">
        <f t="shared" si="2"/>
        <v>5</v>
      </c>
      <c r="R4" s="1" t="s">
        <v>668</v>
      </c>
      <c r="S4" s="1" t="str">
        <f t="shared" si="3"/>
        <v>n.a.</v>
      </c>
      <c r="T4" s="1"/>
      <c r="U4" s="1"/>
      <c r="V4" s="1" t="str">
        <f t="shared" si="4"/>
        <v>n.a.</v>
      </c>
      <c r="W4" s="1" t="s">
        <v>668</v>
      </c>
      <c r="X4" s="1" t="str">
        <f t="shared" si="5"/>
        <v>n.a.</v>
      </c>
    </row>
    <row r="5" spans="1:26" x14ac:dyDescent="0.25">
      <c r="A5" s="12"/>
      <c r="B5" s="12" t="str">
        <f>HYPERLINK("https://attack.mitre.org/techniques/T1557/001","MITRE")</f>
        <v>MITRE</v>
      </c>
      <c r="C5" s="12" t="s">
        <v>4</v>
      </c>
      <c r="D5" s="117" t="s">
        <v>5</v>
      </c>
      <c r="E5" s="118" t="s">
        <v>6</v>
      </c>
      <c r="F5" s="16">
        <v>1</v>
      </c>
      <c r="G5" s="16">
        <v>1</v>
      </c>
      <c r="H5" s="16" t="s">
        <v>7</v>
      </c>
      <c r="I5" s="92"/>
      <c r="J5" s="92" t="s">
        <v>21</v>
      </c>
      <c r="K5" s="92"/>
      <c r="L5" s="1">
        <f t="shared" si="1"/>
        <v>2</v>
      </c>
      <c r="M5" s="1" t="s">
        <v>668</v>
      </c>
      <c r="N5" s="1" t="str">
        <f t="shared" si="0"/>
        <v>n.a.</v>
      </c>
      <c r="O5" s="1"/>
      <c r="P5" s="1"/>
      <c r="Q5" s="1">
        <f t="shared" si="2"/>
        <v>2</v>
      </c>
      <c r="R5" s="1" t="s">
        <v>668</v>
      </c>
      <c r="S5" s="1" t="str">
        <f t="shared" si="3"/>
        <v>n.a.</v>
      </c>
      <c r="T5" s="1"/>
      <c r="U5" s="1"/>
      <c r="V5" s="1" t="str">
        <f t="shared" si="4"/>
        <v>n.a.</v>
      </c>
      <c r="W5" s="1" t="s">
        <v>668</v>
      </c>
      <c r="X5" s="1" t="str">
        <f t="shared" si="5"/>
        <v>n.a.</v>
      </c>
    </row>
    <row r="6" spans="1:26" x14ac:dyDescent="0.25">
      <c r="A6" s="12"/>
      <c r="B6" s="12" t="str">
        <f>HYPERLINK("https://attack.mitre.org/techniques/T1560/003","MITRE")</f>
        <v>MITRE</v>
      </c>
      <c r="C6" s="12" t="s">
        <v>4</v>
      </c>
      <c r="D6" s="117" t="s">
        <v>19</v>
      </c>
      <c r="E6" s="118" t="s">
        <v>20</v>
      </c>
      <c r="F6" s="16">
        <v>1</v>
      </c>
      <c r="G6" s="16">
        <v>1</v>
      </c>
      <c r="H6" s="16" t="s">
        <v>7</v>
      </c>
      <c r="I6" s="124"/>
      <c r="J6" s="124" t="s">
        <v>21</v>
      </c>
      <c r="K6" s="124"/>
      <c r="L6" s="1">
        <f t="shared" si="1"/>
        <v>2</v>
      </c>
      <c r="M6" s="1" t="s">
        <v>668</v>
      </c>
      <c r="N6" s="1" t="str">
        <f t="shared" si="0"/>
        <v>n.a.</v>
      </c>
      <c r="O6" s="1"/>
      <c r="P6" s="1"/>
      <c r="Q6" s="1">
        <f t="shared" si="2"/>
        <v>2</v>
      </c>
      <c r="R6" s="1" t="s">
        <v>668</v>
      </c>
      <c r="S6" s="1" t="str">
        <f t="shared" si="3"/>
        <v>n.a.</v>
      </c>
      <c r="T6" s="1"/>
      <c r="U6" s="1"/>
      <c r="V6" s="1" t="str">
        <f t="shared" si="4"/>
        <v>n.a.</v>
      </c>
      <c r="W6" s="1" t="s">
        <v>668</v>
      </c>
      <c r="X6" s="1" t="str">
        <f t="shared" si="5"/>
        <v>n.a.</v>
      </c>
    </row>
    <row r="7" spans="1:26" x14ac:dyDescent="0.25">
      <c r="A7" s="12"/>
      <c r="B7" s="12" t="str">
        <f>HYPERLINK("https://attack.mitre.org/techniques/T1560/002","MITRE")</f>
        <v>MITRE</v>
      </c>
      <c r="C7" s="12" t="s">
        <v>4</v>
      </c>
      <c r="D7" s="117" t="s">
        <v>19</v>
      </c>
      <c r="E7" s="118" t="s">
        <v>22</v>
      </c>
      <c r="F7" s="16">
        <v>1</v>
      </c>
      <c r="G7" s="16">
        <v>1</v>
      </c>
      <c r="H7" s="16" t="s">
        <v>7</v>
      </c>
      <c r="I7" s="124"/>
      <c r="J7" s="124" t="s">
        <v>21</v>
      </c>
      <c r="K7" s="124"/>
      <c r="L7" s="1">
        <f t="shared" si="1"/>
        <v>2</v>
      </c>
      <c r="M7" s="1" t="s">
        <v>668</v>
      </c>
      <c r="N7" s="1" t="str">
        <f t="shared" si="0"/>
        <v>n.a.</v>
      </c>
      <c r="O7" s="1"/>
      <c r="P7" s="1"/>
      <c r="Q7" s="1">
        <f t="shared" si="2"/>
        <v>2</v>
      </c>
      <c r="R7" s="1" t="s">
        <v>668</v>
      </c>
      <c r="S7" s="1" t="str">
        <f t="shared" si="3"/>
        <v>n.a.</v>
      </c>
      <c r="T7" s="1"/>
      <c r="U7" s="1"/>
      <c r="V7" s="1" t="str">
        <f t="shared" si="4"/>
        <v>n.a.</v>
      </c>
      <c r="W7" s="1" t="s">
        <v>668</v>
      </c>
      <c r="X7" s="1" t="str">
        <f t="shared" si="5"/>
        <v>n.a.</v>
      </c>
    </row>
    <row r="8" spans="1:26" x14ac:dyDescent="0.25">
      <c r="A8" s="12"/>
      <c r="B8" s="12" t="str">
        <f>HYPERLINK("https://attack.mitre.org/techniques/T1560/001","MITRE")</f>
        <v>MITRE</v>
      </c>
      <c r="C8" s="12" t="s">
        <v>4</v>
      </c>
      <c r="D8" s="117" t="s">
        <v>19</v>
      </c>
      <c r="E8" s="118" t="s">
        <v>23</v>
      </c>
      <c r="F8" s="16">
        <v>1</v>
      </c>
      <c r="G8" s="16">
        <v>1</v>
      </c>
      <c r="H8" s="16" t="s">
        <v>7</v>
      </c>
      <c r="I8" s="124"/>
      <c r="J8" s="124" t="s">
        <v>21</v>
      </c>
      <c r="K8" s="124"/>
      <c r="L8" s="1">
        <f t="shared" si="1"/>
        <v>2</v>
      </c>
      <c r="M8" s="1" t="s">
        <v>668</v>
      </c>
      <c r="N8" s="1" t="str">
        <f t="shared" si="0"/>
        <v>n.a.</v>
      </c>
      <c r="O8" s="1"/>
      <c r="P8" s="1"/>
      <c r="Q8" s="1">
        <f t="shared" si="2"/>
        <v>2</v>
      </c>
      <c r="R8" s="1" t="s">
        <v>668</v>
      </c>
      <c r="S8" s="1" t="str">
        <f t="shared" si="3"/>
        <v>n.a.</v>
      </c>
      <c r="T8" s="1"/>
      <c r="U8" s="1"/>
      <c r="V8" s="1" t="str">
        <f t="shared" si="4"/>
        <v>n.a.</v>
      </c>
      <c r="W8" s="1" t="s">
        <v>668</v>
      </c>
      <c r="X8" s="1" t="str">
        <f t="shared" si="5"/>
        <v>n.a.</v>
      </c>
    </row>
    <row r="9" spans="1:26" x14ac:dyDescent="0.25">
      <c r="A9" s="12"/>
      <c r="B9" s="12" t="str">
        <f>HYPERLINK("https://attack.mitre.org/techniques/T1123","MITRE")</f>
        <v>MITRE</v>
      </c>
      <c r="C9" s="12" t="s">
        <v>4</v>
      </c>
      <c r="D9" s="117" t="s">
        <v>24</v>
      </c>
      <c r="E9" s="118" t="s">
        <v>15</v>
      </c>
      <c r="F9" s="16">
        <v>2</v>
      </c>
      <c r="G9" s="16">
        <v>1</v>
      </c>
      <c r="H9" s="16" t="s">
        <v>7</v>
      </c>
      <c r="I9" s="124" t="s">
        <v>21</v>
      </c>
      <c r="J9" s="124"/>
      <c r="K9" s="124" t="s">
        <v>21</v>
      </c>
      <c r="L9" s="1">
        <f t="shared" si="1"/>
        <v>4</v>
      </c>
      <c r="M9" s="1" t="s">
        <v>668</v>
      </c>
      <c r="N9" s="1" t="str">
        <f t="shared" si="0"/>
        <v>n.a.</v>
      </c>
      <c r="O9" s="1"/>
      <c r="P9" s="1"/>
      <c r="Q9" s="1">
        <f t="shared" si="2"/>
        <v>3</v>
      </c>
      <c r="R9" s="1" t="s">
        <v>668</v>
      </c>
      <c r="S9" s="1" t="str">
        <f t="shared" si="3"/>
        <v>n.a.</v>
      </c>
      <c r="T9" s="1"/>
      <c r="U9" s="1"/>
      <c r="V9" s="1" t="str">
        <f t="shared" si="4"/>
        <v>n.a.</v>
      </c>
      <c r="W9" s="1" t="s">
        <v>668</v>
      </c>
      <c r="X9" s="1" t="str">
        <f t="shared" si="5"/>
        <v>n.a.</v>
      </c>
    </row>
    <row r="10" spans="1:26" x14ac:dyDescent="0.25">
      <c r="A10" s="12"/>
      <c r="B10" s="12" t="str">
        <f>HYPERLINK("https://attack.mitre.org/techniques/T1119","MITRE")</f>
        <v>MITRE</v>
      </c>
      <c r="C10" s="12" t="s">
        <v>4</v>
      </c>
      <c r="D10" s="117" t="s">
        <v>25</v>
      </c>
      <c r="E10" s="118" t="s">
        <v>15</v>
      </c>
      <c r="F10" s="16">
        <v>2</v>
      </c>
      <c r="G10" s="16">
        <v>2</v>
      </c>
      <c r="H10" s="16">
        <v>2</v>
      </c>
      <c r="I10" s="124" t="s">
        <v>21</v>
      </c>
      <c r="J10" s="124"/>
      <c r="K10" s="124" t="s">
        <v>21</v>
      </c>
      <c r="L10" s="1">
        <f t="shared" si="1"/>
        <v>4</v>
      </c>
      <c r="M10" s="1" t="s">
        <v>668</v>
      </c>
      <c r="N10" s="1" t="str">
        <f t="shared" si="0"/>
        <v>n.a.</v>
      </c>
      <c r="O10" s="1"/>
      <c r="P10" s="1"/>
      <c r="Q10" s="1">
        <f t="shared" si="2"/>
        <v>4</v>
      </c>
      <c r="R10" s="1" t="s">
        <v>668</v>
      </c>
      <c r="S10" s="1" t="str">
        <f t="shared" si="3"/>
        <v>n.a.</v>
      </c>
      <c r="T10" s="1"/>
      <c r="U10" s="1"/>
      <c r="V10" s="1">
        <f t="shared" si="4"/>
        <v>4</v>
      </c>
      <c r="W10" s="1" t="s">
        <v>668</v>
      </c>
      <c r="X10" s="1" t="str">
        <f t="shared" si="5"/>
        <v>n.a.</v>
      </c>
    </row>
    <row r="11" spans="1:26" x14ac:dyDescent="0.25">
      <c r="A11" s="12"/>
      <c r="B11" s="12" t="str">
        <f>HYPERLINK("https://attack.mitre.org/techniques/T1185","MITRE")</f>
        <v>MITRE</v>
      </c>
      <c r="C11" s="12" t="s">
        <v>4</v>
      </c>
      <c r="D11" s="117" t="s">
        <v>26</v>
      </c>
      <c r="E11" s="118" t="s">
        <v>15</v>
      </c>
      <c r="F11" s="16">
        <v>2</v>
      </c>
      <c r="G11" s="16">
        <v>2</v>
      </c>
      <c r="H11" s="16" t="s">
        <v>7</v>
      </c>
      <c r="I11" s="124" t="s">
        <v>21</v>
      </c>
      <c r="J11" s="124" t="s">
        <v>21</v>
      </c>
      <c r="K11" s="124" t="s">
        <v>21</v>
      </c>
      <c r="L11" s="1">
        <f t="shared" si="1"/>
        <v>5</v>
      </c>
      <c r="M11" s="1" t="s">
        <v>668</v>
      </c>
      <c r="N11" s="1" t="str">
        <f>IF(L11="n.a.","n.a.",IF(M11="completed",L11,IF(M11="partial",L11/2,IF(M11="incomplete",0,"n.a."))))</f>
        <v>n.a.</v>
      </c>
      <c r="O11" s="1"/>
      <c r="P11" s="1"/>
      <c r="Q11" s="1">
        <f t="shared" si="2"/>
        <v>5</v>
      </c>
      <c r="R11" s="1" t="s">
        <v>668</v>
      </c>
      <c r="S11" s="1" t="str">
        <f t="shared" si="3"/>
        <v>n.a.</v>
      </c>
      <c r="T11" s="1"/>
      <c r="U11" s="1"/>
      <c r="V11" s="1" t="str">
        <f t="shared" si="4"/>
        <v>n.a.</v>
      </c>
      <c r="W11" s="1" t="s">
        <v>668</v>
      </c>
      <c r="X11" s="1" t="str">
        <f t="shared" si="5"/>
        <v>n.a.</v>
      </c>
    </row>
    <row r="12" spans="1:26" x14ac:dyDescent="0.25">
      <c r="A12" s="12"/>
      <c r="B12" s="12" t="str">
        <f>HYPERLINK("https://attack.mitre.org/techniques/T1115","MITRE")</f>
        <v>MITRE</v>
      </c>
      <c r="C12" s="12" t="s">
        <v>4</v>
      </c>
      <c r="D12" s="117" t="s">
        <v>27</v>
      </c>
      <c r="E12" s="118" t="s">
        <v>15</v>
      </c>
      <c r="F12" s="16">
        <v>2</v>
      </c>
      <c r="G12" s="16">
        <v>2</v>
      </c>
      <c r="H12" s="16" t="s">
        <v>7</v>
      </c>
      <c r="I12" s="124" t="s">
        <v>21</v>
      </c>
      <c r="J12" s="124" t="s">
        <v>21</v>
      </c>
      <c r="K12" s="124"/>
      <c r="L12" s="1">
        <f t="shared" si="1"/>
        <v>4</v>
      </c>
      <c r="M12" s="1" t="s">
        <v>668</v>
      </c>
      <c r="N12" s="1" t="str">
        <f t="shared" si="0"/>
        <v>n.a.</v>
      </c>
      <c r="O12" s="1"/>
      <c r="P12" s="1"/>
      <c r="Q12" s="1">
        <f t="shared" si="2"/>
        <v>4</v>
      </c>
      <c r="R12" s="1" t="s">
        <v>668</v>
      </c>
      <c r="S12" s="1" t="str">
        <f t="shared" si="3"/>
        <v>n.a.</v>
      </c>
      <c r="T12" s="1"/>
      <c r="U12" s="1"/>
      <c r="V12" s="1" t="str">
        <f t="shared" si="4"/>
        <v>n.a.</v>
      </c>
      <c r="W12" s="1" t="s">
        <v>668</v>
      </c>
      <c r="X12" s="1" t="str">
        <f t="shared" si="5"/>
        <v>n.a.</v>
      </c>
    </row>
    <row r="13" spans="1:26" x14ac:dyDescent="0.25">
      <c r="A13" s="12"/>
      <c r="B13" s="12" t="str">
        <f>HYPERLINK("https://attack.mitre.org/techniques/T1530/","MITRE")</f>
        <v>MITRE</v>
      </c>
      <c r="C13" s="12" t="s">
        <v>4</v>
      </c>
      <c r="D13" s="117" t="s">
        <v>14</v>
      </c>
      <c r="E13" s="118" t="s">
        <v>15</v>
      </c>
      <c r="F13" s="16" t="s">
        <v>7</v>
      </c>
      <c r="G13" s="16" t="s">
        <v>7</v>
      </c>
      <c r="H13" s="16">
        <v>3</v>
      </c>
      <c r="I13" s="92" t="s">
        <v>21</v>
      </c>
      <c r="J13" s="92"/>
      <c r="K13" s="92"/>
      <c r="L13" s="1" t="str">
        <f t="shared" si="1"/>
        <v>n.a.</v>
      </c>
      <c r="M13" s="1" t="s">
        <v>668</v>
      </c>
      <c r="N13" s="1" t="str">
        <f t="shared" si="0"/>
        <v>n.a.</v>
      </c>
      <c r="O13" s="1"/>
      <c r="P13" s="1"/>
      <c r="Q13" s="1" t="str">
        <f t="shared" si="2"/>
        <v>n.a.</v>
      </c>
      <c r="R13" s="1" t="s">
        <v>668</v>
      </c>
      <c r="S13" s="1" t="str">
        <f t="shared" si="3"/>
        <v>n.a.</v>
      </c>
      <c r="T13" s="1"/>
      <c r="U13" s="1"/>
      <c r="V13" s="1">
        <f t="shared" si="4"/>
        <v>4</v>
      </c>
      <c r="W13" s="1" t="s">
        <v>668</v>
      </c>
      <c r="X13" s="1" t="str">
        <f t="shared" si="5"/>
        <v>n.a.</v>
      </c>
    </row>
    <row r="14" spans="1:26" x14ac:dyDescent="0.25">
      <c r="A14" s="12"/>
      <c r="B14" s="12" t="str">
        <f>HYPERLINK("https://attack.mitre.org/techniques/T1602/002/","MITRE")</f>
        <v>MITRE</v>
      </c>
      <c r="C14" s="12" t="s">
        <v>4</v>
      </c>
      <c r="D14" s="117" t="s">
        <v>16</v>
      </c>
      <c r="E14" s="118" t="s">
        <v>17</v>
      </c>
      <c r="F14" s="16" t="s">
        <v>7</v>
      </c>
      <c r="G14" s="16">
        <v>1</v>
      </c>
      <c r="H14" s="16" t="s">
        <v>7</v>
      </c>
      <c r="I14" s="124" t="s">
        <v>21</v>
      </c>
      <c r="J14" s="124"/>
      <c r="K14" s="124"/>
      <c r="L14" s="1" t="str">
        <f t="shared" si="1"/>
        <v>n.a.</v>
      </c>
      <c r="M14" s="1" t="s">
        <v>668</v>
      </c>
      <c r="N14" s="1" t="str">
        <f t="shared" si="0"/>
        <v>n.a.</v>
      </c>
      <c r="O14" s="1"/>
      <c r="P14" s="1"/>
      <c r="Q14" s="1">
        <f t="shared" si="2"/>
        <v>2</v>
      </c>
      <c r="R14" s="1" t="s">
        <v>668</v>
      </c>
      <c r="S14" s="1" t="str">
        <f t="shared" si="3"/>
        <v>n.a.</v>
      </c>
      <c r="T14" s="1"/>
      <c r="U14" s="1"/>
      <c r="V14" s="1" t="str">
        <f t="shared" si="4"/>
        <v>n.a.</v>
      </c>
      <c r="W14" s="1" t="s">
        <v>668</v>
      </c>
      <c r="X14" s="1" t="str">
        <f t="shared" si="5"/>
        <v>n.a.</v>
      </c>
    </row>
    <row r="15" spans="1:26" x14ac:dyDescent="0.25">
      <c r="A15" s="12"/>
      <c r="B15" s="12" t="str">
        <f>HYPERLINK("https://attack.mitre.org/techniques/T1602/001/","MITRE")</f>
        <v>MITRE</v>
      </c>
      <c r="C15" s="12" t="s">
        <v>4</v>
      </c>
      <c r="D15" s="117" t="s">
        <v>16</v>
      </c>
      <c r="E15" s="118" t="s">
        <v>18</v>
      </c>
      <c r="F15" s="16" t="s">
        <v>7</v>
      </c>
      <c r="G15" s="16">
        <v>1</v>
      </c>
      <c r="H15" s="16" t="s">
        <v>7</v>
      </c>
      <c r="I15" s="124" t="s">
        <v>21</v>
      </c>
      <c r="J15" s="124"/>
      <c r="K15" s="124"/>
      <c r="L15" s="1" t="str">
        <f t="shared" si="1"/>
        <v>n.a.</v>
      </c>
      <c r="M15" s="1" t="s">
        <v>668</v>
      </c>
      <c r="N15" s="1" t="str">
        <f t="shared" si="0"/>
        <v>n.a.</v>
      </c>
      <c r="O15" s="1"/>
      <c r="P15" s="1"/>
      <c r="Q15" s="1">
        <f t="shared" si="2"/>
        <v>2</v>
      </c>
      <c r="R15" s="1" t="s">
        <v>668</v>
      </c>
      <c r="S15" s="1" t="str">
        <f t="shared" si="3"/>
        <v>n.a.</v>
      </c>
      <c r="T15" s="1"/>
      <c r="U15" s="1"/>
      <c r="V15" s="1" t="str">
        <f t="shared" si="4"/>
        <v>n.a.</v>
      </c>
      <c r="W15" s="1" t="s">
        <v>668</v>
      </c>
      <c r="X15" s="1" t="str">
        <f t="shared" si="5"/>
        <v>n.a.</v>
      </c>
    </row>
    <row r="16" spans="1:26" x14ac:dyDescent="0.25">
      <c r="A16" s="12"/>
      <c r="B16" s="12" t="str">
        <f>HYPERLINK("https://attack.mitre.org/techniques/T1213/005","MITRE")</f>
        <v>MITRE</v>
      </c>
      <c r="C16" s="12" t="s">
        <v>4</v>
      </c>
      <c r="D16" s="117" t="s">
        <v>28</v>
      </c>
      <c r="E16" s="118" t="s">
        <v>683</v>
      </c>
      <c r="F16" s="16" t="s">
        <v>7</v>
      </c>
      <c r="G16" s="16">
        <v>3</v>
      </c>
      <c r="H16" s="16">
        <v>3</v>
      </c>
      <c r="I16" s="124" t="s">
        <v>21</v>
      </c>
      <c r="J16" s="124"/>
      <c r="K16" s="124"/>
      <c r="L16" s="1" t="str">
        <f t="shared" si="1"/>
        <v>n.a.</v>
      </c>
      <c r="M16" s="1" t="s">
        <v>668</v>
      </c>
      <c r="N16" s="1" t="str">
        <f t="shared" si="0"/>
        <v>n.a.</v>
      </c>
      <c r="O16" s="1"/>
      <c r="P16" s="1"/>
      <c r="Q16" s="1">
        <f t="shared" si="2"/>
        <v>4</v>
      </c>
      <c r="R16" s="1" t="s">
        <v>668</v>
      </c>
      <c r="S16" s="1" t="str">
        <f t="shared" si="3"/>
        <v>n.a.</v>
      </c>
      <c r="T16" s="1"/>
      <c r="U16" s="1"/>
      <c r="V16" s="1">
        <f t="shared" si="4"/>
        <v>4</v>
      </c>
      <c r="W16" s="1" t="s">
        <v>668</v>
      </c>
      <c r="X16" s="1" t="str">
        <f t="shared" si="5"/>
        <v>n.a.</v>
      </c>
    </row>
    <row r="17" spans="1:24" x14ac:dyDescent="0.25">
      <c r="A17" s="12"/>
      <c r="B17" s="12" t="str">
        <f>HYPERLINK("https://attack.mitre.org/techniques/T1213/004","MITRE")</f>
        <v>MITRE</v>
      </c>
      <c r="C17" s="12" t="s">
        <v>4</v>
      </c>
      <c r="D17" s="117" t="s">
        <v>28</v>
      </c>
      <c r="E17" s="118" t="s">
        <v>682</v>
      </c>
      <c r="F17" s="16" t="s">
        <v>7</v>
      </c>
      <c r="G17" s="16" t="s">
        <v>7</v>
      </c>
      <c r="H17" s="16">
        <v>3</v>
      </c>
      <c r="I17" s="124" t="s">
        <v>21</v>
      </c>
      <c r="J17" s="124"/>
      <c r="K17" s="124"/>
      <c r="L17" s="1" t="str">
        <f t="shared" si="1"/>
        <v>n.a.</v>
      </c>
      <c r="M17" s="1" t="s">
        <v>668</v>
      </c>
      <c r="N17" s="1" t="str">
        <f t="shared" si="0"/>
        <v>n.a.</v>
      </c>
      <c r="O17" s="1"/>
      <c r="P17" s="1"/>
      <c r="Q17" s="1" t="str">
        <f t="shared" si="2"/>
        <v>n.a.</v>
      </c>
      <c r="R17" s="1" t="s">
        <v>668</v>
      </c>
      <c r="S17" s="1" t="str">
        <f t="shared" si="3"/>
        <v>n.a.</v>
      </c>
      <c r="T17" s="1"/>
      <c r="U17" s="1"/>
      <c r="V17" s="1">
        <f t="shared" si="4"/>
        <v>4</v>
      </c>
      <c r="W17" s="1" t="s">
        <v>668</v>
      </c>
      <c r="X17" s="1" t="str">
        <f t="shared" si="5"/>
        <v>n.a.</v>
      </c>
    </row>
    <row r="18" spans="1:24" x14ac:dyDescent="0.25">
      <c r="A18" s="12"/>
      <c r="B18" s="12" t="str">
        <f>HYPERLINK("https://attack.mitre.org/techniques/T1213/003","MITRE")</f>
        <v>MITRE</v>
      </c>
      <c r="C18" s="12" t="s">
        <v>4</v>
      </c>
      <c r="D18" s="117" t="s">
        <v>28</v>
      </c>
      <c r="E18" s="118" t="s">
        <v>29</v>
      </c>
      <c r="F18" s="16" t="s">
        <v>7</v>
      </c>
      <c r="G18" s="16" t="s">
        <v>7</v>
      </c>
      <c r="H18" s="16">
        <v>2</v>
      </c>
      <c r="I18" s="124" t="s">
        <v>21</v>
      </c>
      <c r="J18" s="124"/>
      <c r="K18" s="124"/>
      <c r="L18" s="1" t="str">
        <f t="shared" si="1"/>
        <v>n.a.</v>
      </c>
      <c r="M18" s="1" t="s">
        <v>668</v>
      </c>
      <c r="N18" s="1" t="str">
        <f t="shared" si="0"/>
        <v>n.a.</v>
      </c>
      <c r="O18" s="1"/>
      <c r="P18" s="1"/>
      <c r="Q18" s="1" t="str">
        <f t="shared" si="2"/>
        <v>n.a.</v>
      </c>
      <c r="R18" s="1" t="s">
        <v>668</v>
      </c>
      <c r="S18" s="1" t="str">
        <f t="shared" si="3"/>
        <v>n.a.</v>
      </c>
      <c r="T18" s="1"/>
      <c r="U18" s="1"/>
      <c r="V18" s="1">
        <f t="shared" si="4"/>
        <v>3</v>
      </c>
      <c r="W18" s="1" t="s">
        <v>668</v>
      </c>
      <c r="X18" s="1" t="str">
        <f t="shared" si="5"/>
        <v>n.a.</v>
      </c>
    </row>
    <row r="19" spans="1:24" x14ac:dyDescent="0.25">
      <c r="A19" s="12"/>
      <c r="B19" s="12" t="str">
        <f>HYPERLINK("https://attack.mitre.org/techniques/T1213/001","MITRE")</f>
        <v>MITRE</v>
      </c>
      <c r="C19" s="12" t="s">
        <v>4</v>
      </c>
      <c r="D19" s="117" t="s">
        <v>28</v>
      </c>
      <c r="E19" s="118" t="s">
        <v>30</v>
      </c>
      <c r="F19" s="16" t="s">
        <v>7</v>
      </c>
      <c r="G19" s="16">
        <v>2</v>
      </c>
      <c r="H19" s="16">
        <v>2</v>
      </c>
      <c r="I19" s="124" t="s">
        <v>21</v>
      </c>
      <c r="J19" s="124"/>
      <c r="K19" s="124"/>
      <c r="L19" s="1" t="str">
        <f t="shared" si="1"/>
        <v>n.a.</v>
      </c>
      <c r="M19" s="1" t="s">
        <v>668</v>
      </c>
      <c r="N19" s="1" t="str">
        <f t="shared" si="0"/>
        <v>n.a.</v>
      </c>
      <c r="O19" s="1"/>
      <c r="P19" s="1"/>
      <c r="Q19" s="1">
        <f t="shared" si="2"/>
        <v>3</v>
      </c>
      <c r="R19" s="1" t="s">
        <v>668</v>
      </c>
      <c r="S19" s="1" t="str">
        <f t="shared" si="3"/>
        <v>n.a.</v>
      </c>
      <c r="T19" s="1"/>
      <c r="U19" s="1"/>
      <c r="V19" s="1">
        <f t="shared" si="4"/>
        <v>3</v>
      </c>
      <c r="W19" s="1" t="s">
        <v>668</v>
      </c>
      <c r="X19" s="1" t="str">
        <f t="shared" si="5"/>
        <v>n.a.</v>
      </c>
    </row>
    <row r="20" spans="1:24" x14ac:dyDescent="0.25">
      <c r="A20" s="12"/>
      <c r="B20" s="12" t="str">
        <f>HYPERLINK("https://attack.mitre.org/techniques/T1213/002","MITRE")</f>
        <v>MITRE</v>
      </c>
      <c r="C20" s="12" t="s">
        <v>4</v>
      </c>
      <c r="D20" s="117" t="s">
        <v>28</v>
      </c>
      <c r="E20" s="118" t="s">
        <v>31</v>
      </c>
      <c r="F20" s="16" t="s">
        <v>7</v>
      </c>
      <c r="G20" s="16">
        <v>3</v>
      </c>
      <c r="H20" s="16" t="s">
        <v>7</v>
      </c>
      <c r="I20" s="92" t="s">
        <v>21</v>
      </c>
      <c r="J20" s="92" t="s">
        <v>21</v>
      </c>
      <c r="K20" s="92"/>
      <c r="L20" s="1" t="str">
        <f t="shared" si="1"/>
        <v>n.a.</v>
      </c>
      <c r="M20" s="1" t="s">
        <v>668</v>
      </c>
      <c r="N20" s="1" t="str">
        <f t="shared" si="0"/>
        <v>n.a.</v>
      </c>
      <c r="O20" s="1"/>
      <c r="P20" s="1"/>
      <c r="Q20" s="1">
        <f t="shared" si="2"/>
        <v>5</v>
      </c>
      <c r="R20" s="1" t="s">
        <v>668</v>
      </c>
      <c r="S20" s="1" t="str">
        <f t="shared" si="3"/>
        <v>n.a.</v>
      </c>
      <c r="T20" s="1"/>
      <c r="U20" s="1"/>
      <c r="V20" s="1" t="str">
        <f t="shared" si="4"/>
        <v>n.a.</v>
      </c>
      <c r="W20" s="1" t="s">
        <v>668</v>
      </c>
      <c r="X20" s="1" t="str">
        <f t="shared" si="5"/>
        <v>n.a.</v>
      </c>
    </row>
    <row r="21" spans="1:24" x14ac:dyDescent="0.25">
      <c r="A21" s="12"/>
      <c r="B21" s="12" t="str">
        <f>HYPERLINK("https://attack.mitre.org/techniques/T1005","MITRE")</f>
        <v>MITRE</v>
      </c>
      <c r="C21" s="12" t="s">
        <v>4</v>
      </c>
      <c r="D21" s="117" t="s">
        <v>32</v>
      </c>
      <c r="E21" s="118" t="s">
        <v>15</v>
      </c>
      <c r="F21" s="16">
        <v>2</v>
      </c>
      <c r="G21" s="16">
        <v>3</v>
      </c>
      <c r="H21" s="16" t="s">
        <v>7</v>
      </c>
      <c r="I21" s="124" t="s">
        <v>21</v>
      </c>
      <c r="J21" s="124"/>
      <c r="K21" s="124"/>
      <c r="L21" s="1">
        <f t="shared" si="1"/>
        <v>3</v>
      </c>
      <c r="M21" s="1" t="s">
        <v>668</v>
      </c>
      <c r="N21" s="1" t="str">
        <f t="shared" si="0"/>
        <v>n.a.</v>
      </c>
      <c r="O21" s="1"/>
      <c r="P21" s="1"/>
      <c r="Q21" s="1">
        <f t="shared" si="2"/>
        <v>4</v>
      </c>
      <c r="R21" s="1" t="s">
        <v>668</v>
      </c>
      <c r="S21" s="1" t="str">
        <f t="shared" si="3"/>
        <v>n.a.</v>
      </c>
      <c r="T21" s="1"/>
      <c r="U21" s="1"/>
      <c r="V21" s="1" t="str">
        <f t="shared" si="4"/>
        <v>n.a.</v>
      </c>
      <c r="W21" s="1" t="s">
        <v>668</v>
      </c>
      <c r="X21" s="1" t="str">
        <f t="shared" si="5"/>
        <v>n.a.</v>
      </c>
    </row>
    <row r="22" spans="1:24" x14ac:dyDescent="0.25">
      <c r="A22" s="12"/>
      <c r="B22" s="12" t="str">
        <f>HYPERLINK("https://attack.mitre.org/techniques/T1039","MITRE")</f>
        <v>MITRE</v>
      </c>
      <c r="C22" s="12" t="s">
        <v>4</v>
      </c>
      <c r="D22" s="117" t="s">
        <v>33</v>
      </c>
      <c r="E22" s="118" t="s">
        <v>15</v>
      </c>
      <c r="F22" s="16">
        <v>3</v>
      </c>
      <c r="G22" s="16">
        <v>3</v>
      </c>
      <c r="H22" s="16" t="s">
        <v>7</v>
      </c>
      <c r="I22" s="124" t="s">
        <v>21</v>
      </c>
      <c r="J22" s="124"/>
      <c r="K22" s="124"/>
      <c r="L22" s="1">
        <f t="shared" si="1"/>
        <v>4</v>
      </c>
      <c r="M22" s="1" t="s">
        <v>668</v>
      </c>
      <c r="N22" s="1" t="str">
        <f t="shared" si="0"/>
        <v>n.a.</v>
      </c>
      <c r="O22" s="1"/>
      <c r="P22" s="1"/>
      <c r="Q22" s="1">
        <f t="shared" si="2"/>
        <v>4</v>
      </c>
      <c r="R22" s="1" t="s">
        <v>668</v>
      </c>
      <c r="S22" s="1" t="str">
        <f t="shared" si="3"/>
        <v>n.a.</v>
      </c>
      <c r="T22" s="1"/>
      <c r="U22" s="1"/>
      <c r="V22" s="1" t="str">
        <f t="shared" si="4"/>
        <v>n.a.</v>
      </c>
      <c r="W22" s="1" t="s">
        <v>668</v>
      </c>
      <c r="X22" s="1" t="str">
        <f t="shared" si="5"/>
        <v>n.a.</v>
      </c>
    </row>
    <row r="23" spans="1:24" x14ac:dyDescent="0.25">
      <c r="A23" s="12"/>
      <c r="B23" s="12" t="str">
        <f>HYPERLINK("https://attack.mitre.org/techniques/T1025","MITRE")</f>
        <v>MITRE</v>
      </c>
      <c r="C23" s="12" t="s">
        <v>4</v>
      </c>
      <c r="D23" s="117" t="s">
        <v>34</v>
      </c>
      <c r="E23" s="118" t="s">
        <v>15</v>
      </c>
      <c r="F23" s="16">
        <v>2</v>
      </c>
      <c r="G23" s="16">
        <v>2</v>
      </c>
      <c r="H23" s="16" t="s">
        <v>7</v>
      </c>
      <c r="I23" s="124" t="s">
        <v>21</v>
      </c>
      <c r="J23" s="124" t="s">
        <v>21</v>
      </c>
      <c r="K23" s="124" t="s">
        <v>21</v>
      </c>
      <c r="L23" s="1">
        <f t="shared" si="1"/>
        <v>5</v>
      </c>
      <c r="M23" s="1" t="s">
        <v>668</v>
      </c>
      <c r="N23" s="1" t="str">
        <f t="shared" si="0"/>
        <v>n.a.</v>
      </c>
      <c r="O23" s="1"/>
      <c r="P23" s="1"/>
      <c r="Q23" s="1">
        <f t="shared" si="2"/>
        <v>5</v>
      </c>
      <c r="R23" s="1" t="s">
        <v>668</v>
      </c>
      <c r="S23" s="1" t="str">
        <f t="shared" si="3"/>
        <v>n.a.</v>
      </c>
      <c r="T23" s="1"/>
      <c r="U23" s="1"/>
      <c r="V23" s="1" t="str">
        <f t="shared" si="4"/>
        <v>n.a.</v>
      </c>
      <c r="W23" s="1" t="s">
        <v>668</v>
      </c>
      <c r="X23" s="1" t="str">
        <f t="shared" si="5"/>
        <v>n.a.</v>
      </c>
    </row>
    <row r="24" spans="1:24" x14ac:dyDescent="0.25">
      <c r="A24" s="12"/>
      <c r="B24" s="12" t="str">
        <f>HYPERLINK("https://attack.mitre.org/techniques/T1074/001","MITRE")</f>
        <v>MITRE</v>
      </c>
      <c r="C24" s="12" t="s">
        <v>4</v>
      </c>
      <c r="D24" s="117" t="s">
        <v>35</v>
      </c>
      <c r="E24" s="118" t="s">
        <v>36</v>
      </c>
      <c r="F24" s="16">
        <v>1</v>
      </c>
      <c r="G24" s="16">
        <v>1</v>
      </c>
      <c r="H24" s="16" t="s">
        <v>7</v>
      </c>
      <c r="I24" s="124" t="s">
        <v>21</v>
      </c>
      <c r="J24" s="124" t="s">
        <v>21</v>
      </c>
      <c r="K24" s="124"/>
      <c r="L24" s="1">
        <f t="shared" si="1"/>
        <v>3</v>
      </c>
      <c r="M24" s="1" t="s">
        <v>668</v>
      </c>
      <c r="N24" s="1" t="str">
        <f t="shared" si="0"/>
        <v>n.a.</v>
      </c>
      <c r="O24" s="1"/>
      <c r="P24" s="1"/>
      <c r="Q24" s="1">
        <f t="shared" si="2"/>
        <v>3</v>
      </c>
      <c r="R24" s="1" t="s">
        <v>668</v>
      </c>
      <c r="S24" s="1" t="str">
        <f t="shared" si="3"/>
        <v>n.a.</v>
      </c>
      <c r="T24" s="1"/>
      <c r="U24" s="1"/>
      <c r="V24" s="1" t="str">
        <f t="shared" si="4"/>
        <v>n.a.</v>
      </c>
      <c r="W24" s="1" t="s">
        <v>668</v>
      </c>
      <c r="X24" s="1" t="str">
        <f t="shared" si="5"/>
        <v>n.a.</v>
      </c>
    </row>
    <row r="25" spans="1:24" x14ac:dyDescent="0.25">
      <c r="A25" s="12"/>
      <c r="B25" s="12" t="str">
        <f>HYPERLINK("https://attack.mitre.org/techniques/T1074/002","MITRE")</f>
        <v>MITRE</v>
      </c>
      <c r="C25" s="12" t="s">
        <v>4</v>
      </c>
      <c r="D25" s="117" t="s">
        <v>35</v>
      </c>
      <c r="E25" s="118" t="s">
        <v>37</v>
      </c>
      <c r="F25" s="16">
        <v>1</v>
      </c>
      <c r="G25" s="16">
        <v>1</v>
      </c>
      <c r="H25" s="16">
        <v>2</v>
      </c>
      <c r="I25" s="124" t="s">
        <v>21</v>
      </c>
      <c r="J25" s="124" t="s">
        <v>21</v>
      </c>
      <c r="K25" s="124"/>
      <c r="L25" s="1">
        <f t="shared" si="1"/>
        <v>3</v>
      </c>
      <c r="M25" s="1" t="s">
        <v>668</v>
      </c>
      <c r="N25" s="1" t="str">
        <f t="shared" si="0"/>
        <v>n.a.</v>
      </c>
      <c r="O25" s="1"/>
      <c r="P25" s="1"/>
      <c r="Q25" s="1">
        <f t="shared" si="2"/>
        <v>3</v>
      </c>
      <c r="R25" s="1" t="s">
        <v>668</v>
      </c>
      <c r="S25" s="1" t="str">
        <f t="shared" si="3"/>
        <v>n.a.</v>
      </c>
      <c r="T25" s="1"/>
      <c r="U25" s="1"/>
      <c r="V25" s="1">
        <f t="shared" si="4"/>
        <v>4</v>
      </c>
      <c r="W25" s="1" t="s">
        <v>668</v>
      </c>
      <c r="X25" s="1" t="str">
        <f t="shared" si="5"/>
        <v>n.a.</v>
      </c>
    </row>
    <row r="26" spans="1:24" x14ac:dyDescent="0.25">
      <c r="A26" s="12"/>
      <c r="B26" s="12" t="str">
        <f>HYPERLINK("https://attack.mitre.org/techniques/T1114/003","MITRE")</f>
        <v>MITRE</v>
      </c>
      <c r="C26" s="12" t="s">
        <v>4</v>
      </c>
      <c r="D26" s="117" t="s">
        <v>38</v>
      </c>
      <c r="E26" s="118" t="s">
        <v>39</v>
      </c>
      <c r="F26" s="16">
        <v>3</v>
      </c>
      <c r="G26" s="16">
        <v>3</v>
      </c>
      <c r="H26" s="16">
        <v>3</v>
      </c>
      <c r="I26" s="124" t="s">
        <v>21</v>
      </c>
      <c r="J26" s="124"/>
      <c r="K26" s="124" t="s">
        <v>21</v>
      </c>
      <c r="L26" s="1">
        <f t="shared" si="1"/>
        <v>5</v>
      </c>
      <c r="M26" s="1" t="s">
        <v>668</v>
      </c>
      <c r="N26" s="1" t="str">
        <f t="shared" si="0"/>
        <v>n.a.</v>
      </c>
      <c r="O26" s="1"/>
      <c r="P26" s="1"/>
      <c r="Q26" s="1">
        <f t="shared" si="2"/>
        <v>5</v>
      </c>
      <c r="R26" s="1" t="s">
        <v>668</v>
      </c>
      <c r="S26" s="1" t="str">
        <f t="shared" si="3"/>
        <v>n.a.</v>
      </c>
      <c r="T26" s="1"/>
      <c r="U26" s="1"/>
      <c r="V26" s="1">
        <f t="shared" si="4"/>
        <v>5</v>
      </c>
      <c r="W26" s="1" t="s">
        <v>668</v>
      </c>
      <c r="X26" s="1" t="str">
        <f t="shared" si="5"/>
        <v>n.a.</v>
      </c>
    </row>
    <row r="27" spans="1:24" x14ac:dyDescent="0.25">
      <c r="A27" s="12"/>
      <c r="B27" s="12" t="str">
        <f>HYPERLINK("https://attack.mitre.org/techniques/T1114/001","MITRE")</f>
        <v>MITRE</v>
      </c>
      <c r="C27" s="12" t="s">
        <v>4</v>
      </c>
      <c r="D27" s="117" t="s">
        <v>38</v>
      </c>
      <c r="E27" s="118" t="s">
        <v>40</v>
      </c>
      <c r="F27" s="16">
        <v>2</v>
      </c>
      <c r="G27" s="16" t="s">
        <v>7</v>
      </c>
      <c r="H27" s="16" t="s">
        <v>7</v>
      </c>
      <c r="I27" s="124" t="s">
        <v>21</v>
      </c>
      <c r="J27" s="124"/>
      <c r="K27" s="124"/>
      <c r="L27" s="1">
        <f t="shared" si="1"/>
        <v>3</v>
      </c>
      <c r="M27" s="1" t="s">
        <v>668</v>
      </c>
      <c r="N27" s="1" t="str">
        <f t="shared" si="0"/>
        <v>n.a.</v>
      </c>
      <c r="O27" s="1"/>
      <c r="P27" s="1"/>
      <c r="Q27" s="1" t="str">
        <f t="shared" si="2"/>
        <v>n.a.</v>
      </c>
      <c r="R27" s="1" t="s">
        <v>668</v>
      </c>
      <c r="S27" s="1" t="str">
        <f t="shared" si="3"/>
        <v>n.a.</v>
      </c>
      <c r="T27" s="1"/>
      <c r="U27" s="1"/>
      <c r="V27" s="1" t="str">
        <f t="shared" si="4"/>
        <v>n.a.</v>
      </c>
      <c r="W27" s="1" t="s">
        <v>668</v>
      </c>
      <c r="X27" s="1" t="str">
        <f t="shared" si="5"/>
        <v>n.a.</v>
      </c>
    </row>
    <row r="28" spans="1:24" x14ac:dyDescent="0.25">
      <c r="A28" s="12"/>
      <c r="B28" s="12" t="str">
        <f>HYPERLINK("https://attack.mitre.org/techniques/T1114/002","MITRE")</f>
        <v>MITRE</v>
      </c>
      <c r="C28" s="12" t="s">
        <v>4</v>
      </c>
      <c r="D28" s="117" t="s">
        <v>38</v>
      </c>
      <c r="E28" s="118" t="s">
        <v>41</v>
      </c>
      <c r="F28" s="16">
        <v>2</v>
      </c>
      <c r="G28" s="16" t="s">
        <v>7</v>
      </c>
      <c r="H28" s="16">
        <v>2</v>
      </c>
      <c r="I28" s="124" t="s">
        <v>21</v>
      </c>
      <c r="J28" s="124" t="s">
        <v>21</v>
      </c>
      <c r="K28" s="124"/>
      <c r="L28" s="1">
        <f t="shared" si="1"/>
        <v>4</v>
      </c>
      <c r="M28" s="1" t="s">
        <v>668</v>
      </c>
      <c r="N28" s="1" t="str">
        <f t="shared" si="0"/>
        <v>n.a.</v>
      </c>
      <c r="O28" s="1"/>
      <c r="P28" s="1"/>
      <c r="Q28" s="1" t="str">
        <f t="shared" si="2"/>
        <v>n.a.</v>
      </c>
      <c r="R28" s="1" t="s">
        <v>668</v>
      </c>
      <c r="S28" s="1" t="str">
        <f t="shared" si="3"/>
        <v>n.a.</v>
      </c>
      <c r="T28" s="1"/>
      <c r="U28" s="1"/>
      <c r="V28" s="1">
        <f t="shared" si="4"/>
        <v>4</v>
      </c>
      <c r="W28" s="1" t="s">
        <v>668</v>
      </c>
      <c r="X28" s="1" t="str">
        <f t="shared" si="5"/>
        <v>n.a.</v>
      </c>
    </row>
    <row r="29" spans="1:24" x14ac:dyDescent="0.25">
      <c r="A29" s="12"/>
      <c r="B29" s="12" t="str">
        <f>HYPERLINK("https://attack.mitre.org/techniques/T1056/004/","MITRE")</f>
        <v>MITRE</v>
      </c>
      <c r="C29" s="12" t="s">
        <v>4</v>
      </c>
      <c r="D29" s="117" t="s">
        <v>9</v>
      </c>
      <c r="E29" s="118" t="s">
        <v>13</v>
      </c>
      <c r="F29" s="16">
        <v>3</v>
      </c>
      <c r="G29" s="16">
        <v>3</v>
      </c>
      <c r="H29" s="16" t="s">
        <v>7</v>
      </c>
      <c r="I29" s="92" t="s">
        <v>21</v>
      </c>
      <c r="J29" s="92" t="s">
        <v>21</v>
      </c>
      <c r="K29" s="92"/>
      <c r="L29" s="1">
        <f t="shared" si="1"/>
        <v>5</v>
      </c>
      <c r="M29" s="1" t="s">
        <v>668</v>
      </c>
      <c r="N29" s="1" t="str">
        <f t="shared" si="0"/>
        <v>n.a.</v>
      </c>
      <c r="O29" s="1"/>
      <c r="P29" s="1"/>
      <c r="Q29" s="1">
        <f t="shared" si="2"/>
        <v>5</v>
      </c>
      <c r="R29" s="1" t="s">
        <v>668</v>
      </c>
      <c r="S29" s="1" t="str">
        <f t="shared" si="3"/>
        <v>n.a.</v>
      </c>
      <c r="T29" s="1"/>
      <c r="U29" s="1"/>
      <c r="V29" s="1" t="str">
        <f t="shared" si="4"/>
        <v>n.a.</v>
      </c>
      <c r="W29" s="1" t="s">
        <v>668</v>
      </c>
      <c r="X29" s="1" t="str">
        <f t="shared" si="5"/>
        <v>n.a.</v>
      </c>
    </row>
    <row r="30" spans="1:24" x14ac:dyDescent="0.25">
      <c r="A30" s="12"/>
      <c r="B30" s="12" t="str">
        <f>HYPERLINK("https://attack.mitre.org/techniques/T1056/002/","MITRE")</f>
        <v>MITRE</v>
      </c>
      <c r="C30" s="12" t="s">
        <v>4</v>
      </c>
      <c r="D30" s="117" t="s">
        <v>9</v>
      </c>
      <c r="E30" s="118" t="s">
        <v>11</v>
      </c>
      <c r="F30" s="16">
        <v>3</v>
      </c>
      <c r="G30" s="16">
        <v>3</v>
      </c>
      <c r="H30" s="16" t="s">
        <v>7</v>
      </c>
      <c r="I30" s="92" t="s">
        <v>21</v>
      </c>
      <c r="J30" s="92" t="s">
        <v>21</v>
      </c>
      <c r="K30" s="92"/>
      <c r="L30" s="1">
        <f t="shared" si="1"/>
        <v>5</v>
      </c>
      <c r="M30" s="1" t="s">
        <v>668</v>
      </c>
      <c r="N30" s="1" t="str">
        <f t="shared" si="0"/>
        <v>n.a.</v>
      </c>
      <c r="O30" s="1"/>
      <c r="P30" s="1"/>
      <c r="Q30" s="1">
        <f t="shared" si="2"/>
        <v>5</v>
      </c>
      <c r="R30" s="1" t="s">
        <v>668</v>
      </c>
      <c r="S30" s="1" t="str">
        <f t="shared" si="3"/>
        <v>n.a.</v>
      </c>
      <c r="T30" s="1"/>
      <c r="U30" s="1"/>
      <c r="V30" s="1" t="str">
        <f t="shared" si="4"/>
        <v>n.a.</v>
      </c>
      <c r="W30" s="1" t="s">
        <v>668</v>
      </c>
      <c r="X30" s="1" t="str">
        <f t="shared" si="5"/>
        <v>n.a.</v>
      </c>
    </row>
    <row r="31" spans="1:24" x14ac:dyDescent="0.25">
      <c r="A31" s="12"/>
      <c r="B31" s="12" t="str">
        <f>HYPERLINK("https://attack.mitre.org/techniques/T1056/001/","MITRE")</f>
        <v>MITRE</v>
      </c>
      <c r="C31" s="12" t="s">
        <v>4</v>
      </c>
      <c r="D31" s="117" t="s">
        <v>9</v>
      </c>
      <c r="E31" s="118" t="s">
        <v>10</v>
      </c>
      <c r="F31" s="16">
        <v>3</v>
      </c>
      <c r="G31" s="16">
        <v>3</v>
      </c>
      <c r="H31" s="16" t="s">
        <v>7</v>
      </c>
      <c r="I31" s="92" t="s">
        <v>21</v>
      </c>
      <c r="J31" s="92" t="s">
        <v>21</v>
      </c>
      <c r="K31" s="92"/>
      <c r="L31" s="1">
        <f t="shared" si="1"/>
        <v>5</v>
      </c>
      <c r="M31" s="1" t="s">
        <v>668</v>
      </c>
      <c r="N31" s="1" t="str">
        <f t="shared" si="0"/>
        <v>n.a.</v>
      </c>
      <c r="O31" s="1"/>
      <c r="P31" s="1"/>
      <c r="Q31" s="1">
        <f t="shared" si="2"/>
        <v>5</v>
      </c>
      <c r="R31" s="1" t="s">
        <v>668</v>
      </c>
      <c r="S31" s="1" t="str">
        <f t="shared" si="3"/>
        <v>n.a.</v>
      </c>
      <c r="T31" s="1"/>
      <c r="U31" s="1"/>
      <c r="V31" s="1" t="str">
        <f t="shared" si="4"/>
        <v>n.a.</v>
      </c>
      <c r="W31" s="1" t="s">
        <v>668</v>
      </c>
      <c r="X31" s="1" t="str">
        <f t="shared" si="5"/>
        <v>n.a.</v>
      </c>
    </row>
    <row r="32" spans="1:24" x14ac:dyDescent="0.25">
      <c r="A32" s="12"/>
      <c r="B32" s="12" t="str">
        <f>HYPERLINK("https://attack.mitre.org/techniques/T1056/003/","MITRE")</f>
        <v>MITRE</v>
      </c>
      <c r="C32" s="12" t="s">
        <v>4</v>
      </c>
      <c r="D32" s="117" t="s">
        <v>9</v>
      </c>
      <c r="E32" s="118" t="s">
        <v>12</v>
      </c>
      <c r="F32" s="16" t="s">
        <v>7</v>
      </c>
      <c r="G32" s="16">
        <v>3</v>
      </c>
      <c r="H32" s="16" t="s">
        <v>7</v>
      </c>
      <c r="I32" s="92" t="s">
        <v>21</v>
      </c>
      <c r="J32" s="92" t="s">
        <v>21</v>
      </c>
      <c r="K32" s="92"/>
      <c r="L32" s="1" t="str">
        <f t="shared" si="1"/>
        <v>n.a.</v>
      </c>
      <c r="M32" s="1" t="s">
        <v>668</v>
      </c>
      <c r="N32" s="1" t="str">
        <f t="shared" si="0"/>
        <v>n.a.</v>
      </c>
      <c r="O32" s="1"/>
      <c r="P32" s="1"/>
      <c r="Q32" s="1">
        <f t="shared" si="2"/>
        <v>5</v>
      </c>
      <c r="R32" s="1" t="s">
        <v>668</v>
      </c>
      <c r="S32" s="1" t="str">
        <f t="shared" si="3"/>
        <v>n.a.</v>
      </c>
      <c r="T32" s="1"/>
      <c r="U32" s="1"/>
      <c r="V32" s="1" t="str">
        <f t="shared" si="4"/>
        <v>n.a.</v>
      </c>
      <c r="W32" s="1" t="s">
        <v>668</v>
      </c>
      <c r="X32" s="1" t="str">
        <f t="shared" si="5"/>
        <v>n.a.</v>
      </c>
    </row>
    <row r="33" spans="1:24" x14ac:dyDescent="0.25">
      <c r="A33" s="12"/>
      <c r="B33" s="12" t="str">
        <f>HYPERLINK("https://attack.mitre.org/techniques/T1113","MITRE")</f>
        <v>MITRE</v>
      </c>
      <c r="C33" s="12" t="s">
        <v>4</v>
      </c>
      <c r="D33" s="117" t="s">
        <v>42</v>
      </c>
      <c r="E33" s="118" t="s">
        <v>15</v>
      </c>
      <c r="F33" s="16">
        <v>3</v>
      </c>
      <c r="G33" s="16">
        <v>3</v>
      </c>
      <c r="H33" s="16" t="s">
        <v>7</v>
      </c>
      <c r="I33" s="124" t="s">
        <v>21</v>
      </c>
      <c r="J33" s="124" t="s">
        <v>21</v>
      </c>
      <c r="K33" s="124"/>
      <c r="L33" s="1">
        <f t="shared" si="1"/>
        <v>5</v>
      </c>
      <c r="M33" s="1" t="s">
        <v>668</v>
      </c>
      <c r="N33" s="1" t="str">
        <f t="shared" si="0"/>
        <v>n.a.</v>
      </c>
      <c r="O33" s="1"/>
      <c r="P33" s="1"/>
      <c r="Q33" s="1">
        <f t="shared" si="2"/>
        <v>5</v>
      </c>
      <c r="R33" s="1" t="s">
        <v>668</v>
      </c>
      <c r="S33" s="1" t="str">
        <f t="shared" si="3"/>
        <v>n.a.</v>
      </c>
      <c r="T33" s="1"/>
      <c r="U33" s="1"/>
      <c r="V33" s="1" t="str">
        <f t="shared" si="4"/>
        <v>n.a.</v>
      </c>
      <c r="W33" s="1" t="s">
        <v>668</v>
      </c>
      <c r="X33" s="1" t="str">
        <f t="shared" si="5"/>
        <v>n.a.</v>
      </c>
    </row>
    <row r="34" spans="1:24" x14ac:dyDescent="0.25">
      <c r="A34" s="12"/>
      <c r="B34" s="12" t="str">
        <f>HYPERLINK("https://attack.mitre.org/techniques/T1125","MITRE")</f>
        <v>MITRE</v>
      </c>
      <c r="C34" s="12" t="s">
        <v>4</v>
      </c>
      <c r="D34" s="117" t="s">
        <v>43</v>
      </c>
      <c r="E34" s="118" t="s">
        <v>15</v>
      </c>
      <c r="F34" s="16">
        <v>2</v>
      </c>
      <c r="G34" s="16">
        <v>2</v>
      </c>
      <c r="H34" s="16" t="s">
        <v>7</v>
      </c>
      <c r="I34" s="124" t="s">
        <v>21</v>
      </c>
      <c r="J34" s="124" t="s">
        <v>21</v>
      </c>
      <c r="K34" s="124"/>
      <c r="L34" s="1">
        <f t="shared" si="1"/>
        <v>4</v>
      </c>
      <c r="M34" s="1" t="s">
        <v>668</v>
      </c>
      <c r="N34" s="1" t="str">
        <f t="shared" si="0"/>
        <v>n.a.</v>
      </c>
      <c r="O34" s="1"/>
      <c r="P34" s="1"/>
      <c r="Q34" s="1">
        <f t="shared" si="2"/>
        <v>4</v>
      </c>
      <c r="R34" s="1" t="s">
        <v>668</v>
      </c>
      <c r="S34" s="1" t="str">
        <f t="shared" si="3"/>
        <v>n.a.</v>
      </c>
      <c r="T34" s="1"/>
      <c r="U34" s="1"/>
      <c r="V34" s="1" t="str">
        <f t="shared" si="4"/>
        <v>n.a.</v>
      </c>
      <c r="W34" s="1" t="s">
        <v>668</v>
      </c>
      <c r="X34" s="1" t="str">
        <f t="shared" si="5"/>
        <v>n.a.</v>
      </c>
    </row>
    <row r="35" spans="1:24" x14ac:dyDescent="0.25">
      <c r="A35" s="13"/>
      <c r="B35" s="13" t="str">
        <f>HYPERLINK("https://attack.mitre.org/techniques/T1071/004","MITRE")</f>
        <v>MITRE</v>
      </c>
      <c r="C35" s="13" t="s">
        <v>45</v>
      </c>
      <c r="D35" s="117" t="s">
        <v>48</v>
      </c>
      <c r="E35" s="118" t="s">
        <v>49</v>
      </c>
      <c r="F35" s="16">
        <v>2</v>
      </c>
      <c r="G35" s="16">
        <v>2</v>
      </c>
      <c r="H35" s="16" t="s">
        <v>7</v>
      </c>
      <c r="I35" s="124"/>
      <c r="J35" s="124" t="s">
        <v>21</v>
      </c>
      <c r="K35" s="124"/>
      <c r="L35" s="1">
        <f t="shared" si="1"/>
        <v>3</v>
      </c>
      <c r="M35" s="1" t="s">
        <v>668</v>
      </c>
      <c r="N35" s="1" t="str">
        <f t="shared" si="0"/>
        <v>n.a.</v>
      </c>
      <c r="O35" s="1"/>
      <c r="P35" s="1"/>
      <c r="Q35" s="1">
        <f t="shared" si="2"/>
        <v>3</v>
      </c>
      <c r="R35" s="1" t="s">
        <v>668</v>
      </c>
      <c r="S35" s="1" t="str">
        <f t="shared" si="3"/>
        <v>n.a.</v>
      </c>
      <c r="T35" s="1"/>
      <c r="U35" s="1"/>
      <c r="V35" s="1" t="str">
        <f t="shared" si="4"/>
        <v>n.a.</v>
      </c>
      <c r="W35" s="1" t="s">
        <v>668</v>
      </c>
      <c r="X35" s="1" t="str">
        <f t="shared" si="5"/>
        <v>n.a.</v>
      </c>
    </row>
    <row r="36" spans="1:24" x14ac:dyDescent="0.25">
      <c r="A36" s="13"/>
      <c r="B36" s="13" t="str">
        <f>HYPERLINK("https://attack.mitre.org/techniques/T1071/002","MITRE")</f>
        <v>MITRE</v>
      </c>
      <c r="C36" s="13" t="s">
        <v>45</v>
      </c>
      <c r="D36" s="117" t="s">
        <v>48</v>
      </c>
      <c r="E36" s="118" t="s">
        <v>50</v>
      </c>
      <c r="F36" s="16">
        <v>2</v>
      </c>
      <c r="G36" s="16">
        <v>2</v>
      </c>
      <c r="H36" s="16" t="s">
        <v>7</v>
      </c>
      <c r="I36" s="124"/>
      <c r="J36" s="124" t="s">
        <v>21</v>
      </c>
      <c r="K36" s="124"/>
      <c r="L36" s="1">
        <f t="shared" si="1"/>
        <v>3</v>
      </c>
      <c r="M36" s="1" t="s">
        <v>668</v>
      </c>
      <c r="N36" s="1" t="str">
        <f t="shared" si="0"/>
        <v>n.a.</v>
      </c>
      <c r="O36" s="1"/>
      <c r="P36" s="1"/>
      <c r="Q36" s="1">
        <f t="shared" si="2"/>
        <v>3</v>
      </c>
      <c r="R36" s="1" t="s">
        <v>668</v>
      </c>
      <c r="S36" s="1" t="str">
        <f t="shared" si="3"/>
        <v>n.a.</v>
      </c>
      <c r="T36" s="1"/>
      <c r="U36" s="1"/>
      <c r="V36" s="1" t="str">
        <f t="shared" si="4"/>
        <v>n.a.</v>
      </c>
      <c r="W36" s="1" t="s">
        <v>668</v>
      </c>
      <c r="X36" s="1" t="str">
        <f t="shared" si="5"/>
        <v>n.a.</v>
      </c>
    </row>
    <row r="37" spans="1:24" x14ac:dyDescent="0.25">
      <c r="A37" s="13"/>
      <c r="B37" s="13" t="str">
        <f>HYPERLINK("https://attack.mitre.org/techniques/T1071/003","MITRE")</f>
        <v>MITRE</v>
      </c>
      <c r="C37" s="13" t="s">
        <v>45</v>
      </c>
      <c r="D37" s="117" t="s">
        <v>48</v>
      </c>
      <c r="E37" s="118" t="s">
        <v>51</v>
      </c>
      <c r="F37" s="16">
        <v>2</v>
      </c>
      <c r="G37" s="16">
        <v>2</v>
      </c>
      <c r="H37" s="16" t="s">
        <v>7</v>
      </c>
      <c r="I37" s="124"/>
      <c r="J37" s="124" t="s">
        <v>21</v>
      </c>
      <c r="K37" s="124"/>
      <c r="L37" s="1">
        <f t="shared" si="1"/>
        <v>3</v>
      </c>
      <c r="M37" s="1" t="s">
        <v>668</v>
      </c>
      <c r="N37" s="1" t="str">
        <f t="shared" si="0"/>
        <v>n.a.</v>
      </c>
      <c r="O37" s="1"/>
      <c r="P37" s="1"/>
      <c r="Q37" s="1">
        <f t="shared" si="2"/>
        <v>3</v>
      </c>
      <c r="R37" s="1" t="s">
        <v>668</v>
      </c>
      <c r="S37" s="1" t="str">
        <f t="shared" si="3"/>
        <v>n.a.</v>
      </c>
      <c r="T37" s="1"/>
      <c r="U37" s="1"/>
      <c r="V37" s="1" t="str">
        <f t="shared" si="4"/>
        <v>n.a.</v>
      </c>
      <c r="W37" s="1" t="s">
        <v>668</v>
      </c>
      <c r="X37" s="1" t="str">
        <f t="shared" si="5"/>
        <v>n.a.</v>
      </c>
    </row>
    <row r="38" spans="1:24" x14ac:dyDescent="0.25">
      <c r="A38" s="13"/>
      <c r="B38" s="13" t="str">
        <f>HYPERLINK("https://attack.mitre.org/techniques/T1071/005","MITRE")</f>
        <v>MITRE</v>
      </c>
      <c r="C38" s="13" t="s">
        <v>45</v>
      </c>
      <c r="D38" s="117" t="s">
        <v>48</v>
      </c>
      <c r="E38" s="118" t="s">
        <v>684</v>
      </c>
      <c r="F38" s="16">
        <v>2</v>
      </c>
      <c r="G38" s="16">
        <v>2</v>
      </c>
      <c r="H38" s="16" t="s">
        <v>7</v>
      </c>
      <c r="I38" s="124"/>
      <c r="J38" s="124" t="s">
        <v>21</v>
      </c>
      <c r="K38" s="124"/>
      <c r="L38" s="1">
        <f t="shared" si="1"/>
        <v>3</v>
      </c>
      <c r="M38" s="1" t="s">
        <v>668</v>
      </c>
      <c r="N38" s="1" t="str">
        <f t="shared" si="0"/>
        <v>n.a.</v>
      </c>
      <c r="O38" s="1"/>
      <c r="P38" s="1"/>
      <c r="Q38" s="1">
        <f t="shared" si="2"/>
        <v>3</v>
      </c>
      <c r="R38" s="1" t="s">
        <v>668</v>
      </c>
      <c r="S38" s="1" t="str">
        <f t="shared" si="3"/>
        <v>n.a.</v>
      </c>
      <c r="T38" s="1"/>
      <c r="U38" s="1"/>
      <c r="V38" s="1" t="str">
        <f t="shared" si="4"/>
        <v>n.a.</v>
      </c>
      <c r="W38" s="1" t="s">
        <v>668</v>
      </c>
      <c r="X38" s="1" t="str">
        <f t="shared" si="5"/>
        <v>n.a.</v>
      </c>
    </row>
    <row r="39" spans="1:24" x14ac:dyDescent="0.25">
      <c r="A39" s="13"/>
      <c r="B39" s="13" t="str">
        <f>HYPERLINK("https://attack.mitre.org/techniques/T1071/001","MITRE")</f>
        <v>MITRE</v>
      </c>
      <c r="C39" s="13" t="s">
        <v>45</v>
      </c>
      <c r="D39" s="117" t="s">
        <v>48</v>
      </c>
      <c r="E39" s="118" t="s">
        <v>52</v>
      </c>
      <c r="F39" s="16">
        <v>2</v>
      </c>
      <c r="G39" s="16">
        <v>2</v>
      </c>
      <c r="H39" s="16" t="s">
        <v>7</v>
      </c>
      <c r="I39" s="124"/>
      <c r="J39" s="124" t="s">
        <v>21</v>
      </c>
      <c r="K39" s="124"/>
      <c r="L39" s="1">
        <f t="shared" si="1"/>
        <v>3</v>
      </c>
      <c r="M39" s="1" t="s">
        <v>668</v>
      </c>
      <c r="N39" s="1" t="str">
        <f t="shared" si="0"/>
        <v>n.a.</v>
      </c>
      <c r="O39" s="1"/>
      <c r="P39" s="1"/>
      <c r="Q39" s="1">
        <f t="shared" si="2"/>
        <v>3</v>
      </c>
      <c r="R39" s="1" t="s">
        <v>668</v>
      </c>
      <c r="S39" s="1" t="str">
        <f t="shared" si="3"/>
        <v>n.a.</v>
      </c>
      <c r="T39" s="1"/>
      <c r="U39" s="1"/>
      <c r="V39" s="1" t="str">
        <f t="shared" si="4"/>
        <v>n.a.</v>
      </c>
      <c r="W39" s="1" t="s">
        <v>668</v>
      </c>
      <c r="X39" s="1" t="str">
        <f t="shared" si="5"/>
        <v>n.a.</v>
      </c>
    </row>
    <row r="40" spans="1:24" x14ac:dyDescent="0.25">
      <c r="A40" s="13"/>
      <c r="B40" s="13" t="str">
        <f>HYPERLINK("https://attack.mitre.org/techniques/T1092","MITRE")</f>
        <v>MITRE</v>
      </c>
      <c r="C40" s="13" t="s">
        <v>45</v>
      </c>
      <c r="D40" s="117" t="s">
        <v>53</v>
      </c>
      <c r="E40" s="118" t="s">
        <v>15</v>
      </c>
      <c r="F40" s="16">
        <v>2</v>
      </c>
      <c r="G40" s="16">
        <v>2</v>
      </c>
      <c r="H40" s="16" t="s">
        <v>7</v>
      </c>
      <c r="I40" s="124"/>
      <c r="J40" s="124" t="s">
        <v>21</v>
      </c>
      <c r="K40" s="124"/>
      <c r="L40" s="1">
        <f t="shared" si="1"/>
        <v>3</v>
      </c>
      <c r="M40" s="1" t="s">
        <v>668</v>
      </c>
      <c r="N40" s="1" t="str">
        <f t="shared" si="0"/>
        <v>n.a.</v>
      </c>
      <c r="O40" s="1"/>
      <c r="P40" s="1"/>
      <c r="Q40" s="1">
        <f t="shared" si="2"/>
        <v>3</v>
      </c>
      <c r="R40" s="1" t="s">
        <v>668</v>
      </c>
      <c r="S40" s="1" t="str">
        <f t="shared" si="3"/>
        <v>n.a.</v>
      </c>
      <c r="T40" s="1"/>
      <c r="U40" s="1"/>
      <c r="V40" s="1" t="str">
        <f t="shared" si="4"/>
        <v>n.a.</v>
      </c>
      <c r="W40" s="1" t="s">
        <v>668</v>
      </c>
      <c r="X40" s="1" t="str">
        <f t="shared" si="5"/>
        <v>n.a.</v>
      </c>
    </row>
    <row r="41" spans="1:24" x14ac:dyDescent="0.25">
      <c r="A41" s="13"/>
      <c r="B41" s="13" t="str">
        <f>HYPERLINK("https://attack.mitre.org/techniques/T1659","MITRE")</f>
        <v>MITRE</v>
      </c>
      <c r="C41" s="13" t="s">
        <v>45</v>
      </c>
      <c r="D41" s="117" t="s">
        <v>606</v>
      </c>
      <c r="E41" s="118" t="s">
        <v>15</v>
      </c>
      <c r="F41" s="16">
        <v>2</v>
      </c>
      <c r="G41" s="16">
        <v>2</v>
      </c>
      <c r="H41" s="16" t="s">
        <v>7</v>
      </c>
      <c r="I41" s="124"/>
      <c r="J41" s="124" t="s">
        <v>21</v>
      </c>
      <c r="K41" s="124"/>
      <c r="L41" s="1">
        <f t="shared" si="1"/>
        <v>3</v>
      </c>
      <c r="M41" s="1" t="s">
        <v>668</v>
      </c>
      <c r="N41" s="1" t="str">
        <f t="shared" si="0"/>
        <v>n.a.</v>
      </c>
      <c r="O41" s="1"/>
      <c r="P41" s="1"/>
      <c r="Q41" s="1">
        <f t="shared" si="2"/>
        <v>3</v>
      </c>
      <c r="R41" s="1" t="s">
        <v>668</v>
      </c>
      <c r="S41" s="1" t="str">
        <f t="shared" si="3"/>
        <v>n.a.</v>
      </c>
      <c r="T41" s="1"/>
      <c r="U41" s="1"/>
      <c r="V41" s="1" t="str">
        <f t="shared" si="4"/>
        <v>n.a.</v>
      </c>
      <c r="W41" s="1" t="s">
        <v>668</v>
      </c>
      <c r="X41" s="1" t="str">
        <f t="shared" si="5"/>
        <v>n.a.</v>
      </c>
    </row>
    <row r="42" spans="1:24" x14ac:dyDescent="0.25">
      <c r="A42" s="13"/>
      <c r="B42" s="13" t="str">
        <f>HYPERLINK("https://attack.mitre.org/techniques/T1132/002","MITRE")</f>
        <v>MITRE</v>
      </c>
      <c r="C42" s="13" t="s">
        <v>45</v>
      </c>
      <c r="D42" s="117" t="s">
        <v>54</v>
      </c>
      <c r="E42" s="118" t="s">
        <v>55</v>
      </c>
      <c r="F42" s="16">
        <v>1</v>
      </c>
      <c r="G42" s="16">
        <v>1</v>
      </c>
      <c r="H42" s="16" t="s">
        <v>7</v>
      </c>
      <c r="I42" s="124"/>
      <c r="J42" s="124" t="s">
        <v>21</v>
      </c>
      <c r="K42" s="124"/>
      <c r="L42" s="1">
        <f t="shared" si="1"/>
        <v>2</v>
      </c>
      <c r="M42" s="1" t="s">
        <v>668</v>
      </c>
      <c r="N42" s="1" t="str">
        <f t="shared" si="0"/>
        <v>n.a.</v>
      </c>
      <c r="O42" s="1"/>
      <c r="P42" s="1"/>
      <c r="Q42" s="1">
        <f t="shared" si="2"/>
        <v>2</v>
      </c>
      <c r="R42" s="1" t="s">
        <v>668</v>
      </c>
      <c r="S42" s="1" t="str">
        <f t="shared" si="3"/>
        <v>n.a.</v>
      </c>
      <c r="T42" s="1"/>
      <c r="U42" s="1"/>
      <c r="V42" s="1" t="str">
        <f t="shared" si="4"/>
        <v>n.a.</v>
      </c>
      <c r="W42" s="1" t="s">
        <v>668</v>
      </c>
      <c r="X42" s="1" t="str">
        <f t="shared" si="5"/>
        <v>n.a.</v>
      </c>
    </row>
    <row r="43" spans="1:24" x14ac:dyDescent="0.25">
      <c r="A43" s="13"/>
      <c r="B43" s="13" t="str">
        <f>HYPERLINK("https://attack.mitre.org/techniques/T1132/001","MITRE")</f>
        <v>MITRE</v>
      </c>
      <c r="C43" s="13" t="s">
        <v>45</v>
      </c>
      <c r="D43" s="117" t="s">
        <v>54</v>
      </c>
      <c r="E43" s="118" t="s">
        <v>56</v>
      </c>
      <c r="F43" s="16">
        <v>1</v>
      </c>
      <c r="G43" s="16">
        <v>1</v>
      </c>
      <c r="H43" s="16" t="s">
        <v>7</v>
      </c>
      <c r="I43" s="124"/>
      <c r="J43" s="124" t="s">
        <v>21</v>
      </c>
      <c r="K43" s="124"/>
      <c r="L43" s="1">
        <f t="shared" si="1"/>
        <v>2</v>
      </c>
      <c r="M43" s="1" t="s">
        <v>668</v>
      </c>
      <c r="N43" s="1" t="str">
        <f t="shared" si="0"/>
        <v>n.a.</v>
      </c>
      <c r="O43" s="1"/>
      <c r="P43" s="1"/>
      <c r="Q43" s="1">
        <f t="shared" si="2"/>
        <v>2</v>
      </c>
      <c r="R43" s="1" t="s">
        <v>668</v>
      </c>
      <c r="S43" s="1" t="str">
        <f t="shared" si="3"/>
        <v>n.a.</v>
      </c>
      <c r="T43" s="1"/>
      <c r="U43" s="1"/>
      <c r="V43" s="1" t="str">
        <f t="shared" si="4"/>
        <v>n.a.</v>
      </c>
      <c r="W43" s="1" t="s">
        <v>668</v>
      </c>
      <c r="X43" s="1" t="str">
        <f t="shared" si="5"/>
        <v>n.a.</v>
      </c>
    </row>
    <row r="44" spans="1:24" x14ac:dyDescent="0.25">
      <c r="A44" s="13"/>
      <c r="B44" s="13" t="str">
        <f>HYPERLINK("https://attack.mitre.org/techniques/T1001/001","MITRE")</f>
        <v>MITRE</v>
      </c>
      <c r="C44" s="13" t="s">
        <v>45</v>
      </c>
      <c r="D44" s="117" t="s">
        <v>57</v>
      </c>
      <c r="E44" s="118" t="s">
        <v>58</v>
      </c>
      <c r="F44" s="16">
        <v>1</v>
      </c>
      <c r="G44" s="16">
        <v>1</v>
      </c>
      <c r="H44" s="16" t="s">
        <v>7</v>
      </c>
      <c r="I44" s="124"/>
      <c r="J44" s="124" t="s">
        <v>21</v>
      </c>
      <c r="K44" s="124"/>
      <c r="L44" s="1">
        <f t="shared" si="1"/>
        <v>2</v>
      </c>
      <c r="M44" s="1" t="s">
        <v>668</v>
      </c>
      <c r="N44" s="1" t="str">
        <f t="shared" si="0"/>
        <v>n.a.</v>
      </c>
      <c r="O44" s="1"/>
      <c r="P44" s="1"/>
      <c r="Q44" s="1">
        <f t="shared" si="2"/>
        <v>2</v>
      </c>
      <c r="R44" s="1" t="s">
        <v>668</v>
      </c>
      <c r="S44" s="1" t="str">
        <f t="shared" si="3"/>
        <v>n.a.</v>
      </c>
      <c r="T44" s="1"/>
      <c r="U44" s="1"/>
      <c r="V44" s="1" t="str">
        <f t="shared" si="4"/>
        <v>n.a.</v>
      </c>
      <c r="W44" s="1" t="s">
        <v>668</v>
      </c>
      <c r="X44" s="1" t="str">
        <f t="shared" si="5"/>
        <v>n.a.</v>
      </c>
    </row>
    <row r="45" spans="1:24" x14ac:dyDescent="0.25">
      <c r="A45" s="13"/>
      <c r="B45" s="13" t="str">
        <f>HYPERLINK("https://attack.mitre.org/techniques/T1001/003","MITRE")</f>
        <v>MITRE</v>
      </c>
      <c r="C45" s="13" t="s">
        <v>45</v>
      </c>
      <c r="D45" s="117" t="s">
        <v>57</v>
      </c>
      <c r="E45" s="118" t="s">
        <v>744</v>
      </c>
      <c r="F45" s="16">
        <v>1</v>
      </c>
      <c r="G45" s="16">
        <v>1</v>
      </c>
      <c r="H45" s="16">
        <v>1</v>
      </c>
      <c r="I45" s="124"/>
      <c r="J45" s="124" t="s">
        <v>21</v>
      </c>
      <c r="K45" s="124"/>
      <c r="L45" s="1">
        <f t="shared" si="1"/>
        <v>2</v>
      </c>
      <c r="M45" s="1" t="s">
        <v>668</v>
      </c>
      <c r="N45" s="1" t="str">
        <f t="shared" si="0"/>
        <v>n.a.</v>
      </c>
      <c r="O45" s="1"/>
      <c r="P45" s="1"/>
      <c r="Q45" s="1">
        <f t="shared" si="2"/>
        <v>2</v>
      </c>
      <c r="R45" s="1" t="s">
        <v>668</v>
      </c>
      <c r="S45" s="1" t="str">
        <f t="shared" si="3"/>
        <v>n.a.</v>
      </c>
      <c r="T45" s="1"/>
      <c r="U45" s="1"/>
      <c r="V45" s="1">
        <f t="shared" si="4"/>
        <v>2</v>
      </c>
      <c r="W45" s="1" t="s">
        <v>668</v>
      </c>
      <c r="X45" s="1" t="str">
        <f t="shared" si="5"/>
        <v>n.a.</v>
      </c>
    </row>
    <row r="46" spans="1:24" x14ac:dyDescent="0.25">
      <c r="A46" s="13"/>
      <c r="B46" s="13" t="str">
        <f>HYPERLINK("https://attack.mitre.org/techniques/T1001/002","MITRE")</f>
        <v>MITRE</v>
      </c>
      <c r="C46" s="13" t="s">
        <v>45</v>
      </c>
      <c r="D46" s="117" t="s">
        <v>57</v>
      </c>
      <c r="E46" s="118" t="s">
        <v>59</v>
      </c>
      <c r="F46" s="16">
        <v>2</v>
      </c>
      <c r="G46" s="16">
        <v>1</v>
      </c>
      <c r="H46" s="16" t="s">
        <v>7</v>
      </c>
      <c r="I46" s="124"/>
      <c r="J46" s="124" t="s">
        <v>21</v>
      </c>
      <c r="K46" s="124"/>
      <c r="L46" s="1">
        <f t="shared" si="1"/>
        <v>3</v>
      </c>
      <c r="M46" s="1" t="s">
        <v>668</v>
      </c>
      <c r="N46" s="1" t="str">
        <f t="shared" si="0"/>
        <v>n.a.</v>
      </c>
      <c r="O46" s="1"/>
      <c r="P46" s="1"/>
      <c r="Q46" s="1">
        <f t="shared" si="2"/>
        <v>2</v>
      </c>
      <c r="R46" s="1" t="s">
        <v>668</v>
      </c>
      <c r="S46" s="1" t="str">
        <f t="shared" si="3"/>
        <v>n.a.</v>
      </c>
      <c r="T46" s="1"/>
      <c r="U46" s="1"/>
      <c r="V46" s="1" t="str">
        <f t="shared" si="4"/>
        <v>n.a.</v>
      </c>
      <c r="W46" s="1" t="s">
        <v>668</v>
      </c>
      <c r="X46" s="1" t="str">
        <f t="shared" si="5"/>
        <v>n.a.</v>
      </c>
    </row>
    <row r="47" spans="1:24" x14ac:dyDescent="0.25">
      <c r="A47" s="13"/>
      <c r="B47" s="13" t="str">
        <f>HYPERLINK("https://attack.mitre.org/techniques/T1568/003","MITRE")</f>
        <v>MITRE</v>
      </c>
      <c r="C47" s="13" t="s">
        <v>45</v>
      </c>
      <c r="D47" s="117" t="s">
        <v>60</v>
      </c>
      <c r="E47" s="118" t="s">
        <v>61</v>
      </c>
      <c r="F47" s="16">
        <v>2</v>
      </c>
      <c r="G47" s="16">
        <v>2</v>
      </c>
      <c r="H47" s="16" t="s">
        <v>7</v>
      </c>
      <c r="I47" s="124"/>
      <c r="J47" s="124"/>
      <c r="K47" s="124"/>
      <c r="L47" s="1">
        <f t="shared" si="1"/>
        <v>2</v>
      </c>
      <c r="M47" s="1" t="s">
        <v>668</v>
      </c>
      <c r="N47" s="1" t="str">
        <f t="shared" si="0"/>
        <v>n.a.</v>
      </c>
      <c r="O47" s="1"/>
      <c r="P47" s="1"/>
      <c r="Q47" s="1">
        <f t="shared" si="2"/>
        <v>2</v>
      </c>
      <c r="R47" s="1" t="s">
        <v>668</v>
      </c>
      <c r="S47" s="1" t="str">
        <f t="shared" si="3"/>
        <v>n.a.</v>
      </c>
      <c r="T47" s="1"/>
      <c r="U47" s="1"/>
      <c r="V47" s="1" t="str">
        <f t="shared" si="4"/>
        <v>n.a.</v>
      </c>
      <c r="W47" s="1" t="s">
        <v>668</v>
      </c>
      <c r="X47" s="1" t="str">
        <f t="shared" si="5"/>
        <v>n.a.</v>
      </c>
    </row>
    <row r="48" spans="1:24" x14ac:dyDescent="0.25">
      <c r="A48" s="13"/>
      <c r="B48" s="13" t="str">
        <f>HYPERLINK("https://attack.mitre.org/techniques/T1568/002","MITRE")</f>
        <v>MITRE</v>
      </c>
      <c r="C48" s="13" t="s">
        <v>45</v>
      </c>
      <c r="D48" s="117" t="s">
        <v>60</v>
      </c>
      <c r="E48" s="118" t="s">
        <v>62</v>
      </c>
      <c r="F48" s="16">
        <v>2</v>
      </c>
      <c r="G48" s="16">
        <v>2</v>
      </c>
      <c r="H48" s="16" t="s">
        <v>7</v>
      </c>
      <c r="I48" s="124"/>
      <c r="J48" s="124"/>
      <c r="K48" s="124"/>
      <c r="L48" s="1">
        <f t="shared" si="1"/>
        <v>2</v>
      </c>
      <c r="M48" s="1" t="s">
        <v>668</v>
      </c>
      <c r="N48" s="1" t="str">
        <f t="shared" si="0"/>
        <v>n.a.</v>
      </c>
      <c r="O48" s="1"/>
      <c r="P48" s="1"/>
      <c r="Q48" s="1">
        <f t="shared" si="2"/>
        <v>2</v>
      </c>
      <c r="R48" s="1" t="s">
        <v>668</v>
      </c>
      <c r="S48" s="1" t="str">
        <f t="shared" si="3"/>
        <v>n.a.</v>
      </c>
      <c r="T48" s="1"/>
      <c r="U48" s="1"/>
      <c r="V48" s="1" t="str">
        <f t="shared" si="4"/>
        <v>n.a.</v>
      </c>
      <c r="W48" s="1" t="s">
        <v>668</v>
      </c>
      <c r="X48" s="1" t="str">
        <f t="shared" si="5"/>
        <v>n.a.</v>
      </c>
    </row>
    <row r="49" spans="1:24" x14ac:dyDescent="0.25">
      <c r="A49" s="13"/>
      <c r="B49" s="13" t="str">
        <f>HYPERLINK("https://attack.mitre.org/techniques/T1568/001","MITRE")</f>
        <v>MITRE</v>
      </c>
      <c r="C49" s="13" t="s">
        <v>45</v>
      </c>
      <c r="D49" s="117" t="s">
        <v>60</v>
      </c>
      <c r="E49" s="118" t="s">
        <v>63</v>
      </c>
      <c r="F49" s="16">
        <v>2</v>
      </c>
      <c r="G49" s="16">
        <v>2</v>
      </c>
      <c r="H49" s="16" t="s">
        <v>7</v>
      </c>
      <c r="I49" s="124"/>
      <c r="J49" s="124"/>
      <c r="K49" s="124"/>
      <c r="L49" s="1">
        <f t="shared" si="1"/>
        <v>2</v>
      </c>
      <c r="M49" s="1" t="s">
        <v>668</v>
      </c>
      <c r="N49" s="1" t="str">
        <f t="shared" si="0"/>
        <v>n.a.</v>
      </c>
      <c r="O49" s="1"/>
      <c r="P49" s="1"/>
      <c r="Q49" s="1">
        <f t="shared" si="2"/>
        <v>2</v>
      </c>
      <c r="R49" s="1" t="s">
        <v>668</v>
      </c>
      <c r="S49" s="1" t="str">
        <f t="shared" si="3"/>
        <v>n.a.</v>
      </c>
      <c r="T49" s="1"/>
      <c r="U49" s="1"/>
      <c r="V49" s="1" t="str">
        <f t="shared" si="4"/>
        <v>n.a.</v>
      </c>
      <c r="W49" s="1" t="s">
        <v>668</v>
      </c>
      <c r="X49" s="1" t="str">
        <f t="shared" si="5"/>
        <v>n.a.</v>
      </c>
    </row>
    <row r="50" spans="1:24" x14ac:dyDescent="0.25">
      <c r="A50" s="13"/>
      <c r="B50" s="13" t="str">
        <f>HYPERLINK("https://attack.mitre.org/techniques/T1573/002","MITRE")</f>
        <v>MITRE</v>
      </c>
      <c r="C50" s="13" t="s">
        <v>45</v>
      </c>
      <c r="D50" s="117" t="s">
        <v>64</v>
      </c>
      <c r="E50" s="118" t="s">
        <v>65</v>
      </c>
      <c r="F50" s="16">
        <v>2</v>
      </c>
      <c r="G50" s="16">
        <v>2</v>
      </c>
      <c r="H50" s="16" t="s">
        <v>7</v>
      </c>
      <c r="I50" s="124"/>
      <c r="J50" s="124"/>
      <c r="K50" s="124" t="s">
        <v>21</v>
      </c>
      <c r="L50" s="1">
        <f t="shared" si="1"/>
        <v>3</v>
      </c>
      <c r="M50" s="1" t="s">
        <v>668</v>
      </c>
      <c r="N50" s="1" t="str">
        <f t="shared" si="0"/>
        <v>n.a.</v>
      </c>
      <c r="O50" s="1"/>
      <c r="P50" s="1"/>
      <c r="Q50" s="1">
        <f t="shared" si="2"/>
        <v>3</v>
      </c>
      <c r="R50" s="1" t="s">
        <v>668</v>
      </c>
      <c r="S50" s="1" t="str">
        <f t="shared" si="3"/>
        <v>n.a.</v>
      </c>
      <c r="T50" s="1"/>
      <c r="U50" s="1"/>
      <c r="V50" s="1" t="str">
        <f t="shared" si="4"/>
        <v>n.a.</v>
      </c>
      <c r="W50" s="1" t="s">
        <v>668</v>
      </c>
      <c r="X50" s="1" t="str">
        <f t="shared" si="5"/>
        <v>n.a.</v>
      </c>
    </row>
    <row r="51" spans="1:24" x14ac:dyDescent="0.25">
      <c r="A51" s="13"/>
      <c r="B51" s="13" t="str">
        <f>HYPERLINK("https://attack.mitre.org/techniques/T1573/001","MITRE")</f>
        <v>MITRE</v>
      </c>
      <c r="C51" s="13" t="s">
        <v>45</v>
      </c>
      <c r="D51" s="117" t="s">
        <v>64</v>
      </c>
      <c r="E51" s="118" t="s">
        <v>66</v>
      </c>
      <c r="F51" s="16">
        <v>2</v>
      </c>
      <c r="G51" s="16">
        <v>2</v>
      </c>
      <c r="H51" s="16" t="s">
        <v>7</v>
      </c>
      <c r="I51" s="124"/>
      <c r="J51" s="124"/>
      <c r="K51" s="124" t="s">
        <v>21</v>
      </c>
      <c r="L51" s="1">
        <f t="shared" si="1"/>
        <v>3</v>
      </c>
      <c r="M51" s="1" t="s">
        <v>668</v>
      </c>
      <c r="N51" s="1" t="str">
        <f t="shared" si="0"/>
        <v>n.a.</v>
      </c>
      <c r="O51" s="1"/>
      <c r="P51" s="1"/>
      <c r="Q51" s="1">
        <f t="shared" si="2"/>
        <v>3</v>
      </c>
      <c r="R51" s="1" t="s">
        <v>668</v>
      </c>
      <c r="S51" s="1" t="str">
        <f t="shared" si="3"/>
        <v>n.a.</v>
      </c>
      <c r="T51" s="1"/>
      <c r="U51" s="1"/>
      <c r="V51" s="1" t="str">
        <f t="shared" si="4"/>
        <v>n.a.</v>
      </c>
      <c r="W51" s="1" t="s">
        <v>668</v>
      </c>
      <c r="X51" s="1" t="str">
        <f t="shared" si="5"/>
        <v>n.a.</v>
      </c>
    </row>
    <row r="52" spans="1:24" x14ac:dyDescent="0.25">
      <c r="A52" s="13"/>
      <c r="B52" s="13" t="str">
        <f>HYPERLINK("https://attack.mitre.org/techniques/T1008","MITRE")</f>
        <v>MITRE</v>
      </c>
      <c r="C52" s="13" t="s">
        <v>45</v>
      </c>
      <c r="D52" s="117" t="s">
        <v>67</v>
      </c>
      <c r="E52" s="118" t="s">
        <v>15</v>
      </c>
      <c r="F52" s="16">
        <v>1</v>
      </c>
      <c r="G52" s="16">
        <v>1</v>
      </c>
      <c r="H52" s="16" t="s">
        <v>7</v>
      </c>
      <c r="I52" s="124"/>
      <c r="J52" s="124"/>
      <c r="K52" s="124" t="s">
        <v>21</v>
      </c>
      <c r="L52" s="1">
        <f t="shared" si="1"/>
        <v>2</v>
      </c>
      <c r="M52" s="1" t="s">
        <v>668</v>
      </c>
      <c r="N52" s="1" t="str">
        <f t="shared" si="0"/>
        <v>n.a.</v>
      </c>
      <c r="O52" s="1"/>
      <c r="P52" s="1"/>
      <c r="Q52" s="1">
        <f t="shared" si="2"/>
        <v>2</v>
      </c>
      <c r="R52" s="1" t="s">
        <v>668</v>
      </c>
      <c r="S52" s="1" t="str">
        <f t="shared" si="3"/>
        <v>n.a.</v>
      </c>
      <c r="T52" s="1"/>
      <c r="U52" s="1"/>
      <c r="V52" s="1" t="str">
        <f t="shared" si="4"/>
        <v>n.a.</v>
      </c>
      <c r="W52" s="1" t="s">
        <v>668</v>
      </c>
      <c r="X52" s="1" t="str">
        <f t="shared" si="5"/>
        <v>n.a.</v>
      </c>
    </row>
    <row r="53" spans="1:24" x14ac:dyDescent="0.25">
      <c r="A53" s="13"/>
      <c r="B53" s="13" t="str">
        <f>HYPERLINK("https://attack.mitre.org/techniques/T1665","MITRE")</f>
        <v>MITRE</v>
      </c>
      <c r="C53" s="13" t="s">
        <v>45</v>
      </c>
      <c r="D53" s="117" t="s">
        <v>685</v>
      </c>
      <c r="E53" s="118" t="s">
        <v>15</v>
      </c>
      <c r="F53" s="16">
        <v>2</v>
      </c>
      <c r="G53" s="16">
        <v>2</v>
      </c>
      <c r="H53" s="16" t="s">
        <v>7</v>
      </c>
      <c r="I53" s="124"/>
      <c r="J53" s="124" t="s">
        <v>21</v>
      </c>
      <c r="K53" s="124"/>
      <c r="L53" s="1">
        <f t="shared" si="1"/>
        <v>3</v>
      </c>
      <c r="M53" s="1" t="s">
        <v>668</v>
      </c>
      <c r="N53" s="1" t="str">
        <f t="shared" si="0"/>
        <v>n.a.</v>
      </c>
      <c r="O53" s="1"/>
      <c r="P53" s="1"/>
      <c r="Q53" s="1">
        <f t="shared" si="2"/>
        <v>3</v>
      </c>
      <c r="R53" s="1" t="s">
        <v>668</v>
      </c>
      <c r="S53" s="1" t="str">
        <f t="shared" si="3"/>
        <v>n.a.</v>
      </c>
      <c r="T53" s="1"/>
      <c r="U53" s="1"/>
      <c r="V53" s="1" t="str">
        <f t="shared" si="4"/>
        <v>n.a.</v>
      </c>
      <c r="W53" s="1" t="s">
        <v>668</v>
      </c>
      <c r="X53" s="1" t="str">
        <f t="shared" si="5"/>
        <v>n.a.</v>
      </c>
    </row>
    <row r="54" spans="1:24" x14ac:dyDescent="0.25">
      <c r="A54" s="13"/>
      <c r="B54" s="13" t="str">
        <f>HYPERLINK("https://attack.mitre.org/techniques/T1105","MITRE")</f>
        <v>MITRE</v>
      </c>
      <c r="C54" s="13" t="s">
        <v>45</v>
      </c>
      <c r="D54" s="117" t="s">
        <v>68</v>
      </c>
      <c r="E54" s="118" t="s">
        <v>15</v>
      </c>
      <c r="F54" s="16">
        <v>2</v>
      </c>
      <c r="G54" s="16">
        <v>2</v>
      </c>
      <c r="H54" s="16" t="s">
        <v>7</v>
      </c>
      <c r="I54" s="124"/>
      <c r="J54" s="124"/>
      <c r="K54" s="124"/>
      <c r="L54" s="1">
        <f t="shared" si="1"/>
        <v>2</v>
      </c>
      <c r="M54" s="1" t="s">
        <v>668</v>
      </c>
      <c r="N54" s="1" t="str">
        <f t="shared" si="0"/>
        <v>n.a.</v>
      </c>
      <c r="O54" s="1"/>
      <c r="P54" s="1"/>
      <c r="Q54" s="1">
        <f t="shared" si="2"/>
        <v>2</v>
      </c>
      <c r="R54" s="1" t="s">
        <v>668</v>
      </c>
      <c r="S54" s="1" t="str">
        <f t="shared" si="3"/>
        <v>n.a.</v>
      </c>
      <c r="T54" s="1"/>
      <c r="U54" s="1"/>
      <c r="V54" s="1" t="str">
        <f t="shared" si="4"/>
        <v>n.a.</v>
      </c>
      <c r="W54" s="1" t="s">
        <v>668</v>
      </c>
      <c r="X54" s="1" t="str">
        <f t="shared" si="5"/>
        <v>n.a.</v>
      </c>
    </row>
    <row r="55" spans="1:24" x14ac:dyDescent="0.25">
      <c r="A55" s="13"/>
      <c r="B55" s="13" t="str">
        <f>HYPERLINK("https://attack.mitre.org/techniques/T1104","MITRE")</f>
        <v>MITRE</v>
      </c>
      <c r="C55" s="13" t="s">
        <v>45</v>
      </c>
      <c r="D55" s="117" t="s">
        <v>69</v>
      </c>
      <c r="E55" s="118" t="s">
        <v>15</v>
      </c>
      <c r="F55" s="16">
        <v>2</v>
      </c>
      <c r="G55" s="16">
        <v>2</v>
      </c>
      <c r="H55" s="16" t="s">
        <v>7</v>
      </c>
      <c r="I55" s="124"/>
      <c r="J55" s="124"/>
      <c r="K55" s="124"/>
      <c r="L55" s="1">
        <f t="shared" si="1"/>
        <v>2</v>
      </c>
      <c r="M55" s="1" t="s">
        <v>668</v>
      </c>
      <c r="N55" s="1" t="str">
        <f t="shared" si="0"/>
        <v>n.a.</v>
      </c>
      <c r="O55" s="1"/>
      <c r="P55" s="1"/>
      <c r="Q55" s="1">
        <f t="shared" si="2"/>
        <v>2</v>
      </c>
      <c r="R55" s="1" t="s">
        <v>668</v>
      </c>
      <c r="S55" s="1" t="str">
        <f t="shared" si="3"/>
        <v>n.a.</v>
      </c>
      <c r="T55" s="1"/>
      <c r="U55" s="1"/>
      <c r="V55" s="1" t="str">
        <f t="shared" si="4"/>
        <v>n.a.</v>
      </c>
      <c r="W55" s="1" t="s">
        <v>668</v>
      </c>
      <c r="X55" s="1" t="str">
        <f t="shared" si="5"/>
        <v>n.a.</v>
      </c>
    </row>
    <row r="56" spans="1:24" x14ac:dyDescent="0.25">
      <c r="A56" s="13"/>
      <c r="B56" s="13" t="str">
        <f>HYPERLINK("https://attack.mitre.org/techniques/T1095","MITRE")</f>
        <v>MITRE</v>
      </c>
      <c r="C56" s="13" t="s">
        <v>45</v>
      </c>
      <c r="D56" s="117" t="s">
        <v>70</v>
      </c>
      <c r="E56" s="118" t="s">
        <v>15</v>
      </c>
      <c r="F56" s="16">
        <v>2</v>
      </c>
      <c r="G56" s="16">
        <v>2</v>
      </c>
      <c r="H56" s="16" t="s">
        <v>7</v>
      </c>
      <c r="I56" s="124"/>
      <c r="J56" s="124" t="s">
        <v>21</v>
      </c>
      <c r="K56" s="124" t="s">
        <v>21</v>
      </c>
      <c r="L56" s="1">
        <f t="shared" si="1"/>
        <v>4</v>
      </c>
      <c r="M56" s="1" t="s">
        <v>668</v>
      </c>
      <c r="N56" s="1" t="str">
        <f t="shared" si="0"/>
        <v>n.a.</v>
      </c>
      <c r="O56" s="1"/>
      <c r="P56" s="1"/>
      <c r="Q56" s="1">
        <f t="shared" si="2"/>
        <v>4</v>
      </c>
      <c r="R56" s="1" t="s">
        <v>668</v>
      </c>
      <c r="S56" s="1" t="str">
        <f t="shared" si="3"/>
        <v>n.a.</v>
      </c>
      <c r="T56" s="1"/>
      <c r="U56" s="1"/>
      <c r="V56" s="1" t="str">
        <f t="shared" si="4"/>
        <v>n.a.</v>
      </c>
      <c r="W56" s="1" t="s">
        <v>668</v>
      </c>
      <c r="X56" s="1" t="str">
        <f t="shared" si="5"/>
        <v>n.a.</v>
      </c>
    </row>
    <row r="57" spans="1:24" x14ac:dyDescent="0.25">
      <c r="A57" s="13"/>
      <c r="B57" s="13" t="str">
        <f>HYPERLINK("https://attack.mitre.org/techniques/T1571","MITRE")</f>
        <v>MITRE</v>
      </c>
      <c r="C57" s="13" t="s">
        <v>45</v>
      </c>
      <c r="D57" s="117" t="s">
        <v>71</v>
      </c>
      <c r="E57" s="118" t="s">
        <v>15</v>
      </c>
      <c r="F57" s="16">
        <v>2</v>
      </c>
      <c r="G57" s="16">
        <v>2</v>
      </c>
      <c r="H57" s="16" t="s">
        <v>7</v>
      </c>
      <c r="I57" s="124"/>
      <c r="J57" s="124" t="s">
        <v>21</v>
      </c>
      <c r="K57" s="124" t="s">
        <v>21</v>
      </c>
      <c r="L57" s="1">
        <f t="shared" si="1"/>
        <v>4</v>
      </c>
      <c r="M57" s="1" t="s">
        <v>668</v>
      </c>
      <c r="N57" s="1" t="str">
        <f t="shared" si="0"/>
        <v>n.a.</v>
      </c>
      <c r="O57" s="1"/>
      <c r="P57" s="1"/>
      <c r="Q57" s="1">
        <f t="shared" si="2"/>
        <v>4</v>
      </c>
      <c r="R57" s="1" t="s">
        <v>668</v>
      </c>
      <c r="S57" s="1" t="str">
        <f t="shared" si="3"/>
        <v>n.a.</v>
      </c>
      <c r="T57" s="1"/>
      <c r="U57" s="1"/>
      <c r="V57" s="1" t="str">
        <f t="shared" si="4"/>
        <v>n.a.</v>
      </c>
      <c r="W57" s="1" t="s">
        <v>668</v>
      </c>
      <c r="X57" s="1" t="str">
        <f t="shared" si="5"/>
        <v>n.a.</v>
      </c>
    </row>
    <row r="58" spans="1:24" x14ac:dyDescent="0.25">
      <c r="A58" s="13"/>
      <c r="B58" s="13" t="str">
        <f>HYPERLINK("https://attack.mitre.org/techniques/T1572","MITRE")</f>
        <v>MITRE</v>
      </c>
      <c r="C58" s="13" t="s">
        <v>45</v>
      </c>
      <c r="D58" s="117" t="s">
        <v>72</v>
      </c>
      <c r="E58" s="118" t="s">
        <v>15</v>
      </c>
      <c r="F58" s="16">
        <v>2</v>
      </c>
      <c r="G58" s="16">
        <v>2</v>
      </c>
      <c r="H58" s="16" t="s">
        <v>7</v>
      </c>
      <c r="I58" s="124"/>
      <c r="J58" s="124" t="s">
        <v>21</v>
      </c>
      <c r="K58" s="124" t="s">
        <v>21</v>
      </c>
      <c r="L58" s="1">
        <f t="shared" si="1"/>
        <v>4</v>
      </c>
      <c r="M58" s="1" t="s">
        <v>668</v>
      </c>
      <c r="N58" s="1" t="str">
        <f t="shared" si="0"/>
        <v>n.a.</v>
      </c>
      <c r="O58" s="1"/>
      <c r="P58" s="1"/>
      <c r="Q58" s="1">
        <f t="shared" si="2"/>
        <v>4</v>
      </c>
      <c r="R58" s="1" t="s">
        <v>668</v>
      </c>
      <c r="S58" s="1" t="str">
        <f t="shared" si="3"/>
        <v>n.a.</v>
      </c>
      <c r="T58" s="1"/>
      <c r="U58" s="1"/>
      <c r="V58" s="1" t="str">
        <f t="shared" si="4"/>
        <v>n.a.</v>
      </c>
      <c r="W58" s="1" t="s">
        <v>668</v>
      </c>
      <c r="X58" s="1" t="str">
        <f t="shared" si="5"/>
        <v>n.a.</v>
      </c>
    </row>
    <row r="59" spans="1:24" x14ac:dyDescent="0.25">
      <c r="A59" s="13"/>
      <c r="B59" s="13" t="str">
        <f>HYPERLINK("https://attack.mitre.org/techniques/T1090/004","MITRE")</f>
        <v>MITRE</v>
      </c>
      <c r="C59" s="13" t="s">
        <v>45</v>
      </c>
      <c r="D59" s="117" t="s">
        <v>73</v>
      </c>
      <c r="E59" s="118" t="s">
        <v>74</v>
      </c>
      <c r="F59" s="16">
        <v>2</v>
      </c>
      <c r="G59" s="16">
        <v>2</v>
      </c>
      <c r="H59" s="16" t="s">
        <v>7</v>
      </c>
      <c r="I59" s="124"/>
      <c r="J59" s="124" t="s">
        <v>21</v>
      </c>
      <c r="K59" s="124"/>
      <c r="L59" s="1">
        <f t="shared" si="1"/>
        <v>3</v>
      </c>
      <c r="M59" s="1" t="s">
        <v>668</v>
      </c>
      <c r="N59" s="1" t="str">
        <f t="shared" si="0"/>
        <v>n.a.</v>
      </c>
      <c r="O59" s="1"/>
      <c r="P59" s="1"/>
      <c r="Q59" s="1">
        <f t="shared" si="2"/>
        <v>3</v>
      </c>
      <c r="R59" s="1" t="s">
        <v>668</v>
      </c>
      <c r="S59" s="1" t="str">
        <f t="shared" si="3"/>
        <v>n.a.</v>
      </c>
      <c r="T59" s="1"/>
      <c r="U59" s="1"/>
      <c r="V59" s="1" t="str">
        <f t="shared" si="4"/>
        <v>n.a.</v>
      </c>
      <c r="W59" s="1" t="s">
        <v>668</v>
      </c>
      <c r="X59" s="1" t="str">
        <f t="shared" si="5"/>
        <v>n.a.</v>
      </c>
    </row>
    <row r="60" spans="1:24" x14ac:dyDescent="0.25">
      <c r="A60" s="13"/>
      <c r="B60" s="13" t="str">
        <f>HYPERLINK("https://attack.mitre.org/techniques/T1090/002","MITRE")</f>
        <v>MITRE</v>
      </c>
      <c r="C60" s="13" t="s">
        <v>45</v>
      </c>
      <c r="D60" s="117" t="s">
        <v>73</v>
      </c>
      <c r="E60" s="118" t="s">
        <v>75</v>
      </c>
      <c r="F60" s="16">
        <v>2</v>
      </c>
      <c r="G60" s="16">
        <v>2</v>
      </c>
      <c r="H60" s="16" t="s">
        <v>7</v>
      </c>
      <c r="I60" s="124"/>
      <c r="J60" s="124" t="s">
        <v>21</v>
      </c>
      <c r="K60" s="124"/>
      <c r="L60" s="1">
        <f t="shared" si="1"/>
        <v>3</v>
      </c>
      <c r="M60" s="1" t="s">
        <v>668</v>
      </c>
      <c r="N60" s="1" t="str">
        <f t="shared" si="0"/>
        <v>n.a.</v>
      </c>
      <c r="O60" s="1"/>
      <c r="P60" s="1"/>
      <c r="Q60" s="1">
        <f t="shared" si="2"/>
        <v>3</v>
      </c>
      <c r="R60" s="1" t="s">
        <v>668</v>
      </c>
      <c r="S60" s="1" t="str">
        <f t="shared" si="3"/>
        <v>n.a.</v>
      </c>
      <c r="T60" s="1"/>
      <c r="U60" s="1"/>
      <c r="V60" s="1" t="str">
        <f t="shared" si="4"/>
        <v>n.a.</v>
      </c>
      <c r="W60" s="1" t="s">
        <v>668</v>
      </c>
      <c r="X60" s="1" t="str">
        <f t="shared" si="5"/>
        <v>n.a.</v>
      </c>
    </row>
    <row r="61" spans="1:24" x14ac:dyDescent="0.25">
      <c r="A61" s="13"/>
      <c r="B61" s="13" t="str">
        <f>HYPERLINK("https://attack.mitre.org/techniques/T1090/001","MITRE")</f>
        <v>MITRE</v>
      </c>
      <c r="C61" s="13" t="s">
        <v>45</v>
      </c>
      <c r="D61" s="117" t="s">
        <v>73</v>
      </c>
      <c r="E61" s="118" t="s">
        <v>76</v>
      </c>
      <c r="F61" s="16">
        <v>3</v>
      </c>
      <c r="G61" s="16">
        <v>3</v>
      </c>
      <c r="H61" s="16" t="s">
        <v>7</v>
      </c>
      <c r="I61" s="124"/>
      <c r="J61" s="124" t="s">
        <v>21</v>
      </c>
      <c r="K61" s="124"/>
      <c r="L61" s="1">
        <f t="shared" si="1"/>
        <v>4</v>
      </c>
      <c r="M61" s="1" t="s">
        <v>668</v>
      </c>
      <c r="N61" s="1" t="str">
        <f t="shared" si="0"/>
        <v>n.a.</v>
      </c>
      <c r="O61" s="1"/>
      <c r="P61" s="1"/>
      <c r="Q61" s="1">
        <f t="shared" si="2"/>
        <v>4</v>
      </c>
      <c r="R61" s="1" t="s">
        <v>668</v>
      </c>
      <c r="S61" s="1" t="str">
        <f t="shared" si="3"/>
        <v>n.a.</v>
      </c>
      <c r="T61" s="1"/>
      <c r="U61" s="1"/>
      <c r="V61" s="1" t="str">
        <f t="shared" si="4"/>
        <v>n.a.</v>
      </c>
      <c r="W61" s="1" t="s">
        <v>668</v>
      </c>
      <c r="X61" s="1" t="str">
        <f t="shared" si="5"/>
        <v>n.a.</v>
      </c>
    </row>
    <row r="62" spans="1:24" x14ac:dyDescent="0.25">
      <c r="A62" s="13"/>
      <c r="B62" s="13" t="str">
        <f>HYPERLINK("https://attack.mitre.org/techniques/T1090/003","MITRE")</f>
        <v>MITRE</v>
      </c>
      <c r="C62" s="13" t="s">
        <v>45</v>
      </c>
      <c r="D62" s="117" t="s">
        <v>73</v>
      </c>
      <c r="E62" s="118" t="s">
        <v>77</v>
      </c>
      <c r="F62" s="16">
        <v>2</v>
      </c>
      <c r="G62" s="16">
        <v>2</v>
      </c>
      <c r="H62" s="16" t="s">
        <v>7</v>
      </c>
      <c r="I62" s="124"/>
      <c r="J62" s="124" t="s">
        <v>21</v>
      </c>
      <c r="K62" s="124"/>
      <c r="L62" s="1">
        <f t="shared" si="1"/>
        <v>3</v>
      </c>
      <c r="M62" s="1" t="s">
        <v>668</v>
      </c>
      <c r="N62" s="1" t="str">
        <f t="shared" si="0"/>
        <v>n.a.</v>
      </c>
      <c r="O62" s="1"/>
      <c r="P62" s="1"/>
      <c r="Q62" s="1">
        <f t="shared" si="2"/>
        <v>3</v>
      </c>
      <c r="R62" s="1" t="s">
        <v>668</v>
      </c>
      <c r="S62" s="1" t="str">
        <f t="shared" si="3"/>
        <v>n.a.</v>
      </c>
      <c r="T62" s="1"/>
      <c r="U62" s="1"/>
      <c r="V62" s="1" t="str">
        <f t="shared" si="4"/>
        <v>n.a.</v>
      </c>
      <c r="W62" s="1" t="s">
        <v>668</v>
      </c>
      <c r="X62" s="1" t="str">
        <f t="shared" si="5"/>
        <v>n.a.</v>
      </c>
    </row>
    <row r="63" spans="1:24" x14ac:dyDescent="0.25">
      <c r="A63" s="13"/>
      <c r="B63" s="13" t="str">
        <f>HYPERLINK("https://attack.mitre.org/techniques/T1219/001/","MITRE")</f>
        <v>MITRE</v>
      </c>
      <c r="C63" s="13" t="s">
        <v>45</v>
      </c>
      <c r="D63" s="117" t="s">
        <v>78</v>
      </c>
      <c r="E63" s="118" t="s">
        <v>745</v>
      </c>
      <c r="F63" s="16">
        <v>3</v>
      </c>
      <c r="G63" s="16">
        <v>3</v>
      </c>
      <c r="H63" s="16" t="s">
        <v>7</v>
      </c>
      <c r="I63" s="124" t="s">
        <v>21</v>
      </c>
      <c r="J63" s="124" t="s">
        <v>21</v>
      </c>
      <c r="K63" s="124" t="s">
        <v>21</v>
      </c>
      <c r="L63" s="1">
        <f t="shared" si="1"/>
        <v>6</v>
      </c>
      <c r="M63" s="1" t="s">
        <v>668</v>
      </c>
      <c r="N63" s="1" t="str">
        <f t="shared" si="0"/>
        <v>n.a.</v>
      </c>
      <c r="O63" s="1"/>
      <c r="P63" s="1"/>
      <c r="Q63" s="1">
        <f t="shared" si="2"/>
        <v>6</v>
      </c>
      <c r="R63" s="1" t="s">
        <v>668</v>
      </c>
      <c r="S63" s="1" t="str">
        <f t="shared" si="3"/>
        <v>n.a.</v>
      </c>
      <c r="T63" s="1"/>
      <c r="U63" s="1"/>
      <c r="V63" s="1" t="str">
        <f t="shared" si="4"/>
        <v>n.a.</v>
      </c>
      <c r="W63" s="1" t="s">
        <v>668</v>
      </c>
      <c r="X63" s="1" t="str">
        <f t="shared" si="5"/>
        <v>n.a.</v>
      </c>
    </row>
    <row r="64" spans="1:24" x14ac:dyDescent="0.25">
      <c r="A64" s="13"/>
      <c r="B64" s="13" t="str">
        <f>HYPERLINK("https://attack.mitre.org/techniques/T1219/002/","MITRE")</f>
        <v>MITRE</v>
      </c>
      <c r="C64" s="13" t="s">
        <v>45</v>
      </c>
      <c r="D64" s="117" t="s">
        <v>78</v>
      </c>
      <c r="E64" s="118" t="s">
        <v>746</v>
      </c>
      <c r="F64" s="16">
        <v>3</v>
      </c>
      <c r="G64" s="16">
        <v>3</v>
      </c>
      <c r="H64" s="16" t="s">
        <v>7</v>
      </c>
      <c r="I64" s="124" t="s">
        <v>21</v>
      </c>
      <c r="J64" s="124" t="s">
        <v>21</v>
      </c>
      <c r="K64" s="124" t="s">
        <v>21</v>
      </c>
      <c r="L64" s="1">
        <f t="shared" si="1"/>
        <v>6</v>
      </c>
      <c r="M64" s="1" t="s">
        <v>668</v>
      </c>
      <c r="N64" s="1" t="str">
        <f t="shared" si="0"/>
        <v>n.a.</v>
      </c>
      <c r="O64" s="1"/>
      <c r="P64" s="1"/>
      <c r="Q64" s="1">
        <f t="shared" si="2"/>
        <v>6</v>
      </c>
      <c r="R64" s="1" t="s">
        <v>668</v>
      </c>
      <c r="S64" s="1" t="str">
        <f t="shared" si="3"/>
        <v>n.a.</v>
      </c>
      <c r="T64" s="1"/>
      <c r="U64" s="1"/>
      <c r="V64" s="1" t="str">
        <f t="shared" si="4"/>
        <v>n.a.</v>
      </c>
      <c r="W64" s="1" t="s">
        <v>668</v>
      </c>
      <c r="X64" s="1" t="str">
        <f t="shared" si="5"/>
        <v>n.a.</v>
      </c>
    </row>
    <row r="65" spans="1:24" x14ac:dyDescent="0.25">
      <c r="A65" s="13"/>
      <c r="B65" s="13" t="str">
        <f>HYPERLINK("https://attack.mitre.org/techniques/T1219/003/","MITRE")</f>
        <v>MITRE</v>
      </c>
      <c r="C65" s="13" t="s">
        <v>45</v>
      </c>
      <c r="D65" s="117" t="s">
        <v>78</v>
      </c>
      <c r="E65" s="118" t="s">
        <v>747</v>
      </c>
      <c r="F65" s="16">
        <v>2</v>
      </c>
      <c r="G65" s="16">
        <v>3</v>
      </c>
      <c r="H65" s="16" t="s">
        <v>7</v>
      </c>
      <c r="I65" s="124" t="s">
        <v>21</v>
      </c>
      <c r="J65" s="124" t="s">
        <v>21</v>
      </c>
      <c r="K65" s="124" t="s">
        <v>21</v>
      </c>
      <c r="L65" s="1">
        <f t="shared" si="1"/>
        <v>5</v>
      </c>
      <c r="M65" s="1" t="s">
        <v>668</v>
      </c>
      <c r="N65" s="1" t="str">
        <f t="shared" si="0"/>
        <v>n.a.</v>
      </c>
      <c r="O65" s="1"/>
      <c r="P65" s="1"/>
      <c r="Q65" s="1">
        <f t="shared" si="2"/>
        <v>6</v>
      </c>
      <c r="R65" s="1" t="s">
        <v>668</v>
      </c>
      <c r="S65" s="1" t="str">
        <f t="shared" si="3"/>
        <v>n.a.</v>
      </c>
      <c r="T65" s="1"/>
      <c r="U65" s="1"/>
      <c r="V65" s="1" t="str">
        <f t="shared" si="4"/>
        <v>n.a.</v>
      </c>
      <c r="W65" s="1" t="s">
        <v>668</v>
      </c>
      <c r="X65" s="1" t="str">
        <f t="shared" si="5"/>
        <v>n.a.</v>
      </c>
    </row>
    <row r="66" spans="1:24" x14ac:dyDescent="0.25">
      <c r="A66" s="13"/>
      <c r="B66" s="13" t="str">
        <f>HYPERLINK("https://attack.mitre.org/techniques/T1205/002","MITRE")</f>
        <v>MITRE</v>
      </c>
      <c r="C66" s="13" t="s">
        <v>45</v>
      </c>
      <c r="D66" s="117" t="s">
        <v>46</v>
      </c>
      <c r="E66" s="118" t="s">
        <v>475</v>
      </c>
      <c r="F66" s="16">
        <v>1</v>
      </c>
      <c r="G66" s="16">
        <v>1</v>
      </c>
      <c r="H66" s="16" t="s">
        <v>7</v>
      </c>
      <c r="I66" s="124"/>
      <c r="J66" s="124" t="s">
        <v>21</v>
      </c>
      <c r="K66" s="124"/>
      <c r="L66" s="1">
        <f t="shared" si="1"/>
        <v>2</v>
      </c>
      <c r="M66" s="1" t="s">
        <v>668</v>
      </c>
      <c r="N66" s="1" t="str">
        <f t="shared" ref="N66:N129" si="6">IF(L66="n.a.","n.a.",IF(M66="completed",L66,IF(M66="partial",L66/2,IF(M66="incomplete",0,"n.a."))))</f>
        <v>n.a.</v>
      </c>
      <c r="O66" s="1"/>
      <c r="P66" s="1"/>
      <c r="Q66" s="1">
        <f t="shared" si="2"/>
        <v>2</v>
      </c>
      <c r="R66" s="1" t="s">
        <v>668</v>
      </c>
      <c r="S66" s="1" t="str">
        <f t="shared" si="3"/>
        <v>n.a.</v>
      </c>
      <c r="T66" s="1"/>
      <c r="U66" s="1"/>
      <c r="V66" s="1" t="str">
        <f t="shared" si="4"/>
        <v>n.a.</v>
      </c>
      <c r="W66" s="1" t="s">
        <v>668</v>
      </c>
      <c r="X66" s="1" t="str">
        <f t="shared" si="5"/>
        <v>n.a.</v>
      </c>
    </row>
    <row r="67" spans="1:24" x14ac:dyDescent="0.25">
      <c r="A67" s="13"/>
      <c r="B67" s="13" t="str">
        <f>HYPERLINK("https://attack.mitre.org/techniques/T1205/001","MITRE")</f>
        <v>MITRE</v>
      </c>
      <c r="C67" s="13" t="s">
        <v>45</v>
      </c>
      <c r="D67" s="117" t="s">
        <v>46</v>
      </c>
      <c r="E67" s="118" t="s">
        <v>47</v>
      </c>
      <c r="F67" s="16">
        <v>2</v>
      </c>
      <c r="G67" s="16">
        <v>2</v>
      </c>
      <c r="H67" s="16" t="s">
        <v>7</v>
      </c>
      <c r="I67" s="92"/>
      <c r="J67" s="92" t="s">
        <v>21</v>
      </c>
      <c r="K67" s="92"/>
      <c r="L67" s="1">
        <f t="shared" ref="L67:L130" si="7">IF(OR(F67="n.a.",F67=""),"n.a.",COUNTIF($I67:$K67,"x")+F67)</f>
        <v>3</v>
      </c>
      <c r="M67" s="1" t="s">
        <v>668</v>
      </c>
      <c r="N67" s="1" t="str">
        <f t="shared" si="6"/>
        <v>n.a.</v>
      </c>
      <c r="O67" s="1"/>
      <c r="P67" s="1"/>
      <c r="Q67" s="1">
        <f t="shared" ref="Q67:Q130" si="8">IF(OR(G67="n.a.",G67=""),"n.a.",COUNTIF($I67:$K67,"x")+G67)</f>
        <v>3</v>
      </c>
      <c r="R67" s="1" t="s">
        <v>668</v>
      </c>
      <c r="S67" s="1" t="str">
        <f t="shared" ref="S67:S130" si="9">IF(Q67="n.a.","n.a.",IF(R67="completed",Q67,IF(R67="partial",Q67/2,IF(R67="incomplete",0,"n.a."))))</f>
        <v>n.a.</v>
      </c>
      <c r="T67" s="1"/>
      <c r="U67" s="1"/>
      <c r="V67" s="1" t="str">
        <f t="shared" ref="V67:V130" si="10">IF(OR(H67="n.a.",H67=""),"n.a.",COUNTIF($I67:$K67,"x")+H67)</f>
        <v>n.a.</v>
      </c>
      <c r="W67" s="1" t="s">
        <v>668</v>
      </c>
      <c r="X67" s="1" t="str">
        <f t="shared" ref="X67:X130" si="11">IF(V67="n.a.","n.a.",IF(W67="completed",V67,IF(W67="partial",V67/2,IF(W67="incomplete",0,"n.a."))))</f>
        <v>n.a.</v>
      </c>
    </row>
    <row r="68" spans="1:24" x14ac:dyDescent="0.25">
      <c r="A68" s="13"/>
      <c r="B68" s="13" t="str">
        <f>HYPERLINK("https://attack.mitre.org/techniques/T1102/002","MITRE")</f>
        <v>MITRE</v>
      </c>
      <c r="C68" s="13" t="s">
        <v>45</v>
      </c>
      <c r="D68" s="117" t="s">
        <v>79</v>
      </c>
      <c r="E68" s="118" t="s">
        <v>80</v>
      </c>
      <c r="F68" s="16">
        <v>2</v>
      </c>
      <c r="G68" s="16">
        <v>2</v>
      </c>
      <c r="H68" s="16" t="s">
        <v>7</v>
      </c>
      <c r="I68" s="124" t="s">
        <v>21</v>
      </c>
      <c r="J68" s="124" t="s">
        <v>21</v>
      </c>
      <c r="K68" s="124" t="s">
        <v>21</v>
      </c>
      <c r="L68" s="1">
        <f t="shared" si="7"/>
        <v>5</v>
      </c>
      <c r="M68" s="1" t="s">
        <v>668</v>
      </c>
      <c r="N68" s="1" t="str">
        <f t="shared" si="6"/>
        <v>n.a.</v>
      </c>
      <c r="O68" s="1"/>
      <c r="P68" s="1"/>
      <c r="Q68" s="1">
        <f t="shared" si="8"/>
        <v>5</v>
      </c>
      <c r="R68" s="1" t="s">
        <v>668</v>
      </c>
      <c r="S68" s="1" t="str">
        <f t="shared" si="9"/>
        <v>n.a.</v>
      </c>
      <c r="T68" s="1"/>
      <c r="U68" s="1"/>
      <c r="V68" s="1" t="str">
        <f t="shared" si="10"/>
        <v>n.a.</v>
      </c>
      <c r="W68" s="1" t="s">
        <v>668</v>
      </c>
      <c r="X68" s="1" t="str">
        <f t="shared" si="11"/>
        <v>n.a.</v>
      </c>
    </row>
    <row r="69" spans="1:24" x14ac:dyDescent="0.25">
      <c r="A69" s="13"/>
      <c r="B69" s="13" t="str">
        <f>HYPERLINK("https://attack.mitre.org/techniques/T1102/001","MITRE")</f>
        <v>MITRE</v>
      </c>
      <c r="C69" s="13" t="s">
        <v>45</v>
      </c>
      <c r="D69" s="117" t="s">
        <v>79</v>
      </c>
      <c r="E69" s="118" t="s">
        <v>81</v>
      </c>
      <c r="F69" s="16">
        <v>3</v>
      </c>
      <c r="G69" s="16">
        <v>3</v>
      </c>
      <c r="H69" s="16" t="s">
        <v>7</v>
      </c>
      <c r="I69" s="124" t="s">
        <v>21</v>
      </c>
      <c r="J69" s="124" t="s">
        <v>21</v>
      </c>
      <c r="K69" s="124" t="s">
        <v>21</v>
      </c>
      <c r="L69" s="1">
        <f t="shared" si="7"/>
        <v>6</v>
      </c>
      <c r="M69" s="1" t="s">
        <v>668</v>
      </c>
      <c r="N69" s="1" t="str">
        <f t="shared" si="6"/>
        <v>n.a.</v>
      </c>
      <c r="O69" s="1"/>
      <c r="P69" s="1"/>
      <c r="Q69" s="1">
        <f t="shared" si="8"/>
        <v>6</v>
      </c>
      <c r="R69" s="1" t="s">
        <v>668</v>
      </c>
      <c r="S69" s="1" t="str">
        <f t="shared" si="9"/>
        <v>n.a.</v>
      </c>
      <c r="T69" s="1"/>
      <c r="U69" s="1"/>
      <c r="V69" s="1" t="str">
        <f t="shared" si="10"/>
        <v>n.a.</v>
      </c>
      <c r="W69" s="1" t="s">
        <v>668</v>
      </c>
      <c r="X69" s="1" t="str">
        <f t="shared" si="11"/>
        <v>n.a.</v>
      </c>
    </row>
    <row r="70" spans="1:24" x14ac:dyDescent="0.25">
      <c r="A70" s="13"/>
      <c r="B70" s="13" t="str">
        <f>HYPERLINK("https://attack.mitre.org/techniques/T1102/003","MITRE")</f>
        <v>MITRE</v>
      </c>
      <c r="C70" s="13" t="s">
        <v>45</v>
      </c>
      <c r="D70" s="117" t="s">
        <v>79</v>
      </c>
      <c r="E70" s="118" t="s">
        <v>82</v>
      </c>
      <c r="F70" s="16">
        <v>3</v>
      </c>
      <c r="G70" s="16">
        <v>3</v>
      </c>
      <c r="H70" s="16" t="s">
        <v>7</v>
      </c>
      <c r="I70" s="124" t="s">
        <v>21</v>
      </c>
      <c r="J70" s="124"/>
      <c r="K70" s="124" t="s">
        <v>21</v>
      </c>
      <c r="L70" s="1">
        <f t="shared" si="7"/>
        <v>5</v>
      </c>
      <c r="M70" s="1" t="s">
        <v>668</v>
      </c>
      <c r="N70" s="1" t="str">
        <f t="shared" si="6"/>
        <v>n.a.</v>
      </c>
      <c r="O70" s="1"/>
      <c r="P70" s="1"/>
      <c r="Q70" s="1">
        <f t="shared" si="8"/>
        <v>5</v>
      </c>
      <c r="R70" s="1" t="s">
        <v>668</v>
      </c>
      <c r="S70" s="1" t="str">
        <f t="shared" si="9"/>
        <v>n.a.</v>
      </c>
      <c r="T70" s="1"/>
      <c r="U70" s="1"/>
      <c r="V70" s="1" t="str">
        <f t="shared" si="10"/>
        <v>n.a.</v>
      </c>
      <c r="W70" s="1" t="s">
        <v>668</v>
      </c>
      <c r="X70" s="1" t="str">
        <f t="shared" si="11"/>
        <v>n.a.</v>
      </c>
    </row>
    <row r="71" spans="1:24" x14ac:dyDescent="0.25">
      <c r="A71" s="9"/>
      <c r="B71" s="9" t="str">
        <f>HYPERLINK("https://attack.mitre.org/techniques/T1557/002","MITRE")</f>
        <v>MITRE</v>
      </c>
      <c r="C71" s="9" t="s">
        <v>83</v>
      </c>
      <c r="D71" s="117" t="s">
        <v>5</v>
      </c>
      <c r="E71" s="118" t="s">
        <v>8</v>
      </c>
      <c r="F71" s="16">
        <v>3</v>
      </c>
      <c r="G71" s="16">
        <v>3</v>
      </c>
      <c r="H71" s="16" t="s">
        <v>7</v>
      </c>
      <c r="I71" s="124" t="s">
        <v>21</v>
      </c>
      <c r="J71" s="124" t="s">
        <v>21</v>
      </c>
      <c r="K71" s="124"/>
      <c r="L71" s="1">
        <f t="shared" si="7"/>
        <v>5</v>
      </c>
      <c r="M71" s="1" t="s">
        <v>668</v>
      </c>
      <c r="N71" s="1" t="str">
        <f t="shared" si="6"/>
        <v>n.a.</v>
      </c>
      <c r="O71" s="1"/>
      <c r="P71" s="1"/>
      <c r="Q71" s="1">
        <f t="shared" si="8"/>
        <v>5</v>
      </c>
      <c r="R71" s="1" t="s">
        <v>668</v>
      </c>
      <c r="S71" s="1" t="str">
        <f t="shared" si="9"/>
        <v>n.a.</v>
      </c>
      <c r="T71" s="1"/>
      <c r="U71" s="1"/>
      <c r="V71" s="1" t="str">
        <f t="shared" si="10"/>
        <v>n.a.</v>
      </c>
      <c r="W71" s="1" t="s">
        <v>668</v>
      </c>
      <c r="X71" s="1" t="str">
        <f t="shared" si="11"/>
        <v>n.a.</v>
      </c>
    </row>
    <row r="72" spans="1:24" x14ac:dyDescent="0.25">
      <c r="A72" s="9"/>
      <c r="B72" s="9" t="str">
        <f>HYPERLINK("https://attack.mitre.org/techniques/T1557/001","MITRE")</f>
        <v>MITRE</v>
      </c>
      <c r="C72" s="9" t="s">
        <v>83</v>
      </c>
      <c r="D72" s="117" t="s">
        <v>5</v>
      </c>
      <c r="E72" s="118" t="s">
        <v>6</v>
      </c>
      <c r="F72" s="16">
        <v>3</v>
      </c>
      <c r="G72" s="16">
        <v>3</v>
      </c>
      <c r="H72" s="16" t="s">
        <v>7</v>
      </c>
      <c r="I72" s="124" t="s">
        <v>21</v>
      </c>
      <c r="J72" s="124" t="s">
        <v>21</v>
      </c>
      <c r="K72" s="124"/>
      <c r="L72" s="1">
        <f t="shared" si="7"/>
        <v>5</v>
      </c>
      <c r="M72" s="1" t="s">
        <v>668</v>
      </c>
      <c r="N72" s="1" t="str">
        <f t="shared" si="6"/>
        <v>n.a.</v>
      </c>
      <c r="O72" s="1"/>
      <c r="P72" s="1"/>
      <c r="Q72" s="1">
        <f t="shared" si="8"/>
        <v>5</v>
      </c>
      <c r="R72" s="1" t="s">
        <v>668</v>
      </c>
      <c r="S72" s="1" t="str">
        <f t="shared" si="9"/>
        <v>n.a.</v>
      </c>
      <c r="T72" s="1"/>
      <c r="U72" s="1"/>
      <c r="V72" s="1" t="str">
        <f t="shared" si="10"/>
        <v>n.a.</v>
      </c>
      <c r="W72" s="1" t="s">
        <v>668</v>
      </c>
      <c r="X72" s="1" t="str">
        <f t="shared" si="11"/>
        <v>n.a.</v>
      </c>
    </row>
    <row r="73" spans="1:24" x14ac:dyDescent="0.25">
      <c r="A73" s="9"/>
      <c r="B73" s="9" t="str">
        <f>HYPERLINK("https://attack.mitre.org/techniques/T1557/003","MITRE")</f>
        <v>MITRE</v>
      </c>
      <c r="C73" s="9" t="s">
        <v>83</v>
      </c>
      <c r="D73" s="117" t="s">
        <v>5</v>
      </c>
      <c r="E73" s="118" t="s">
        <v>686</v>
      </c>
      <c r="F73" s="16">
        <v>3</v>
      </c>
      <c r="G73" s="16">
        <v>3</v>
      </c>
      <c r="H73" s="16" t="s">
        <v>7</v>
      </c>
      <c r="I73" s="124" t="s">
        <v>21</v>
      </c>
      <c r="J73" s="124" t="s">
        <v>21</v>
      </c>
      <c r="K73" s="124" t="s">
        <v>21</v>
      </c>
      <c r="L73" s="1">
        <f t="shared" si="7"/>
        <v>6</v>
      </c>
      <c r="M73" s="1" t="s">
        <v>668</v>
      </c>
      <c r="N73" s="1" t="str">
        <f t="shared" si="6"/>
        <v>n.a.</v>
      </c>
      <c r="O73" s="1"/>
      <c r="P73" s="1"/>
      <c r="Q73" s="1">
        <f t="shared" si="8"/>
        <v>6</v>
      </c>
      <c r="R73" s="1" t="s">
        <v>668</v>
      </c>
      <c r="S73" s="1" t="str">
        <f t="shared" si="9"/>
        <v>n.a.</v>
      </c>
      <c r="T73" s="1"/>
      <c r="U73" s="1"/>
      <c r="V73" s="1" t="str">
        <f t="shared" si="10"/>
        <v>n.a.</v>
      </c>
      <c r="W73" s="1" t="s">
        <v>668</v>
      </c>
      <c r="X73" s="1" t="str">
        <f t="shared" si="11"/>
        <v>n.a.</v>
      </c>
    </row>
    <row r="74" spans="1:24" x14ac:dyDescent="0.25">
      <c r="A74" s="9"/>
      <c r="B74" s="9" t="str">
        <f>HYPERLINK("https://attack.mitre.org/techniques/T1557/004","MITRE")</f>
        <v>MITRE</v>
      </c>
      <c r="C74" s="9" t="s">
        <v>83</v>
      </c>
      <c r="D74" s="117" t="s">
        <v>5</v>
      </c>
      <c r="E74" s="118" t="s">
        <v>674</v>
      </c>
      <c r="F74" s="16">
        <v>3</v>
      </c>
      <c r="G74" s="16">
        <v>3</v>
      </c>
      <c r="H74" s="16" t="s">
        <v>7</v>
      </c>
      <c r="I74" s="124" t="s">
        <v>21</v>
      </c>
      <c r="J74" s="124" t="s">
        <v>21</v>
      </c>
      <c r="K74" s="124" t="s">
        <v>21</v>
      </c>
      <c r="L74" s="1">
        <f t="shared" si="7"/>
        <v>6</v>
      </c>
      <c r="M74" s="1" t="s">
        <v>668</v>
      </c>
      <c r="N74" s="1" t="str">
        <f t="shared" si="6"/>
        <v>n.a.</v>
      </c>
      <c r="O74" s="1"/>
      <c r="P74" s="1"/>
      <c r="Q74" s="1">
        <f t="shared" si="8"/>
        <v>6</v>
      </c>
      <c r="R74" s="1" t="s">
        <v>668</v>
      </c>
      <c r="S74" s="1" t="str">
        <f t="shared" si="9"/>
        <v>n.a.</v>
      </c>
      <c r="T74" s="1"/>
      <c r="U74" s="1"/>
      <c r="V74" s="1" t="str">
        <f t="shared" si="10"/>
        <v>n.a.</v>
      </c>
      <c r="W74" s="1" t="s">
        <v>668</v>
      </c>
      <c r="X74" s="1" t="str">
        <f t="shared" si="11"/>
        <v>n.a.</v>
      </c>
    </row>
    <row r="75" spans="1:24" x14ac:dyDescent="0.25">
      <c r="A75" s="9"/>
      <c r="B75" s="9" t="str">
        <f>HYPERLINK("https://attack.mitre.org/techniques/T1110/004","MITRE")</f>
        <v>MITRE</v>
      </c>
      <c r="C75" s="9" t="s">
        <v>83</v>
      </c>
      <c r="D75" s="117" t="s">
        <v>106</v>
      </c>
      <c r="E75" s="118" t="s">
        <v>107</v>
      </c>
      <c r="F75" s="16">
        <v>3</v>
      </c>
      <c r="G75" s="16">
        <v>3</v>
      </c>
      <c r="H75" s="16">
        <v>3</v>
      </c>
      <c r="I75" s="124" t="s">
        <v>21</v>
      </c>
      <c r="J75" s="124" t="s">
        <v>21</v>
      </c>
      <c r="K75" s="124" t="s">
        <v>21</v>
      </c>
      <c r="L75" s="1">
        <f t="shared" si="7"/>
        <v>6</v>
      </c>
      <c r="M75" s="1" t="s">
        <v>668</v>
      </c>
      <c r="N75" s="1" t="str">
        <f t="shared" si="6"/>
        <v>n.a.</v>
      </c>
      <c r="O75" s="1"/>
      <c r="P75" s="1"/>
      <c r="Q75" s="1">
        <f t="shared" si="8"/>
        <v>6</v>
      </c>
      <c r="R75" s="1" t="s">
        <v>668</v>
      </c>
      <c r="S75" s="1" t="str">
        <f t="shared" si="9"/>
        <v>n.a.</v>
      </c>
      <c r="T75" s="1"/>
      <c r="U75" s="1"/>
      <c r="V75" s="1">
        <f t="shared" si="10"/>
        <v>6</v>
      </c>
      <c r="W75" s="1" t="s">
        <v>668</v>
      </c>
      <c r="X75" s="1" t="str">
        <f t="shared" si="11"/>
        <v>n.a.</v>
      </c>
    </row>
    <row r="76" spans="1:24" x14ac:dyDescent="0.25">
      <c r="A76" s="9"/>
      <c r="B76" s="9" t="str">
        <f>HYPERLINK("https://attack.mitre.org/techniques/T1110/001","MITRE")</f>
        <v>MITRE</v>
      </c>
      <c r="C76" s="9" t="s">
        <v>83</v>
      </c>
      <c r="D76" s="117" t="s">
        <v>106</v>
      </c>
      <c r="E76" s="118" t="s">
        <v>108</v>
      </c>
      <c r="F76" s="16">
        <v>2</v>
      </c>
      <c r="G76" s="16">
        <v>2</v>
      </c>
      <c r="H76" s="16">
        <v>2</v>
      </c>
      <c r="I76" s="124" t="s">
        <v>21</v>
      </c>
      <c r="J76" s="124" t="s">
        <v>21</v>
      </c>
      <c r="K76" s="124" t="s">
        <v>21</v>
      </c>
      <c r="L76" s="1">
        <f t="shared" si="7"/>
        <v>5</v>
      </c>
      <c r="M76" s="1" t="s">
        <v>668</v>
      </c>
      <c r="N76" s="1" t="str">
        <f t="shared" si="6"/>
        <v>n.a.</v>
      </c>
      <c r="O76" s="1"/>
      <c r="P76" s="1"/>
      <c r="Q76" s="1">
        <f t="shared" si="8"/>
        <v>5</v>
      </c>
      <c r="R76" s="1" t="s">
        <v>668</v>
      </c>
      <c r="S76" s="1" t="str">
        <f t="shared" si="9"/>
        <v>n.a.</v>
      </c>
      <c r="T76" s="1"/>
      <c r="U76" s="1"/>
      <c r="V76" s="1">
        <f t="shared" si="10"/>
        <v>5</v>
      </c>
      <c r="W76" s="1" t="s">
        <v>668</v>
      </c>
      <c r="X76" s="1" t="str">
        <f t="shared" si="11"/>
        <v>n.a.</v>
      </c>
    </row>
    <row r="77" spans="1:24" x14ac:dyDescent="0.25">
      <c r="A77" s="9"/>
      <c r="B77" s="9" t="str">
        <f>HYPERLINK("https://attack.mitre.org/techniques/T1110/002","MITRE")</f>
        <v>MITRE</v>
      </c>
      <c r="C77" s="9" t="s">
        <v>83</v>
      </c>
      <c r="D77" s="117" t="s">
        <v>106</v>
      </c>
      <c r="E77" s="118" t="s">
        <v>109</v>
      </c>
      <c r="F77" s="16">
        <v>3</v>
      </c>
      <c r="G77" s="16">
        <v>3</v>
      </c>
      <c r="H77" s="16">
        <v>3</v>
      </c>
      <c r="I77" s="124" t="s">
        <v>21</v>
      </c>
      <c r="J77" s="124" t="s">
        <v>21</v>
      </c>
      <c r="K77" s="124" t="s">
        <v>21</v>
      </c>
      <c r="L77" s="1">
        <f t="shared" si="7"/>
        <v>6</v>
      </c>
      <c r="M77" s="1" t="s">
        <v>668</v>
      </c>
      <c r="N77" s="1" t="str">
        <f t="shared" si="6"/>
        <v>n.a.</v>
      </c>
      <c r="O77" s="1"/>
      <c r="P77" s="1"/>
      <c r="Q77" s="1">
        <f t="shared" si="8"/>
        <v>6</v>
      </c>
      <c r="R77" s="1" t="s">
        <v>668</v>
      </c>
      <c r="S77" s="1" t="str">
        <f t="shared" si="9"/>
        <v>n.a.</v>
      </c>
      <c r="T77" s="1"/>
      <c r="U77" s="1"/>
      <c r="V77" s="1">
        <f t="shared" si="10"/>
        <v>6</v>
      </c>
      <c r="W77" s="1" t="s">
        <v>668</v>
      </c>
      <c r="X77" s="1" t="str">
        <f t="shared" si="11"/>
        <v>n.a.</v>
      </c>
    </row>
    <row r="78" spans="1:24" x14ac:dyDescent="0.25">
      <c r="A78" s="9"/>
      <c r="B78" s="9" t="str">
        <f>HYPERLINK("https://attack.mitre.org/techniques/T1110/003","MITRE")</f>
        <v>MITRE</v>
      </c>
      <c r="C78" s="9" t="s">
        <v>83</v>
      </c>
      <c r="D78" s="117" t="s">
        <v>106</v>
      </c>
      <c r="E78" s="118" t="s">
        <v>110</v>
      </c>
      <c r="F78" s="16">
        <v>3</v>
      </c>
      <c r="G78" s="16">
        <v>3</v>
      </c>
      <c r="H78" s="16">
        <v>3</v>
      </c>
      <c r="I78" s="124" t="s">
        <v>21</v>
      </c>
      <c r="J78" s="124" t="s">
        <v>21</v>
      </c>
      <c r="K78" s="124" t="s">
        <v>21</v>
      </c>
      <c r="L78" s="1">
        <f t="shared" si="7"/>
        <v>6</v>
      </c>
      <c r="M78" s="1" t="s">
        <v>668</v>
      </c>
      <c r="N78" s="1" t="str">
        <f t="shared" si="6"/>
        <v>n.a.</v>
      </c>
      <c r="O78" s="1"/>
      <c r="P78" s="1"/>
      <c r="Q78" s="1">
        <f t="shared" si="8"/>
        <v>6</v>
      </c>
      <c r="R78" s="1" t="s">
        <v>668</v>
      </c>
      <c r="S78" s="1" t="str">
        <f t="shared" si="9"/>
        <v>n.a.</v>
      </c>
      <c r="T78" s="1"/>
      <c r="U78" s="1"/>
      <c r="V78" s="1">
        <f t="shared" si="10"/>
        <v>6</v>
      </c>
      <c r="W78" s="1" t="s">
        <v>668</v>
      </c>
      <c r="X78" s="1" t="str">
        <f t="shared" si="11"/>
        <v>n.a.</v>
      </c>
    </row>
    <row r="79" spans="1:24" x14ac:dyDescent="0.25">
      <c r="A79" s="9"/>
      <c r="B79" s="9" t="str">
        <f>HYPERLINK("https://attack.mitre.org/techniques/T1555/003","MITRE")</f>
        <v>MITRE</v>
      </c>
      <c r="C79" s="9" t="s">
        <v>83</v>
      </c>
      <c r="D79" s="117" t="s">
        <v>93</v>
      </c>
      <c r="E79" s="118" t="s">
        <v>111</v>
      </c>
      <c r="F79" s="16">
        <v>3</v>
      </c>
      <c r="G79" s="16">
        <v>3</v>
      </c>
      <c r="H79" s="16" t="s">
        <v>7</v>
      </c>
      <c r="I79" s="124" t="s">
        <v>21</v>
      </c>
      <c r="J79" s="124" t="s">
        <v>21</v>
      </c>
      <c r="K79" s="124" t="s">
        <v>21</v>
      </c>
      <c r="L79" s="1">
        <f t="shared" si="7"/>
        <v>6</v>
      </c>
      <c r="M79" s="1" t="s">
        <v>668</v>
      </c>
      <c r="N79" s="1" t="str">
        <f t="shared" si="6"/>
        <v>n.a.</v>
      </c>
      <c r="O79" s="1"/>
      <c r="P79" s="1"/>
      <c r="Q79" s="1">
        <f t="shared" si="8"/>
        <v>6</v>
      </c>
      <c r="R79" s="1" t="s">
        <v>668</v>
      </c>
      <c r="S79" s="1" t="str">
        <f t="shared" si="9"/>
        <v>n.a.</v>
      </c>
      <c r="T79" s="1"/>
      <c r="U79" s="1"/>
      <c r="V79" s="1" t="str">
        <f t="shared" si="10"/>
        <v>n.a.</v>
      </c>
      <c r="W79" s="1" t="s">
        <v>668</v>
      </c>
      <c r="X79" s="1" t="str">
        <f t="shared" si="11"/>
        <v>n.a.</v>
      </c>
    </row>
    <row r="80" spans="1:24" x14ac:dyDescent="0.25">
      <c r="A80" s="9"/>
      <c r="B80" s="9" t="str">
        <f>HYPERLINK("https://attack.mitre.org/techniques/T1555/001","MITRE")</f>
        <v>MITRE</v>
      </c>
      <c r="C80" s="9" t="s">
        <v>83</v>
      </c>
      <c r="D80" s="117" t="s">
        <v>93</v>
      </c>
      <c r="E80" s="118" t="s">
        <v>94</v>
      </c>
      <c r="F80" s="16">
        <v>3</v>
      </c>
      <c r="G80" s="16" t="s">
        <v>7</v>
      </c>
      <c r="H80" s="16" t="s">
        <v>7</v>
      </c>
      <c r="I80" s="92" t="s">
        <v>21</v>
      </c>
      <c r="J80" s="92" t="s">
        <v>21</v>
      </c>
      <c r="K80" s="92" t="s">
        <v>21</v>
      </c>
      <c r="L80" s="1">
        <f t="shared" si="7"/>
        <v>6</v>
      </c>
      <c r="M80" s="1" t="s">
        <v>668</v>
      </c>
      <c r="N80" s="1" t="str">
        <f t="shared" si="6"/>
        <v>n.a.</v>
      </c>
      <c r="O80" s="1"/>
      <c r="P80" s="1"/>
      <c r="Q80" s="1" t="str">
        <f t="shared" si="8"/>
        <v>n.a.</v>
      </c>
      <c r="R80" s="1" t="s">
        <v>668</v>
      </c>
      <c r="S80" s="1" t="str">
        <f t="shared" si="9"/>
        <v>n.a.</v>
      </c>
      <c r="T80" s="1"/>
      <c r="U80" s="1"/>
      <c r="V80" s="1" t="str">
        <f t="shared" si="10"/>
        <v>n.a.</v>
      </c>
      <c r="W80" s="1" t="s">
        <v>668</v>
      </c>
      <c r="X80" s="1" t="str">
        <f t="shared" si="11"/>
        <v>n.a.</v>
      </c>
    </row>
    <row r="81" spans="1:24" x14ac:dyDescent="0.25">
      <c r="A81" s="9"/>
      <c r="B81" s="9" t="str">
        <f>HYPERLINK("https://attack.mitre.org/techniques/T1555/005","MITRE")</f>
        <v>MITRE</v>
      </c>
      <c r="C81" s="9" t="s">
        <v>83</v>
      </c>
      <c r="D81" s="117" t="s">
        <v>93</v>
      </c>
      <c r="E81" s="118" t="s">
        <v>112</v>
      </c>
      <c r="F81" s="16">
        <v>3</v>
      </c>
      <c r="G81" s="16">
        <v>3</v>
      </c>
      <c r="H81" s="16" t="s">
        <v>7</v>
      </c>
      <c r="I81" s="124" t="s">
        <v>21</v>
      </c>
      <c r="J81" s="124" t="s">
        <v>21</v>
      </c>
      <c r="K81" s="124" t="s">
        <v>21</v>
      </c>
      <c r="L81" s="1">
        <f t="shared" si="7"/>
        <v>6</v>
      </c>
      <c r="M81" s="1" t="s">
        <v>668</v>
      </c>
      <c r="N81" s="1" t="str">
        <f t="shared" si="6"/>
        <v>n.a.</v>
      </c>
      <c r="O81" s="1"/>
      <c r="P81" s="1"/>
      <c r="Q81" s="1">
        <f t="shared" si="8"/>
        <v>6</v>
      </c>
      <c r="R81" s="1" t="s">
        <v>668</v>
      </c>
      <c r="S81" s="1" t="str">
        <f t="shared" si="9"/>
        <v>n.a.</v>
      </c>
      <c r="T81" s="1"/>
      <c r="U81" s="1"/>
      <c r="V81" s="1" t="str">
        <f t="shared" si="10"/>
        <v>n.a.</v>
      </c>
      <c r="W81" s="1" t="s">
        <v>668</v>
      </c>
      <c r="X81" s="1" t="str">
        <f t="shared" si="11"/>
        <v>n.a.</v>
      </c>
    </row>
    <row r="82" spans="1:24" x14ac:dyDescent="0.25">
      <c r="A82" s="9"/>
      <c r="B82" s="9" t="str">
        <f>HYPERLINK("https://attack.mitre.org/techniques/T1555/002","MITRE")</f>
        <v>MITRE</v>
      </c>
      <c r="C82" s="9" t="s">
        <v>83</v>
      </c>
      <c r="D82" s="117" t="s">
        <v>93</v>
      </c>
      <c r="E82" s="118" t="s">
        <v>95</v>
      </c>
      <c r="F82" s="16">
        <v>3</v>
      </c>
      <c r="G82" s="16">
        <v>3</v>
      </c>
      <c r="H82" s="16" t="s">
        <v>7</v>
      </c>
      <c r="I82" s="92" t="s">
        <v>21</v>
      </c>
      <c r="J82" s="92" t="s">
        <v>21</v>
      </c>
      <c r="K82" s="92" t="s">
        <v>21</v>
      </c>
      <c r="L82" s="1">
        <f t="shared" si="7"/>
        <v>6</v>
      </c>
      <c r="M82" s="1" t="s">
        <v>668</v>
      </c>
      <c r="N82" s="1" t="str">
        <f t="shared" si="6"/>
        <v>n.a.</v>
      </c>
      <c r="O82" s="1"/>
      <c r="P82" s="1"/>
      <c r="Q82" s="1">
        <f t="shared" si="8"/>
        <v>6</v>
      </c>
      <c r="R82" s="1" t="s">
        <v>668</v>
      </c>
      <c r="S82" s="1" t="str">
        <f t="shared" si="9"/>
        <v>n.a.</v>
      </c>
      <c r="T82" s="1"/>
      <c r="U82" s="1"/>
      <c r="V82" s="1" t="str">
        <f t="shared" si="10"/>
        <v>n.a.</v>
      </c>
      <c r="W82" s="1" t="s">
        <v>668</v>
      </c>
      <c r="X82" s="1" t="str">
        <f t="shared" si="11"/>
        <v>n.a.</v>
      </c>
    </row>
    <row r="83" spans="1:24" x14ac:dyDescent="0.25">
      <c r="A83" s="9"/>
      <c r="B83" s="9" t="str">
        <f>HYPERLINK("https://attack.mitre.org/techniques/T1555/006","MITRE")</f>
        <v>MITRE</v>
      </c>
      <c r="C83" s="9" t="s">
        <v>83</v>
      </c>
      <c r="D83" s="117" t="s">
        <v>93</v>
      </c>
      <c r="E83" s="118" t="s">
        <v>687</v>
      </c>
      <c r="F83" s="16" t="s">
        <v>7</v>
      </c>
      <c r="G83" s="16" t="s">
        <v>7</v>
      </c>
      <c r="H83" s="16">
        <v>3</v>
      </c>
      <c r="I83" s="92" t="s">
        <v>21</v>
      </c>
      <c r="J83" s="92" t="s">
        <v>21</v>
      </c>
      <c r="K83" s="92" t="s">
        <v>21</v>
      </c>
      <c r="L83" s="1" t="str">
        <f t="shared" si="7"/>
        <v>n.a.</v>
      </c>
      <c r="M83" s="1" t="s">
        <v>668</v>
      </c>
      <c r="N83" s="1" t="str">
        <f t="shared" si="6"/>
        <v>n.a.</v>
      </c>
      <c r="O83" s="1"/>
      <c r="P83" s="1"/>
      <c r="Q83" s="1" t="str">
        <f t="shared" si="8"/>
        <v>n.a.</v>
      </c>
      <c r="R83" s="1" t="s">
        <v>668</v>
      </c>
      <c r="S83" s="1" t="str">
        <f t="shared" si="9"/>
        <v>n.a.</v>
      </c>
      <c r="T83" s="1"/>
      <c r="U83" s="1"/>
      <c r="V83" s="1">
        <f t="shared" si="10"/>
        <v>6</v>
      </c>
      <c r="W83" s="1" t="s">
        <v>668</v>
      </c>
      <c r="X83" s="1" t="str">
        <f t="shared" si="11"/>
        <v>n.a.</v>
      </c>
    </row>
    <row r="84" spans="1:24" x14ac:dyDescent="0.25">
      <c r="A84" s="9"/>
      <c r="B84" s="9" t="str">
        <f>HYPERLINK("https://attack.mitre.org/techniques/T1555/004","MITRE")</f>
        <v>MITRE</v>
      </c>
      <c r="C84" s="9" t="s">
        <v>83</v>
      </c>
      <c r="D84" s="117" t="s">
        <v>93</v>
      </c>
      <c r="E84" s="118" t="s">
        <v>113</v>
      </c>
      <c r="F84" s="16">
        <v>3</v>
      </c>
      <c r="G84" s="16">
        <v>3</v>
      </c>
      <c r="H84" s="16" t="s">
        <v>7</v>
      </c>
      <c r="I84" s="124" t="s">
        <v>21</v>
      </c>
      <c r="J84" s="124" t="s">
        <v>21</v>
      </c>
      <c r="K84" s="124" t="s">
        <v>21</v>
      </c>
      <c r="L84" s="1">
        <f t="shared" si="7"/>
        <v>6</v>
      </c>
      <c r="M84" s="1" t="s">
        <v>668</v>
      </c>
      <c r="N84" s="1" t="str">
        <f t="shared" si="6"/>
        <v>n.a.</v>
      </c>
      <c r="O84" s="1"/>
      <c r="P84" s="1"/>
      <c r="Q84" s="1">
        <f t="shared" si="8"/>
        <v>6</v>
      </c>
      <c r="R84" s="1" t="s">
        <v>668</v>
      </c>
      <c r="S84" s="1" t="str">
        <f t="shared" si="9"/>
        <v>n.a.</v>
      </c>
      <c r="T84" s="1"/>
      <c r="U84" s="1"/>
      <c r="V84" s="1" t="str">
        <f t="shared" si="10"/>
        <v>n.a.</v>
      </c>
      <c r="W84" s="1" t="s">
        <v>668</v>
      </c>
      <c r="X84" s="1" t="str">
        <f t="shared" si="11"/>
        <v>n.a.</v>
      </c>
    </row>
    <row r="85" spans="1:24" x14ac:dyDescent="0.25">
      <c r="A85" s="9"/>
      <c r="B85" s="9" t="str">
        <f>HYPERLINK("https://attack.mitre.org/techniques/T1212","MITRE")</f>
        <v>MITRE</v>
      </c>
      <c r="C85" s="9" t="s">
        <v>83</v>
      </c>
      <c r="D85" s="117" t="s">
        <v>114</v>
      </c>
      <c r="E85" s="118" t="s">
        <v>15</v>
      </c>
      <c r="F85" s="16">
        <v>3</v>
      </c>
      <c r="G85" s="16">
        <v>3</v>
      </c>
      <c r="H85" s="16">
        <v>3</v>
      </c>
      <c r="I85" s="124" t="s">
        <v>21</v>
      </c>
      <c r="J85" s="124" t="s">
        <v>21</v>
      </c>
      <c r="K85" s="124" t="s">
        <v>21</v>
      </c>
      <c r="L85" s="1">
        <f t="shared" si="7"/>
        <v>6</v>
      </c>
      <c r="M85" s="1" t="s">
        <v>668</v>
      </c>
      <c r="N85" s="1" t="str">
        <f t="shared" si="6"/>
        <v>n.a.</v>
      </c>
      <c r="O85" s="1"/>
      <c r="P85" s="1"/>
      <c r="Q85" s="1">
        <f t="shared" si="8"/>
        <v>6</v>
      </c>
      <c r="R85" s="1" t="s">
        <v>668</v>
      </c>
      <c r="S85" s="1" t="str">
        <f t="shared" si="9"/>
        <v>n.a.</v>
      </c>
      <c r="T85" s="1"/>
      <c r="U85" s="1"/>
      <c r="V85" s="1">
        <f t="shared" si="10"/>
        <v>6</v>
      </c>
      <c r="W85" s="1" t="s">
        <v>668</v>
      </c>
      <c r="X85" s="1" t="str">
        <f t="shared" si="11"/>
        <v>n.a.</v>
      </c>
    </row>
    <row r="86" spans="1:24" x14ac:dyDescent="0.25">
      <c r="A86" s="9"/>
      <c r="B86" s="9" t="str">
        <f>HYPERLINK("https://attack.mitre.org/techniques/T1187","MITRE")</f>
        <v>MITRE</v>
      </c>
      <c r="C86" s="9" t="s">
        <v>83</v>
      </c>
      <c r="D86" s="117" t="s">
        <v>115</v>
      </c>
      <c r="E86" s="118" t="s">
        <v>15</v>
      </c>
      <c r="F86" s="16">
        <v>3</v>
      </c>
      <c r="G86" s="16">
        <v>3</v>
      </c>
      <c r="H86" s="16" t="s">
        <v>7</v>
      </c>
      <c r="I86" s="124" t="s">
        <v>21</v>
      </c>
      <c r="J86" s="124" t="s">
        <v>21</v>
      </c>
      <c r="K86" s="124" t="s">
        <v>21</v>
      </c>
      <c r="L86" s="1">
        <f t="shared" si="7"/>
        <v>6</v>
      </c>
      <c r="M86" s="1" t="s">
        <v>668</v>
      </c>
      <c r="N86" s="1" t="str">
        <f t="shared" si="6"/>
        <v>n.a.</v>
      </c>
      <c r="O86" s="1"/>
      <c r="P86" s="1"/>
      <c r="Q86" s="1">
        <f t="shared" si="8"/>
        <v>6</v>
      </c>
      <c r="R86" s="1" t="s">
        <v>668</v>
      </c>
      <c r="S86" s="1" t="str">
        <f t="shared" si="9"/>
        <v>n.a.</v>
      </c>
      <c r="T86" s="1"/>
      <c r="U86" s="1"/>
      <c r="V86" s="1" t="str">
        <f t="shared" si="10"/>
        <v>n.a.</v>
      </c>
      <c r="W86" s="1" t="s">
        <v>668</v>
      </c>
      <c r="X86" s="1" t="str">
        <f t="shared" si="11"/>
        <v>n.a.</v>
      </c>
    </row>
    <row r="87" spans="1:24" x14ac:dyDescent="0.25">
      <c r="A87" s="9"/>
      <c r="B87" s="9" t="str">
        <f>HYPERLINK("https://attack.mitre.org/techniques/T1606/002","MITRE")</f>
        <v>MITRE</v>
      </c>
      <c r="C87" s="9" t="s">
        <v>83</v>
      </c>
      <c r="D87" s="117" t="s">
        <v>116</v>
      </c>
      <c r="E87" s="118" t="s">
        <v>117</v>
      </c>
      <c r="F87" s="16">
        <v>3</v>
      </c>
      <c r="G87" s="16">
        <v>3</v>
      </c>
      <c r="H87" s="16">
        <v>3</v>
      </c>
      <c r="I87" s="124" t="s">
        <v>21</v>
      </c>
      <c r="J87" s="124" t="s">
        <v>21</v>
      </c>
      <c r="K87" s="124" t="s">
        <v>21</v>
      </c>
      <c r="L87" s="1">
        <f t="shared" si="7"/>
        <v>6</v>
      </c>
      <c r="M87" s="1" t="s">
        <v>668</v>
      </c>
      <c r="N87" s="1" t="str">
        <f t="shared" si="6"/>
        <v>n.a.</v>
      </c>
      <c r="O87" s="1"/>
      <c r="P87" s="1"/>
      <c r="Q87" s="1">
        <f t="shared" si="8"/>
        <v>6</v>
      </c>
      <c r="R87" s="1" t="s">
        <v>668</v>
      </c>
      <c r="S87" s="1" t="str">
        <f t="shared" si="9"/>
        <v>n.a.</v>
      </c>
      <c r="T87" s="1"/>
      <c r="U87" s="1"/>
      <c r="V87" s="1">
        <f t="shared" si="10"/>
        <v>6</v>
      </c>
      <c r="W87" s="1" t="s">
        <v>668</v>
      </c>
      <c r="X87" s="1" t="str">
        <f t="shared" si="11"/>
        <v>n.a.</v>
      </c>
    </row>
    <row r="88" spans="1:24" x14ac:dyDescent="0.25">
      <c r="A88" s="9"/>
      <c r="B88" s="9" t="str">
        <f>HYPERLINK("https://attack.mitre.org/techniques/T1606/001","MITRE")</f>
        <v>MITRE</v>
      </c>
      <c r="C88" s="9" t="s">
        <v>83</v>
      </c>
      <c r="D88" s="117" t="s">
        <v>116</v>
      </c>
      <c r="E88" s="118" t="s">
        <v>118</v>
      </c>
      <c r="F88" s="16">
        <v>3</v>
      </c>
      <c r="G88" s="16">
        <v>3</v>
      </c>
      <c r="H88" s="16">
        <v>3</v>
      </c>
      <c r="I88" s="124" t="s">
        <v>21</v>
      </c>
      <c r="J88" s="124" t="s">
        <v>21</v>
      </c>
      <c r="K88" s="124" t="s">
        <v>21</v>
      </c>
      <c r="L88" s="1">
        <f t="shared" si="7"/>
        <v>6</v>
      </c>
      <c r="M88" s="1" t="s">
        <v>668</v>
      </c>
      <c r="N88" s="1" t="str">
        <f t="shared" si="6"/>
        <v>n.a.</v>
      </c>
      <c r="O88" s="1"/>
      <c r="P88" s="1"/>
      <c r="Q88" s="1">
        <f t="shared" si="8"/>
        <v>6</v>
      </c>
      <c r="R88" s="1" t="s">
        <v>668</v>
      </c>
      <c r="S88" s="1" t="str">
        <f t="shared" si="9"/>
        <v>n.a.</v>
      </c>
      <c r="T88" s="1"/>
      <c r="U88" s="1"/>
      <c r="V88" s="1">
        <f t="shared" si="10"/>
        <v>6</v>
      </c>
      <c r="W88" s="1" t="s">
        <v>668</v>
      </c>
      <c r="X88" s="1" t="str">
        <f t="shared" si="11"/>
        <v>n.a.</v>
      </c>
    </row>
    <row r="89" spans="1:24" x14ac:dyDescent="0.25">
      <c r="A89" s="9"/>
      <c r="B89" s="9" t="str">
        <f>HYPERLINK("https://attack.mitre.org/techniques/T1056/004","MITRE")</f>
        <v>MITRE</v>
      </c>
      <c r="C89" s="9" t="s">
        <v>83</v>
      </c>
      <c r="D89" s="117" t="s">
        <v>9</v>
      </c>
      <c r="E89" s="118" t="s">
        <v>13</v>
      </c>
      <c r="F89" s="16">
        <v>2</v>
      </c>
      <c r="G89" s="16">
        <v>2</v>
      </c>
      <c r="H89" s="16" t="s">
        <v>7</v>
      </c>
      <c r="I89" s="124" t="s">
        <v>21</v>
      </c>
      <c r="J89" s="124" t="s">
        <v>21</v>
      </c>
      <c r="K89" s="124" t="s">
        <v>21</v>
      </c>
      <c r="L89" s="1">
        <f t="shared" si="7"/>
        <v>5</v>
      </c>
      <c r="M89" s="1" t="s">
        <v>668</v>
      </c>
      <c r="N89" s="1" t="str">
        <f t="shared" si="6"/>
        <v>n.a.</v>
      </c>
      <c r="O89" s="1"/>
      <c r="P89" s="1"/>
      <c r="Q89" s="1">
        <f t="shared" si="8"/>
        <v>5</v>
      </c>
      <c r="R89" s="1" t="s">
        <v>668</v>
      </c>
      <c r="S89" s="1" t="str">
        <f t="shared" si="9"/>
        <v>n.a.</v>
      </c>
      <c r="T89" s="1"/>
      <c r="U89" s="1"/>
      <c r="V89" s="1" t="str">
        <f t="shared" si="10"/>
        <v>n.a.</v>
      </c>
      <c r="W89" s="1" t="s">
        <v>668</v>
      </c>
      <c r="X89" s="1" t="str">
        <f t="shared" si="11"/>
        <v>n.a.</v>
      </c>
    </row>
    <row r="90" spans="1:24" x14ac:dyDescent="0.25">
      <c r="A90" s="9"/>
      <c r="B90" s="9" t="str">
        <f>HYPERLINK("https://attack.mitre.org/techniques/T1056/002","MITRE")</f>
        <v>MITRE</v>
      </c>
      <c r="C90" s="9" t="s">
        <v>83</v>
      </c>
      <c r="D90" s="117" t="s">
        <v>9</v>
      </c>
      <c r="E90" s="118" t="s">
        <v>11</v>
      </c>
      <c r="F90" s="16">
        <v>2</v>
      </c>
      <c r="G90" s="16">
        <v>2</v>
      </c>
      <c r="H90" s="16" t="s">
        <v>7</v>
      </c>
      <c r="I90" s="124" t="s">
        <v>21</v>
      </c>
      <c r="J90" s="124" t="s">
        <v>21</v>
      </c>
      <c r="K90" s="124" t="s">
        <v>21</v>
      </c>
      <c r="L90" s="1">
        <f t="shared" si="7"/>
        <v>5</v>
      </c>
      <c r="M90" s="1" t="s">
        <v>668</v>
      </c>
      <c r="N90" s="1" t="str">
        <f t="shared" si="6"/>
        <v>n.a.</v>
      </c>
      <c r="O90" s="1"/>
      <c r="P90" s="1"/>
      <c r="Q90" s="1">
        <f t="shared" si="8"/>
        <v>5</v>
      </c>
      <c r="R90" s="1" t="s">
        <v>668</v>
      </c>
      <c r="S90" s="1" t="str">
        <f t="shared" si="9"/>
        <v>n.a.</v>
      </c>
      <c r="T90" s="1"/>
      <c r="U90" s="1"/>
      <c r="V90" s="1" t="str">
        <f t="shared" si="10"/>
        <v>n.a.</v>
      </c>
      <c r="W90" s="1" t="s">
        <v>668</v>
      </c>
      <c r="X90" s="1" t="str">
        <f t="shared" si="11"/>
        <v>n.a.</v>
      </c>
    </row>
    <row r="91" spans="1:24" x14ac:dyDescent="0.25">
      <c r="A91" s="9"/>
      <c r="B91" s="9" t="str">
        <f>HYPERLINK("https://attack.mitre.org/techniques/T1056/001","MITRE")</f>
        <v>MITRE</v>
      </c>
      <c r="C91" s="9" t="s">
        <v>83</v>
      </c>
      <c r="D91" s="117" t="s">
        <v>9</v>
      </c>
      <c r="E91" s="118" t="s">
        <v>10</v>
      </c>
      <c r="F91" s="16">
        <v>3</v>
      </c>
      <c r="G91" s="16">
        <v>3</v>
      </c>
      <c r="H91" s="16" t="s">
        <v>7</v>
      </c>
      <c r="I91" s="124" t="s">
        <v>21</v>
      </c>
      <c r="J91" s="124" t="s">
        <v>21</v>
      </c>
      <c r="K91" s="124" t="s">
        <v>21</v>
      </c>
      <c r="L91" s="1">
        <f t="shared" si="7"/>
        <v>6</v>
      </c>
      <c r="M91" s="1" t="s">
        <v>668</v>
      </c>
      <c r="N91" s="1" t="str">
        <f t="shared" si="6"/>
        <v>n.a.</v>
      </c>
      <c r="O91" s="1"/>
      <c r="P91" s="1"/>
      <c r="Q91" s="1">
        <f t="shared" si="8"/>
        <v>6</v>
      </c>
      <c r="R91" s="1" t="s">
        <v>668</v>
      </c>
      <c r="S91" s="1" t="str">
        <f t="shared" si="9"/>
        <v>n.a.</v>
      </c>
      <c r="T91" s="1"/>
      <c r="U91" s="1"/>
      <c r="V91" s="1" t="str">
        <f t="shared" si="10"/>
        <v>n.a.</v>
      </c>
      <c r="W91" s="1" t="s">
        <v>668</v>
      </c>
      <c r="X91" s="1" t="str">
        <f t="shared" si="11"/>
        <v>n.a.</v>
      </c>
    </row>
    <row r="92" spans="1:24" x14ac:dyDescent="0.25">
      <c r="A92" s="9"/>
      <c r="B92" s="9" t="str">
        <f>HYPERLINK("https://attack.mitre.org/techniques/T1056/003","MITRE")</f>
        <v>MITRE</v>
      </c>
      <c r="C92" s="9" t="s">
        <v>83</v>
      </c>
      <c r="D92" s="117" t="s">
        <v>9</v>
      </c>
      <c r="E92" s="118" t="s">
        <v>12</v>
      </c>
      <c r="F92" s="16">
        <v>3</v>
      </c>
      <c r="G92" s="16">
        <v>3</v>
      </c>
      <c r="H92" s="16" t="s">
        <v>7</v>
      </c>
      <c r="I92" s="124" t="s">
        <v>21</v>
      </c>
      <c r="J92" s="124" t="s">
        <v>21</v>
      </c>
      <c r="K92" s="124" t="s">
        <v>21</v>
      </c>
      <c r="L92" s="1">
        <f t="shared" si="7"/>
        <v>6</v>
      </c>
      <c r="M92" s="1" t="s">
        <v>668</v>
      </c>
      <c r="N92" s="1" t="str">
        <f t="shared" si="6"/>
        <v>n.a.</v>
      </c>
      <c r="O92" s="1"/>
      <c r="P92" s="1"/>
      <c r="Q92" s="1">
        <f t="shared" si="8"/>
        <v>6</v>
      </c>
      <c r="R92" s="1" t="s">
        <v>668</v>
      </c>
      <c r="S92" s="1" t="str">
        <f t="shared" si="9"/>
        <v>n.a.</v>
      </c>
      <c r="T92" s="1"/>
      <c r="U92" s="1"/>
      <c r="V92" s="1" t="str">
        <f t="shared" si="10"/>
        <v>n.a.</v>
      </c>
      <c r="W92" s="1" t="s">
        <v>668</v>
      </c>
      <c r="X92" s="1" t="str">
        <f t="shared" si="11"/>
        <v>n.a.</v>
      </c>
    </row>
    <row r="93" spans="1:24" x14ac:dyDescent="0.25">
      <c r="A93" s="9"/>
      <c r="B93" s="9" t="str">
        <f>HYPERLINK("https://attack.mitre.org/techniques/T1556/001","MITRE")</f>
        <v>MITRE</v>
      </c>
      <c r="C93" s="9" t="s">
        <v>83</v>
      </c>
      <c r="D93" s="117" t="s">
        <v>84</v>
      </c>
      <c r="E93" s="118" t="s">
        <v>85</v>
      </c>
      <c r="F93" s="16">
        <v>3</v>
      </c>
      <c r="G93" s="16">
        <v>3</v>
      </c>
      <c r="H93" s="16" t="s">
        <v>7</v>
      </c>
      <c r="I93" s="92" t="s">
        <v>21</v>
      </c>
      <c r="J93" s="92" t="s">
        <v>21</v>
      </c>
      <c r="K93" s="92" t="s">
        <v>21</v>
      </c>
      <c r="L93" s="1">
        <f t="shared" si="7"/>
        <v>6</v>
      </c>
      <c r="M93" s="1" t="s">
        <v>668</v>
      </c>
      <c r="N93" s="1" t="str">
        <f t="shared" si="6"/>
        <v>n.a.</v>
      </c>
      <c r="O93" s="1"/>
      <c r="P93" s="1"/>
      <c r="Q93" s="1">
        <f t="shared" si="8"/>
        <v>6</v>
      </c>
      <c r="R93" s="1" t="s">
        <v>668</v>
      </c>
      <c r="S93" s="1" t="str">
        <f t="shared" si="9"/>
        <v>n.a.</v>
      </c>
      <c r="T93" s="1"/>
      <c r="U93" s="1"/>
      <c r="V93" s="1" t="str">
        <f t="shared" si="10"/>
        <v>n.a.</v>
      </c>
      <c r="W93" s="1" t="s">
        <v>668</v>
      </c>
      <c r="X93" s="1" t="str">
        <f t="shared" si="11"/>
        <v>n.a.</v>
      </c>
    </row>
    <row r="94" spans="1:24" x14ac:dyDescent="0.25">
      <c r="A94" s="9"/>
      <c r="B94" s="9" t="str">
        <f>HYPERLINK("https://attack.mitre.org/techniques/T1556/004","MITRE")</f>
        <v>MITRE</v>
      </c>
      <c r="C94" s="9" t="s">
        <v>83</v>
      </c>
      <c r="D94" s="117" t="s">
        <v>84</v>
      </c>
      <c r="E94" s="118" t="s">
        <v>88</v>
      </c>
      <c r="F94" s="16" t="s">
        <v>7</v>
      </c>
      <c r="G94" s="16">
        <v>3</v>
      </c>
      <c r="H94" s="16" t="s">
        <v>7</v>
      </c>
      <c r="I94" s="92" t="s">
        <v>21</v>
      </c>
      <c r="J94" s="92" t="s">
        <v>21</v>
      </c>
      <c r="K94" s="92" t="s">
        <v>21</v>
      </c>
      <c r="L94" s="1" t="str">
        <f t="shared" si="7"/>
        <v>n.a.</v>
      </c>
      <c r="M94" s="1" t="s">
        <v>668</v>
      </c>
      <c r="N94" s="1" t="str">
        <f t="shared" si="6"/>
        <v>n.a.</v>
      </c>
      <c r="O94" s="1"/>
      <c r="P94" s="1"/>
      <c r="Q94" s="1">
        <f t="shared" si="8"/>
        <v>6</v>
      </c>
      <c r="R94" s="1" t="s">
        <v>668</v>
      </c>
      <c r="S94" s="1" t="str">
        <f t="shared" si="9"/>
        <v>n.a.</v>
      </c>
      <c r="T94" s="1"/>
      <c r="U94" s="1"/>
      <c r="V94" s="1" t="str">
        <f t="shared" si="10"/>
        <v>n.a.</v>
      </c>
      <c r="W94" s="1" t="s">
        <v>668</v>
      </c>
      <c r="X94" s="1" t="str">
        <f t="shared" si="11"/>
        <v>n.a.</v>
      </c>
    </row>
    <row r="95" spans="1:24" x14ac:dyDescent="0.25">
      <c r="A95" s="9"/>
      <c r="B95" s="9" t="str">
        <f>HYPERLINK("https://attack.mitre.org/techniques/T1556/002","MITRE")</f>
        <v>MITRE</v>
      </c>
      <c r="C95" s="9" t="s">
        <v>83</v>
      </c>
      <c r="D95" s="117" t="s">
        <v>84</v>
      </c>
      <c r="E95" s="118" t="s">
        <v>86</v>
      </c>
      <c r="F95" s="16">
        <v>3</v>
      </c>
      <c r="G95" s="16">
        <v>3</v>
      </c>
      <c r="H95" s="16" t="s">
        <v>7</v>
      </c>
      <c r="I95" s="92" t="s">
        <v>21</v>
      </c>
      <c r="J95" s="92" t="s">
        <v>21</v>
      </c>
      <c r="K95" s="92" t="s">
        <v>21</v>
      </c>
      <c r="L95" s="1">
        <f t="shared" si="7"/>
        <v>6</v>
      </c>
      <c r="M95" s="1" t="s">
        <v>668</v>
      </c>
      <c r="N95" s="1" t="str">
        <f t="shared" si="6"/>
        <v>n.a.</v>
      </c>
      <c r="O95" s="1"/>
      <c r="P95" s="1"/>
      <c r="Q95" s="1">
        <f t="shared" si="8"/>
        <v>6</v>
      </c>
      <c r="R95" s="1" t="s">
        <v>668</v>
      </c>
      <c r="S95" s="1" t="str">
        <f t="shared" si="9"/>
        <v>n.a.</v>
      </c>
      <c r="T95" s="1"/>
      <c r="U95" s="1"/>
      <c r="V95" s="1" t="str">
        <f t="shared" si="10"/>
        <v>n.a.</v>
      </c>
      <c r="W95" s="1" t="s">
        <v>668</v>
      </c>
      <c r="X95" s="1" t="str">
        <f t="shared" si="11"/>
        <v>n.a.</v>
      </c>
    </row>
    <row r="96" spans="1:24" x14ac:dyDescent="0.25">
      <c r="A96" s="9"/>
      <c r="B96" s="9" t="str">
        <f>HYPERLINK("https://attack.mitre.org/techniques/T1556/003","MITRE")</f>
        <v>MITRE</v>
      </c>
      <c r="C96" s="9" t="s">
        <v>83</v>
      </c>
      <c r="D96" s="117" t="s">
        <v>84</v>
      </c>
      <c r="E96" s="118" t="s">
        <v>87</v>
      </c>
      <c r="F96" s="16">
        <v>3</v>
      </c>
      <c r="G96" s="16">
        <v>3</v>
      </c>
      <c r="H96" s="16" t="s">
        <v>7</v>
      </c>
      <c r="I96" s="92" t="s">
        <v>21</v>
      </c>
      <c r="J96" s="92" t="s">
        <v>21</v>
      </c>
      <c r="K96" s="92" t="s">
        <v>21</v>
      </c>
      <c r="L96" s="1">
        <f t="shared" si="7"/>
        <v>6</v>
      </c>
      <c r="M96" s="1" t="s">
        <v>668</v>
      </c>
      <c r="N96" s="1" t="str">
        <f t="shared" si="6"/>
        <v>n.a.</v>
      </c>
      <c r="O96" s="1"/>
      <c r="P96" s="1"/>
      <c r="Q96" s="1">
        <f t="shared" si="8"/>
        <v>6</v>
      </c>
      <c r="R96" s="1" t="s">
        <v>668</v>
      </c>
      <c r="S96" s="1" t="str">
        <f t="shared" si="9"/>
        <v>n.a.</v>
      </c>
      <c r="T96" s="1"/>
      <c r="U96" s="1"/>
      <c r="V96" s="1" t="str">
        <f t="shared" si="10"/>
        <v>n.a.</v>
      </c>
      <c r="W96" s="1" t="s">
        <v>668</v>
      </c>
      <c r="X96" s="1" t="str">
        <f t="shared" si="11"/>
        <v>n.a.</v>
      </c>
    </row>
    <row r="97" spans="1:24" x14ac:dyDescent="0.25">
      <c r="A97" s="9"/>
      <c r="B97" s="9" t="str">
        <f>HYPERLINK("https://attack.mitre.org/techniques/T1556/005","MITRE")</f>
        <v>MITRE</v>
      </c>
      <c r="C97" s="9" t="s">
        <v>83</v>
      </c>
      <c r="D97" s="117" t="s">
        <v>84</v>
      </c>
      <c r="E97" s="118" t="s">
        <v>463</v>
      </c>
      <c r="F97" s="16">
        <v>3</v>
      </c>
      <c r="G97" s="16">
        <v>3</v>
      </c>
      <c r="H97" s="16" t="s">
        <v>7</v>
      </c>
      <c r="I97" s="92" t="s">
        <v>21</v>
      </c>
      <c r="J97" s="92" t="s">
        <v>21</v>
      </c>
      <c r="K97" s="92" t="s">
        <v>21</v>
      </c>
      <c r="L97" s="1">
        <f t="shared" si="7"/>
        <v>6</v>
      </c>
      <c r="M97" s="1" t="s">
        <v>668</v>
      </c>
      <c r="N97" s="1" t="str">
        <f t="shared" si="6"/>
        <v>n.a.</v>
      </c>
      <c r="O97" s="1"/>
      <c r="P97" s="1"/>
      <c r="Q97" s="1">
        <f t="shared" si="8"/>
        <v>6</v>
      </c>
      <c r="R97" s="1" t="s">
        <v>668</v>
      </c>
      <c r="S97" s="1" t="str">
        <f t="shared" si="9"/>
        <v>n.a.</v>
      </c>
      <c r="T97" s="1"/>
      <c r="U97" s="1"/>
      <c r="V97" s="1" t="str">
        <f t="shared" si="10"/>
        <v>n.a.</v>
      </c>
      <c r="W97" s="1" t="s">
        <v>668</v>
      </c>
      <c r="X97" s="1" t="str">
        <f t="shared" si="11"/>
        <v>n.a.</v>
      </c>
    </row>
    <row r="98" spans="1:24" x14ac:dyDescent="0.25">
      <c r="A98" s="9"/>
      <c r="B98" s="9" t="str">
        <f>HYPERLINK("https://attack.mitre.org/techniques/T1556/006","MITRE")</f>
        <v>MITRE</v>
      </c>
      <c r="C98" s="9" t="s">
        <v>83</v>
      </c>
      <c r="D98" s="117" t="s">
        <v>84</v>
      </c>
      <c r="E98" s="118" t="s">
        <v>688</v>
      </c>
      <c r="F98" s="16">
        <v>3</v>
      </c>
      <c r="G98" s="16">
        <v>3</v>
      </c>
      <c r="H98" s="16">
        <v>3</v>
      </c>
      <c r="I98" s="92" t="s">
        <v>21</v>
      </c>
      <c r="J98" s="92" t="s">
        <v>21</v>
      </c>
      <c r="K98" s="92" t="s">
        <v>21</v>
      </c>
      <c r="L98" s="1">
        <f t="shared" si="7"/>
        <v>6</v>
      </c>
      <c r="M98" s="1" t="s">
        <v>668</v>
      </c>
      <c r="N98" s="1" t="str">
        <f t="shared" si="6"/>
        <v>n.a.</v>
      </c>
      <c r="O98" s="1"/>
      <c r="P98" s="1"/>
      <c r="Q98" s="1">
        <f t="shared" si="8"/>
        <v>6</v>
      </c>
      <c r="R98" s="1" t="s">
        <v>668</v>
      </c>
      <c r="S98" s="1" t="str">
        <f t="shared" si="9"/>
        <v>n.a.</v>
      </c>
      <c r="T98" s="1"/>
      <c r="U98" s="1"/>
      <c r="V98" s="1">
        <f t="shared" si="10"/>
        <v>6</v>
      </c>
      <c r="W98" s="1" t="s">
        <v>668</v>
      </c>
      <c r="X98" s="1" t="str">
        <f t="shared" si="11"/>
        <v>n.a.</v>
      </c>
    </row>
    <row r="99" spans="1:24" x14ac:dyDescent="0.25">
      <c r="A99" s="9"/>
      <c r="B99" s="9" t="str">
        <f>HYPERLINK("https://attack.mitre.org/techniques/T1556/007","MITRE")</f>
        <v>MITRE</v>
      </c>
      <c r="C99" s="9" t="s">
        <v>83</v>
      </c>
      <c r="D99" s="117" t="s">
        <v>84</v>
      </c>
      <c r="E99" s="118" t="s">
        <v>473</v>
      </c>
      <c r="F99" s="16">
        <v>3</v>
      </c>
      <c r="G99" s="16">
        <v>3</v>
      </c>
      <c r="H99" s="16">
        <v>3</v>
      </c>
      <c r="I99" s="92" t="s">
        <v>21</v>
      </c>
      <c r="J99" s="92" t="s">
        <v>21</v>
      </c>
      <c r="K99" s="92" t="s">
        <v>21</v>
      </c>
      <c r="L99" s="1">
        <f t="shared" si="7"/>
        <v>6</v>
      </c>
      <c r="M99" s="1" t="s">
        <v>668</v>
      </c>
      <c r="N99" s="1" t="str">
        <f t="shared" si="6"/>
        <v>n.a.</v>
      </c>
      <c r="O99" s="1"/>
      <c r="P99" s="1"/>
      <c r="Q99" s="1">
        <f t="shared" si="8"/>
        <v>6</v>
      </c>
      <c r="R99" s="1" t="s">
        <v>668</v>
      </c>
      <c r="S99" s="1" t="str">
        <f t="shared" si="9"/>
        <v>n.a.</v>
      </c>
      <c r="T99" s="1"/>
      <c r="U99" s="1"/>
      <c r="V99" s="1">
        <f t="shared" si="10"/>
        <v>6</v>
      </c>
      <c r="W99" s="1" t="s">
        <v>668</v>
      </c>
      <c r="X99" s="1" t="str">
        <f t="shared" si="11"/>
        <v>n.a.</v>
      </c>
    </row>
    <row r="100" spans="1:24" x14ac:dyDescent="0.25">
      <c r="A100" s="9"/>
      <c r="B100" s="9" t="str">
        <f>HYPERLINK("https://attack.mitre.org/techniques/T1556/008","MITRE")</f>
        <v>MITRE</v>
      </c>
      <c r="C100" s="9" t="s">
        <v>83</v>
      </c>
      <c r="D100" s="117" t="s">
        <v>84</v>
      </c>
      <c r="E100" s="118" t="s">
        <v>598</v>
      </c>
      <c r="F100" s="16">
        <v>3</v>
      </c>
      <c r="G100" s="16">
        <v>3</v>
      </c>
      <c r="H100" s="16">
        <v>3</v>
      </c>
      <c r="I100" s="92" t="s">
        <v>21</v>
      </c>
      <c r="J100" s="92" t="s">
        <v>21</v>
      </c>
      <c r="K100" s="92" t="s">
        <v>21</v>
      </c>
      <c r="L100" s="1">
        <f t="shared" si="7"/>
        <v>6</v>
      </c>
      <c r="M100" s="1" t="s">
        <v>668</v>
      </c>
      <c r="N100" s="1" t="str">
        <f t="shared" si="6"/>
        <v>n.a.</v>
      </c>
      <c r="O100" s="1"/>
      <c r="P100" s="1"/>
      <c r="Q100" s="1">
        <f t="shared" si="8"/>
        <v>6</v>
      </c>
      <c r="R100" s="1" t="s">
        <v>668</v>
      </c>
      <c r="S100" s="1" t="str">
        <f t="shared" si="9"/>
        <v>n.a.</v>
      </c>
      <c r="T100" s="1"/>
      <c r="U100" s="1"/>
      <c r="V100" s="1">
        <f t="shared" si="10"/>
        <v>6</v>
      </c>
      <c r="W100" s="1" t="s">
        <v>668</v>
      </c>
      <c r="X100" s="1" t="str">
        <f t="shared" si="11"/>
        <v>n.a.</v>
      </c>
    </row>
    <row r="101" spans="1:24" x14ac:dyDescent="0.25">
      <c r="A101" s="9"/>
      <c r="B101" s="9" t="str">
        <f>HYPERLINK("https://attack.mitre.org/techniques/T1556/009","MITRE")</f>
        <v>MITRE</v>
      </c>
      <c r="C101" s="9" t="s">
        <v>83</v>
      </c>
      <c r="D101" s="117" t="s">
        <v>84</v>
      </c>
      <c r="E101" s="118" t="s">
        <v>689</v>
      </c>
      <c r="F101" s="16" t="s">
        <v>7</v>
      </c>
      <c r="G101" s="16" t="s">
        <v>7</v>
      </c>
      <c r="H101" s="16">
        <v>3</v>
      </c>
      <c r="I101" s="92" t="s">
        <v>21</v>
      </c>
      <c r="J101" s="92" t="s">
        <v>21</v>
      </c>
      <c r="K101" s="92" t="s">
        <v>21</v>
      </c>
      <c r="L101" s="1" t="str">
        <f t="shared" si="7"/>
        <v>n.a.</v>
      </c>
      <c r="M101" s="1" t="s">
        <v>668</v>
      </c>
      <c r="N101" s="1" t="str">
        <f t="shared" si="6"/>
        <v>n.a.</v>
      </c>
      <c r="O101" s="1"/>
      <c r="P101" s="1"/>
      <c r="Q101" s="1" t="str">
        <f t="shared" si="8"/>
        <v>n.a.</v>
      </c>
      <c r="R101" s="1" t="s">
        <v>668</v>
      </c>
      <c r="S101" s="1" t="str">
        <f t="shared" si="9"/>
        <v>n.a.</v>
      </c>
      <c r="T101" s="1"/>
      <c r="U101" s="1"/>
      <c r="V101" s="1">
        <f t="shared" si="10"/>
        <v>6</v>
      </c>
      <c r="W101" s="1" t="s">
        <v>668</v>
      </c>
      <c r="X101" s="1" t="str">
        <f t="shared" si="11"/>
        <v>n.a.</v>
      </c>
    </row>
    <row r="102" spans="1:24" x14ac:dyDescent="0.25">
      <c r="A102" s="9"/>
      <c r="B102" s="9" t="str">
        <f>HYPERLINK("https://attack.mitre.org/techniques/T1111","MITRE")</f>
        <v>MITRE</v>
      </c>
      <c r="C102" s="9" t="s">
        <v>83</v>
      </c>
      <c r="D102" s="117" t="s">
        <v>119</v>
      </c>
      <c r="E102" s="118" t="s">
        <v>15</v>
      </c>
      <c r="F102" s="16">
        <v>3</v>
      </c>
      <c r="G102" s="16">
        <v>3</v>
      </c>
      <c r="H102" s="16" t="s">
        <v>7</v>
      </c>
      <c r="I102" s="124" t="s">
        <v>21</v>
      </c>
      <c r="J102" s="124" t="s">
        <v>21</v>
      </c>
      <c r="K102" s="124" t="s">
        <v>21</v>
      </c>
      <c r="L102" s="1">
        <f t="shared" si="7"/>
        <v>6</v>
      </c>
      <c r="M102" s="1" t="s">
        <v>668</v>
      </c>
      <c r="N102" s="1" t="str">
        <f t="shared" si="6"/>
        <v>n.a.</v>
      </c>
      <c r="O102" s="1"/>
      <c r="P102" s="1"/>
      <c r="Q102" s="1">
        <f t="shared" si="8"/>
        <v>6</v>
      </c>
      <c r="R102" s="1" t="s">
        <v>668</v>
      </c>
      <c r="S102" s="1" t="str">
        <f t="shared" si="9"/>
        <v>n.a.</v>
      </c>
      <c r="T102" s="1"/>
      <c r="U102" s="1"/>
      <c r="V102" s="1" t="str">
        <f t="shared" si="10"/>
        <v>n.a.</v>
      </c>
      <c r="W102" s="1" t="s">
        <v>668</v>
      </c>
      <c r="X102" s="1" t="str">
        <f t="shared" si="11"/>
        <v>n.a.</v>
      </c>
    </row>
    <row r="103" spans="1:24" x14ac:dyDescent="0.25">
      <c r="A103" s="9"/>
      <c r="B103" s="9" t="str">
        <f>HYPERLINK("https://attack.mitre.org/techniques/T1621","MITRE")</f>
        <v>MITRE</v>
      </c>
      <c r="C103" s="9" t="s">
        <v>83</v>
      </c>
      <c r="D103" s="117" t="s">
        <v>104</v>
      </c>
      <c r="E103" s="118" t="s">
        <v>15</v>
      </c>
      <c r="F103" s="16">
        <v>3</v>
      </c>
      <c r="G103" s="16">
        <v>3</v>
      </c>
      <c r="H103" s="16">
        <v>3</v>
      </c>
      <c r="I103" s="124" t="s">
        <v>21</v>
      </c>
      <c r="J103" s="124" t="s">
        <v>21</v>
      </c>
      <c r="K103" s="124" t="s">
        <v>21</v>
      </c>
      <c r="L103" s="1">
        <f t="shared" si="7"/>
        <v>6</v>
      </c>
      <c r="M103" s="1" t="s">
        <v>668</v>
      </c>
      <c r="N103" s="1" t="str">
        <f t="shared" si="6"/>
        <v>n.a.</v>
      </c>
      <c r="O103" s="1"/>
      <c r="P103" s="1"/>
      <c r="Q103" s="1">
        <f t="shared" si="8"/>
        <v>6</v>
      </c>
      <c r="R103" s="1" t="s">
        <v>668</v>
      </c>
      <c r="S103" s="1" t="str">
        <f t="shared" si="9"/>
        <v>n.a.</v>
      </c>
      <c r="T103" s="1"/>
      <c r="U103" s="1"/>
      <c r="V103" s="1">
        <f t="shared" si="10"/>
        <v>6</v>
      </c>
      <c r="W103" s="1" t="s">
        <v>668</v>
      </c>
      <c r="X103" s="1" t="str">
        <f t="shared" si="11"/>
        <v>n.a.</v>
      </c>
    </row>
    <row r="104" spans="1:24" x14ac:dyDescent="0.25">
      <c r="A104" s="9"/>
      <c r="B104" s="9" t="str">
        <f>HYPERLINK("https://attack.mitre.org/techniques/T1040","MITRE")</f>
        <v>MITRE</v>
      </c>
      <c r="C104" s="9" t="s">
        <v>83</v>
      </c>
      <c r="D104" s="117" t="s">
        <v>120</v>
      </c>
      <c r="E104" s="118" t="s">
        <v>15</v>
      </c>
      <c r="F104" s="16">
        <v>1</v>
      </c>
      <c r="G104" s="16">
        <v>1</v>
      </c>
      <c r="H104" s="16" t="s">
        <v>7</v>
      </c>
      <c r="I104" s="124" t="s">
        <v>21</v>
      </c>
      <c r="J104" s="124"/>
      <c r="K104" s="124"/>
      <c r="L104" s="1">
        <f t="shared" si="7"/>
        <v>2</v>
      </c>
      <c r="M104" s="1" t="s">
        <v>668</v>
      </c>
      <c r="N104" s="1" t="str">
        <f t="shared" si="6"/>
        <v>n.a.</v>
      </c>
      <c r="O104" s="1"/>
      <c r="P104" s="1"/>
      <c r="Q104" s="1">
        <f t="shared" si="8"/>
        <v>2</v>
      </c>
      <c r="R104" s="1" t="s">
        <v>668</v>
      </c>
      <c r="S104" s="1" t="str">
        <f t="shared" si="9"/>
        <v>n.a.</v>
      </c>
      <c r="T104" s="1"/>
      <c r="U104" s="1"/>
      <c r="V104" s="1" t="str">
        <f t="shared" si="10"/>
        <v>n.a.</v>
      </c>
      <c r="W104" s="1" t="s">
        <v>668</v>
      </c>
      <c r="X104" s="1" t="str">
        <f t="shared" si="11"/>
        <v>n.a.</v>
      </c>
    </row>
    <row r="105" spans="1:24" x14ac:dyDescent="0.25">
      <c r="A105" s="9"/>
      <c r="B105" s="9" t="str">
        <f>HYPERLINK("https://attack.mitre.org/techniques/T1003/008","MITRE")</f>
        <v>MITRE</v>
      </c>
      <c r="C105" s="9" t="s">
        <v>83</v>
      </c>
      <c r="D105" s="117" t="s">
        <v>91</v>
      </c>
      <c r="E105" s="118" t="s">
        <v>97</v>
      </c>
      <c r="F105" s="16">
        <v>3</v>
      </c>
      <c r="G105" s="16">
        <v>3</v>
      </c>
      <c r="H105" s="16" t="s">
        <v>7</v>
      </c>
      <c r="I105" s="92" t="s">
        <v>21</v>
      </c>
      <c r="J105" s="92" t="s">
        <v>21</v>
      </c>
      <c r="K105" s="92" t="s">
        <v>21</v>
      </c>
      <c r="L105" s="1">
        <f t="shared" si="7"/>
        <v>6</v>
      </c>
      <c r="M105" s="1" t="s">
        <v>668</v>
      </c>
      <c r="N105" s="1" t="str">
        <f t="shared" si="6"/>
        <v>n.a.</v>
      </c>
      <c r="O105" s="1"/>
      <c r="P105" s="1"/>
      <c r="Q105" s="1">
        <f t="shared" si="8"/>
        <v>6</v>
      </c>
      <c r="R105" s="1" t="s">
        <v>668</v>
      </c>
      <c r="S105" s="1" t="str">
        <f t="shared" si="9"/>
        <v>n.a.</v>
      </c>
      <c r="T105" s="1"/>
      <c r="U105" s="1"/>
      <c r="V105" s="1" t="str">
        <f t="shared" si="10"/>
        <v>n.a.</v>
      </c>
      <c r="W105" s="1" t="s">
        <v>668</v>
      </c>
      <c r="X105" s="1" t="str">
        <f t="shared" si="11"/>
        <v>n.a.</v>
      </c>
    </row>
    <row r="106" spans="1:24" x14ac:dyDescent="0.25">
      <c r="A106" s="9"/>
      <c r="B106" s="9" t="str">
        <f>HYPERLINK("https://attack.mitre.org/techniques/T1003/005","MITRE")</f>
        <v>MITRE</v>
      </c>
      <c r="C106" s="9" t="s">
        <v>83</v>
      </c>
      <c r="D106" s="117" t="s">
        <v>91</v>
      </c>
      <c r="E106" s="118" t="s">
        <v>121</v>
      </c>
      <c r="F106" s="16">
        <v>3</v>
      </c>
      <c r="G106" s="16">
        <v>3</v>
      </c>
      <c r="H106" s="16" t="s">
        <v>7</v>
      </c>
      <c r="I106" s="124" t="s">
        <v>21</v>
      </c>
      <c r="J106" s="124" t="s">
        <v>21</v>
      </c>
      <c r="K106" s="124" t="s">
        <v>21</v>
      </c>
      <c r="L106" s="1">
        <f t="shared" si="7"/>
        <v>6</v>
      </c>
      <c r="M106" s="1" t="s">
        <v>668</v>
      </c>
      <c r="N106" s="1" t="str">
        <f t="shared" si="6"/>
        <v>n.a.</v>
      </c>
      <c r="O106" s="1"/>
      <c r="P106" s="1"/>
      <c r="Q106" s="1">
        <f t="shared" si="8"/>
        <v>6</v>
      </c>
      <c r="R106" s="1" t="s">
        <v>668</v>
      </c>
      <c r="S106" s="1" t="str">
        <f t="shared" si="9"/>
        <v>n.a.</v>
      </c>
      <c r="T106" s="1"/>
      <c r="U106" s="1"/>
      <c r="V106" s="1" t="str">
        <f t="shared" si="10"/>
        <v>n.a.</v>
      </c>
      <c r="W106" s="1" t="s">
        <v>668</v>
      </c>
      <c r="X106" s="1" t="str">
        <f t="shared" si="11"/>
        <v>n.a.</v>
      </c>
    </row>
    <row r="107" spans="1:24" x14ac:dyDescent="0.25">
      <c r="A107" s="9"/>
      <c r="B107" s="9" t="str">
        <f>HYPERLINK("https://attack.mitre.org/techniques/T1003/006","MITRE")</f>
        <v>MITRE</v>
      </c>
      <c r="C107" s="9" t="s">
        <v>83</v>
      </c>
      <c r="D107" s="117" t="s">
        <v>91</v>
      </c>
      <c r="E107" s="118" t="s">
        <v>122</v>
      </c>
      <c r="F107" s="16" t="s">
        <v>7</v>
      </c>
      <c r="G107" s="16">
        <v>3</v>
      </c>
      <c r="H107" s="16" t="s">
        <v>7</v>
      </c>
      <c r="I107" s="124" t="s">
        <v>21</v>
      </c>
      <c r="J107" s="124" t="s">
        <v>21</v>
      </c>
      <c r="K107" s="124" t="s">
        <v>21</v>
      </c>
      <c r="L107" s="1" t="str">
        <f t="shared" si="7"/>
        <v>n.a.</v>
      </c>
      <c r="M107" s="1" t="s">
        <v>668</v>
      </c>
      <c r="N107" s="1" t="str">
        <f t="shared" si="6"/>
        <v>n.a.</v>
      </c>
      <c r="O107" s="1"/>
      <c r="P107" s="1"/>
      <c r="Q107" s="1">
        <f t="shared" si="8"/>
        <v>6</v>
      </c>
      <c r="R107" s="1" t="s">
        <v>668</v>
      </c>
      <c r="S107" s="1" t="str">
        <f t="shared" si="9"/>
        <v>n.a.</v>
      </c>
      <c r="T107" s="1"/>
      <c r="U107" s="1"/>
      <c r="V107" s="1" t="str">
        <f t="shared" si="10"/>
        <v>n.a.</v>
      </c>
      <c r="W107" s="1" t="s">
        <v>668</v>
      </c>
      <c r="X107" s="1" t="str">
        <f t="shared" si="11"/>
        <v>n.a.</v>
      </c>
    </row>
    <row r="108" spans="1:24" x14ac:dyDescent="0.25">
      <c r="A108" s="9"/>
      <c r="B108" s="9" t="str">
        <f>HYPERLINK("https://attack.mitre.org/techniques/T1003/004","MITRE")</f>
        <v>MITRE</v>
      </c>
      <c r="C108" s="9" t="s">
        <v>83</v>
      </c>
      <c r="D108" s="117" t="s">
        <v>91</v>
      </c>
      <c r="E108" s="118" t="s">
        <v>123</v>
      </c>
      <c r="F108" s="16">
        <v>3</v>
      </c>
      <c r="G108" s="16">
        <v>3</v>
      </c>
      <c r="H108" s="16" t="s">
        <v>7</v>
      </c>
      <c r="I108" s="124" t="s">
        <v>21</v>
      </c>
      <c r="J108" s="124" t="s">
        <v>21</v>
      </c>
      <c r="K108" s="124" t="s">
        <v>21</v>
      </c>
      <c r="L108" s="1">
        <f t="shared" si="7"/>
        <v>6</v>
      </c>
      <c r="M108" s="1" t="s">
        <v>668</v>
      </c>
      <c r="N108" s="1" t="str">
        <f t="shared" si="6"/>
        <v>n.a.</v>
      </c>
      <c r="O108" s="1"/>
      <c r="P108" s="1"/>
      <c r="Q108" s="1">
        <f t="shared" si="8"/>
        <v>6</v>
      </c>
      <c r="R108" s="1" t="s">
        <v>668</v>
      </c>
      <c r="S108" s="1" t="str">
        <f t="shared" si="9"/>
        <v>n.a.</v>
      </c>
      <c r="T108" s="1"/>
      <c r="U108" s="1"/>
      <c r="V108" s="1" t="str">
        <f t="shared" si="10"/>
        <v>n.a.</v>
      </c>
      <c r="W108" s="1" t="s">
        <v>668</v>
      </c>
      <c r="X108" s="1" t="str">
        <f t="shared" si="11"/>
        <v>n.a.</v>
      </c>
    </row>
    <row r="109" spans="1:24" x14ac:dyDescent="0.25">
      <c r="A109" s="9"/>
      <c r="B109" s="9" t="str">
        <f>HYPERLINK("https://attack.mitre.org/techniques/T1003/001","MITRE")</f>
        <v>MITRE</v>
      </c>
      <c r="C109" s="9" t="s">
        <v>83</v>
      </c>
      <c r="D109" s="117" t="s">
        <v>91</v>
      </c>
      <c r="E109" s="118" t="s">
        <v>124</v>
      </c>
      <c r="F109" s="16">
        <v>3</v>
      </c>
      <c r="G109" s="16">
        <v>3</v>
      </c>
      <c r="H109" s="16" t="s">
        <v>7</v>
      </c>
      <c r="I109" s="124" t="s">
        <v>21</v>
      </c>
      <c r="J109" s="124" t="s">
        <v>21</v>
      </c>
      <c r="K109" s="124" t="s">
        <v>21</v>
      </c>
      <c r="L109" s="1">
        <f t="shared" si="7"/>
        <v>6</v>
      </c>
      <c r="M109" s="1" t="s">
        <v>668</v>
      </c>
      <c r="N109" s="1" t="str">
        <f t="shared" si="6"/>
        <v>n.a.</v>
      </c>
      <c r="O109" s="1"/>
      <c r="P109" s="1"/>
      <c r="Q109" s="1">
        <f t="shared" si="8"/>
        <v>6</v>
      </c>
      <c r="R109" s="1" t="s">
        <v>668</v>
      </c>
      <c r="S109" s="1" t="str">
        <f t="shared" si="9"/>
        <v>n.a.</v>
      </c>
      <c r="T109" s="1"/>
      <c r="U109" s="1"/>
      <c r="V109" s="1" t="str">
        <f t="shared" si="10"/>
        <v>n.a.</v>
      </c>
      <c r="W109" s="1" t="s">
        <v>668</v>
      </c>
      <c r="X109" s="1" t="str">
        <f t="shared" si="11"/>
        <v>n.a.</v>
      </c>
    </row>
    <row r="110" spans="1:24" x14ac:dyDescent="0.25">
      <c r="A110" s="9"/>
      <c r="B110" s="9" t="str">
        <f>HYPERLINK("https://attack.mitre.org/techniques/T1003/003","MITRE")</f>
        <v>MITRE</v>
      </c>
      <c r="C110" s="9" t="s">
        <v>83</v>
      </c>
      <c r="D110" s="117" t="s">
        <v>91</v>
      </c>
      <c r="E110" s="118" t="s">
        <v>92</v>
      </c>
      <c r="F110" s="16" t="s">
        <v>7</v>
      </c>
      <c r="G110" s="16">
        <v>3</v>
      </c>
      <c r="H110" s="16" t="s">
        <v>7</v>
      </c>
      <c r="I110" s="124" t="s">
        <v>21</v>
      </c>
      <c r="J110" s="124" t="s">
        <v>21</v>
      </c>
      <c r="K110" s="124"/>
      <c r="L110" s="1" t="str">
        <f t="shared" si="7"/>
        <v>n.a.</v>
      </c>
      <c r="M110" s="1" t="s">
        <v>668</v>
      </c>
      <c r="N110" s="1" t="str">
        <f t="shared" si="6"/>
        <v>n.a.</v>
      </c>
      <c r="O110" s="1"/>
      <c r="P110" s="1"/>
      <c r="Q110" s="1">
        <f t="shared" si="8"/>
        <v>5</v>
      </c>
      <c r="R110" s="1" t="s">
        <v>668</v>
      </c>
      <c r="S110" s="1" t="str">
        <f t="shared" si="9"/>
        <v>n.a.</v>
      </c>
      <c r="T110" s="1"/>
      <c r="U110" s="1"/>
      <c r="V110" s="1" t="str">
        <f t="shared" si="10"/>
        <v>n.a.</v>
      </c>
      <c r="W110" s="1" t="s">
        <v>668</v>
      </c>
      <c r="X110" s="1" t="str">
        <f t="shared" si="11"/>
        <v>n.a.</v>
      </c>
    </row>
    <row r="111" spans="1:24" x14ac:dyDescent="0.25">
      <c r="A111" s="9"/>
      <c r="B111" s="9" t="str">
        <f>HYPERLINK("https://attack.mitre.org/techniques/T1003/007","MITRE")</f>
        <v>MITRE</v>
      </c>
      <c r="C111" s="9" t="s">
        <v>83</v>
      </c>
      <c r="D111" s="117" t="s">
        <v>91</v>
      </c>
      <c r="E111" s="118" t="s">
        <v>96</v>
      </c>
      <c r="F111" s="16">
        <v>3</v>
      </c>
      <c r="G111" s="16">
        <v>3</v>
      </c>
      <c r="H111" s="16" t="s">
        <v>7</v>
      </c>
      <c r="I111" s="92" t="s">
        <v>21</v>
      </c>
      <c r="J111" s="92" t="s">
        <v>21</v>
      </c>
      <c r="K111" s="92"/>
      <c r="L111" s="1">
        <f t="shared" si="7"/>
        <v>5</v>
      </c>
      <c r="M111" s="1" t="s">
        <v>668</v>
      </c>
      <c r="N111" s="1" t="str">
        <f t="shared" si="6"/>
        <v>n.a.</v>
      </c>
      <c r="O111" s="1"/>
      <c r="P111" s="1"/>
      <c r="Q111" s="1">
        <f t="shared" si="8"/>
        <v>5</v>
      </c>
      <c r="R111" s="1" t="s">
        <v>668</v>
      </c>
      <c r="S111" s="1" t="str">
        <f t="shared" si="9"/>
        <v>n.a.</v>
      </c>
      <c r="T111" s="1"/>
      <c r="U111" s="1"/>
      <c r="V111" s="1" t="str">
        <f t="shared" si="10"/>
        <v>n.a.</v>
      </c>
      <c r="W111" s="1" t="s">
        <v>668</v>
      </c>
      <c r="X111" s="1" t="str">
        <f t="shared" si="11"/>
        <v>n.a.</v>
      </c>
    </row>
    <row r="112" spans="1:24" x14ac:dyDescent="0.25">
      <c r="A112" s="9"/>
      <c r="B112" s="9" t="str">
        <f>HYPERLINK("https://attack.mitre.org/techniques/T1003/002","MITRE")</f>
        <v>MITRE</v>
      </c>
      <c r="C112" s="9" t="s">
        <v>83</v>
      </c>
      <c r="D112" s="117" t="s">
        <v>91</v>
      </c>
      <c r="E112" s="118" t="s">
        <v>125</v>
      </c>
      <c r="F112" s="16">
        <v>3</v>
      </c>
      <c r="G112" s="16">
        <v>3</v>
      </c>
      <c r="H112" s="16" t="s">
        <v>7</v>
      </c>
      <c r="I112" s="124" t="s">
        <v>21</v>
      </c>
      <c r="J112" s="124" t="s">
        <v>21</v>
      </c>
      <c r="K112" s="124" t="s">
        <v>21</v>
      </c>
      <c r="L112" s="1">
        <f t="shared" si="7"/>
        <v>6</v>
      </c>
      <c r="M112" s="1" t="s">
        <v>668</v>
      </c>
      <c r="N112" s="1" t="str">
        <f t="shared" si="6"/>
        <v>n.a.</v>
      </c>
      <c r="O112" s="1"/>
      <c r="P112" s="1"/>
      <c r="Q112" s="1">
        <f t="shared" si="8"/>
        <v>6</v>
      </c>
      <c r="R112" s="1" t="s">
        <v>668</v>
      </c>
      <c r="S112" s="1" t="str">
        <f t="shared" si="9"/>
        <v>n.a.</v>
      </c>
      <c r="T112" s="1"/>
      <c r="U112" s="1"/>
      <c r="V112" s="1" t="str">
        <f t="shared" si="10"/>
        <v>n.a.</v>
      </c>
      <c r="W112" s="1" t="s">
        <v>668</v>
      </c>
      <c r="X112" s="1" t="str">
        <f t="shared" si="11"/>
        <v>n.a.</v>
      </c>
    </row>
    <row r="113" spans="1:24" x14ac:dyDescent="0.25">
      <c r="A113" s="9"/>
      <c r="B113" s="9" t="str">
        <f>HYPERLINK("https://attack.mitre.org/techniques/T1528","MITRE")</f>
        <v>MITRE</v>
      </c>
      <c r="C113" s="9" t="s">
        <v>83</v>
      </c>
      <c r="D113" s="117" t="s">
        <v>98</v>
      </c>
      <c r="E113" s="118" t="s">
        <v>15</v>
      </c>
      <c r="F113" s="16" t="s">
        <v>7</v>
      </c>
      <c r="G113" s="16" t="s">
        <v>7</v>
      </c>
      <c r="H113" s="16">
        <v>3</v>
      </c>
      <c r="I113" s="92" t="s">
        <v>21</v>
      </c>
      <c r="J113" s="92" t="s">
        <v>21</v>
      </c>
      <c r="K113" s="92" t="s">
        <v>21</v>
      </c>
      <c r="L113" s="1" t="str">
        <f t="shared" si="7"/>
        <v>n.a.</v>
      </c>
      <c r="M113" s="1" t="s">
        <v>668</v>
      </c>
      <c r="N113" s="1" t="str">
        <f t="shared" si="6"/>
        <v>n.a.</v>
      </c>
      <c r="O113" s="1"/>
      <c r="P113" s="1"/>
      <c r="Q113" s="1" t="str">
        <f t="shared" si="8"/>
        <v>n.a.</v>
      </c>
      <c r="R113" s="1" t="s">
        <v>668</v>
      </c>
      <c r="S113" s="1" t="str">
        <f t="shared" si="9"/>
        <v>n.a.</v>
      </c>
      <c r="T113" s="1"/>
      <c r="U113" s="1"/>
      <c r="V113" s="1">
        <f t="shared" si="10"/>
        <v>6</v>
      </c>
      <c r="W113" s="1" t="s">
        <v>668</v>
      </c>
      <c r="X113" s="1" t="str">
        <f t="shared" si="11"/>
        <v>n.a.</v>
      </c>
    </row>
    <row r="114" spans="1:24" x14ac:dyDescent="0.25">
      <c r="A114" s="9"/>
      <c r="B114" s="9" t="str">
        <f>HYPERLINK("https://attack.mitre.org/techniques/T1649","MITRE")</f>
        <v>MITRE</v>
      </c>
      <c r="C114" s="9" t="s">
        <v>83</v>
      </c>
      <c r="D114" s="117" t="s">
        <v>131</v>
      </c>
      <c r="E114" s="118" t="s">
        <v>15</v>
      </c>
      <c r="F114" s="16" t="s">
        <v>7</v>
      </c>
      <c r="G114" s="16">
        <v>3</v>
      </c>
      <c r="H114" s="16">
        <v>3</v>
      </c>
      <c r="I114" s="124" t="s">
        <v>21</v>
      </c>
      <c r="J114" s="124" t="s">
        <v>21</v>
      </c>
      <c r="K114" s="124"/>
      <c r="L114" s="1" t="str">
        <f t="shared" si="7"/>
        <v>n.a.</v>
      </c>
      <c r="M114" s="1" t="s">
        <v>668</v>
      </c>
      <c r="N114" s="1" t="str">
        <f t="shared" si="6"/>
        <v>n.a.</v>
      </c>
      <c r="O114" s="1"/>
      <c r="P114" s="1"/>
      <c r="Q114" s="1">
        <f t="shared" si="8"/>
        <v>5</v>
      </c>
      <c r="R114" s="1" t="s">
        <v>668</v>
      </c>
      <c r="S114" s="1" t="str">
        <f t="shared" si="9"/>
        <v>n.a.</v>
      </c>
      <c r="T114" s="1"/>
      <c r="U114" s="1"/>
      <c r="V114" s="1">
        <f t="shared" si="10"/>
        <v>5</v>
      </c>
      <c r="W114" s="1" t="s">
        <v>668</v>
      </c>
      <c r="X114" s="1" t="str">
        <f t="shared" si="11"/>
        <v>n.a.</v>
      </c>
    </row>
    <row r="115" spans="1:24" x14ac:dyDescent="0.25">
      <c r="A115" s="9"/>
      <c r="B115" s="9" t="str">
        <f>HYPERLINK("https://attack.mitre.org/techniques/T1558/004","MITRE")</f>
        <v>MITRE</v>
      </c>
      <c r="C115" s="9" t="s">
        <v>83</v>
      </c>
      <c r="D115" s="117" t="s">
        <v>100</v>
      </c>
      <c r="E115" s="118" t="s">
        <v>102</v>
      </c>
      <c r="F115" s="16" t="s">
        <v>7</v>
      </c>
      <c r="G115" s="16">
        <v>3</v>
      </c>
      <c r="H115" s="16" t="s">
        <v>7</v>
      </c>
      <c r="I115" s="124" t="s">
        <v>21</v>
      </c>
      <c r="J115" s="124" t="s">
        <v>21</v>
      </c>
      <c r="K115" s="124"/>
      <c r="L115" s="1" t="str">
        <f t="shared" si="7"/>
        <v>n.a.</v>
      </c>
      <c r="M115" s="1" t="s">
        <v>668</v>
      </c>
      <c r="N115" s="1" t="str">
        <f t="shared" si="6"/>
        <v>n.a.</v>
      </c>
      <c r="O115" s="1"/>
      <c r="P115" s="1"/>
      <c r="Q115" s="1">
        <f t="shared" si="8"/>
        <v>5</v>
      </c>
      <c r="R115" s="1" t="s">
        <v>668</v>
      </c>
      <c r="S115" s="1" t="str">
        <f t="shared" si="9"/>
        <v>n.a.</v>
      </c>
      <c r="T115" s="1"/>
      <c r="U115" s="1"/>
      <c r="V115" s="1" t="str">
        <f t="shared" si="10"/>
        <v>n.a.</v>
      </c>
      <c r="W115" s="1" t="s">
        <v>668</v>
      </c>
      <c r="X115" s="1" t="str">
        <f t="shared" si="11"/>
        <v>n.a.</v>
      </c>
    </row>
    <row r="116" spans="1:24" x14ac:dyDescent="0.25">
      <c r="A116" s="9"/>
      <c r="B116" s="9" t="str">
        <f>HYPERLINK("https://attack.mitre.org/techniques/T1558/001","MITRE")</f>
        <v>MITRE</v>
      </c>
      <c r="C116" s="9" t="s">
        <v>83</v>
      </c>
      <c r="D116" s="117" t="s">
        <v>100</v>
      </c>
      <c r="E116" s="118" t="s">
        <v>129</v>
      </c>
      <c r="F116" s="16">
        <v>2</v>
      </c>
      <c r="G116" s="16">
        <v>3</v>
      </c>
      <c r="H116" s="16" t="s">
        <v>7</v>
      </c>
      <c r="I116" s="124" t="s">
        <v>21</v>
      </c>
      <c r="J116" s="124" t="s">
        <v>21</v>
      </c>
      <c r="K116" s="124"/>
      <c r="L116" s="1">
        <f t="shared" si="7"/>
        <v>4</v>
      </c>
      <c r="M116" s="1" t="s">
        <v>668</v>
      </c>
      <c r="N116" s="1" t="str">
        <f t="shared" si="6"/>
        <v>n.a.</v>
      </c>
      <c r="O116" s="1"/>
      <c r="P116" s="1"/>
      <c r="Q116" s="1">
        <f t="shared" si="8"/>
        <v>5</v>
      </c>
      <c r="R116" s="1" t="s">
        <v>668</v>
      </c>
      <c r="S116" s="1" t="str">
        <f t="shared" si="9"/>
        <v>n.a.</v>
      </c>
      <c r="T116" s="1"/>
      <c r="U116" s="1"/>
      <c r="V116" s="1" t="str">
        <f t="shared" si="10"/>
        <v>n.a.</v>
      </c>
      <c r="W116" s="1" t="s">
        <v>668</v>
      </c>
      <c r="X116" s="1" t="str">
        <f t="shared" si="11"/>
        <v>n.a.</v>
      </c>
    </row>
    <row r="117" spans="1:24" x14ac:dyDescent="0.25">
      <c r="A117" s="9"/>
      <c r="B117" s="9" t="str">
        <f>HYPERLINK("https://attack.mitre.org/techniques/T1558/003","MITRE")</f>
        <v>MITRE</v>
      </c>
      <c r="C117" s="9" t="s">
        <v>83</v>
      </c>
      <c r="D117" s="117" t="s">
        <v>100</v>
      </c>
      <c r="E117" s="118" t="s">
        <v>101</v>
      </c>
      <c r="F117" s="16" t="s">
        <v>7</v>
      </c>
      <c r="G117" s="16">
        <v>3</v>
      </c>
      <c r="H117" s="16" t="s">
        <v>7</v>
      </c>
      <c r="I117" s="124" t="s">
        <v>21</v>
      </c>
      <c r="J117" s="124" t="s">
        <v>21</v>
      </c>
      <c r="K117" s="124"/>
      <c r="L117" s="1" t="str">
        <f t="shared" si="7"/>
        <v>n.a.</v>
      </c>
      <c r="M117" s="1" t="s">
        <v>668</v>
      </c>
      <c r="N117" s="1" t="str">
        <f t="shared" si="6"/>
        <v>n.a.</v>
      </c>
      <c r="O117" s="1"/>
      <c r="P117" s="1"/>
      <c r="Q117" s="1">
        <f t="shared" si="8"/>
        <v>5</v>
      </c>
      <c r="R117" s="1" t="s">
        <v>668</v>
      </c>
      <c r="S117" s="1" t="str">
        <f t="shared" si="9"/>
        <v>n.a.</v>
      </c>
      <c r="T117" s="1"/>
      <c r="U117" s="1"/>
      <c r="V117" s="1" t="str">
        <f t="shared" si="10"/>
        <v>n.a.</v>
      </c>
      <c r="W117" s="1" t="s">
        <v>668</v>
      </c>
      <c r="X117" s="1" t="str">
        <f t="shared" si="11"/>
        <v>n.a.</v>
      </c>
    </row>
    <row r="118" spans="1:24" x14ac:dyDescent="0.25">
      <c r="A118" s="9"/>
      <c r="B118" s="9" t="str">
        <f>HYPERLINK("https://attack.mitre.org/techniques/T1558/002","MITRE")</f>
        <v>MITRE</v>
      </c>
      <c r="C118" s="9" t="s">
        <v>83</v>
      </c>
      <c r="D118" s="117" t="s">
        <v>100</v>
      </c>
      <c r="E118" s="118" t="s">
        <v>130</v>
      </c>
      <c r="F118" s="16">
        <v>2</v>
      </c>
      <c r="G118" s="16">
        <v>3</v>
      </c>
      <c r="H118" s="16" t="s">
        <v>7</v>
      </c>
      <c r="I118" s="124" t="s">
        <v>21</v>
      </c>
      <c r="J118" s="124" t="s">
        <v>21</v>
      </c>
      <c r="K118" s="124"/>
      <c r="L118" s="1">
        <f t="shared" si="7"/>
        <v>4</v>
      </c>
      <c r="M118" s="1" t="s">
        <v>668</v>
      </c>
      <c r="N118" s="1" t="str">
        <f t="shared" si="6"/>
        <v>n.a.</v>
      </c>
      <c r="O118" s="1"/>
      <c r="P118" s="1"/>
      <c r="Q118" s="1">
        <f t="shared" si="8"/>
        <v>5</v>
      </c>
      <c r="R118" s="1" t="s">
        <v>668</v>
      </c>
      <c r="S118" s="1" t="str">
        <f t="shared" si="9"/>
        <v>n.a.</v>
      </c>
      <c r="T118" s="1"/>
      <c r="U118" s="1"/>
      <c r="V118" s="1" t="str">
        <f t="shared" si="10"/>
        <v>n.a.</v>
      </c>
      <c r="W118" s="1" t="s">
        <v>668</v>
      </c>
      <c r="X118" s="1" t="str">
        <f t="shared" si="11"/>
        <v>n.a.</v>
      </c>
    </row>
    <row r="119" spans="1:24" x14ac:dyDescent="0.25">
      <c r="A119" s="9"/>
      <c r="B119" s="9" t="str">
        <f>HYPERLINK("https://attack.mitre.org/techniques/T1558/005","MITRE")</f>
        <v>MITRE</v>
      </c>
      <c r="C119" s="9" t="s">
        <v>83</v>
      </c>
      <c r="D119" s="117" t="s">
        <v>100</v>
      </c>
      <c r="E119" s="118" t="s">
        <v>690</v>
      </c>
      <c r="F119" s="16">
        <v>3</v>
      </c>
      <c r="G119" s="16">
        <v>3</v>
      </c>
      <c r="H119" s="16" t="s">
        <v>7</v>
      </c>
      <c r="I119" s="124" t="s">
        <v>21</v>
      </c>
      <c r="J119" s="124" t="s">
        <v>21</v>
      </c>
      <c r="K119" s="124"/>
      <c r="L119" s="1">
        <f t="shared" si="7"/>
        <v>5</v>
      </c>
      <c r="M119" s="1" t="s">
        <v>668</v>
      </c>
      <c r="N119" s="1" t="str">
        <f t="shared" si="6"/>
        <v>n.a.</v>
      </c>
      <c r="O119" s="1"/>
      <c r="P119" s="1"/>
      <c r="Q119" s="1">
        <f t="shared" si="8"/>
        <v>5</v>
      </c>
      <c r="R119" s="1" t="s">
        <v>668</v>
      </c>
      <c r="S119" s="1" t="str">
        <f t="shared" si="9"/>
        <v>n.a.</v>
      </c>
      <c r="T119" s="1"/>
      <c r="U119" s="1"/>
      <c r="V119" s="1" t="str">
        <f t="shared" si="10"/>
        <v>n.a.</v>
      </c>
      <c r="W119" s="1" t="s">
        <v>668</v>
      </c>
      <c r="X119" s="1" t="str">
        <f t="shared" si="11"/>
        <v>n.a.</v>
      </c>
    </row>
    <row r="120" spans="1:24" x14ac:dyDescent="0.25">
      <c r="A120" s="9"/>
      <c r="B120" s="9" t="str">
        <f>HYPERLINK("https://attack.mitre.org/techniques/T1539","MITRE")</f>
        <v>MITRE</v>
      </c>
      <c r="C120" s="9" t="s">
        <v>83</v>
      </c>
      <c r="D120" s="117" t="s">
        <v>691</v>
      </c>
      <c r="E120" s="118" t="s">
        <v>15</v>
      </c>
      <c r="F120" s="16">
        <v>3</v>
      </c>
      <c r="G120" s="16">
        <v>3</v>
      </c>
      <c r="H120" s="16">
        <v>3</v>
      </c>
      <c r="I120" s="124" t="s">
        <v>21</v>
      </c>
      <c r="J120" s="124" t="s">
        <v>21</v>
      </c>
      <c r="K120" s="124"/>
      <c r="L120" s="1">
        <f t="shared" si="7"/>
        <v>5</v>
      </c>
      <c r="M120" s="1" t="s">
        <v>668</v>
      </c>
      <c r="N120" s="1" t="str">
        <f t="shared" si="6"/>
        <v>n.a.</v>
      </c>
      <c r="O120" s="1"/>
      <c r="P120" s="1"/>
      <c r="Q120" s="1">
        <f t="shared" si="8"/>
        <v>5</v>
      </c>
      <c r="R120" s="1" t="s">
        <v>668</v>
      </c>
      <c r="S120" s="1" t="str">
        <f t="shared" si="9"/>
        <v>n.a.</v>
      </c>
      <c r="T120" s="1"/>
      <c r="U120" s="1"/>
      <c r="V120" s="1">
        <f t="shared" si="10"/>
        <v>5</v>
      </c>
      <c r="W120" s="1" t="s">
        <v>668</v>
      </c>
      <c r="X120" s="1" t="str">
        <f t="shared" si="11"/>
        <v>n.a.</v>
      </c>
    </row>
    <row r="121" spans="1:24" x14ac:dyDescent="0.25">
      <c r="A121" s="9"/>
      <c r="B121" s="9" t="str">
        <f>HYPERLINK("https://attack.mitre.org/techniques/T1552/003/","MITRE")</f>
        <v>MITRE</v>
      </c>
      <c r="C121" s="9" t="s">
        <v>83</v>
      </c>
      <c r="D121" s="117" t="s">
        <v>89</v>
      </c>
      <c r="E121" s="118" t="s">
        <v>99</v>
      </c>
      <c r="F121" s="16">
        <v>3</v>
      </c>
      <c r="G121" s="16">
        <v>3</v>
      </c>
      <c r="H121" s="16" t="s">
        <v>7</v>
      </c>
      <c r="I121" s="92" t="s">
        <v>21</v>
      </c>
      <c r="J121" s="92" t="s">
        <v>21</v>
      </c>
      <c r="K121" s="92"/>
      <c r="L121" s="1">
        <f t="shared" si="7"/>
        <v>5</v>
      </c>
      <c r="M121" s="1" t="s">
        <v>668</v>
      </c>
      <c r="N121" s="1" t="str">
        <f t="shared" si="6"/>
        <v>n.a.</v>
      </c>
      <c r="O121" s="1"/>
      <c r="P121" s="1"/>
      <c r="Q121" s="1">
        <f t="shared" si="8"/>
        <v>5</v>
      </c>
      <c r="R121" s="1" t="s">
        <v>668</v>
      </c>
      <c r="S121" s="1" t="str">
        <f t="shared" si="9"/>
        <v>n.a.</v>
      </c>
      <c r="T121" s="1"/>
      <c r="U121" s="1"/>
      <c r="V121" s="1" t="str">
        <f t="shared" si="10"/>
        <v>n.a.</v>
      </c>
      <c r="W121" s="1" t="s">
        <v>668</v>
      </c>
      <c r="X121" s="1" t="str">
        <f t="shared" si="11"/>
        <v>n.a.</v>
      </c>
    </row>
    <row r="122" spans="1:24" x14ac:dyDescent="0.25">
      <c r="A122" s="9"/>
      <c r="B122" s="9" t="str">
        <f>HYPERLINK("https://attack.mitre.org/techniques/T1552/008/","MITRE")</f>
        <v>MITRE</v>
      </c>
      <c r="C122" s="9" t="s">
        <v>83</v>
      </c>
      <c r="D122" s="117" t="s">
        <v>89</v>
      </c>
      <c r="E122" s="118" t="s">
        <v>601</v>
      </c>
      <c r="F122" s="16" t="s">
        <v>7</v>
      </c>
      <c r="G122" s="16">
        <v>3</v>
      </c>
      <c r="H122" s="16">
        <v>3</v>
      </c>
      <c r="I122" s="92" t="s">
        <v>21</v>
      </c>
      <c r="J122" s="92" t="s">
        <v>21</v>
      </c>
      <c r="K122" s="92"/>
      <c r="L122" s="1" t="str">
        <f t="shared" si="7"/>
        <v>n.a.</v>
      </c>
      <c r="M122" s="1" t="s">
        <v>668</v>
      </c>
      <c r="N122" s="1" t="str">
        <f t="shared" si="6"/>
        <v>n.a.</v>
      </c>
      <c r="O122" s="1"/>
      <c r="P122" s="1"/>
      <c r="Q122" s="1">
        <f t="shared" si="8"/>
        <v>5</v>
      </c>
      <c r="R122" s="1" t="s">
        <v>668</v>
      </c>
      <c r="S122" s="1" t="str">
        <f t="shared" si="9"/>
        <v>n.a.</v>
      </c>
      <c r="T122" s="1"/>
      <c r="U122" s="1"/>
      <c r="V122" s="1">
        <f t="shared" si="10"/>
        <v>5</v>
      </c>
      <c r="W122" s="1" t="s">
        <v>668</v>
      </c>
      <c r="X122" s="1" t="str">
        <f t="shared" si="11"/>
        <v>n.a.</v>
      </c>
    </row>
    <row r="123" spans="1:24" x14ac:dyDescent="0.25">
      <c r="A123" s="9"/>
      <c r="B123" s="9" t="str">
        <f>HYPERLINK("https://attack.mitre.org/techniques/T1552/005/","MITRE")</f>
        <v>MITRE</v>
      </c>
      <c r="C123" s="9" t="s">
        <v>83</v>
      </c>
      <c r="D123" s="117" t="s">
        <v>89</v>
      </c>
      <c r="E123" s="118" t="s">
        <v>90</v>
      </c>
      <c r="F123" s="16" t="s">
        <v>7</v>
      </c>
      <c r="G123" s="16" t="s">
        <v>7</v>
      </c>
      <c r="H123" s="16">
        <v>2</v>
      </c>
      <c r="I123" s="92" t="s">
        <v>21</v>
      </c>
      <c r="J123" s="92" t="s">
        <v>21</v>
      </c>
      <c r="K123" s="92"/>
      <c r="L123" s="1" t="str">
        <f t="shared" si="7"/>
        <v>n.a.</v>
      </c>
      <c r="M123" s="1" t="s">
        <v>668</v>
      </c>
      <c r="N123" s="1" t="str">
        <f t="shared" si="6"/>
        <v>n.a.</v>
      </c>
      <c r="O123" s="1"/>
      <c r="P123" s="1"/>
      <c r="Q123" s="1" t="str">
        <f t="shared" si="8"/>
        <v>n.a.</v>
      </c>
      <c r="R123" s="1" t="s">
        <v>668</v>
      </c>
      <c r="S123" s="1" t="str">
        <f t="shared" si="9"/>
        <v>n.a.</v>
      </c>
      <c r="T123" s="1"/>
      <c r="U123" s="1"/>
      <c r="V123" s="1">
        <f t="shared" si="10"/>
        <v>4</v>
      </c>
      <c r="W123" s="1" t="s">
        <v>668</v>
      </c>
      <c r="X123" s="1" t="str">
        <f t="shared" si="11"/>
        <v>n.a.</v>
      </c>
    </row>
    <row r="124" spans="1:24" x14ac:dyDescent="0.25">
      <c r="A124" s="9"/>
      <c r="B124" s="9" t="str">
        <f>HYPERLINK("https://attack.mitre.org/techniques/T1552/007/","MITRE")</f>
        <v>MITRE</v>
      </c>
      <c r="C124" s="9" t="s">
        <v>83</v>
      </c>
      <c r="D124" s="117" t="s">
        <v>89</v>
      </c>
      <c r="E124" s="118" t="s">
        <v>105</v>
      </c>
      <c r="F124" s="16">
        <v>2</v>
      </c>
      <c r="G124" s="16" t="s">
        <v>7</v>
      </c>
      <c r="H124" s="16">
        <v>3</v>
      </c>
      <c r="I124" s="92" t="s">
        <v>21</v>
      </c>
      <c r="J124" s="92" t="s">
        <v>21</v>
      </c>
      <c r="K124" s="92"/>
      <c r="L124" s="1">
        <f t="shared" si="7"/>
        <v>4</v>
      </c>
      <c r="M124" s="1" t="s">
        <v>668</v>
      </c>
      <c r="N124" s="1" t="str">
        <f t="shared" si="6"/>
        <v>n.a.</v>
      </c>
      <c r="O124" s="1"/>
      <c r="P124" s="1"/>
      <c r="Q124" s="1" t="str">
        <f t="shared" si="8"/>
        <v>n.a.</v>
      </c>
      <c r="R124" s="1" t="s">
        <v>668</v>
      </c>
      <c r="S124" s="1" t="str">
        <f t="shared" si="9"/>
        <v>n.a.</v>
      </c>
      <c r="T124" s="1"/>
      <c r="U124" s="1"/>
      <c r="V124" s="1">
        <f t="shared" si="10"/>
        <v>5</v>
      </c>
      <c r="W124" s="1" t="s">
        <v>668</v>
      </c>
      <c r="X124" s="1" t="str">
        <f t="shared" si="11"/>
        <v>n.a.</v>
      </c>
    </row>
    <row r="125" spans="1:24" x14ac:dyDescent="0.25">
      <c r="A125" s="9"/>
      <c r="B125" s="9" t="str">
        <f>HYPERLINK("https://attack.mitre.org/techniques/T1552/001","MITRE")</f>
        <v>MITRE</v>
      </c>
      <c r="C125" s="9" t="s">
        <v>83</v>
      </c>
      <c r="D125" s="117" t="s">
        <v>89</v>
      </c>
      <c r="E125" s="118" t="s">
        <v>126</v>
      </c>
      <c r="F125" s="16">
        <v>3</v>
      </c>
      <c r="G125" s="16">
        <v>3</v>
      </c>
      <c r="H125" s="16">
        <v>3</v>
      </c>
      <c r="I125" s="124" t="s">
        <v>21</v>
      </c>
      <c r="J125" s="124" t="s">
        <v>21</v>
      </c>
      <c r="K125" s="124"/>
      <c r="L125" s="1">
        <f t="shared" si="7"/>
        <v>5</v>
      </c>
      <c r="M125" s="1" t="s">
        <v>668</v>
      </c>
      <c r="N125" s="1" t="str">
        <f t="shared" si="6"/>
        <v>n.a.</v>
      </c>
      <c r="O125" s="1"/>
      <c r="P125" s="1"/>
      <c r="Q125" s="1">
        <f t="shared" si="8"/>
        <v>5</v>
      </c>
      <c r="R125" s="1" t="s">
        <v>668</v>
      </c>
      <c r="S125" s="1" t="str">
        <f t="shared" si="9"/>
        <v>n.a.</v>
      </c>
      <c r="T125" s="1"/>
      <c r="U125" s="1"/>
      <c r="V125" s="1">
        <f t="shared" si="10"/>
        <v>5</v>
      </c>
      <c r="W125" s="1" t="s">
        <v>668</v>
      </c>
      <c r="X125" s="1" t="str">
        <f t="shared" si="11"/>
        <v>n.a.</v>
      </c>
    </row>
    <row r="126" spans="1:24" x14ac:dyDescent="0.25">
      <c r="A126" s="9"/>
      <c r="B126" s="9" t="str">
        <f>HYPERLINK("https://attack.mitre.org/techniques/T1552/002","MITRE")</f>
        <v>MITRE</v>
      </c>
      <c r="C126" s="9" t="s">
        <v>83</v>
      </c>
      <c r="D126" s="117" t="s">
        <v>89</v>
      </c>
      <c r="E126" s="118" t="s">
        <v>127</v>
      </c>
      <c r="F126" s="16">
        <v>3</v>
      </c>
      <c r="G126" s="16">
        <v>3</v>
      </c>
      <c r="H126" s="16" t="s">
        <v>7</v>
      </c>
      <c r="I126" s="124" t="s">
        <v>21</v>
      </c>
      <c r="J126" s="124" t="s">
        <v>21</v>
      </c>
      <c r="K126" s="124"/>
      <c r="L126" s="1">
        <f t="shared" si="7"/>
        <v>5</v>
      </c>
      <c r="M126" s="1" t="s">
        <v>668</v>
      </c>
      <c r="N126" s="1" t="str">
        <f t="shared" si="6"/>
        <v>n.a.</v>
      </c>
      <c r="O126" s="1"/>
      <c r="P126" s="1"/>
      <c r="Q126" s="1">
        <f t="shared" si="8"/>
        <v>5</v>
      </c>
      <c r="R126" s="1" t="s">
        <v>668</v>
      </c>
      <c r="S126" s="1" t="str">
        <f t="shared" si="9"/>
        <v>n.a.</v>
      </c>
      <c r="T126" s="1"/>
      <c r="U126" s="1"/>
      <c r="V126" s="1" t="str">
        <f t="shared" si="10"/>
        <v>n.a.</v>
      </c>
      <c r="W126" s="1" t="s">
        <v>668</v>
      </c>
      <c r="X126" s="1" t="str">
        <f t="shared" si="11"/>
        <v>n.a.</v>
      </c>
    </row>
    <row r="127" spans="1:24" x14ac:dyDescent="0.25">
      <c r="A127" s="9"/>
      <c r="B127" s="9" t="str">
        <f>HYPERLINK("https://attack.mitre.org/techniques/T1552/006","MITRE")</f>
        <v>MITRE</v>
      </c>
      <c r="C127" s="9" t="s">
        <v>83</v>
      </c>
      <c r="D127" s="117" t="s">
        <v>89</v>
      </c>
      <c r="E127" s="118" t="s">
        <v>103</v>
      </c>
      <c r="F127" s="16">
        <v>3</v>
      </c>
      <c r="G127" s="16">
        <v>3</v>
      </c>
      <c r="H127" s="16" t="s">
        <v>7</v>
      </c>
      <c r="I127" s="124" t="s">
        <v>21</v>
      </c>
      <c r="J127" s="124" t="s">
        <v>21</v>
      </c>
      <c r="K127" s="124"/>
      <c r="L127" s="1">
        <f t="shared" si="7"/>
        <v>5</v>
      </c>
      <c r="M127" s="1" t="s">
        <v>668</v>
      </c>
      <c r="N127" s="1" t="str">
        <f t="shared" si="6"/>
        <v>n.a.</v>
      </c>
      <c r="O127" s="1"/>
      <c r="P127" s="1"/>
      <c r="Q127" s="1">
        <f t="shared" si="8"/>
        <v>5</v>
      </c>
      <c r="R127" s="1" t="s">
        <v>668</v>
      </c>
      <c r="S127" s="1" t="str">
        <f t="shared" si="9"/>
        <v>n.a.</v>
      </c>
      <c r="T127" s="1"/>
      <c r="U127" s="1"/>
      <c r="V127" s="1" t="str">
        <f t="shared" si="10"/>
        <v>n.a.</v>
      </c>
      <c r="W127" s="1" t="s">
        <v>668</v>
      </c>
      <c r="X127" s="1" t="str">
        <f t="shared" si="11"/>
        <v>n.a.</v>
      </c>
    </row>
    <row r="128" spans="1:24" x14ac:dyDescent="0.25">
      <c r="A128" s="9"/>
      <c r="B128" s="9" t="str">
        <f>HYPERLINK("https://attack.mitre.org/techniques/T1552/004","MITRE")</f>
        <v>MITRE</v>
      </c>
      <c r="C128" s="9" t="s">
        <v>83</v>
      </c>
      <c r="D128" s="117" t="s">
        <v>89</v>
      </c>
      <c r="E128" s="118" t="s">
        <v>128</v>
      </c>
      <c r="F128" s="16">
        <v>3</v>
      </c>
      <c r="G128" s="16">
        <v>3</v>
      </c>
      <c r="H128" s="16" t="s">
        <v>7</v>
      </c>
      <c r="I128" s="124" t="s">
        <v>21</v>
      </c>
      <c r="J128" s="124" t="s">
        <v>21</v>
      </c>
      <c r="K128" s="124" t="s">
        <v>21</v>
      </c>
      <c r="L128" s="1">
        <f t="shared" si="7"/>
        <v>6</v>
      </c>
      <c r="M128" s="1" t="s">
        <v>668</v>
      </c>
      <c r="N128" s="1" t="str">
        <f t="shared" si="6"/>
        <v>n.a.</v>
      </c>
      <c r="O128" s="1"/>
      <c r="P128" s="1"/>
      <c r="Q128" s="1">
        <f t="shared" si="8"/>
        <v>6</v>
      </c>
      <c r="R128" s="1" t="s">
        <v>668</v>
      </c>
      <c r="S128" s="1" t="str">
        <f t="shared" si="9"/>
        <v>n.a.</v>
      </c>
      <c r="T128" s="1"/>
      <c r="U128" s="1"/>
      <c r="V128" s="1" t="str">
        <f t="shared" si="10"/>
        <v>n.a.</v>
      </c>
      <c r="W128" s="1" t="s">
        <v>668</v>
      </c>
      <c r="X128" s="1" t="str">
        <f t="shared" si="11"/>
        <v>n.a.</v>
      </c>
    </row>
    <row r="129" spans="1:24" x14ac:dyDescent="0.25">
      <c r="A129" s="4"/>
      <c r="B129" s="4" t="str">
        <f>HYPERLINK("https://attack.mitre.org/techniques/T1548/002/","MITRE")</f>
        <v>MITRE</v>
      </c>
      <c r="C129" s="4" t="s">
        <v>132</v>
      </c>
      <c r="D129" s="117" t="s">
        <v>133</v>
      </c>
      <c r="E129" s="118" t="s">
        <v>135</v>
      </c>
      <c r="F129" s="16">
        <v>3</v>
      </c>
      <c r="G129" s="16">
        <v>3</v>
      </c>
      <c r="H129" s="16" t="s">
        <v>7</v>
      </c>
      <c r="I129" s="92"/>
      <c r="J129" s="92" t="s">
        <v>21</v>
      </c>
      <c r="K129" s="92"/>
      <c r="L129" s="1">
        <f t="shared" si="7"/>
        <v>4</v>
      </c>
      <c r="M129" s="1" t="s">
        <v>668</v>
      </c>
      <c r="N129" s="1" t="str">
        <f t="shared" si="6"/>
        <v>n.a.</v>
      </c>
      <c r="O129" s="1"/>
      <c r="P129" s="1"/>
      <c r="Q129" s="1">
        <f t="shared" si="8"/>
        <v>4</v>
      </c>
      <c r="R129" s="1" t="s">
        <v>668</v>
      </c>
      <c r="S129" s="1" t="str">
        <f t="shared" si="9"/>
        <v>n.a.</v>
      </c>
      <c r="T129" s="1"/>
      <c r="U129" s="1"/>
      <c r="V129" s="1" t="str">
        <f t="shared" si="10"/>
        <v>n.a.</v>
      </c>
      <c r="W129" s="1" t="s">
        <v>668</v>
      </c>
      <c r="X129" s="1" t="str">
        <f t="shared" si="11"/>
        <v>n.a.</v>
      </c>
    </row>
    <row r="130" spans="1:24" x14ac:dyDescent="0.25">
      <c r="A130" s="4"/>
      <c r="B130" s="4" t="str">
        <f>HYPERLINK("https://attack.mitre.org/techniques/T1548/004/","MITRE")</f>
        <v>MITRE</v>
      </c>
      <c r="C130" s="4" t="s">
        <v>132</v>
      </c>
      <c r="D130" s="117" t="s">
        <v>133</v>
      </c>
      <c r="E130" s="118" t="s">
        <v>137</v>
      </c>
      <c r="F130" s="16">
        <v>3</v>
      </c>
      <c r="G130" s="16" t="s">
        <v>7</v>
      </c>
      <c r="H130" s="16" t="s">
        <v>7</v>
      </c>
      <c r="I130" s="92"/>
      <c r="J130" s="92" t="s">
        <v>21</v>
      </c>
      <c r="K130" s="92"/>
      <c r="L130" s="1">
        <f t="shared" si="7"/>
        <v>4</v>
      </c>
      <c r="M130" s="1" t="s">
        <v>668</v>
      </c>
      <c r="N130" s="1" t="str">
        <f t="shared" ref="N130:N193" si="12">IF(L130="n.a.","n.a.",IF(M130="completed",L130,IF(M130="partial",L130/2,IF(M130="incomplete",0,"n.a."))))</f>
        <v>n.a.</v>
      </c>
      <c r="O130" s="1"/>
      <c r="P130" s="1"/>
      <c r="Q130" s="1" t="str">
        <f t="shared" si="8"/>
        <v>n.a.</v>
      </c>
      <c r="R130" s="1" t="s">
        <v>668</v>
      </c>
      <c r="S130" s="1" t="str">
        <f t="shared" si="9"/>
        <v>n.a.</v>
      </c>
      <c r="T130" s="1"/>
      <c r="U130" s="1"/>
      <c r="V130" s="1" t="str">
        <f t="shared" si="10"/>
        <v>n.a.</v>
      </c>
      <c r="W130" s="1" t="s">
        <v>668</v>
      </c>
      <c r="X130" s="1" t="str">
        <f t="shared" si="11"/>
        <v>n.a.</v>
      </c>
    </row>
    <row r="131" spans="1:24" x14ac:dyDescent="0.25">
      <c r="A131" s="4"/>
      <c r="B131" s="4" t="str">
        <f>HYPERLINK("https://attack.mitre.org/techniques/T1548/001/","MITRE")</f>
        <v>MITRE</v>
      </c>
      <c r="C131" s="4" t="s">
        <v>132</v>
      </c>
      <c r="D131" s="117" t="s">
        <v>133</v>
      </c>
      <c r="E131" s="118" t="s">
        <v>134</v>
      </c>
      <c r="F131" s="16">
        <v>3</v>
      </c>
      <c r="G131" s="16">
        <v>3</v>
      </c>
      <c r="H131" s="16" t="s">
        <v>7</v>
      </c>
      <c r="I131" s="92"/>
      <c r="J131" s="92" t="s">
        <v>21</v>
      </c>
      <c r="K131" s="92"/>
      <c r="L131" s="1">
        <f t="shared" ref="L131:L194" si="13">IF(OR(F131="n.a.",F131=""),"n.a.",COUNTIF($I131:$K131,"x")+F131)</f>
        <v>4</v>
      </c>
      <c r="M131" s="1" t="s">
        <v>668</v>
      </c>
      <c r="N131" s="1" t="str">
        <f t="shared" si="12"/>
        <v>n.a.</v>
      </c>
      <c r="O131" s="1"/>
      <c r="P131" s="1"/>
      <c r="Q131" s="1">
        <f t="shared" ref="Q131:Q194" si="14">IF(OR(G131="n.a.",G131=""),"n.a.",COUNTIF($I131:$K131,"x")+G131)</f>
        <v>4</v>
      </c>
      <c r="R131" s="1" t="s">
        <v>668</v>
      </c>
      <c r="S131" s="1" t="str">
        <f t="shared" ref="S131:S194" si="15">IF(Q131="n.a.","n.a.",IF(R131="completed",Q131,IF(R131="partial",Q131/2,IF(R131="incomplete",0,"n.a."))))</f>
        <v>n.a.</v>
      </c>
      <c r="T131" s="1"/>
      <c r="U131" s="1"/>
      <c r="V131" s="1" t="str">
        <f t="shared" ref="V131:V194" si="16">IF(OR(H131="n.a.",H131=""),"n.a.",COUNTIF($I131:$K131,"x")+H131)</f>
        <v>n.a.</v>
      </c>
      <c r="W131" s="1" t="s">
        <v>668</v>
      </c>
      <c r="X131" s="1" t="str">
        <f t="shared" ref="X131:X194" si="17">IF(V131="n.a.","n.a.",IF(W131="completed",V131,IF(W131="partial",V131/2,IF(W131="incomplete",0,"n.a."))))</f>
        <v>n.a.</v>
      </c>
    </row>
    <row r="132" spans="1:24" x14ac:dyDescent="0.25">
      <c r="A132" s="4"/>
      <c r="B132" s="4" t="str">
        <f>HYPERLINK("https://attack.mitre.org/techniques/T1548/003/","MITRE")</f>
        <v>MITRE</v>
      </c>
      <c r="C132" s="4" t="s">
        <v>132</v>
      </c>
      <c r="D132" s="117" t="s">
        <v>133</v>
      </c>
      <c r="E132" s="118" t="s">
        <v>136</v>
      </c>
      <c r="F132" s="16">
        <v>3</v>
      </c>
      <c r="G132" s="16">
        <v>3</v>
      </c>
      <c r="H132" s="16" t="s">
        <v>7</v>
      </c>
      <c r="I132" s="92"/>
      <c r="J132" s="92" t="s">
        <v>21</v>
      </c>
      <c r="K132" s="92"/>
      <c r="L132" s="1">
        <f t="shared" si="13"/>
        <v>4</v>
      </c>
      <c r="M132" s="1" t="s">
        <v>668</v>
      </c>
      <c r="N132" s="1" t="str">
        <f t="shared" si="12"/>
        <v>n.a.</v>
      </c>
      <c r="O132" s="1"/>
      <c r="P132" s="1"/>
      <c r="Q132" s="1">
        <f t="shared" si="14"/>
        <v>4</v>
      </c>
      <c r="R132" s="1" t="s">
        <v>668</v>
      </c>
      <c r="S132" s="1" t="str">
        <f t="shared" si="15"/>
        <v>n.a.</v>
      </c>
      <c r="T132" s="1"/>
      <c r="U132" s="1"/>
      <c r="V132" s="1" t="str">
        <f t="shared" si="16"/>
        <v>n.a.</v>
      </c>
      <c r="W132" s="1" t="s">
        <v>668</v>
      </c>
      <c r="X132" s="1" t="str">
        <f t="shared" si="17"/>
        <v>n.a.</v>
      </c>
    </row>
    <row r="133" spans="1:24" x14ac:dyDescent="0.25">
      <c r="A133" s="4"/>
      <c r="B133" s="4" t="str">
        <f>HYPERLINK("https://attack.mitre.org/techniques/T1548/005/","MITRE")</f>
        <v>MITRE</v>
      </c>
      <c r="C133" s="4" t="s">
        <v>132</v>
      </c>
      <c r="D133" s="117" t="s">
        <v>133</v>
      </c>
      <c r="E133" s="118" t="s">
        <v>692</v>
      </c>
      <c r="F133" s="16" t="s">
        <v>7</v>
      </c>
      <c r="G133" s="16" t="s">
        <v>7</v>
      </c>
      <c r="H133" s="16">
        <v>3</v>
      </c>
      <c r="I133" s="92"/>
      <c r="J133" s="92" t="s">
        <v>21</v>
      </c>
      <c r="K133" s="92"/>
      <c r="L133" s="1" t="str">
        <f t="shared" si="13"/>
        <v>n.a.</v>
      </c>
      <c r="M133" s="1" t="s">
        <v>668</v>
      </c>
      <c r="N133" s="1" t="str">
        <f t="shared" si="12"/>
        <v>n.a.</v>
      </c>
      <c r="O133" s="1"/>
      <c r="P133" s="1"/>
      <c r="Q133" s="1" t="str">
        <f t="shared" si="14"/>
        <v>n.a.</v>
      </c>
      <c r="R133" s="1" t="s">
        <v>668</v>
      </c>
      <c r="S133" s="1" t="str">
        <f t="shared" si="15"/>
        <v>n.a.</v>
      </c>
      <c r="T133" s="1"/>
      <c r="U133" s="1"/>
      <c r="V133" s="1">
        <f t="shared" si="16"/>
        <v>4</v>
      </c>
      <c r="W133" s="1" t="s">
        <v>668</v>
      </c>
      <c r="X133" s="1" t="str">
        <f t="shared" si="17"/>
        <v>n.a.</v>
      </c>
    </row>
    <row r="134" spans="1:24" x14ac:dyDescent="0.25">
      <c r="A134" s="4"/>
      <c r="B134" s="4" t="str">
        <f>HYPERLINK("https://attack.mitre.org/techniques/T1548/006/","MITRE")</f>
        <v>MITRE</v>
      </c>
      <c r="C134" s="4" t="s">
        <v>132</v>
      </c>
      <c r="D134" s="117" t="s">
        <v>133</v>
      </c>
      <c r="E134" s="118" t="s">
        <v>693</v>
      </c>
      <c r="F134" s="16">
        <v>2</v>
      </c>
      <c r="G134" s="16" t="s">
        <v>7</v>
      </c>
      <c r="H134" s="16" t="s">
        <v>7</v>
      </c>
      <c r="I134" s="92"/>
      <c r="J134" s="92" t="s">
        <v>21</v>
      </c>
      <c r="K134" s="92"/>
      <c r="L134" s="1">
        <f t="shared" si="13"/>
        <v>3</v>
      </c>
      <c r="M134" s="1" t="s">
        <v>668</v>
      </c>
      <c r="N134" s="1" t="str">
        <f t="shared" si="12"/>
        <v>n.a.</v>
      </c>
      <c r="O134" s="1"/>
      <c r="P134" s="1"/>
      <c r="Q134" s="1" t="str">
        <f t="shared" si="14"/>
        <v>n.a.</v>
      </c>
      <c r="R134" s="1" t="s">
        <v>668</v>
      </c>
      <c r="S134" s="1" t="str">
        <f t="shared" si="15"/>
        <v>n.a.</v>
      </c>
      <c r="T134" s="1"/>
      <c r="U134" s="1"/>
      <c r="V134" s="1" t="str">
        <f t="shared" si="16"/>
        <v>n.a.</v>
      </c>
      <c r="W134" s="1" t="s">
        <v>668</v>
      </c>
      <c r="X134" s="1" t="str">
        <f t="shared" si="17"/>
        <v>n.a.</v>
      </c>
    </row>
    <row r="135" spans="1:24" x14ac:dyDescent="0.25">
      <c r="A135" s="4"/>
      <c r="B135" s="4" t="str">
        <f>HYPERLINK("https://attack.mitre.org/techniques/T1134/002","MITRE")</f>
        <v>MITRE</v>
      </c>
      <c r="C135" s="4" t="s">
        <v>132</v>
      </c>
      <c r="D135" s="117" t="s">
        <v>138</v>
      </c>
      <c r="E135" s="118" t="s">
        <v>140</v>
      </c>
      <c r="F135" s="16">
        <v>3</v>
      </c>
      <c r="G135" s="16">
        <v>3</v>
      </c>
      <c r="H135" s="16" t="s">
        <v>7</v>
      </c>
      <c r="I135" s="92"/>
      <c r="J135" s="92" t="s">
        <v>21</v>
      </c>
      <c r="K135" s="92"/>
      <c r="L135" s="1">
        <f t="shared" si="13"/>
        <v>4</v>
      </c>
      <c r="M135" s="1" t="s">
        <v>668</v>
      </c>
      <c r="N135" s="1" t="str">
        <f t="shared" si="12"/>
        <v>n.a.</v>
      </c>
      <c r="O135" s="1"/>
      <c r="P135" s="1"/>
      <c r="Q135" s="1">
        <f t="shared" si="14"/>
        <v>4</v>
      </c>
      <c r="R135" s="1" t="s">
        <v>668</v>
      </c>
      <c r="S135" s="1" t="str">
        <f t="shared" si="15"/>
        <v>n.a.</v>
      </c>
      <c r="T135" s="1"/>
      <c r="U135" s="1"/>
      <c r="V135" s="1" t="str">
        <f t="shared" si="16"/>
        <v>n.a.</v>
      </c>
      <c r="W135" s="1" t="s">
        <v>668</v>
      </c>
      <c r="X135" s="1" t="str">
        <f t="shared" si="17"/>
        <v>n.a.</v>
      </c>
    </row>
    <row r="136" spans="1:24" x14ac:dyDescent="0.25">
      <c r="A136" s="4"/>
      <c r="B136" s="4" t="str">
        <f>HYPERLINK("https://attack.mitre.org/techniques/T1134/003","MITRE")</f>
        <v>MITRE</v>
      </c>
      <c r="C136" s="4" t="s">
        <v>132</v>
      </c>
      <c r="D136" s="117" t="s">
        <v>138</v>
      </c>
      <c r="E136" s="118" t="s">
        <v>141</v>
      </c>
      <c r="F136" s="16">
        <v>3</v>
      </c>
      <c r="G136" s="16">
        <v>3</v>
      </c>
      <c r="H136" s="16" t="s">
        <v>7</v>
      </c>
      <c r="I136" s="92"/>
      <c r="J136" s="92" t="s">
        <v>21</v>
      </c>
      <c r="K136" s="92"/>
      <c r="L136" s="1">
        <f t="shared" si="13"/>
        <v>4</v>
      </c>
      <c r="M136" s="1" t="s">
        <v>668</v>
      </c>
      <c r="N136" s="1" t="str">
        <f t="shared" si="12"/>
        <v>n.a.</v>
      </c>
      <c r="O136" s="1"/>
      <c r="P136" s="1"/>
      <c r="Q136" s="1">
        <f t="shared" si="14"/>
        <v>4</v>
      </c>
      <c r="R136" s="1" t="s">
        <v>668</v>
      </c>
      <c r="S136" s="1" t="str">
        <f t="shared" si="15"/>
        <v>n.a.</v>
      </c>
      <c r="T136" s="1"/>
      <c r="U136" s="1"/>
      <c r="V136" s="1" t="str">
        <f t="shared" si="16"/>
        <v>n.a.</v>
      </c>
      <c r="W136" s="1" t="s">
        <v>668</v>
      </c>
      <c r="X136" s="1" t="str">
        <f t="shared" si="17"/>
        <v>n.a.</v>
      </c>
    </row>
    <row r="137" spans="1:24" x14ac:dyDescent="0.25">
      <c r="A137" s="4"/>
      <c r="B137" s="4" t="str">
        <f>HYPERLINK("https://attack.mitre.org/techniques/T1612/","MITRE")</f>
        <v>MITRE</v>
      </c>
      <c r="C137" s="4" t="s">
        <v>132</v>
      </c>
      <c r="D137" s="117" t="s">
        <v>289</v>
      </c>
      <c r="E137" s="118" t="s">
        <v>15</v>
      </c>
      <c r="F137" s="16">
        <v>1</v>
      </c>
      <c r="G137" s="16">
        <v>1</v>
      </c>
      <c r="H137" s="16">
        <v>1</v>
      </c>
      <c r="I137" s="92" t="s">
        <v>21</v>
      </c>
      <c r="J137" s="92" t="s">
        <v>21</v>
      </c>
      <c r="K137" s="92" t="s">
        <v>21</v>
      </c>
      <c r="L137" s="1">
        <f t="shared" si="13"/>
        <v>4</v>
      </c>
      <c r="M137" s="1" t="s">
        <v>668</v>
      </c>
      <c r="N137" s="1" t="str">
        <f t="shared" si="12"/>
        <v>n.a.</v>
      </c>
      <c r="O137" s="1"/>
      <c r="P137" s="1"/>
      <c r="Q137" s="1">
        <f t="shared" si="14"/>
        <v>4</v>
      </c>
      <c r="R137" s="1" t="s">
        <v>668</v>
      </c>
      <c r="S137" s="1" t="str">
        <f t="shared" si="15"/>
        <v>n.a.</v>
      </c>
      <c r="T137" s="1"/>
      <c r="U137" s="1"/>
      <c r="V137" s="1">
        <f t="shared" si="16"/>
        <v>4</v>
      </c>
      <c r="W137" s="1" t="s">
        <v>668</v>
      </c>
      <c r="X137" s="1" t="str">
        <f t="shared" si="17"/>
        <v>n.a.</v>
      </c>
    </row>
    <row r="138" spans="1:24" x14ac:dyDescent="0.25">
      <c r="A138" s="4"/>
      <c r="B138" s="4" t="str">
        <f>HYPERLINK("https://attack.mitre.org/techniques/T1134/004","MITRE")</f>
        <v>MITRE</v>
      </c>
      <c r="C138" s="4" t="s">
        <v>132</v>
      </c>
      <c r="D138" s="117" t="s">
        <v>138</v>
      </c>
      <c r="E138" s="118" t="s">
        <v>142</v>
      </c>
      <c r="F138" s="16">
        <v>2</v>
      </c>
      <c r="G138" s="16">
        <v>3</v>
      </c>
      <c r="H138" s="16" t="s">
        <v>7</v>
      </c>
      <c r="I138" s="92"/>
      <c r="J138" s="92" t="s">
        <v>21</v>
      </c>
      <c r="K138" s="92"/>
      <c r="L138" s="1">
        <f t="shared" si="13"/>
        <v>3</v>
      </c>
      <c r="M138" s="1" t="s">
        <v>668</v>
      </c>
      <c r="N138" s="1" t="str">
        <f t="shared" si="12"/>
        <v>n.a.</v>
      </c>
      <c r="O138" s="1"/>
      <c r="P138" s="1"/>
      <c r="Q138" s="1">
        <f t="shared" si="14"/>
        <v>4</v>
      </c>
      <c r="R138" s="1" t="s">
        <v>668</v>
      </c>
      <c r="S138" s="1" t="str">
        <f t="shared" si="15"/>
        <v>n.a.</v>
      </c>
      <c r="T138" s="1"/>
      <c r="U138" s="1"/>
      <c r="V138" s="1" t="str">
        <f t="shared" si="16"/>
        <v>n.a.</v>
      </c>
      <c r="W138" s="1" t="s">
        <v>668</v>
      </c>
      <c r="X138" s="1" t="str">
        <f t="shared" si="17"/>
        <v>n.a.</v>
      </c>
    </row>
    <row r="139" spans="1:24" x14ac:dyDescent="0.25">
      <c r="A139" s="4"/>
      <c r="B139" s="4" t="str">
        <f>HYPERLINK("https://attack.mitre.org/techniques/T1134/005","MITRE")</f>
        <v>MITRE</v>
      </c>
      <c r="C139" s="4" t="s">
        <v>132</v>
      </c>
      <c r="D139" s="117" t="s">
        <v>138</v>
      </c>
      <c r="E139" s="118" t="s">
        <v>143</v>
      </c>
      <c r="F139" s="16">
        <v>2</v>
      </c>
      <c r="G139" s="16">
        <v>2</v>
      </c>
      <c r="H139" s="16" t="s">
        <v>7</v>
      </c>
      <c r="I139" s="92"/>
      <c r="J139" s="92" t="s">
        <v>21</v>
      </c>
      <c r="K139" s="92"/>
      <c r="L139" s="1">
        <f t="shared" si="13"/>
        <v>3</v>
      </c>
      <c r="M139" s="1" t="s">
        <v>668</v>
      </c>
      <c r="N139" s="1" t="str">
        <f t="shared" si="12"/>
        <v>n.a.</v>
      </c>
      <c r="O139" s="1"/>
      <c r="P139" s="1"/>
      <c r="Q139" s="1">
        <f t="shared" si="14"/>
        <v>3</v>
      </c>
      <c r="R139" s="1" t="s">
        <v>668</v>
      </c>
      <c r="S139" s="1" t="str">
        <f t="shared" si="15"/>
        <v>n.a.</v>
      </c>
      <c r="T139" s="1"/>
      <c r="U139" s="1"/>
      <c r="V139" s="1" t="str">
        <f t="shared" si="16"/>
        <v>n.a.</v>
      </c>
      <c r="W139" s="1" t="s">
        <v>668</v>
      </c>
      <c r="X139" s="1" t="str">
        <f t="shared" si="17"/>
        <v>n.a.</v>
      </c>
    </row>
    <row r="140" spans="1:24" x14ac:dyDescent="0.25">
      <c r="A140" s="4"/>
      <c r="B140" s="4" t="str">
        <f>HYPERLINK("https://attack.mitre.org/techniques/T1134/001","MITRE")</f>
        <v>MITRE</v>
      </c>
      <c r="C140" s="4" t="s">
        <v>132</v>
      </c>
      <c r="D140" s="117" t="s">
        <v>138</v>
      </c>
      <c r="E140" s="118" t="s">
        <v>139</v>
      </c>
      <c r="F140" s="16">
        <v>3</v>
      </c>
      <c r="G140" s="16">
        <v>3</v>
      </c>
      <c r="H140" s="16" t="s">
        <v>7</v>
      </c>
      <c r="I140" s="92"/>
      <c r="J140" s="92" t="s">
        <v>21</v>
      </c>
      <c r="K140" s="92"/>
      <c r="L140" s="1">
        <f t="shared" si="13"/>
        <v>4</v>
      </c>
      <c r="M140" s="1" t="s">
        <v>668</v>
      </c>
      <c r="N140" s="1" t="str">
        <f t="shared" si="12"/>
        <v>n.a.</v>
      </c>
      <c r="O140" s="1"/>
      <c r="P140" s="1"/>
      <c r="Q140" s="1">
        <f t="shared" si="14"/>
        <v>4</v>
      </c>
      <c r="R140" s="1" t="s">
        <v>668</v>
      </c>
      <c r="S140" s="1" t="str">
        <f t="shared" si="15"/>
        <v>n.a.</v>
      </c>
      <c r="T140" s="1"/>
      <c r="U140" s="1"/>
      <c r="V140" s="1" t="str">
        <f t="shared" si="16"/>
        <v>n.a.</v>
      </c>
      <c r="W140" s="1" t="s">
        <v>668</v>
      </c>
      <c r="X140" s="1" t="str">
        <f t="shared" si="17"/>
        <v>n.a.</v>
      </c>
    </row>
    <row r="141" spans="1:24" x14ac:dyDescent="0.25">
      <c r="A141" s="4"/>
      <c r="B141" s="4" t="str">
        <f>HYPERLINK("https://attack.mitre.org/techniques/T1197","MITRE")</f>
        <v>MITRE</v>
      </c>
      <c r="C141" s="4" t="s">
        <v>132</v>
      </c>
      <c r="D141" s="117" t="s">
        <v>144</v>
      </c>
      <c r="E141" s="118" t="s">
        <v>15</v>
      </c>
      <c r="F141" s="16">
        <v>2</v>
      </c>
      <c r="G141" s="16">
        <v>2</v>
      </c>
      <c r="H141" s="16" t="s">
        <v>7</v>
      </c>
      <c r="I141" s="92"/>
      <c r="J141" s="92" t="s">
        <v>21</v>
      </c>
      <c r="K141" s="92"/>
      <c r="L141" s="1">
        <f t="shared" si="13"/>
        <v>3</v>
      </c>
      <c r="M141" s="1" t="s">
        <v>668</v>
      </c>
      <c r="N141" s="1" t="str">
        <f t="shared" si="12"/>
        <v>n.a.</v>
      </c>
      <c r="O141" s="1"/>
      <c r="P141" s="1"/>
      <c r="Q141" s="1">
        <f t="shared" si="14"/>
        <v>3</v>
      </c>
      <c r="R141" s="1" t="s">
        <v>668</v>
      </c>
      <c r="S141" s="1" t="str">
        <f t="shared" si="15"/>
        <v>n.a.</v>
      </c>
      <c r="T141" s="1"/>
      <c r="U141" s="1"/>
      <c r="V141" s="1" t="str">
        <f t="shared" si="16"/>
        <v>n.a.</v>
      </c>
      <c r="W141" s="1" t="s">
        <v>668</v>
      </c>
      <c r="X141" s="1" t="str">
        <f t="shared" si="17"/>
        <v>n.a.</v>
      </c>
    </row>
    <row r="142" spans="1:24" x14ac:dyDescent="0.25">
      <c r="A142" s="4"/>
      <c r="B142" s="4" t="str">
        <f>HYPERLINK("https://attack.mitre.org/techniques/T1622","MITRE")</f>
        <v>MITRE</v>
      </c>
      <c r="C142" s="4" t="s">
        <v>132</v>
      </c>
      <c r="D142" s="117" t="s">
        <v>288</v>
      </c>
      <c r="E142" s="118" t="s">
        <v>15</v>
      </c>
      <c r="F142" s="16">
        <v>1</v>
      </c>
      <c r="G142" s="16">
        <v>2</v>
      </c>
      <c r="H142" s="16" t="s">
        <v>7</v>
      </c>
      <c r="I142" s="124"/>
      <c r="J142" s="124" t="s">
        <v>21</v>
      </c>
      <c r="K142" s="124"/>
      <c r="L142" s="1">
        <f t="shared" si="13"/>
        <v>2</v>
      </c>
      <c r="M142" s="1" t="s">
        <v>668</v>
      </c>
      <c r="N142" s="1" t="str">
        <f t="shared" si="12"/>
        <v>n.a.</v>
      </c>
      <c r="O142" s="1"/>
      <c r="P142" s="1"/>
      <c r="Q142" s="1">
        <f t="shared" si="14"/>
        <v>3</v>
      </c>
      <c r="R142" s="1" t="s">
        <v>668</v>
      </c>
      <c r="S142" s="1" t="str">
        <f t="shared" si="15"/>
        <v>n.a.</v>
      </c>
      <c r="T142" s="1"/>
      <c r="U142" s="1"/>
      <c r="V142" s="1" t="str">
        <f t="shared" si="16"/>
        <v>n.a.</v>
      </c>
      <c r="W142" s="1" t="s">
        <v>668</v>
      </c>
      <c r="X142" s="1" t="str">
        <f t="shared" si="17"/>
        <v>n.a.</v>
      </c>
    </row>
    <row r="143" spans="1:24" x14ac:dyDescent="0.25">
      <c r="A143" s="4"/>
      <c r="B143" s="4" t="str">
        <f>HYPERLINK("https://attack.mitre.org/techniques/T1140","MITRE")</f>
        <v>MITRE</v>
      </c>
      <c r="C143" s="4" t="s">
        <v>132</v>
      </c>
      <c r="D143" s="117" t="s">
        <v>208</v>
      </c>
      <c r="E143" s="118" t="s">
        <v>15</v>
      </c>
      <c r="F143" s="16">
        <v>2</v>
      </c>
      <c r="G143" s="16">
        <v>2</v>
      </c>
      <c r="H143" s="16" t="s">
        <v>7</v>
      </c>
      <c r="I143" s="124"/>
      <c r="J143" s="124" t="s">
        <v>21</v>
      </c>
      <c r="K143" s="124"/>
      <c r="L143" s="1">
        <f t="shared" si="13"/>
        <v>3</v>
      </c>
      <c r="M143" s="1" t="s">
        <v>668</v>
      </c>
      <c r="N143" s="1" t="str">
        <f t="shared" si="12"/>
        <v>n.a.</v>
      </c>
      <c r="O143" s="1"/>
      <c r="P143" s="1"/>
      <c r="Q143" s="1">
        <f t="shared" si="14"/>
        <v>3</v>
      </c>
      <c r="R143" s="1" t="s">
        <v>668</v>
      </c>
      <c r="S143" s="1" t="str">
        <f t="shared" si="15"/>
        <v>n.a.</v>
      </c>
      <c r="T143" s="1"/>
      <c r="U143" s="1"/>
      <c r="V143" s="1" t="str">
        <f t="shared" si="16"/>
        <v>n.a.</v>
      </c>
      <c r="W143" s="1" t="s">
        <v>668</v>
      </c>
      <c r="X143" s="1" t="str">
        <f t="shared" si="17"/>
        <v>n.a.</v>
      </c>
    </row>
    <row r="144" spans="1:24" x14ac:dyDescent="0.25">
      <c r="A144" s="4"/>
      <c r="B144" s="4" t="str">
        <f>HYPERLINK("https://attack.mitre.org/techniques/T1006","MITRE")</f>
        <v>MITRE</v>
      </c>
      <c r="C144" s="4" t="s">
        <v>132</v>
      </c>
      <c r="D144" s="117" t="s">
        <v>209</v>
      </c>
      <c r="E144" s="118" t="s">
        <v>15</v>
      </c>
      <c r="F144" s="16">
        <v>2</v>
      </c>
      <c r="G144" s="16">
        <v>2</v>
      </c>
      <c r="H144" s="16" t="s">
        <v>7</v>
      </c>
      <c r="I144" s="124"/>
      <c r="J144" s="124" t="s">
        <v>21</v>
      </c>
      <c r="K144" s="124"/>
      <c r="L144" s="1">
        <f t="shared" si="13"/>
        <v>3</v>
      </c>
      <c r="M144" s="1" t="s">
        <v>668</v>
      </c>
      <c r="N144" s="1" t="str">
        <f t="shared" si="12"/>
        <v>n.a.</v>
      </c>
      <c r="O144" s="1"/>
      <c r="P144" s="1"/>
      <c r="Q144" s="1">
        <f t="shared" si="14"/>
        <v>3</v>
      </c>
      <c r="R144" s="1" t="s">
        <v>668</v>
      </c>
      <c r="S144" s="1" t="str">
        <f t="shared" si="15"/>
        <v>n.a.</v>
      </c>
      <c r="T144" s="1"/>
      <c r="U144" s="1"/>
      <c r="V144" s="1" t="str">
        <f t="shared" si="16"/>
        <v>n.a.</v>
      </c>
      <c r="W144" s="1" t="s">
        <v>668</v>
      </c>
      <c r="X144" s="1" t="str">
        <f t="shared" si="17"/>
        <v>n.a.</v>
      </c>
    </row>
    <row r="145" spans="1:24" x14ac:dyDescent="0.25">
      <c r="A145" s="4"/>
      <c r="B145" s="4" t="str">
        <f>HYPERLINK("https://attack.mitre.org/techniques/T1610","MITRE")</f>
        <v>MITRE</v>
      </c>
      <c r="C145" s="4" t="s">
        <v>132</v>
      </c>
      <c r="D145" s="117" t="s">
        <v>145</v>
      </c>
      <c r="E145" s="118" t="s">
        <v>15</v>
      </c>
      <c r="F145" s="16">
        <v>2</v>
      </c>
      <c r="G145" s="16">
        <v>3</v>
      </c>
      <c r="H145" s="16" t="s">
        <v>7</v>
      </c>
      <c r="I145" s="92" t="s">
        <v>21</v>
      </c>
      <c r="J145" s="92" t="s">
        <v>21</v>
      </c>
      <c r="K145" s="92" t="s">
        <v>21</v>
      </c>
      <c r="L145" s="1">
        <f t="shared" si="13"/>
        <v>5</v>
      </c>
      <c r="M145" s="1" t="s">
        <v>668</v>
      </c>
      <c r="N145" s="1" t="str">
        <f t="shared" si="12"/>
        <v>n.a.</v>
      </c>
      <c r="O145" s="1"/>
      <c r="P145" s="1"/>
      <c r="Q145" s="1">
        <f t="shared" si="14"/>
        <v>6</v>
      </c>
      <c r="R145" s="1" t="s">
        <v>668</v>
      </c>
      <c r="S145" s="1" t="str">
        <f t="shared" si="15"/>
        <v>n.a.</v>
      </c>
      <c r="T145" s="1"/>
      <c r="U145" s="1"/>
      <c r="V145" s="1" t="str">
        <f t="shared" si="16"/>
        <v>n.a.</v>
      </c>
      <c r="W145" s="1" t="s">
        <v>668</v>
      </c>
      <c r="X145" s="1" t="str">
        <f t="shared" si="17"/>
        <v>n.a.</v>
      </c>
    </row>
    <row r="146" spans="1:24" x14ac:dyDescent="0.25">
      <c r="A146" s="4"/>
      <c r="B146" s="4" t="str">
        <f>HYPERLINK("https://attack.mitre.org/techniques/T1480/001","MITRE")</f>
        <v>MITRE</v>
      </c>
      <c r="C146" s="4" t="s">
        <v>132</v>
      </c>
      <c r="D146" s="117" t="s">
        <v>210</v>
      </c>
      <c r="E146" s="118" t="s">
        <v>211</v>
      </c>
      <c r="F146" s="16">
        <v>2</v>
      </c>
      <c r="G146" s="16">
        <v>3</v>
      </c>
      <c r="H146" s="16" t="s">
        <v>7</v>
      </c>
      <c r="I146" s="124"/>
      <c r="J146" s="124" t="s">
        <v>21</v>
      </c>
      <c r="K146" s="124"/>
      <c r="L146" s="1">
        <f t="shared" si="13"/>
        <v>3</v>
      </c>
      <c r="M146" s="1" t="s">
        <v>668</v>
      </c>
      <c r="N146" s="1" t="str">
        <f t="shared" si="12"/>
        <v>n.a.</v>
      </c>
      <c r="O146" s="1"/>
      <c r="P146" s="1"/>
      <c r="Q146" s="1">
        <f t="shared" si="14"/>
        <v>4</v>
      </c>
      <c r="R146" s="1" t="s">
        <v>668</v>
      </c>
      <c r="S146" s="1" t="str">
        <f t="shared" si="15"/>
        <v>n.a.</v>
      </c>
      <c r="T146" s="1"/>
      <c r="U146" s="1"/>
      <c r="V146" s="1" t="str">
        <f t="shared" si="16"/>
        <v>n.a.</v>
      </c>
      <c r="W146" s="1" t="s">
        <v>668</v>
      </c>
      <c r="X146" s="1" t="str">
        <f t="shared" si="17"/>
        <v>n.a.</v>
      </c>
    </row>
    <row r="147" spans="1:24" x14ac:dyDescent="0.25">
      <c r="A147" s="4"/>
      <c r="B147" s="4" t="str">
        <f>HYPERLINK("https://attack.mitre.org/techniques/T1480/002","MITRE")</f>
        <v>MITRE</v>
      </c>
      <c r="C147" s="4" t="s">
        <v>132</v>
      </c>
      <c r="D147" s="117" t="s">
        <v>210</v>
      </c>
      <c r="E147" s="118" t="s">
        <v>694</v>
      </c>
      <c r="F147" s="16">
        <v>2</v>
      </c>
      <c r="G147" s="16">
        <v>2</v>
      </c>
      <c r="H147" s="16" t="s">
        <v>7</v>
      </c>
      <c r="I147" s="124"/>
      <c r="J147" s="124" t="s">
        <v>21</v>
      </c>
      <c r="K147" s="124"/>
      <c r="L147" s="1">
        <f t="shared" si="13"/>
        <v>3</v>
      </c>
      <c r="M147" s="1" t="s">
        <v>668</v>
      </c>
      <c r="N147" s="1" t="str">
        <f t="shared" si="12"/>
        <v>n.a.</v>
      </c>
      <c r="O147" s="1"/>
      <c r="P147" s="1"/>
      <c r="Q147" s="1">
        <f t="shared" si="14"/>
        <v>3</v>
      </c>
      <c r="R147" s="1" t="s">
        <v>668</v>
      </c>
      <c r="S147" s="1" t="str">
        <f t="shared" si="15"/>
        <v>n.a.</v>
      </c>
      <c r="T147" s="1"/>
      <c r="U147" s="1"/>
      <c r="V147" s="1" t="str">
        <f t="shared" si="16"/>
        <v>n.a.</v>
      </c>
      <c r="W147" s="1" t="s">
        <v>668</v>
      </c>
      <c r="X147" s="1" t="str">
        <f t="shared" si="17"/>
        <v>n.a.</v>
      </c>
    </row>
    <row r="148" spans="1:24" x14ac:dyDescent="0.25">
      <c r="A148" s="4"/>
      <c r="B148" s="4" t="str">
        <f>HYPERLINK("https://attack.mitre.org/techniques/T1484/002","MITRE")</f>
        <v>MITRE</v>
      </c>
      <c r="C148" s="4" t="s">
        <v>132</v>
      </c>
      <c r="D148" s="117" t="s">
        <v>695</v>
      </c>
      <c r="E148" s="118" t="s">
        <v>696</v>
      </c>
      <c r="F148" s="16">
        <v>3</v>
      </c>
      <c r="G148" s="16" t="s">
        <v>7</v>
      </c>
      <c r="H148" s="16">
        <v>3</v>
      </c>
      <c r="I148" s="92"/>
      <c r="J148" s="92" t="s">
        <v>21</v>
      </c>
      <c r="K148" s="92"/>
      <c r="L148" s="1">
        <f t="shared" si="13"/>
        <v>4</v>
      </c>
      <c r="M148" s="1" t="s">
        <v>668</v>
      </c>
      <c r="N148" s="1" t="str">
        <f t="shared" si="12"/>
        <v>n.a.</v>
      </c>
      <c r="O148" s="1"/>
      <c r="P148" s="1"/>
      <c r="Q148" s="1" t="str">
        <f t="shared" si="14"/>
        <v>n.a.</v>
      </c>
      <c r="R148" s="1" t="s">
        <v>668</v>
      </c>
      <c r="S148" s="1" t="str">
        <f t="shared" si="15"/>
        <v>n.a.</v>
      </c>
      <c r="T148" s="1"/>
      <c r="U148" s="1"/>
      <c r="V148" s="1">
        <f t="shared" si="16"/>
        <v>4</v>
      </c>
      <c r="W148" s="1" t="s">
        <v>668</v>
      </c>
      <c r="X148" s="1" t="str">
        <f t="shared" si="17"/>
        <v>n.a.</v>
      </c>
    </row>
    <row r="149" spans="1:24" x14ac:dyDescent="0.25">
      <c r="A149" s="4"/>
      <c r="B149" s="4" t="str">
        <f>HYPERLINK("https://attack.mitre.org/techniques/T1484/001","MITRE")</f>
        <v>MITRE</v>
      </c>
      <c r="C149" s="4" t="s">
        <v>132</v>
      </c>
      <c r="D149" s="117" t="s">
        <v>695</v>
      </c>
      <c r="E149" s="118" t="s">
        <v>147</v>
      </c>
      <c r="F149" s="16">
        <v>3</v>
      </c>
      <c r="G149" s="16">
        <v>3</v>
      </c>
      <c r="H149" s="16" t="s">
        <v>7</v>
      </c>
      <c r="I149" s="92"/>
      <c r="J149" s="92" t="s">
        <v>21</v>
      </c>
      <c r="K149" s="92"/>
      <c r="L149" s="1">
        <f t="shared" si="13"/>
        <v>4</v>
      </c>
      <c r="M149" s="1" t="s">
        <v>668</v>
      </c>
      <c r="N149" s="1" t="str">
        <f t="shared" si="12"/>
        <v>n.a.</v>
      </c>
      <c r="O149" s="1"/>
      <c r="P149" s="1"/>
      <c r="Q149" s="1">
        <f t="shared" si="14"/>
        <v>4</v>
      </c>
      <c r="R149" s="1" t="s">
        <v>668</v>
      </c>
      <c r="S149" s="1" t="str">
        <f t="shared" si="15"/>
        <v>n.a.</v>
      </c>
      <c r="T149" s="1"/>
      <c r="U149" s="1"/>
      <c r="V149" s="1" t="str">
        <f t="shared" si="16"/>
        <v>n.a.</v>
      </c>
      <c r="W149" s="1" t="s">
        <v>668</v>
      </c>
      <c r="X149" s="1" t="str">
        <f t="shared" si="17"/>
        <v>n.a.</v>
      </c>
    </row>
    <row r="150" spans="1:24" x14ac:dyDescent="0.25">
      <c r="A150" s="4"/>
      <c r="B150" s="4" t="str">
        <f>HYPERLINK("https://attack.mitre.org/techniques/T1211","MITRE")</f>
        <v>MITRE</v>
      </c>
      <c r="C150" s="4" t="s">
        <v>132</v>
      </c>
      <c r="D150" s="117" t="s">
        <v>212</v>
      </c>
      <c r="E150" s="118" t="s">
        <v>15</v>
      </c>
      <c r="F150" s="16">
        <v>3</v>
      </c>
      <c r="G150" s="16">
        <v>3</v>
      </c>
      <c r="H150" s="16">
        <v>3</v>
      </c>
      <c r="I150" s="124"/>
      <c r="J150" s="124" t="s">
        <v>21</v>
      </c>
      <c r="K150" s="124"/>
      <c r="L150" s="1">
        <f t="shared" si="13"/>
        <v>4</v>
      </c>
      <c r="M150" s="1" t="s">
        <v>668</v>
      </c>
      <c r="N150" s="1" t="str">
        <f t="shared" si="12"/>
        <v>n.a.</v>
      </c>
      <c r="O150" s="1"/>
      <c r="P150" s="1"/>
      <c r="Q150" s="1">
        <f t="shared" si="14"/>
        <v>4</v>
      </c>
      <c r="R150" s="1" t="s">
        <v>668</v>
      </c>
      <c r="S150" s="1" t="str">
        <f t="shared" si="15"/>
        <v>n.a.</v>
      </c>
      <c r="T150" s="1"/>
      <c r="U150" s="1"/>
      <c r="V150" s="1">
        <f t="shared" si="16"/>
        <v>4</v>
      </c>
      <c r="W150" s="1" t="s">
        <v>668</v>
      </c>
      <c r="X150" s="1" t="str">
        <f t="shared" si="17"/>
        <v>n.a.</v>
      </c>
    </row>
    <row r="151" spans="1:24" x14ac:dyDescent="0.25">
      <c r="A151" s="4"/>
      <c r="B151" s="4" t="str">
        <f>HYPERLINK("https://attack.mitre.org/techniques/T1222/001","MITRE")</f>
        <v>MITRE</v>
      </c>
      <c r="C151" s="4" t="s">
        <v>132</v>
      </c>
      <c r="D151" s="117" t="s">
        <v>191</v>
      </c>
      <c r="E151" s="118" t="s">
        <v>213</v>
      </c>
      <c r="F151" s="16">
        <v>3</v>
      </c>
      <c r="G151" s="16">
        <v>3</v>
      </c>
      <c r="H151" s="16" t="s">
        <v>7</v>
      </c>
      <c r="I151" s="124" t="s">
        <v>21</v>
      </c>
      <c r="J151" s="124"/>
      <c r="K151" s="124" t="s">
        <v>21</v>
      </c>
      <c r="L151" s="1">
        <f t="shared" si="13"/>
        <v>5</v>
      </c>
      <c r="M151" s="1" t="s">
        <v>668</v>
      </c>
      <c r="N151" s="1" t="str">
        <f t="shared" si="12"/>
        <v>n.a.</v>
      </c>
      <c r="O151" s="1"/>
      <c r="P151" s="1"/>
      <c r="Q151" s="1">
        <f t="shared" si="14"/>
        <v>5</v>
      </c>
      <c r="R151" s="1" t="s">
        <v>668</v>
      </c>
      <c r="S151" s="1" t="str">
        <f t="shared" si="15"/>
        <v>n.a.</v>
      </c>
      <c r="T151" s="1"/>
      <c r="U151" s="1"/>
      <c r="V151" s="1" t="str">
        <f t="shared" si="16"/>
        <v>n.a.</v>
      </c>
      <c r="W151" s="1" t="s">
        <v>668</v>
      </c>
      <c r="X151" s="1" t="str">
        <f t="shared" si="17"/>
        <v>n.a.</v>
      </c>
    </row>
    <row r="152" spans="1:24" x14ac:dyDescent="0.25">
      <c r="A152" s="4"/>
      <c r="B152" s="4" t="str">
        <f>HYPERLINK("https://attack.mitre.org/techniques/T1222/002","MITRE")</f>
        <v>MITRE</v>
      </c>
      <c r="C152" s="4" t="s">
        <v>132</v>
      </c>
      <c r="D152" s="117" t="s">
        <v>191</v>
      </c>
      <c r="E152" s="118" t="s">
        <v>192</v>
      </c>
      <c r="F152" s="16">
        <v>3</v>
      </c>
      <c r="G152" s="16">
        <v>3</v>
      </c>
      <c r="H152" s="16" t="s">
        <v>7</v>
      </c>
      <c r="I152" s="92" t="s">
        <v>21</v>
      </c>
      <c r="J152" s="92"/>
      <c r="K152" s="92" t="s">
        <v>21</v>
      </c>
      <c r="L152" s="1">
        <f t="shared" si="13"/>
        <v>5</v>
      </c>
      <c r="M152" s="1" t="s">
        <v>668</v>
      </c>
      <c r="N152" s="1" t="str">
        <f t="shared" si="12"/>
        <v>n.a.</v>
      </c>
      <c r="O152" s="1"/>
      <c r="P152" s="1"/>
      <c r="Q152" s="1">
        <f t="shared" si="14"/>
        <v>5</v>
      </c>
      <c r="R152" s="1" t="s">
        <v>668</v>
      </c>
      <c r="S152" s="1" t="str">
        <f t="shared" si="15"/>
        <v>n.a.</v>
      </c>
      <c r="T152" s="1"/>
      <c r="U152" s="1"/>
      <c r="V152" s="1" t="str">
        <f t="shared" si="16"/>
        <v>n.a.</v>
      </c>
      <c r="W152" s="1" t="s">
        <v>668</v>
      </c>
      <c r="X152" s="1" t="str">
        <f t="shared" si="17"/>
        <v>n.a.</v>
      </c>
    </row>
    <row r="153" spans="1:24" x14ac:dyDescent="0.25">
      <c r="A153" s="4"/>
      <c r="B153" s="4" t="str">
        <f>HYPERLINK("https://attack.mitre.org/techniques/T1564/008","MITRE")</f>
        <v>MITRE</v>
      </c>
      <c r="C153" s="4" t="s">
        <v>132</v>
      </c>
      <c r="D153" s="117" t="s">
        <v>193</v>
      </c>
      <c r="E153" s="118" t="s">
        <v>214</v>
      </c>
      <c r="F153" s="16">
        <v>2</v>
      </c>
      <c r="G153" s="16" t="s">
        <v>7</v>
      </c>
      <c r="H153" s="16">
        <v>3</v>
      </c>
      <c r="I153" s="124"/>
      <c r="J153" s="124" t="s">
        <v>21</v>
      </c>
      <c r="K153" s="124"/>
      <c r="L153" s="1">
        <f t="shared" si="13"/>
        <v>3</v>
      </c>
      <c r="M153" s="1" t="s">
        <v>668</v>
      </c>
      <c r="N153" s="1" t="str">
        <f t="shared" si="12"/>
        <v>n.a.</v>
      </c>
      <c r="O153" s="1"/>
      <c r="P153" s="1"/>
      <c r="Q153" s="1" t="str">
        <f t="shared" si="14"/>
        <v>n.a.</v>
      </c>
      <c r="R153" s="1" t="s">
        <v>668</v>
      </c>
      <c r="S153" s="1" t="str">
        <f t="shared" si="15"/>
        <v>n.a.</v>
      </c>
      <c r="T153" s="1"/>
      <c r="U153" s="1"/>
      <c r="V153" s="1">
        <f t="shared" si="16"/>
        <v>4</v>
      </c>
      <c r="W153" s="1" t="s">
        <v>668</v>
      </c>
      <c r="X153" s="1" t="str">
        <f t="shared" si="17"/>
        <v>n.a.</v>
      </c>
    </row>
    <row r="154" spans="1:24" x14ac:dyDescent="0.25">
      <c r="A154" s="4"/>
      <c r="B154" s="4" t="str">
        <f>HYPERLINK("https://attack.mitre.org/techniques/T1564/005","MITRE")</f>
        <v>MITRE</v>
      </c>
      <c r="C154" s="4" t="s">
        <v>132</v>
      </c>
      <c r="D154" s="117" t="s">
        <v>193</v>
      </c>
      <c r="E154" s="118" t="s">
        <v>215</v>
      </c>
      <c r="F154" s="16">
        <v>2</v>
      </c>
      <c r="G154" s="16">
        <v>2</v>
      </c>
      <c r="H154" s="16" t="s">
        <v>7</v>
      </c>
      <c r="I154" s="124"/>
      <c r="J154" s="124"/>
      <c r="K154" s="124"/>
      <c r="L154" s="1">
        <f t="shared" si="13"/>
        <v>2</v>
      </c>
      <c r="M154" s="1" t="s">
        <v>668</v>
      </c>
      <c r="N154" s="1" t="str">
        <f t="shared" si="12"/>
        <v>n.a.</v>
      </c>
      <c r="O154" s="1"/>
      <c r="P154" s="1"/>
      <c r="Q154" s="1">
        <f t="shared" si="14"/>
        <v>2</v>
      </c>
      <c r="R154" s="1" t="s">
        <v>668</v>
      </c>
      <c r="S154" s="1" t="str">
        <f t="shared" si="15"/>
        <v>n.a.</v>
      </c>
      <c r="T154" s="1"/>
      <c r="U154" s="1"/>
      <c r="V154" s="1" t="str">
        <f t="shared" si="16"/>
        <v>n.a.</v>
      </c>
      <c r="W154" s="1" t="s">
        <v>668</v>
      </c>
      <c r="X154" s="1" t="str">
        <f t="shared" si="17"/>
        <v>n.a.</v>
      </c>
    </row>
    <row r="155" spans="1:24" x14ac:dyDescent="0.25">
      <c r="A155" s="4"/>
      <c r="B155" s="4" t="str">
        <f>HYPERLINK("https://attack.mitre.org/techniques/T1564/001","MITRE")</f>
        <v>MITRE</v>
      </c>
      <c r="C155" s="4" t="s">
        <v>132</v>
      </c>
      <c r="D155" s="117" t="s">
        <v>193</v>
      </c>
      <c r="E155" s="118" t="s">
        <v>216</v>
      </c>
      <c r="F155" s="16">
        <v>2</v>
      </c>
      <c r="G155" s="16">
        <v>2</v>
      </c>
      <c r="H155" s="16" t="s">
        <v>7</v>
      </c>
      <c r="I155" s="124"/>
      <c r="J155" s="124"/>
      <c r="K155" s="124" t="s">
        <v>21</v>
      </c>
      <c r="L155" s="1">
        <f t="shared" si="13"/>
        <v>3</v>
      </c>
      <c r="M155" s="1" t="s">
        <v>668</v>
      </c>
      <c r="N155" s="1" t="str">
        <f t="shared" si="12"/>
        <v>n.a.</v>
      </c>
      <c r="O155" s="1"/>
      <c r="P155" s="1"/>
      <c r="Q155" s="1">
        <f t="shared" si="14"/>
        <v>3</v>
      </c>
      <c r="R155" s="1" t="s">
        <v>668</v>
      </c>
      <c r="S155" s="1" t="str">
        <f t="shared" si="15"/>
        <v>n.a.</v>
      </c>
      <c r="T155" s="1"/>
      <c r="U155" s="1"/>
      <c r="V155" s="1" t="str">
        <f t="shared" si="16"/>
        <v>n.a.</v>
      </c>
      <c r="W155" s="1" t="s">
        <v>668</v>
      </c>
      <c r="X155" s="1" t="str">
        <f t="shared" si="17"/>
        <v>n.a.</v>
      </c>
    </row>
    <row r="156" spans="1:24" x14ac:dyDescent="0.25">
      <c r="A156" s="4"/>
      <c r="B156" s="4" t="str">
        <f>HYPERLINK("https://attack.mitre.org/techniques/T1564/002","MITRE")</f>
        <v>MITRE</v>
      </c>
      <c r="C156" s="4" t="s">
        <v>132</v>
      </c>
      <c r="D156" s="117" t="s">
        <v>193</v>
      </c>
      <c r="E156" s="118" t="s">
        <v>217</v>
      </c>
      <c r="F156" s="16">
        <v>3</v>
      </c>
      <c r="G156" s="16">
        <v>3</v>
      </c>
      <c r="H156" s="16" t="s">
        <v>7</v>
      </c>
      <c r="I156" s="124"/>
      <c r="J156" s="124" t="s">
        <v>21</v>
      </c>
      <c r="K156" s="124"/>
      <c r="L156" s="1">
        <f t="shared" si="13"/>
        <v>4</v>
      </c>
      <c r="M156" s="1" t="s">
        <v>668</v>
      </c>
      <c r="N156" s="1" t="str">
        <f t="shared" si="12"/>
        <v>n.a.</v>
      </c>
      <c r="O156" s="1"/>
      <c r="P156" s="1"/>
      <c r="Q156" s="1">
        <f t="shared" si="14"/>
        <v>4</v>
      </c>
      <c r="R156" s="1" t="s">
        <v>668</v>
      </c>
      <c r="S156" s="1" t="str">
        <f t="shared" si="15"/>
        <v>n.a.</v>
      </c>
      <c r="T156" s="1"/>
      <c r="U156" s="1"/>
      <c r="V156" s="1" t="str">
        <f t="shared" si="16"/>
        <v>n.a.</v>
      </c>
      <c r="W156" s="1" t="s">
        <v>668</v>
      </c>
      <c r="X156" s="1" t="str">
        <f t="shared" si="17"/>
        <v>n.a.</v>
      </c>
    </row>
    <row r="157" spans="1:24" x14ac:dyDescent="0.25">
      <c r="A157" s="4"/>
      <c r="B157" s="4" t="str">
        <f>HYPERLINK("https://attack.mitre.org/techniques/T1564/003","MITRE")</f>
        <v>MITRE</v>
      </c>
      <c r="C157" s="4" t="s">
        <v>132</v>
      </c>
      <c r="D157" s="117" t="s">
        <v>193</v>
      </c>
      <c r="E157" s="118" t="s">
        <v>697</v>
      </c>
      <c r="F157" s="16">
        <v>2</v>
      </c>
      <c r="G157" s="16">
        <v>2</v>
      </c>
      <c r="H157" s="16" t="s">
        <v>7</v>
      </c>
      <c r="I157" s="124"/>
      <c r="J157" s="124"/>
      <c r="K157" s="124"/>
      <c r="L157" s="1">
        <f t="shared" si="13"/>
        <v>2</v>
      </c>
      <c r="M157" s="1" t="s">
        <v>668</v>
      </c>
      <c r="N157" s="1" t="str">
        <f t="shared" si="12"/>
        <v>n.a.</v>
      </c>
      <c r="O157" s="1"/>
      <c r="P157" s="1"/>
      <c r="Q157" s="1">
        <f t="shared" si="14"/>
        <v>2</v>
      </c>
      <c r="R157" s="1" t="s">
        <v>668</v>
      </c>
      <c r="S157" s="1" t="str">
        <f t="shared" si="15"/>
        <v>n.a.</v>
      </c>
      <c r="T157" s="1"/>
      <c r="U157" s="1"/>
      <c r="V157" s="1" t="str">
        <f t="shared" si="16"/>
        <v>n.a.</v>
      </c>
      <c r="W157" s="1" t="s">
        <v>668</v>
      </c>
      <c r="X157" s="1" t="str">
        <f t="shared" si="17"/>
        <v>n.a.</v>
      </c>
    </row>
    <row r="158" spans="1:24" x14ac:dyDescent="0.25">
      <c r="A158" s="4"/>
      <c r="B158" s="4" t="str">
        <f>HYPERLINK("https://attack.mitre.org/techniques/T1564/011","MITRE")</f>
        <v>MITRE</v>
      </c>
      <c r="C158" s="4" t="s">
        <v>132</v>
      </c>
      <c r="D158" s="117" t="s">
        <v>193</v>
      </c>
      <c r="E158" s="118" t="s">
        <v>609</v>
      </c>
      <c r="F158" s="16">
        <v>1</v>
      </c>
      <c r="G158" s="16">
        <v>1</v>
      </c>
      <c r="H158" s="16" t="s">
        <v>7</v>
      </c>
      <c r="I158" s="124"/>
      <c r="J158" s="124" t="s">
        <v>21</v>
      </c>
      <c r="K158" s="124"/>
      <c r="L158" s="1">
        <f t="shared" si="13"/>
        <v>2</v>
      </c>
      <c r="M158" s="1" t="s">
        <v>668</v>
      </c>
      <c r="N158" s="1" t="str">
        <f t="shared" si="12"/>
        <v>n.a.</v>
      </c>
      <c r="O158" s="1"/>
      <c r="P158" s="1"/>
      <c r="Q158" s="1">
        <f t="shared" si="14"/>
        <v>2</v>
      </c>
      <c r="R158" s="1" t="s">
        <v>668</v>
      </c>
      <c r="S158" s="1" t="str">
        <f t="shared" si="15"/>
        <v>n.a.</v>
      </c>
      <c r="T158" s="1"/>
      <c r="U158" s="1"/>
      <c r="V158" s="1" t="str">
        <f t="shared" si="16"/>
        <v>n.a.</v>
      </c>
      <c r="W158" s="1" t="s">
        <v>668</v>
      </c>
      <c r="X158" s="1" t="str">
        <f t="shared" si="17"/>
        <v>n.a.</v>
      </c>
    </row>
    <row r="159" spans="1:24" x14ac:dyDescent="0.25">
      <c r="A159" s="4"/>
      <c r="B159" s="4" t="str">
        <f>HYPERLINK("https://attack.mitre.org/techniques/T1564/004","MITRE")</f>
        <v>MITRE</v>
      </c>
      <c r="C159" s="4" t="s">
        <v>132</v>
      </c>
      <c r="D159" s="117" t="s">
        <v>193</v>
      </c>
      <c r="E159" s="118" t="s">
        <v>218</v>
      </c>
      <c r="F159" s="16">
        <v>1</v>
      </c>
      <c r="G159" s="16">
        <v>1</v>
      </c>
      <c r="H159" s="16" t="s">
        <v>7</v>
      </c>
      <c r="I159" s="124"/>
      <c r="J159" s="124" t="s">
        <v>21</v>
      </c>
      <c r="K159" s="124"/>
      <c r="L159" s="1">
        <f t="shared" si="13"/>
        <v>2</v>
      </c>
      <c r="M159" s="1" t="s">
        <v>668</v>
      </c>
      <c r="N159" s="1" t="str">
        <f t="shared" si="12"/>
        <v>n.a.</v>
      </c>
      <c r="O159" s="1"/>
      <c r="P159" s="1"/>
      <c r="Q159" s="1">
        <f t="shared" si="14"/>
        <v>2</v>
      </c>
      <c r="R159" s="1" t="s">
        <v>668</v>
      </c>
      <c r="S159" s="1" t="str">
        <f t="shared" si="15"/>
        <v>n.a.</v>
      </c>
      <c r="T159" s="1"/>
      <c r="U159" s="1"/>
      <c r="V159" s="1" t="str">
        <f t="shared" si="16"/>
        <v>n.a.</v>
      </c>
      <c r="W159" s="1" t="s">
        <v>668</v>
      </c>
      <c r="X159" s="1" t="str">
        <f t="shared" si="17"/>
        <v>n.a.</v>
      </c>
    </row>
    <row r="160" spans="1:24" x14ac:dyDescent="0.25">
      <c r="A160" s="4"/>
      <c r="B160" s="4" t="str">
        <f>HYPERLINK("https://attack.mitre.org/techniques/T1564/010","MITRE")</f>
        <v>MITRE</v>
      </c>
      <c r="C160" s="4" t="s">
        <v>132</v>
      </c>
      <c r="D160" s="117" t="s">
        <v>193</v>
      </c>
      <c r="E160" s="118" t="s">
        <v>287</v>
      </c>
      <c r="F160" s="16">
        <v>2</v>
      </c>
      <c r="G160" s="16">
        <v>2</v>
      </c>
      <c r="H160" s="16" t="s">
        <v>7</v>
      </c>
      <c r="I160" s="124"/>
      <c r="J160" s="124" t="s">
        <v>21</v>
      </c>
      <c r="K160" s="124"/>
      <c r="L160" s="1">
        <f t="shared" si="13"/>
        <v>3</v>
      </c>
      <c r="M160" s="1" t="s">
        <v>668</v>
      </c>
      <c r="N160" s="1" t="str">
        <f t="shared" si="12"/>
        <v>n.a.</v>
      </c>
      <c r="O160" s="1"/>
      <c r="P160" s="1"/>
      <c r="Q160" s="1">
        <f t="shared" si="14"/>
        <v>3</v>
      </c>
      <c r="R160" s="1" t="s">
        <v>668</v>
      </c>
      <c r="S160" s="1" t="str">
        <f t="shared" si="15"/>
        <v>n.a.</v>
      </c>
      <c r="T160" s="1"/>
      <c r="U160" s="1"/>
      <c r="V160" s="1" t="str">
        <f t="shared" si="16"/>
        <v>n.a.</v>
      </c>
      <c r="W160" s="1" t="s">
        <v>668</v>
      </c>
      <c r="X160" s="1" t="str">
        <f t="shared" si="17"/>
        <v>n.a.</v>
      </c>
    </row>
    <row r="161" spans="1:24" x14ac:dyDescent="0.25">
      <c r="A161" s="4"/>
      <c r="B161" s="4" t="str">
        <f>HYPERLINK("https://attack.mitre.org/techniques/T1564/006","MITRE")</f>
        <v>MITRE</v>
      </c>
      <c r="C161" s="4" t="s">
        <v>132</v>
      </c>
      <c r="D161" s="117" t="s">
        <v>193</v>
      </c>
      <c r="E161" s="118" t="s">
        <v>219</v>
      </c>
      <c r="F161" s="16">
        <v>2</v>
      </c>
      <c r="G161" s="16">
        <v>2</v>
      </c>
      <c r="H161" s="16" t="s">
        <v>7</v>
      </c>
      <c r="I161" s="124"/>
      <c r="J161" s="124" t="s">
        <v>21</v>
      </c>
      <c r="K161" s="124"/>
      <c r="L161" s="1">
        <f t="shared" si="13"/>
        <v>3</v>
      </c>
      <c r="M161" s="1" t="s">
        <v>668</v>
      </c>
      <c r="N161" s="1" t="str">
        <f t="shared" si="12"/>
        <v>n.a.</v>
      </c>
      <c r="O161" s="1"/>
      <c r="P161" s="1"/>
      <c r="Q161" s="1">
        <f t="shared" si="14"/>
        <v>3</v>
      </c>
      <c r="R161" s="1" t="s">
        <v>668</v>
      </c>
      <c r="S161" s="1" t="str">
        <f t="shared" si="15"/>
        <v>n.a.</v>
      </c>
      <c r="T161" s="1"/>
      <c r="U161" s="1"/>
      <c r="V161" s="1" t="str">
        <f t="shared" si="16"/>
        <v>n.a.</v>
      </c>
      <c r="W161" s="1" t="s">
        <v>668</v>
      </c>
      <c r="X161" s="1" t="str">
        <f t="shared" si="17"/>
        <v>n.a.</v>
      </c>
    </row>
    <row r="162" spans="1:24" x14ac:dyDescent="0.25">
      <c r="A162" s="4"/>
      <c r="B162" s="4" t="str">
        <f>HYPERLINK("https://attack.mitre.org/techniques/T1564/009","MITRE")</f>
        <v>MITRE</v>
      </c>
      <c r="C162" s="4" t="s">
        <v>132</v>
      </c>
      <c r="D162" s="117" t="s">
        <v>193</v>
      </c>
      <c r="E162" s="118" t="s">
        <v>194</v>
      </c>
      <c r="F162" s="16">
        <v>2</v>
      </c>
      <c r="G162" s="16" t="s">
        <v>7</v>
      </c>
      <c r="H162" s="16" t="s">
        <v>7</v>
      </c>
      <c r="I162" s="92"/>
      <c r="J162" s="92" t="s">
        <v>21</v>
      </c>
      <c r="K162" s="92"/>
      <c r="L162" s="1">
        <f t="shared" si="13"/>
        <v>3</v>
      </c>
      <c r="M162" s="1" t="s">
        <v>668</v>
      </c>
      <c r="N162" s="1" t="str">
        <f t="shared" si="12"/>
        <v>n.a.</v>
      </c>
      <c r="O162" s="1"/>
      <c r="P162" s="1"/>
      <c r="Q162" s="1" t="str">
        <f t="shared" si="14"/>
        <v>n.a.</v>
      </c>
      <c r="R162" s="1" t="s">
        <v>668</v>
      </c>
      <c r="S162" s="1" t="str">
        <f t="shared" si="15"/>
        <v>n.a.</v>
      </c>
      <c r="T162" s="1"/>
      <c r="U162" s="1"/>
      <c r="V162" s="1" t="str">
        <f t="shared" si="16"/>
        <v>n.a.</v>
      </c>
      <c r="W162" s="1" t="s">
        <v>668</v>
      </c>
      <c r="X162" s="1" t="str">
        <f t="shared" si="17"/>
        <v>n.a.</v>
      </c>
    </row>
    <row r="163" spans="1:24" x14ac:dyDescent="0.25">
      <c r="A163" s="4"/>
      <c r="B163" s="4" t="str">
        <f>HYPERLINK("https://attack.mitre.org/techniques/T1564/007","MITRE")</f>
        <v>MITRE</v>
      </c>
      <c r="C163" s="4" t="s">
        <v>132</v>
      </c>
      <c r="D163" s="117" t="s">
        <v>193</v>
      </c>
      <c r="E163" s="118" t="s">
        <v>220</v>
      </c>
      <c r="F163" s="16">
        <v>2</v>
      </c>
      <c r="G163" s="16">
        <v>2</v>
      </c>
      <c r="H163" s="16" t="s">
        <v>7</v>
      </c>
      <c r="I163" s="124"/>
      <c r="J163" s="124" t="s">
        <v>21</v>
      </c>
      <c r="K163" s="124"/>
      <c r="L163" s="1">
        <f t="shared" si="13"/>
        <v>3</v>
      </c>
      <c r="M163" s="1" t="s">
        <v>668</v>
      </c>
      <c r="N163" s="1" t="str">
        <f t="shared" si="12"/>
        <v>n.a.</v>
      </c>
      <c r="O163" s="1"/>
      <c r="P163" s="1"/>
      <c r="Q163" s="1">
        <f t="shared" si="14"/>
        <v>3</v>
      </c>
      <c r="R163" s="1" t="s">
        <v>668</v>
      </c>
      <c r="S163" s="1" t="str">
        <f t="shared" si="15"/>
        <v>n.a.</v>
      </c>
      <c r="T163" s="1"/>
      <c r="U163" s="1"/>
      <c r="V163" s="1" t="str">
        <f t="shared" si="16"/>
        <v>n.a.</v>
      </c>
      <c r="W163" s="1" t="s">
        <v>668</v>
      </c>
      <c r="X163" s="1" t="str">
        <f t="shared" si="17"/>
        <v>n.a.</v>
      </c>
    </row>
    <row r="164" spans="1:24" x14ac:dyDescent="0.25">
      <c r="A164" s="4"/>
      <c r="B164" s="4" t="str">
        <f>HYPERLINK("https://attack.mitre.org/techniques/T1564/013","MITRE")</f>
        <v>MITRE</v>
      </c>
      <c r="C164" s="4" t="s">
        <v>132</v>
      </c>
      <c r="D164" s="117" t="s">
        <v>193</v>
      </c>
      <c r="E164" s="118" t="s">
        <v>749</v>
      </c>
      <c r="F164" s="16">
        <v>2</v>
      </c>
      <c r="G164" s="16">
        <v>2</v>
      </c>
      <c r="H164" s="16" t="s">
        <v>7</v>
      </c>
      <c r="I164" s="124"/>
      <c r="J164" s="124" t="s">
        <v>21</v>
      </c>
      <c r="K164" s="124"/>
      <c r="L164" s="1">
        <f t="shared" si="13"/>
        <v>3</v>
      </c>
      <c r="M164" s="1" t="s">
        <v>668</v>
      </c>
      <c r="N164" s="1" t="str">
        <f t="shared" si="12"/>
        <v>n.a.</v>
      </c>
      <c r="O164" s="1"/>
      <c r="P164" s="1"/>
      <c r="Q164" s="1">
        <f t="shared" si="14"/>
        <v>3</v>
      </c>
      <c r="R164" s="1" t="s">
        <v>668</v>
      </c>
      <c r="S164" s="1" t="str">
        <f t="shared" si="15"/>
        <v>n.a.</v>
      </c>
      <c r="T164" s="1"/>
      <c r="U164" s="1"/>
      <c r="V164" s="1" t="str">
        <f t="shared" si="16"/>
        <v>n.a.</v>
      </c>
      <c r="W164" s="1" t="s">
        <v>668</v>
      </c>
      <c r="X164" s="1" t="str">
        <f t="shared" si="17"/>
        <v>n.a.</v>
      </c>
    </row>
    <row r="165" spans="1:24" x14ac:dyDescent="0.25">
      <c r="A165" s="4"/>
      <c r="B165" s="4" t="str">
        <f>HYPERLINK("https://attack.mitre.org/techniques/T1564/014","MITRE")</f>
        <v>MITRE</v>
      </c>
      <c r="C165" s="4" t="s">
        <v>132</v>
      </c>
      <c r="D165" s="117" t="s">
        <v>193</v>
      </c>
      <c r="E165" s="118" t="s">
        <v>750</v>
      </c>
      <c r="F165" s="16">
        <v>2</v>
      </c>
      <c r="G165" s="16">
        <v>2</v>
      </c>
      <c r="H165" s="16"/>
      <c r="I165" s="124"/>
      <c r="J165" s="124" t="s">
        <v>21</v>
      </c>
      <c r="K165" s="124"/>
      <c r="L165" s="1">
        <f t="shared" si="13"/>
        <v>3</v>
      </c>
      <c r="M165" s="1" t="s">
        <v>668</v>
      </c>
      <c r="N165" s="1" t="str">
        <f t="shared" si="12"/>
        <v>n.a.</v>
      </c>
      <c r="O165" s="1"/>
      <c r="P165" s="1"/>
      <c r="Q165" s="1">
        <f t="shared" si="14"/>
        <v>3</v>
      </c>
      <c r="R165" s="1" t="s">
        <v>668</v>
      </c>
      <c r="S165" s="1" t="str">
        <f t="shared" si="15"/>
        <v>n.a.</v>
      </c>
      <c r="T165" s="1"/>
      <c r="U165" s="1"/>
      <c r="V165" s="1" t="str">
        <f t="shared" si="16"/>
        <v>n.a.</v>
      </c>
      <c r="W165" s="1" t="s">
        <v>668</v>
      </c>
      <c r="X165" s="1" t="str">
        <f t="shared" si="17"/>
        <v>n.a.</v>
      </c>
    </row>
    <row r="166" spans="1:24" x14ac:dyDescent="0.25">
      <c r="A166" s="4"/>
      <c r="B166" s="4" t="str">
        <f>HYPERLINK("https://attack.mitre.org/techniques/T1564/012","MITRE")</f>
        <v>MITRE</v>
      </c>
      <c r="C166" s="4" t="s">
        <v>132</v>
      </c>
      <c r="D166" s="117" t="s">
        <v>193</v>
      </c>
      <c r="E166" s="118" t="s">
        <v>698</v>
      </c>
      <c r="F166" s="16">
        <v>3</v>
      </c>
      <c r="G166" s="16">
        <v>3</v>
      </c>
      <c r="H166" s="16" t="s">
        <v>7</v>
      </c>
      <c r="I166" s="124"/>
      <c r="J166" s="124" t="s">
        <v>21</v>
      </c>
      <c r="K166" s="124"/>
      <c r="L166" s="1">
        <f t="shared" si="13"/>
        <v>4</v>
      </c>
      <c r="M166" s="1" t="s">
        <v>668</v>
      </c>
      <c r="N166" s="1" t="str">
        <f t="shared" si="12"/>
        <v>n.a.</v>
      </c>
      <c r="O166" s="1"/>
      <c r="P166" s="1"/>
      <c r="Q166" s="1">
        <f t="shared" si="14"/>
        <v>4</v>
      </c>
      <c r="R166" s="1" t="s">
        <v>668</v>
      </c>
      <c r="S166" s="1" t="str">
        <f t="shared" si="15"/>
        <v>n.a.</v>
      </c>
      <c r="T166" s="1"/>
      <c r="U166" s="1"/>
      <c r="V166" s="1" t="str">
        <f t="shared" si="16"/>
        <v>n.a.</v>
      </c>
      <c r="W166" s="1" t="s">
        <v>668</v>
      </c>
      <c r="X166" s="1" t="str">
        <f t="shared" si="17"/>
        <v>n.a.</v>
      </c>
    </row>
    <row r="167" spans="1:24" x14ac:dyDescent="0.25">
      <c r="A167" s="4"/>
      <c r="B167" s="4" t="str">
        <f>HYPERLINK("https://attack.mitre.org/techniques/T1672/","MITRE")</f>
        <v>MITRE</v>
      </c>
      <c r="C167" s="4" t="s">
        <v>132</v>
      </c>
      <c r="D167" s="117" t="s">
        <v>748</v>
      </c>
      <c r="E167" s="118" t="s">
        <v>15</v>
      </c>
      <c r="F167" s="16">
        <v>3</v>
      </c>
      <c r="G167" s="16">
        <v>3</v>
      </c>
      <c r="H167" s="16" t="s">
        <v>7</v>
      </c>
      <c r="I167" s="124" t="s">
        <v>21</v>
      </c>
      <c r="J167" s="124" t="s">
        <v>21</v>
      </c>
      <c r="K167" s="124"/>
      <c r="L167" s="1">
        <f t="shared" si="13"/>
        <v>5</v>
      </c>
      <c r="M167" s="1" t="s">
        <v>668</v>
      </c>
      <c r="N167" s="1" t="str">
        <f t="shared" si="12"/>
        <v>n.a.</v>
      </c>
      <c r="O167" s="1"/>
      <c r="P167" s="1"/>
      <c r="Q167" s="1">
        <f t="shared" si="14"/>
        <v>5</v>
      </c>
      <c r="R167" s="1" t="s">
        <v>668</v>
      </c>
      <c r="S167" s="1" t="str">
        <f t="shared" si="15"/>
        <v>n.a.</v>
      </c>
      <c r="T167" s="1"/>
      <c r="U167" s="1"/>
      <c r="V167" s="1" t="str">
        <f t="shared" si="16"/>
        <v>n.a.</v>
      </c>
      <c r="W167" s="1" t="s">
        <v>668</v>
      </c>
      <c r="X167" s="1" t="str">
        <f t="shared" si="17"/>
        <v>n.a.</v>
      </c>
    </row>
    <row r="168" spans="1:24" x14ac:dyDescent="0.25">
      <c r="A168" s="4"/>
      <c r="B168" s="4" t="str">
        <f>HYPERLINK("https://attack.mitre.org/techniques/T1562/004","MITRE")</f>
        <v>MITRE</v>
      </c>
      <c r="C168" s="4" t="s">
        <v>132</v>
      </c>
      <c r="D168" s="117" t="s">
        <v>181</v>
      </c>
      <c r="E168" s="118" t="s">
        <v>221</v>
      </c>
      <c r="F168" s="16">
        <v>3</v>
      </c>
      <c r="G168" s="16">
        <v>3</v>
      </c>
      <c r="H168" s="16" t="s">
        <v>7</v>
      </c>
      <c r="I168" s="124"/>
      <c r="J168" s="124" t="s">
        <v>21</v>
      </c>
      <c r="K168" s="124" t="s">
        <v>21</v>
      </c>
      <c r="L168" s="1">
        <f t="shared" si="13"/>
        <v>5</v>
      </c>
      <c r="M168" s="1" t="s">
        <v>668</v>
      </c>
      <c r="N168" s="1" t="str">
        <f t="shared" si="12"/>
        <v>n.a.</v>
      </c>
      <c r="O168" s="1"/>
      <c r="P168" s="1"/>
      <c r="Q168" s="1">
        <f t="shared" si="14"/>
        <v>5</v>
      </c>
      <c r="R168" s="1" t="s">
        <v>668</v>
      </c>
      <c r="S168" s="1" t="str">
        <f t="shared" si="15"/>
        <v>n.a.</v>
      </c>
      <c r="T168" s="1"/>
      <c r="U168" s="1"/>
      <c r="V168" s="1" t="str">
        <f t="shared" si="16"/>
        <v>n.a.</v>
      </c>
      <c r="W168" s="1" t="s">
        <v>668</v>
      </c>
      <c r="X168" s="1" t="str">
        <f t="shared" si="17"/>
        <v>n.a.</v>
      </c>
    </row>
    <row r="169" spans="1:24" x14ac:dyDescent="0.25">
      <c r="A169" s="4"/>
      <c r="B169" s="4" t="str">
        <f>HYPERLINK("https://attack.mitre.org/techniques/T1574/012","MITRE")</f>
        <v>MITRE</v>
      </c>
      <c r="C169" s="4" t="s">
        <v>132</v>
      </c>
      <c r="D169" s="117" t="s">
        <v>148</v>
      </c>
      <c r="E169" s="118" t="s">
        <v>157</v>
      </c>
      <c r="F169" s="16">
        <v>3</v>
      </c>
      <c r="G169" s="16">
        <v>3</v>
      </c>
      <c r="H169" s="16" t="s">
        <v>7</v>
      </c>
      <c r="I169" s="92" t="s">
        <v>21</v>
      </c>
      <c r="J169" s="92" t="s">
        <v>21</v>
      </c>
      <c r="K169" s="92" t="s">
        <v>21</v>
      </c>
      <c r="L169" s="1">
        <f t="shared" si="13"/>
        <v>6</v>
      </c>
      <c r="M169" s="1" t="s">
        <v>668</v>
      </c>
      <c r="N169" s="1" t="str">
        <f t="shared" si="12"/>
        <v>n.a.</v>
      </c>
      <c r="O169" s="1"/>
      <c r="P169" s="1"/>
      <c r="Q169" s="1">
        <f t="shared" si="14"/>
        <v>6</v>
      </c>
      <c r="R169" s="1" t="s">
        <v>668</v>
      </c>
      <c r="S169" s="1" t="str">
        <f t="shared" si="15"/>
        <v>n.a.</v>
      </c>
      <c r="T169" s="1"/>
      <c r="U169" s="1"/>
      <c r="V169" s="1" t="str">
        <f t="shared" si="16"/>
        <v>n.a.</v>
      </c>
      <c r="W169" s="1" t="s">
        <v>668</v>
      </c>
      <c r="X169" s="1" t="str">
        <f t="shared" si="17"/>
        <v>n.a.</v>
      </c>
    </row>
    <row r="170" spans="1:24" x14ac:dyDescent="0.25">
      <c r="A170" s="4"/>
      <c r="B170" s="4" t="str">
        <f>HYPERLINK("https://attack.mitre.org/techniques/T1574/001","MITRE")</f>
        <v>MITRE</v>
      </c>
      <c r="C170" s="4" t="s">
        <v>132</v>
      </c>
      <c r="D170" s="117" t="s">
        <v>148</v>
      </c>
      <c r="E170" s="118" t="s">
        <v>738</v>
      </c>
      <c r="F170" s="16">
        <v>3</v>
      </c>
      <c r="G170" s="16">
        <v>3</v>
      </c>
      <c r="H170" s="16" t="s">
        <v>7</v>
      </c>
      <c r="I170" s="92" t="s">
        <v>21</v>
      </c>
      <c r="J170" s="92" t="s">
        <v>21</v>
      </c>
      <c r="K170" s="92" t="s">
        <v>21</v>
      </c>
      <c r="L170" s="1">
        <f t="shared" si="13"/>
        <v>6</v>
      </c>
      <c r="M170" s="1" t="s">
        <v>668</v>
      </c>
      <c r="N170" s="1" t="str">
        <f t="shared" si="12"/>
        <v>n.a.</v>
      </c>
      <c r="O170" s="1"/>
      <c r="P170" s="1"/>
      <c r="Q170" s="1">
        <f t="shared" si="14"/>
        <v>6</v>
      </c>
      <c r="R170" s="1" t="s">
        <v>668</v>
      </c>
      <c r="S170" s="1" t="str">
        <f t="shared" si="15"/>
        <v>n.a.</v>
      </c>
      <c r="T170" s="1"/>
      <c r="U170" s="1"/>
      <c r="V170" s="1" t="str">
        <f t="shared" si="16"/>
        <v>n.a.</v>
      </c>
      <c r="W170" s="1" t="s">
        <v>668</v>
      </c>
      <c r="X170" s="1" t="str">
        <f t="shared" si="17"/>
        <v>n.a.</v>
      </c>
    </row>
    <row r="171" spans="1:24" x14ac:dyDescent="0.25">
      <c r="A171" s="4"/>
      <c r="B171" s="4" t="str">
        <f>HYPERLINK("https://attack.mitre.org/techniques/T1574/004","MITRE")</f>
        <v>MITRE</v>
      </c>
      <c r="C171" s="4" t="s">
        <v>132</v>
      </c>
      <c r="D171" s="117" t="s">
        <v>148</v>
      </c>
      <c r="E171" s="118" t="s">
        <v>156</v>
      </c>
      <c r="F171" s="16">
        <v>3</v>
      </c>
      <c r="G171" s="16" t="s">
        <v>7</v>
      </c>
      <c r="H171" s="16" t="s">
        <v>7</v>
      </c>
      <c r="I171" s="92" t="s">
        <v>21</v>
      </c>
      <c r="J171" s="92" t="s">
        <v>21</v>
      </c>
      <c r="K171" s="92" t="s">
        <v>21</v>
      </c>
      <c r="L171" s="1">
        <f t="shared" si="13"/>
        <v>6</v>
      </c>
      <c r="M171" s="1" t="s">
        <v>668</v>
      </c>
      <c r="N171" s="1" t="str">
        <f t="shared" si="12"/>
        <v>n.a.</v>
      </c>
      <c r="O171" s="1"/>
      <c r="P171" s="1"/>
      <c r="Q171" s="1" t="str">
        <f t="shared" si="14"/>
        <v>n.a.</v>
      </c>
      <c r="R171" s="1" t="s">
        <v>668</v>
      </c>
      <c r="S171" s="1" t="str">
        <f t="shared" si="15"/>
        <v>n.a.</v>
      </c>
      <c r="T171" s="1"/>
      <c r="U171" s="1"/>
      <c r="V171" s="1" t="str">
        <f t="shared" si="16"/>
        <v>n.a.</v>
      </c>
      <c r="W171" s="1" t="s">
        <v>668</v>
      </c>
      <c r="X171" s="1" t="str">
        <f t="shared" si="17"/>
        <v>n.a.</v>
      </c>
    </row>
    <row r="172" spans="1:24" x14ac:dyDescent="0.25">
      <c r="A172" s="4"/>
      <c r="B172" s="4" t="str">
        <f>HYPERLINK("https://attack.mitre.org/techniques/T1574/006","MITRE")</f>
        <v>MITRE</v>
      </c>
      <c r="C172" s="4" t="s">
        <v>132</v>
      </c>
      <c r="D172" s="117" t="s">
        <v>148</v>
      </c>
      <c r="E172" s="118" t="s">
        <v>155</v>
      </c>
      <c r="F172" s="16">
        <v>3</v>
      </c>
      <c r="G172" s="16">
        <v>3</v>
      </c>
      <c r="H172" s="16" t="s">
        <v>7</v>
      </c>
      <c r="I172" s="92" t="s">
        <v>21</v>
      </c>
      <c r="J172" s="92" t="s">
        <v>21</v>
      </c>
      <c r="K172" s="92" t="s">
        <v>21</v>
      </c>
      <c r="L172" s="1">
        <f t="shared" si="13"/>
        <v>6</v>
      </c>
      <c r="M172" s="1" t="s">
        <v>668</v>
      </c>
      <c r="N172" s="1" t="str">
        <f t="shared" si="12"/>
        <v>n.a.</v>
      </c>
      <c r="O172" s="1"/>
      <c r="P172" s="1"/>
      <c r="Q172" s="1">
        <f t="shared" si="14"/>
        <v>6</v>
      </c>
      <c r="R172" s="1" t="s">
        <v>668</v>
      </c>
      <c r="S172" s="1" t="str">
        <f t="shared" si="15"/>
        <v>n.a.</v>
      </c>
      <c r="T172" s="1"/>
      <c r="U172" s="1"/>
      <c r="V172" s="1" t="str">
        <f t="shared" si="16"/>
        <v>n.a.</v>
      </c>
      <c r="W172" s="1" t="s">
        <v>668</v>
      </c>
      <c r="X172" s="1" t="str">
        <f t="shared" si="17"/>
        <v>n.a.</v>
      </c>
    </row>
    <row r="173" spans="1:24" x14ac:dyDescent="0.25">
      <c r="A173" s="4"/>
      <c r="B173" s="4" t="str">
        <f>HYPERLINK("https://attack.mitre.org/techniques/T1574/005","MITRE")</f>
        <v>MITRE</v>
      </c>
      <c r="C173" s="4" t="s">
        <v>132</v>
      </c>
      <c r="D173" s="117" t="s">
        <v>148</v>
      </c>
      <c r="E173" s="118" t="s">
        <v>150</v>
      </c>
      <c r="F173" s="16">
        <v>3</v>
      </c>
      <c r="G173" s="16">
        <v>3</v>
      </c>
      <c r="H173" s="16" t="s">
        <v>7</v>
      </c>
      <c r="I173" s="92" t="s">
        <v>21</v>
      </c>
      <c r="J173" s="92" t="s">
        <v>21</v>
      </c>
      <c r="K173" s="92" t="s">
        <v>21</v>
      </c>
      <c r="L173" s="1">
        <f t="shared" si="13"/>
        <v>6</v>
      </c>
      <c r="M173" s="1" t="s">
        <v>668</v>
      </c>
      <c r="N173" s="1" t="str">
        <f t="shared" si="12"/>
        <v>n.a.</v>
      </c>
      <c r="O173" s="1"/>
      <c r="P173" s="1"/>
      <c r="Q173" s="1">
        <f t="shared" si="14"/>
        <v>6</v>
      </c>
      <c r="R173" s="1" t="s">
        <v>668</v>
      </c>
      <c r="S173" s="1" t="str">
        <f t="shared" si="15"/>
        <v>n.a.</v>
      </c>
      <c r="T173" s="1"/>
      <c r="U173" s="1"/>
      <c r="V173" s="1" t="str">
        <f t="shared" si="16"/>
        <v>n.a.</v>
      </c>
      <c r="W173" s="1" t="s">
        <v>668</v>
      </c>
      <c r="X173" s="1" t="str">
        <f t="shared" si="17"/>
        <v>n.a.</v>
      </c>
    </row>
    <row r="174" spans="1:24" x14ac:dyDescent="0.25">
      <c r="A174" s="4"/>
      <c r="B174" s="4" t="str">
        <f>HYPERLINK("https://attack.mitre.org/techniques/T1574/007","MITRE")</f>
        <v>MITRE</v>
      </c>
      <c r="C174" s="4" t="s">
        <v>132</v>
      </c>
      <c r="D174" s="117" t="s">
        <v>148</v>
      </c>
      <c r="E174" s="118" t="s">
        <v>153</v>
      </c>
      <c r="F174" s="16">
        <v>3</v>
      </c>
      <c r="G174" s="16">
        <v>3</v>
      </c>
      <c r="H174" s="16" t="s">
        <v>7</v>
      </c>
      <c r="I174" s="92" t="s">
        <v>21</v>
      </c>
      <c r="J174" s="92" t="s">
        <v>21</v>
      </c>
      <c r="K174" s="92" t="s">
        <v>21</v>
      </c>
      <c r="L174" s="1">
        <f t="shared" si="13"/>
        <v>6</v>
      </c>
      <c r="M174" s="1" t="s">
        <v>668</v>
      </c>
      <c r="N174" s="1" t="str">
        <f t="shared" si="12"/>
        <v>n.a.</v>
      </c>
      <c r="O174" s="1"/>
      <c r="P174" s="1"/>
      <c r="Q174" s="1">
        <f t="shared" si="14"/>
        <v>6</v>
      </c>
      <c r="R174" s="1" t="s">
        <v>668</v>
      </c>
      <c r="S174" s="1" t="str">
        <f t="shared" si="15"/>
        <v>n.a.</v>
      </c>
      <c r="T174" s="1"/>
      <c r="U174" s="1"/>
      <c r="V174" s="1" t="str">
        <f t="shared" si="16"/>
        <v>n.a.</v>
      </c>
      <c r="W174" s="1" t="s">
        <v>668</v>
      </c>
      <c r="X174" s="1" t="str">
        <f t="shared" si="17"/>
        <v>n.a.</v>
      </c>
    </row>
    <row r="175" spans="1:24" x14ac:dyDescent="0.25">
      <c r="A175" s="4"/>
      <c r="B175" s="4" t="str">
        <f>HYPERLINK("https://attack.mitre.org/techniques/T1574/008","MITRE")</f>
        <v>MITRE</v>
      </c>
      <c r="C175" s="4" t="s">
        <v>132</v>
      </c>
      <c r="D175" s="117" t="s">
        <v>148</v>
      </c>
      <c r="E175" s="118" t="s">
        <v>154</v>
      </c>
      <c r="F175" s="16">
        <v>3</v>
      </c>
      <c r="G175" s="16">
        <v>3</v>
      </c>
      <c r="H175" s="16" t="s">
        <v>7</v>
      </c>
      <c r="I175" s="92" t="s">
        <v>21</v>
      </c>
      <c r="J175" s="92" t="s">
        <v>21</v>
      </c>
      <c r="K175" s="92" t="s">
        <v>21</v>
      </c>
      <c r="L175" s="1">
        <f t="shared" si="13"/>
        <v>6</v>
      </c>
      <c r="M175" s="1" t="s">
        <v>668</v>
      </c>
      <c r="N175" s="1" t="str">
        <f t="shared" si="12"/>
        <v>n.a.</v>
      </c>
      <c r="O175" s="1"/>
      <c r="P175" s="1"/>
      <c r="Q175" s="1">
        <f t="shared" si="14"/>
        <v>6</v>
      </c>
      <c r="R175" s="1" t="s">
        <v>668</v>
      </c>
      <c r="S175" s="1" t="str">
        <f t="shared" si="15"/>
        <v>n.a.</v>
      </c>
      <c r="T175" s="1"/>
      <c r="U175" s="1"/>
      <c r="V175" s="1" t="str">
        <f t="shared" si="16"/>
        <v>n.a.</v>
      </c>
      <c r="W175" s="1" t="s">
        <v>668</v>
      </c>
      <c r="X175" s="1" t="str">
        <f t="shared" si="17"/>
        <v>n.a.</v>
      </c>
    </row>
    <row r="176" spans="1:24" x14ac:dyDescent="0.25">
      <c r="A176" s="4"/>
      <c r="B176" s="4" t="str">
        <f>HYPERLINK("https://attack.mitre.org/techniques/T1574/009","MITRE")</f>
        <v>MITRE</v>
      </c>
      <c r="C176" s="4" t="s">
        <v>132</v>
      </c>
      <c r="D176" s="117" t="s">
        <v>148</v>
      </c>
      <c r="E176" s="118" t="s">
        <v>152</v>
      </c>
      <c r="F176" s="16">
        <v>3</v>
      </c>
      <c r="G176" s="16">
        <v>3</v>
      </c>
      <c r="H176" s="16" t="s">
        <v>7</v>
      </c>
      <c r="I176" s="92" t="s">
        <v>21</v>
      </c>
      <c r="J176" s="92" t="s">
        <v>21</v>
      </c>
      <c r="K176" s="92" t="s">
        <v>21</v>
      </c>
      <c r="L176" s="1">
        <f t="shared" si="13"/>
        <v>6</v>
      </c>
      <c r="M176" s="1" t="s">
        <v>668</v>
      </c>
      <c r="N176" s="1" t="str">
        <f t="shared" si="12"/>
        <v>n.a.</v>
      </c>
      <c r="O176" s="1"/>
      <c r="P176" s="1"/>
      <c r="Q176" s="1">
        <f t="shared" si="14"/>
        <v>6</v>
      </c>
      <c r="R176" s="1" t="s">
        <v>668</v>
      </c>
      <c r="S176" s="1" t="str">
        <f t="shared" si="15"/>
        <v>n.a.</v>
      </c>
      <c r="T176" s="1"/>
      <c r="U176" s="1"/>
      <c r="V176" s="1" t="str">
        <f t="shared" si="16"/>
        <v>n.a.</v>
      </c>
      <c r="W176" s="1" t="s">
        <v>668</v>
      </c>
      <c r="X176" s="1" t="str">
        <f t="shared" si="17"/>
        <v>n.a.</v>
      </c>
    </row>
    <row r="177" spans="1:24" x14ac:dyDescent="0.25">
      <c r="A177" s="4"/>
      <c r="B177" s="4" t="str">
        <f>HYPERLINK("https://attack.mitre.org/techniques/T1574/010","MITRE")</f>
        <v>MITRE</v>
      </c>
      <c r="C177" s="4" t="s">
        <v>132</v>
      </c>
      <c r="D177" s="117" t="s">
        <v>148</v>
      </c>
      <c r="E177" s="118" t="s">
        <v>149</v>
      </c>
      <c r="F177" s="16">
        <v>3</v>
      </c>
      <c r="G177" s="16">
        <v>3</v>
      </c>
      <c r="H177" s="16" t="s">
        <v>7</v>
      </c>
      <c r="I177" s="92" t="s">
        <v>21</v>
      </c>
      <c r="J177" s="92" t="s">
        <v>21</v>
      </c>
      <c r="K177" s="92" t="s">
        <v>21</v>
      </c>
      <c r="L177" s="1">
        <f t="shared" si="13"/>
        <v>6</v>
      </c>
      <c r="M177" s="1" t="s">
        <v>668</v>
      </c>
      <c r="N177" s="1" t="str">
        <f t="shared" si="12"/>
        <v>n.a.</v>
      </c>
      <c r="O177" s="1"/>
      <c r="P177" s="1"/>
      <c r="Q177" s="1">
        <f t="shared" si="14"/>
        <v>6</v>
      </c>
      <c r="R177" s="1" t="s">
        <v>668</v>
      </c>
      <c r="S177" s="1" t="str">
        <f t="shared" si="15"/>
        <v>n.a.</v>
      </c>
      <c r="T177" s="1"/>
      <c r="U177" s="1"/>
      <c r="V177" s="1" t="str">
        <f t="shared" si="16"/>
        <v>n.a.</v>
      </c>
      <c r="W177" s="1" t="s">
        <v>668</v>
      </c>
      <c r="X177" s="1" t="str">
        <f t="shared" si="17"/>
        <v>n.a.</v>
      </c>
    </row>
    <row r="178" spans="1:24" x14ac:dyDescent="0.25">
      <c r="A178" s="4"/>
      <c r="B178" s="4" t="str">
        <f>HYPERLINK("https://attack.mitre.org/techniques/T1574/013","MITRE")</f>
        <v>MITRE</v>
      </c>
      <c r="C178" s="4" t="s">
        <v>132</v>
      </c>
      <c r="D178" s="117" t="s">
        <v>148</v>
      </c>
      <c r="E178" s="118" t="s">
        <v>474</v>
      </c>
      <c r="F178" s="16">
        <v>3</v>
      </c>
      <c r="G178" s="16">
        <v>3</v>
      </c>
      <c r="H178" s="16" t="s">
        <v>7</v>
      </c>
      <c r="I178" s="92" t="s">
        <v>21</v>
      </c>
      <c r="J178" s="92" t="s">
        <v>21</v>
      </c>
      <c r="K178" s="92" t="s">
        <v>21</v>
      </c>
      <c r="L178" s="1">
        <f t="shared" si="13"/>
        <v>6</v>
      </c>
      <c r="M178" s="1" t="s">
        <v>668</v>
      </c>
      <c r="N178" s="1" t="str">
        <f t="shared" si="12"/>
        <v>n.a.</v>
      </c>
      <c r="O178" s="1"/>
      <c r="P178" s="1"/>
      <c r="Q178" s="1">
        <f t="shared" si="14"/>
        <v>6</v>
      </c>
      <c r="R178" s="1" t="s">
        <v>668</v>
      </c>
      <c r="S178" s="1" t="str">
        <f t="shared" si="15"/>
        <v>n.a.</v>
      </c>
      <c r="T178" s="1"/>
      <c r="U178" s="1"/>
      <c r="V178" s="1" t="str">
        <f t="shared" si="16"/>
        <v>n.a.</v>
      </c>
      <c r="W178" s="1" t="s">
        <v>668</v>
      </c>
      <c r="X178" s="1" t="str">
        <f t="shared" si="17"/>
        <v>n.a.</v>
      </c>
    </row>
    <row r="179" spans="1:24" x14ac:dyDescent="0.25">
      <c r="A179" s="4"/>
      <c r="B179" s="4" t="str">
        <f>HYPERLINK("https://attack.mitre.org/techniques/T1574/014","MITRE")</f>
        <v>MITRE</v>
      </c>
      <c r="C179" s="4" t="s">
        <v>132</v>
      </c>
      <c r="D179" s="117" t="s">
        <v>148</v>
      </c>
      <c r="E179" s="118" t="s">
        <v>699</v>
      </c>
      <c r="F179" s="16">
        <v>2</v>
      </c>
      <c r="G179" s="16">
        <v>2</v>
      </c>
      <c r="H179" s="16" t="s">
        <v>7</v>
      </c>
      <c r="I179" s="92" t="s">
        <v>21</v>
      </c>
      <c r="J179" s="92" t="s">
        <v>21</v>
      </c>
      <c r="K179" s="92" t="s">
        <v>21</v>
      </c>
      <c r="L179" s="1">
        <f t="shared" si="13"/>
        <v>5</v>
      </c>
      <c r="M179" s="1" t="s">
        <v>668</v>
      </c>
      <c r="N179" s="1" t="str">
        <f t="shared" si="12"/>
        <v>n.a.</v>
      </c>
      <c r="O179" s="1"/>
      <c r="P179" s="1"/>
      <c r="Q179" s="1">
        <f t="shared" si="14"/>
        <v>5</v>
      </c>
      <c r="R179" s="1" t="s">
        <v>668</v>
      </c>
      <c r="S179" s="1" t="str">
        <f t="shared" si="15"/>
        <v>n.a.</v>
      </c>
      <c r="T179" s="1"/>
      <c r="U179" s="1"/>
      <c r="V179" s="1" t="str">
        <f t="shared" si="16"/>
        <v>n.a.</v>
      </c>
      <c r="W179" s="1" t="s">
        <v>668</v>
      </c>
      <c r="X179" s="1" t="str">
        <f t="shared" si="17"/>
        <v>n.a.</v>
      </c>
    </row>
    <row r="180" spans="1:24" x14ac:dyDescent="0.25">
      <c r="A180" s="4"/>
      <c r="B180" s="4" t="str">
        <f>HYPERLINK("https://attack.mitre.org/techniques/T1574/011","MITRE")</f>
        <v>MITRE</v>
      </c>
      <c r="C180" s="4" t="s">
        <v>132</v>
      </c>
      <c r="D180" s="117" t="s">
        <v>148</v>
      </c>
      <c r="E180" s="118" t="s">
        <v>151</v>
      </c>
      <c r="F180" s="16">
        <v>3</v>
      </c>
      <c r="G180" s="16">
        <v>3</v>
      </c>
      <c r="H180" s="16" t="s">
        <v>7</v>
      </c>
      <c r="I180" s="92" t="s">
        <v>21</v>
      </c>
      <c r="J180" s="92" t="s">
        <v>21</v>
      </c>
      <c r="K180" s="92" t="s">
        <v>21</v>
      </c>
      <c r="L180" s="1">
        <f t="shared" si="13"/>
        <v>6</v>
      </c>
      <c r="M180" s="1" t="s">
        <v>668</v>
      </c>
      <c r="N180" s="1" t="str">
        <f t="shared" si="12"/>
        <v>n.a.</v>
      </c>
      <c r="O180" s="1"/>
      <c r="P180" s="1"/>
      <c r="Q180" s="1">
        <f t="shared" si="14"/>
        <v>6</v>
      </c>
      <c r="R180" s="1" t="s">
        <v>668</v>
      </c>
      <c r="S180" s="1" t="str">
        <f t="shared" si="15"/>
        <v>n.a.</v>
      </c>
      <c r="T180" s="1"/>
      <c r="U180" s="1"/>
      <c r="V180" s="1" t="str">
        <f t="shared" si="16"/>
        <v>n.a.</v>
      </c>
      <c r="W180" s="1" t="s">
        <v>668</v>
      </c>
      <c r="X180" s="1" t="str">
        <f t="shared" si="17"/>
        <v>n.a.</v>
      </c>
    </row>
    <row r="181" spans="1:24" x14ac:dyDescent="0.25">
      <c r="A181" s="4"/>
      <c r="B181" s="4" t="str">
        <f>HYPERLINK("https://attack.mitre.org/techniques/T1562/008","MITRE")</f>
        <v>MITRE</v>
      </c>
      <c r="C181" s="4" t="s">
        <v>132</v>
      </c>
      <c r="D181" s="117" t="s">
        <v>181</v>
      </c>
      <c r="E181" s="118" t="s">
        <v>619</v>
      </c>
      <c r="F181" s="16" t="s">
        <v>7</v>
      </c>
      <c r="G181" s="16" t="s">
        <v>7</v>
      </c>
      <c r="H181" s="16">
        <v>3</v>
      </c>
      <c r="I181" s="92"/>
      <c r="J181" s="92" t="s">
        <v>21</v>
      </c>
      <c r="K181" s="92" t="s">
        <v>21</v>
      </c>
      <c r="L181" s="1" t="str">
        <f t="shared" si="13"/>
        <v>n.a.</v>
      </c>
      <c r="M181" s="1" t="s">
        <v>668</v>
      </c>
      <c r="N181" s="1" t="str">
        <f t="shared" si="12"/>
        <v>n.a.</v>
      </c>
      <c r="O181" s="1"/>
      <c r="P181" s="1"/>
      <c r="Q181" s="1" t="str">
        <f t="shared" si="14"/>
        <v>n.a.</v>
      </c>
      <c r="R181" s="1" t="s">
        <v>668</v>
      </c>
      <c r="S181" s="1" t="str">
        <f t="shared" si="15"/>
        <v>n.a.</v>
      </c>
      <c r="T181" s="1"/>
      <c r="U181" s="1"/>
      <c r="V181" s="1">
        <f t="shared" si="16"/>
        <v>5</v>
      </c>
      <c r="W181" s="1" t="s">
        <v>668</v>
      </c>
      <c r="X181" s="1" t="str">
        <f t="shared" si="17"/>
        <v>n.a.</v>
      </c>
    </row>
    <row r="182" spans="1:24" x14ac:dyDescent="0.25">
      <c r="A182" s="4"/>
      <c r="B182" s="4" t="str">
        <f>HYPERLINK("https://attack.mitre.org/techniques/T1562/007","MITRE")</f>
        <v>MITRE</v>
      </c>
      <c r="C182" s="4" t="s">
        <v>132</v>
      </c>
      <c r="D182" s="117" t="s">
        <v>181</v>
      </c>
      <c r="E182" s="118" t="s">
        <v>182</v>
      </c>
      <c r="F182" s="16" t="s">
        <v>7</v>
      </c>
      <c r="G182" s="16" t="s">
        <v>7</v>
      </c>
      <c r="H182" s="16">
        <v>3</v>
      </c>
      <c r="I182" s="92"/>
      <c r="J182" s="92" t="s">
        <v>21</v>
      </c>
      <c r="K182" s="92" t="s">
        <v>21</v>
      </c>
      <c r="L182" s="1" t="str">
        <f t="shared" si="13"/>
        <v>n.a.</v>
      </c>
      <c r="M182" s="1" t="s">
        <v>668</v>
      </c>
      <c r="N182" s="1" t="str">
        <f t="shared" si="12"/>
        <v>n.a.</v>
      </c>
      <c r="O182" s="1"/>
      <c r="P182" s="1"/>
      <c r="Q182" s="1" t="str">
        <f t="shared" si="14"/>
        <v>n.a.</v>
      </c>
      <c r="R182" s="1" t="s">
        <v>668</v>
      </c>
      <c r="S182" s="1" t="str">
        <f t="shared" si="15"/>
        <v>n.a.</v>
      </c>
      <c r="T182" s="1"/>
      <c r="U182" s="1"/>
      <c r="V182" s="1">
        <f t="shared" si="16"/>
        <v>5</v>
      </c>
      <c r="W182" s="1" t="s">
        <v>668</v>
      </c>
      <c r="X182" s="1" t="str">
        <f t="shared" si="17"/>
        <v>n.a.</v>
      </c>
    </row>
    <row r="183" spans="1:24" x14ac:dyDescent="0.25">
      <c r="A183" s="4"/>
      <c r="B183" s="4" t="str">
        <f>HYPERLINK("https://attack.mitre.org/techniques/T1562/001","MITRE")</f>
        <v>MITRE</v>
      </c>
      <c r="C183" s="4" t="s">
        <v>132</v>
      </c>
      <c r="D183" s="117" t="s">
        <v>181</v>
      </c>
      <c r="E183" s="118" t="s">
        <v>222</v>
      </c>
      <c r="F183" s="16">
        <v>2</v>
      </c>
      <c r="G183" s="16">
        <v>2</v>
      </c>
      <c r="H183" s="16">
        <v>3</v>
      </c>
      <c r="I183" s="124"/>
      <c r="J183" s="124" t="s">
        <v>21</v>
      </c>
      <c r="K183" s="124" t="s">
        <v>21</v>
      </c>
      <c r="L183" s="1">
        <f t="shared" si="13"/>
        <v>4</v>
      </c>
      <c r="M183" s="1" t="s">
        <v>668</v>
      </c>
      <c r="N183" s="1" t="str">
        <f t="shared" si="12"/>
        <v>n.a.</v>
      </c>
      <c r="O183" s="1"/>
      <c r="P183" s="1"/>
      <c r="Q183" s="1">
        <f t="shared" si="14"/>
        <v>4</v>
      </c>
      <c r="R183" s="1" t="s">
        <v>668</v>
      </c>
      <c r="S183" s="1" t="str">
        <f t="shared" si="15"/>
        <v>n.a.</v>
      </c>
      <c r="T183" s="1"/>
      <c r="U183" s="1"/>
      <c r="V183" s="1">
        <f t="shared" si="16"/>
        <v>5</v>
      </c>
      <c r="W183" s="1" t="s">
        <v>668</v>
      </c>
      <c r="X183" s="1" t="str">
        <f t="shared" si="17"/>
        <v>n.a.</v>
      </c>
    </row>
    <row r="184" spans="1:24" x14ac:dyDescent="0.25">
      <c r="A184" s="4"/>
      <c r="B184" s="4" t="str">
        <f>HYPERLINK("https://attack.mitre.org/techniques/T1562/002","MITRE")</f>
        <v>MITRE</v>
      </c>
      <c r="C184" s="4" t="s">
        <v>132</v>
      </c>
      <c r="D184" s="117" t="s">
        <v>181</v>
      </c>
      <c r="E184" s="118" t="s">
        <v>223</v>
      </c>
      <c r="F184" s="16">
        <v>2</v>
      </c>
      <c r="G184" s="16">
        <v>3</v>
      </c>
      <c r="H184" s="16" t="s">
        <v>7</v>
      </c>
      <c r="I184" s="124"/>
      <c r="J184" s="124" t="s">
        <v>21</v>
      </c>
      <c r="K184" s="124" t="s">
        <v>21</v>
      </c>
      <c r="L184" s="1">
        <f t="shared" si="13"/>
        <v>4</v>
      </c>
      <c r="M184" s="1" t="s">
        <v>668</v>
      </c>
      <c r="N184" s="1" t="str">
        <f t="shared" si="12"/>
        <v>n.a.</v>
      </c>
      <c r="O184" s="1"/>
      <c r="P184" s="1"/>
      <c r="Q184" s="1">
        <f t="shared" si="14"/>
        <v>5</v>
      </c>
      <c r="R184" s="1" t="s">
        <v>668</v>
      </c>
      <c r="S184" s="1" t="str">
        <f t="shared" si="15"/>
        <v>n.a.</v>
      </c>
      <c r="T184" s="1"/>
      <c r="U184" s="1"/>
      <c r="V184" s="1" t="str">
        <f t="shared" si="16"/>
        <v>n.a.</v>
      </c>
      <c r="W184" s="1" t="s">
        <v>668</v>
      </c>
      <c r="X184" s="1" t="str">
        <f t="shared" si="17"/>
        <v>n.a.</v>
      </c>
    </row>
    <row r="185" spans="1:24" x14ac:dyDescent="0.25">
      <c r="A185" s="4"/>
      <c r="B185" s="4" t="str">
        <f>HYPERLINK("https://attack.mitre.org/techniques/T1562/012","MITRE")</f>
        <v>MITRE</v>
      </c>
      <c r="C185" s="4" t="s">
        <v>132</v>
      </c>
      <c r="D185" s="117" t="s">
        <v>181</v>
      </c>
      <c r="E185" s="118" t="s">
        <v>610</v>
      </c>
      <c r="F185" s="16">
        <v>2</v>
      </c>
      <c r="G185" s="16">
        <v>3</v>
      </c>
      <c r="H185" s="16" t="s">
        <v>7</v>
      </c>
      <c r="I185" s="124"/>
      <c r="J185" s="124" t="s">
        <v>21</v>
      </c>
      <c r="K185" s="124" t="s">
        <v>21</v>
      </c>
      <c r="L185" s="1">
        <f t="shared" si="13"/>
        <v>4</v>
      </c>
      <c r="M185" s="1" t="s">
        <v>668</v>
      </c>
      <c r="N185" s="1" t="str">
        <f t="shared" si="12"/>
        <v>n.a.</v>
      </c>
      <c r="O185" s="1"/>
      <c r="P185" s="1"/>
      <c r="Q185" s="1">
        <f t="shared" si="14"/>
        <v>5</v>
      </c>
      <c r="R185" s="1" t="s">
        <v>668</v>
      </c>
      <c r="S185" s="1" t="str">
        <f t="shared" si="15"/>
        <v>n.a.</v>
      </c>
      <c r="T185" s="1"/>
      <c r="U185" s="1"/>
      <c r="V185" s="1" t="str">
        <f t="shared" si="16"/>
        <v>n.a.</v>
      </c>
      <c r="W185" s="1" t="s">
        <v>668</v>
      </c>
      <c r="X185" s="1" t="str">
        <f t="shared" si="17"/>
        <v>n.a.</v>
      </c>
    </row>
    <row r="186" spans="1:24" x14ac:dyDescent="0.25">
      <c r="A186" s="4"/>
      <c r="B186" s="4" t="str">
        <f>HYPERLINK("https://attack.mitre.org/techniques/T1562/010","MITRE")</f>
        <v>MITRE</v>
      </c>
      <c r="C186" s="4" t="s">
        <v>132</v>
      </c>
      <c r="D186" s="117" t="s">
        <v>181</v>
      </c>
      <c r="E186" s="118" t="s">
        <v>224</v>
      </c>
      <c r="F186" s="16">
        <v>2</v>
      </c>
      <c r="G186" s="16">
        <v>3</v>
      </c>
      <c r="H186" s="16" t="s">
        <v>7</v>
      </c>
      <c r="I186" s="124" t="s">
        <v>21</v>
      </c>
      <c r="J186" s="124" t="s">
        <v>21</v>
      </c>
      <c r="K186" s="124" t="s">
        <v>21</v>
      </c>
      <c r="L186" s="1">
        <f t="shared" si="13"/>
        <v>5</v>
      </c>
      <c r="M186" s="1" t="s">
        <v>668</v>
      </c>
      <c r="N186" s="1" t="str">
        <f t="shared" si="12"/>
        <v>n.a.</v>
      </c>
      <c r="O186" s="1"/>
      <c r="P186" s="1"/>
      <c r="Q186" s="1">
        <f t="shared" si="14"/>
        <v>6</v>
      </c>
      <c r="R186" s="1" t="s">
        <v>668</v>
      </c>
      <c r="S186" s="1" t="str">
        <f t="shared" si="15"/>
        <v>n.a.</v>
      </c>
      <c r="T186" s="1"/>
      <c r="U186" s="1"/>
      <c r="V186" s="1" t="str">
        <f t="shared" si="16"/>
        <v>n.a.</v>
      </c>
      <c r="W186" s="1" t="s">
        <v>668</v>
      </c>
      <c r="X186" s="1" t="str">
        <f t="shared" si="17"/>
        <v>n.a.</v>
      </c>
    </row>
    <row r="187" spans="1:24" x14ac:dyDescent="0.25">
      <c r="A187" s="4"/>
      <c r="B187" s="4" t="str">
        <f>HYPERLINK("https://attack.mitre.org/techniques/T1562/003","MITRE")</f>
        <v>MITRE</v>
      </c>
      <c r="C187" s="4" t="s">
        <v>132</v>
      </c>
      <c r="D187" s="117" t="s">
        <v>181</v>
      </c>
      <c r="E187" s="118" t="s">
        <v>225</v>
      </c>
      <c r="F187" s="16">
        <v>2</v>
      </c>
      <c r="G187" s="16">
        <v>3</v>
      </c>
      <c r="H187" s="16" t="s">
        <v>7</v>
      </c>
      <c r="I187" s="124"/>
      <c r="J187" s="124" t="s">
        <v>21</v>
      </c>
      <c r="K187" s="124" t="s">
        <v>21</v>
      </c>
      <c r="L187" s="1">
        <f t="shared" si="13"/>
        <v>4</v>
      </c>
      <c r="M187" s="1" t="s">
        <v>668</v>
      </c>
      <c r="N187" s="1" t="str">
        <f t="shared" si="12"/>
        <v>n.a.</v>
      </c>
      <c r="O187" s="1"/>
      <c r="P187" s="1"/>
      <c r="Q187" s="1">
        <f t="shared" si="14"/>
        <v>5</v>
      </c>
      <c r="R187" s="1" t="s">
        <v>668</v>
      </c>
      <c r="S187" s="1" t="str">
        <f t="shared" si="15"/>
        <v>n.a.</v>
      </c>
      <c r="T187" s="1"/>
      <c r="U187" s="1"/>
      <c r="V187" s="1" t="str">
        <f t="shared" si="16"/>
        <v>n.a.</v>
      </c>
      <c r="W187" s="1" t="s">
        <v>668</v>
      </c>
      <c r="X187" s="1" t="str">
        <f t="shared" si="17"/>
        <v>n.a.</v>
      </c>
    </row>
    <row r="188" spans="1:24" x14ac:dyDescent="0.25">
      <c r="A188" s="4"/>
      <c r="B188" s="4" t="str">
        <f>HYPERLINK("https://attack.mitre.org/techniques/T1562/006","MITRE")</f>
        <v>MITRE</v>
      </c>
      <c r="C188" s="4" t="s">
        <v>132</v>
      </c>
      <c r="D188" s="117" t="s">
        <v>181</v>
      </c>
      <c r="E188" s="118" t="s">
        <v>226</v>
      </c>
      <c r="F188" s="16">
        <v>2</v>
      </c>
      <c r="G188" s="16">
        <v>3</v>
      </c>
      <c r="H188" s="16" t="s">
        <v>7</v>
      </c>
      <c r="I188" s="124"/>
      <c r="J188" s="124" t="s">
        <v>21</v>
      </c>
      <c r="K188" s="124" t="s">
        <v>21</v>
      </c>
      <c r="L188" s="1">
        <f t="shared" si="13"/>
        <v>4</v>
      </c>
      <c r="M188" s="1" t="s">
        <v>668</v>
      </c>
      <c r="N188" s="1" t="str">
        <f t="shared" si="12"/>
        <v>n.a.</v>
      </c>
      <c r="O188" s="1"/>
      <c r="P188" s="1"/>
      <c r="Q188" s="1">
        <f t="shared" si="14"/>
        <v>5</v>
      </c>
      <c r="R188" s="1" t="s">
        <v>668</v>
      </c>
      <c r="S188" s="1" t="str">
        <f t="shared" si="15"/>
        <v>n.a.</v>
      </c>
      <c r="T188" s="1"/>
      <c r="U188" s="1"/>
      <c r="V188" s="1" t="str">
        <f t="shared" si="16"/>
        <v>n.a.</v>
      </c>
      <c r="W188" s="1" t="s">
        <v>668</v>
      </c>
      <c r="X188" s="1" t="str">
        <f t="shared" si="17"/>
        <v>n.a.</v>
      </c>
    </row>
    <row r="189" spans="1:24" x14ac:dyDescent="0.25">
      <c r="A189" s="4"/>
      <c r="B189" s="4" t="str">
        <f>HYPERLINK("https://attack.mitre.org/techniques/T1562/009","MITRE")</f>
        <v>MITRE</v>
      </c>
      <c r="C189" s="4" t="s">
        <v>132</v>
      </c>
      <c r="D189" s="117" t="s">
        <v>181</v>
      </c>
      <c r="E189" s="118" t="s">
        <v>227</v>
      </c>
      <c r="F189" s="16">
        <v>3</v>
      </c>
      <c r="G189" s="16">
        <v>3</v>
      </c>
      <c r="H189" s="16" t="s">
        <v>7</v>
      </c>
      <c r="I189" s="124"/>
      <c r="J189" s="124" t="s">
        <v>21</v>
      </c>
      <c r="K189" s="124" t="s">
        <v>21</v>
      </c>
      <c r="L189" s="1">
        <f t="shared" si="13"/>
        <v>5</v>
      </c>
      <c r="M189" s="1" t="s">
        <v>668</v>
      </c>
      <c r="N189" s="1" t="str">
        <f t="shared" si="12"/>
        <v>n.a.</v>
      </c>
      <c r="O189" s="1"/>
      <c r="P189" s="1"/>
      <c r="Q189" s="1">
        <f t="shared" si="14"/>
        <v>5</v>
      </c>
      <c r="R189" s="1" t="s">
        <v>668</v>
      </c>
      <c r="S189" s="1" t="str">
        <f t="shared" si="15"/>
        <v>n.a.</v>
      </c>
      <c r="T189" s="1"/>
      <c r="U189" s="1"/>
      <c r="V189" s="1" t="str">
        <f t="shared" si="16"/>
        <v>n.a.</v>
      </c>
      <c r="W189" s="1" t="s">
        <v>668</v>
      </c>
      <c r="X189" s="1" t="str">
        <f t="shared" si="17"/>
        <v>n.a.</v>
      </c>
    </row>
    <row r="190" spans="1:24" x14ac:dyDescent="0.25">
      <c r="A190" s="4"/>
      <c r="B190" s="4" t="str">
        <f>HYPERLINK("https://attack.mitre.org/techniques/T1562/011","MITRE")</f>
        <v>MITRE</v>
      </c>
      <c r="C190" s="4" t="s">
        <v>132</v>
      </c>
      <c r="D190" s="117" t="s">
        <v>181</v>
      </c>
      <c r="E190" s="118" t="s">
        <v>596</v>
      </c>
      <c r="F190" s="16">
        <v>2</v>
      </c>
      <c r="G190" s="16">
        <v>3</v>
      </c>
      <c r="H190" s="16" t="s">
        <v>7</v>
      </c>
      <c r="I190" s="92" t="s">
        <v>21</v>
      </c>
      <c r="J190" s="92" t="s">
        <v>21</v>
      </c>
      <c r="K190" s="92" t="s">
        <v>21</v>
      </c>
      <c r="L190" s="1">
        <f t="shared" si="13"/>
        <v>5</v>
      </c>
      <c r="M190" s="1" t="s">
        <v>668</v>
      </c>
      <c r="N190" s="1" t="str">
        <f t="shared" si="12"/>
        <v>n.a.</v>
      </c>
      <c r="O190" s="1"/>
      <c r="P190" s="1"/>
      <c r="Q190" s="1">
        <f t="shared" si="14"/>
        <v>6</v>
      </c>
      <c r="R190" s="1" t="s">
        <v>668</v>
      </c>
      <c r="S190" s="1" t="str">
        <f t="shared" si="15"/>
        <v>n.a.</v>
      </c>
      <c r="T190" s="1"/>
      <c r="U190" s="1"/>
      <c r="V190" s="1" t="str">
        <f t="shared" si="16"/>
        <v>n.a.</v>
      </c>
      <c r="W190" s="1" t="s">
        <v>668</v>
      </c>
      <c r="X190" s="1" t="str">
        <f t="shared" si="17"/>
        <v>n.a.</v>
      </c>
    </row>
    <row r="191" spans="1:24" x14ac:dyDescent="0.25">
      <c r="A191" s="4"/>
      <c r="B191" s="4" t="str">
        <f>HYPERLINK("https://attack.mitre.org/techniques/T1656/","MITRE")</f>
        <v>MITRE</v>
      </c>
      <c r="C191" s="4" t="s">
        <v>132</v>
      </c>
      <c r="D191" s="117" t="s">
        <v>611</v>
      </c>
      <c r="E191" s="118" t="s">
        <v>15</v>
      </c>
      <c r="F191" s="16">
        <v>3</v>
      </c>
      <c r="G191" s="16">
        <v>3</v>
      </c>
      <c r="H191" s="16">
        <v>3</v>
      </c>
      <c r="I191" s="92" t="s">
        <v>21</v>
      </c>
      <c r="J191" s="92" t="s">
        <v>21</v>
      </c>
      <c r="K191" s="92"/>
      <c r="L191" s="1">
        <f t="shared" si="13"/>
        <v>5</v>
      </c>
      <c r="M191" s="1" t="s">
        <v>668</v>
      </c>
      <c r="N191" s="1" t="str">
        <f t="shared" si="12"/>
        <v>n.a.</v>
      </c>
      <c r="O191" s="1"/>
      <c r="P191" s="1"/>
      <c r="Q191" s="1">
        <f t="shared" si="14"/>
        <v>5</v>
      </c>
      <c r="R191" s="1" t="s">
        <v>668</v>
      </c>
      <c r="S191" s="1" t="str">
        <f t="shared" si="15"/>
        <v>n.a.</v>
      </c>
      <c r="T191" s="1"/>
      <c r="U191" s="1"/>
      <c r="V191" s="1">
        <f t="shared" si="16"/>
        <v>5</v>
      </c>
      <c r="W191" s="1" t="s">
        <v>668</v>
      </c>
      <c r="X191" s="1" t="str">
        <f t="shared" si="17"/>
        <v>n.a.</v>
      </c>
    </row>
    <row r="192" spans="1:24" x14ac:dyDescent="0.25">
      <c r="A192" s="4"/>
      <c r="B192" s="4" t="str">
        <f>HYPERLINK("https://attack.mitre.org/techniques/T1070/003","MITRE")</f>
        <v>MITRE</v>
      </c>
      <c r="C192" s="4" t="s">
        <v>132</v>
      </c>
      <c r="D192" s="117" t="s">
        <v>195</v>
      </c>
      <c r="E192" s="118" t="s">
        <v>228</v>
      </c>
      <c r="F192" s="16">
        <v>2</v>
      </c>
      <c r="G192" s="16">
        <v>3</v>
      </c>
      <c r="H192" s="16" t="s">
        <v>7</v>
      </c>
      <c r="I192" s="124"/>
      <c r="J192" s="124" t="s">
        <v>21</v>
      </c>
      <c r="K192" s="124" t="s">
        <v>21</v>
      </c>
      <c r="L192" s="1">
        <f t="shared" si="13"/>
        <v>4</v>
      </c>
      <c r="M192" s="1" t="s">
        <v>668</v>
      </c>
      <c r="N192" s="1" t="str">
        <f t="shared" si="12"/>
        <v>n.a.</v>
      </c>
      <c r="O192" s="1"/>
      <c r="P192" s="1"/>
      <c r="Q192" s="1">
        <f t="shared" si="14"/>
        <v>5</v>
      </c>
      <c r="R192" s="1" t="s">
        <v>668</v>
      </c>
      <c r="S192" s="1" t="str">
        <f t="shared" si="15"/>
        <v>n.a.</v>
      </c>
      <c r="T192" s="1"/>
      <c r="U192" s="1"/>
      <c r="V192" s="1" t="str">
        <f t="shared" si="16"/>
        <v>n.a.</v>
      </c>
      <c r="W192" s="1" t="s">
        <v>668</v>
      </c>
      <c r="X192" s="1" t="str">
        <f t="shared" si="17"/>
        <v>n.a.</v>
      </c>
    </row>
    <row r="193" spans="1:24" x14ac:dyDescent="0.25">
      <c r="A193" s="4"/>
      <c r="B193" s="4" t="str">
        <f>HYPERLINK("https://attack.mitre.org/techniques/T1070/002","MITRE")</f>
        <v>MITRE</v>
      </c>
      <c r="C193" s="4" t="s">
        <v>132</v>
      </c>
      <c r="D193" s="117" t="s">
        <v>195</v>
      </c>
      <c r="E193" s="118" t="s">
        <v>196</v>
      </c>
      <c r="F193" s="16">
        <v>2</v>
      </c>
      <c r="G193" s="16">
        <v>3</v>
      </c>
      <c r="H193" s="16" t="s">
        <v>7</v>
      </c>
      <c r="I193" s="92"/>
      <c r="J193" s="92" t="s">
        <v>21</v>
      </c>
      <c r="K193" s="92" t="s">
        <v>21</v>
      </c>
      <c r="L193" s="1">
        <f t="shared" si="13"/>
        <v>4</v>
      </c>
      <c r="M193" s="1" t="s">
        <v>668</v>
      </c>
      <c r="N193" s="1" t="str">
        <f t="shared" si="12"/>
        <v>n.a.</v>
      </c>
      <c r="O193" s="1"/>
      <c r="P193" s="1"/>
      <c r="Q193" s="1">
        <f t="shared" si="14"/>
        <v>5</v>
      </c>
      <c r="R193" s="1" t="s">
        <v>668</v>
      </c>
      <c r="S193" s="1" t="str">
        <f t="shared" si="15"/>
        <v>n.a.</v>
      </c>
      <c r="T193" s="1"/>
      <c r="U193" s="1"/>
      <c r="V193" s="1" t="str">
        <f t="shared" si="16"/>
        <v>n.a.</v>
      </c>
      <c r="W193" s="1" t="s">
        <v>668</v>
      </c>
      <c r="X193" s="1" t="str">
        <f t="shared" si="17"/>
        <v>n.a.</v>
      </c>
    </row>
    <row r="194" spans="1:24" x14ac:dyDescent="0.25">
      <c r="A194" s="4"/>
      <c r="B194" s="4" t="str">
        <f>HYPERLINK("https://attack.mitre.org/techniques/T1070/008","MITRE")</f>
        <v>MITRE</v>
      </c>
      <c r="C194" s="4" t="s">
        <v>132</v>
      </c>
      <c r="D194" s="117" t="s">
        <v>195</v>
      </c>
      <c r="E194" s="118" t="s">
        <v>206</v>
      </c>
      <c r="F194" s="16">
        <v>3</v>
      </c>
      <c r="G194" s="16">
        <v>3</v>
      </c>
      <c r="H194" s="16">
        <v>3</v>
      </c>
      <c r="I194" s="124"/>
      <c r="J194" s="124"/>
      <c r="K194" s="124" t="s">
        <v>21</v>
      </c>
      <c r="L194" s="1">
        <f t="shared" si="13"/>
        <v>4</v>
      </c>
      <c r="M194" s="1" t="s">
        <v>668</v>
      </c>
      <c r="N194" s="1" t="str">
        <f t="shared" ref="N194:N257" si="18">IF(L194="n.a.","n.a.",IF(M194="completed",L194,IF(M194="partial",L194/2,IF(M194="incomplete",0,"n.a."))))</f>
        <v>n.a.</v>
      </c>
      <c r="O194" s="1"/>
      <c r="P194" s="1"/>
      <c r="Q194" s="1">
        <f t="shared" si="14"/>
        <v>4</v>
      </c>
      <c r="R194" s="1" t="s">
        <v>668</v>
      </c>
      <c r="S194" s="1" t="str">
        <f t="shared" si="15"/>
        <v>n.a.</v>
      </c>
      <c r="T194" s="1"/>
      <c r="U194" s="1"/>
      <c r="V194" s="1">
        <f t="shared" si="16"/>
        <v>4</v>
      </c>
      <c r="W194" s="1" t="s">
        <v>668</v>
      </c>
      <c r="X194" s="1" t="str">
        <f t="shared" si="17"/>
        <v>n.a.</v>
      </c>
    </row>
    <row r="195" spans="1:24" x14ac:dyDescent="0.25">
      <c r="A195" s="4"/>
      <c r="B195" s="4" t="str">
        <f>HYPERLINK("https://attack.mitre.org/techniques/T1070/007","MITRE")</f>
        <v>MITRE</v>
      </c>
      <c r="C195" s="4" t="s">
        <v>132</v>
      </c>
      <c r="D195" s="117" t="s">
        <v>195</v>
      </c>
      <c r="E195" s="118" t="s">
        <v>285</v>
      </c>
      <c r="F195" s="16">
        <v>2</v>
      </c>
      <c r="G195" s="16">
        <v>2</v>
      </c>
      <c r="H195" s="16" t="s">
        <v>7</v>
      </c>
      <c r="I195" s="124"/>
      <c r="J195" s="124" t="s">
        <v>21</v>
      </c>
      <c r="K195" s="124"/>
      <c r="L195" s="1">
        <f t="shared" ref="L195:L258" si="19">IF(OR(F195="n.a.",F195=""),"n.a.",COUNTIF($I195:$K195,"x")+F195)</f>
        <v>3</v>
      </c>
      <c r="M195" s="1" t="s">
        <v>668</v>
      </c>
      <c r="N195" s="1" t="str">
        <f t="shared" si="18"/>
        <v>n.a.</v>
      </c>
      <c r="O195" s="1"/>
      <c r="P195" s="1"/>
      <c r="Q195" s="1">
        <f t="shared" ref="Q195:Q258" si="20">IF(OR(G195="n.a.",G195=""),"n.a.",COUNTIF($I195:$K195,"x")+G195)</f>
        <v>3</v>
      </c>
      <c r="R195" s="1" t="s">
        <v>668</v>
      </c>
      <c r="S195" s="1" t="str">
        <f t="shared" ref="S195:S258" si="21">IF(Q195="n.a.","n.a.",IF(R195="completed",Q195,IF(R195="partial",Q195/2,IF(R195="incomplete",0,"n.a."))))</f>
        <v>n.a.</v>
      </c>
      <c r="T195" s="1"/>
      <c r="U195" s="1"/>
      <c r="V195" s="1" t="str">
        <f t="shared" ref="V195:V258" si="22">IF(OR(H195="n.a.",H195=""),"n.a.",COUNTIF($I195:$K195,"x")+H195)</f>
        <v>n.a.</v>
      </c>
      <c r="W195" s="1" t="s">
        <v>668</v>
      </c>
      <c r="X195" s="1" t="str">
        <f t="shared" ref="X195:X258" si="23">IF(V195="n.a.","n.a.",IF(W195="completed",V195,IF(W195="partial",V195/2,IF(W195="incomplete",0,"n.a."))))</f>
        <v>n.a.</v>
      </c>
    </row>
    <row r="196" spans="1:24" x14ac:dyDescent="0.25">
      <c r="A196" s="4"/>
      <c r="B196" s="4" t="str">
        <f>HYPERLINK("https://attack.mitre.org/techniques/T1070/009","MITRE")</f>
        <v>MITRE</v>
      </c>
      <c r="C196" s="4" t="s">
        <v>132</v>
      </c>
      <c r="D196" s="117" t="s">
        <v>195</v>
      </c>
      <c r="E196" s="118" t="s">
        <v>286</v>
      </c>
      <c r="F196" s="16">
        <v>2</v>
      </c>
      <c r="G196" s="16">
        <v>2</v>
      </c>
      <c r="H196" s="16" t="s">
        <v>7</v>
      </c>
      <c r="I196" s="124"/>
      <c r="J196" s="124" t="s">
        <v>21</v>
      </c>
      <c r="K196" s="124"/>
      <c r="L196" s="1">
        <f t="shared" si="19"/>
        <v>3</v>
      </c>
      <c r="M196" s="1" t="s">
        <v>668</v>
      </c>
      <c r="N196" s="1" t="str">
        <f t="shared" si="18"/>
        <v>n.a.</v>
      </c>
      <c r="O196" s="1"/>
      <c r="P196" s="1"/>
      <c r="Q196" s="1">
        <f t="shared" si="20"/>
        <v>3</v>
      </c>
      <c r="R196" s="1" t="s">
        <v>668</v>
      </c>
      <c r="S196" s="1" t="str">
        <f t="shared" si="21"/>
        <v>n.a.</v>
      </c>
      <c r="T196" s="1"/>
      <c r="U196" s="1"/>
      <c r="V196" s="1" t="str">
        <f t="shared" si="22"/>
        <v>n.a.</v>
      </c>
      <c r="W196" s="1" t="s">
        <v>668</v>
      </c>
      <c r="X196" s="1" t="str">
        <f t="shared" si="23"/>
        <v>n.a.</v>
      </c>
    </row>
    <row r="197" spans="1:24" x14ac:dyDescent="0.25">
      <c r="A197" s="4"/>
      <c r="B197" s="4" t="str">
        <f>HYPERLINK("https://attack.mitre.org/techniques/T1070/001","MITRE")</f>
        <v>MITRE</v>
      </c>
      <c r="C197" s="4" t="s">
        <v>132</v>
      </c>
      <c r="D197" s="117" t="s">
        <v>195</v>
      </c>
      <c r="E197" s="118" t="s">
        <v>229</v>
      </c>
      <c r="F197" s="16">
        <v>2</v>
      </c>
      <c r="G197" s="16">
        <v>3</v>
      </c>
      <c r="H197" s="16" t="s">
        <v>7</v>
      </c>
      <c r="I197" s="124"/>
      <c r="J197" s="124" t="s">
        <v>21</v>
      </c>
      <c r="K197" s="124" t="s">
        <v>21</v>
      </c>
      <c r="L197" s="1">
        <f t="shared" si="19"/>
        <v>4</v>
      </c>
      <c r="M197" s="1" t="s">
        <v>668</v>
      </c>
      <c r="N197" s="1" t="str">
        <f t="shared" si="18"/>
        <v>n.a.</v>
      </c>
      <c r="O197" s="1"/>
      <c r="P197" s="1"/>
      <c r="Q197" s="1">
        <f t="shared" si="20"/>
        <v>5</v>
      </c>
      <c r="R197" s="1" t="s">
        <v>668</v>
      </c>
      <c r="S197" s="1" t="str">
        <f t="shared" si="21"/>
        <v>n.a.</v>
      </c>
      <c r="T197" s="1"/>
      <c r="U197" s="1"/>
      <c r="V197" s="1" t="str">
        <f t="shared" si="22"/>
        <v>n.a.</v>
      </c>
      <c r="W197" s="1" t="s">
        <v>668</v>
      </c>
      <c r="X197" s="1" t="str">
        <f t="shared" si="23"/>
        <v>n.a.</v>
      </c>
    </row>
    <row r="198" spans="1:24" x14ac:dyDescent="0.25">
      <c r="A198" s="4"/>
      <c r="B198" s="4" t="str">
        <f>HYPERLINK("https://attack.mitre.org/techniques/T1070/004","MITRE")</f>
        <v>MITRE</v>
      </c>
      <c r="C198" s="4" t="s">
        <v>132</v>
      </c>
      <c r="D198" s="117" t="s">
        <v>195</v>
      </c>
      <c r="E198" s="118" t="s">
        <v>230</v>
      </c>
      <c r="F198" s="16">
        <v>2</v>
      </c>
      <c r="G198" s="16">
        <v>3</v>
      </c>
      <c r="H198" s="16" t="s">
        <v>7</v>
      </c>
      <c r="I198" s="124"/>
      <c r="J198" s="124"/>
      <c r="K198" s="124" t="s">
        <v>21</v>
      </c>
      <c r="L198" s="1">
        <f t="shared" si="19"/>
        <v>3</v>
      </c>
      <c r="M198" s="1" t="s">
        <v>668</v>
      </c>
      <c r="N198" s="1" t="str">
        <f t="shared" si="18"/>
        <v>n.a.</v>
      </c>
      <c r="O198" s="1"/>
      <c r="P198" s="1"/>
      <c r="Q198" s="1">
        <f t="shared" si="20"/>
        <v>4</v>
      </c>
      <c r="R198" s="1" t="s">
        <v>668</v>
      </c>
      <c r="S198" s="1" t="str">
        <f t="shared" si="21"/>
        <v>n.a.</v>
      </c>
      <c r="T198" s="1"/>
      <c r="U198" s="1"/>
      <c r="V198" s="1" t="str">
        <f t="shared" si="22"/>
        <v>n.a.</v>
      </c>
      <c r="W198" s="1" t="s">
        <v>668</v>
      </c>
      <c r="X198" s="1" t="str">
        <f t="shared" si="23"/>
        <v>n.a.</v>
      </c>
    </row>
    <row r="199" spans="1:24" x14ac:dyDescent="0.25">
      <c r="A199" s="4"/>
      <c r="B199" s="4" t="str">
        <f>HYPERLINK("https://attack.mitre.org/techniques/T1070/005","MITRE")</f>
        <v>MITRE</v>
      </c>
      <c r="C199" s="4" t="s">
        <v>132</v>
      </c>
      <c r="D199" s="117" t="s">
        <v>195</v>
      </c>
      <c r="E199" s="118" t="s">
        <v>231</v>
      </c>
      <c r="F199" s="16">
        <v>1</v>
      </c>
      <c r="G199" s="16">
        <v>2</v>
      </c>
      <c r="H199" s="16" t="s">
        <v>7</v>
      </c>
      <c r="I199" s="124"/>
      <c r="J199" s="124"/>
      <c r="K199" s="124" t="s">
        <v>21</v>
      </c>
      <c r="L199" s="1">
        <f t="shared" si="19"/>
        <v>2</v>
      </c>
      <c r="M199" s="1" t="s">
        <v>668</v>
      </c>
      <c r="N199" s="1" t="str">
        <f t="shared" si="18"/>
        <v>n.a.</v>
      </c>
      <c r="O199" s="1"/>
      <c r="P199" s="1"/>
      <c r="Q199" s="1">
        <f t="shared" si="20"/>
        <v>3</v>
      </c>
      <c r="R199" s="1" t="s">
        <v>668</v>
      </c>
      <c r="S199" s="1" t="str">
        <f t="shared" si="21"/>
        <v>n.a.</v>
      </c>
      <c r="T199" s="1"/>
      <c r="U199" s="1"/>
      <c r="V199" s="1" t="str">
        <f t="shared" si="22"/>
        <v>n.a.</v>
      </c>
      <c r="W199" s="1" t="s">
        <v>668</v>
      </c>
      <c r="X199" s="1" t="str">
        <f t="shared" si="23"/>
        <v>n.a.</v>
      </c>
    </row>
    <row r="200" spans="1:24" x14ac:dyDescent="0.25">
      <c r="A200" s="4"/>
      <c r="B200" s="4" t="str">
        <f>HYPERLINK("https://attack.mitre.org/techniques/T1070/006","MITRE")</f>
        <v>MITRE</v>
      </c>
      <c r="C200" s="4" t="s">
        <v>132</v>
      </c>
      <c r="D200" s="117" t="s">
        <v>195</v>
      </c>
      <c r="E200" s="118" t="s">
        <v>232</v>
      </c>
      <c r="F200" s="16">
        <v>1</v>
      </c>
      <c r="G200" s="16">
        <v>2</v>
      </c>
      <c r="H200" s="16" t="s">
        <v>7</v>
      </c>
      <c r="I200" s="124"/>
      <c r="J200" s="124" t="s">
        <v>21</v>
      </c>
      <c r="K200" s="124"/>
      <c r="L200" s="1">
        <f t="shared" si="19"/>
        <v>2</v>
      </c>
      <c r="M200" s="1" t="s">
        <v>668</v>
      </c>
      <c r="N200" s="1" t="str">
        <f t="shared" si="18"/>
        <v>n.a.</v>
      </c>
      <c r="O200" s="1"/>
      <c r="P200" s="1"/>
      <c r="Q200" s="1">
        <f t="shared" si="20"/>
        <v>3</v>
      </c>
      <c r="R200" s="1" t="s">
        <v>668</v>
      </c>
      <c r="S200" s="1" t="str">
        <f t="shared" si="21"/>
        <v>n.a.</v>
      </c>
      <c r="T200" s="1"/>
      <c r="U200" s="1"/>
      <c r="V200" s="1" t="str">
        <f t="shared" si="22"/>
        <v>n.a.</v>
      </c>
      <c r="W200" s="1" t="s">
        <v>668</v>
      </c>
      <c r="X200" s="1" t="str">
        <f t="shared" si="23"/>
        <v>n.a.</v>
      </c>
    </row>
    <row r="201" spans="1:24" x14ac:dyDescent="0.25">
      <c r="A201" s="4"/>
      <c r="B201" s="4" t="str">
        <f>HYPERLINK("https://attack.mitre.org/techniques/T1070/010","MITRE")</f>
        <v>MITRE</v>
      </c>
      <c r="C201" s="4" t="s">
        <v>132</v>
      </c>
      <c r="D201" s="117" t="s">
        <v>195</v>
      </c>
      <c r="E201" s="118" t="s">
        <v>751</v>
      </c>
      <c r="F201" s="16">
        <v>2</v>
      </c>
      <c r="G201" s="16">
        <v>2</v>
      </c>
      <c r="H201" s="16" t="s">
        <v>7</v>
      </c>
      <c r="I201" s="124"/>
      <c r="J201" s="124" t="s">
        <v>21</v>
      </c>
      <c r="K201" s="124"/>
      <c r="L201" s="1">
        <f t="shared" si="19"/>
        <v>3</v>
      </c>
      <c r="M201" s="1" t="s">
        <v>668</v>
      </c>
      <c r="N201" s="1" t="str">
        <f t="shared" si="18"/>
        <v>n.a.</v>
      </c>
      <c r="O201" s="1"/>
      <c r="P201" s="1"/>
      <c r="Q201" s="1">
        <f t="shared" si="20"/>
        <v>3</v>
      </c>
      <c r="R201" s="1" t="s">
        <v>668</v>
      </c>
      <c r="S201" s="1" t="str">
        <f t="shared" si="21"/>
        <v>n.a.</v>
      </c>
      <c r="T201" s="1"/>
      <c r="U201" s="1"/>
      <c r="V201" s="1" t="str">
        <f t="shared" si="22"/>
        <v>n.a.</v>
      </c>
      <c r="W201" s="1" t="s">
        <v>668</v>
      </c>
      <c r="X201" s="1" t="str">
        <f t="shared" si="23"/>
        <v>n.a.</v>
      </c>
    </row>
    <row r="202" spans="1:24" x14ac:dyDescent="0.25">
      <c r="A202" s="4"/>
      <c r="B202" s="4" t="str">
        <f>HYPERLINK("https://attack.mitre.org/techniques/T1202","MITRE")</f>
        <v>MITRE</v>
      </c>
      <c r="C202" s="4" t="s">
        <v>132</v>
      </c>
      <c r="D202" s="117" t="s">
        <v>233</v>
      </c>
      <c r="E202" s="118" t="s">
        <v>15</v>
      </c>
      <c r="F202" s="16">
        <v>2</v>
      </c>
      <c r="G202" s="16">
        <v>2</v>
      </c>
      <c r="H202" s="16" t="s">
        <v>7</v>
      </c>
      <c r="I202" s="124"/>
      <c r="J202" s="124" t="s">
        <v>21</v>
      </c>
      <c r="K202" s="124"/>
      <c r="L202" s="1">
        <f t="shared" si="19"/>
        <v>3</v>
      </c>
      <c r="M202" s="1" t="s">
        <v>668</v>
      </c>
      <c r="N202" s="1" t="str">
        <f t="shared" si="18"/>
        <v>n.a.</v>
      </c>
      <c r="O202" s="1"/>
      <c r="P202" s="1"/>
      <c r="Q202" s="1">
        <f t="shared" si="20"/>
        <v>3</v>
      </c>
      <c r="R202" s="1" t="s">
        <v>668</v>
      </c>
      <c r="S202" s="1" t="str">
        <f t="shared" si="21"/>
        <v>n.a.</v>
      </c>
      <c r="T202" s="1"/>
      <c r="U202" s="1"/>
      <c r="V202" s="1" t="str">
        <f t="shared" si="22"/>
        <v>n.a.</v>
      </c>
      <c r="W202" s="1" t="s">
        <v>668</v>
      </c>
      <c r="X202" s="1" t="str">
        <f t="shared" si="23"/>
        <v>n.a.</v>
      </c>
    </row>
    <row r="203" spans="1:24" x14ac:dyDescent="0.25">
      <c r="A203" s="4"/>
      <c r="B203" s="4" t="str">
        <f>HYPERLINK("https://attack.mitre.org/techniques/T1036/007","MITRE")</f>
        <v>MITRE</v>
      </c>
      <c r="C203" s="4" t="s">
        <v>132</v>
      </c>
      <c r="D203" s="117" t="s">
        <v>197</v>
      </c>
      <c r="E203" s="118" t="s">
        <v>234</v>
      </c>
      <c r="F203" s="16">
        <v>2</v>
      </c>
      <c r="G203" s="16">
        <v>2</v>
      </c>
      <c r="H203" s="16" t="s">
        <v>7</v>
      </c>
      <c r="I203" s="124"/>
      <c r="J203" s="124"/>
      <c r="K203" s="124"/>
      <c r="L203" s="1">
        <f t="shared" si="19"/>
        <v>2</v>
      </c>
      <c r="M203" s="1" t="s">
        <v>668</v>
      </c>
      <c r="N203" s="1" t="str">
        <f t="shared" si="18"/>
        <v>n.a.</v>
      </c>
      <c r="O203" s="1"/>
      <c r="P203" s="1"/>
      <c r="Q203" s="1">
        <f t="shared" si="20"/>
        <v>2</v>
      </c>
      <c r="R203" s="1" t="s">
        <v>668</v>
      </c>
      <c r="S203" s="1" t="str">
        <f t="shared" si="21"/>
        <v>n.a.</v>
      </c>
      <c r="T203" s="1"/>
      <c r="U203" s="1"/>
      <c r="V203" s="1" t="str">
        <f t="shared" si="22"/>
        <v>n.a.</v>
      </c>
      <c r="W203" s="1" t="s">
        <v>668</v>
      </c>
      <c r="X203" s="1" t="str">
        <f t="shared" si="23"/>
        <v>n.a.</v>
      </c>
    </row>
    <row r="204" spans="1:24" x14ac:dyDescent="0.25">
      <c r="A204" s="4"/>
      <c r="B204" s="4" t="str">
        <f>HYPERLINK("https://attack.mitre.org/techniques/T1036/009","MITRE")</f>
        <v>MITRE</v>
      </c>
      <c r="C204" s="4" t="s">
        <v>132</v>
      </c>
      <c r="D204" s="117" t="s">
        <v>197</v>
      </c>
      <c r="E204" s="118" t="s">
        <v>613</v>
      </c>
      <c r="F204" s="16">
        <v>1</v>
      </c>
      <c r="G204" s="16">
        <v>1</v>
      </c>
      <c r="H204" s="16" t="s">
        <v>7</v>
      </c>
      <c r="I204" s="124"/>
      <c r="J204" s="124"/>
      <c r="K204" s="124"/>
      <c r="L204" s="1">
        <f t="shared" si="19"/>
        <v>1</v>
      </c>
      <c r="M204" s="1" t="s">
        <v>668</v>
      </c>
      <c r="N204" s="1" t="str">
        <f t="shared" si="18"/>
        <v>n.a.</v>
      </c>
      <c r="O204" s="1"/>
      <c r="P204" s="1"/>
      <c r="Q204" s="1">
        <f t="shared" si="20"/>
        <v>1</v>
      </c>
      <c r="R204" s="1" t="s">
        <v>668</v>
      </c>
      <c r="S204" s="1" t="str">
        <f t="shared" si="21"/>
        <v>n.a.</v>
      </c>
      <c r="T204" s="1"/>
      <c r="U204" s="1"/>
      <c r="V204" s="1" t="str">
        <f t="shared" si="22"/>
        <v>n.a.</v>
      </c>
      <c r="W204" s="1" t="s">
        <v>668</v>
      </c>
      <c r="X204" s="1" t="str">
        <f t="shared" si="23"/>
        <v>n.a.</v>
      </c>
    </row>
    <row r="205" spans="1:24" x14ac:dyDescent="0.25">
      <c r="A205" s="4"/>
      <c r="B205" s="4" t="str">
        <f>HYPERLINK("https://attack.mitre.org/techniques/T1036/001","MITRE")</f>
        <v>MITRE</v>
      </c>
      <c r="C205" s="4" t="s">
        <v>132</v>
      </c>
      <c r="D205" s="117" t="s">
        <v>197</v>
      </c>
      <c r="E205" s="118" t="s">
        <v>235</v>
      </c>
      <c r="F205" s="16">
        <v>2</v>
      </c>
      <c r="G205" s="16">
        <v>2</v>
      </c>
      <c r="H205" s="16" t="s">
        <v>7</v>
      </c>
      <c r="I205" s="124"/>
      <c r="J205" s="124" t="s">
        <v>21</v>
      </c>
      <c r="K205" s="124"/>
      <c r="L205" s="1">
        <f t="shared" si="19"/>
        <v>3</v>
      </c>
      <c r="M205" s="1" t="s">
        <v>668</v>
      </c>
      <c r="N205" s="1" t="str">
        <f t="shared" si="18"/>
        <v>n.a.</v>
      </c>
      <c r="O205" s="1"/>
      <c r="P205" s="1"/>
      <c r="Q205" s="1">
        <f t="shared" si="20"/>
        <v>3</v>
      </c>
      <c r="R205" s="1" t="s">
        <v>668</v>
      </c>
      <c r="S205" s="1" t="str">
        <f t="shared" si="21"/>
        <v>n.a.</v>
      </c>
      <c r="T205" s="1"/>
      <c r="U205" s="1"/>
      <c r="V205" s="1" t="str">
        <f t="shared" si="22"/>
        <v>n.a.</v>
      </c>
      <c r="W205" s="1" t="s">
        <v>668</v>
      </c>
      <c r="X205" s="1" t="str">
        <f t="shared" si="23"/>
        <v>n.a.</v>
      </c>
    </row>
    <row r="206" spans="1:24" x14ac:dyDescent="0.25">
      <c r="A206" s="4"/>
      <c r="B206" s="4" t="str">
        <f>HYPERLINK("https://attack.mitre.org/techniques/T1036/008/","MITRE")</f>
        <v>MITRE</v>
      </c>
      <c r="C206" s="4" t="s">
        <v>132</v>
      </c>
      <c r="D206" s="117" t="s">
        <v>197</v>
      </c>
      <c r="E206" s="118" t="s">
        <v>597</v>
      </c>
      <c r="F206" s="16">
        <v>2</v>
      </c>
      <c r="G206" s="16">
        <v>2</v>
      </c>
      <c r="H206" s="16" t="s">
        <v>7</v>
      </c>
      <c r="I206" s="92"/>
      <c r="J206" s="92" t="s">
        <v>21</v>
      </c>
      <c r="K206" s="92"/>
      <c r="L206" s="1">
        <f t="shared" si="19"/>
        <v>3</v>
      </c>
      <c r="M206" s="1" t="s">
        <v>668</v>
      </c>
      <c r="N206" s="1" t="str">
        <f t="shared" si="18"/>
        <v>n.a.</v>
      </c>
      <c r="O206" s="1"/>
      <c r="P206" s="1"/>
      <c r="Q206" s="1">
        <f t="shared" si="20"/>
        <v>3</v>
      </c>
      <c r="R206" s="1" t="s">
        <v>668</v>
      </c>
      <c r="S206" s="1" t="str">
        <f t="shared" si="21"/>
        <v>n.a.</v>
      </c>
      <c r="T206" s="1"/>
      <c r="U206" s="1"/>
      <c r="V206" s="1" t="str">
        <f t="shared" si="22"/>
        <v>n.a.</v>
      </c>
      <c r="W206" s="1" t="s">
        <v>668</v>
      </c>
      <c r="X206" s="1" t="str">
        <f t="shared" si="23"/>
        <v>n.a.</v>
      </c>
    </row>
    <row r="207" spans="1:24" x14ac:dyDescent="0.25">
      <c r="A207" s="4"/>
      <c r="B207" s="4" t="str">
        <f>HYPERLINK("https://attack.mitre.org/techniques/T1036/004/","MITRE")</f>
        <v>MITRE</v>
      </c>
      <c r="C207" s="4" t="s">
        <v>132</v>
      </c>
      <c r="D207" s="117" t="s">
        <v>197</v>
      </c>
      <c r="E207" s="118" t="s">
        <v>236</v>
      </c>
      <c r="F207" s="16">
        <v>2</v>
      </c>
      <c r="G207" s="16">
        <v>2</v>
      </c>
      <c r="H207" s="16" t="s">
        <v>7</v>
      </c>
      <c r="I207" s="124"/>
      <c r="J207" s="124" t="s">
        <v>21</v>
      </c>
      <c r="K207" s="124"/>
      <c r="L207" s="1">
        <f t="shared" si="19"/>
        <v>3</v>
      </c>
      <c r="M207" s="1" t="s">
        <v>668</v>
      </c>
      <c r="N207" s="1" t="str">
        <f t="shared" si="18"/>
        <v>n.a.</v>
      </c>
      <c r="O207" s="1"/>
      <c r="P207" s="1"/>
      <c r="Q207" s="1">
        <f t="shared" si="20"/>
        <v>3</v>
      </c>
      <c r="R207" s="1" t="s">
        <v>668</v>
      </c>
      <c r="S207" s="1" t="str">
        <f t="shared" si="21"/>
        <v>n.a.</v>
      </c>
      <c r="T207" s="1"/>
      <c r="U207" s="1"/>
      <c r="V207" s="1" t="str">
        <f t="shared" si="22"/>
        <v>n.a.</v>
      </c>
      <c r="W207" s="1" t="s">
        <v>668</v>
      </c>
      <c r="X207" s="1" t="str">
        <f t="shared" si="23"/>
        <v>n.a.</v>
      </c>
    </row>
    <row r="208" spans="1:24" x14ac:dyDescent="0.25">
      <c r="A208" s="4"/>
      <c r="B208" s="4" t="str">
        <f>HYPERLINK("https://attack.mitre.org/techniques/T1036/005","MITRE")</f>
        <v>MITRE</v>
      </c>
      <c r="C208" s="4" t="s">
        <v>132</v>
      </c>
      <c r="D208" s="117" t="s">
        <v>197</v>
      </c>
      <c r="E208" s="118" t="s">
        <v>753</v>
      </c>
      <c r="F208" s="16">
        <v>3</v>
      </c>
      <c r="G208" s="16">
        <v>3</v>
      </c>
      <c r="H208" s="16">
        <v>3</v>
      </c>
      <c r="I208" s="124"/>
      <c r="J208" s="124" t="s">
        <v>21</v>
      </c>
      <c r="K208" s="124"/>
      <c r="L208" s="1">
        <f t="shared" si="19"/>
        <v>4</v>
      </c>
      <c r="M208" s="1" t="s">
        <v>668</v>
      </c>
      <c r="N208" s="1" t="str">
        <f t="shared" si="18"/>
        <v>n.a.</v>
      </c>
      <c r="O208" s="1"/>
      <c r="P208" s="1"/>
      <c r="Q208" s="1">
        <f t="shared" si="20"/>
        <v>4</v>
      </c>
      <c r="R208" s="1" t="s">
        <v>668</v>
      </c>
      <c r="S208" s="1" t="str">
        <f t="shared" si="21"/>
        <v>n.a.</v>
      </c>
      <c r="T208" s="1"/>
      <c r="U208" s="1"/>
      <c r="V208" s="1">
        <f t="shared" si="22"/>
        <v>4</v>
      </c>
      <c r="W208" s="1" t="s">
        <v>668</v>
      </c>
      <c r="X208" s="1" t="str">
        <f t="shared" si="23"/>
        <v>n.a.</v>
      </c>
    </row>
    <row r="209" spans="1:24" x14ac:dyDescent="0.25">
      <c r="A209" s="4"/>
      <c r="B209" s="4" t="str">
        <f>HYPERLINK("https://attack.mitre.org/techniques/T1036/003","MITRE")</f>
        <v>MITRE</v>
      </c>
      <c r="C209" s="4" t="s">
        <v>132</v>
      </c>
      <c r="D209" s="117" t="s">
        <v>197</v>
      </c>
      <c r="E209" s="118" t="s">
        <v>752</v>
      </c>
      <c r="F209" s="16">
        <v>2</v>
      </c>
      <c r="G209" s="16">
        <v>3</v>
      </c>
      <c r="H209" s="16" t="s">
        <v>7</v>
      </c>
      <c r="I209" s="124"/>
      <c r="J209" s="124" t="s">
        <v>21</v>
      </c>
      <c r="K209" s="124" t="s">
        <v>21</v>
      </c>
      <c r="L209" s="1">
        <f t="shared" si="19"/>
        <v>4</v>
      </c>
      <c r="M209" s="1" t="s">
        <v>668</v>
      </c>
      <c r="N209" s="1" t="str">
        <f t="shared" si="18"/>
        <v>n.a.</v>
      </c>
      <c r="O209" s="1"/>
      <c r="P209" s="1"/>
      <c r="Q209" s="1">
        <f t="shared" si="20"/>
        <v>5</v>
      </c>
      <c r="R209" s="1" t="s">
        <v>668</v>
      </c>
      <c r="S209" s="1" t="str">
        <f t="shared" si="21"/>
        <v>n.a.</v>
      </c>
      <c r="T209" s="1"/>
      <c r="U209" s="1"/>
      <c r="V209" s="1" t="str">
        <f t="shared" si="22"/>
        <v>n.a.</v>
      </c>
      <c r="W209" s="1" t="s">
        <v>668</v>
      </c>
      <c r="X209" s="1" t="str">
        <f t="shared" si="23"/>
        <v>n.a.</v>
      </c>
    </row>
    <row r="210" spans="1:24" x14ac:dyDescent="0.25">
      <c r="A210" s="4"/>
      <c r="B210" s="4" t="str">
        <f>HYPERLINK("https://attack.mitre.org/techniques/T1036/002","MITRE")</f>
        <v>MITRE</v>
      </c>
      <c r="C210" s="4" t="s">
        <v>132</v>
      </c>
      <c r="D210" s="117" t="s">
        <v>197</v>
      </c>
      <c r="E210" s="118" t="s">
        <v>237</v>
      </c>
      <c r="F210" s="16">
        <v>2</v>
      </c>
      <c r="G210" s="16">
        <v>2</v>
      </c>
      <c r="H210" s="16" t="s">
        <v>7</v>
      </c>
      <c r="I210" s="124"/>
      <c r="J210" s="124" t="s">
        <v>21</v>
      </c>
      <c r="K210" s="124" t="s">
        <v>21</v>
      </c>
      <c r="L210" s="1">
        <f t="shared" si="19"/>
        <v>4</v>
      </c>
      <c r="M210" s="1" t="s">
        <v>668</v>
      </c>
      <c r="N210" s="1" t="str">
        <f t="shared" si="18"/>
        <v>n.a.</v>
      </c>
      <c r="O210" s="1"/>
      <c r="P210" s="1"/>
      <c r="Q210" s="1">
        <f t="shared" si="20"/>
        <v>4</v>
      </c>
      <c r="R210" s="1" t="s">
        <v>668</v>
      </c>
      <c r="S210" s="1" t="str">
        <f t="shared" si="21"/>
        <v>n.a.</v>
      </c>
      <c r="T210" s="1"/>
      <c r="U210" s="1"/>
      <c r="V210" s="1" t="str">
        <f t="shared" si="22"/>
        <v>n.a.</v>
      </c>
      <c r="W210" s="1" t="s">
        <v>668</v>
      </c>
      <c r="X210" s="1" t="str">
        <f t="shared" si="23"/>
        <v>n.a.</v>
      </c>
    </row>
    <row r="211" spans="1:24" x14ac:dyDescent="0.25">
      <c r="A211" s="4"/>
      <c r="B211" s="4" t="str">
        <f>HYPERLINK("https://attack.mitre.org/techniques/T1036/010","MITRE")</f>
        <v>MITRE</v>
      </c>
      <c r="C211" s="4" t="s">
        <v>132</v>
      </c>
      <c r="D211" s="117" t="s">
        <v>197</v>
      </c>
      <c r="E211" s="118" t="s">
        <v>700</v>
      </c>
      <c r="F211" s="16">
        <v>3</v>
      </c>
      <c r="G211" s="16">
        <v>3</v>
      </c>
      <c r="H211" s="16">
        <v>3</v>
      </c>
      <c r="I211" s="124"/>
      <c r="J211" s="124"/>
      <c r="K211" s="124"/>
      <c r="L211" s="1">
        <f t="shared" si="19"/>
        <v>3</v>
      </c>
      <c r="M211" s="1" t="s">
        <v>668</v>
      </c>
      <c r="N211" s="1" t="str">
        <f t="shared" si="18"/>
        <v>n.a.</v>
      </c>
      <c r="O211" s="1"/>
      <c r="P211" s="1"/>
      <c r="Q211" s="1">
        <f t="shared" si="20"/>
        <v>3</v>
      </c>
      <c r="R211" s="1" t="s">
        <v>668</v>
      </c>
      <c r="S211" s="1" t="str">
        <f t="shared" si="21"/>
        <v>n.a.</v>
      </c>
      <c r="T211" s="1"/>
      <c r="U211" s="1"/>
      <c r="V211" s="1">
        <f t="shared" si="22"/>
        <v>3</v>
      </c>
      <c r="W211" s="1" t="s">
        <v>668</v>
      </c>
      <c r="X211" s="1" t="str">
        <f t="shared" si="23"/>
        <v>n.a.</v>
      </c>
    </row>
    <row r="212" spans="1:24" x14ac:dyDescent="0.25">
      <c r="A212" s="4"/>
      <c r="B212" s="4" t="str">
        <f>HYPERLINK("https://attack.mitre.org/techniques/T1036/006","MITRE")</f>
        <v>MITRE</v>
      </c>
      <c r="C212" s="4" t="s">
        <v>132</v>
      </c>
      <c r="D212" s="117" t="s">
        <v>197</v>
      </c>
      <c r="E212" s="118" t="s">
        <v>198</v>
      </c>
      <c r="F212" s="16">
        <v>2</v>
      </c>
      <c r="G212" s="16">
        <v>2</v>
      </c>
      <c r="H212" s="16" t="s">
        <v>7</v>
      </c>
      <c r="I212" s="92"/>
      <c r="J212" s="92" t="s">
        <v>21</v>
      </c>
      <c r="K212" s="92"/>
      <c r="L212" s="1">
        <f t="shared" si="19"/>
        <v>3</v>
      </c>
      <c r="M212" s="1" t="s">
        <v>668</v>
      </c>
      <c r="N212" s="1" t="str">
        <f t="shared" si="18"/>
        <v>n.a.</v>
      </c>
      <c r="O212" s="1"/>
      <c r="P212" s="1"/>
      <c r="Q212" s="1">
        <f t="shared" si="20"/>
        <v>3</v>
      </c>
      <c r="R212" s="1" t="s">
        <v>668</v>
      </c>
      <c r="S212" s="1" t="str">
        <f t="shared" si="21"/>
        <v>n.a.</v>
      </c>
      <c r="T212" s="1"/>
      <c r="U212" s="1"/>
      <c r="V212" s="1" t="str">
        <f t="shared" si="22"/>
        <v>n.a.</v>
      </c>
      <c r="W212" s="1" t="s">
        <v>668</v>
      </c>
      <c r="X212" s="1" t="str">
        <f t="shared" si="23"/>
        <v>n.a.</v>
      </c>
    </row>
    <row r="213" spans="1:24" x14ac:dyDescent="0.25">
      <c r="A213" s="4"/>
      <c r="B213" s="4" t="str">
        <f>HYPERLINK("https://attack.mitre.org/techniques/T1036/011","MITRE")</f>
        <v>MITRE</v>
      </c>
      <c r="C213" s="4" t="s">
        <v>132</v>
      </c>
      <c r="D213" s="117" t="s">
        <v>197</v>
      </c>
      <c r="E213" s="118" t="s">
        <v>754</v>
      </c>
      <c r="F213" s="16">
        <v>2</v>
      </c>
      <c r="G213" s="16">
        <v>2</v>
      </c>
      <c r="H213" s="16" t="s">
        <v>7</v>
      </c>
      <c r="I213" s="92"/>
      <c r="J213" s="92" t="s">
        <v>21</v>
      </c>
      <c r="K213" s="92"/>
      <c r="L213" s="1">
        <f t="shared" si="19"/>
        <v>3</v>
      </c>
      <c r="M213" s="1" t="s">
        <v>668</v>
      </c>
      <c r="N213" s="1" t="str">
        <f t="shared" si="18"/>
        <v>n.a.</v>
      </c>
      <c r="O213" s="1"/>
      <c r="P213" s="1"/>
      <c r="Q213" s="1">
        <f t="shared" si="20"/>
        <v>3</v>
      </c>
      <c r="R213" s="1" t="s">
        <v>668</v>
      </c>
      <c r="S213" s="1" t="str">
        <f t="shared" si="21"/>
        <v>n.a.</v>
      </c>
      <c r="T213" s="1"/>
      <c r="U213" s="1"/>
      <c r="V213" s="1" t="str">
        <f t="shared" si="22"/>
        <v>n.a.</v>
      </c>
      <c r="W213" s="1" t="s">
        <v>668</v>
      </c>
      <c r="X213" s="1" t="str">
        <f t="shared" si="23"/>
        <v>n.a.</v>
      </c>
    </row>
    <row r="214" spans="1:24" x14ac:dyDescent="0.25">
      <c r="A214" s="4"/>
      <c r="B214" s="4" t="str">
        <f>HYPERLINK("https://attack.mitre.org/techniques/T1556/001","MITRE")</f>
        <v>MITRE</v>
      </c>
      <c r="C214" s="4" t="s">
        <v>132</v>
      </c>
      <c r="D214" s="117" t="s">
        <v>84</v>
      </c>
      <c r="E214" s="118" t="s">
        <v>85</v>
      </c>
      <c r="F214" s="16" t="s">
        <v>7</v>
      </c>
      <c r="G214" s="16">
        <v>3</v>
      </c>
      <c r="H214" s="16" t="s">
        <v>7</v>
      </c>
      <c r="I214" s="92" t="s">
        <v>21</v>
      </c>
      <c r="J214" s="92" t="s">
        <v>21</v>
      </c>
      <c r="K214" s="92" t="s">
        <v>21</v>
      </c>
      <c r="L214" s="1" t="str">
        <f t="shared" si="19"/>
        <v>n.a.</v>
      </c>
      <c r="M214" s="1" t="s">
        <v>668</v>
      </c>
      <c r="N214" s="1" t="str">
        <f t="shared" si="18"/>
        <v>n.a.</v>
      </c>
      <c r="O214" s="1"/>
      <c r="P214" s="1"/>
      <c r="Q214" s="1">
        <f t="shared" si="20"/>
        <v>6</v>
      </c>
      <c r="R214" s="1" t="s">
        <v>668</v>
      </c>
      <c r="S214" s="1" t="str">
        <f t="shared" si="21"/>
        <v>n.a.</v>
      </c>
      <c r="T214" s="1"/>
      <c r="U214" s="1"/>
      <c r="V214" s="1" t="str">
        <f t="shared" si="22"/>
        <v>n.a.</v>
      </c>
      <c r="W214" s="1" t="s">
        <v>668</v>
      </c>
      <c r="X214" s="1" t="str">
        <f t="shared" si="23"/>
        <v>n.a.</v>
      </c>
    </row>
    <row r="215" spans="1:24" x14ac:dyDescent="0.25">
      <c r="A215" s="4"/>
      <c r="B215" s="4" t="str">
        <f>HYPERLINK("https://attack.mitre.org/techniques/T1556/004","MITRE")</f>
        <v>MITRE</v>
      </c>
      <c r="C215" s="4" t="s">
        <v>132</v>
      </c>
      <c r="D215" s="117" t="s">
        <v>84</v>
      </c>
      <c r="E215" s="118" t="s">
        <v>88</v>
      </c>
      <c r="F215" s="16" t="s">
        <v>7</v>
      </c>
      <c r="G215" s="16">
        <v>3</v>
      </c>
      <c r="H215" s="16" t="s">
        <v>7</v>
      </c>
      <c r="I215" s="92" t="s">
        <v>21</v>
      </c>
      <c r="J215" s="92" t="s">
        <v>21</v>
      </c>
      <c r="K215" s="92"/>
      <c r="L215" s="1" t="str">
        <f t="shared" si="19"/>
        <v>n.a.</v>
      </c>
      <c r="M215" s="1" t="s">
        <v>668</v>
      </c>
      <c r="N215" s="1" t="str">
        <f t="shared" si="18"/>
        <v>n.a.</v>
      </c>
      <c r="O215" s="1"/>
      <c r="P215" s="1"/>
      <c r="Q215" s="1">
        <f t="shared" si="20"/>
        <v>5</v>
      </c>
      <c r="R215" s="1" t="s">
        <v>668</v>
      </c>
      <c r="S215" s="1" t="str">
        <f t="shared" si="21"/>
        <v>n.a.</v>
      </c>
      <c r="T215" s="1"/>
      <c r="U215" s="1"/>
      <c r="V215" s="1" t="str">
        <f t="shared" si="22"/>
        <v>n.a.</v>
      </c>
      <c r="W215" s="1" t="s">
        <v>668</v>
      </c>
      <c r="X215" s="1" t="str">
        <f t="shared" si="23"/>
        <v>n.a.</v>
      </c>
    </row>
    <row r="216" spans="1:24" x14ac:dyDescent="0.25">
      <c r="A216" s="4"/>
      <c r="B216" s="4" t="str">
        <f>HYPERLINK("https://attack.mitre.org/techniques/T1556/002","MITRE")</f>
        <v>MITRE</v>
      </c>
      <c r="C216" s="4" t="s">
        <v>132</v>
      </c>
      <c r="D216" s="117" t="s">
        <v>84</v>
      </c>
      <c r="E216" s="118" t="s">
        <v>86</v>
      </c>
      <c r="F216" s="16">
        <v>3</v>
      </c>
      <c r="G216" s="16">
        <v>3</v>
      </c>
      <c r="H216" s="16" t="s">
        <v>7</v>
      </c>
      <c r="I216" s="92" t="s">
        <v>21</v>
      </c>
      <c r="J216" s="92" t="s">
        <v>21</v>
      </c>
      <c r="K216" s="92"/>
      <c r="L216" s="1">
        <f t="shared" si="19"/>
        <v>5</v>
      </c>
      <c r="M216" s="1" t="s">
        <v>668</v>
      </c>
      <c r="N216" s="1" t="str">
        <f t="shared" si="18"/>
        <v>n.a.</v>
      </c>
      <c r="O216" s="1"/>
      <c r="P216" s="1"/>
      <c r="Q216" s="1">
        <f t="shared" si="20"/>
        <v>5</v>
      </c>
      <c r="R216" s="1" t="s">
        <v>668</v>
      </c>
      <c r="S216" s="1" t="str">
        <f t="shared" si="21"/>
        <v>n.a.</v>
      </c>
      <c r="T216" s="1"/>
      <c r="U216" s="1"/>
      <c r="V216" s="1" t="str">
        <f t="shared" si="22"/>
        <v>n.a.</v>
      </c>
      <c r="W216" s="1" t="s">
        <v>668</v>
      </c>
      <c r="X216" s="1" t="str">
        <f t="shared" si="23"/>
        <v>n.a.</v>
      </c>
    </row>
    <row r="217" spans="1:24" x14ac:dyDescent="0.25">
      <c r="A217" s="4"/>
      <c r="B217" s="4" t="str">
        <f>HYPERLINK("https://attack.mitre.org/techniques/T1556/003","MITRE")</f>
        <v>MITRE</v>
      </c>
      <c r="C217" s="4" t="s">
        <v>132</v>
      </c>
      <c r="D217" s="117" t="s">
        <v>84</v>
      </c>
      <c r="E217" s="118" t="s">
        <v>87</v>
      </c>
      <c r="F217" s="16">
        <v>3</v>
      </c>
      <c r="G217" s="16">
        <v>3</v>
      </c>
      <c r="H217" s="16" t="s">
        <v>7</v>
      </c>
      <c r="I217" s="92" t="s">
        <v>21</v>
      </c>
      <c r="J217" s="92" t="s">
        <v>21</v>
      </c>
      <c r="K217" s="92"/>
      <c r="L217" s="1">
        <f t="shared" si="19"/>
        <v>5</v>
      </c>
      <c r="M217" s="1" t="s">
        <v>668</v>
      </c>
      <c r="N217" s="1" t="str">
        <f t="shared" si="18"/>
        <v>n.a.</v>
      </c>
      <c r="O217" s="1"/>
      <c r="P217" s="1"/>
      <c r="Q217" s="1">
        <f t="shared" si="20"/>
        <v>5</v>
      </c>
      <c r="R217" s="1" t="s">
        <v>668</v>
      </c>
      <c r="S217" s="1" t="str">
        <f t="shared" si="21"/>
        <v>n.a.</v>
      </c>
      <c r="T217" s="1"/>
      <c r="U217" s="1"/>
      <c r="V217" s="1" t="str">
        <f t="shared" si="22"/>
        <v>n.a.</v>
      </c>
      <c r="W217" s="1" t="s">
        <v>668</v>
      </c>
      <c r="X217" s="1" t="str">
        <f t="shared" si="23"/>
        <v>n.a.</v>
      </c>
    </row>
    <row r="218" spans="1:24" x14ac:dyDescent="0.25">
      <c r="A218" s="4"/>
      <c r="B218" s="4" t="str">
        <f>HYPERLINK("https://attack.mitre.org/techniques/T1556/005","MITRE")</f>
        <v>MITRE</v>
      </c>
      <c r="C218" s="4" t="s">
        <v>132</v>
      </c>
      <c r="D218" s="117" t="s">
        <v>84</v>
      </c>
      <c r="E218" s="118" t="s">
        <v>463</v>
      </c>
      <c r="F218" s="16">
        <v>2</v>
      </c>
      <c r="G218" s="16">
        <v>2</v>
      </c>
      <c r="H218" s="16" t="s">
        <v>7</v>
      </c>
      <c r="I218" s="92" t="s">
        <v>21</v>
      </c>
      <c r="J218" s="92" t="s">
        <v>21</v>
      </c>
      <c r="K218" s="92"/>
      <c r="L218" s="1">
        <f t="shared" si="19"/>
        <v>4</v>
      </c>
      <c r="M218" s="1" t="s">
        <v>668</v>
      </c>
      <c r="N218" s="1" t="str">
        <f t="shared" si="18"/>
        <v>n.a.</v>
      </c>
      <c r="O218" s="1"/>
      <c r="P218" s="1"/>
      <c r="Q218" s="1">
        <f t="shared" si="20"/>
        <v>4</v>
      </c>
      <c r="R218" s="1" t="s">
        <v>668</v>
      </c>
      <c r="S218" s="1" t="str">
        <f t="shared" si="21"/>
        <v>n.a.</v>
      </c>
      <c r="T218" s="1"/>
      <c r="U218" s="1"/>
      <c r="V218" s="1" t="str">
        <f t="shared" si="22"/>
        <v>n.a.</v>
      </c>
      <c r="W218" s="1" t="s">
        <v>668</v>
      </c>
      <c r="X218" s="1" t="str">
        <f t="shared" si="23"/>
        <v>n.a.</v>
      </c>
    </row>
    <row r="219" spans="1:24" x14ac:dyDescent="0.25">
      <c r="A219" s="4"/>
      <c r="B219" s="4" t="str">
        <f>HYPERLINK("https://attack.mitre.org/techniques/T1556/006","MITRE")</f>
        <v>MITRE</v>
      </c>
      <c r="C219" s="4" t="s">
        <v>132</v>
      </c>
      <c r="D219" s="117" t="s">
        <v>84</v>
      </c>
      <c r="E219" s="118" t="s">
        <v>476</v>
      </c>
      <c r="F219" s="16">
        <v>2</v>
      </c>
      <c r="G219" s="16">
        <v>3</v>
      </c>
      <c r="H219" s="16">
        <v>3</v>
      </c>
      <c r="I219" s="92" t="s">
        <v>21</v>
      </c>
      <c r="J219" s="92" t="s">
        <v>21</v>
      </c>
      <c r="K219" s="92" t="s">
        <v>21</v>
      </c>
      <c r="L219" s="1">
        <f t="shared" si="19"/>
        <v>5</v>
      </c>
      <c r="M219" s="1" t="s">
        <v>668</v>
      </c>
      <c r="N219" s="1" t="str">
        <f t="shared" si="18"/>
        <v>n.a.</v>
      </c>
      <c r="O219" s="1"/>
      <c r="P219" s="1"/>
      <c r="Q219" s="1">
        <f t="shared" si="20"/>
        <v>6</v>
      </c>
      <c r="R219" s="1" t="s">
        <v>668</v>
      </c>
      <c r="S219" s="1" t="str">
        <f t="shared" si="21"/>
        <v>n.a.</v>
      </c>
      <c r="T219" s="1"/>
      <c r="U219" s="1"/>
      <c r="V219" s="1">
        <f t="shared" si="22"/>
        <v>6</v>
      </c>
      <c r="W219" s="1" t="s">
        <v>668</v>
      </c>
      <c r="X219" s="1" t="str">
        <f t="shared" si="23"/>
        <v>n.a.</v>
      </c>
    </row>
    <row r="220" spans="1:24" x14ac:dyDescent="0.25">
      <c r="A220" s="4"/>
      <c r="B220" s="4" t="str">
        <f>HYPERLINK("https://attack.mitre.org/techniques/T1556/007","MITRE")</f>
        <v>MITRE</v>
      </c>
      <c r="C220" s="4" t="s">
        <v>132</v>
      </c>
      <c r="D220" s="117" t="s">
        <v>84</v>
      </c>
      <c r="E220" s="118" t="s">
        <v>473</v>
      </c>
      <c r="F220" s="16">
        <v>2</v>
      </c>
      <c r="G220" s="16">
        <v>3</v>
      </c>
      <c r="H220" s="16">
        <v>3</v>
      </c>
      <c r="I220" s="92" t="s">
        <v>21</v>
      </c>
      <c r="J220" s="92" t="s">
        <v>21</v>
      </c>
      <c r="K220" s="92" t="s">
        <v>21</v>
      </c>
      <c r="L220" s="1">
        <f t="shared" si="19"/>
        <v>5</v>
      </c>
      <c r="M220" s="1" t="s">
        <v>668</v>
      </c>
      <c r="N220" s="1" t="str">
        <f t="shared" si="18"/>
        <v>n.a.</v>
      </c>
      <c r="O220" s="1"/>
      <c r="P220" s="1"/>
      <c r="Q220" s="1">
        <f t="shared" si="20"/>
        <v>6</v>
      </c>
      <c r="R220" s="1" t="s">
        <v>668</v>
      </c>
      <c r="S220" s="1" t="str">
        <f t="shared" si="21"/>
        <v>n.a.</v>
      </c>
      <c r="T220" s="1"/>
      <c r="U220" s="1"/>
      <c r="V220" s="1">
        <f t="shared" si="22"/>
        <v>6</v>
      </c>
      <c r="W220" s="1" t="s">
        <v>668</v>
      </c>
      <c r="X220" s="1" t="str">
        <f t="shared" si="23"/>
        <v>n.a.</v>
      </c>
    </row>
    <row r="221" spans="1:24" x14ac:dyDescent="0.25">
      <c r="A221" s="4"/>
      <c r="B221" s="4" t="str">
        <f>HYPERLINK("https://attack.mitre.org/techniques/T1556/008","MITRE")</f>
        <v>MITRE</v>
      </c>
      <c r="C221" s="4" t="s">
        <v>132</v>
      </c>
      <c r="D221" s="117" t="s">
        <v>84</v>
      </c>
      <c r="E221" s="118" t="s">
        <v>701</v>
      </c>
      <c r="F221" s="16">
        <v>2</v>
      </c>
      <c r="G221" s="16">
        <v>3</v>
      </c>
      <c r="H221" s="16" t="s">
        <v>7</v>
      </c>
      <c r="I221" s="92" t="s">
        <v>21</v>
      </c>
      <c r="J221" s="92" t="s">
        <v>21</v>
      </c>
      <c r="K221" s="92" t="s">
        <v>21</v>
      </c>
      <c r="L221" s="1">
        <f t="shared" si="19"/>
        <v>5</v>
      </c>
      <c r="M221" s="1" t="s">
        <v>668</v>
      </c>
      <c r="N221" s="1" t="str">
        <f t="shared" si="18"/>
        <v>n.a.</v>
      </c>
      <c r="O221" s="1"/>
      <c r="P221" s="1"/>
      <c r="Q221" s="1">
        <f t="shared" si="20"/>
        <v>6</v>
      </c>
      <c r="R221" s="1" t="s">
        <v>668</v>
      </c>
      <c r="S221" s="1" t="str">
        <f t="shared" si="21"/>
        <v>n.a.</v>
      </c>
      <c r="T221" s="1"/>
      <c r="U221" s="1"/>
      <c r="V221" s="1" t="str">
        <f t="shared" si="22"/>
        <v>n.a.</v>
      </c>
      <c r="W221" s="1" t="s">
        <v>668</v>
      </c>
      <c r="X221" s="1" t="str">
        <f t="shared" si="23"/>
        <v>n.a.</v>
      </c>
    </row>
    <row r="222" spans="1:24" x14ac:dyDescent="0.25">
      <c r="A222" s="4"/>
      <c r="B222" s="4" t="str">
        <f>HYPERLINK("https://attack.mitre.org/techniques/T1556/009","MITRE")</f>
        <v>MITRE</v>
      </c>
      <c r="C222" s="4" t="s">
        <v>132</v>
      </c>
      <c r="D222" s="117" t="s">
        <v>84</v>
      </c>
      <c r="E222" s="118" t="s">
        <v>702</v>
      </c>
      <c r="F222" s="16" t="s">
        <v>7</v>
      </c>
      <c r="G222" s="16" t="s">
        <v>7</v>
      </c>
      <c r="H222" s="16">
        <v>3</v>
      </c>
      <c r="I222" s="92" t="s">
        <v>21</v>
      </c>
      <c r="J222" s="92" t="s">
        <v>21</v>
      </c>
      <c r="K222" s="92" t="s">
        <v>21</v>
      </c>
      <c r="L222" s="1" t="str">
        <f t="shared" si="19"/>
        <v>n.a.</v>
      </c>
      <c r="M222" s="1" t="s">
        <v>668</v>
      </c>
      <c r="N222" s="1" t="str">
        <f t="shared" si="18"/>
        <v>n.a.</v>
      </c>
      <c r="O222" s="1"/>
      <c r="P222" s="1"/>
      <c r="Q222" s="1" t="str">
        <f t="shared" si="20"/>
        <v>n.a.</v>
      </c>
      <c r="R222" s="1" t="s">
        <v>668</v>
      </c>
      <c r="S222" s="1" t="str">
        <f t="shared" si="21"/>
        <v>n.a.</v>
      </c>
      <c r="T222" s="1"/>
      <c r="U222" s="1"/>
      <c r="V222" s="1">
        <f t="shared" si="22"/>
        <v>6</v>
      </c>
      <c r="W222" s="1" t="s">
        <v>668</v>
      </c>
      <c r="X222" s="1" t="str">
        <f t="shared" si="23"/>
        <v>n.a.</v>
      </c>
    </row>
    <row r="223" spans="1:24" x14ac:dyDescent="0.25">
      <c r="A223" s="4"/>
      <c r="B223" s="4" t="str">
        <f>HYPERLINK("https://attack.mitre.org/techniques/T1578/002","MITRE")</f>
        <v>MITRE</v>
      </c>
      <c r="C223" s="4" t="s">
        <v>132</v>
      </c>
      <c r="D223" s="117" t="s">
        <v>183</v>
      </c>
      <c r="E223" s="118" t="s">
        <v>185</v>
      </c>
      <c r="F223" s="16" t="s">
        <v>7</v>
      </c>
      <c r="G223" s="16" t="s">
        <v>7</v>
      </c>
      <c r="H223" s="16">
        <v>2</v>
      </c>
      <c r="I223" s="92"/>
      <c r="J223" s="92" t="s">
        <v>21</v>
      </c>
      <c r="K223" s="92"/>
      <c r="L223" s="1" t="str">
        <f t="shared" si="19"/>
        <v>n.a.</v>
      </c>
      <c r="M223" s="1" t="s">
        <v>668</v>
      </c>
      <c r="N223" s="1" t="str">
        <f t="shared" si="18"/>
        <v>n.a.</v>
      </c>
      <c r="O223" s="1"/>
      <c r="P223" s="1"/>
      <c r="Q223" s="1" t="str">
        <f t="shared" si="20"/>
        <v>n.a.</v>
      </c>
      <c r="R223" s="1" t="s">
        <v>668</v>
      </c>
      <c r="S223" s="1" t="str">
        <f t="shared" si="21"/>
        <v>n.a.</v>
      </c>
      <c r="T223" s="1"/>
      <c r="U223" s="1"/>
      <c r="V223" s="1">
        <f t="shared" si="22"/>
        <v>3</v>
      </c>
      <c r="W223" s="1" t="s">
        <v>668</v>
      </c>
      <c r="X223" s="1" t="str">
        <f t="shared" si="23"/>
        <v>n.a.</v>
      </c>
    </row>
    <row r="224" spans="1:24" x14ac:dyDescent="0.25">
      <c r="A224" s="4"/>
      <c r="B224" s="4" t="str">
        <f>HYPERLINK("https://attack.mitre.org/techniques/T1578/001","MITRE")</f>
        <v>MITRE</v>
      </c>
      <c r="C224" s="4" t="s">
        <v>132</v>
      </c>
      <c r="D224" s="117" t="s">
        <v>183</v>
      </c>
      <c r="E224" s="118" t="s">
        <v>184</v>
      </c>
      <c r="F224" s="16" t="s">
        <v>7</v>
      </c>
      <c r="G224" s="16" t="s">
        <v>7</v>
      </c>
      <c r="H224" s="16">
        <v>2</v>
      </c>
      <c r="I224" s="92"/>
      <c r="J224" s="92" t="s">
        <v>21</v>
      </c>
      <c r="K224" s="92"/>
      <c r="L224" s="1" t="str">
        <f t="shared" si="19"/>
        <v>n.a.</v>
      </c>
      <c r="M224" s="1" t="s">
        <v>668</v>
      </c>
      <c r="N224" s="1" t="str">
        <f t="shared" si="18"/>
        <v>n.a.</v>
      </c>
      <c r="O224" s="1"/>
      <c r="P224" s="1"/>
      <c r="Q224" s="1" t="str">
        <f t="shared" si="20"/>
        <v>n.a.</v>
      </c>
      <c r="R224" s="1" t="s">
        <v>668</v>
      </c>
      <c r="S224" s="1" t="str">
        <f t="shared" si="21"/>
        <v>n.a.</v>
      </c>
      <c r="T224" s="1"/>
      <c r="U224" s="1"/>
      <c r="V224" s="1">
        <f t="shared" si="22"/>
        <v>3</v>
      </c>
      <c r="W224" s="1" t="s">
        <v>668</v>
      </c>
      <c r="X224" s="1" t="str">
        <f t="shared" si="23"/>
        <v>n.a.</v>
      </c>
    </row>
    <row r="225" spans="1:24" x14ac:dyDescent="0.25">
      <c r="A225" s="4"/>
      <c r="B225" s="4" t="str">
        <f>HYPERLINK("https://attack.mitre.org/techniques/T1578/005","MITRE")</f>
        <v>MITRE</v>
      </c>
      <c r="C225" s="4" t="s">
        <v>132</v>
      </c>
      <c r="D225" s="117" t="s">
        <v>183</v>
      </c>
      <c r="E225" s="118" t="s">
        <v>703</v>
      </c>
      <c r="F225" s="16" t="s">
        <v>7</v>
      </c>
      <c r="G225" s="16" t="s">
        <v>7</v>
      </c>
      <c r="H225" s="16">
        <v>2</v>
      </c>
      <c r="I225" s="92"/>
      <c r="J225" s="92" t="s">
        <v>21</v>
      </c>
      <c r="K225" s="92"/>
      <c r="L225" s="1" t="str">
        <f t="shared" si="19"/>
        <v>n.a.</v>
      </c>
      <c r="M225" s="1" t="s">
        <v>668</v>
      </c>
      <c r="N225" s="1" t="str">
        <f t="shared" si="18"/>
        <v>n.a.</v>
      </c>
      <c r="O225" s="1"/>
      <c r="P225" s="1"/>
      <c r="Q225" s="1" t="str">
        <f t="shared" si="20"/>
        <v>n.a.</v>
      </c>
      <c r="R225" s="1" t="s">
        <v>668</v>
      </c>
      <c r="S225" s="1" t="str">
        <f t="shared" si="21"/>
        <v>n.a.</v>
      </c>
      <c r="T225" s="1"/>
      <c r="U225" s="1"/>
      <c r="V225" s="1">
        <f t="shared" si="22"/>
        <v>3</v>
      </c>
      <c r="W225" s="1" t="s">
        <v>668</v>
      </c>
      <c r="X225" s="1" t="str">
        <f t="shared" si="23"/>
        <v>n.a.</v>
      </c>
    </row>
    <row r="226" spans="1:24" x14ac:dyDescent="0.25">
      <c r="A226" s="4"/>
      <c r="B226" s="4" t="str">
        <f>HYPERLINK("https://attack.mitre.org/techniques/T1578/003","MITRE")</f>
        <v>MITRE</v>
      </c>
      <c r="C226" s="4" t="s">
        <v>132</v>
      </c>
      <c r="D226" s="117" t="s">
        <v>183</v>
      </c>
      <c r="E226" s="118" t="s">
        <v>186</v>
      </c>
      <c r="F226" s="16" t="s">
        <v>7</v>
      </c>
      <c r="G226" s="16" t="s">
        <v>7</v>
      </c>
      <c r="H226" s="16">
        <v>3</v>
      </c>
      <c r="I226" s="92"/>
      <c r="J226" s="92" t="s">
        <v>21</v>
      </c>
      <c r="K226" s="92" t="s">
        <v>21</v>
      </c>
      <c r="L226" s="1" t="str">
        <f t="shared" si="19"/>
        <v>n.a.</v>
      </c>
      <c r="M226" s="1" t="s">
        <v>668</v>
      </c>
      <c r="N226" s="1" t="str">
        <f t="shared" si="18"/>
        <v>n.a.</v>
      </c>
      <c r="O226" s="1"/>
      <c r="P226" s="1"/>
      <c r="Q226" s="1" t="str">
        <f t="shared" si="20"/>
        <v>n.a.</v>
      </c>
      <c r="R226" s="1" t="s">
        <v>668</v>
      </c>
      <c r="S226" s="1" t="str">
        <f t="shared" si="21"/>
        <v>n.a.</v>
      </c>
      <c r="T226" s="1"/>
      <c r="U226" s="1"/>
      <c r="V226" s="1">
        <f t="shared" si="22"/>
        <v>5</v>
      </c>
      <c r="W226" s="1" t="s">
        <v>668</v>
      </c>
      <c r="X226" s="1" t="str">
        <f t="shared" si="23"/>
        <v>n.a.</v>
      </c>
    </row>
    <row r="227" spans="1:24" x14ac:dyDescent="0.25">
      <c r="A227" s="4"/>
      <c r="B227" s="4" t="str">
        <f>HYPERLINK("https://attack.mitre.org/techniques/T1578/004","MITRE")</f>
        <v>MITRE</v>
      </c>
      <c r="C227" s="4" t="s">
        <v>132</v>
      </c>
      <c r="D227" s="117" t="s">
        <v>183</v>
      </c>
      <c r="E227" s="118" t="s">
        <v>187</v>
      </c>
      <c r="F227" s="16" t="s">
        <v>7</v>
      </c>
      <c r="G227" s="16" t="s">
        <v>7</v>
      </c>
      <c r="H227" s="16">
        <v>3</v>
      </c>
      <c r="I227" s="92"/>
      <c r="J227" s="92" t="s">
        <v>21</v>
      </c>
      <c r="K227" s="92" t="s">
        <v>21</v>
      </c>
      <c r="L227" s="1" t="str">
        <f t="shared" si="19"/>
        <v>n.a.</v>
      </c>
      <c r="M227" s="1" t="s">
        <v>668</v>
      </c>
      <c r="N227" s="1" t="str">
        <f t="shared" si="18"/>
        <v>n.a.</v>
      </c>
      <c r="O227" s="1"/>
      <c r="P227" s="1"/>
      <c r="Q227" s="1" t="str">
        <f t="shared" si="20"/>
        <v>n.a.</v>
      </c>
      <c r="R227" s="1" t="s">
        <v>668</v>
      </c>
      <c r="S227" s="1" t="str">
        <f t="shared" si="21"/>
        <v>n.a.</v>
      </c>
      <c r="T227" s="1"/>
      <c r="U227" s="1"/>
      <c r="V227" s="1">
        <f t="shared" si="22"/>
        <v>5</v>
      </c>
      <c r="W227" s="1" t="s">
        <v>668</v>
      </c>
      <c r="X227" s="1" t="str">
        <f t="shared" si="23"/>
        <v>n.a.</v>
      </c>
    </row>
    <row r="228" spans="1:24" x14ac:dyDescent="0.25">
      <c r="A228" s="4"/>
      <c r="B228" s="4" t="str">
        <f>HYPERLINK("https://attack.mitre.org/techniques/T1666","MITRE")</f>
        <v>MITRE</v>
      </c>
      <c r="C228" s="4" t="s">
        <v>132</v>
      </c>
      <c r="D228" s="117" t="s">
        <v>704</v>
      </c>
      <c r="E228" s="118" t="s">
        <v>15</v>
      </c>
      <c r="F228" s="16" t="s">
        <v>7</v>
      </c>
      <c r="G228" s="16" t="s">
        <v>7</v>
      </c>
      <c r="H228" s="16">
        <v>3</v>
      </c>
      <c r="I228" s="92"/>
      <c r="J228" s="92" t="s">
        <v>21</v>
      </c>
      <c r="K228" s="92" t="s">
        <v>21</v>
      </c>
      <c r="L228" s="1" t="str">
        <f t="shared" si="19"/>
        <v>n.a.</v>
      </c>
      <c r="M228" s="1" t="s">
        <v>668</v>
      </c>
      <c r="N228" s="1" t="str">
        <f t="shared" si="18"/>
        <v>n.a.</v>
      </c>
      <c r="O228" s="1"/>
      <c r="P228" s="1"/>
      <c r="Q228" s="1" t="str">
        <f t="shared" si="20"/>
        <v>n.a.</v>
      </c>
      <c r="R228" s="1" t="s">
        <v>668</v>
      </c>
      <c r="S228" s="1" t="str">
        <f t="shared" si="21"/>
        <v>n.a.</v>
      </c>
      <c r="T228" s="1"/>
      <c r="U228" s="1"/>
      <c r="V228" s="1">
        <f t="shared" si="22"/>
        <v>5</v>
      </c>
      <c r="W228" s="1" t="s">
        <v>668</v>
      </c>
      <c r="X228" s="1" t="str">
        <f t="shared" si="23"/>
        <v>n.a.</v>
      </c>
    </row>
    <row r="229" spans="1:24" x14ac:dyDescent="0.25">
      <c r="A229" s="4"/>
      <c r="B229" s="4" t="str">
        <f>HYPERLINK("https://attack.mitre.org/techniques/T1112","MITRE")</f>
        <v>MITRE</v>
      </c>
      <c r="C229" s="4" t="s">
        <v>132</v>
      </c>
      <c r="D229" s="117" t="s">
        <v>238</v>
      </c>
      <c r="E229" s="118" t="s">
        <v>15</v>
      </c>
      <c r="F229" s="16">
        <v>3</v>
      </c>
      <c r="G229" s="16">
        <v>3</v>
      </c>
      <c r="H229" s="16" t="s">
        <v>7</v>
      </c>
      <c r="I229" s="124"/>
      <c r="J229" s="124" t="s">
        <v>21</v>
      </c>
      <c r="K229" s="124" t="s">
        <v>21</v>
      </c>
      <c r="L229" s="1">
        <f t="shared" si="19"/>
        <v>5</v>
      </c>
      <c r="M229" s="1" t="s">
        <v>668</v>
      </c>
      <c r="N229" s="1" t="str">
        <f t="shared" si="18"/>
        <v>n.a.</v>
      </c>
      <c r="O229" s="1"/>
      <c r="P229" s="1"/>
      <c r="Q229" s="1">
        <f t="shared" si="20"/>
        <v>5</v>
      </c>
      <c r="R229" s="1" t="s">
        <v>668</v>
      </c>
      <c r="S229" s="1" t="str">
        <f t="shared" si="21"/>
        <v>n.a.</v>
      </c>
      <c r="T229" s="1"/>
      <c r="U229" s="1"/>
      <c r="V229" s="1" t="str">
        <f t="shared" si="22"/>
        <v>n.a.</v>
      </c>
      <c r="W229" s="1" t="s">
        <v>668</v>
      </c>
      <c r="X229" s="1" t="str">
        <f t="shared" si="23"/>
        <v>n.a.</v>
      </c>
    </row>
    <row r="230" spans="1:24" x14ac:dyDescent="0.25">
      <c r="A230" s="4"/>
      <c r="B230" s="4" t="str">
        <f>HYPERLINK("https://attack.mitre.org/techniques/T1601/002","MITRE")</f>
        <v>MITRE</v>
      </c>
      <c r="C230" s="4" t="s">
        <v>132</v>
      </c>
      <c r="D230" s="117" t="s">
        <v>199</v>
      </c>
      <c r="E230" s="118" t="s">
        <v>201</v>
      </c>
      <c r="F230" s="16" t="s">
        <v>7</v>
      </c>
      <c r="G230" s="16">
        <v>3</v>
      </c>
      <c r="H230" s="16" t="s">
        <v>7</v>
      </c>
      <c r="I230" s="92" t="s">
        <v>21</v>
      </c>
      <c r="J230" s="92" t="s">
        <v>21</v>
      </c>
      <c r="K230" s="92" t="s">
        <v>21</v>
      </c>
      <c r="L230" s="1" t="str">
        <f t="shared" si="19"/>
        <v>n.a.</v>
      </c>
      <c r="M230" s="1" t="s">
        <v>668</v>
      </c>
      <c r="N230" s="1" t="str">
        <f t="shared" si="18"/>
        <v>n.a.</v>
      </c>
      <c r="O230" s="1"/>
      <c r="P230" s="1"/>
      <c r="Q230" s="1">
        <f t="shared" si="20"/>
        <v>6</v>
      </c>
      <c r="R230" s="1" t="s">
        <v>668</v>
      </c>
      <c r="S230" s="1" t="str">
        <f t="shared" si="21"/>
        <v>n.a.</v>
      </c>
      <c r="T230" s="1"/>
      <c r="U230" s="1"/>
      <c r="V230" s="1" t="str">
        <f t="shared" si="22"/>
        <v>n.a.</v>
      </c>
      <c r="W230" s="1" t="s">
        <v>668</v>
      </c>
      <c r="X230" s="1" t="str">
        <f t="shared" si="23"/>
        <v>n.a.</v>
      </c>
    </row>
    <row r="231" spans="1:24" x14ac:dyDescent="0.25">
      <c r="A231" s="4"/>
      <c r="B231" s="4" t="str">
        <f>HYPERLINK("https://attack.mitre.org/techniques/T1601/001","MITRE")</f>
        <v>MITRE</v>
      </c>
      <c r="C231" s="4" t="s">
        <v>132</v>
      </c>
      <c r="D231" s="117" t="s">
        <v>199</v>
      </c>
      <c r="E231" s="118" t="s">
        <v>200</v>
      </c>
      <c r="F231" s="16" t="s">
        <v>7</v>
      </c>
      <c r="G231" s="16">
        <v>2</v>
      </c>
      <c r="H231" s="16" t="s">
        <v>7</v>
      </c>
      <c r="I231" s="92" t="s">
        <v>21</v>
      </c>
      <c r="J231" s="92" t="s">
        <v>21</v>
      </c>
      <c r="K231" s="92" t="s">
        <v>21</v>
      </c>
      <c r="L231" s="1" t="str">
        <f t="shared" si="19"/>
        <v>n.a.</v>
      </c>
      <c r="M231" s="1" t="s">
        <v>668</v>
      </c>
      <c r="N231" s="1" t="str">
        <f t="shared" si="18"/>
        <v>n.a.</v>
      </c>
      <c r="O231" s="1"/>
      <c r="P231" s="1"/>
      <c r="Q231" s="1">
        <f t="shared" si="20"/>
        <v>5</v>
      </c>
      <c r="R231" s="1" t="s">
        <v>668</v>
      </c>
      <c r="S231" s="1" t="str">
        <f t="shared" si="21"/>
        <v>n.a.</v>
      </c>
      <c r="T231" s="1"/>
      <c r="U231" s="1"/>
      <c r="V231" s="1" t="str">
        <f t="shared" si="22"/>
        <v>n.a.</v>
      </c>
      <c r="W231" s="1" t="s">
        <v>668</v>
      </c>
      <c r="X231" s="1" t="str">
        <f t="shared" si="23"/>
        <v>n.a.</v>
      </c>
    </row>
    <row r="232" spans="1:24" x14ac:dyDescent="0.25">
      <c r="A232" s="4"/>
      <c r="B232" s="4" t="str">
        <f>HYPERLINK("https://attack.mitre.org/techniques/T1599/001","MITRE")</f>
        <v>MITRE</v>
      </c>
      <c r="C232" s="4" t="s">
        <v>132</v>
      </c>
      <c r="D232" s="117" t="s">
        <v>202</v>
      </c>
      <c r="E232" s="118" t="s">
        <v>203</v>
      </c>
      <c r="F232" s="16" t="s">
        <v>7</v>
      </c>
      <c r="G232" s="16">
        <v>3</v>
      </c>
      <c r="H232" s="16" t="s">
        <v>7</v>
      </c>
      <c r="I232" s="92"/>
      <c r="J232" s="92" t="s">
        <v>21</v>
      </c>
      <c r="K232" s="92" t="s">
        <v>21</v>
      </c>
      <c r="L232" s="1" t="str">
        <f t="shared" si="19"/>
        <v>n.a.</v>
      </c>
      <c r="M232" s="1" t="s">
        <v>668</v>
      </c>
      <c r="N232" s="1" t="str">
        <f t="shared" si="18"/>
        <v>n.a.</v>
      </c>
      <c r="O232" s="1"/>
      <c r="P232" s="1"/>
      <c r="Q232" s="1">
        <f t="shared" si="20"/>
        <v>5</v>
      </c>
      <c r="R232" s="1" t="s">
        <v>668</v>
      </c>
      <c r="S232" s="1" t="str">
        <f t="shared" si="21"/>
        <v>n.a.</v>
      </c>
      <c r="T232" s="1"/>
      <c r="U232" s="1"/>
      <c r="V232" s="1" t="str">
        <f t="shared" si="22"/>
        <v>n.a.</v>
      </c>
      <c r="W232" s="1" t="s">
        <v>668</v>
      </c>
      <c r="X232" s="1" t="str">
        <f t="shared" si="23"/>
        <v>n.a.</v>
      </c>
    </row>
    <row r="233" spans="1:24" x14ac:dyDescent="0.25">
      <c r="A233" s="4"/>
      <c r="B233" s="4" t="str">
        <f>HYPERLINK("https://attack.mitre.org/techniques/T1027/001","MITRE")</f>
        <v>MITRE</v>
      </c>
      <c r="C233" s="4" t="s">
        <v>132</v>
      </c>
      <c r="D233" s="117" t="s">
        <v>239</v>
      </c>
      <c r="E233" s="118" t="s">
        <v>240</v>
      </c>
      <c r="F233" s="16">
        <v>2</v>
      </c>
      <c r="G233" s="16">
        <v>2</v>
      </c>
      <c r="H233" s="16" t="s">
        <v>7</v>
      </c>
      <c r="I233" s="124"/>
      <c r="J233" s="124" t="s">
        <v>21</v>
      </c>
      <c r="K233" s="124"/>
      <c r="L233" s="1">
        <f t="shared" si="19"/>
        <v>3</v>
      </c>
      <c r="M233" s="1" t="s">
        <v>668</v>
      </c>
      <c r="N233" s="1" t="str">
        <f t="shared" si="18"/>
        <v>n.a.</v>
      </c>
      <c r="O233" s="1"/>
      <c r="P233" s="1"/>
      <c r="Q233" s="1">
        <f t="shared" si="20"/>
        <v>3</v>
      </c>
      <c r="R233" s="1" t="s">
        <v>668</v>
      </c>
      <c r="S233" s="1" t="str">
        <f t="shared" si="21"/>
        <v>n.a.</v>
      </c>
      <c r="T233" s="1"/>
      <c r="U233" s="1"/>
      <c r="V233" s="1" t="str">
        <f t="shared" si="22"/>
        <v>n.a.</v>
      </c>
      <c r="W233" s="1" t="s">
        <v>668</v>
      </c>
      <c r="X233" s="1" t="str">
        <f t="shared" si="23"/>
        <v>n.a.</v>
      </c>
    </row>
    <row r="234" spans="1:24" x14ac:dyDescent="0.25">
      <c r="A234" s="4"/>
      <c r="B234" s="4" t="str">
        <f>HYPERLINK("https://attack.mitre.org/techniques/T1027/010","MITRE")</f>
        <v>MITRE</v>
      </c>
      <c r="C234" s="4" t="s">
        <v>132</v>
      </c>
      <c r="D234" s="117" t="s">
        <v>239</v>
      </c>
      <c r="E234" s="118" t="s">
        <v>599</v>
      </c>
      <c r="F234" s="16">
        <v>2</v>
      </c>
      <c r="G234" s="16">
        <v>2</v>
      </c>
      <c r="H234" s="16" t="s">
        <v>7</v>
      </c>
      <c r="I234" s="124"/>
      <c r="J234" s="124" t="s">
        <v>21</v>
      </c>
      <c r="K234" s="124"/>
      <c r="L234" s="1">
        <f t="shared" si="19"/>
        <v>3</v>
      </c>
      <c r="M234" s="1" t="s">
        <v>668</v>
      </c>
      <c r="N234" s="1" t="str">
        <f t="shared" si="18"/>
        <v>n.a.</v>
      </c>
      <c r="O234" s="1"/>
      <c r="P234" s="1"/>
      <c r="Q234" s="1">
        <f t="shared" si="20"/>
        <v>3</v>
      </c>
      <c r="R234" s="1" t="s">
        <v>668</v>
      </c>
      <c r="S234" s="1" t="str">
        <f t="shared" si="21"/>
        <v>n.a.</v>
      </c>
      <c r="T234" s="1"/>
      <c r="U234" s="1"/>
      <c r="V234" s="1" t="str">
        <f t="shared" si="22"/>
        <v>n.a.</v>
      </c>
      <c r="W234" s="1" t="s">
        <v>668</v>
      </c>
      <c r="X234" s="1" t="str">
        <f t="shared" si="23"/>
        <v>n.a.</v>
      </c>
    </row>
    <row r="235" spans="1:24" x14ac:dyDescent="0.25">
      <c r="A235" s="4"/>
      <c r="B235" s="4" t="str">
        <f>HYPERLINK("https://attack.mitre.org/techniques/T1027/004","MITRE")</f>
        <v>MITRE</v>
      </c>
      <c r="C235" s="4" t="s">
        <v>132</v>
      </c>
      <c r="D235" s="117" t="s">
        <v>239</v>
      </c>
      <c r="E235" s="118" t="s">
        <v>241</v>
      </c>
      <c r="F235" s="16">
        <v>1</v>
      </c>
      <c r="G235" s="16">
        <v>1</v>
      </c>
      <c r="H235" s="16" t="s">
        <v>7</v>
      </c>
      <c r="I235" s="124"/>
      <c r="J235" s="124" t="s">
        <v>21</v>
      </c>
      <c r="K235" s="124"/>
      <c r="L235" s="1">
        <f t="shared" si="19"/>
        <v>2</v>
      </c>
      <c r="M235" s="1" t="s">
        <v>668</v>
      </c>
      <c r="N235" s="1" t="str">
        <f t="shared" si="18"/>
        <v>n.a.</v>
      </c>
      <c r="O235" s="1"/>
      <c r="P235" s="1"/>
      <c r="Q235" s="1">
        <f t="shared" si="20"/>
        <v>2</v>
      </c>
      <c r="R235" s="1" t="s">
        <v>668</v>
      </c>
      <c r="S235" s="1" t="str">
        <f t="shared" si="21"/>
        <v>n.a.</v>
      </c>
      <c r="T235" s="1"/>
      <c r="U235" s="1"/>
      <c r="V235" s="1" t="str">
        <f t="shared" si="22"/>
        <v>n.a.</v>
      </c>
      <c r="W235" s="1" t="s">
        <v>668</v>
      </c>
      <c r="X235" s="1" t="str">
        <f t="shared" si="23"/>
        <v>n.a.</v>
      </c>
    </row>
    <row r="236" spans="1:24" x14ac:dyDescent="0.25">
      <c r="A236" s="4"/>
      <c r="B236" s="4" t="str">
        <f>HYPERLINK("https://attack.mitre.org/techniques/T1027/007","MITRE")</f>
        <v>MITRE</v>
      </c>
      <c r="C236" s="4" t="s">
        <v>132</v>
      </c>
      <c r="D236" s="117" t="s">
        <v>239</v>
      </c>
      <c r="E236" s="118" t="s">
        <v>282</v>
      </c>
      <c r="F236" s="16">
        <v>1</v>
      </c>
      <c r="G236" s="16">
        <v>1</v>
      </c>
      <c r="H236" s="16" t="s">
        <v>7</v>
      </c>
      <c r="I236" s="124"/>
      <c r="J236" s="124" t="s">
        <v>21</v>
      </c>
      <c r="K236" s="124"/>
      <c r="L236" s="1">
        <f t="shared" si="19"/>
        <v>2</v>
      </c>
      <c r="M236" s="1" t="s">
        <v>668</v>
      </c>
      <c r="N236" s="1" t="str">
        <f t="shared" si="18"/>
        <v>n.a.</v>
      </c>
      <c r="O236" s="1"/>
      <c r="P236" s="1"/>
      <c r="Q236" s="1">
        <f t="shared" si="20"/>
        <v>2</v>
      </c>
      <c r="R236" s="1" t="s">
        <v>668</v>
      </c>
      <c r="S236" s="1" t="str">
        <f t="shared" si="21"/>
        <v>n.a.</v>
      </c>
      <c r="T236" s="1"/>
      <c r="U236" s="1"/>
      <c r="V236" s="1" t="str">
        <f t="shared" si="22"/>
        <v>n.a.</v>
      </c>
      <c r="W236" s="1" t="s">
        <v>668</v>
      </c>
      <c r="X236" s="1" t="str">
        <f t="shared" si="23"/>
        <v>n.a.</v>
      </c>
    </row>
    <row r="237" spans="1:24" x14ac:dyDescent="0.25">
      <c r="A237" s="4"/>
      <c r="B237" s="4" t="str">
        <f>HYPERLINK("https://attack.mitre.org/techniques/T1027/009","MITRE")</f>
        <v>MITRE</v>
      </c>
      <c r="C237" s="4" t="s">
        <v>132</v>
      </c>
      <c r="D237" s="117" t="s">
        <v>239</v>
      </c>
      <c r="E237" s="118" t="s">
        <v>283</v>
      </c>
      <c r="F237" s="16">
        <v>3</v>
      </c>
      <c r="G237" s="16">
        <v>3</v>
      </c>
      <c r="H237" s="16" t="s">
        <v>7</v>
      </c>
      <c r="I237" s="124"/>
      <c r="J237" s="124" t="s">
        <v>21</v>
      </c>
      <c r="K237" s="124"/>
      <c r="L237" s="1">
        <f t="shared" si="19"/>
        <v>4</v>
      </c>
      <c r="M237" s="1" t="s">
        <v>668</v>
      </c>
      <c r="N237" s="1" t="str">
        <f t="shared" si="18"/>
        <v>n.a.</v>
      </c>
      <c r="O237" s="1"/>
      <c r="P237" s="1"/>
      <c r="Q237" s="1">
        <f t="shared" si="20"/>
        <v>4</v>
      </c>
      <c r="R237" s="1" t="s">
        <v>668</v>
      </c>
      <c r="S237" s="1" t="str">
        <f t="shared" si="21"/>
        <v>n.a.</v>
      </c>
      <c r="T237" s="1"/>
      <c r="U237" s="1"/>
      <c r="V237" s="1" t="str">
        <f t="shared" si="22"/>
        <v>n.a.</v>
      </c>
      <c r="W237" s="1" t="s">
        <v>668</v>
      </c>
      <c r="X237" s="1" t="str">
        <f t="shared" si="23"/>
        <v>n.a.</v>
      </c>
    </row>
    <row r="238" spans="1:24" x14ac:dyDescent="0.25">
      <c r="A238" s="4"/>
      <c r="B238" s="4" t="str">
        <f>HYPERLINK("https://attack.mitre.org/techniques/T1027/011","MITRE")</f>
        <v>MITRE</v>
      </c>
      <c r="C238" s="4" t="s">
        <v>132</v>
      </c>
      <c r="D238" s="117" t="s">
        <v>239</v>
      </c>
      <c r="E238" s="118" t="s">
        <v>600</v>
      </c>
      <c r="F238" s="16">
        <v>2</v>
      </c>
      <c r="G238" s="16">
        <v>2</v>
      </c>
      <c r="H238" s="16" t="s">
        <v>7</v>
      </c>
      <c r="I238" s="124"/>
      <c r="J238" s="124" t="s">
        <v>21</v>
      </c>
      <c r="K238" s="124"/>
      <c r="L238" s="1">
        <f t="shared" si="19"/>
        <v>3</v>
      </c>
      <c r="M238" s="1" t="s">
        <v>668</v>
      </c>
      <c r="N238" s="1" t="str">
        <f t="shared" si="18"/>
        <v>n.a.</v>
      </c>
      <c r="O238" s="1"/>
      <c r="P238" s="1"/>
      <c r="Q238" s="1">
        <f t="shared" si="20"/>
        <v>3</v>
      </c>
      <c r="R238" s="1" t="s">
        <v>668</v>
      </c>
      <c r="S238" s="1" t="str">
        <f t="shared" si="21"/>
        <v>n.a.</v>
      </c>
      <c r="T238" s="1"/>
      <c r="U238" s="1"/>
      <c r="V238" s="1" t="str">
        <f t="shared" si="22"/>
        <v>n.a.</v>
      </c>
      <c r="W238" s="1" t="s">
        <v>668</v>
      </c>
      <c r="X238" s="1" t="str">
        <f t="shared" si="23"/>
        <v>n.a.</v>
      </c>
    </row>
    <row r="239" spans="1:24" x14ac:dyDescent="0.25">
      <c r="A239" s="4"/>
      <c r="B239" s="4" t="str">
        <f>HYPERLINK("https://attack.mitre.org/techniques/T1027/006","MITRE")</f>
        <v>MITRE</v>
      </c>
      <c r="C239" s="4" t="s">
        <v>132</v>
      </c>
      <c r="D239" s="117" t="s">
        <v>239</v>
      </c>
      <c r="E239" s="118" t="s">
        <v>242</v>
      </c>
      <c r="F239" s="16">
        <v>2</v>
      </c>
      <c r="G239" s="16">
        <v>2</v>
      </c>
      <c r="H239" s="16" t="s">
        <v>7</v>
      </c>
      <c r="I239" s="124"/>
      <c r="J239" s="124" t="s">
        <v>21</v>
      </c>
      <c r="K239" s="124"/>
      <c r="L239" s="1">
        <f t="shared" si="19"/>
        <v>3</v>
      </c>
      <c r="M239" s="1" t="s">
        <v>668</v>
      </c>
      <c r="N239" s="1" t="str">
        <f t="shared" si="18"/>
        <v>n.a.</v>
      </c>
      <c r="O239" s="1"/>
      <c r="P239" s="1"/>
      <c r="Q239" s="1">
        <f t="shared" si="20"/>
        <v>3</v>
      </c>
      <c r="R239" s="1" t="s">
        <v>668</v>
      </c>
      <c r="S239" s="1" t="str">
        <f t="shared" si="21"/>
        <v>n.a.</v>
      </c>
      <c r="T239" s="1"/>
      <c r="U239" s="1"/>
      <c r="V239" s="1" t="str">
        <f t="shared" si="22"/>
        <v>n.a.</v>
      </c>
      <c r="W239" s="1" t="s">
        <v>668</v>
      </c>
      <c r="X239" s="1" t="str">
        <f t="shared" si="23"/>
        <v>n.a.</v>
      </c>
    </row>
    <row r="240" spans="1:24" x14ac:dyDescent="0.25">
      <c r="A240" s="4"/>
      <c r="B240" s="4" t="str">
        <f>HYPERLINK("https://attack.mitre.org/techniques/T1027/005","MITRE")</f>
        <v>MITRE</v>
      </c>
      <c r="C240" s="4" t="s">
        <v>132</v>
      </c>
      <c r="D240" s="117" t="s">
        <v>239</v>
      </c>
      <c r="E240" s="118" t="s">
        <v>243</v>
      </c>
      <c r="F240" s="16">
        <v>2</v>
      </c>
      <c r="G240" s="16">
        <v>2</v>
      </c>
      <c r="H240" s="16" t="s">
        <v>7</v>
      </c>
      <c r="I240" s="124"/>
      <c r="J240" s="124" t="s">
        <v>21</v>
      </c>
      <c r="K240" s="124"/>
      <c r="L240" s="1">
        <f t="shared" si="19"/>
        <v>3</v>
      </c>
      <c r="M240" s="1" t="s">
        <v>668</v>
      </c>
      <c r="N240" s="1" t="str">
        <f t="shared" si="18"/>
        <v>n.a.</v>
      </c>
      <c r="O240" s="1"/>
      <c r="P240" s="1"/>
      <c r="Q240" s="1">
        <f t="shared" si="20"/>
        <v>3</v>
      </c>
      <c r="R240" s="1" t="s">
        <v>668</v>
      </c>
      <c r="S240" s="1" t="str">
        <f t="shared" si="21"/>
        <v>n.a.</v>
      </c>
      <c r="T240" s="1"/>
      <c r="U240" s="1"/>
      <c r="V240" s="1" t="str">
        <f t="shared" si="22"/>
        <v>n.a.</v>
      </c>
      <c r="W240" s="1" t="s">
        <v>668</v>
      </c>
      <c r="X240" s="1" t="str">
        <f t="shared" si="23"/>
        <v>n.a.</v>
      </c>
    </row>
    <row r="241" spans="1:24" x14ac:dyDescent="0.25">
      <c r="A241" s="4"/>
      <c r="B241" s="4" t="str">
        <f>HYPERLINK("https://attack.mitre.org/techniques/T1027/012","MITRE")</f>
        <v>MITRE</v>
      </c>
      <c r="C241" s="4" t="s">
        <v>132</v>
      </c>
      <c r="D241" s="117" t="s">
        <v>239</v>
      </c>
      <c r="E241" s="118" t="s">
        <v>614</v>
      </c>
      <c r="F241" s="16">
        <v>2</v>
      </c>
      <c r="G241" s="16">
        <v>2</v>
      </c>
      <c r="H241" s="16" t="s">
        <v>7</v>
      </c>
      <c r="I241" s="124"/>
      <c r="J241" s="124" t="s">
        <v>21</v>
      </c>
      <c r="K241" s="124" t="s">
        <v>21</v>
      </c>
      <c r="L241" s="1">
        <f t="shared" si="19"/>
        <v>4</v>
      </c>
      <c r="M241" s="1" t="s">
        <v>668</v>
      </c>
      <c r="N241" s="1" t="str">
        <f t="shared" si="18"/>
        <v>n.a.</v>
      </c>
      <c r="O241" s="1"/>
      <c r="P241" s="1"/>
      <c r="Q241" s="1">
        <f t="shared" si="20"/>
        <v>4</v>
      </c>
      <c r="R241" s="1" t="s">
        <v>668</v>
      </c>
      <c r="S241" s="1" t="str">
        <f t="shared" si="21"/>
        <v>n.a.</v>
      </c>
      <c r="T241" s="1"/>
      <c r="U241" s="1"/>
      <c r="V241" s="1" t="str">
        <f t="shared" si="22"/>
        <v>n.a.</v>
      </c>
      <c r="W241" s="1" t="s">
        <v>668</v>
      </c>
      <c r="X241" s="1" t="str">
        <f t="shared" si="23"/>
        <v>n.a.</v>
      </c>
    </row>
    <row r="242" spans="1:24" x14ac:dyDescent="0.25">
      <c r="A242" s="4"/>
      <c r="B242" s="4" t="str">
        <f>HYPERLINK("https://attack.mitre.org/techniques/T1027/002","MITRE")</f>
        <v>MITRE</v>
      </c>
      <c r="C242" s="4" t="s">
        <v>132</v>
      </c>
      <c r="D242" s="117" t="s">
        <v>239</v>
      </c>
      <c r="E242" s="118" t="s">
        <v>244</v>
      </c>
      <c r="F242" s="16">
        <v>2</v>
      </c>
      <c r="G242" s="16">
        <v>2</v>
      </c>
      <c r="H242" s="16" t="s">
        <v>7</v>
      </c>
      <c r="I242" s="124"/>
      <c r="J242" s="124" t="s">
        <v>21</v>
      </c>
      <c r="K242" s="124"/>
      <c r="L242" s="1">
        <f t="shared" si="19"/>
        <v>3</v>
      </c>
      <c r="M242" s="1" t="s">
        <v>668</v>
      </c>
      <c r="N242" s="1" t="str">
        <f t="shared" si="18"/>
        <v>n.a.</v>
      </c>
      <c r="O242" s="1"/>
      <c r="P242" s="1"/>
      <c r="Q242" s="1">
        <f t="shared" si="20"/>
        <v>3</v>
      </c>
      <c r="R242" s="1" t="s">
        <v>668</v>
      </c>
      <c r="S242" s="1" t="str">
        <f t="shared" si="21"/>
        <v>n.a.</v>
      </c>
      <c r="T242" s="1"/>
      <c r="U242" s="1"/>
      <c r="V242" s="1" t="str">
        <f t="shared" si="22"/>
        <v>n.a.</v>
      </c>
      <c r="W242" s="1" t="s">
        <v>668</v>
      </c>
      <c r="X242" s="1" t="str">
        <f t="shared" si="23"/>
        <v>n.a.</v>
      </c>
    </row>
    <row r="243" spans="1:24" x14ac:dyDescent="0.25">
      <c r="A243" s="4"/>
      <c r="B243" s="4" t="str">
        <f>HYPERLINK("https://attack.mitre.org/techniques/T1027/003","MITRE")</f>
        <v>MITRE</v>
      </c>
      <c r="C243" s="4" t="s">
        <v>132</v>
      </c>
      <c r="D243" s="117" t="s">
        <v>239</v>
      </c>
      <c r="E243" s="118" t="s">
        <v>59</v>
      </c>
      <c r="F243" s="16">
        <v>2</v>
      </c>
      <c r="G243" s="16">
        <v>2</v>
      </c>
      <c r="H243" s="16" t="s">
        <v>7</v>
      </c>
      <c r="I243" s="124"/>
      <c r="J243" s="124" t="s">
        <v>21</v>
      </c>
      <c r="K243" s="124"/>
      <c r="L243" s="1">
        <f t="shared" si="19"/>
        <v>3</v>
      </c>
      <c r="M243" s="1" t="s">
        <v>668</v>
      </c>
      <c r="N243" s="1" t="str">
        <f t="shared" si="18"/>
        <v>n.a.</v>
      </c>
      <c r="O243" s="1"/>
      <c r="P243" s="1"/>
      <c r="Q243" s="1">
        <f t="shared" si="20"/>
        <v>3</v>
      </c>
      <c r="R243" s="1" t="s">
        <v>668</v>
      </c>
      <c r="S243" s="1" t="str">
        <f t="shared" si="21"/>
        <v>n.a.</v>
      </c>
      <c r="T243" s="1"/>
      <c r="U243" s="1"/>
      <c r="V243" s="1" t="str">
        <f t="shared" si="22"/>
        <v>n.a.</v>
      </c>
      <c r="W243" s="1" t="s">
        <v>668</v>
      </c>
      <c r="X243" s="1" t="str">
        <f t="shared" si="23"/>
        <v>n.a.</v>
      </c>
    </row>
    <row r="244" spans="1:24" x14ac:dyDescent="0.25">
      <c r="A244" s="4"/>
      <c r="B244" s="4" t="str">
        <f>HYPERLINK("https://attack.mitre.org/techniques/T1027/008","MITRE")</f>
        <v>MITRE</v>
      </c>
      <c r="C244" s="4" t="s">
        <v>132</v>
      </c>
      <c r="D244" s="117" t="s">
        <v>239</v>
      </c>
      <c r="E244" s="118" t="s">
        <v>284</v>
      </c>
      <c r="F244" s="16">
        <v>2</v>
      </c>
      <c r="G244" s="16">
        <v>2</v>
      </c>
      <c r="H244" s="16" t="s">
        <v>7</v>
      </c>
      <c r="I244" s="124"/>
      <c r="J244" s="124" t="s">
        <v>21</v>
      </c>
      <c r="K244" s="124"/>
      <c r="L244" s="1">
        <f t="shared" si="19"/>
        <v>3</v>
      </c>
      <c r="M244" s="1" t="s">
        <v>668</v>
      </c>
      <c r="N244" s="1" t="str">
        <f t="shared" si="18"/>
        <v>n.a.</v>
      </c>
      <c r="O244" s="1"/>
      <c r="P244" s="1"/>
      <c r="Q244" s="1">
        <f t="shared" si="20"/>
        <v>3</v>
      </c>
      <c r="R244" s="1" t="s">
        <v>668</v>
      </c>
      <c r="S244" s="1" t="str">
        <f t="shared" si="21"/>
        <v>n.a.</v>
      </c>
      <c r="T244" s="1"/>
      <c r="U244" s="1"/>
      <c r="V244" s="1" t="str">
        <f t="shared" si="22"/>
        <v>n.a.</v>
      </c>
      <c r="W244" s="1" t="s">
        <v>668</v>
      </c>
      <c r="X244" s="1" t="str">
        <f t="shared" si="23"/>
        <v>n.a.</v>
      </c>
    </row>
    <row r="245" spans="1:24" x14ac:dyDescent="0.25">
      <c r="A245" s="4"/>
      <c r="B245" s="4" t="str">
        <f>HYPERLINK("https://attack.mitre.org/techniques/T1027/013","MITRE")</f>
        <v>MITRE</v>
      </c>
      <c r="C245" s="4" t="s">
        <v>132</v>
      </c>
      <c r="D245" s="117" t="s">
        <v>239</v>
      </c>
      <c r="E245" s="118" t="s">
        <v>705</v>
      </c>
      <c r="F245" s="16">
        <v>2</v>
      </c>
      <c r="G245" s="16">
        <v>2</v>
      </c>
      <c r="H245" s="16" t="s">
        <v>7</v>
      </c>
      <c r="I245" s="124"/>
      <c r="J245" s="124"/>
      <c r="K245" s="124" t="s">
        <v>21</v>
      </c>
      <c r="L245" s="1">
        <f t="shared" si="19"/>
        <v>3</v>
      </c>
      <c r="M245" s="1" t="s">
        <v>668</v>
      </c>
      <c r="N245" s="1" t="str">
        <f t="shared" si="18"/>
        <v>n.a.</v>
      </c>
      <c r="O245" s="1"/>
      <c r="P245" s="1"/>
      <c r="Q245" s="1">
        <f t="shared" si="20"/>
        <v>3</v>
      </c>
      <c r="R245" s="1" t="s">
        <v>668</v>
      </c>
      <c r="S245" s="1" t="str">
        <f t="shared" si="21"/>
        <v>n.a.</v>
      </c>
      <c r="T245" s="1"/>
      <c r="U245" s="1"/>
      <c r="V245" s="1" t="str">
        <f t="shared" si="22"/>
        <v>n.a.</v>
      </c>
      <c r="W245" s="1" t="s">
        <v>668</v>
      </c>
      <c r="X245" s="1" t="str">
        <f t="shared" si="23"/>
        <v>n.a.</v>
      </c>
    </row>
    <row r="246" spans="1:24" x14ac:dyDescent="0.25">
      <c r="A246" s="4"/>
      <c r="B246" s="4" t="str">
        <f>HYPERLINK("https://attack.mitre.org/techniques/T1027/014","MITRE")</f>
        <v>MITRE</v>
      </c>
      <c r="C246" s="4" t="s">
        <v>132</v>
      </c>
      <c r="D246" s="117" t="s">
        <v>239</v>
      </c>
      <c r="E246" s="118" t="s">
        <v>706</v>
      </c>
      <c r="F246" s="16">
        <v>2</v>
      </c>
      <c r="G246" s="16">
        <v>2</v>
      </c>
      <c r="H246" s="16" t="s">
        <v>7</v>
      </c>
      <c r="I246" s="124"/>
      <c r="J246" s="124" t="s">
        <v>21</v>
      </c>
      <c r="K246" s="124" t="s">
        <v>21</v>
      </c>
      <c r="L246" s="1">
        <f t="shared" si="19"/>
        <v>4</v>
      </c>
      <c r="M246" s="1" t="s">
        <v>668</v>
      </c>
      <c r="N246" s="1" t="str">
        <f t="shared" si="18"/>
        <v>n.a.</v>
      </c>
      <c r="O246" s="1"/>
      <c r="P246" s="1"/>
      <c r="Q246" s="1">
        <f t="shared" si="20"/>
        <v>4</v>
      </c>
      <c r="R246" s="1" t="s">
        <v>668</v>
      </c>
      <c r="S246" s="1" t="str">
        <f t="shared" si="21"/>
        <v>n.a.</v>
      </c>
      <c r="T246" s="1"/>
      <c r="U246" s="1"/>
      <c r="V246" s="1" t="str">
        <f t="shared" si="22"/>
        <v>n.a.</v>
      </c>
      <c r="W246" s="1" t="s">
        <v>668</v>
      </c>
      <c r="X246" s="1" t="str">
        <f t="shared" si="23"/>
        <v>n.a.</v>
      </c>
    </row>
    <row r="247" spans="1:24" x14ac:dyDescent="0.25">
      <c r="A247" s="4"/>
      <c r="B247" s="4" t="str">
        <f>HYPERLINK("https://attack.mitre.org/techniques/T1027/015","MITRE")</f>
        <v>MITRE</v>
      </c>
      <c r="C247" s="4" t="s">
        <v>132</v>
      </c>
      <c r="D247" s="117" t="s">
        <v>239</v>
      </c>
      <c r="E247" s="118" t="s">
        <v>707</v>
      </c>
      <c r="F247" s="16">
        <v>3</v>
      </c>
      <c r="G247" s="16">
        <v>3</v>
      </c>
      <c r="H247" s="16" t="s">
        <v>7</v>
      </c>
      <c r="I247" s="124"/>
      <c r="J247" s="124" t="s">
        <v>21</v>
      </c>
      <c r="K247" s="124"/>
      <c r="L247" s="1">
        <f t="shared" si="19"/>
        <v>4</v>
      </c>
      <c r="M247" s="1" t="s">
        <v>668</v>
      </c>
      <c r="N247" s="1" t="str">
        <f t="shared" si="18"/>
        <v>n.a.</v>
      </c>
      <c r="O247" s="1"/>
      <c r="P247" s="1"/>
      <c r="Q247" s="1">
        <f t="shared" si="20"/>
        <v>4</v>
      </c>
      <c r="R247" s="1" t="s">
        <v>668</v>
      </c>
      <c r="S247" s="1" t="str">
        <f t="shared" si="21"/>
        <v>n.a.</v>
      </c>
      <c r="T247" s="1"/>
      <c r="U247" s="1"/>
      <c r="V247" s="1" t="str">
        <f t="shared" si="22"/>
        <v>n.a.</v>
      </c>
      <c r="W247" s="1" t="s">
        <v>668</v>
      </c>
      <c r="X247" s="1" t="str">
        <f t="shared" si="23"/>
        <v>n.a.</v>
      </c>
    </row>
    <row r="248" spans="1:24" x14ac:dyDescent="0.25">
      <c r="A248" s="4"/>
      <c r="B248" s="4" t="str">
        <f>HYPERLINK("https://attack.mitre.org/techniques/T1027/016","MITRE")</f>
        <v>MITRE</v>
      </c>
      <c r="C248" s="4" t="s">
        <v>132</v>
      </c>
      <c r="D248" s="117" t="s">
        <v>239</v>
      </c>
      <c r="E248" s="118" t="s">
        <v>708</v>
      </c>
      <c r="F248" s="16">
        <v>2</v>
      </c>
      <c r="G248" s="16">
        <v>2</v>
      </c>
      <c r="H248" s="16" t="s">
        <v>7</v>
      </c>
      <c r="I248" s="124"/>
      <c r="J248" s="124" t="s">
        <v>21</v>
      </c>
      <c r="K248" s="124"/>
      <c r="L248" s="1">
        <f t="shared" si="19"/>
        <v>3</v>
      </c>
      <c r="M248" s="1" t="s">
        <v>668</v>
      </c>
      <c r="N248" s="1" t="str">
        <f t="shared" si="18"/>
        <v>n.a.</v>
      </c>
      <c r="O248" s="1"/>
      <c r="P248" s="1"/>
      <c r="Q248" s="1">
        <f t="shared" si="20"/>
        <v>3</v>
      </c>
      <c r="R248" s="1" t="s">
        <v>668</v>
      </c>
      <c r="S248" s="1" t="str">
        <f t="shared" si="21"/>
        <v>n.a.</v>
      </c>
      <c r="T248" s="1"/>
      <c r="U248" s="1"/>
      <c r="V248" s="1" t="str">
        <f t="shared" si="22"/>
        <v>n.a.</v>
      </c>
      <c r="W248" s="1" t="s">
        <v>668</v>
      </c>
      <c r="X248" s="1" t="str">
        <f t="shared" si="23"/>
        <v>n.a.</v>
      </c>
    </row>
    <row r="249" spans="1:24" x14ac:dyDescent="0.25">
      <c r="A249" s="4"/>
      <c r="B249" s="4" t="str">
        <f>HYPERLINK("https://attack.mitre.org/techniques/T1027/017","MITRE")</f>
        <v>MITRE</v>
      </c>
      <c r="C249" s="4" t="s">
        <v>132</v>
      </c>
      <c r="D249" s="117" t="s">
        <v>239</v>
      </c>
      <c r="E249" s="118" t="s">
        <v>709</v>
      </c>
      <c r="F249" s="16">
        <v>2</v>
      </c>
      <c r="G249" s="16">
        <v>2</v>
      </c>
      <c r="H249" s="16" t="s">
        <v>7</v>
      </c>
      <c r="I249" s="124"/>
      <c r="J249" s="124" t="s">
        <v>21</v>
      </c>
      <c r="K249" s="124"/>
      <c r="L249" s="1">
        <f t="shared" si="19"/>
        <v>3</v>
      </c>
      <c r="M249" s="1" t="s">
        <v>668</v>
      </c>
      <c r="N249" s="1" t="str">
        <f t="shared" si="18"/>
        <v>n.a.</v>
      </c>
      <c r="O249" s="1"/>
      <c r="P249" s="1"/>
      <c r="Q249" s="1">
        <f t="shared" si="20"/>
        <v>3</v>
      </c>
      <c r="R249" s="1" t="s">
        <v>668</v>
      </c>
      <c r="S249" s="1" t="str">
        <f t="shared" si="21"/>
        <v>n.a.</v>
      </c>
      <c r="T249" s="1"/>
      <c r="U249" s="1"/>
      <c r="V249" s="1" t="str">
        <f t="shared" si="22"/>
        <v>n.a.</v>
      </c>
      <c r="W249" s="1" t="s">
        <v>668</v>
      </c>
      <c r="X249" s="1" t="str">
        <f t="shared" si="23"/>
        <v>n.a.</v>
      </c>
    </row>
    <row r="250" spans="1:24" x14ac:dyDescent="0.25">
      <c r="A250" s="4"/>
      <c r="B250" s="4" t="str">
        <f>HYPERLINK("https://attack.mitre.org/techniques/T1647/","MITRE")</f>
        <v>MITRE</v>
      </c>
      <c r="C250" s="4" t="s">
        <v>132</v>
      </c>
      <c r="D250" s="117" t="s">
        <v>207</v>
      </c>
      <c r="E250" s="118" t="s">
        <v>15</v>
      </c>
      <c r="F250" s="16">
        <v>2</v>
      </c>
      <c r="G250" s="16" t="s">
        <v>7</v>
      </c>
      <c r="H250" s="16" t="s">
        <v>7</v>
      </c>
      <c r="I250" s="124"/>
      <c r="J250" s="124" t="s">
        <v>21</v>
      </c>
      <c r="K250" s="124"/>
      <c r="L250" s="1">
        <f t="shared" si="19"/>
        <v>3</v>
      </c>
      <c r="M250" s="1" t="s">
        <v>668</v>
      </c>
      <c r="N250" s="1" t="str">
        <f t="shared" si="18"/>
        <v>n.a.</v>
      </c>
      <c r="O250" s="1"/>
      <c r="P250" s="1"/>
      <c r="Q250" s="1" t="str">
        <f t="shared" si="20"/>
        <v>n.a.</v>
      </c>
      <c r="R250" s="1" t="s">
        <v>668</v>
      </c>
      <c r="S250" s="1" t="str">
        <f t="shared" si="21"/>
        <v>n.a.</v>
      </c>
      <c r="T250" s="1"/>
      <c r="U250" s="1"/>
      <c r="V250" s="1" t="str">
        <f t="shared" si="22"/>
        <v>n.a.</v>
      </c>
      <c r="W250" s="1" t="s">
        <v>668</v>
      </c>
      <c r="X250" s="1" t="str">
        <f t="shared" si="23"/>
        <v>n.a.</v>
      </c>
    </row>
    <row r="251" spans="1:24" x14ac:dyDescent="0.25">
      <c r="A251" s="4"/>
      <c r="B251" s="4" t="str">
        <f>HYPERLINK("https://attack.mitre.org/techniques/T1542/003/","MITRE")</f>
        <v>MITRE</v>
      </c>
      <c r="C251" s="4" t="s">
        <v>132</v>
      </c>
      <c r="D251" s="117" t="s">
        <v>158</v>
      </c>
      <c r="E251" s="118" t="s">
        <v>161</v>
      </c>
      <c r="F251" s="16">
        <v>3</v>
      </c>
      <c r="G251" s="16">
        <v>3</v>
      </c>
      <c r="H251" s="16" t="s">
        <v>7</v>
      </c>
      <c r="I251" s="92" t="s">
        <v>21</v>
      </c>
      <c r="J251" s="92" t="s">
        <v>21</v>
      </c>
      <c r="K251" s="92" t="s">
        <v>21</v>
      </c>
      <c r="L251" s="1">
        <f t="shared" si="19"/>
        <v>6</v>
      </c>
      <c r="M251" s="1" t="s">
        <v>668</v>
      </c>
      <c r="N251" s="1" t="str">
        <f t="shared" si="18"/>
        <v>n.a.</v>
      </c>
      <c r="O251" s="1"/>
      <c r="P251" s="1"/>
      <c r="Q251" s="1">
        <f t="shared" si="20"/>
        <v>6</v>
      </c>
      <c r="R251" s="1" t="s">
        <v>668</v>
      </c>
      <c r="S251" s="1" t="str">
        <f t="shared" si="21"/>
        <v>n.a.</v>
      </c>
      <c r="T251" s="1"/>
      <c r="U251" s="1"/>
      <c r="V251" s="1" t="str">
        <f t="shared" si="22"/>
        <v>n.a.</v>
      </c>
      <c r="W251" s="1" t="s">
        <v>668</v>
      </c>
      <c r="X251" s="1" t="str">
        <f t="shared" si="23"/>
        <v>n.a.</v>
      </c>
    </row>
    <row r="252" spans="1:24" x14ac:dyDescent="0.25">
      <c r="A252" s="4"/>
      <c r="B252" s="4" t="str">
        <f>HYPERLINK("https://attack.mitre.org/techniques/T1542/002/","MITRE")</f>
        <v>MITRE</v>
      </c>
      <c r="C252" s="4" t="s">
        <v>132</v>
      </c>
      <c r="D252" s="117" t="s">
        <v>158</v>
      </c>
      <c r="E252" s="118" t="s">
        <v>160</v>
      </c>
      <c r="F252" s="16">
        <v>2</v>
      </c>
      <c r="G252" s="16">
        <v>2</v>
      </c>
      <c r="H252" s="16" t="s">
        <v>7</v>
      </c>
      <c r="I252" s="92" t="s">
        <v>21</v>
      </c>
      <c r="J252" s="92" t="s">
        <v>21</v>
      </c>
      <c r="K252" s="92" t="s">
        <v>21</v>
      </c>
      <c r="L252" s="1">
        <f t="shared" si="19"/>
        <v>5</v>
      </c>
      <c r="M252" s="1" t="s">
        <v>668</v>
      </c>
      <c r="N252" s="1" t="str">
        <f t="shared" si="18"/>
        <v>n.a.</v>
      </c>
      <c r="O252" s="1"/>
      <c r="P252" s="1"/>
      <c r="Q252" s="1">
        <f t="shared" si="20"/>
        <v>5</v>
      </c>
      <c r="R252" s="1" t="s">
        <v>668</v>
      </c>
      <c r="S252" s="1" t="str">
        <f t="shared" si="21"/>
        <v>n.a.</v>
      </c>
      <c r="T252" s="1"/>
      <c r="U252" s="1"/>
      <c r="V252" s="1" t="str">
        <f t="shared" si="22"/>
        <v>n.a.</v>
      </c>
      <c r="W252" s="1" t="s">
        <v>668</v>
      </c>
      <c r="X252" s="1" t="str">
        <f t="shared" si="23"/>
        <v>n.a.</v>
      </c>
    </row>
    <row r="253" spans="1:24" x14ac:dyDescent="0.25">
      <c r="A253" s="4"/>
      <c r="B253" s="4" t="str">
        <f>HYPERLINK("https://attack.mitre.org/techniques/T1542/004/","MITRE")</f>
        <v>MITRE</v>
      </c>
      <c r="C253" s="4" t="s">
        <v>132</v>
      </c>
      <c r="D253" s="117" t="s">
        <v>158</v>
      </c>
      <c r="E253" s="118" t="s">
        <v>162</v>
      </c>
      <c r="F253" s="16" t="s">
        <v>7</v>
      </c>
      <c r="G253" s="16">
        <v>3</v>
      </c>
      <c r="H253" s="16" t="s">
        <v>7</v>
      </c>
      <c r="I253" s="92" t="s">
        <v>21</v>
      </c>
      <c r="J253" s="92" t="s">
        <v>21</v>
      </c>
      <c r="K253" s="92" t="s">
        <v>21</v>
      </c>
      <c r="L253" s="1" t="str">
        <f t="shared" si="19"/>
        <v>n.a.</v>
      </c>
      <c r="M253" s="1" t="s">
        <v>668</v>
      </c>
      <c r="N253" s="1" t="str">
        <f t="shared" si="18"/>
        <v>n.a.</v>
      </c>
      <c r="O253" s="1"/>
      <c r="P253" s="1"/>
      <c r="Q253" s="1">
        <f t="shared" si="20"/>
        <v>6</v>
      </c>
      <c r="R253" s="1" t="s">
        <v>668</v>
      </c>
      <c r="S253" s="1" t="str">
        <f t="shared" si="21"/>
        <v>n.a.</v>
      </c>
      <c r="T253" s="1"/>
      <c r="U253" s="1"/>
      <c r="V253" s="1" t="str">
        <f t="shared" si="22"/>
        <v>n.a.</v>
      </c>
      <c r="W253" s="1" t="s">
        <v>668</v>
      </c>
      <c r="X253" s="1" t="str">
        <f t="shared" si="23"/>
        <v>n.a.</v>
      </c>
    </row>
    <row r="254" spans="1:24" x14ac:dyDescent="0.25">
      <c r="A254" s="4"/>
      <c r="B254" s="4" t="str">
        <f>HYPERLINK("https://attack.mitre.org/techniques/T1542/001/","MITRE")</f>
        <v>MITRE</v>
      </c>
      <c r="C254" s="4" t="s">
        <v>132</v>
      </c>
      <c r="D254" s="117" t="s">
        <v>158</v>
      </c>
      <c r="E254" s="118" t="s">
        <v>159</v>
      </c>
      <c r="F254" s="16">
        <v>3</v>
      </c>
      <c r="G254" s="16">
        <v>3</v>
      </c>
      <c r="H254" s="16" t="s">
        <v>7</v>
      </c>
      <c r="I254" s="92" t="s">
        <v>21</v>
      </c>
      <c r="J254" s="92" t="s">
        <v>21</v>
      </c>
      <c r="K254" s="92" t="s">
        <v>21</v>
      </c>
      <c r="L254" s="1">
        <f t="shared" si="19"/>
        <v>6</v>
      </c>
      <c r="M254" s="1" t="s">
        <v>668</v>
      </c>
      <c r="N254" s="1" t="str">
        <f t="shared" si="18"/>
        <v>n.a.</v>
      </c>
      <c r="O254" s="1"/>
      <c r="P254" s="1"/>
      <c r="Q254" s="1">
        <f t="shared" si="20"/>
        <v>6</v>
      </c>
      <c r="R254" s="1" t="s">
        <v>668</v>
      </c>
      <c r="S254" s="1" t="str">
        <f t="shared" si="21"/>
        <v>n.a.</v>
      </c>
      <c r="T254" s="1"/>
      <c r="U254" s="1"/>
      <c r="V254" s="1" t="str">
        <f t="shared" si="22"/>
        <v>n.a.</v>
      </c>
      <c r="W254" s="1" t="s">
        <v>668</v>
      </c>
      <c r="X254" s="1" t="str">
        <f t="shared" si="23"/>
        <v>n.a.</v>
      </c>
    </row>
    <row r="255" spans="1:24" x14ac:dyDescent="0.25">
      <c r="A255" s="4"/>
      <c r="B255" s="4" t="str">
        <f>HYPERLINK("https://attack.mitre.org/techniques/T1542/005/","MITRE")</f>
        <v>MITRE</v>
      </c>
      <c r="C255" s="4" t="s">
        <v>132</v>
      </c>
      <c r="D255" s="117" t="s">
        <v>158</v>
      </c>
      <c r="E255" s="118" t="s">
        <v>163</v>
      </c>
      <c r="F255" s="16">
        <v>2</v>
      </c>
      <c r="G255" s="16">
        <v>2</v>
      </c>
      <c r="H255" s="16" t="s">
        <v>7</v>
      </c>
      <c r="I255" s="92"/>
      <c r="J255" s="92" t="s">
        <v>21</v>
      </c>
      <c r="K255" s="92" t="s">
        <v>21</v>
      </c>
      <c r="L255" s="1">
        <f t="shared" si="19"/>
        <v>4</v>
      </c>
      <c r="M255" s="1" t="s">
        <v>668</v>
      </c>
      <c r="N255" s="1" t="str">
        <f t="shared" si="18"/>
        <v>n.a.</v>
      </c>
      <c r="O255" s="1"/>
      <c r="P255" s="1"/>
      <c r="Q255" s="1">
        <f t="shared" si="20"/>
        <v>4</v>
      </c>
      <c r="R255" s="1" t="s">
        <v>668</v>
      </c>
      <c r="S255" s="1" t="str">
        <f t="shared" si="21"/>
        <v>n.a.</v>
      </c>
      <c r="T255" s="1"/>
      <c r="U255" s="1"/>
      <c r="V255" s="1" t="str">
        <f t="shared" si="22"/>
        <v>n.a.</v>
      </c>
      <c r="W255" s="1" t="s">
        <v>668</v>
      </c>
      <c r="X255" s="1" t="str">
        <f t="shared" si="23"/>
        <v>n.a.</v>
      </c>
    </row>
    <row r="256" spans="1:24" x14ac:dyDescent="0.25">
      <c r="A256" s="4"/>
      <c r="B256" s="4" t="str">
        <f>HYPERLINK("https://attack.mitre.org/techniques/T1055/004/","MITRE")</f>
        <v>MITRE</v>
      </c>
      <c r="C256" s="4" t="s">
        <v>132</v>
      </c>
      <c r="D256" s="117" t="s">
        <v>164</v>
      </c>
      <c r="E256" s="118" t="s">
        <v>168</v>
      </c>
      <c r="F256" s="16">
        <v>2</v>
      </c>
      <c r="G256" s="16">
        <v>2</v>
      </c>
      <c r="H256" s="16" t="s">
        <v>7</v>
      </c>
      <c r="I256" s="92" t="s">
        <v>21</v>
      </c>
      <c r="J256" s="92" t="s">
        <v>21</v>
      </c>
      <c r="K256" s="92" t="s">
        <v>21</v>
      </c>
      <c r="L256" s="1">
        <f t="shared" si="19"/>
        <v>5</v>
      </c>
      <c r="M256" s="1" t="s">
        <v>668</v>
      </c>
      <c r="N256" s="1" t="str">
        <f t="shared" si="18"/>
        <v>n.a.</v>
      </c>
      <c r="O256" s="1"/>
      <c r="P256" s="1"/>
      <c r="Q256" s="1">
        <f t="shared" si="20"/>
        <v>5</v>
      </c>
      <c r="R256" s="1" t="s">
        <v>668</v>
      </c>
      <c r="S256" s="1" t="str">
        <f t="shared" si="21"/>
        <v>n.a.</v>
      </c>
      <c r="T256" s="1"/>
      <c r="U256" s="1"/>
      <c r="V256" s="1" t="str">
        <f t="shared" si="22"/>
        <v>n.a.</v>
      </c>
      <c r="W256" s="1" t="s">
        <v>668</v>
      </c>
      <c r="X256" s="1" t="str">
        <f t="shared" si="23"/>
        <v>n.a.</v>
      </c>
    </row>
    <row r="257" spans="1:24" x14ac:dyDescent="0.25">
      <c r="A257" s="4"/>
      <c r="B257" s="4" t="str">
        <f>HYPERLINK("https://attack.mitre.org/techniques/T1055/001/","MITRE")</f>
        <v>MITRE</v>
      </c>
      <c r="C257" s="4" t="s">
        <v>132</v>
      </c>
      <c r="D257" s="117" t="s">
        <v>164</v>
      </c>
      <c r="E257" s="118" t="s">
        <v>165</v>
      </c>
      <c r="F257" s="16">
        <v>2</v>
      </c>
      <c r="G257" s="16">
        <v>2</v>
      </c>
      <c r="H257" s="16" t="s">
        <v>7</v>
      </c>
      <c r="I257" s="92" t="s">
        <v>21</v>
      </c>
      <c r="J257" s="92" t="s">
        <v>21</v>
      </c>
      <c r="K257" s="92" t="s">
        <v>21</v>
      </c>
      <c r="L257" s="1">
        <f t="shared" si="19"/>
        <v>5</v>
      </c>
      <c r="M257" s="1" t="s">
        <v>668</v>
      </c>
      <c r="N257" s="1" t="str">
        <f t="shared" si="18"/>
        <v>n.a.</v>
      </c>
      <c r="O257" s="1"/>
      <c r="P257" s="1"/>
      <c r="Q257" s="1">
        <f t="shared" si="20"/>
        <v>5</v>
      </c>
      <c r="R257" s="1" t="s">
        <v>668</v>
      </c>
      <c r="S257" s="1" t="str">
        <f t="shared" si="21"/>
        <v>n.a.</v>
      </c>
      <c r="T257" s="1"/>
      <c r="U257" s="1"/>
      <c r="V257" s="1" t="str">
        <f t="shared" si="22"/>
        <v>n.a.</v>
      </c>
      <c r="W257" s="1" t="s">
        <v>668</v>
      </c>
      <c r="X257" s="1" t="str">
        <f t="shared" si="23"/>
        <v>n.a.</v>
      </c>
    </row>
    <row r="258" spans="1:24" x14ac:dyDescent="0.25">
      <c r="A258" s="4"/>
      <c r="B258" s="4" t="str">
        <f>HYPERLINK("https://attack.mitre.org/techniques/T1055/011/","MITRE")</f>
        <v>MITRE</v>
      </c>
      <c r="C258" s="4" t="s">
        <v>132</v>
      </c>
      <c r="D258" s="117" t="s">
        <v>164</v>
      </c>
      <c r="E258" s="118" t="s">
        <v>172</v>
      </c>
      <c r="F258" s="16">
        <v>2</v>
      </c>
      <c r="G258" s="16">
        <v>2</v>
      </c>
      <c r="H258" s="16" t="s">
        <v>7</v>
      </c>
      <c r="I258" s="92" t="s">
        <v>21</v>
      </c>
      <c r="J258" s="92" t="s">
        <v>21</v>
      </c>
      <c r="K258" s="92" t="s">
        <v>21</v>
      </c>
      <c r="L258" s="1">
        <f t="shared" si="19"/>
        <v>5</v>
      </c>
      <c r="M258" s="1" t="s">
        <v>668</v>
      </c>
      <c r="N258" s="1" t="str">
        <f t="shared" ref="N258:N321" si="24">IF(L258="n.a.","n.a.",IF(M258="completed",L258,IF(M258="partial",L258/2,IF(M258="incomplete",0,"n.a."))))</f>
        <v>n.a.</v>
      </c>
      <c r="O258" s="1"/>
      <c r="P258" s="1"/>
      <c r="Q258" s="1">
        <f t="shared" si="20"/>
        <v>5</v>
      </c>
      <c r="R258" s="1" t="s">
        <v>668</v>
      </c>
      <c r="S258" s="1" t="str">
        <f t="shared" si="21"/>
        <v>n.a.</v>
      </c>
      <c r="T258" s="1"/>
      <c r="U258" s="1"/>
      <c r="V258" s="1" t="str">
        <f t="shared" si="22"/>
        <v>n.a.</v>
      </c>
      <c r="W258" s="1" t="s">
        <v>668</v>
      </c>
      <c r="X258" s="1" t="str">
        <f t="shared" si="23"/>
        <v>n.a.</v>
      </c>
    </row>
    <row r="259" spans="1:24" x14ac:dyDescent="0.25">
      <c r="A259" s="4"/>
      <c r="B259" s="4" t="str">
        <f>HYPERLINK("https://attack.mitre.org/techniques/T1055/002/","MITRE")</f>
        <v>MITRE</v>
      </c>
      <c r="C259" s="4" t="s">
        <v>132</v>
      </c>
      <c r="D259" s="117" t="s">
        <v>164</v>
      </c>
      <c r="E259" s="118" t="s">
        <v>166</v>
      </c>
      <c r="F259" s="16">
        <v>2</v>
      </c>
      <c r="G259" s="16">
        <v>2</v>
      </c>
      <c r="H259" s="16" t="s">
        <v>7</v>
      </c>
      <c r="I259" s="92" t="s">
        <v>21</v>
      </c>
      <c r="J259" s="92" t="s">
        <v>21</v>
      </c>
      <c r="K259" s="92" t="s">
        <v>21</v>
      </c>
      <c r="L259" s="1">
        <f t="shared" ref="L259:L322" si="25">IF(OR(F259="n.a.",F259=""),"n.a.",COUNTIF($I259:$K259,"x")+F259)</f>
        <v>5</v>
      </c>
      <c r="M259" s="1" t="s">
        <v>668</v>
      </c>
      <c r="N259" s="1" t="str">
        <f t="shared" si="24"/>
        <v>n.a.</v>
      </c>
      <c r="O259" s="1"/>
      <c r="P259" s="1"/>
      <c r="Q259" s="1">
        <f t="shared" ref="Q259:Q322" si="26">IF(OR(G259="n.a.",G259=""),"n.a.",COUNTIF($I259:$K259,"x")+G259)</f>
        <v>5</v>
      </c>
      <c r="R259" s="1" t="s">
        <v>668</v>
      </c>
      <c r="S259" s="1" t="str">
        <f t="shared" ref="S259:S322" si="27">IF(Q259="n.a.","n.a.",IF(R259="completed",Q259,IF(R259="partial",Q259/2,IF(R259="incomplete",0,"n.a."))))</f>
        <v>n.a.</v>
      </c>
      <c r="T259" s="1"/>
      <c r="U259" s="1"/>
      <c r="V259" s="1" t="str">
        <f t="shared" ref="V259:V322" si="28">IF(OR(H259="n.a.",H259=""),"n.a.",COUNTIF($I259:$K259,"x")+H259)</f>
        <v>n.a.</v>
      </c>
      <c r="W259" s="1" t="s">
        <v>668</v>
      </c>
      <c r="X259" s="1" t="str">
        <f t="shared" ref="X259:X322" si="29">IF(V259="n.a.","n.a.",IF(W259="completed",V259,IF(W259="partial",V259/2,IF(W259="incomplete",0,"n.a."))))</f>
        <v>n.a.</v>
      </c>
    </row>
    <row r="260" spans="1:24" x14ac:dyDescent="0.25">
      <c r="A260" s="4"/>
      <c r="B260" s="4" t="str">
        <f>HYPERLINK("https://attack.mitre.org/techniques/T1055/009/","MITRE")</f>
        <v>MITRE</v>
      </c>
      <c r="C260" s="4" t="s">
        <v>132</v>
      </c>
      <c r="D260" s="117" t="s">
        <v>164</v>
      </c>
      <c r="E260" s="118" t="s">
        <v>171</v>
      </c>
      <c r="F260" s="16">
        <v>2</v>
      </c>
      <c r="G260" s="16">
        <v>2</v>
      </c>
      <c r="H260" s="16" t="s">
        <v>7</v>
      </c>
      <c r="I260" s="92" t="s">
        <v>21</v>
      </c>
      <c r="J260" s="92" t="s">
        <v>21</v>
      </c>
      <c r="K260" s="92" t="s">
        <v>21</v>
      </c>
      <c r="L260" s="1">
        <f t="shared" si="25"/>
        <v>5</v>
      </c>
      <c r="M260" s="1" t="s">
        <v>668</v>
      </c>
      <c r="N260" s="1" t="str">
        <f t="shared" si="24"/>
        <v>n.a.</v>
      </c>
      <c r="O260" s="1"/>
      <c r="P260" s="1"/>
      <c r="Q260" s="1">
        <f t="shared" si="26"/>
        <v>5</v>
      </c>
      <c r="R260" s="1" t="s">
        <v>668</v>
      </c>
      <c r="S260" s="1" t="str">
        <f t="shared" si="27"/>
        <v>n.a.</v>
      </c>
      <c r="T260" s="1"/>
      <c r="U260" s="1"/>
      <c r="V260" s="1" t="str">
        <f t="shared" si="28"/>
        <v>n.a.</v>
      </c>
      <c r="W260" s="1" t="s">
        <v>668</v>
      </c>
      <c r="X260" s="1" t="str">
        <f t="shared" si="29"/>
        <v>n.a.</v>
      </c>
    </row>
    <row r="261" spans="1:24" x14ac:dyDescent="0.25">
      <c r="A261" s="4"/>
      <c r="B261" s="4" t="str">
        <f>HYPERLINK("https://attack.mitre.org/techniques/T1055/013/","MITRE")</f>
        <v>MITRE</v>
      </c>
      <c r="C261" s="4" t="s">
        <v>132</v>
      </c>
      <c r="D261" s="117" t="s">
        <v>164</v>
      </c>
      <c r="E261" s="118" t="s">
        <v>173</v>
      </c>
      <c r="F261" s="16">
        <v>2</v>
      </c>
      <c r="G261" s="16">
        <v>2</v>
      </c>
      <c r="H261" s="16" t="s">
        <v>7</v>
      </c>
      <c r="I261" s="92" t="s">
        <v>21</v>
      </c>
      <c r="J261" s="92" t="s">
        <v>21</v>
      </c>
      <c r="K261" s="92" t="s">
        <v>21</v>
      </c>
      <c r="L261" s="1">
        <f t="shared" si="25"/>
        <v>5</v>
      </c>
      <c r="M261" s="1" t="s">
        <v>668</v>
      </c>
      <c r="N261" s="1" t="str">
        <f t="shared" si="24"/>
        <v>n.a.</v>
      </c>
      <c r="O261" s="1"/>
      <c r="P261" s="1"/>
      <c r="Q261" s="1">
        <f t="shared" si="26"/>
        <v>5</v>
      </c>
      <c r="R261" s="1" t="s">
        <v>668</v>
      </c>
      <c r="S261" s="1" t="str">
        <f t="shared" si="27"/>
        <v>n.a.</v>
      </c>
      <c r="T261" s="1"/>
      <c r="U261" s="1"/>
      <c r="V261" s="1" t="str">
        <f t="shared" si="28"/>
        <v>n.a.</v>
      </c>
      <c r="W261" s="1" t="s">
        <v>668</v>
      </c>
      <c r="X261" s="1" t="str">
        <f t="shared" si="29"/>
        <v>n.a.</v>
      </c>
    </row>
    <row r="262" spans="1:24" x14ac:dyDescent="0.25">
      <c r="A262" s="4"/>
      <c r="B262" s="4" t="str">
        <f>HYPERLINK("https://attack.mitre.org/techniques/T1055/012/","MITRE")</f>
        <v>MITRE</v>
      </c>
      <c r="C262" s="4" t="s">
        <v>132</v>
      </c>
      <c r="D262" s="117" t="s">
        <v>164</v>
      </c>
      <c r="E262" s="118" t="s">
        <v>174</v>
      </c>
      <c r="F262" s="16">
        <v>2</v>
      </c>
      <c r="G262" s="16">
        <v>2</v>
      </c>
      <c r="H262" s="16" t="s">
        <v>7</v>
      </c>
      <c r="I262" s="92" t="s">
        <v>21</v>
      </c>
      <c r="J262" s="92" t="s">
        <v>21</v>
      </c>
      <c r="K262" s="92" t="s">
        <v>21</v>
      </c>
      <c r="L262" s="1">
        <f t="shared" si="25"/>
        <v>5</v>
      </c>
      <c r="M262" s="1" t="s">
        <v>668</v>
      </c>
      <c r="N262" s="1" t="str">
        <f t="shared" si="24"/>
        <v>n.a.</v>
      </c>
      <c r="O262" s="1"/>
      <c r="P262" s="1"/>
      <c r="Q262" s="1">
        <f t="shared" si="26"/>
        <v>5</v>
      </c>
      <c r="R262" s="1" t="s">
        <v>668</v>
      </c>
      <c r="S262" s="1" t="str">
        <f t="shared" si="27"/>
        <v>n.a.</v>
      </c>
      <c r="T262" s="1"/>
      <c r="U262" s="1"/>
      <c r="V262" s="1" t="str">
        <f t="shared" si="28"/>
        <v>n.a.</v>
      </c>
      <c r="W262" s="1" t="s">
        <v>668</v>
      </c>
      <c r="X262" s="1" t="str">
        <f t="shared" si="29"/>
        <v>n.a.</v>
      </c>
    </row>
    <row r="263" spans="1:24" x14ac:dyDescent="0.25">
      <c r="A263" s="4"/>
      <c r="B263" s="4" t="str">
        <f>HYPERLINK("https://attack.mitre.org/techniques/T1055/008/","MITRE")</f>
        <v>MITRE</v>
      </c>
      <c r="C263" s="4" t="s">
        <v>132</v>
      </c>
      <c r="D263" s="117" t="s">
        <v>164</v>
      </c>
      <c r="E263" s="118" t="s">
        <v>170</v>
      </c>
      <c r="F263" s="16">
        <v>2</v>
      </c>
      <c r="G263" s="16">
        <v>2</v>
      </c>
      <c r="H263" s="16" t="s">
        <v>7</v>
      </c>
      <c r="I263" s="92" t="s">
        <v>21</v>
      </c>
      <c r="J263" s="92" t="s">
        <v>21</v>
      </c>
      <c r="K263" s="92" t="s">
        <v>21</v>
      </c>
      <c r="L263" s="1">
        <f t="shared" si="25"/>
        <v>5</v>
      </c>
      <c r="M263" s="1" t="s">
        <v>668</v>
      </c>
      <c r="N263" s="1" t="str">
        <f t="shared" si="24"/>
        <v>n.a.</v>
      </c>
      <c r="O263" s="1"/>
      <c r="P263" s="1"/>
      <c r="Q263" s="1">
        <f t="shared" si="26"/>
        <v>5</v>
      </c>
      <c r="R263" s="1" t="s">
        <v>668</v>
      </c>
      <c r="S263" s="1" t="str">
        <f t="shared" si="27"/>
        <v>n.a.</v>
      </c>
      <c r="T263" s="1"/>
      <c r="U263" s="1"/>
      <c r="V263" s="1" t="str">
        <f t="shared" si="28"/>
        <v>n.a.</v>
      </c>
      <c r="W263" s="1" t="s">
        <v>668</v>
      </c>
      <c r="X263" s="1" t="str">
        <f t="shared" si="29"/>
        <v>n.a.</v>
      </c>
    </row>
    <row r="264" spans="1:24" x14ac:dyDescent="0.25">
      <c r="A264" s="4"/>
      <c r="B264" s="4" t="str">
        <f>HYPERLINK("https://attack.mitre.org/techniques/T1055/003/","MITRE")</f>
        <v>MITRE</v>
      </c>
      <c r="C264" s="4" t="s">
        <v>132</v>
      </c>
      <c r="D264" s="117" t="s">
        <v>164</v>
      </c>
      <c r="E264" s="118" t="s">
        <v>167</v>
      </c>
      <c r="F264" s="16">
        <v>2</v>
      </c>
      <c r="G264" s="16">
        <v>2</v>
      </c>
      <c r="H264" s="16" t="s">
        <v>7</v>
      </c>
      <c r="I264" s="92" t="s">
        <v>21</v>
      </c>
      <c r="J264" s="92" t="s">
        <v>21</v>
      </c>
      <c r="K264" s="92" t="s">
        <v>21</v>
      </c>
      <c r="L264" s="1">
        <f t="shared" si="25"/>
        <v>5</v>
      </c>
      <c r="M264" s="1" t="s">
        <v>668</v>
      </c>
      <c r="N264" s="1" t="str">
        <f t="shared" si="24"/>
        <v>n.a.</v>
      </c>
      <c r="O264" s="1"/>
      <c r="P264" s="1"/>
      <c r="Q264" s="1">
        <f t="shared" si="26"/>
        <v>5</v>
      </c>
      <c r="R264" s="1" t="s">
        <v>668</v>
      </c>
      <c r="S264" s="1" t="str">
        <f t="shared" si="27"/>
        <v>n.a.</v>
      </c>
      <c r="T264" s="1"/>
      <c r="U264" s="1"/>
      <c r="V264" s="1" t="str">
        <f t="shared" si="28"/>
        <v>n.a.</v>
      </c>
      <c r="W264" s="1" t="s">
        <v>668</v>
      </c>
      <c r="X264" s="1" t="str">
        <f t="shared" si="29"/>
        <v>n.a.</v>
      </c>
    </row>
    <row r="265" spans="1:24" x14ac:dyDescent="0.25">
      <c r="A265" s="4"/>
      <c r="B265" s="4" t="str">
        <f>HYPERLINK("https://attack.mitre.org/techniques/T1055/005/","MITRE")</f>
        <v>MITRE</v>
      </c>
      <c r="C265" s="4" t="s">
        <v>132</v>
      </c>
      <c r="D265" s="117" t="s">
        <v>164</v>
      </c>
      <c r="E265" s="118" t="s">
        <v>169</v>
      </c>
      <c r="F265" s="16">
        <v>2</v>
      </c>
      <c r="G265" s="16">
        <v>2</v>
      </c>
      <c r="H265" s="16" t="s">
        <v>7</v>
      </c>
      <c r="I265" s="92" t="s">
        <v>21</v>
      </c>
      <c r="J265" s="92" t="s">
        <v>21</v>
      </c>
      <c r="K265" s="92" t="s">
        <v>21</v>
      </c>
      <c r="L265" s="1">
        <f t="shared" si="25"/>
        <v>5</v>
      </c>
      <c r="M265" s="1" t="s">
        <v>668</v>
      </c>
      <c r="N265" s="1" t="str">
        <f t="shared" si="24"/>
        <v>n.a.</v>
      </c>
      <c r="O265" s="1"/>
      <c r="P265" s="1"/>
      <c r="Q265" s="1">
        <f t="shared" si="26"/>
        <v>5</v>
      </c>
      <c r="R265" s="1" t="s">
        <v>668</v>
      </c>
      <c r="S265" s="1" t="str">
        <f t="shared" si="27"/>
        <v>n.a.</v>
      </c>
      <c r="T265" s="1"/>
      <c r="U265" s="1"/>
      <c r="V265" s="1" t="str">
        <f t="shared" si="28"/>
        <v>n.a.</v>
      </c>
      <c r="W265" s="1" t="s">
        <v>668</v>
      </c>
      <c r="X265" s="1" t="str">
        <f t="shared" si="29"/>
        <v>n.a.</v>
      </c>
    </row>
    <row r="266" spans="1:24" x14ac:dyDescent="0.25">
      <c r="A266" s="4"/>
      <c r="B266" s="4" t="str">
        <f>HYPERLINK("https://attack.mitre.org/techniques/T1055/014/","MITRE")</f>
        <v>MITRE</v>
      </c>
      <c r="C266" s="4" t="s">
        <v>132</v>
      </c>
      <c r="D266" s="117" t="s">
        <v>164</v>
      </c>
      <c r="E266" s="118" t="s">
        <v>175</v>
      </c>
      <c r="F266" s="16">
        <v>2</v>
      </c>
      <c r="G266" s="16">
        <v>2</v>
      </c>
      <c r="H266" s="16" t="s">
        <v>7</v>
      </c>
      <c r="I266" s="92" t="s">
        <v>21</v>
      </c>
      <c r="J266" s="92" t="s">
        <v>21</v>
      </c>
      <c r="K266" s="92" t="s">
        <v>21</v>
      </c>
      <c r="L266" s="1">
        <f t="shared" si="25"/>
        <v>5</v>
      </c>
      <c r="M266" s="1" t="s">
        <v>668</v>
      </c>
      <c r="N266" s="1" t="str">
        <f t="shared" si="24"/>
        <v>n.a.</v>
      </c>
      <c r="O266" s="1"/>
      <c r="P266" s="1"/>
      <c r="Q266" s="1">
        <f t="shared" si="26"/>
        <v>5</v>
      </c>
      <c r="R266" s="1" t="s">
        <v>668</v>
      </c>
      <c r="S266" s="1" t="str">
        <f t="shared" si="27"/>
        <v>n.a.</v>
      </c>
      <c r="T266" s="1"/>
      <c r="U266" s="1"/>
      <c r="V266" s="1" t="str">
        <f t="shared" si="28"/>
        <v>n.a.</v>
      </c>
      <c r="W266" s="1" t="s">
        <v>668</v>
      </c>
      <c r="X266" s="1" t="str">
        <f t="shared" si="29"/>
        <v>n.a.</v>
      </c>
    </row>
    <row r="267" spans="1:24" x14ac:dyDescent="0.25">
      <c r="A267" s="4"/>
      <c r="B267" s="4" t="str">
        <f>HYPERLINK("https://attack.mitre.org/techniques/T1055/015/","MITRE")</f>
        <v>MITRE</v>
      </c>
      <c r="C267" s="4" t="s">
        <v>132</v>
      </c>
      <c r="D267" s="117" t="s">
        <v>164</v>
      </c>
      <c r="E267" s="118" t="s">
        <v>511</v>
      </c>
      <c r="F267" s="16">
        <v>2</v>
      </c>
      <c r="G267" s="16">
        <v>2</v>
      </c>
      <c r="H267" s="16" t="s">
        <v>7</v>
      </c>
      <c r="I267" s="92" t="s">
        <v>21</v>
      </c>
      <c r="J267" s="92" t="s">
        <v>21</v>
      </c>
      <c r="K267" s="92" t="s">
        <v>21</v>
      </c>
      <c r="L267" s="1">
        <f t="shared" si="25"/>
        <v>5</v>
      </c>
      <c r="M267" s="1" t="s">
        <v>668</v>
      </c>
      <c r="N267" s="1" t="str">
        <f t="shared" si="24"/>
        <v>n.a.</v>
      </c>
      <c r="O267" s="1"/>
      <c r="P267" s="1"/>
      <c r="Q267" s="1">
        <f t="shared" si="26"/>
        <v>5</v>
      </c>
      <c r="R267" s="1" t="s">
        <v>668</v>
      </c>
      <c r="S267" s="1" t="str">
        <f t="shared" si="27"/>
        <v>n.a.</v>
      </c>
      <c r="T267" s="1"/>
      <c r="U267" s="1"/>
      <c r="V267" s="1" t="str">
        <f t="shared" si="28"/>
        <v>n.a.</v>
      </c>
      <c r="W267" s="1" t="s">
        <v>668</v>
      </c>
      <c r="X267" s="1" t="str">
        <f t="shared" si="29"/>
        <v>n.a.</v>
      </c>
    </row>
    <row r="268" spans="1:24" x14ac:dyDescent="0.25">
      <c r="A268" s="4"/>
      <c r="B268" s="4" t="str">
        <f>HYPERLINK("https://attack.mitre.org/techniques/T1620","MITRE")</f>
        <v>MITRE</v>
      </c>
      <c r="C268" s="4" t="s">
        <v>132</v>
      </c>
      <c r="D268" s="117" t="s">
        <v>245</v>
      </c>
      <c r="E268" s="118" t="s">
        <v>15</v>
      </c>
      <c r="F268" s="16">
        <v>3</v>
      </c>
      <c r="G268" s="16">
        <v>3</v>
      </c>
      <c r="H268" s="16" t="s">
        <v>7</v>
      </c>
      <c r="I268" s="124"/>
      <c r="J268" s="124" t="s">
        <v>21</v>
      </c>
      <c r="K268" s="124"/>
      <c r="L268" s="1">
        <f t="shared" si="25"/>
        <v>4</v>
      </c>
      <c r="M268" s="1" t="s">
        <v>668</v>
      </c>
      <c r="N268" s="1" t="str">
        <f t="shared" si="24"/>
        <v>n.a.</v>
      </c>
      <c r="O268" s="1"/>
      <c r="P268" s="1"/>
      <c r="Q268" s="1">
        <f t="shared" si="26"/>
        <v>4</v>
      </c>
      <c r="R268" s="1" t="s">
        <v>668</v>
      </c>
      <c r="S268" s="1" t="str">
        <f t="shared" si="27"/>
        <v>n.a.</v>
      </c>
      <c r="T268" s="1"/>
      <c r="U268" s="1"/>
      <c r="V268" s="1" t="str">
        <f t="shared" si="28"/>
        <v>n.a.</v>
      </c>
      <c r="W268" s="1" t="s">
        <v>668</v>
      </c>
      <c r="X268" s="1" t="str">
        <f t="shared" si="29"/>
        <v>n.a.</v>
      </c>
    </row>
    <row r="269" spans="1:24" x14ac:dyDescent="0.25">
      <c r="A269" s="4"/>
      <c r="B269" s="4" t="str">
        <f>HYPERLINK("https://attack.mitre.org/techniques/T1207","MITRE")</f>
        <v>MITRE</v>
      </c>
      <c r="C269" s="4" t="s">
        <v>132</v>
      </c>
      <c r="D269" s="117" t="s">
        <v>246</v>
      </c>
      <c r="E269" s="118" t="s">
        <v>15</v>
      </c>
      <c r="F269" s="16">
        <v>3</v>
      </c>
      <c r="G269" s="16">
        <v>3</v>
      </c>
      <c r="H269" s="16" t="s">
        <v>7</v>
      </c>
      <c r="I269" s="124" t="s">
        <v>21</v>
      </c>
      <c r="J269" s="124" t="s">
        <v>21</v>
      </c>
      <c r="K269" s="124"/>
      <c r="L269" s="1">
        <f t="shared" si="25"/>
        <v>5</v>
      </c>
      <c r="M269" s="1" t="s">
        <v>668</v>
      </c>
      <c r="N269" s="1" t="str">
        <f t="shared" si="24"/>
        <v>n.a.</v>
      </c>
      <c r="O269" s="1"/>
      <c r="P269" s="1"/>
      <c r="Q269" s="1">
        <f t="shared" si="26"/>
        <v>5</v>
      </c>
      <c r="R269" s="1" t="s">
        <v>668</v>
      </c>
      <c r="S269" s="1" t="str">
        <f t="shared" si="27"/>
        <v>n.a.</v>
      </c>
      <c r="T269" s="1"/>
      <c r="U269" s="1"/>
      <c r="V269" s="1" t="str">
        <f t="shared" si="28"/>
        <v>n.a.</v>
      </c>
      <c r="W269" s="1" t="s">
        <v>668</v>
      </c>
      <c r="X269" s="1" t="str">
        <f t="shared" si="29"/>
        <v>n.a.</v>
      </c>
    </row>
    <row r="270" spans="1:24" x14ac:dyDescent="0.25">
      <c r="A270" s="4"/>
      <c r="B270" s="4" t="str">
        <f>HYPERLINK("https://attack.mitre.org/techniques/T1014","MITRE")</f>
        <v>MITRE</v>
      </c>
      <c r="C270" s="4" t="s">
        <v>132</v>
      </c>
      <c r="D270" s="117" t="s">
        <v>247</v>
      </c>
      <c r="E270" s="118" t="s">
        <v>15</v>
      </c>
      <c r="F270" s="16">
        <v>3</v>
      </c>
      <c r="G270" s="16">
        <v>3</v>
      </c>
      <c r="H270" s="16" t="s">
        <v>7</v>
      </c>
      <c r="I270" s="124"/>
      <c r="J270" s="124" t="s">
        <v>21</v>
      </c>
      <c r="K270" s="124"/>
      <c r="L270" s="1">
        <f t="shared" si="25"/>
        <v>4</v>
      </c>
      <c r="M270" s="1" t="s">
        <v>668</v>
      </c>
      <c r="N270" s="1" t="str">
        <f t="shared" si="24"/>
        <v>n.a.</v>
      </c>
      <c r="O270" s="1"/>
      <c r="P270" s="1"/>
      <c r="Q270" s="1">
        <f t="shared" si="26"/>
        <v>4</v>
      </c>
      <c r="R270" s="1" t="s">
        <v>668</v>
      </c>
      <c r="S270" s="1" t="str">
        <f t="shared" si="27"/>
        <v>n.a.</v>
      </c>
      <c r="T270" s="1"/>
      <c r="U270" s="1"/>
      <c r="V270" s="1" t="str">
        <f t="shared" si="28"/>
        <v>n.a.</v>
      </c>
      <c r="W270" s="1" t="s">
        <v>668</v>
      </c>
      <c r="X270" s="1" t="str">
        <f t="shared" si="29"/>
        <v>n.a.</v>
      </c>
    </row>
    <row r="271" spans="1:24" x14ac:dyDescent="0.25">
      <c r="A271" s="4"/>
      <c r="B271" s="4" t="str">
        <f>HYPERLINK("https://attack.mitre.org/techniques/T1553/002","MITRE")</f>
        <v>MITRE</v>
      </c>
      <c r="C271" s="4" t="s">
        <v>132</v>
      </c>
      <c r="D271" s="117" t="s">
        <v>204</v>
      </c>
      <c r="E271" s="118" t="s">
        <v>248</v>
      </c>
      <c r="F271" s="16">
        <v>2</v>
      </c>
      <c r="G271" s="16">
        <v>2</v>
      </c>
      <c r="H271" s="16" t="s">
        <v>7</v>
      </c>
      <c r="I271" s="124"/>
      <c r="J271" s="124" t="s">
        <v>21</v>
      </c>
      <c r="K271" s="124"/>
      <c r="L271" s="1">
        <f t="shared" si="25"/>
        <v>3</v>
      </c>
      <c r="M271" s="1" t="s">
        <v>668</v>
      </c>
      <c r="N271" s="1" t="str">
        <f t="shared" si="24"/>
        <v>n.a.</v>
      </c>
      <c r="O271" s="1"/>
      <c r="P271" s="1"/>
      <c r="Q271" s="1">
        <f t="shared" si="26"/>
        <v>3</v>
      </c>
      <c r="R271" s="1" t="s">
        <v>668</v>
      </c>
      <c r="S271" s="1" t="str">
        <f t="shared" si="27"/>
        <v>n.a.</v>
      </c>
      <c r="T271" s="1"/>
      <c r="U271" s="1"/>
      <c r="V271" s="1" t="str">
        <f t="shared" si="28"/>
        <v>n.a.</v>
      </c>
      <c r="W271" s="1" t="s">
        <v>668</v>
      </c>
      <c r="X271" s="1" t="str">
        <f t="shared" si="29"/>
        <v>n.a.</v>
      </c>
    </row>
    <row r="272" spans="1:24" x14ac:dyDescent="0.25">
      <c r="A272" s="4"/>
      <c r="B272" s="4" t="str">
        <f>HYPERLINK("https://attack.mitre.org/techniques/T1553/006","MITRE")</f>
        <v>MITRE</v>
      </c>
      <c r="C272" s="4" t="s">
        <v>132</v>
      </c>
      <c r="D272" s="117" t="s">
        <v>204</v>
      </c>
      <c r="E272" s="118" t="s">
        <v>249</v>
      </c>
      <c r="F272" s="16">
        <v>2</v>
      </c>
      <c r="G272" s="16">
        <v>2</v>
      </c>
      <c r="H272" s="16" t="s">
        <v>7</v>
      </c>
      <c r="I272" s="124"/>
      <c r="J272" s="124" t="s">
        <v>21</v>
      </c>
      <c r="K272" s="124" t="s">
        <v>21</v>
      </c>
      <c r="L272" s="1">
        <f t="shared" si="25"/>
        <v>4</v>
      </c>
      <c r="M272" s="1" t="s">
        <v>668</v>
      </c>
      <c r="N272" s="1" t="str">
        <f t="shared" si="24"/>
        <v>n.a.</v>
      </c>
      <c r="O272" s="1"/>
      <c r="P272" s="1"/>
      <c r="Q272" s="1">
        <f t="shared" si="26"/>
        <v>4</v>
      </c>
      <c r="R272" s="1" t="s">
        <v>668</v>
      </c>
      <c r="S272" s="1" t="str">
        <f t="shared" si="27"/>
        <v>n.a.</v>
      </c>
      <c r="T272" s="1"/>
      <c r="U272" s="1"/>
      <c r="V272" s="1" t="str">
        <f t="shared" si="28"/>
        <v>n.a.</v>
      </c>
      <c r="W272" s="1" t="s">
        <v>668</v>
      </c>
      <c r="X272" s="1" t="str">
        <f t="shared" si="29"/>
        <v>n.a.</v>
      </c>
    </row>
    <row r="273" spans="1:24" x14ac:dyDescent="0.25">
      <c r="A273" s="4"/>
      <c r="B273" s="4" t="str">
        <f>HYPERLINK("https://attack.mitre.org/techniques/T1553/001","MITRE")</f>
        <v>MITRE</v>
      </c>
      <c r="C273" s="4" t="s">
        <v>132</v>
      </c>
      <c r="D273" s="117" t="s">
        <v>204</v>
      </c>
      <c r="E273" s="118" t="s">
        <v>205</v>
      </c>
      <c r="F273" s="16">
        <v>2</v>
      </c>
      <c r="G273" s="16" t="s">
        <v>7</v>
      </c>
      <c r="H273" s="16" t="s">
        <v>7</v>
      </c>
      <c r="I273" s="92"/>
      <c r="J273" s="92" t="s">
        <v>21</v>
      </c>
      <c r="K273" s="92"/>
      <c r="L273" s="1">
        <f t="shared" si="25"/>
        <v>3</v>
      </c>
      <c r="M273" s="1" t="s">
        <v>668</v>
      </c>
      <c r="N273" s="1" t="str">
        <f t="shared" si="24"/>
        <v>n.a.</v>
      </c>
      <c r="O273" s="1"/>
      <c r="P273" s="1"/>
      <c r="Q273" s="1" t="str">
        <f t="shared" si="26"/>
        <v>n.a.</v>
      </c>
      <c r="R273" s="1" t="s">
        <v>668</v>
      </c>
      <c r="S273" s="1" t="str">
        <f t="shared" si="27"/>
        <v>n.a.</v>
      </c>
      <c r="T273" s="1"/>
      <c r="U273" s="1"/>
      <c r="V273" s="1" t="str">
        <f t="shared" si="28"/>
        <v>n.a.</v>
      </c>
      <c r="W273" s="1" t="s">
        <v>668</v>
      </c>
      <c r="X273" s="1" t="str">
        <f t="shared" si="29"/>
        <v>n.a.</v>
      </c>
    </row>
    <row r="274" spans="1:24" x14ac:dyDescent="0.25">
      <c r="A274" s="4"/>
      <c r="B274" s="4" t="str">
        <f>HYPERLINK("https://attack.mitre.org/techniques/T1553/004","MITRE")</f>
        <v>MITRE</v>
      </c>
      <c r="C274" s="4" t="s">
        <v>132</v>
      </c>
      <c r="D274" s="117" t="s">
        <v>204</v>
      </c>
      <c r="E274" s="118" t="s">
        <v>250</v>
      </c>
      <c r="F274" s="16">
        <v>2</v>
      </c>
      <c r="G274" s="16">
        <v>2</v>
      </c>
      <c r="H274" s="16" t="s">
        <v>7</v>
      </c>
      <c r="I274" s="124"/>
      <c r="J274" s="124" t="s">
        <v>21</v>
      </c>
      <c r="K274" s="124" t="s">
        <v>21</v>
      </c>
      <c r="L274" s="1">
        <f t="shared" si="25"/>
        <v>4</v>
      </c>
      <c r="M274" s="1" t="s">
        <v>668</v>
      </c>
      <c r="N274" s="1" t="str">
        <f t="shared" si="24"/>
        <v>n.a.</v>
      </c>
      <c r="O274" s="1"/>
      <c r="P274" s="1"/>
      <c r="Q274" s="1">
        <f t="shared" si="26"/>
        <v>4</v>
      </c>
      <c r="R274" s="1" t="s">
        <v>668</v>
      </c>
      <c r="S274" s="1" t="str">
        <f t="shared" si="27"/>
        <v>n.a.</v>
      </c>
      <c r="T274" s="1"/>
      <c r="U274" s="1"/>
      <c r="V274" s="1" t="str">
        <f t="shared" si="28"/>
        <v>n.a.</v>
      </c>
      <c r="W274" s="1" t="s">
        <v>668</v>
      </c>
      <c r="X274" s="1" t="str">
        <f t="shared" si="29"/>
        <v>n.a.</v>
      </c>
    </row>
    <row r="275" spans="1:24" x14ac:dyDescent="0.25">
      <c r="A275" s="4"/>
      <c r="B275" s="4" t="str">
        <f>HYPERLINK("https://attack.mitre.org/techniques/T1553/005","MITRE")</f>
        <v>MITRE</v>
      </c>
      <c r="C275" s="4" t="s">
        <v>132</v>
      </c>
      <c r="D275" s="117" t="s">
        <v>204</v>
      </c>
      <c r="E275" s="118" t="s">
        <v>251</v>
      </c>
      <c r="F275" s="16">
        <v>2</v>
      </c>
      <c r="G275" s="16">
        <v>2</v>
      </c>
      <c r="H275" s="16" t="s">
        <v>7</v>
      </c>
      <c r="I275" s="124"/>
      <c r="J275" s="124" t="s">
        <v>21</v>
      </c>
      <c r="K275" s="124"/>
      <c r="L275" s="1">
        <f t="shared" si="25"/>
        <v>3</v>
      </c>
      <c r="M275" s="1" t="s">
        <v>668</v>
      </c>
      <c r="N275" s="1" t="str">
        <f t="shared" si="24"/>
        <v>n.a.</v>
      </c>
      <c r="O275" s="1"/>
      <c r="P275" s="1"/>
      <c r="Q275" s="1">
        <f t="shared" si="26"/>
        <v>3</v>
      </c>
      <c r="R275" s="1" t="s">
        <v>668</v>
      </c>
      <c r="S275" s="1" t="str">
        <f t="shared" si="27"/>
        <v>n.a.</v>
      </c>
      <c r="T275" s="1"/>
      <c r="U275" s="1"/>
      <c r="V275" s="1" t="str">
        <f t="shared" si="28"/>
        <v>n.a.</v>
      </c>
      <c r="W275" s="1" t="s">
        <v>668</v>
      </c>
      <c r="X275" s="1" t="str">
        <f t="shared" si="29"/>
        <v>n.a.</v>
      </c>
    </row>
    <row r="276" spans="1:24" x14ac:dyDescent="0.25">
      <c r="A276" s="4"/>
      <c r="B276" s="4" t="str">
        <f>HYPERLINK("https://attack.mitre.org/techniques/T1553/003","MITRE")</f>
        <v>MITRE</v>
      </c>
      <c r="C276" s="4" t="s">
        <v>132</v>
      </c>
      <c r="D276" s="117" t="s">
        <v>204</v>
      </c>
      <c r="E276" s="118" t="s">
        <v>252</v>
      </c>
      <c r="F276" s="16">
        <v>3</v>
      </c>
      <c r="G276" s="16">
        <v>3</v>
      </c>
      <c r="H276" s="16" t="s">
        <v>7</v>
      </c>
      <c r="I276" s="124"/>
      <c r="J276" s="124" t="s">
        <v>21</v>
      </c>
      <c r="K276" s="124" t="s">
        <v>21</v>
      </c>
      <c r="L276" s="1">
        <f t="shared" si="25"/>
        <v>5</v>
      </c>
      <c r="M276" s="1" t="s">
        <v>668</v>
      </c>
      <c r="N276" s="1" t="str">
        <f t="shared" si="24"/>
        <v>n.a.</v>
      </c>
      <c r="O276" s="1"/>
      <c r="P276" s="1"/>
      <c r="Q276" s="1">
        <f t="shared" si="26"/>
        <v>5</v>
      </c>
      <c r="R276" s="1" t="s">
        <v>668</v>
      </c>
      <c r="S276" s="1" t="str">
        <f t="shared" si="27"/>
        <v>n.a.</v>
      </c>
      <c r="T276" s="1"/>
      <c r="U276" s="1"/>
      <c r="V276" s="1" t="str">
        <f t="shared" si="28"/>
        <v>n.a.</v>
      </c>
      <c r="W276" s="1" t="s">
        <v>668</v>
      </c>
      <c r="X276" s="1" t="str">
        <f t="shared" si="29"/>
        <v>n.a.</v>
      </c>
    </row>
    <row r="277" spans="1:24" x14ac:dyDescent="0.25">
      <c r="A277" s="4"/>
      <c r="B277" s="4" t="str">
        <f>HYPERLINK("https://attack.mitre.org/techniques/T1218/003","MITRE")</f>
        <v>MITRE</v>
      </c>
      <c r="C277" s="4" t="s">
        <v>132</v>
      </c>
      <c r="D277" s="117" t="s">
        <v>253</v>
      </c>
      <c r="E277" s="118" t="s">
        <v>254</v>
      </c>
      <c r="F277" s="16">
        <v>2</v>
      </c>
      <c r="G277" s="16">
        <v>2</v>
      </c>
      <c r="H277" s="16" t="s">
        <v>7</v>
      </c>
      <c r="I277" s="124"/>
      <c r="J277" s="124" t="s">
        <v>21</v>
      </c>
      <c r="K277" s="124"/>
      <c r="L277" s="1">
        <f t="shared" si="25"/>
        <v>3</v>
      </c>
      <c r="M277" s="1" t="s">
        <v>668</v>
      </c>
      <c r="N277" s="1" t="str">
        <f t="shared" si="24"/>
        <v>n.a.</v>
      </c>
      <c r="O277" s="1"/>
      <c r="P277" s="1"/>
      <c r="Q277" s="1">
        <f t="shared" si="26"/>
        <v>3</v>
      </c>
      <c r="R277" s="1" t="s">
        <v>668</v>
      </c>
      <c r="S277" s="1" t="str">
        <f t="shared" si="27"/>
        <v>n.a.</v>
      </c>
      <c r="T277" s="1"/>
      <c r="U277" s="1"/>
      <c r="V277" s="1" t="str">
        <f t="shared" si="28"/>
        <v>n.a.</v>
      </c>
      <c r="W277" s="1" t="s">
        <v>668</v>
      </c>
      <c r="X277" s="1" t="str">
        <f t="shared" si="29"/>
        <v>n.a.</v>
      </c>
    </row>
    <row r="278" spans="1:24" x14ac:dyDescent="0.25">
      <c r="A278" s="4"/>
      <c r="B278" s="4" t="str">
        <f>HYPERLINK("https://attack.mitre.org/techniques/T1218/001","MITRE")</f>
        <v>MITRE</v>
      </c>
      <c r="C278" s="4" t="s">
        <v>132</v>
      </c>
      <c r="D278" s="117" t="s">
        <v>253</v>
      </c>
      <c r="E278" s="118" t="s">
        <v>255</v>
      </c>
      <c r="F278" s="16">
        <v>2</v>
      </c>
      <c r="G278" s="16">
        <v>2</v>
      </c>
      <c r="H278" s="16" t="s">
        <v>7</v>
      </c>
      <c r="I278" s="124"/>
      <c r="J278" s="124" t="s">
        <v>21</v>
      </c>
      <c r="K278" s="124"/>
      <c r="L278" s="1">
        <f t="shared" si="25"/>
        <v>3</v>
      </c>
      <c r="M278" s="1" t="s">
        <v>668</v>
      </c>
      <c r="N278" s="1" t="str">
        <f t="shared" si="24"/>
        <v>n.a.</v>
      </c>
      <c r="O278" s="1"/>
      <c r="P278" s="1"/>
      <c r="Q278" s="1">
        <f t="shared" si="26"/>
        <v>3</v>
      </c>
      <c r="R278" s="1" t="s">
        <v>668</v>
      </c>
      <c r="S278" s="1" t="str">
        <f t="shared" si="27"/>
        <v>n.a.</v>
      </c>
      <c r="T278" s="1"/>
      <c r="U278" s="1"/>
      <c r="V278" s="1" t="str">
        <f t="shared" si="28"/>
        <v>n.a.</v>
      </c>
      <c r="W278" s="1" t="s">
        <v>668</v>
      </c>
      <c r="X278" s="1" t="str">
        <f t="shared" si="29"/>
        <v>n.a.</v>
      </c>
    </row>
    <row r="279" spans="1:24" x14ac:dyDescent="0.25">
      <c r="A279" s="4"/>
      <c r="B279" s="4" t="str">
        <f>HYPERLINK("https://attack.mitre.org/techniques/T1218/002","MITRE")</f>
        <v>MITRE</v>
      </c>
      <c r="C279" s="4" t="s">
        <v>132</v>
      </c>
      <c r="D279" s="117" t="s">
        <v>253</v>
      </c>
      <c r="E279" s="118" t="s">
        <v>256</v>
      </c>
      <c r="F279" s="16">
        <v>2</v>
      </c>
      <c r="G279" s="16">
        <v>2</v>
      </c>
      <c r="H279" s="16" t="s">
        <v>7</v>
      </c>
      <c r="I279" s="124"/>
      <c r="J279" s="124" t="s">
        <v>21</v>
      </c>
      <c r="K279" s="124"/>
      <c r="L279" s="1">
        <f t="shared" si="25"/>
        <v>3</v>
      </c>
      <c r="M279" s="1" t="s">
        <v>668</v>
      </c>
      <c r="N279" s="1" t="str">
        <f t="shared" si="24"/>
        <v>n.a.</v>
      </c>
      <c r="O279" s="1"/>
      <c r="P279" s="1"/>
      <c r="Q279" s="1">
        <f t="shared" si="26"/>
        <v>3</v>
      </c>
      <c r="R279" s="1" t="s">
        <v>668</v>
      </c>
      <c r="S279" s="1" t="str">
        <f t="shared" si="27"/>
        <v>n.a.</v>
      </c>
      <c r="T279" s="1"/>
      <c r="U279" s="1"/>
      <c r="V279" s="1" t="str">
        <f t="shared" si="28"/>
        <v>n.a.</v>
      </c>
      <c r="W279" s="1" t="s">
        <v>668</v>
      </c>
      <c r="X279" s="1" t="str">
        <f t="shared" si="29"/>
        <v>n.a.</v>
      </c>
    </row>
    <row r="280" spans="1:24" x14ac:dyDescent="0.25">
      <c r="A280" s="4"/>
      <c r="B280" s="4" t="str">
        <f>HYPERLINK("https://attack.mitre.org/techniques/T1218/004","MITRE")</f>
        <v>MITRE</v>
      </c>
      <c r="C280" s="4" t="s">
        <v>132</v>
      </c>
      <c r="D280" s="117" t="s">
        <v>253</v>
      </c>
      <c r="E280" s="118" t="s">
        <v>257</v>
      </c>
      <c r="F280" s="16">
        <v>2</v>
      </c>
      <c r="G280" s="16">
        <v>2</v>
      </c>
      <c r="H280" s="16" t="s">
        <v>7</v>
      </c>
      <c r="I280" s="124"/>
      <c r="J280" s="124" t="s">
        <v>21</v>
      </c>
      <c r="K280" s="124"/>
      <c r="L280" s="1">
        <f t="shared" si="25"/>
        <v>3</v>
      </c>
      <c r="M280" s="1" t="s">
        <v>668</v>
      </c>
      <c r="N280" s="1" t="str">
        <f t="shared" si="24"/>
        <v>n.a.</v>
      </c>
      <c r="O280" s="1"/>
      <c r="P280" s="1"/>
      <c r="Q280" s="1">
        <f t="shared" si="26"/>
        <v>3</v>
      </c>
      <c r="R280" s="1" t="s">
        <v>668</v>
      </c>
      <c r="S280" s="1" t="str">
        <f t="shared" si="27"/>
        <v>n.a.</v>
      </c>
      <c r="T280" s="1"/>
      <c r="U280" s="1"/>
      <c r="V280" s="1" t="str">
        <f t="shared" si="28"/>
        <v>n.a.</v>
      </c>
      <c r="W280" s="1" t="s">
        <v>668</v>
      </c>
      <c r="X280" s="1" t="str">
        <f t="shared" si="29"/>
        <v>n.a.</v>
      </c>
    </row>
    <row r="281" spans="1:24" x14ac:dyDescent="0.25">
      <c r="A281" s="4"/>
      <c r="B281" s="4" t="str">
        <f>HYPERLINK("https://attack.mitre.org/techniques/T1218/013","MITRE")</f>
        <v>MITRE</v>
      </c>
      <c r="C281" s="4" t="s">
        <v>132</v>
      </c>
      <c r="D281" s="117" t="s">
        <v>253</v>
      </c>
      <c r="E281" s="118" t="s">
        <v>258</v>
      </c>
      <c r="F281" s="16">
        <v>1</v>
      </c>
      <c r="G281" s="16">
        <v>2</v>
      </c>
      <c r="H281" s="16" t="s">
        <v>7</v>
      </c>
      <c r="I281" s="124"/>
      <c r="J281" s="124" t="s">
        <v>21</v>
      </c>
      <c r="K281" s="124"/>
      <c r="L281" s="1">
        <f t="shared" si="25"/>
        <v>2</v>
      </c>
      <c r="M281" s="1" t="s">
        <v>668</v>
      </c>
      <c r="N281" s="1" t="str">
        <f t="shared" si="24"/>
        <v>n.a.</v>
      </c>
      <c r="O281" s="1"/>
      <c r="P281" s="1"/>
      <c r="Q281" s="1">
        <f t="shared" si="26"/>
        <v>3</v>
      </c>
      <c r="R281" s="1" t="s">
        <v>668</v>
      </c>
      <c r="S281" s="1" t="str">
        <f t="shared" si="27"/>
        <v>n.a.</v>
      </c>
      <c r="T281" s="1"/>
      <c r="U281" s="1"/>
      <c r="V281" s="1" t="str">
        <f t="shared" si="28"/>
        <v>n.a.</v>
      </c>
      <c r="W281" s="1" t="s">
        <v>668</v>
      </c>
      <c r="X281" s="1" t="str">
        <f t="shared" si="29"/>
        <v>n.a.</v>
      </c>
    </row>
    <row r="282" spans="1:24" x14ac:dyDescent="0.25">
      <c r="A282" s="4"/>
      <c r="B282" s="4" t="str">
        <f>HYPERLINK("https://attack.mitre.org/techniques/T1218/014","MITRE")</f>
        <v>MITRE</v>
      </c>
      <c r="C282" s="4" t="s">
        <v>132</v>
      </c>
      <c r="D282" s="117" t="s">
        <v>253</v>
      </c>
      <c r="E282" s="118" t="s">
        <v>259</v>
      </c>
      <c r="F282" s="16">
        <v>2</v>
      </c>
      <c r="G282" s="16">
        <v>2</v>
      </c>
      <c r="H282" s="16" t="s">
        <v>7</v>
      </c>
      <c r="I282" s="124"/>
      <c r="J282" s="124" t="s">
        <v>21</v>
      </c>
      <c r="K282" s="124"/>
      <c r="L282" s="1">
        <f t="shared" si="25"/>
        <v>3</v>
      </c>
      <c r="M282" s="1" t="s">
        <v>668</v>
      </c>
      <c r="N282" s="1" t="str">
        <f t="shared" si="24"/>
        <v>n.a.</v>
      </c>
      <c r="O282" s="1"/>
      <c r="P282" s="1"/>
      <c r="Q282" s="1">
        <f t="shared" si="26"/>
        <v>3</v>
      </c>
      <c r="R282" s="1" t="s">
        <v>668</v>
      </c>
      <c r="S282" s="1" t="str">
        <f t="shared" si="27"/>
        <v>n.a.</v>
      </c>
      <c r="T282" s="1"/>
      <c r="U282" s="1"/>
      <c r="V282" s="1" t="str">
        <f t="shared" si="28"/>
        <v>n.a.</v>
      </c>
      <c r="W282" s="1" t="s">
        <v>668</v>
      </c>
      <c r="X282" s="1" t="str">
        <f t="shared" si="29"/>
        <v>n.a.</v>
      </c>
    </row>
    <row r="283" spans="1:24" x14ac:dyDescent="0.25">
      <c r="A283" s="4"/>
      <c r="B283" s="4" t="str">
        <f>HYPERLINK("https://attack.mitre.org/techniques/T1218/005","MITRE")</f>
        <v>MITRE</v>
      </c>
      <c r="C283" s="4" t="s">
        <v>132</v>
      </c>
      <c r="D283" s="117" t="s">
        <v>253</v>
      </c>
      <c r="E283" s="118" t="s">
        <v>260</v>
      </c>
      <c r="F283" s="16">
        <v>2</v>
      </c>
      <c r="G283" s="16">
        <v>2</v>
      </c>
      <c r="H283" s="16" t="s">
        <v>7</v>
      </c>
      <c r="I283" s="124"/>
      <c r="J283" s="124" t="s">
        <v>21</v>
      </c>
      <c r="K283" s="124"/>
      <c r="L283" s="1">
        <f t="shared" si="25"/>
        <v>3</v>
      </c>
      <c r="M283" s="1" t="s">
        <v>668</v>
      </c>
      <c r="N283" s="1" t="str">
        <f t="shared" si="24"/>
        <v>n.a.</v>
      </c>
      <c r="O283" s="1"/>
      <c r="P283" s="1"/>
      <c r="Q283" s="1">
        <f t="shared" si="26"/>
        <v>3</v>
      </c>
      <c r="R283" s="1" t="s">
        <v>668</v>
      </c>
      <c r="S283" s="1" t="str">
        <f t="shared" si="27"/>
        <v>n.a.</v>
      </c>
      <c r="T283" s="1"/>
      <c r="U283" s="1"/>
      <c r="V283" s="1" t="str">
        <f t="shared" si="28"/>
        <v>n.a.</v>
      </c>
      <c r="W283" s="1" t="s">
        <v>668</v>
      </c>
      <c r="X283" s="1" t="str">
        <f t="shared" si="29"/>
        <v>n.a.</v>
      </c>
    </row>
    <row r="284" spans="1:24" x14ac:dyDescent="0.25">
      <c r="A284" s="4"/>
      <c r="B284" s="4" t="str">
        <f>HYPERLINK("https://attack.mitre.org/techniques/T1218/007","MITRE")</f>
        <v>MITRE</v>
      </c>
      <c r="C284" s="4" t="s">
        <v>132</v>
      </c>
      <c r="D284" s="117" t="s">
        <v>253</v>
      </c>
      <c r="E284" s="118" t="s">
        <v>261</v>
      </c>
      <c r="F284" s="16">
        <v>3</v>
      </c>
      <c r="G284" s="16">
        <v>3</v>
      </c>
      <c r="H284" s="16" t="s">
        <v>7</v>
      </c>
      <c r="I284" s="124"/>
      <c r="J284" s="124" t="s">
        <v>21</v>
      </c>
      <c r="K284" s="124"/>
      <c r="L284" s="1">
        <f t="shared" si="25"/>
        <v>4</v>
      </c>
      <c r="M284" s="1" t="s">
        <v>668</v>
      </c>
      <c r="N284" s="1" t="str">
        <f t="shared" si="24"/>
        <v>n.a.</v>
      </c>
      <c r="O284" s="1"/>
      <c r="P284" s="1"/>
      <c r="Q284" s="1">
        <f t="shared" si="26"/>
        <v>4</v>
      </c>
      <c r="R284" s="1" t="s">
        <v>668</v>
      </c>
      <c r="S284" s="1" t="str">
        <f t="shared" si="27"/>
        <v>n.a.</v>
      </c>
      <c r="T284" s="1"/>
      <c r="U284" s="1"/>
      <c r="V284" s="1" t="str">
        <f t="shared" si="28"/>
        <v>n.a.</v>
      </c>
      <c r="W284" s="1" t="s">
        <v>668</v>
      </c>
      <c r="X284" s="1" t="str">
        <f t="shared" si="29"/>
        <v>n.a.</v>
      </c>
    </row>
    <row r="285" spans="1:24" x14ac:dyDescent="0.25">
      <c r="A285" s="4"/>
      <c r="B285" s="4" t="str">
        <f>HYPERLINK("https://attack.mitre.org/techniques/T1218/008","MITRE")</f>
        <v>MITRE</v>
      </c>
      <c r="C285" s="4" t="s">
        <v>132</v>
      </c>
      <c r="D285" s="117" t="s">
        <v>253</v>
      </c>
      <c r="E285" s="118" t="s">
        <v>262</v>
      </c>
      <c r="F285" s="16">
        <v>2</v>
      </c>
      <c r="G285" s="16" t="s">
        <v>7</v>
      </c>
      <c r="H285" s="16" t="s">
        <v>7</v>
      </c>
      <c r="I285" s="124"/>
      <c r="J285" s="124" t="s">
        <v>21</v>
      </c>
      <c r="K285" s="124"/>
      <c r="L285" s="1">
        <f t="shared" si="25"/>
        <v>3</v>
      </c>
      <c r="M285" s="1" t="s">
        <v>668</v>
      </c>
      <c r="N285" s="1" t="str">
        <f t="shared" si="24"/>
        <v>n.a.</v>
      </c>
      <c r="O285" s="1"/>
      <c r="P285" s="1"/>
      <c r="Q285" s="1" t="str">
        <f t="shared" si="26"/>
        <v>n.a.</v>
      </c>
      <c r="R285" s="1" t="s">
        <v>668</v>
      </c>
      <c r="S285" s="1" t="str">
        <f t="shared" si="27"/>
        <v>n.a.</v>
      </c>
      <c r="T285" s="1"/>
      <c r="U285" s="1"/>
      <c r="V285" s="1" t="str">
        <f t="shared" si="28"/>
        <v>n.a.</v>
      </c>
      <c r="W285" s="1" t="s">
        <v>668</v>
      </c>
      <c r="X285" s="1" t="str">
        <f t="shared" si="29"/>
        <v>n.a.</v>
      </c>
    </row>
    <row r="286" spans="1:24" x14ac:dyDescent="0.25">
      <c r="A286" s="4"/>
      <c r="B286" s="4" t="str">
        <f>HYPERLINK("https://attack.mitre.org/techniques/T1218/009","MITRE")</f>
        <v>MITRE</v>
      </c>
      <c r="C286" s="4" t="s">
        <v>132</v>
      </c>
      <c r="D286" s="117" t="s">
        <v>253</v>
      </c>
      <c r="E286" s="118" t="s">
        <v>263</v>
      </c>
      <c r="F286" s="16">
        <v>1</v>
      </c>
      <c r="G286" s="16">
        <v>2</v>
      </c>
      <c r="H286" s="16" t="s">
        <v>7</v>
      </c>
      <c r="I286" s="124"/>
      <c r="J286" s="124" t="s">
        <v>21</v>
      </c>
      <c r="K286" s="124"/>
      <c r="L286" s="1">
        <f t="shared" si="25"/>
        <v>2</v>
      </c>
      <c r="M286" s="1" t="s">
        <v>668</v>
      </c>
      <c r="N286" s="1" t="str">
        <f t="shared" si="24"/>
        <v>n.a.</v>
      </c>
      <c r="O286" s="1"/>
      <c r="P286" s="1"/>
      <c r="Q286" s="1">
        <f t="shared" si="26"/>
        <v>3</v>
      </c>
      <c r="R286" s="1" t="s">
        <v>668</v>
      </c>
      <c r="S286" s="1" t="str">
        <f t="shared" si="27"/>
        <v>n.a.</v>
      </c>
      <c r="T286" s="1"/>
      <c r="U286" s="1"/>
      <c r="V286" s="1" t="str">
        <f t="shared" si="28"/>
        <v>n.a.</v>
      </c>
      <c r="W286" s="1" t="s">
        <v>668</v>
      </c>
      <c r="X286" s="1" t="str">
        <f t="shared" si="29"/>
        <v>n.a.</v>
      </c>
    </row>
    <row r="287" spans="1:24" x14ac:dyDescent="0.25">
      <c r="A287" s="4"/>
      <c r="B287" s="4" t="str">
        <f>HYPERLINK("https://attack.mitre.org/techniques/T1218/010","MITRE")</f>
        <v>MITRE</v>
      </c>
      <c r="C287" s="4" t="s">
        <v>132</v>
      </c>
      <c r="D287" s="117" t="s">
        <v>253</v>
      </c>
      <c r="E287" s="118" t="s">
        <v>264</v>
      </c>
      <c r="F287" s="16">
        <v>2</v>
      </c>
      <c r="G287" s="16">
        <v>2</v>
      </c>
      <c r="H287" s="16" t="s">
        <v>7</v>
      </c>
      <c r="I287" s="124"/>
      <c r="J287" s="124" t="s">
        <v>21</v>
      </c>
      <c r="K287" s="124"/>
      <c r="L287" s="1">
        <f t="shared" si="25"/>
        <v>3</v>
      </c>
      <c r="M287" s="1" t="s">
        <v>668</v>
      </c>
      <c r="N287" s="1" t="str">
        <f t="shared" si="24"/>
        <v>n.a.</v>
      </c>
      <c r="O287" s="1"/>
      <c r="P287" s="1"/>
      <c r="Q287" s="1">
        <f t="shared" si="26"/>
        <v>3</v>
      </c>
      <c r="R287" s="1" t="s">
        <v>668</v>
      </c>
      <c r="S287" s="1" t="str">
        <f t="shared" si="27"/>
        <v>n.a.</v>
      </c>
      <c r="T287" s="1"/>
      <c r="U287" s="1"/>
      <c r="V287" s="1" t="str">
        <f t="shared" si="28"/>
        <v>n.a.</v>
      </c>
      <c r="W287" s="1" t="s">
        <v>668</v>
      </c>
      <c r="X287" s="1" t="str">
        <f t="shared" si="29"/>
        <v>n.a.</v>
      </c>
    </row>
    <row r="288" spans="1:24" x14ac:dyDescent="0.25">
      <c r="A288" s="4"/>
      <c r="B288" s="4" t="str">
        <f>HYPERLINK("https://attack.mitre.org/techniques/T1218/011","MITRE")</f>
        <v>MITRE</v>
      </c>
      <c r="C288" s="4" t="s">
        <v>132</v>
      </c>
      <c r="D288" s="117" t="s">
        <v>253</v>
      </c>
      <c r="E288" s="118" t="s">
        <v>265</v>
      </c>
      <c r="F288" s="16">
        <v>2</v>
      </c>
      <c r="G288" s="16">
        <v>2</v>
      </c>
      <c r="H288" s="16" t="s">
        <v>7</v>
      </c>
      <c r="I288" s="124"/>
      <c r="J288" s="124" t="s">
        <v>21</v>
      </c>
      <c r="K288" s="124"/>
      <c r="L288" s="1">
        <f t="shared" si="25"/>
        <v>3</v>
      </c>
      <c r="M288" s="1" t="s">
        <v>668</v>
      </c>
      <c r="N288" s="1" t="str">
        <f t="shared" si="24"/>
        <v>n.a.</v>
      </c>
      <c r="O288" s="1"/>
      <c r="P288" s="1"/>
      <c r="Q288" s="1">
        <f t="shared" si="26"/>
        <v>3</v>
      </c>
      <c r="R288" s="1" t="s">
        <v>668</v>
      </c>
      <c r="S288" s="1" t="str">
        <f t="shared" si="27"/>
        <v>n.a.</v>
      </c>
      <c r="T288" s="1"/>
      <c r="U288" s="1"/>
      <c r="V288" s="1" t="str">
        <f t="shared" si="28"/>
        <v>n.a.</v>
      </c>
      <c r="W288" s="1" t="s">
        <v>668</v>
      </c>
      <c r="X288" s="1" t="str">
        <f t="shared" si="29"/>
        <v>n.a.</v>
      </c>
    </row>
    <row r="289" spans="1:24" x14ac:dyDescent="0.25">
      <c r="A289" s="4"/>
      <c r="B289" s="4" t="str">
        <f>HYPERLINK("https://attack.mitre.org/techniques/T1218/012","MITRE")</f>
        <v>MITRE</v>
      </c>
      <c r="C289" s="4" t="s">
        <v>132</v>
      </c>
      <c r="D289" s="117" t="s">
        <v>253</v>
      </c>
      <c r="E289" s="118" t="s">
        <v>266</v>
      </c>
      <c r="F289" s="16">
        <v>1</v>
      </c>
      <c r="G289" s="16">
        <v>2</v>
      </c>
      <c r="H289" s="16" t="s">
        <v>7</v>
      </c>
      <c r="I289" s="124"/>
      <c r="J289" s="124" t="s">
        <v>21</v>
      </c>
      <c r="K289" s="124"/>
      <c r="L289" s="1">
        <f t="shared" si="25"/>
        <v>2</v>
      </c>
      <c r="M289" s="1" t="s">
        <v>668</v>
      </c>
      <c r="N289" s="1" t="str">
        <f t="shared" si="24"/>
        <v>n.a.</v>
      </c>
      <c r="O289" s="1"/>
      <c r="P289" s="1"/>
      <c r="Q289" s="1">
        <f t="shared" si="26"/>
        <v>3</v>
      </c>
      <c r="R289" s="1" t="s">
        <v>668</v>
      </c>
      <c r="S289" s="1" t="str">
        <f t="shared" si="27"/>
        <v>n.a.</v>
      </c>
      <c r="T289" s="1"/>
      <c r="U289" s="1"/>
      <c r="V289" s="1" t="str">
        <f t="shared" si="28"/>
        <v>n.a.</v>
      </c>
      <c r="W289" s="1" t="s">
        <v>668</v>
      </c>
      <c r="X289" s="1" t="str">
        <f t="shared" si="29"/>
        <v>n.a.</v>
      </c>
    </row>
    <row r="290" spans="1:24" x14ac:dyDescent="0.25">
      <c r="A290" s="4"/>
      <c r="B290" s="4" t="str">
        <f>HYPERLINK("https://attack.mitre.org/techniques/T1218/015","MITRE")</f>
        <v>MITRE</v>
      </c>
      <c r="C290" s="4" t="s">
        <v>132</v>
      </c>
      <c r="D290" s="117" t="s">
        <v>253</v>
      </c>
      <c r="E290" s="118" t="s">
        <v>711</v>
      </c>
      <c r="F290" s="16">
        <v>2</v>
      </c>
      <c r="G290" s="16">
        <v>2</v>
      </c>
      <c r="H290" s="16" t="s">
        <v>7</v>
      </c>
      <c r="I290" s="124"/>
      <c r="J290" s="124" t="s">
        <v>21</v>
      </c>
      <c r="K290" s="124"/>
      <c r="L290" s="1">
        <f t="shared" si="25"/>
        <v>3</v>
      </c>
      <c r="M290" s="1" t="s">
        <v>668</v>
      </c>
      <c r="N290" s="1" t="str">
        <f t="shared" si="24"/>
        <v>n.a.</v>
      </c>
      <c r="O290" s="1"/>
      <c r="P290" s="1"/>
      <c r="Q290" s="1">
        <f t="shared" si="26"/>
        <v>3</v>
      </c>
      <c r="R290" s="1" t="s">
        <v>668</v>
      </c>
      <c r="S290" s="1" t="str">
        <f t="shared" si="27"/>
        <v>n.a.</v>
      </c>
      <c r="T290" s="1"/>
      <c r="U290" s="1"/>
      <c r="V290" s="1" t="str">
        <f t="shared" si="28"/>
        <v>n.a.</v>
      </c>
      <c r="W290" s="1" t="s">
        <v>668</v>
      </c>
      <c r="X290" s="1" t="str">
        <f t="shared" si="29"/>
        <v>n.a.</v>
      </c>
    </row>
    <row r="291" spans="1:24" x14ac:dyDescent="0.25">
      <c r="A291" s="4"/>
      <c r="B291" s="4" t="str">
        <f>HYPERLINK("https://attack.mitre.org/techniques/T1216/001","MITRE")</f>
        <v>MITRE</v>
      </c>
      <c r="C291" s="4" t="s">
        <v>132</v>
      </c>
      <c r="D291" s="117" t="s">
        <v>267</v>
      </c>
      <c r="E291" s="118" t="s">
        <v>268</v>
      </c>
      <c r="F291" s="16">
        <v>1</v>
      </c>
      <c r="G291" s="16">
        <v>1</v>
      </c>
      <c r="H291" s="16" t="s">
        <v>7</v>
      </c>
      <c r="I291" s="124"/>
      <c r="J291" s="124" t="s">
        <v>21</v>
      </c>
      <c r="K291" s="124"/>
      <c r="L291" s="1">
        <f t="shared" si="25"/>
        <v>2</v>
      </c>
      <c r="M291" s="1" t="s">
        <v>668</v>
      </c>
      <c r="N291" s="1" t="str">
        <f t="shared" si="24"/>
        <v>n.a.</v>
      </c>
      <c r="O291" s="1"/>
      <c r="P291" s="1"/>
      <c r="Q291" s="1">
        <f t="shared" si="26"/>
        <v>2</v>
      </c>
      <c r="R291" s="1" t="s">
        <v>668</v>
      </c>
      <c r="S291" s="1" t="str">
        <f t="shared" si="27"/>
        <v>n.a.</v>
      </c>
      <c r="T291" s="1"/>
      <c r="U291" s="1"/>
      <c r="V291" s="1" t="str">
        <f t="shared" si="28"/>
        <v>n.a.</v>
      </c>
      <c r="W291" s="1" t="s">
        <v>668</v>
      </c>
      <c r="X291" s="1" t="str">
        <f t="shared" si="29"/>
        <v>n.a.</v>
      </c>
    </row>
    <row r="292" spans="1:24" x14ac:dyDescent="0.25">
      <c r="A292" s="4"/>
      <c r="B292" s="4" t="str">
        <f>HYPERLINK("https://attack.mitre.org/techniques/T1216/002","MITRE")</f>
        <v>MITRE</v>
      </c>
      <c r="C292" s="4" t="s">
        <v>132</v>
      </c>
      <c r="D292" s="117" t="s">
        <v>267</v>
      </c>
      <c r="E292" s="118" t="s">
        <v>712</v>
      </c>
      <c r="F292" s="16">
        <v>2</v>
      </c>
      <c r="G292" s="16">
        <v>2</v>
      </c>
      <c r="H292" s="16" t="s">
        <v>7</v>
      </c>
      <c r="I292" s="124"/>
      <c r="J292" s="124" t="s">
        <v>21</v>
      </c>
      <c r="K292" s="124"/>
      <c r="L292" s="1">
        <f t="shared" si="25"/>
        <v>3</v>
      </c>
      <c r="M292" s="1" t="s">
        <v>668</v>
      </c>
      <c r="N292" s="1" t="str">
        <f t="shared" si="24"/>
        <v>n.a.</v>
      </c>
      <c r="O292" s="1"/>
      <c r="P292" s="1"/>
      <c r="Q292" s="1">
        <f t="shared" si="26"/>
        <v>3</v>
      </c>
      <c r="R292" s="1" t="s">
        <v>668</v>
      </c>
      <c r="S292" s="1" t="str">
        <f t="shared" si="27"/>
        <v>n.a.</v>
      </c>
      <c r="T292" s="1"/>
      <c r="U292" s="1"/>
      <c r="V292" s="1" t="str">
        <f t="shared" si="28"/>
        <v>n.a.</v>
      </c>
      <c r="W292" s="1" t="s">
        <v>668</v>
      </c>
      <c r="X292" s="1" t="str">
        <f t="shared" si="29"/>
        <v>n.a.</v>
      </c>
    </row>
    <row r="293" spans="1:24" x14ac:dyDescent="0.25">
      <c r="A293" s="4"/>
      <c r="B293" s="4" t="str">
        <f>HYPERLINK("https://attack.mitre.org/techniques/T1221","MITRE")</f>
        <v>MITRE</v>
      </c>
      <c r="C293" s="4" t="s">
        <v>132</v>
      </c>
      <c r="D293" s="117" t="s">
        <v>269</v>
      </c>
      <c r="E293" s="118" t="s">
        <v>15</v>
      </c>
      <c r="F293" s="16">
        <v>2</v>
      </c>
      <c r="G293" s="16">
        <v>2</v>
      </c>
      <c r="H293" s="16" t="s">
        <v>7</v>
      </c>
      <c r="I293" s="124"/>
      <c r="J293" s="124" t="s">
        <v>21</v>
      </c>
      <c r="K293" s="124" t="s">
        <v>21</v>
      </c>
      <c r="L293" s="1">
        <f t="shared" si="25"/>
        <v>4</v>
      </c>
      <c r="M293" s="1" t="s">
        <v>668</v>
      </c>
      <c r="N293" s="1" t="str">
        <f t="shared" si="24"/>
        <v>n.a.</v>
      </c>
      <c r="O293" s="1"/>
      <c r="P293" s="1"/>
      <c r="Q293" s="1">
        <f t="shared" si="26"/>
        <v>4</v>
      </c>
      <c r="R293" s="1" t="s">
        <v>668</v>
      </c>
      <c r="S293" s="1" t="str">
        <f t="shared" si="27"/>
        <v>n.a.</v>
      </c>
      <c r="T293" s="1"/>
      <c r="U293" s="1"/>
      <c r="V293" s="1" t="str">
        <f t="shared" si="28"/>
        <v>n.a.</v>
      </c>
      <c r="W293" s="1" t="s">
        <v>668</v>
      </c>
      <c r="X293" s="1" t="str">
        <f t="shared" si="29"/>
        <v>n.a.</v>
      </c>
    </row>
    <row r="294" spans="1:24" x14ac:dyDescent="0.25">
      <c r="A294" s="4"/>
      <c r="B294" s="4" t="str">
        <f>HYPERLINK("https://attack.mitre.org/techniques/T1205/001/","MITRE")</f>
        <v>MITRE</v>
      </c>
      <c r="C294" s="4" t="s">
        <v>132</v>
      </c>
      <c r="D294" s="117" t="s">
        <v>46</v>
      </c>
      <c r="E294" s="118" t="s">
        <v>47</v>
      </c>
      <c r="F294" s="16">
        <v>2</v>
      </c>
      <c r="G294" s="16">
        <v>3</v>
      </c>
      <c r="H294" s="16" t="s">
        <v>7</v>
      </c>
      <c r="I294" s="92"/>
      <c r="J294" s="92" t="s">
        <v>21</v>
      </c>
      <c r="K294" s="92"/>
      <c r="L294" s="1">
        <f t="shared" si="25"/>
        <v>3</v>
      </c>
      <c r="M294" s="1" t="s">
        <v>668</v>
      </c>
      <c r="N294" s="1" t="str">
        <f t="shared" si="24"/>
        <v>n.a.</v>
      </c>
      <c r="O294" s="1"/>
      <c r="P294" s="1"/>
      <c r="Q294" s="1">
        <f t="shared" si="26"/>
        <v>4</v>
      </c>
      <c r="R294" s="1" t="s">
        <v>668</v>
      </c>
      <c r="S294" s="1" t="str">
        <f t="shared" si="27"/>
        <v>n.a.</v>
      </c>
      <c r="T294" s="1"/>
      <c r="U294" s="1"/>
      <c r="V294" s="1" t="str">
        <f t="shared" si="28"/>
        <v>n.a.</v>
      </c>
      <c r="W294" s="1" t="s">
        <v>668</v>
      </c>
      <c r="X294" s="1" t="str">
        <f t="shared" si="29"/>
        <v>n.a.</v>
      </c>
    </row>
    <row r="295" spans="1:24" x14ac:dyDescent="0.25">
      <c r="A295" s="4"/>
      <c r="B295" s="4" t="str">
        <f>HYPERLINK("https://attack.mitre.org/techniques/T1205/002/","MITRE")</f>
        <v>MITRE</v>
      </c>
      <c r="C295" s="4" t="s">
        <v>132</v>
      </c>
      <c r="D295" s="117" t="s">
        <v>46</v>
      </c>
      <c r="E295" s="118" t="s">
        <v>475</v>
      </c>
      <c r="F295" s="16">
        <v>2</v>
      </c>
      <c r="G295" s="16">
        <v>3</v>
      </c>
      <c r="H295" s="16" t="s">
        <v>7</v>
      </c>
      <c r="I295" s="92"/>
      <c r="J295" s="92" t="s">
        <v>21</v>
      </c>
      <c r="K295" s="92"/>
      <c r="L295" s="1">
        <f t="shared" si="25"/>
        <v>3</v>
      </c>
      <c r="M295" s="1" t="s">
        <v>668</v>
      </c>
      <c r="N295" s="1" t="str">
        <f t="shared" si="24"/>
        <v>n.a.</v>
      </c>
      <c r="O295" s="1"/>
      <c r="P295" s="1"/>
      <c r="Q295" s="1">
        <f t="shared" si="26"/>
        <v>4</v>
      </c>
      <c r="R295" s="1" t="s">
        <v>668</v>
      </c>
      <c r="S295" s="1" t="str">
        <f t="shared" si="27"/>
        <v>n.a.</v>
      </c>
      <c r="T295" s="1"/>
      <c r="U295" s="1"/>
      <c r="V295" s="1" t="str">
        <f t="shared" si="28"/>
        <v>n.a.</v>
      </c>
      <c r="W295" s="1" t="s">
        <v>668</v>
      </c>
      <c r="X295" s="1" t="str">
        <f t="shared" si="29"/>
        <v>n.a.</v>
      </c>
    </row>
    <row r="296" spans="1:24" x14ac:dyDescent="0.25">
      <c r="A296" s="4"/>
      <c r="B296" s="4" t="str">
        <f>HYPERLINK("https://attack.mitre.org/techniques/T1127/001","MITRE")</f>
        <v>MITRE</v>
      </c>
      <c r="C296" s="4" t="s">
        <v>132</v>
      </c>
      <c r="D296" s="117" t="s">
        <v>270</v>
      </c>
      <c r="E296" s="118" t="s">
        <v>271</v>
      </c>
      <c r="F296" s="16">
        <v>2</v>
      </c>
      <c r="G296" s="16">
        <v>2</v>
      </c>
      <c r="H296" s="16" t="s">
        <v>7</v>
      </c>
      <c r="I296" s="124"/>
      <c r="J296" s="124" t="s">
        <v>21</v>
      </c>
      <c r="K296" s="124"/>
      <c r="L296" s="1">
        <f t="shared" si="25"/>
        <v>3</v>
      </c>
      <c r="M296" s="1" t="s">
        <v>668</v>
      </c>
      <c r="N296" s="1" t="str">
        <f t="shared" si="24"/>
        <v>n.a.</v>
      </c>
      <c r="O296" s="1"/>
      <c r="P296" s="1"/>
      <c r="Q296" s="1">
        <f t="shared" si="26"/>
        <v>3</v>
      </c>
      <c r="R296" s="1" t="s">
        <v>668</v>
      </c>
      <c r="S296" s="1" t="str">
        <f t="shared" si="27"/>
        <v>n.a.</v>
      </c>
      <c r="T296" s="1"/>
      <c r="U296" s="1"/>
      <c r="V296" s="1" t="str">
        <f t="shared" si="28"/>
        <v>n.a.</v>
      </c>
      <c r="W296" s="1" t="s">
        <v>668</v>
      </c>
      <c r="X296" s="1" t="str">
        <f t="shared" si="29"/>
        <v>n.a.</v>
      </c>
    </row>
    <row r="297" spans="1:24" x14ac:dyDescent="0.25">
      <c r="A297" s="4"/>
      <c r="B297" s="4" t="str">
        <f>HYPERLINK("https://attack.mitre.org/techniques/T1127/002","MITRE")</f>
        <v>MITRE</v>
      </c>
      <c r="C297" s="4" t="s">
        <v>132</v>
      </c>
      <c r="D297" s="117" t="s">
        <v>270</v>
      </c>
      <c r="E297" s="118" t="s">
        <v>713</v>
      </c>
      <c r="F297" s="16">
        <v>3</v>
      </c>
      <c r="G297" s="16">
        <v>3</v>
      </c>
      <c r="H297" s="16" t="s">
        <v>7</v>
      </c>
      <c r="I297" s="124"/>
      <c r="J297" s="124" t="s">
        <v>21</v>
      </c>
      <c r="K297" s="124"/>
      <c r="L297" s="1">
        <f t="shared" si="25"/>
        <v>4</v>
      </c>
      <c r="M297" s="1" t="s">
        <v>668</v>
      </c>
      <c r="N297" s="1" t="str">
        <f t="shared" si="24"/>
        <v>n.a.</v>
      </c>
      <c r="O297" s="1"/>
      <c r="P297" s="1"/>
      <c r="Q297" s="1">
        <f t="shared" si="26"/>
        <v>4</v>
      </c>
      <c r="R297" s="1" t="s">
        <v>668</v>
      </c>
      <c r="S297" s="1" t="str">
        <f t="shared" si="27"/>
        <v>n.a.</v>
      </c>
      <c r="T297" s="1"/>
      <c r="U297" s="1"/>
      <c r="V297" s="1" t="str">
        <f t="shared" si="28"/>
        <v>n.a.</v>
      </c>
      <c r="W297" s="1" t="s">
        <v>668</v>
      </c>
      <c r="X297" s="1" t="str">
        <f t="shared" si="29"/>
        <v>n.a.</v>
      </c>
    </row>
    <row r="298" spans="1:24" x14ac:dyDescent="0.25">
      <c r="A298" s="4"/>
      <c r="B298" s="4" t="str">
        <f>HYPERLINK("https://attack.mitre.org/techniques/T1127/003","MITRE")</f>
        <v>MITRE</v>
      </c>
      <c r="C298" s="4" t="s">
        <v>132</v>
      </c>
      <c r="D298" s="117" t="s">
        <v>270</v>
      </c>
      <c r="E298" s="118" t="s">
        <v>714</v>
      </c>
      <c r="F298" s="16">
        <v>2</v>
      </c>
      <c r="G298" s="16">
        <v>2</v>
      </c>
      <c r="H298" s="16" t="s">
        <v>7</v>
      </c>
      <c r="I298" s="124"/>
      <c r="J298" s="124" t="s">
        <v>21</v>
      </c>
      <c r="K298" s="124"/>
      <c r="L298" s="1">
        <f t="shared" si="25"/>
        <v>3</v>
      </c>
      <c r="M298" s="1" t="s">
        <v>668</v>
      </c>
      <c r="N298" s="1" t="str">
        <f t="shared" si="24"/>
        <v>n.a.</v>
      </c>
      <c r="O298" s="1"/>
      <c r="P298" s="1"/>
      <c r="Q298" s="1">
        <f t="shared" si="26"/>
        <v>3</v>
      </c>
      <c r="R298" s="1" t="s">
        <v>668</v>
      </c>
      <c r="S298" s="1" t="str">
        <f t="shared" si="27"/>
        <v>n.a.</v>
      </c>
      <c r="T298" s="1"/>
      <c r="U298" s="1"/>
      <c r="V298" s="1" t="str">
        <f t="shared" si="28"/>
        <v>n.a.</v>
      </c>
      <c r="W298" s="1" t="s">
        <v>668</v>
      </c>
      <c r="X298" s="1" t="str">
        <f t="shared" si="29"/>
        <v>n.a.</v>
      </c>
    </row>
    <row r="299" spans="1:24" x14ac:dyDescent="0.25">
      <c r="A299" s="4"/>
      <c r="B299" s="4" t="str">
        <f>HYPERLINK("https://attack.mitre.org/techniques/T1535/","MITRE")</f>
        <v>MITRE</v>
      </c>
      <c r="C299" s="4" t="s">
        <v>132</v>
      </c>
      <c r="D299" s="117" t="s">
        <v>188</v>
      </c>
      <c r="E299" s="118" t="s">
        <v>15</v>
      </c>
      <c r="F299" s="16" t="s">
        <v>7</v>
      </c>
      <c r="G299" s="16" t="s">
        <v>7</v>
      </c>
      <c r="H299" s="16">
        <v>3</v>
      </c>
      <c r="I299" s="92"/>
      <c r="J299" s="92" t="s">
        <v>21</v>
      </c>
      <c r="K299" s="92"/>
      <c r="L299" s="1" t="str">
        <f t="shared" si="25"/>
        <v>n.a.</v>
      </c>
      <c r="M299" s="1" t="s">
        <v>668</v>
      </c>
      <c r="N299" s="1" t="str">
        <f t="shared" si="24"/>
        <v>n.a.</v>
      </c>
      <c r="O299" s="1"/>
      <c r="P299" s="1"/>
      <c r="Q299" s="1" t="str">
        <f t="shared" si="26"/>
        <v>n.a.</v>
      </c>
      <c r="R299" s="1" t="s">
        <v>668</v>
      </c>
      <c r="S299" s="1" t="str">
        <f t="shared" si="27"/>
        <v>n.a.</v>
      </c>
      <c r="T299" s="1"/>
      <c r="U299" s="1"/>
      <c r="V299" s="1">
        <f t="shared" si="28"/>
        <v>4</v>
      </c>
      <c r="W299" s="1" t="s">
        <v>668</v>
      </c>
      <c r="X299" s="1" t="str">
        <f t="shared" si="29"/>
        <v>n.a.</v>
      </c>
    </row>
    <row r="300" spans="1:24" x14ac:dyDescent="0.25">
      <c r="A300" s="4"/>
      <c r="B300" s="4" t="str">
        <f>HYPERLINK("https://attack.mitre.org/techniques/T1550/001","MITRE")</f>
        <v>MITRE</v>
      </c>
      <c r="C300" s="4" t="s">
        <v>132</v>
      </c>
      <c r="D300" s="117" t="s">
        <v>189</v>
      </c>
      <c r="E300" s="118" t="s">
        <v>190</v>
      </c>
      <c r="F300" s="16">
        <v>2</v>
      </c>
      <c r="G300" s="16">
        <v>3</v>
      </c>
      <c r="H300" s="16">
        <v>3</v>
      </c>
      <c r="I300" s="92" t="s">
        <v>21</v>
      </c>
      <c r="J300" s="92" t="s">
        <v>21</v>
      </c>
      <c r="K300" s="92" t="s">
        <v>21</v>
      </c>
      <c r="L300" s="1">
        <f t="shared" si="25"/>
        <v>5</v>
      </c>
      <c r="M300" s="1" t="s">
        <v>668</v>
      </c>
      <c r="N300" s="1" t="str">
        <f t="shared" si="24"/>
        <v>n.a.</v>
      </c>
      <c r="O300" s="1"/>
      <c r="P300" s="1"/>
      <c r="Q300" s="1">
        <f t="shared" si="26"/>
        <v>6</v>
      </c>
      <c r="R300" s="1" t="s">
        <v>668</v>
      </c>
      <c r="S300" s="1" t="str">
        <f t="shared" si="27"/>
        <v>n.a.</v>
      </c>
      <c r="T300" s="1"/>
      <c r="U300" s="1"/>
      <c r="V300" s="1">
        <f t="shared" si="28"/>
        <v>6</v>
      </c>
      <c r="W300" s="1" t="s">
        <v>668</v>
      </c>
      <c r="X300" s="1" t="str">
        <f t="shared" si="29"/>
        <v>n.a.</v>
      </c>
    </row>
    <row r="301" spans="1:24" x14ac:dyDescent="0.25">
      <c r="A301" s="4"/>
      <c r="B301" s="4" t="str">
        <f>HYPERLINK("https://attack.mitre.org/techniques/T1550/002","MITRE")</f>
        <v>MITRE</v>
      </c>
      <c r="C301" s="4" t="s">
        <v>132</v>
      </c>
      <c r="D301" s="117" t="s">
        <v>189</v>
      </c>
      <c r="E301" s="118" t="s">
        <v>272</v>
      </c>
      <c r="F301" s="16">
        <v>3</v>
      </c>
      <c r="G301" s="16">
        <v>3</v>
      </c>
      <c r="H301" s="16" t="s">
        <v>7</v>
      </c>
      <c r="I301" s="124" t="s">
        <v>21</v>
      </c>
      <c r="J301" s="124" t="s">
        <v>21</v>
      </c>
      <c r="K301" s="124"/>
      <c r="L301" s="1">
        <f t="shared" si="25"/>
        <v>5</v>
      </c>
      <c r="M301" s="1" t="s">
        <v>668</v>
      </c>
      <c r="N301" s="1" t="str">
        <f t="shared" si="24"/>
        <v>n.a.</v>
      </c>
      <c r="O301" s="1"/>
      <c r="P301" s="1"/>
      <c r="Q301" s="1">
        <f t="shared" si="26"/>
        <v>5</v>
      </c>
      <c r="R301" s="1" t="s">
        <v>668</v>
      </c>
      <c r="S301" s="1" t="str">
        <f t="shared" si="27"/>
        <v>n.a.</v>
      </c>
      <c r="T301" s="1"/>
      <c r="U301" s="1"/>
      <c r="V301" s="1" t="str">
        <f t="shared" si="28"/>
        <v>n.a.</v>
      </c>
      <c r="W301" s="1" t="s">
        <v>668</v>
      </c>
      <c r="X301" s="1" t="str">
        <f t="shared" si="29"/>
        <v>n.a.</v>
      </c>
    </row>
    <row r="302" spans="1:24" x14ac:dyDescent="0.25">
      <c r="A302" s="4"/>
      <c r="B302" s="4" t="str">
        <f>HYPERLINK("https://attack.mitre.org/techniques/T1550/003","MITRE")</f>
        <v>MITRE</v>
      </c>
      <c r="C302" s="4" t="s">
        <v>132</v>
      </c>
      <c r="D302" s="117" t="s">
        <v>189</v>
      </c>
      <c r="E302" s="118" t="s">
        <v>273</v>
      </c>
      <c r="F302" s="16">
        <v>3</v>
      </c>
      <c r="G302" s="16">
        <v>3</v>
      </c>
      <c r="H302" s="16" t="s">
        <v>7</v>
      </c>
      <c r="I302" s="124" t="s">
        <v>21</v>
      </c>
      <c r="J302" s="124" t="s">
        <v>21</v>
      </c>
      <c r="K302" s="124" t="s">
        <v>21</v>
      </c>
      <c r="L302" s="1">
        <f t="shared" si="25"/>
        <v>6</v>
      </c>
      <c r="M302" s="1" t="s">
        <v>668</v>
      </c>
      <c r="N302" s="1" t="str">
        <f t="shared" si="24"/>
        <v>n.a.</v>
      </c>
      <c r="O302" s="1"/>
      <c r="P302" s="1"/>
      <c r="Q302" s="1">
        <f t="shared" si="26"/>
        <v>6</v>
      </c>
      <c r="R302" s="1" t="s">
        <v>668</v>
      </c>
      <c r="S302" s="1" t="str">
        <f t="shared" si="27"/>
        <v>n.a.</v>
      </c>
      <c r="T302" s="1"/>
      <c r="U302" s="1"/>
      <c r="V302" s="1" t="str">
        <f t="shared" si="28"/>
        <v>n.a.</v>
      </c>
      <c r="W302" s="1" t="s">
        <v>668</v>
      </c>
      <c r="X302" s="1" t="str">
        <f t="shared" si="29"/>
        <v>n.a.</v>
      </c>
    </row>
    <row r="303" spans="1:24" x14ac:dyDescent="0.25">
      <c r="A303" s="4"/>
      <c r="B303" s="4" t="str">
        <f>HYPERLINK("https://attack.mitre.org/techniques/T1550/004/","MITRE")</f>
        <v>MITRE</v>
      </c>
      <c r="C303" s="4" t="s">
        <v>132</v>
      </c>
      <c r="D303" s="117" t="s">
        <v>189</v>
      </c>
      <c r="E303" s="118" t="s">
        <v>290</v>
      </c>
      <c r="F303" s="16">
        <v>3</v>
      </c>
      <c r="G303" s="16" t="s">
        <v>7</v>
      </c>
      <c r="H303" s="16">
        <v>3</v>
      </c>
      <c r="I303" s="92" t="s">
        <v>21</v>
      </c>
      <c r="J303" s="92" t="s">
        <v>21</v>
      </c>
      <c r="K303" s="92" t="s">
        <v>21</v>
      </c>
      <c r="L303" s="1">
        <f t="shared" si="25"/>
        <v>6</v>
      </c>
      <c r="M303" s="1" t="s">
        <v>668</v>
      </c>
      <c r="N303" s="1" t="str">
        <f t="shared" si="24"/>
        <v>n.a.</v>
      </c>
      <c r="O303" s="1"/>
      <c r="P303" s="1"/>
      <c r="Q303" s="1" t="str">
        <f t="shared" si="26"/>
        <v>n.a.</v>
      </c>
      <c r="R303" s="1" t="s">
        <v>668</v>
      </c>
      <c r="S303" s="1" t="str">
        <f t="shared" si="27"/>
        <v>n.a.</v>
      </c>
      <c r="T303" s="1"/>
      <c r="U303" s="1"/>
      <c r="V303" s="1">
        <f t="shared" si="28"/>
        <v>6</v>
      </c>
      <c r="W303" s="1" t="s">
        <v>668</v>
      </c>
      <c r="X303" s="1" t="str">
        <f t="shared" si="29"/>
        <v>n.a.</v>
      </c>
    </row>
    <row r="304" spans="1:24" x14ac:dyDescent="0.25">
      <c r="A304" s="4"/>
      <c r="B304" s="4" t="str">
        <f>HYPERLINK("https://attack.mitre.org/techniques/T1078/004/","MITRE")</f>
        <v>MITRE</v>
      </c>
      <c r="C304" s="4" t="s">
        <v>132</v>
      </c>
      <c r="D304" s="117" t="s">
        <v>176</v>
      </c>
      <c r="E304" s="118" t="s">
        <v>180</v>
      </c>
      <c r="F304" s="16">
        <v>2</v>
      </c>
      <c r="G304" s="16" t="s">
        <v>7</v>
      </c>
      <c r="H304" s="16">
        <v>3</v>
      </c>
      <c r="I304" s="92" t="s">
        <v>21</v>
      </c>
      <c r="J304" s="92" t="s">
        <v>21</v>
      </c>
      <c r="K304" s="92" t="s">
        <v>21</v>
      </c>
      <c r="L304" s="1">
        <f t="shared" si="25"/>
        <v>5</v>
      </c>
      <c r="M304" s="1" t="s">
        <v>668</v>
      </c>
      <c r="N304" s="1" t="str">
        <f t="shared" si="24"/>
        <v>n.a.</v>
      </c>
      <c r="O304" s="1"/>
      <c r="P304" s="1"/>
      <c r="Q304" s="1" t="str">
        <f t="shared" si="26"/>
        <v>n.a.</v>
      </c>
      <c r="R304" s="1" t="s">
        <v>668</v>
      </c>
      <c r="S304" s="1" t="str">
        <f t="shared" si="27"/>
        <v>n.a.</v>
      </c>
      <c r="T304" s="1"/>
      <c r="U304" s="1"/>
      <c r="V304" s="1">
        <f t="shared" si="28"/>
        <v>6</v>
      </c>
      <c r="W304" s="1" t="s">
        <v>668</v>
      </c>
      <c r="X304" s="1" t="str">
        <f t="shared" si="29"/>
        <v>n.a.</v>
      </c>
    </row>
    <row r="305" spans="1:24" x14ac:dyDescent="0.25">
      <c r="A305" s="4"/>
      <c r="B305" s="4" t="str">
        <f>HYPERLINK("https://attack.mitre.org/techniques/T1078/001/","MITRE")</f>
        <v>MITRE</v>
      </c>
      <c r="C305" s="4" t="s">
        <v>132</v>
      </c>
      <c r="D305" s="117" t="s">
        <v>176</v>
      </c>
      <c r="E305" s="118" t="s">
        <v>177</v>
      </c>
      <c r="F305" s="16">
        <v>3</v>
      </c>
      <c r="G305" s="16">
        <v>3</v>
      </c>
      <c r="H305" s="16">
        <v>3</v>
      </c>
      <c r="I305" s="92" t="s">
        <v>21</v>
      </c>
      <c r="J305" s="92" t="s">
        <v>21</v>
      </c>
      <c r="K305" s="92" t="s">
        <v>21</v>
      </c>
      <c r="L305" s="1">
        <f t="shared" si="25"/>
        <v>6</v>
      </c>
      <c r="M305" s="1" t="s">
        <v>668</v>
      </c>
      <c r="N305" s="1" t="str">
        <f t="shared" si="24"/>
        <v>n.a.</v>
      </c>
      <c r="O305" s="1"/>
      <c r="P305" s="1"/>
      <c r="Q305" s="1">
        <f t="shared" si="26"/>
        <v>6</v>
      </c>
      <c r="R305" s="1" t="s">
        <v>668</v>
      </c>
      <c r="S305" s="1" t="str">
        <f t="shared" si="27"/>
        <v>n.a.</v>
      </c>
      <c r="T305" s="1"/>
      <c r="U305" s="1"/>
      <c r="V305" s="1">
        <f t="shared" si="28"/>
        <v>6</v>
      </c>
      <c r="W305" s="1" t="s">
        <v>668</v>
      </c>
      <c r="X305" s="1" t="str">
        <f t="shared" si="29"/>
        <v>n.a.</v>
      </c>
    </row>
    <row r="306" spans="1:24" x14ac:dyDescent="0.25">
      <c r="A306" s="4"/>
      <c r="B306" s="4" t="str">
        <f>HYPERLINK("https://attack.mitre.org/techniques/T1078/002/","MITRE")</f>
        <v>MITRE</v>
      </c>
      <c r="C306" s="4" t="s">
        <v>132</v>
      </c>
      <c r="D306" s="117" t="s">
        <v>176</v>
      </c>
      <c r="E306" s="118" t="s">
        <v>178</v>
      </c>
      <c r="F306" s="16">
        <v>3</v>
      </c>
      <c r="G306" s="16">
        <v>3</v>
      </c>
      <c r="H306" s="16" t="s">
        <v>7</v>
      </c>
      <c r="I306" s="92" t="s">
        <v>21</v>
      </c>
      <c r="J306" s="92" t="s">
        <v>21</v>
      </c>
      <c r="K306" s="92" t="s">
        <v>21</v>
      </c>
      <c r="L306" s="1">
        <f t="shared" si="25"/>
        <v>6</v>
      </c>
      <c r="M306" s="1" t="s">
        <v>668</v>
      </c>
      <c r="N306" s="1" t="str">
        <f t="shared" si="24"/>
        <v>n.a.</v>
      </c>
      <c r="O306" s="1"/>
      <c r="P306" s="1"/>
      <c r="Q306" s="1">
        <f t="shared" si="26"/>
        <v>6</v>
      </c>
      <c r="R306" s="1" t="s">
        <v>668</v>
      </c>
      <c r="S306" s="1" t="str">
        <f t="shared" si="27"/>
        <v>n.a.</v>
      </c>
      <c r="T306" s="1"/>
      <c r="U306" s="1"/>
      <c r="V306" s="1" t="str">
        <f t="shared" si="28"/>
        <v>n.a.</v>
      </c>
      <c r="W306" s="1" t="s">
        <v>668</v>
      </c>
      <c r="X306" s="1" t="str">
        <f t="shared" si="29"/>
        <v>n.a.</v>
      </c>
    </row>
    <row r="307" spans="1:24" x14ac:dyDescent="0.25">
      <c r="A307" s="4"/>
      <c r="B307" s="4" t="str">
        <f>HYPERLINK("https://attack.mitre.org/techniques/T1078/003/","MITRE")</f>
        <v>MITRE</v>
      </c>
      <c r="C307" s="4" t="s">
        <v>132</v>
      </c>
      <c r="D307" s="117" t="s">
        <v>176</v>
      </c>
      <c r="E307" s="118" t="s">
        <v>179</v>
      </c>
      <c r="F307" s="16">
        <v>2</v>
      </c>
      <c r="G307" s="16">
        <v>3</v>
      </c>
      <c r="H307" s="16" t="s">
        <v>7</v>
      </c>
      <c r="I307" s="92" t="s">
        <v>21</v>
      </c>
      <c r="J307" s="92" t="s">
        <v>21</v>
      </c>
      <c r="K307" s="92" t="s">
        <v>21</v>
      </c>
      <c r="L307" s="1">
        <f t="shared" si="25"/>
        <v>5</v>
      </c>
      <c r="M307" s="1" t="s">
        <v>668</v>
      </c>
      <c r="N307" s="1" t="str">
        <f t="shared" si="24"/>
        <v>n.a.</v>
      </c>
      <c r="O307" s="1"/>
      <c r="P307" s="1"/>
      <c r="Q307" s="1">
        <f t="shared" si="26"/>
        <v>6</v>
      </c>
      <c r="R307" s="1" t="s">
        <v>668</v>
      </c>
      <c r="S307" s="1" t="str">
        <f t="shared" si="27"/>
        <v>n.a.</v>
      </c>
      <c r="T307" s="1"/>
      <c r="U307" s="1"/>
      <c r="V307" s="1" t="str">
        <f t="shared" si="28"/>
        <v>n.a.</v>
      </c>
      <c r="W307" s="1" t="s">
        <v>668</v>
      </c>
      <c r="X307" s="1" t="str">
        <f t="shared" si="29"/>
        <v>n.a.</v>
      </c>
    </row>
    <row r="308" spans="1:24" x14ac:dyDescent="0.25">
      <c r="A308" s="4"/>
      <c r="B308" s="4" t="str">
        <f>HYPERLINK("https://attack.mitre.org/techniques/T1497/001","MITRE")</f>
        <v>MITRE</v>
      </c>
      <c r="C308" s="4" t="s">
        <v>132</v>
      </c>
      <c r="D308" s="117" t="s">
        <v>274</v>
      </c>
      <c r="E308" s="118" t="s">
        <v>275</v>
      </c>
      <c r="F308" s="16">
        <v>1</v>
      </c>
      <c r="G308" s="16">
        <v>1</v>
      </c>
      <c r="H308" s="16" t="s">
        <v>7</v>
      </c>
      <c r="I308" s="124"/>
      <c r="J308" s="124"/>
      <c r="K308" s="124"/>
      <c r="L308" s="1">
        <f t="shared" si="25"/>
        <v>1</v>
      </c>
      <c r="M308" s="1" t="s">
        <v>668</v>
      </c>
      <c r="N308" s="1" t="str">
        <f t="shared" si="24"/>
        <v>n.a.</v>
      </c>
      <c r="O308" s="1"/>
      <c r="P308" s="1"/>
      <c r="Q308" s="1">
        <f t="shared" si="26"/>
        <v>1</v>
      </c>
      <c r="R308" s="1" t="s">
        <v>668</v>
      </c>
      <c r="S308" s="1" t="str">
        <f t="shared" si="27"/>
        <v>n.a.</v>
      </c>
      <c r="T308" s="1"/>
      <c r="U308" s="1"/>
      <c r="V308" s="1" t="str">
        <f t="shared" si="28"/>
        <v>n.a.</v>
      </c>
      <c r="W308" s="1" t="s">
        <v>668</v>
      </c>
      <c r="X308" s="1" t="str">
        <f t="shared" si="29"/>
        <v>n.a.</v>
      </c>
    </row>
    <row r="309" spans="1:24" x14ac:dyDescent="0.25">
      <c r="A309" s="4"/>
      <c r="B309" s="4" t="str">
        <f>HYPERLINK("https://attack.mitre.org/techniques/T1497/003","MITRE")</f>
        <v>MITRE</v>
      </c>
      <c r="C309" s="4" t="s">
        <v>132</v>
      </c>
      <c r="D309" s="117" t="s">
        <v>274</v>
      </c>
      <c r="E309" s="118" t="s">
        <v>276</v>
      </c>
      <c r="F309" s="16">
        <v>2</v>
      </c>
      <c r="G309" s="16">
        <v>2</v>
      </c>
      <c r="H309" s="16" t="s">
        <v>7</v>
      </c>
      <c r="I309" s="124"/>
      <c r="J309" s="124"/>
      <c r="K309" s="124"/>
      <c r="L309" s="1">
        <f t="shared" si="25"/>
        <v>2</v>
      </c>
      <c r="M309" s="1" t="s">
        <v>668</v>
      </c>
      <c r="N309" s="1" t="str">
        <f t="shared" si="24"/>
        <v>n.a.</v>
      </c>
      <c r="O309" s="1"/>
      <c r="P309" s="1"/>
      <c r="Q309" s="1">
        <f t="shared" si="26"/>
        <v>2</v>
      </c>
      <c r="R309" s="1" t="s">
        <v>668</v>
      </c>
      <c r="S309" s="1" t="str">
        <f t="shared" si="27"/>
        <v>n.a.</v>
      </c>
      <c r="T309" s="1"/>
      <c r="U309" s="1"/>
      <c r="V309" s="1" t="str">
        <f t="shared" si="28"/>
        <v>n.a.</v>
      </c>
      <c r="W309" s="1" t="s">
        <v>668</v>
      </c>
      <c r="X309" s="1" t="str">
        <f t="shared" si="29"/>
        <v>n.a.</v>
      </c>
    </row>
    <row r="310" spans="1:24" x14ac:dyDescent="0.25">
      <c r="A310" s="4"/>
      <c r="B310" s="4" t="str">
        <f>HYPERLINK("https://attack.mitre.org/techniques/T1497/002","MITRE")</f>
        <v>MITRE</v>
      </c>
      <c r="C310" s="4" t="s">
        <v>132</v>
      </c>
      <c r="D310" s="117" t="s">
        <v>274</v>
      </c>
      <c r="E310" s="118" t="s">
        <v>277</v>
      </c>
      <c r="F310" s="16">
        <v>1</v>
      </c>
      <c r="G310" s="16">
        <v>1</v>
      </c>
      <c r="H310" s="16" t="s">
        <v>7</v>
      </c>
      <c r="I310" s="124"/>
      <c r="J310" s="124"/>
      <c r="K310" s="124"/>
      <c r="L310" s="1">
        <f t="shared" si="25"/>
        <v>1</v>
      </c>
      <c r="M310" s="1" t="s">
        <v>668</v>
      </c>
      <c r="N310" s="1" t="str">
        <f t="shared" si="24"/>
        <v>n.a.</v>
      </c>
      <c r="O310" s="1"/>
      <c r="P310" s="1"/>
      <c r="Q310" s="1">
        <f t="shared" si="26"/>
        <v>1</v>
      </c>
      <c r="R310" s="1" t="s">
        <v>668</v>
      </c>
      <c r="S310" s="1" t="str">
        <f t="shared" si="27"/>
        <v>n.a.</v>
      </c>
      <c r="T310" s="1"/>
      <c r="U310" s="1"/>
      <c r="V310" s="1" t="str">
        <f t="shared" si="28"/>
        <v>n.a.</v>
      </c>
      <c r="W310" s="1" t="s">
        <v>668</v>
      </c>
      <c r="X310" s="1" t="str">
        <f t="shared" si="29"/>
        <v>n.a.</v>
      </c>
    </row>
    <row r="311" spans="1:24" x14ac:dyDescent="0.25">
      <c r="A311" s="4"/>
      <c r="B311" s="4" t="str">
        <f>HYPERLINK("https://attack.mitre.org/techniques/T1600/002","MITRE")</f>
        <v>MITRE</v>
      </c>
      <c r="C311" s="4" t="s">
        <v>132</v>
      </c>
      <c r="D311" s="117" t="s">
        <v>278</v>
      </c>
      <c r="E311" s="118" t="s">
        <v>279</v>
      </c>
      <c r="F311" s="16" t="s">
        <v>7</v>
      </c>
      <c r="G311" s="16">
        <v>2</v>
      </c>
      <c r="H311" s="16" t="s">
        <v>7</v>
      </c>
      <c r="I311" s="124" t="s">
        <v>21</v>
      </c>
      <c r="J311" s="124" t="s">
        <v>21</v>
      </c>
      <c r="K311" s="124"/>
      <c r="L311" s="1" t="str">
        <f t="shared" si="25"/>
        <v>n.a.</v>
      </c>
      <c r="M311" s="1" t="s">
        <v>668</v>
      </c>
      <c r="N311" s="1" t="str">
        <f t="shared" si="24"/>
        <v>n.a.</v>
      </c>
      <c r="O311" s="1"/>
      <c r="P311" s="1"/>
      <c r="Q311" s="1">
        <f t="shared" si="26"/>
        <v>4</v>
      </c>
      <c r="R311" s="1" t="s">
        <v>668</v>
      </c>
      <c r="S311" s="1" t="str">
        <f t="shared" si="27"/>
        <v>n.a.</v>
      </c>
      <c r="T311" s="1"/>
      <c r="U311" s="1"/>
      <c r="V311" s="1" t="str">
        <f t="shared" si="28"/>
        <v>n.a.</v>
      </c>
      <c r="W311" s="1" t="s">
        <v>668</v>
      </c>
      <c r="X311" s="1" t="str">
        <f t="shared" si="29"/>
        <v>n.a.</v>
      </c>
    </row>
    <row r="312" spans="1:24" x14ac:dyDescent="0.25">
      <c r="A312" s="4"/>
      <c r="B312" s="4" t="str">
        <f>HYPERLINK("https://attack.mitre.org/techniques/T1600/001","MITRE")</f>
        <v>MITRE</v>
      </c>
      <c r="C312" s="4" t="s">
        <v>132</v>
      </c>
      <c r="D312" s="117" t="s">
        <v>278</v>
      </c>
      <c r="E312" s="118" t="s">
        <v>280</v>
      </c>
      <c r="F312" s="16" t="s">
        <v>7</v>
      </c>
      <c r="G312" s="16">
        <v>2</v>
      </c>
      <c r="H312" s="16" t="s">
        <v>7</v>
      </c>
      <c r="I312" s="124" t="s">
        <v>21</v>
      </c>
      <c r="J312" s="124" t="s">
        <v>21</v>
      </c>
      <c r="K312" s="124"/>
      <c r="L312" s="1" t="str">
        <f t="shared" si="25"/>
        <v>n.a.</v>
      </c>
      <c r="M312" s="1" t="s">
        <v>668</v>
      </c>
      <c r="N312" s="1" t="str">
        <f t="shared" si="24"/>
        <v>n.a.</v>
      </c>
      <c r="O312" s="1"/>
      <c r="P312" s="1"/>
      <c r="Q312" s="1">
        <f t="shared" si="26"/>
        <v>4</v>
      </c>
      <c r="R312" s="1" t="s">
        <v>668</v>
      </c>
      <c r="S312" s="1" t="str">
        <f t="shared" si="27"/>
        <v>n.a.</v>
      </c>
      <c r="T312" s="1"/>
      <c r="U312" s="1"/>
      <c r="V312" s="1" t="str">
        <f t="shared" si="28"/>
        <v>n.a.</v>
      </c>
      <c r="W312" s="1" t="s">
        <v>668</v>
      </c>
      <c r="X312" s="1" t="str">
        <f t="shared" si="29"/>
        <v>n.a.</v>
      </c>
    </row>
    <row r="313" spans="1:24" x14ac:dyDescent="0.25">
      <c r="A313" s="4"/>
      <c r="B313" s="4" t="str">
        <f>HYPERLINK("https://attack.mitre.org/techniques/T1220","MITRE")</f>
        <v>MITRE</v>
      </c>
      <c r="C313" s="4" t="s">
        <v>132</v>
      </c>
      <c r="D313" s="117" t="s">
        <v>281</v>
      </c>
      <c r="E313" s="118" t="s">
        <v>15</v>
      </c>
      <c r="F313" s="16">
        <v>2</v>
      </c>
      <c r="G313" s="16">
        <v>2</v>
      </c>
      <c r="H313" s="16" t="s">
        <v>7</v>
      </c>
      <c r="I313" s="124"/>
      <c r="J313" s="124" t="s">
        <v>21</v>
      </c>
      <c r="K313" s="124"/>
      <c r="L313" s="1">
        <f t="shared" si="25"/>
        <v>3</v>
      </c>
      <c r="M313" s="1" t="s">
        <v>668</v>
      </c>
      <c r="N313" s="1" t="str">
        <f t="shared" si="24"/>
        <v>n.a.</v>
      </c>
      <c r="O313" s="1"/>
      <c r="P313" s="1"/>
      <c r="Q313" s="1">
        <f t="shared" si="26"/>
        <v>3</v>
      </c>
      <c r="R313" s="1" t="s">
        <v>668</v>
      </c>
      <c r="S313" s="1" t="str">
        <f t="shared" si="27"/>
        <v>n.a.</v>
      </c>
      <c r="T313" s="1"/>
      <c r="U313" s="1"/>
      <c r="V313" s="1" t="str">
        <f t="shared" si="28"/>
        <v>n.a.</v>
      </c>
      <c r="W313" s="1" t="s">
        <v>668</v>
      </c>
      <c r="X313" s="1" t="str">
        <f t="shared" si="29"/>
        <v>n.a.</v>
      </c>
    </row>
    <row r="314" spans="1:24" x14ac:dyDescent="0.25">
      <c r="A314" s="10"/>
      <c r="B314" s="10" t="str">
        <f>HYPERLINK("https://attack.mitre.org/techniques/T1087/004","MITRE")</f>
        <v>MITRE</v>
      </c>
      <c r="C314" s="10" t="s">
        <v>291</v>
      </c>
      <c r="D314" s="117" t="s">
        <v>297</v>
      </c>
      <c r="E314" s="118" t="s">
        <v>298</v>
      </c>
      <c r="F314" s="16" t="s">
        <v>7</v>
      </c>
      <c r="G314" s="16" t="s">
        <v>7</v>
      </c>
      <c r="H314" s="16">
        <v>2</v>
      </c>
      <c r="I314" s="124" t="s">
        <v>21</v>
      </c>
      <c r="J314" s="124"/>
      <c r="K314" s="124"/>
      <c r="L314" s="1" t="str">
        <f t="shared" si="25"/>
        <v>n.a.</v>
      </c>
      <c r="M314" s="1" t="s">
        <v>668</v>
      </c>
      <c r="N314" s="1" t="str">
        <f t="shared" si="24"/>
        <v>n.a.</v>
      </c>
      <c r="O314" s="1"/>
      <c r="P314" s="1"/>
      <c r="Q314" s="1" t="str">
        <f t="shared" si="26"/>
        <v>n.a.</v>
      </c>
      <c r="R314" s="1" t="s">
        <v>668</v>
      </c>
      <c r="S314" s="1" t="str">
        <f t="shared" si="27"/>
        <v>n.a.</v>
      </c>
      <c r="T314" s="1"/>
      <c r="U314" s="1"/>
      <c r="V314" s="1">
        <f t="shared" si="28"/>
        <v>3</v>
      </c>
      <c r="W314" s="1" t="s">
        <v>668</v>
      </c>
      <c r="X314" s="1" t="str">
        <f t="shared" si="29"/>
        <v>n.a.</v>
      </c>
    </row>
    <row r="315" spans="1:24" x14ac:dyDescent="0.25">
      <c r="A315" s="10"/>
      <c r="B315" s="10" t="str">
        <f>HYPERLINK("https://attack.mitre.org/techniques/T1087/002","MITRE")</f>
        <v>MITRE</v>
      </c>
      <c r="C315" s="10" t="s">
        <v>291</v>
      </c>
      <c r="D315" s="117" t="s">
        <v>297</v>
      </c>
      <c r="E315" s="118" t="s">
        <v>300</v>
      </c>
      <c r="F315" s="16">
        <v>2</v>
      </c>
      <c r="G315" s="16">
        <v>2</v>
      </c>
      <c r="H315" s="16" t="s">
        <v>7</v>
      </c>
      <c r="I315" s="124" t="s">
        <v>21</v>
      </c>
      <c r="J315" s="124"/>
      <c r="K315" s="124"/>
      <c r="L315" s="1">
        <f t="shared" si="25"/>
        <v>3</v>
      </c>
      <c r="M315" s="1" t="s">
        <v>668</v>
      </c>
      <c r="N315" s="1" t="str">
        <f t="shared" si="24"/>
        <v>n.a.</v>
      </c>
      <c r="O315" s="1"/>
      <c r="P315" s="1"/>
      <c r="Q315" s="1">
        <f t="shared" si="26"/>
        <v>3</v>
      </c>
      <c r="R315" s="1" t="s">
        <v>668</v>
      </c>
      <c r="S315" s="1" t="str">
        <f t="shared" si="27"/>
        <v>n.a.</v>
      </c>
      <c r="T315" s="1"/>
      <c r="U315" s="1"/>
      <c r="V315" s="1" t="str">
        <f t="shared" si="28"/>
        <v>n.a.</v>
      </c>
      <c r="W315" s="1" t="s">
        <v>668</v>
      </c>
      <c r="X315" s="1" t="str">
        <f t="shared" si="29"/>
        <v>n.a.</v>
      </c>
    </row>
    <row r="316" spans="1:24" x14ac:dyDescent="0.25">
      <c r="A316" s="10"/>
      <c r="B316" s="10" t="str">
        <f>HYPERLINK("https://attack.mitre.org/techniques/T1087/003","MITRE")</f>
        <v>MITRE</v>
      </c>
      <c r="C316" s="10" t="s">
        <v>291</v>
      </c>
      <c r="D316" s="117" t="s">
        <v>297</v>
      </c>
      <c r="E316" s="118" t="s">
        <v>301</v>
      </c>
      <c r="F316" s="16">
        <v>2</v>
      </c>
      <c r="G316" s="16">
        <v>2</v>
      </c>
      <c r="H316" s="16" t="s">
        <v>7</v>
      </c>
      <c r="I316" s="124" t="s">
        <v>21</v>
      </c>
      <c r="J316" s="124"/>
      <c r="K316" s="124"/>
      <c r="L316" s="1">
        <f t="shared" si="25"/>
        <v>3</v>
      </c>
      <c r="M316" s="1" t="s">
        <v>668</v>
      </c>
      <c r="N316" s="1" t="str">
        <f t="shared" si="24"/>
        <v>n.a.</v>
      </c>
      <c r="O316" s="1"/>
      <c r="P316" s="1"/>
      <c r="Q316" s="1">
        <f t="shared" si="26"/>
        <v>3</v>
      </c>
      <c r="R316" s="1" t="s">
        <v>668</v>
      </c>
      <c r="S316" s="1" t="str">
        <f t="shared" si="27"/>
        <v>n.a.</v>
      </c>
      <c r="T316" s="1"/>
      <c r="U316" s="1"/>
      <c r="V316" s="1" t="str">
        <f t="shared" si="28"/>
        <v>n.a.</v>
      </c>
      <c r="W316" s="1" t="s">
        <v>668</v>
      </c>
      <c r="X316" s="1" t="str">
        <f t="shared" si="29"/>
        <v>n.a.</v>
      </c>
    </row>
    <row r="317" spans="1:24" x14ac:dyDescent="0.25">
      <c r="A317" s="10"/>
      <c r="B317" s="10" t="str">
        <f>HYPERLINK("https://attack.mitre.org/techniques/T1087/001","MITRE")</f>
        <v>MITRE</v>
      </c>
      <c r="C317" s="10" t="s">
        <v>291</v>
      </c>
      <c r="D317" s="117" t="s">
        <v>297</v>
      </c>
      <c r="E317" s="118" t="s">
        <v>302</v>
      </c>
      <c r="F317" s="16">
        <v>2</v>
      </c>
      <c r="G317" s="16">
        <v>2</v>
      </c>
      <c r="H317" s="16" t="s">
        <v>7</v>
      </c>
      <c r="I317" s="124" t="s">
        <v>21</v>
      </c>
      <c r="J317" s="124"/>
      <c r="K317" s="124"/>
      <c r="L317" s="1">
        <f t="shared" si="25"/>
        <v>3</v>
      </c>
      <c r="M317" s="1" t="s">
        <v>668</v>
      </c>
      <c r="N317" s="1" t="str">
        <f t="shared" si="24"/>
        <v>n.a.</v>
      </c>
      <c r="O317" s="1"/>
      <c r="P317" s="1"/>
      <c r="Q317" s="1">
        <f t="shared" si="26"/>
        <v>3</v>
      </c>
      <c r="R317" s="1" t="s">
        <v>668</v>
      </c>
      <c r="S317" s="1" t="str">
        <f t="shared" si="27"/>
        <v>n.a.</v>
      </c>
      <c r="T317" s="1"/>
      <c r="U317" s="1"/>
      <c r="V317" s="1" t="str">
        <f t="shared" si="28"/>
        <v>n.a.</v>
      </c>
      <c r="W317" s="1" t="s">
        <v>668</v>
      </c>
      <c r="X317" s="1" t="str">
        <f t="shared" si="29"/>
        <v>n.a.</v>
      </c>
    </row>
    <row r="318" spans="1:24" x14ac:dyDescent="0.25">
      <c r="A318" s="10"/>
      <c r="B318" s="10" t="str">
        <f>HYPERLINK("https://attack.mitre.org/techniques/T1010","MITRE")</f>
        <v>MITRE</v>
      </c>
      <c r="C318" s="10" t="s">
        <v>291</v>
      </c>
      <c r="D318" s="117" t="s">
        <v>303</v>
      </c>
      <c r="E318" s="118" t="s">
        <v>15</v>
      </c>
      <c r="F318" s="16">
        <v>2</v>
      </c>
      <c r="G318" s="16">
        <v>2</v>
      </c>
      <c r="H318" s="16" t="s">
        <v>7</v>
      </c>
      <c r="I318" s="124" t="s">
        <v>21</v>
      </c>
      <c r="J318" s="124"/>
      <c r="K318" s="124"/>
      <c r="L318" s="1">
        <f t="shared" si="25"/>
        <v>3</v>
      </c>
      <c r="M318" s="1" t="s">
        <v>668</v>
      </c>
      <c r="N318" s="1" t="str">
        <f t="shared" si="24"/>
        <v>n.a.</v>
      </c>
      <c r="O318" s="1"/>
      <c r="P318" s="1"/>
      <c r="Q318" s="1">
        <f t="shared" si="26"/>
        <v>3</v>
      </c>
      <c r="R318" s="1" t="s">
        <v>668</v>
      </c>
      <c r="S318" s="1" t="str">
        <f t="shared" si="27"/>
        <v>n.a.</v>
      </c>
      <c r="T318" s="1"/>
      <c r="U318" s="1"/>
      <c r="V318" s="1" t="str">
        <f t="shared" si="28"/>
        <v>n.a.</v>
      </c>
      <c r="W318" s="1" t="s">
        <v>668</v>
      </c>
      <c r="X318" s="1" t="str">
        <f t="shared" si="29"/>
        <v>n.a.</v>
      </c>
    </row>
    <row r="319" spans="1:24" x14ac:dyDescent="0.25">
      <c r="A319" s="10"/>
      <c r="B319" s="10" t="str">
        <f>HYPERLINK("https://attack.mitre.org/techniques/T1217","MITRE")</f>
        <v>MITRE</v>
      </c>
      <c r="C319" s="10" t="s">
        <v>291</v>
      </c>
      <c r="D319" s="117" t="s">
        <v>602</v>
      </c>
      <c r="E319" s="118" t="s">
        <v>15</v>
      </c>
      <c r="F319" s="16">
        <v>2</v>
      </c>
      <c r="G319" s="16">
        <v>2</v>
      </c>
      <c r="H319" s="16" t="s">
        <v>7</v>
      </c>
      <c r="I319" s="92" t="s">
        <v>21</v>
      </c>
      <c r="J319" s="92"/>
      <c r="K319" s="92"/>
      <c r="L319" s="1">
        <f t="shared" si="25"/>
        <v>3</v>
      </c>
      <c r="M319" s="1" t="s">
        <v>668</v>
      </c>
      <c r="N319" s="1" t="str">
        <f t="shared" si="24"/>
        <v>n.a.</v>
      </c>
      <c r="O319" s="1"/>
      <c r="P319" s="1"/>
      <c r="Q319" s="1">
        <f t="shared" si="26"/>
        <v>3</v>
      </c>
      <c r="R319" s="1" t="s">
        <v>668</v>
      </c>
      <c r="S319" s="1" t="str">
        <f t="shared" si="27"/>
        <v>n.a.</v>
      </c>
      <c r="T319" s="1"/>
      <c r="U319" s="1"/>
      <c r="V319" s="1" t="str">
        <f t="shared" si="28"/>
        <v>n.a.</v>
      </c>
      <c r="W319" s="1" t="s">
        <v>668</v>
      </c>
      <c r="X319" s="1" t="str">
        <f t="shared" si="29"/>
        <v>n.a.</v>
      </c>
    </row>
    <row r="320" spans="1:24" x14ac:dyDescent="0.25">
      <c r="A320" s="10"/>
      <c r="B320" s="10" t="str">
        <f>HYPERLINK("https://attack.mitre.org/techniques/T1580/","MITRE")</f>
        <v>MITRE</v>
      </c>
      <c r="C320" s="10" t="s">
        <v>291</v>
      </c>
      <c r="D320" s="117" t="s">
        <v>292</v>
      </c>
      <c r="E320" s="118" t="s">
        <v>15</v>
      </c>
      <c r="F320" s="16" t="s">
        <v>7</v>
      </c>
      <c r="G320" s="16" t="s">
        <v>7</v>
      </c>
      <c r="H320" s="16">
        <v>2</v>
      </c>
      <c r="I320" s="92" t="s">
        <v>21</v>
      </c>
      <c r="J320" s="92"/>
      <c r="K320" s="92"/>
      <c r="L320" s="1" t="str">
        <f t="shared" si="25"/>
        <v>n.a.</v>
      </c>
      <c r="M320" s="1" t="s">
        <v>668</v>
      </c>
      <c r="N320" s="1" t="str">
        <f t="shared" si="24"/>
        <v>n.a.</v>
      </c>
      <c r="O320" s="1"/>
      <c r="P320" s="1"/>
      <c r="Q320" s="1" t="str">
        <f t="shared" si="26"/>
        <v>n.a.</v>
      </c>
      <c r="R320" s="1" t="s">
        <v>668</v>
      </c>
      <c r="S320" s="1" t="str">
        <f t="shared" si="27"/>
        <v>n.a.</v>
      </c>
      <c r="T320" s="1"/>
      <c r="U320" s="1"/>
      <c r="V320" s="1">
        <f t="shared" si="28"/>
        <v>3</v>
      </c>
      <c r="W320" s="1" t="s">
        <v>668</v>
      </c>
      <c r="X320" s="1" t="str">
        <f t="shared" si="29"/>
        <v>n.a.</v>
      </c>
    </row>
    <row r="321" spans="1:24" x14ac:dyDescent="0.25">
      <c r="A321" s="10"/>
      <c r="B321" s="10" t="str">
        <f>HYPERLINK("https://attack.mitre.org/techniques/T1538/","MITRE")</f>
        <v>MITRE</v>
      </c>
      <c r="C321" s="10" t="s">
        <v>291</v>
      </c>
      <c r="D321" s="117" t="s">
        <v>715</v>
      </c>
      <c r="E321" s="118" t="s">
        <v>15</v>
      </c>
      <c r="F321" s="16" t="s">
        <v>7</v>
      </c>
      <c r="G321" s="16" t="s">
        <v>7</v>
      </c>
      <c r="H321" s="16">
        <v>3</v>
      </c>
      <c r="I321" s="92" t="s">
        <v>21</v>
      </c>
      <c r="J321" s="92"/>
      <c r="K321" s="92"/>
      <c r="L321" s="1" t="str">
        <f t="shared" si="25"/>
        <v>n.a.</v>
      </c>
      <c r="M321" s="1" t="s">
        <v>668</v>
      </c>
      <c r="N321" s="1" t="str">
        <f t="shared" si="24"/>
        <v>n.a.</v>
      </c>
      <c r="O321" s="1"/>
      <c r="P321" s="1"/>
      <c r="Q321" s="1" t="str">
        <f t="shared" si="26"/>
        <v>n.a.</v>
      </c>
      <c r="R321" s="1" t="s">
        <v>668</v>
      </c>
      <c r="S321" s="1" t="str">
        <f t="shared" si="27"/>
        <v>n.a.</v>
      </c>
      <c r="T321" s="1"/>
      <c r="U321" s="1"/>
      <c r="V321" s="1">
        <f t="shared" si="28"/>
        <v>4</v>
      </c>
      <c r="W321" s="1" t="s">
        <v>668</v>
      </c>
      <c r="X321" s="1" t="str">
        <f t="shared" si="29"/>
        <v>n.a.</v>
      </c>
    </row>
    <row r="322" spans="1:24" x14ac:dyDescent="0.25">
      <c r="A322" s="10"/>
      <c r="B322" s="10" t="str">
        <f>HYPERLINK("https://attack.mitre.org/techniques/T1526/","MITRE")</f>
        <v>MITRE</v>
      </c>
      <c r="C322" s="10" t="s">
        <v>291</v>
      </c>
      <c r="D322" s="117" t="s">
        <v>293</v>
      </c>
      <c r="E322" s="118" t="s">
        <v>15</v>
      </c>
      <c r="F322" s="16" t="s">
        <v>7</v>
      </c>
      <c r="G322" s="16" t="s">
        <v>7</v>
      </c>
      <c r="H322" s="16">
        <v>2</v>
      </c>
      <c r="I322" s="92" t="s">
        <v>21</v>
      </c>
      <c r="J322" s="92"/>
      <c r="K322" s="92"/>
      <c r="L322" s="1" t="str">
        <f t="shared" si="25"/>
        <v>n.a.</v>
      </c>
      <c r="M322" s="1" t="s">
        <v>668</v>
      </c>
      <c r="N322" s="1" t="str">
        <f t="shared" ref="N322:N385" si="30">IF(L322="n.a.","n.a.",IF(M322="completed",L322,IF(M322="partial",L322/2,IF(M322="incomplete",0,"n.a."))))</f>
        <v>n.a.</v>
      </c>
      <c r="O322" s="1"/>
      <c r="P322" s="1"/>
      <c r="Q322" s="1" t="str">
        <f t="shared" si="26"/>
        <v>n.a.</v>
      </c>
      <c r="R322" s="1" t="s">
        <v>668</v>
      </c>
      <c r="S322" s="1" t="str">
        <f t="shared" si="27"/>
        <v>n.a.</v>
      </c>
      <c r="T322" s="1"/>
      <c r="U322" s="1"/>
      <c r="V322" s="1">
        <f t="shared" si="28"/>
        <v>3</v>
      </c>
      <c r="W322" s="1" t="s">
        <v>668</v>
      </c>
      <c r="X322" s="1" t="str">
        <f t="shared" si="29"/>
        <v>n.a.</v>
      </c>
    </row>
    <row r="323" spans="1:24" x14ac:dyDescent="0.25">
      <c r="A323" s="10"/>
      <c r="B323" s="10" t="str">
        <f>HYPERLINK("https://attack.mitre.org/techniques/T1619/","MITRE")</f>
        <v>MITRE</v>
      </c>
      <c r="C323" s="10" t="s">
        <v>291</v>
      </c>
      <c r="D323" s="117" t="s">
        <v>294</v>
      </c>
      <c r="E323" s="118" t="s">
        <v>15</v>
      </c>
      <c r="F323" s="16" t="s">
        <v>7</v>
      </c>
      <c r="G323" s="16" t="s">
        <v>7</v>
      </c>
      <c r="H323" s="16">
        <v>2</v>
      </c>
      <c r="I323" s="92" t="s">
        <v>21</v>
      </c>
      <c r="J323" s="92"/>
      <c r="K323" s="92"/>
      <c r="L323" s="1" t="str">
        <f t="shared" ref="L323:L386" si="31">IF(OR(F323="n.a.",F323=""),"n.a.",COUNTIF($I323:$K323,"x")+F323)</f>
        <v>n.a.</v>
      </c>
      <c r="M323" s="1" t="s">
        <v>668</v>
      </c>
      <c r="N323" s="1" t="str">
        <f t="shared" si="30"/>
        <v>n.a.</v>
      </c>
      <c r="O323" s="1"/>
      <c r="P323" s="1"/>
      <c r="Q323" s="1" t="str">
        <f t="shared" ref="Q323:Q386" si="32">IF(OR(G323="n.a.",G323=""),"n.a.",COUNTIF($I323:$K323,"x")+G323)</f>
        <v>n.a.</v>
      </c>
      <c r="R323" s="1" t="s">
        <v>668</v>
      </c>
      <c r="S323" s="1" t="str">
        <f t="shared" ref="S323:S386" si="33">IF(Q323="n.a.","n.a.",IF(R323="completed",Q323,IF(R323="partial",Q323/2,IF(R323="incomplete",0,"n.a."))))</f>
        <v>n.a.</v>
      </c>
      <c r="T323" s="1"/>
      <c r="U323" s="1"/>
      <c r="V323" s="1">
        <f t="shared" ref="V323:V386" si="34">IF(OR(H323="n.a.",H323=""),"n.a.",COUNTIF($I323:$K323,"x")+H323)</f>
        <v>3</v>
      </c>
      <c r="W323" s="1" t="s">
        <v>668</v>
      </c>
      <c r="X323" s="1" t="str">
        <f t="shared" ref="X323:X386" si="35">IF(V323="n.a.","n.a.",IF(W323="completed",V323,IF(W323="partial",V323/2,IF(W323="incomplete",0,"n.a."))))</f>
        <v>n.a.</v>
      </c>
    </row>
    <row r="324" spans="1:24" x14ac:dyDescent="0.25">
      <c r="A324" s="10"/>
      <c r="B324" s="10" t="str">
        <f>HYPERLINK("https://attack.mitre.org/techniques/T1613/","MITRE")</f>
        <v>MITRE</v>
      </c>
      <c r="C324" s="10" t="s">
        <v>291</v>
      </c>
      <c r="D324" s="117" t="s">
        <v>326</v>
      </c>
      <c r="E324" s="118" t="s">
        <v>15</v>
      </c>
      <c r="F324" s="16">
        <v>1</v>
      </c>
      <c r="G324" s="16">
        <v>2</v>
      </c>
      <c r="H324" s="16">
        <v>2</v>
      </c>
      <c r="I324" s="92" t="s">
        <v>21</v>
      </c>
      <c r="J324" s="92"/>
      <c r="K324" s="92"/>
      <c r="L324" s="1">
        <f t="shared" si="31"/>
        <v>2</v>
      </c>
      <c r="M324" s="1" t="s">
        <v>668</v>
      </c>
      <c r="N324" s="1" t="str">
        <f t="shared" si="30"/>
        <v>n.a.</v>
      </c>
      <c r="O324" s="1"/>
      <c r="P324" s="1"/>
      <c r="Q324" s="1">
        <f t="shared" si="32"/>
        <v>3</v>
      </c>
      <c r="R324" s="1" t="s">
        <v>668</v>
      </c>
      <c r="S324" s="1" t="str">
        <f t="shared" si="33"/>
        <v>n.a.</v>
      </c>
      <c r="T324" s="1"/>
      <c r="U324" s="1"/>
      <c r="V324" s="1">
        <f t="shared" si="34"/>
        <v>3</v>
      </c>
      <c r="W324" s="1" t="s">
        <v>668</v>
      </c>
      <c r="X324" s="1" t="str">
        <f t="shared" si="35"/>
        <v>n.a.</v>
      </c>
    </row>
    <row r="325" spans="1:24" x14ac:dyDescent="0.25">
      <c r="A325" s="10"/>
      <c r="B325" s="10" t="str">
        <f>HYPERLINK("https://attack.mitre.org/techniques/T1622/","MITRE")</f>
        <v>MITRE</v>
      </c>
      <c r="C325" s="10" t="s">
        <v>291</v>
      </c>
      <c r="D325" s="117" t="s">
        <v>288</v>
      </c>
      <c r="E325" s="118" t="s">
        <v>15</v>
      </c>
      <c r="F325" s="16">
        <v>2</v>
      </c>
      <c r="G325" s="16">
        <v>2</v>
      </c>
      <c r="H325" s="16" t="s">
        <v>7</v>
      </c>
      <c r="I325" s="92"/>
      <c r="J325" s="92" t="s">
        <v>21</v>
      </c>
      <c r="K325" s="92"/>
      <c r="L325" s="1">
        <f t="shared" si="31"/>
        <v>3</v>
      </c>
      <c r="M325" s="1" t="s">
        <v>668</v>
      </c>
      <c r="N325" s="1" t="str">
        <f t="shared" si="30"/>
        <v>n.a.</v>
      </c>
      <c r="O325" s="1"/>
      <c r="P325" s="1"/>
      <c r="Q325" s="1">
        <f t="shared" si="32"/>
        <v>3</v>
      </c>
      <c r="R325" s="1" t="s">
        <v>668</v>
      </c>
      <c r="S325" s="1" t="str">
        <f t="shared" si="33"/>
        <v>n.a.</v>
      </c>
      <c r="T325" s="1"/>
      <c r="U325" s="1"/>
      <c r="V325" s="1" t="str">
        <f t="shared" si="34"/>
        <v>n.a.</v>
      </c>
      <c r="W325" s="1" t="s">
        <v>668</v>
      </c>
      <c r="X325" s="1" t="str">
        <f t="shared" si="35"/>
        <v>n.a.</v>
      </c>
    </row>
    <row r="326" spans="1:24" x14ac:dyDescent="0.25">
      <c r="A326" s="10"/>
      <c r="B326" s="10" t="str">
        <f>HYPERLINK("https://attack.mitre.org/techniques/T1652/","MITRE")</f>
        <v>MITRE</v>
      </c>
      <c r="C326" s="10" t="s">
        <v>291</v>
      </c>
      <c r="D326" s="117" t="s">
        <v>594</v>
      </c>
      <c r="E326" s="118" t="s">
        <v>15</v>
      </c>
      <c r="F326" s="16">
        <v>1</v>
      </c>
      <c r="G326" s="16">
        <v>2</v>
      </c>
      <c r="H326" s="16" t="s">
        <v>7</v>
      </c>
      <c r="I326" s="92" t="s">
        <v>21</v>
      </c>
      <c r="J326" s="92"/>
      <c r="K326" s="92"/>
      <c r="L326" s="1">
        <f t="shared" si="31"/>
        <v>2</v>
      </c>
      <c r="M326" s="1" t="s">
        <v>668</v>
      </c>
      <c r="N326" s="1" t="str">
        <f t="shared" si="30"/>
        <v>n.a.</v>
      </c>
      <c r="O326" s="1"/>
      <c r="P326" s="1"/>
      <c r="Q326" s="1">
        <f t="shared" si="32"/>
        <v>3</v>
      </c>
      <c r="R326" s="1" t="s">
        <v>668</v>
      </c>
      <c r="S326" s="1" t="str">
        <f t="shared" si="33"/>
        <v>n.a.</v>
      </c>
      <c r="T326" s="1"/>
      <c r="U326" s="1"/>
      <c r="V326" s="1" t="str">
        <f t="shared" si="34"/>
        <v>n.a.</v>
      </c>
      <c r="W326" s="1" t="s">
        <v>668</v>
      </c>
      <c r="X326" s="1" t="str">
        <f t="shared" si="35"/>
        <v>n.a.</v>
      </c>
    </row>
    <row r="327" spans="1:24" x14ac:dyDescent="0.25">
      <c r="A327" s="10"/>
      <c r="B327" s="10" t="str">
        <f>HYPERLINK("https://attack.mitre.org/techniques/T1482","MITRE")</f>
        <v>MITRE</v>
      </c>
      <c r="C327" s="10" t="s">
        <v>291</v>
      </c>
      <c r="D327" s="117" t="s">
        <v>304</v>
      </c>
      <c r="E327" s="118" t="s">
        <v>15</v>
      </c>
      <c r="F327" s="16">
        <v>2</v>
      </c>
      <c r="G327" s="16">
        <v>2</v>
      </c>
      <c r="H327" s="16" t="s">
        <v>7</v>
      </c>
      <c r="I327" s="124" t="s">
        <v>21</v>
      </c>
      <c r="J327" s="124"/>
      <c r="K327" s="124"/>
      <c r="L327" s="1">
        <f t="shared" si="31"/>
        <v>3</v>
      </c>
      <c r="M327" s="1" t="s">
        <v>668</v>
      </c>
      <c r="N327" s="1" t="str">
        <f t="shared" si="30"/>
        <v>n.a.</v>
      </c>
      <c r="O327" s="1"/>
      <c r="P327" s="1"/>
      <c r="Q327" s="1">
        <f t="shared" si="32"/>
        <v>3</v>
      </c>
      <c r="R327" s="1" t="s">
        <v>668</v>
      </c>
      <c r="S327" s="1" t="str">
        <f t="shared" si="33"/>
        <v>n.a.</v>
      </c>
      <c r="T327" s="1"/>
      <c r="U327" s="1"/>
      <c r="V327" s="1" t="str">
        <f t="shared" si="34"/>
        <v>n.a.</v>
      </c>
      <c r="W327" s="1" t="s">
        <v>668</v>
      </c>
      <c r="X327" s="1" t="str">
        <f t="shared" si="35"/>
        <v>n.a.</v>
      </c>
    </row>
    <row r="328" spans="1:24" x14ac:dyDescent="0.25">
      <c r="A328" s="10"/>
      <c r="B328" s="10" t="str">
        <f>HYPERLINK("https://attack.mitre.org/techniques/T1083","MITRE")</f>
        <v>MITRE</v>
      </c>
      <c r="C328" s="10" t="s">
        <v>291</v>
      </c>
      <c r="D328" s="117" t="s">
        <v>305</v>
      </c>
      <c r="E328" s="118" t="s">
        <v>15</v>
      </c>
      <c r="F328" s="16">
        <v>2</v>
      </c>
      <c r="G328" s="16">
        <v>2</v>
      </c>
      <c r="H328" s="16" t="s">
        <v>7</v>
      </c>
      <c r="I328" s="124" t="s">
        <v>21</v>
      </c>
      <c r="J328" s="124"/>
      <c r="K328" s="124"/>
      <c r="L328" s="1">
        <f t="shared" si="31"/>
        <v>3</v>
      </c>
      <c r="M328" s="1" t="s">
        <v>668</v>
      </c>
      <c r="N328" s="1" t="str">
        <f t="shared" si="30"/>
        <v>n.a.</v>
      </c>
      <c r="O328" s="1"/>
      <c r="P328" s="1"/>
      <c r="Q328" s="1">
        <f t="shared" si="32"/>
        <v>3</v>
      </c>
      <c r="R328" s="1" t="s">
        <v>668</v>
      </c>
      <c r="S328" s="1" t="str">
        <f t="shared" si="33"/>
        <v>n.a.</v>
      </c>
      <c r="T328" s="1"/>
      <c r="U328" s="1"/>
      <c r="V328" s="1" t="str">
        <f t="shared" si="34"/>
        <v>n.a.</v>
      </c>
      <c r="W328" s="1" t="s">
        <v>668</v>
      </c>
      <c r="X328" s="1" t="str">
        <f t="shared" si="35"/>
        <v>n.a.</v>
      </c>
    </row>
    <row r="329" spans="1:24" x14ac:dyDescent="0.25">
      <c r="A329" s="10"/>
      <c r="B329" s="10" t="str">
        <f>HYPERLINK("https://attack.mitre.org/techniques/T1615","MITRE")</f>
        <v>MITRE</v>
      </c>
      <c r="C329" s="10" t="s">
        <v>291</v>
      </c>
      <c r="D329" s="117" t="s">
        <v>306</v>
      </c>
      <c r="E329" s="118" t="s">
        <v>15</v>
      </c>
      <c r="F329" s="16">
        <v>2</v>
      </c>
      <c r="G329" s="16">
        <v>2</v>
      </c>
      <c r="H329" s="16" t="s">
        <v>7</v>
      </c>
      <c r="I329" s="124" t="s">
        <v>21</v>
      </c>
      <c r="J329" s="124"/>
      <c r="K329" s="124"/>
      <c r="L329" s="1">
        <f t="shared" si="31"/>
        <v>3</v>
      </c>
      <c r="M329" s="1" t="s">
        <v>668</v>
      </c>
      <c r="N329" s="1" t="str">
        <f t="shared" si="30"/>
        <v>n.a.</v>
      </c>
      <c r="O329" s="1"/>
      <c r="P329" s="1"/>
      <c r="Q329" s="1">
        <f t="shared" si="32"/>
        <v>3</v>
      </c>
      <c r="R329" s="1" t="s">
        <v>668</v>
      </c>
      <c r="S329" s="1" t="str">
        <f t="shared" si="33"/>
        <v>n.a.</v>
      </c>
      <c r="T329" s="1"/>
      <c r="U329" s="1"/>
      <c r="V329" s="1" t="str">
        <f t="shared" si="34"/>
        <v>n.a.</v>
      </c>
      <c r="W329" s="1" t="s">
        <v>668</v>
      </c>
      <c r="X329" s="1" t="str">
        <f t="shared" si="35"/>
        <v>n.a.</v>
      </c>
    </row>
    <row r="330" spans="1:24" x14ac:dyDescent="0.25">
      <c r="A330" s="10"/>
      <c r="B330" s="10" t="str">
        <f>HYPERLINK("https://attack.mitre.org/techniques/T1654/","MITRE")</f>
        <v>MITRE</v>
      </c>
      <c r="C330" s="10" t="s">
        <v>291</v>
      </c>
      <c r="D330" s="117" t="s">
        <v>612</v>
      </c>
      <c r="E330" s="118" t="s">
        <v>15</v>
      </c>
      <c r="F330" s="16">
        <v>2</v>
      </c>
      <c r="G330" s="16">
        <v>3</v>
      </c>
      <c r="H330" s="16">
        <v>3</v>
      </c>
      <c r="I330" s="92" t="s">
        <v>21</v>
      </c>
      <c r="J330" s="92"/>
      <c r="K330" s="92"/>
      <c r="L330" s="1">
        <f t="shared" si="31"/>
        <v>3</v>
      </c>
      <c r="M330" s="1" t="s">
        <v>668</v>
      </c>
      <c r="N330" s="1" t="str">
        <f t="shared" si="30"/>
        <v>n.a.</v>
      </c>
      <c r="O330" s="1"/>
      <c r="P330" s="1"/>
      <c r="Q330" s="1">
        <f t="shared" si="32"/>
        <v>4</v>
      </c>
      <c r="R330" s="1" t="s">
        <v>668</v>
      </c>
      <c r="S330" s="1" t="str">
        <f t="shared" si="33"/>
        <v>n.a.</v>
      </c>
      <c r="T330" s="1"/>
      <c r="U330" s="1"/>
      <c r="V330" s="1">
        <f t="shared" si="34"/>
        <v>4</v>
      </c>
      <c r="W330" s="1" t="s">
        <v>668</v>
      </c>
      <c r="X330" s="1" t="str">
        <f t="shared" si="35"/>
        <v>n.a.</v>
      </c>
    </row>
    <row r="331" spans="1:24" x14ac:dyDescent="0.25">
      <c r="A331" s="10"/>
      <c r="B331" s="10" t="str">
        <f>HYPERLINK("https://attack.mitre.org/techniques/T1046","MITRE")</f>
        <v>MITRE</v>
      </c>
      <c r="C331" s="10" t="s">
        <v>291</v>
      </c>
      <c r="D331" s="117" t="s">
        <v>307</v>
      </c>
      <c r="E331" s="118" t="s">
        <v>15</v>
      </c>
      <c r="F331" s="16">
        <v>2</v>
      </c>
      <c r="G331" s="16">
        <v>2</v>
      </c>
      <c r="H331" s="16">
        <v>2</v>
      </c>
      <c r="I331" s="124"/>
      <c r="J331" s="124"/>
      <c r="K331" s="124"/>
      <c r="L331" s="1">
        <f t="shared" si="31"/>
        <v>2</v>
      </c>
      <c r="M331" s="1" t="s">
        <v>668</v>
      </c>
      <c r="N331" s="1" t="str">
        <f t="shared" si="30"/>
        <v>n.a.</v>
      </c>
      <c r="O331" s="1"/>
      <c r="P331" s="1"/>
      <c r="Q331" s="1">
        <f t="shared" si="32"/>
        <v>2</v>
      </c>
      <c r="R331" s="1" t="s">
        <v>668</v>
      </c>
      <c r="S331" s="1" t="str">
        <f t="shared" si="33"/>
        <v>n.a.</v>
      </c>
      <c r="T331" s="1"/>
      <c r="U331" s="1"/>
      <c r="V331" s="1">
        <f t="shared" si="34"/>
        <v>2</v>
      </c>
      <c r="W331" s="1" t="s">
        <v>668</v>
      </c>
      <c r="X331" s="1" t="str">
        <f t="shared" si="35"/>
        <v>n.a.</v>
      </c>
    </row>
    <row r="332" spans="1:24" x14ac:dyDescent="0.25">
      <c r="A332" s="10"/>
      <c r="B332" s="10" t="str">
        <f>HYPERLINK("https://attack.mitre.org/techniques/T1135","MITRE")</f>
        <v>MITRE</v>
      </c>
      <c r="C332" s="10" t="s">
        <v>291</v>
      </c>
      <c r="D332" s="117" t="s">
        <v>308</v>
      </c>
      <c r="E332" s="118" t="s">
        <v>15</v>
      </c>
      <c r="F332" s="16">
        <v>2</v>
      </c>
      <c r="G332" s="16">
        <v>2</v>
      </c>
      <c r="H332" s="16" t="s">
        <v>7</v>
      </c>
      <c r="I332" s="124" t="s">
        <v>21</v>
      </c>
      <c r="J332" s="124"/>
      <c r="K332" s="124"/>
      <c r="L332" s="1">
        <f t="shared" si="31"/>
        <v>3</v>
      </c>
      <c r="M332" s="1" t="s">
        <v>668</v>
      </c>
      <c r="N332" s="1" t="str">
        <f t="shared" si="30"/>
        <v>n.a.</v>
      </c>
      <c r="O332" s="1"/>
      <c r="P332" s="1"/>
      <c r="Q332" s="1">
        <f t="shared" si="32"/>
        <v>3</v>
      </c>
      <c r="R332" s="1" t="s">
        <v>668</v>
      </c>
      <c r="S332" s="1" t="str">
        <f t="shared" si="33"/>
        <v>n.a.</v>
      </c>
      <c r="T332" s="1"/>
      <c r="U332" s="1"/>
      <c r="V332" s="1" t="str">
        <f t="shared" si="34"/>
        <v>n.a.</v>
      </c>
      <c r="W332" s="1" t="s">
        <v>668</v>
      </c>
      <c r="X332" s="1" t="str">
        <f t="shared" si="35"/>
        <v>n.a.</v>
      </c>
    </row>
    <row r="333" spans="1:24" x14ac:dyDescent="0.25">
      <c r="A333" s="10"/>
      <c r="B333" s="10" t="str">
        <f>HYPERLINK("https://attack.mitre.org/techniques/T1040/","MITRE")</f>
        <v>MITRE</v>
      </c>
      <c r="C333" s="10" t="s">
        <v>291</v>
      </c>
      <c r="D333" s="117" t="s">
        <v>120</v>
      </c>
      <c r="E333" s="118" t="s">
        <v>15</v>
      </c>
      <c r="F333" s="16">
        <v>2</v>
      </c>
      <c r="G333" s="16">
        <v>2</v>
      </c>
      <c r="H333" s="16">
        <v>2</v>
      </c>
      <c r="I333" s="92" t="s">
        <v>21</v>
      </c>
      <c r="J333" s="92"/>
      <c r="K333" s="92"/>
      <c r="L333" s="1">
        <f t="shared" si="31"/>
        <v>3</v>
      </c>
      <c r="M333" s="1" t="s">
        <v>668</v>
      </c>
      <c r="N333" s="1" t="str">
        <f t="shared" si="30"/>
        <v>n.a.</v>
      </c>
      <c r="O333" s="1"/>
      <c r="P333" s="1"/>
      <c r="Q333" s="1">
        <f t="shared" si="32"/>
        <v>3</v>
      </c>
      <c r="R333" s="1" t="s">
        <v>668</v>
      </c>
      <c r="S333" s="1" t="str">
        <f t="shared" si="33"/>
        <v>n.a.</v>
      </c>
      <c r="T333" s="1"/>
      <c r="U333" s="1"/>
      <c r="V333" s="1">
        <f t="shared" si="34"/>
        <v>3</v>
      </c>
      <c r="W333" s="1" t="s">
        <v>668</v>
      </c>
      <c r="X333" s="1" t="str">
        <f t="shared" si="35"/>
        <v>n.a.</v>
      </c>
    </row>
    <row r="334" spans="1:24" x14ac:dyDescent="0.25">
      <c r="A334" s="10"/>
      <c r="B334" s="10" t="str">
        <f>HYPERLINK("https://attack.mitre.org/techniques/T1201","MITRE")</f>
        <v>MITRE</v>
      </c>
      <c r="C334" s="10" t="s">
        <v>291</v>
      </c>
      <c r="D334" s="117" t="s">
        <v>299</v>
      </c>
      <c r="E334" s="118" t="s">
        <v>15</v>
      </c>
      <c r="F334" s="16">
        <v>2</v>
      </c>
      <c r="G334" s="16">
        <v>2</v>
      </c>
      <c r="H334" s="16">
        <v>2</v>
      </c>
      <c r="I334" s="124" t="s">
        <v>21</v>
      </c>
      <c r="J334" s="124"/>
      <c r="K334" s="124"/>
      <c r="L334" s="1">
        <f t="shared" si="31"/>
        <v>3</v>
      </c>
      <c r="M334" s="1" t="s">
        <v>668</v>
      </c>
      <c r="N334" s="1" t="str">
        <f t="shared" si="30"/>
        <v>n.a.</v>
      </c>
      <c r="O334" s="1"/>
      <c r="P334" s="1"/>
      <c r="Q334" s="1">
        <f t="shared" si="32"/>
        <v>3</v>
      </c>
      <c r="R334" s="1" t="s">
        <v>668</v>
      </c>
      <c r="S334" s="1" t="str">
        <f t="shared" si="33"/>
        <v>n.a.</v>
      </c>
      <c r="T334" s="1"/>
      <c r="U334" s="1"/>
      <c r="V334" s="1">
        <f t="shared" si="34"/>
        <v>3</v>
      </c>
      <c r="W334" s="1" t="s">
        <v>668</v>
      </c>
      <c r="X334" s="1" t="str">
        <f t="shared" si="35"/>
        <v>n.a.</v>
      </c>
    </row>
    <row r="335" spans="1:24" x14ac:dyDescent="0.25">
      <c r="A335" s="10"/>
      <c r="B335" s="10" t="str">
        <f>HYPERLINK("https://attack.mitre.org/techniques/T1120","MITRE")</f>
        <v>MITRE</v>
      </c>
      <c r="C335" s="10" t="s">
        <v>291</v>
      </c>
      <c r="D335" s="117" t="s">
        <v>309</v>
      </c>
      <c r="E335" s="118" t="s">
        <v>15</v>
      </c>
      <c r="F335" s="16">
        <v>1</v>
      </c>
      <c r="G335" s="16">
        <v>2</v>
      </c>
      <c r="H335" s="16" t="s">
        <v>7</v>
      </c>
      <c r="I335" s="124" t="s">
        <v>21</v>
      </c>
      <c r="J335" s="124"/>
      <c r="K335" s="124"/>
      <c r="L335" s="1">
        <f t="shared" si="31"/>
        <v>2</v>
      </c>
      <c r="M335" s="1" t="s">
        <v>668</v>
      </c>
      <c r="N335" s="1" t="str">
        <f t="shared" si="30"/>
        <v>n.a.</v>
      </c>
      <c r="O335" s="1"/>
      <c r="P335" s="1"/>
      <c r="Q335" s="1">
        <f t="shared" si="32"/>
        <v>3</v>
      </c>
      <c r="R335" s="1" t="s">
        <v>668</v>
      </c>
      <c r="S335" s="1" t="str">
        <f t="shared" si="33"/>
        <v>n.a.</v>
      </c>
      <c r="T335" s="1"/>
      <c r="U335" s="1"/>
      <c r="V335" s="1" t="str">
        <f t="shared" si="34"/>
        <v>n.a.</v>
      </c>
      <c r="W335" s="1" t="s">
        <v>668</v>
      </c>
      <c r="X335" s="1" t="str">
        <f t="shared" si="35"/>
        <v>n.a.</v>
      </c>
    </row>
    <row r="336" spans="1:24" x14ac:dyDescent="0.25">
      <c r="A336" s="10"/>
      <c r="B336" s="10" t="str">
        <f>HYPERLINK("https://attack.mitre.org/techniques/T1069/003","MITRE")</f>
        <v>MITRE</v>
      </c>
      <c r="C336" s="10" t="s">
        <v>291</v>
      </c>
      <c r="D336" s="117" t="s">
        <v>295</v>
      </c>
      <c r="E336" s="118" t="s">
        <v>296</v>
      </c>
      <c r="F336" s="16" t="s">
        <v>7</v>
      </c>
      <c r="G336" s="16" t="s">
        <v>7</v>
      </c>
      <c r="H336" s="16">
        <v>2</v>
      </c>
      <c r="I336" s="92" t="s">
        <v>21</v>
      </c>
      <c r="J336" s="92"/>
      <c r="K336" s="92"/>
      <c r="L336" s="1" t="str">
        <f t="shared" si="31"/>
        <v>n.a.</v>
      </c>
      <c r="M336" s="1" t="s">
        <v>668</v>
      </c>
      <c r="N336" s="1" t="str">
        <f t="shared" si="30"/>
        <v>n.a.</v>
      </c>
      <c r="O336" s="1"/>
      <c r="P336" s="1"/>
      <c r="Q336" s="1" t="str">
        <f t="shared" si="32"/>
        <v>n.a.</v>
      </c>
      <c r="R336" s="1" t="s">
        <v>668</v>
      </c>
      <c r="S336" s="1" t="str">
        <f t="shared" si="33"/>
        <v>n.a.</v>
      </c>
      <c r="T336" s="1"/>
      <c r="U336" s="1"/>
      <c r="V336" s="1">
        <f t="shared" si="34"/>
        <v>3</v>
      </c>
      <c r="W336" s="1" t="s">
        <v>668</v>
      </c>
      <c r="X336" s="1" t="str">
        <f t="shared" si="35"/>
        <v>n.a.</v>
      </c>
    </row>
    <row r="337" spans="1:24" x14ac:dyDescent="0.25">
      <c r="A337" s="10"/>
      <c r="B337" s="10" t="str">
        <f>HYPERLINK("https://attack.mitre.org/techniques/T1069/002","MITRE")</f>
        <v>MITRE</v>
      </c>
      <c r="C337" s="10" t="s">
        <v>291</v>
      </c>
      <c r="D337" s="117" t="s">
        <v>295</v>
      </c>
      <c r="E337" s="118" t="s">
        <v>310</v>
      </c>
      <c r="F337" s="16">
        <v>1</v>
      </c>
      <c r="G337" s="16">
        <v>2</v>
      </c>
      <c r="H337" s="16" t="s">
        <v>7</v>
      </c>
      <c r="I337" s="124" t="s">
        <v>21</v>
      </c>
      <c r="J337" s="124"/>
      <c r="K337" s="124"/>
      <c r="L337" s="1">
        <f t="shared" si="31"/>
        <v>2</v>
      </c>
      <c r="M337" s="1" t="s">
        <v>668</v>
      </c>
      <c r="N337" s="1" t="str">
        <f t="shared" si="30"/>
        <v>n.a.</v>
      </c>
      <c r="O337" s="1"/>
      <c r="P337" s="1"/>
      <c r="Q337" s="1">
        <f t="shared" si="32"/>
        <v>3</v>
      </c>
      <c r="R337" s="1" t="s">
        <v>668</v>
      </c>
      <c r="S337" s="1" t="str">
        <f t="shared" si="33"/>
        <v>n.a.</v>
      </c>
      <c r="T337" s="1"/>
      <c r="U337" s="1"/>
      <c r="V337" s="1" t="str">
        <f t="shared" si="34"/>
        <v>n.a.</v>
      </c>
      <c r="W337" s="1" t="s">
        <v>668</v>
      </c>
      <c r="X337" s="1" t="str">
        <f t="shared" si="35"/>
        <v>n.a.</v>
      </c>
    </row>
    <row r="338" spans="1:24" x14ac:dyDescent="0.25">
      <c r="A338" s="10"/>
      <c r="B338" s="10" t="str">
        <f>HYPERLINK("https://attack.mitre.org/techniques/T1069/001","MITRE")</f>
        <v>MITRE</v>
      </c>
      <c r="C338" s="10" t="s">
        <v>291</v>
      </c>
      <c r="D338" s="117" t="s">
        <v>295</v>
      </c>
      <c r="E338" s="118" t="s">
        <v>311</v>
      </c>
      <c r="F338" s="16">
        <v>2</v>
      </c>
      <c r="G338" s="16">
        <v>2</v>
      </c>
      <c r="H338" s="16" t="s">
        <v>7</v>
      </c>
      <c r="I338" s="124" t="s">
        <v>21</v>
      </c>
      <c r="J338" s="124"/>
      <c r="K338" s="124"/>
      <c r="L338" s="1">
        <f t="shared" si="31"/>
        <v>3</v>
      </c>
      <c r="M338" s="1" t="s">
        <v>668</v>
      </c>
      <c r="N338" s="1" t="str">
        <f t="shared" si="30"/>
        <v>n.a.</v>
      </c>
      <c r="O338" s="1"/>
      <c r="P338" s="1"/>
      <c r="Q338" s="1">
        <f t="shared" si="32"/>
        <v>3</v>
      </c>
      <c r="R338" s="1" t="s">
        <v>668</v>
      </c>
      <c r="S338" s="1" t="str">
        <f t="shared" si="33"/>
        <v>n.a.</v>
      </c>
      <c r="T338" s="1"/>
      <c r="U338" s="1"/>
      <c r="V338" s="1" t="str">
        <f t="shared" si="34"/>
        <v>n.a.</v>
      </c>
      <c r="W338" s="1" t="s">
        <v>668</v>
      </c>
      <c r="X338" s="1" t="str">
        <f t="shared" si="35"/>
        <v>n.a.</v>
      </c>
    </row>
    <row r="339" spans="1:24" x14ac:dyDescent="0.25">
      <c r="A339" s="10"/>
      <c r="B339" s="10" t="str">
        <f>HYPERLINK("https://attack.mitre.org/techniques/T1057","MITRE")</f>
        <v>MITRE</v>
      </c>
      <c r="C339" s="10" t="s">
        <v>291</v>
      </c>
      <c r="D339" s="117" t="s">
        <v>312</v>
      </c>
      <c r="E339" s="118" t="s">
        <v>15</v>
      </c>
      <c r="F339" s="16">
        <v>1</v>
      </c>
      <c r="G339" s="16">
        <v>2</v>
      </c>
      <c r="H339" s="16" t="s">
        <v>7</v>
      </c>
      <c r="I339" s="124" t="s">
        <v>21</v>
      </c>
      <c r="J339" s="124"/>
      <c r="K339" s="124"/>
      <c r="L339" s="1">
        <f t="shared" si="31"/>
        <v>2</v>
      </c>
      <c r="M339" s="1" t="s">
        <v>668</v>
      </c>
      <c r="N339" s="1" t="str">
        <f t="shared" si="30"/>
        <v>n.a.</v>
      </c>
      <c r="O339" s="1"/>
      <c r="P339" s="1"/>
      <c r="Q339" s="1">
        <f t="shared" si="32"/>
        <v>3</v>
      </c>
      <c r="R339" s="1" t="s">
        <v>668</v>
      </c>
      <c r="S339" s="1" t="str">
        <f t="shared" si="33"/>
        <v>n.a.</v>
      </c>
      <c r="T339" s="1"/>
      <c r="U339" s="1"/>
      <c r="V339" s="1" t="str">
        <f t="shared" si="34"/>
        <v>n.a.</v>
      </c>
      <c r="W339" s="1" t="s">
        <v>668</v>
      </c>
      <c r="X339" s="1" t="str">
        <f t="shared" si="35"/>
        <v>n.a.</v>
      </c>
    </row>
    <row r="340" spans="1:24" x14ac:dyDescent="0.25">
      <c r="A340" s="10"/>
      <c r="B340" s="10" t="str">
        <f>HYPERLINK("https://attack.mitre.org/techniques/T1012","MITRE")</f>
        <v>MITRE</v>
      </c>
      <c r="C340" s="10" t="s">
        <v>291</v>
      </c>
      <c r="D340" s="117" t="s">
        <v>313</v>
      </c>
      <c r="E340" s="118" t="s">
        <v>15</v>
      </c>
      <c r="F340" s="16">
        <v>1</v>
      </c>
      <c r="G340" s="16">
        <v>2</v>
      </c>
      <c r="H340" s="16" t="s">
        <v>7</v>
      </c>
      <c r="I340" s="124" t="s">
        <v>21</v>
      </c>
      <c r="J340" s="124"/>
      <c r="K340" s="124"/>
      <c r="L340" s="1">
        <f t="shared" si="31"/>
        <v>2</v>
      </c>
      <c r="M340" s="1" t="s">
        <v>668</v>
      </c>
      <c r="N340" s="1" t="str">
        <f t="shared" si="30"/>
        <v>n.a.</v>
      </c>
      <c r="O340" s="1"/>
      <c r="P340" s="1"/>
      <c r="Q340" s="1">
        <f t="shared" si="32"/>
        <v>3</v>
      </c>
      <c r="R340" s="1" t="s">
        <v>668</v>
      </c>
      <c r="S340" s="1" t="str">
        <f t="shared" si="33"/>
        <v>n.a.</v>
      </c>
      <c r="T340" s="1"/>
      <c r="U340" s="1"/>
      <c r="V340" s="1" t="str">
        <f t="shared" si="34"/>
        <v>n.a.</v>
      </c>
      <c r="W340" s="1" t="s">
        <v>668</v>
      </c>
      <c r="X340" s="1" t="str">
        <f t="shared" si="35"/>
        <v>n.a.</v>
      </c>
    </row>
    <row r="341" spans="1:24" x14ac:dyDescent="0.25">
      <c r="A341" s="10"/>
      <c r="B341" s="10" t="str">
        <f>HYPERLINK("https://attack.mitre.org/techniques/T1018","MITRE")</f>
        <v>MITRE</v>
      </c>
      <c r="C341" s="10" t="s">
        <v>291</v>
      </c>
      <c r="D341" s="117" t="s">
        <v>314</v>
      </c>
      <c r="E341" s="118" t="s">
        <v>15</v>
      </c>
      <c r="F341" s="16">
        <v>1</v>
      </c>
      <c r="G341" s="16">
        <v>2</v>
      </c>
      <c r="H341" s="16" t="s">
        <v>7</v>
      </c>
      <c r="I341" s="124"/>
      <c r="J341" s="124"/>
      <c r="K341" s="124"/>
      <c r="L341" s="1">
        <f t="shared" si="31"/>
        <v>1</v>
      </c>
      <c r="M341" s="1" t="s">
        <v>668</v>
      </c>
      <c r="N341" s="1" t="str">
        <f t="shared" si="30"/>
        <v>n.a.</v>
      </c>
      <c r="O341" s="1"/>
      <c r="P341" s="1"/>
      <c r="Q341" s="1">
        <f t="shared" si="32"/>
        <v>2</v>
      </c>
      <c r="R341" s="1" t="s">
        <v>668</v>
      </c>
      <c r="S341" s="1" t="str">
        <f t="shared" si="33"/>
        <v>n.a.</v>
      </c>
      <c r="T341" s="1"/>
      <c r="U341" s="1"/>
      <c r="V341" s="1" t="str">
        <f t="shared" si="34"/>
        <v>n.a.</v>
      </c>
      <c r="W341" s="1" t="s">
        <v>668</v>
      </c>
      <c r="X341" s="1" t="str">
        <f t="shared" si="35"/>
        <v>n.a.</v>
      </c>
    </row>
    <row r="342" spans="1:24" x14ac:dyDescent="0.25">
      <c r="A342" s="10"/>
      <c r="B342" s="10" t="str">
        <f>HYPERLINK("https://attack.mitre.org/techniques/T1518/001","MITRE")</f>
        <v>MITRE</v>
      </c>
      <c r="C342" s="10" t="s">
        <v>291</v>
      </c>
      <c r="D342" s="117" t="s">
        <v>315</v>
      </c>
      <c r="E342" s="118" t="s">
        <v>316</v>
      </c>
      <c r="F342" s="16">
        <v>2</v>
      </c>
      <c r="G342" s="16">
        <v>2</v>
      </c>
      <c r="H342" s="16">
        <v>2</v>
      </c>
      <c r="I342" s="124"/>
      <c r="J342" s="124"/>
      <c r="K342" s="124"/>
      <c r="L342" s="1">
        <f t="shared" si="31"/>
        <v>2</v>
      </c>
      <c r="M342" s="1" t="s">
        <v>668</v>
      </c>
      <c r="N342" s="1" t="str">
        <f t="shared" si="30"/>
        <v>n.a.</v>
      </c>
      <c r="O342" s="1"/>
      <c r="P342" s="1"/>
      <c r="Q342" s="1">
        <f t="shared" si="32"/>
        <v>2</v>
      </c>
      <c r="R342" s="1" t="s">
        <v>668</v>
      </c>
      <c r="S342" s="1" t="str">
        <f t="shared" si="33"/>
        <v>n.a.</v>
      </c>
      <c r="T342" s="1"/>
      <c r="U342" s="1"/>
      <c r="V342" s="1">
        <f t="shared" si="34"/>
        <v>2</v>
      </c>
      <c r="W342" s="1" t="s">
        <v>668</v>
      </c>
      <c r="X342" s="1" t="str">
        <f t="shared" si="35"/>
        <v>n.a.</v>
      </c>
    </row>
    <row r="343" spans="1:24" x14ac:dyDescent="0.25">
      <c r="A343" s="10"/>
      <c r="B343" s="10" t="str">
        <f>HYPERLINK("https://attack.mitre.org/techniques/T1082","MITRE")</f>
        <v>MITRE</v>
      </c>
      <c r="C343" s="10" t="s">
        <v>291</v>
      </c>
      <c r="D343" s="117" t="s">
        <v>317</v>
      </c>
      <c r="E343" s="118" t="s">
        <v>15</v>
      </c>
      <c r="F343" s="16">
        <v>2</v>
      </c>
      <c r="G343" s="16">
        <v>2</v>
      </c>
      <c r="H343" s="16">
        <v>2</v>
      </c>
      <c r="I343" s="124"/>
      <c r="J343" s="124"/>
      <c r="K343" s="124"/>
      <c r="L343" s="1">
        <f t="shared" si="31"/>
        <v>2</v>
      </c>
      <c r="M343" s="1" t="s">
        <v>668</v>
      </c>
      <c r="N343" s="1" t="str">
        <f t="shared" si="30"/>
        <v>n.a.</v>
      </c>
      <c r="O343" s="1"/>
      <c r="P343" s="1"/>
      <c r="Q343" s="1">
        <f t="shared" si="32"/>
        <v>2</v>
      </c>
      <c r="R343" s="1" t="s">
        <v>668</v>
      </c>
      <c r="S343" s="1" t="str">
        <f t="shared" si="33"/>
        <v>n.a.</v>
      </c>
      <c r="T343" s="1"/>
      <c r="U343" s="1"/>
      <c r="V343" s="1">
        <f t="shared" si="34"/>
        <v>2</v>
      </c>
      <c r="W343" s="1" t="s">
        <v>668</v>
      </c>
      <c r="X343" s="1" t="str">
        <f t="shared" si="35"/>
        <v>n.a.</v>
      </c>
    </row>
    <row r="344" spans="1:24" x14ac:dyDescent="0.25">
      <c r="A344" s="10"/>
      <c r="B344" s="10" t="str">
        <f>HYPERLINK("https://attack.mitre.org/techniques/T1614/001","MITRE")</f>
        <v>MITRE</v>
      </c>
      <c r="C344" s="10" t="s">
        <v>291</v>
      </c>
      <c r="D344" s="117" t="s">
        <v>318</v>
      </c>
      <c r="E344" s="118" t="s">
        <v>319</v>
      </c>
      <c r="F344" s="16">
        <v>1</v>
      </c>
      <c r="G344" s="16">
        <v>1</v>
      </c>
      <c r="H344" s="16" t="s">
        <v>7</v>
      </c>
      <c r="I344" s="124"/>
      <c r="J344" s="124"/>
      <c r="K344" s="124"/>
      <c r="L344" s="1">
        <f t="shared" si="31"/>
        <v>1</v>
      </c>
      <c r="M344" s="1" t="s">
        <v>668</v>
      </c>
      <c r="N344" s="1" t="str">
        <f t="shared" si="30"/>
        <v>n.a.</v>
      </c>
      <c r="O344" s="1"/>
      <c r="P344" s="1"/>
      <c r="Q344" s="1">
        <f t="shared" si="32"/>
        <v>1</v>
      </c>
      <c r="R344" s="1" t="s">
        <v>668</v>
      </c>
      <c r="S344" s="1" t="str">
        <f t="shared" si="33"/>
        <v>n.a.</v>
      </c>
      <c r="T344" s="1"/>
      <c r="U344" s="1"/>
      <c r="V344" s="1" t="str">
        <f t="shared" si="34"/>
        <v>n.a.</v>
      </c>
      <c r="W344" s="1" t="s">
        <v>668</v>
      </c>
      <c r="X344" s="1" t="str">
        <f t="shared" si="35"/>
        <v>n.a.</v>
      </c>
    </row>
    <row r="345" spans="1:24" x14ac:dyDescent="0.25">
      <c r="A345" s="10"/>
      <c r="B345" s="10" t="str">
        <f>HYPERLINK("https://attack.mitre.org/techniques/T1016/001","MITRE")</f>
        <v>MITRE</v>
      </c>
      <c r="C345" s="10" t="s">
        <v>291</v>
      </c>
      <c r="D345" s="117" t="s">
        <v>320</v>
      </c>
      <c r="E345" s="118" t="s">
        <v>321</v>
      </c>
      <c r="F345" s="16">
        <v>1</v>
      </c>
      <c r="G345" s="16">
        <v>1</v>
      </c>
      <c r="H345" s="16" t="s">
        <v>7</v>
      </c>
      <c r="I345" s="124"/>
      <c r="J345" s="124"/>
      <c r="K345" s="124"/>
      <c r="L345" s="1">
        <f t="shared" si="31"/>
        <v>1</v>
      </c>
      <c r="M345" s="1" t="s">
        <v>668</v>
      </c>
      <c r="N345" s="1" t="str">
        <f t="shared" si="30"/>
        <v>n.a.</v>
      </c>
      <c r="O345" s="1"/>
      <c r="P345" s="1"/>
      <c r="Q345" s="1">
        <f t="shared" si="32"/>
        <v>1</v>
      </c>
      <c r="R345" s="1" t="s">
        <v>668</v>
      </c>
      <c r="S345" s="1" t="str">
        <f t="shared" si="33"/>
        <v>n.a.</v>
      </c>
      <c r="T345" s="1"/>
      <c r="U345" s="1"/>
      <c r="V345" s="1" t="str">
        <f t="shared" si="34"/>
        <v>n.a.</v>
      </c>
      <c r="W345" s="1" t="s">
        <v>668</v>
      </c>
      <c r="X345" s="1" t="str">
        <f t="shared" si="35"/>
        <v>n.a.</v>
      </c>
    </row>
    <row r="346" spans="1:24" x14ac:dyDescent="0.25">
      <c r="A346" s="10"/>
      <c r="B346" s="10" t="str">
        <f>HYPERLINK("https://attack.mitre.org/techniques/T1016/002","MITRE")</f>
        <v>MITRE</v>
      </c>
      <c r="C346" s="10" t="s">
        <v>291</v>
      </c>
      <c r="D346" s="117" t="s">
        <v>320</v>
      </c>
      <c r="E346" s="118" t="s">
        <v>618</v>
      </c>
      <c r="F346" s="16">
        <v>1</v>
      </c>
      <c r="G346" s="16">
        <v>1</v>
      </c>
      <c r="H346" s="16" t="s">
        <v>7</v>
      </c>
      <c r="I346" s="124"/>
      <c r="J346" s="124"/>
      <c r="K346" s="124"/>
      <c r="L346" s="1">
        <f t="shared" si="31"/>
        <v>1</v>
      </c>
      <c r="M346" s="1" t="s">
        <v>668</v>
      </c>
      <c r="N346" s="1" t="str">
        <f t="shared" si="30"/>
        <v>n.a.</v>
      </c>
      <c r="O346" s="1"/>
      <c r="P346" s="1"/>
      <c r="Q346" s="1">
        <f t="shared" si="32"/>
        <v>1</v>
      </c>
      <c r="R346" s="1" t="s">
        <v>668</v>
      </c>
      <c r="S346" s="1" t="str">
        <f t="shared" si="33"/>
        <v>n.a.</v>
      </c>
      <c r="T346" s="1"/>
      <c r="U346" s="1"/>
      <c r="V346" s="1" t="str">
        <f t="shared" si="34"/>
        <v>n.a.</v>
      </c>
      <c r="W346" s="1" t="s">
        <v>668</v>
      </c>
      <c r="X346" s="1" t="str">
        <f t="shared" si="35"/>
        <v>n.a.</v>
      </c>
    </row>
    <row r="347" spans="1:24" x14ac:dyDescent="0.25">
      <c r="A347" s="10"/>
      <c r="B347" s="10" t="str">
        <f>HYPERLINK("https://attack.mitre.org/techniques/T1049","MITRE")</f>
        <v>MITRE</v>
      </c>
      <c r="C347" s="10" t="s">
        <v>291</v>
      </c>
      <c r="D347" s="117" t="s">
        <v>322</v>
      </c>
      <c r="E347" s="118" t="s">
        <v>15</v>
      </c>
      <c r="F347" s="16">
        <v>2</v>
      </c>
      <c r="G347" s="16">
        <v>2</v>
      </c>
      <c r="H347" s="16">
        <v>2</v>
      </c>
      <c r="I347" s="124"/>
      <c r="J347" s="124"/>
      <c r="K347" s="124"/>
      <c r="L347" s="1">
        <f t="shared" si="31"/>
        <v>2</v>
      </c>
      <c r="M347" s="1" t="s">
        <v>668</v>
      </c>
      <c r="N347" s="1" t="str">
        <f t="shared" si="30"/>
        <v>n.a.</v>
      </c>
      <c r="O347" s="1"/>
      <c r="P347" s="1"/>
      <c r="Q347" s="1">
        <f t="shared" si="32"/>
        <v>2</v>
      </c>
      <c r="R347" s="1" t="s">
        <v>668</v>
      </c>
      <c r="S347" s="1" t="str">
        <f t="shared" si="33"/>
        <v>n.a.</v>
      </c>
      <c r="T347" s="1"/>
      <c r="U347" s="1"/>
      <c r="V347" s="1">
        <f t="shared" si="34"/>
        <v>2</v>
      </c>
      <c r="W347" s="1" t="s">
        <v>668</v>
      </c>
      <c r="X347" s="1" t="str">
        <f t="shared" si="35"/>
        <v>n.a.</v>
      </c>
    </row>
    <row r="348" spans="1:24" x14ac:dyDescent="0.25">
      <c r="A348" s="10"/>
      <c r="B348" s="10" t="str">
        <f>HYPERLINK("https://attack.mitre.org/techniques/T1033","MITRE")</f>
        <v>MITRE</v>
      </c>
      <c r="C348" s="10" t="s">
        <v>291</v>
      </c>
      <c r="D348" s="117" t="s">
        <v>323</v>
      </c>
      <c r="E348" s="118" t="s">
        <v>15</v>
      </c>
      <c r="F348" s="16">
        <v>1</v>
      </c>
      <c r="G348" s="16">
        <v>1</v>
      </c>
      <c r="H348" s="16" t="s">
        <v>7</v>
      </c>
      <c r="I348" s="124"/>
      <c r="J348" s="124"/>
      <c r="K348" s="124"/>
      <c r="L348" s="1">
        <f t="shared" si="31"/>
        <v>1</v>
      </c>
      <c r="M348" s="1" t="s">
        <v>668</v>
      </c>
      <c r="N348" s="1" t="str">
        <f t="shared" si="30"/>
        <v>n.a.</v>
      </c>
      <c r="O348" s="1"/>
      <c r="P348" s="1"/>
      <c r="Q348" s="1">
        <f t="shared" si="32"/>
        <v>1</v>
      </c>
      <c r="R348" s="1" t="s">
        <v>668</v>
      </c>
      <c r="S348" s="1" t="str">
        <f t="shared" si="33"/>
        <v>n.a.</v>
      </c>
      <c r="T348" s="1"/>
      <c r="U348" s="1"/>
      <c r="V348" s="1" t="str">
        <f t="shared" si="34"/>
        <v>n.a.</v>
      </c>
      <c r="W348" s="1" t="s">
        <v>668</v>
      </c>
      <c r="X348" s="1" t="str">
        <f t="shared" si="35"/>
        <v>n.a.</v>
      </c>
    </row>
    <row r="349" spans="1:24" x14ac:dyDescent="0.25">
      <c r="A349" s="10"/>
      <c r="B349" s="10" t="str">
        <f>HYPERLINK("https://attack.mitre.org/techniques/T1007","MITRE")</f>
        <v>MITRE</v>
      </c>
      <c r="C349" s="10" t="s">
        <v>291</v>
      </c>
      <c r="D349" s="117" t="s">
        <v>324</v>
      </c>
      <c r="E349" s="118" t="s">
        <v>15</v>
      </c>
      <c r="F349" s="16">
        <v>1</v>
      </c>
      <c r="G349" s="16">
        <v>2</v>
      </c>
      <c r="H349" s="16" t="s">
        <v>7</v>
      </c>
      <c r="I349" s="124"/>
      <c r="J349" s="124"/>
      <c r="K349" s="124"/>
      <c r="L349" s="1">
        <f t="shared" si="31"/>
        <v>1</v>
      </c>
      <c r="M349" s="1" t="s">
        <v>668</v>
      </c>
      <c r="N349" s="1" t="str">
        <f t="shared" si="30"/>
        <v>n.a.</v>
      </c>
      <c r="O349" s="1"/>
      <c r="P349" s="1"/>
      <c r="Q349" s="1">
        <f t="shared" si="32"/>
        <v>2</v>
      </c>
      <c r="R349" s="1" t="s">
        <v>668</v>
      </c>
      <c r="S349" s="1" t="str">
        <f t="shared" si="33"/>
        <v>n.a.</v>
      </c>
      <c r="T349" s="1"/>
      <c r="U349" s="1"/>
      <c r="V349" s="1" t="str">
        <f t="shared" si="34"/>
        <v>n.a.</v>
      </c>
      <c r="W349" s="1" t="s">
        <v>668</v>
      </c>
      <c r="X349" s="1" t="str">
        <f t="shared" si="35"/>
        <v>n.a.</v>
      </c>
    </row>
    <row r="350" spans="1:24" x14ac:dyDescent="0.25">
      <c r="A350" s="10"/>
      <c r="B350" s="10" t="str">
        <f>HYPERLINK("https://attack.mitre.org/techniques/T1124","MITRE")</f>
        <v>MITRE</v>
      </c>
      <c r="C350" s="10" t="s">
        <v>291</v>
      </c>
      <c r="D350" s="117" t="s">
        <v>325</v>
      </c>
      <c r="E350" s="118" t="s">
        <v>15</v>
      </c>
      <c r="F350" s="16">
        <v>1</v>
      </c>
      <c r="G350" s="16">
        <v>1</v>
      </c>
      <c r="H350" s="16" t="s">
        <v>7</v>
      </c>
      <c r="I350" s="124"/>
      <c r="J350" s="124"/>
      <c r="K350" s="124"/>
      <c r="L350" s="1">
        <f t="shared" si="31"/>
        <v>1</v>
      </c>
      <c r="M350" s="1" t="s">
        <v>668</v>
      </c>
      <c r="N350" s="1" t="str">
        <f t="shared" si="30"/>
        <v>n.a.</v>
      </c>
      <c r="O350" s="1"/>
      <c r="P350" s="1"/>
      <c r="Q350" s="1">
        <f t="shared" si="32"/>
        <v>1</v>
      </c>
      <c r="R350" s="1" t="s">
        <v>668</v>
      </c>
      <c r="S350" s="1" t="str">
        <f t="shared" si="33"/>
        <v>n.a.</v>
      </c>
      <c r="T350" s="1"/>
      <c r="U350" s="1"/>
      <c r="V350" s="1" t="str">
        <f t="shared" si="34"/>
        <v>n.a.</v>
      </c>
      <c r="W350" s="1" t="s">
        <v>668</v>
      </c>
      <c r="X350" s="1" t="str">
        <f t="shared" si="35"/>
        <v>n.a.</v>
      </c>
    </row>
    <row r="351" spans="1:24" x14ac:dyDescent="0.25">
      <c r="A351" s="10"/>
      <c r="B351" s="10" t="str">
        <f>HYPERLINK("https://attack.mitre.org/techniques/T1673/","MITRE")</f>
        <v>MITRE</v>
      </c>
      <c r="C351" s="10" t="s">
        <v>291</v>
      </c>
      <c r="D351" s="117" t="s">
        <v>716</v>
      </c>
      <c r="E351" s="118" t="s">
        <v>15</v>
      </c>
      <c r="F351" s="16">
        <v>1</v>
      </c>
      <c r="G351" s="16">
        <v>2</v>
      </c>
      <c r="H351" s="16">
        <v>2</v>
      </c>
      <c r="I351" s="124" t="s">
        <v>21</v>
      </c>
      <c r="J351" s="124"/>
      <c r="K351" s="124"/>
      <c r="L351" s="1">
        <f t="shared" si="31"/>
        <v>2</v>
      </c>
      <c r="M351" s="1" t="s">
        <v>668</v>
      </c>
      <c r="N351" s="1" t="str">
        <f t="shared" si="30"/>
        <v>n.a.</v>
      </c>
      <c r="O351" s="1"/>
      <c r="P351" s="1"/>
      <c r="Q351" s="1">
        <f t="shared" si="32"/>
        <v>3</v>
      </c>
      <c r="R351" s="1" t="s">
        <v>668</v>
      </c>
      <c r="S351" s="1" t="str">
        <f t="shared" si="33"/>
        <v>n.a.</v>
      </c>
      <c r="T351" s="1"/>
      <c r="U351" s="1"/>
      <c r="V351" s="1">
        <f t="shared" si="34"/>
        <v>3</v>
      </c>
      <c r="W351" s="1" t="s">
        <v>668</v>
      </c>
      <c r="X351" s="1" t="str">
        <f t="shared" si="35"/>
        <v>n.a.</v>
      </c>
    </row>
    <row r="352" spans="1:24" x14ac:dyDescent="0.25">
      <c r="A352" s="10"/>
      <c r="B352" s="10" t="str">
        <f>HYPERLINK("https://attack.mitre.org/techniques/T1497/001/","MITRE")</f>
        <v>MITRE</v>
      </c>
      <c r="C352" s="10" t="s">
        <v>291</v>
      </c>
      <c r="D352" s="117" t="s">
        <v>274</v>
      </c>
      <c r="E352" s="118" t="s">
        <v>275</v>
      </c>
      <c r="F352" s="16">
        <v>2</v>
      </c>
      <c r="G352" s="16">
        <v>2</v>
      </c>
      <c r="H352" s="16" t="s">
        <v>7</v>
      </c>
      <c r="I352" s="92"/>
      <c r="J352" s="92" t="s">
        <v>21</v>
      </c>
      <c r="K352" s="92"/>
      <c r="L352" s="1">
        <f t="shared" si="31"/>
        <v>3</v>
      </c>
      <c r="M352" s="1" t="s">
        <v>668</v>
      </c>
      <c r="N352" s="1" t="str">
        <f t="shared" si="30"/>
        <v>n.a.</v>
      </c>
      <c r="O352" s="1"/>
      <c r="P352" s="1"/>
      <c r="Q352" s="1">
        <f t="shared" si="32"/>
        <v>3</v>
      </c>
      <c r="R352" s="1" t="s">
        <v>668</v>
      </c>
      <c r="S352" s="1" t="str">
        <f t="shared" si="33"/>
        <v>n.a.</v>
      </c>
      <c r="T352" s="1"/>
      <c r="U352" s="1"/>
      <c r="V352" s="1" t="str">
        <f t="shared" si="34"/>
        <v>n.a.</v>
      </c>
      <c r="W352" s="1" t="s">
        <v>668</v>
      </c>
      <c r="X352" s="1" t="str">
        <f t="shared" si="35"/>
        <v>n.a.</v>
      </c>
    </row>
    <row r="353" spans="1:26" x14ac:dyDescent="0.25">
      <c r="A353" s="10"/>
      <c r="B353" s="10" t="str">
        <f>HYPERLINK("https://attack.mitre.org/techniques/T1497/003/","MITRE")</f>
        <v>MITRE</v>
      </c>
      <c r="C353" s="10" t="s">
        <v>291</v>
      </c>
      <c r="D353" s="117" t="s">
        <v>274</v>
      </c>
      <c r="E353" s="118" t="s">
        <v>276</v>
      </c>
      <c r="F353" s="16">
        <v>2</v>
      </c>
      <c r="G353" s="16">
        <v>2</v>
      </c>
      <c r="H353" s="16" t="s">
        <v>7</v>
      </c>
      <c r="I353" s="92"/>
      <c r="J353" s="92" t="s">
        <v>21</v>
      </c>
      <c r="K353" s="92"/>
      <c r="L353" s="1">
        <f t="shared" si="31"/>
        <v>3</v>
      </c>
      <c r="M353" s="1" t="s">
        <v>668</v>
      </c>
      <c r="N353" s="1" t="str">
        <f t="shared" si="30"/>
        <v>n.a.</v>
      </c>
      <c r="O353" s="1"/>
      <c r="P353" s="1"/>
      <c r="Q353" s="1">
        <f t="shared" si="32"/>
        <v>3</v>
      </c>
      <c r="R353" s="1" t="s">
        <v>668</v>
      </c>
      <c r="S353" s="1" t="str">
        <f t="shared" si="33"/>
        <v>n.a.</v>
      </c>
      <c r="T353" s="1"/>
      <c r="U353" s="1"/>
      <c r="V353" s="1" t="str">
        <f t="shared" si="34"/>
        <v>n.a.</v>
      </c>
      <c r="W353" s="1" t="s">
        <v>668</v>
      </c>
      <c r="X353" s="1" t="str">
        <f t="shared" si="35"/>
        <v>n.a.</v>
      </c>
    </row>
    <row r="354" spans="1:26" x14ac:dyDescent="0.25">
      <c r="A354" s="10"/>
      <c r="B354" s="10" t="str">
        <f>HYPERLINK("https://attack.mitre.org/techniques/T1497/002/","MITRE")</f>
        <v>MITRE</v>
      </c>
      <c r="C354" s="10" t="s">
        <v>291</v>
      </c>
      <c r="D354" s="117" t="s">
        <v>274</v>
      </c>
      <c r="E354" s="118" t="s">
        <v>277</v>
      </c>
      <c r="F354" s="16">
        <v>2</v>
      </c>
      <c r="G354" s="16">
        <v>2</v>
      </c>
      <c r="H354" s="16" t="s">
        <v>7</v>
      </c>
      <c r="I354" s="92"/>
      <c r="J354" s="92" t="s">
        <v>21</v>
      </c>
      <c r="K354" s="92"/>
      <c r="L354" s="1">
        <f t="shared" si="31"/>
        <v>3</v>
      </c>
      <c r="M354" s="1" t="s">
        <v>668</v>
      </c>
      <c r="N354" s="1" t="str">
        <f t="shared" si="30"/>
        <v>n.a.</v>
      </c>
      <c r="O354" s="1"/>
      <c r="P354" s="1"/>
      <c r="Q354" s="1">
        <f t="shared" si="32"/>
        <v>3</v>
      </c>
      <c r="R354" s="1" t="s">
        <v>668</v>
      </c>
      <c r="S354" s="1" t="str">
        <f t="shared" si="33"/>
        <v>n.a.</v>
      </c>
      <c r="T354" s="1"/>
      <c r="U354" s="1"/>
      <c r="V354" s="1" t="str">
        <f t="shared" si="34"/>
        <v>n.a.</v>
      </c>
      <c r="W354" s="1" t="s">
        <v>668</v>
      </c>
      <c r="X354" s="1" t="str">
        <f t="shared" si="35"/>
        <v>n.a.</v>
      </c>
    </row>
    <row r="355" spans="1:26" x14ac:dyDescent="0.25">
      <c r="A355" s="7"/>
      <c r="B355" s="7" t="str">
        <f>HYPERLINK("https://attack.mitre.org/techniques/T1651/","MITRE")</f>
        <v>MITRE</v>
      </c>
      <c r="C355" s="7" t="s">
        <v>327</v>
      </c>
      <c r="D355" s="117" t="s">
        <v>592</v>
      </c>
      <c r="E355" s="118" t="s">
        <v>15</v>
      </c>
      <c r="F355" s="16" t="s">
        <v>7</v>
      </c>
      <c r="G355" s="16" t="s">
        <v>7</v>
      </c>
      <c r="H355" s="16">
        <v>2</v>
      </c>
      <c r="I355" s="92" t="s">
        <v>21</v>
      </c>
      <c r="J355" s="92" t="s">
        <v>21</v>
      </c>
      <c r="K355" s="92" t="s">
        <v>21</v>
      </c>
      <c r="L355" s="1" t="str">
        <f t="shared" si="31"/>
        <v>n.a.</v>
      </c>
      <c r="M355" s="1" t="s">
        <v>668</v>
      </c>
      <c r="N355" s="1" t="str">
        <f t="shared" si="30"/>
        <v>n.a.</v>
      </c>
      <c r="O355" s="1"/>
      <c r="P355" s="1"/>
      <c r="Q355" s="1" t="str">
        <f t="shared" si="32"/>
        <v>n.a.</v>
      </c>
      <c r="R355" s="1" t="s">
        <v>668</v>
      </c>
      <c r="S355" s="1" t="str">
        <f t="shared" si="33"/>
        <v>n.a.</v>
      </c>
      <c r="T355" s="1"/>
      <c r="U355" s="1"/>
      <c r="V355" s="1">
        <f t="shared" si="34"/>
        <v>5</v>
      </c>
      <c r="W355" s="1" t="s">
        <v>668</v>
      </c>
      <c r="X355" s="1" t="str">
        <f t="shared" si="35"/>
        <v>n.a.</v>
      </c>
    </row>
    <row r="356" spans="1:26" x14ac:dyDescent="0.25">
      <c r="A356" s="7"/>
      <c r="B356" s="7" t="str">
        <f>HYPERLINK("https://attack.mitre.org/techniques/T1059/002/","MITRE")</f>
        <v>MITRE</v>
      </c>
      <c r="C356" s="7" t="s">
        <v>327</v>
      </c>
      <c r="D356" s="117" t="s">
        <v>329</v>
      </c>
      <c r="E356" s="118" t="s">
        <v>330</v>
      </c>
      <c r="F356" s="16">
        <v>2</v>
      </c>
      <c r="G356" s="16" t="s">
        <v>7</v>
      </c>
      <c r="H356" s="16" t="s">
        <v>7</v>
      </c>
      <c r="I356" s="92"/>
      <c r="J356" s="92" t="s">
        <v>21</v>
      </c>
      <c r="K356" s="92" t="s">
        <v>21</v>
      </c>
      <c r="L356" s="1">
        <f t="shared" si="31"/>
        <v>4</v>
      </c>
      <c r="M356" s="1" t="s">
        <v>668</v>
      </c>
      <c r="N356" s="1" t="str">
        <f t="shared" si="30"/>
        <v>n.a.</v>
      </c>
      <c r="O356" s="1"/>
      <c r="P356" s="1"/>
      <c r="Q356" s="1" t="str">
        <f t="shared" si="32"/>
        <v>n.a.</v>
      </c>
      <c r="R356" s="1" t="s">
        <v>668</v>
      </c>
      <c r="S356" s="1" t="str">
        <f t="shared" si="33"/>
        <v>n.a.</v>
      </c>
      <c r="T356" s="1"/>
      <c r="U356" s="1"/>
      <c r="V356" s="1" t="str">
        <f t="shared" si="34"/>
        <v>n.a.</v>
      </c>
      <c r="W356" s="1" t="s">
        <v>668</v>
      </c>
      <c r="X356" s="1" t="str">
        <f t="shared" si="35"/>
        <v>n.a.</v>
      </c>
    </row>
    <row r="357" spans="1:26" x14ac:dyDescent="0.25">
      <c r="A357" s="7"/>
      <c r="B357" s="7" t="str">
        <f>HYPERLINK("https://attack.mitre.org/techniques/T1059/009","MITRE")</f>
        <v>MITRE</v>
      </c>
      <c r="C357" s="7" t="s">
        <v>327</v>
      </c>
      <c r="D357" s="117" t="s">
        <v>329</v>
      </c>
      <c r="E357" s="118" t="s">
        <v>593</v>
      </c>
      <c r="F357" s="16" t="s">
        <v>7</v>
      </c>
      <c r="G357" s="16" t="s">
        <v>7</v>
      </c>
      <c r="H357" s="16">
        <v>3</v>
      </c>
      <c r="I357" s="92"/>
      <c r="J357" s="92" t="s">
        <v>21</v>
      </c>
      <c r="K357" s="92" t="s">
        <v>21</v>
      </c>
      <c r="L357" s="1" t="str">
        <f t="shared" si="31"/>
        <v>n.a.</v>
      </c>
      <c r="M357" s="1" t="s">
        <v>668</v>
      </c>
      <c r="N357" s="1" t="str">
        <f t="shared" si="30"/>
        <v>n.a.</v>
      </c>
      <c r="O357" s="1"/>
      <c r="P357" s="1"/>
      <c r="Q357" s="1" t="str">
        <f t="shared" si="32"/>
        <v>n.a.</v>
      </c>
      <c r="R357" s="1" t="s">
        <v>668</v>
      </c>
      <c r="S357" s="1" t="str">
        <f t="shared" si="33"/>
        <v>n.a.</v>
      </c>
      <c r="T357" s="1"/>
      <c r="U357" s="1"/>
      <c r="V357" s="1">
        <f t="shared" si="34"/>
        <v>5</v>
      </c>
      <c r="W357" s="1" t="s">
        <v>668</v>
      </c>
      <c r="X357" s="1" t="str">
        <f t="shared" si="35"/>
        <v>n.a.</v>
      </c>
    </row>
    <row r="358" spans="1:26" x14ac:dyDescent="0.25">
      <c r="A358" s="7"/>
      <c r="B358" s="7" t="str">
        <f>HYPERLINK("https://attack.mitre.org/techniques/T1059/007","MITRE")</f>
        <v>MITRE</v>
      </c>
      <c r="C358" s="7" t="s">
        <v>327</v>
      </c>
      <c r="D358" s="117" t="s">
        <v>329</v>
      </c>
      <c r="E358" s="118" t="s">
        <v>342</v>
      </c>
      <c r="F358" s="16">
        <v>3</v>
      </c>
      <c r="G358" s="16">
        <v>3</v>
      </c>
      <c r="H358" s="16" t="s">
        <v>7</v>
      </c>
      <c r="I358" s="124"/>
      <c r="J358" s="124" t="s">
        <v>21</v>
      </c>
      <c r="K358" s="124" t="s">
        <v>21</v>
      </c>
      <c r="L358" s="1">
        <f t="shared" si="31"/>
        <v>5</v>
      </c>
      <c r="M358" s="1" t="s">
        <v>668</v>
      </c>
      <c r="N358" s="1" t="str">
        <f t="shared" si="30"/>
        <v>n.a.</v>
      </c>
      <c r="O358" s="1"/>
      <c r="P358" s="1"/>
      <c r="Q358" s="1">
        <f t="shared" si="32"/>
        <v>5</v>
      </c>
      <c r="R358" s="1" t="s">
        <v>668</v>
      </c>
      <c r="S358" s="1" t="str">
        <f t="shared" si="33"/>
        <v>n.a.</v>
      </c>
      <c r="T358" s="1"/>
      <c r="U358" s="1"/>
      <c r="V358" s="1" t="str">
        <f t="shared" si="34"/>
        <v>n.a.</v>
      </c>
      <c r="W358" s="1" t="s">
        <v>668</v>
      </c>
      <c r="X358" s="1" t="str">
        <f t="shared" si="35"/>
        <v>n.a.</v>
      </c>
    </row>
    <row r="359" spans="1:26" x14ac:dyDescent="0.25">
      <c r="A359" s="7"/>
      <c r="B359" s="7" t="str">
        <f>HYPERLINK("https://attack.mitre.org/techniques/T1059/008","MITRE")</f>
        <v>MITRE</v>
      </c>
      <c r="C359" s="7" t="s">
        <v>327</v>
      </c>
      <c r="D359" s="117" t="s">
        <v>329</v>
      </c>
      <c r="E359" s="118" t="s">
        <v>338</v>
      </c>
      <c r="F359" s="16" t="s">
        <v>7</v>
      </c>
      <c r="G359" s="16">
        <v>3</v>
      </c>
      <c r="H359" s="16" t="s">
        <v>7</v>
      </c>
      <c r="I359" s="124"/>
      <c r="J359" s="124" t="s">
        <v>21</v>
      </c>
      <c r="K359" s="124" t="s">
        <v>21</v>
      </c>
      <c r="L359" s="1" t="str">
        <f t="shared" si="31"/>
        <v>n.a.</v>
      </c>
      <c r="M359" s="1" t="s">
        <v>668</v>
      </c>
      <c r="N359" s="1" t="str">
        <f t="shared" si="30"/>
        <v>n.a.</v>
      </c>
      <c r="O359" s="1"/>
      <c r="P359" s="1"/>
      <c r="Q359" s="1">
        <f t="shared" si="32"/>
        <v>5</v>
      </c>
      <c r="R359" s="1" t="s">
        <v>668</v>
      </c>
      <c r="S359" s="1" t="str">
        <f t="shared" si="33"/>
        <v>n.a.</v>
      </c>
      <c r="T359" s="1"/>
      <c r="U359" s="1"/>
      <c r="V359" s="1" t="str">
        <f t="shared" si="34"/>
        <v>n.a.</v>
      </c>
      <c r="W359" s="1" t="s">
        <v>668</v>
      </c>
      <c r="X359" s="1" t="str">
        <f t="shared" si="35"/>
        <v>n.a.</v>
      </c>
    </row>
    <row r="360" spans="1:26" x14ac:dyDescent="0.25">
      <c r="A360" s="7"/>
      <c r="B360" s="7" t="str">
        <f>HYPERLINK("https://attack.mitre.org/techniques/T1059/001","MITRE")</f>
        <v>MITRE</v>
      </c>
      <c r="C360" s="7" t="s">
        <v>327</v>
      </c>
      <c r="D360" s="117" t="s">
        <v>329</v>
      </c>
      <c r="E360" s="118" t="s">
        <v>343</v>
      </c>
      <c r="F360" s="16">
        <v>3</v>
      </c>
      <c r="G360" s="16">
        <v>3</v>
      </c>
      <c r="H360" s="16" t="s">
        <v>7</v>
      </c>
      <c r="I360" s="124"/>
      <c r="J360" s="124" t="s">
        <v>21</v>
      </c>
      <c r="K360" s="124" t="s">
        <v>21</v>
      </c>
      <c r="L360" s="1">
        <f t="shared" si="31"/>
        <v>5</v>
      </c>
      <c r="M360" s="1" t="s">
        <v>668</v>
      </c>
      <c r="N360" s="1" t="str">
        <f t="shared" si="30"/>
        <v>n.a.</v>
      </c>
      <c r="O360" s="1"/>
      <c r="P360" s="1"/>
      <c r="Q360" s="1">
        <f t="shared" si="32"/>
        <v>5</v>
      </c>
      <c r="R360" s="1" t="s">
        <v>668</v>
      </c>
      <c r="S360" s="1" t="str">
        <f t="shared" si="33"/>
        <v>n.a.</v>
      </c>
      <c r="T360" s="1"/>
      <c r="U360" s="1"/>
      <c r="V360" s="1" t="str">
        <f t="shared" si="34"/>
        <v>n.a.</v>
      </c>
      <c r="W360" s="1" t="s">
        <v>668</v>
      </c>
      <c r="X360" s="1" t="str">
        <f t="shared" si="35"/>
        <v>n.a.</v>
      </c>
    </row>
    <row r="361" spans="1:26" x14ac:dyDescent="0.25">
      <c r="A361" s="7"/>
      <c r="B361" s="7" t="str">
        <f>HYPERLINK("https://attack.mitre.org/techniques/T1059/006","MITRE")</f>
        <v>MITRE</v>
      </c>
      <c r="C361" s="7" t="s">
        <v>327</v>
      </c>
      <c r="D361" s="117" t="s">
        <v>329</v>
      </c>
      <c r="E361" s="118" t="s">
        <v>344</v>
      </c>
      <c r="F361" s="16">
        <v>3</v>
      </c>
      <c r="G361" s="16">
        <v>3</v>
      </c>
      <c r="H361" s="16" t="s">
        <v>7</v>
      </c>
      <c r="I361" s="124"/>
      <c r="J361" s="124" t="s">
        <v>21</v>
      </c>
      <c r="K361" s="124" t="s">
        <v>21</v>
      </c>
      <c r="L361" s="1">
        <f t="shared" si="31"/>
        <v>5</v>
      </c>
      <c r="M361" s="1" t="s">
        <v>668</v>
      </c>
      <c r="N361" s="1" t="str">
        <f t="shared" si="30"/>
        <v>n.a.</v>
      </c>
      <c r="O361" s="1"/>
      <c r="P361" s="1"/>
      <c r="Q361" s="1">
        <f t="shared" si="32"/>
        <v>5</v>
      </c>
      <c r="R361" s="1" t="s">
        <v>668</v>
      </c>
      <c r="S361" s="1" t="str">
        <f t="shared" si="33"/>
        <v>n.a.</v>
      </c>
      <c r="T361" s="1"/>
      <c r="U361" s="1"/>
      <c r="V361" s="1" t="str">
        <f t="shared" si="34"/>
        <v>n.a.</v>
      </c>
      <c r="W361" s="1" t="s">
        <v>668</v>
      </c>
      <c r="X361" s="1" t="str">
        <f t="shared" si="35"/>
        <v>n.a.</v>
      </c>
    </row>
    <row r="362" spans="1:26" x14ac:dyDescent="0.25">
      <c r="A362" s="7"/>
      <c r="B362" s="7" t="str">
        <f>HYPERLINK("https://attack.mitre.org/techniques/T1059/004","MITRE")</f>
        <v>MITRE</v>
      </c>
      <c r="C362" s="7" t="s">
        <v>327</v>
      </c>
      <c r="D362" s="117" t="s">
        <v>329</v>
      </c>
      <c r="E362" s="118" t="s">
        <v>331</v>
      </c>
      <c r="F362" s="16">
        <v>3</v>
      </c>
      <c r="G362" s="16">
        <v>3</v>
      </c>
      <c r="H362" s="16" t="s">
        <v>7</v>
      </c>
      <c r="I362" s="92"/>
      <c r="J362" s="92" t="s">
        <v>21</v>
      </c>
      <c r="K362" s="92" t="s">
        <v>21</v>
      </c>
      <c r="L362" s="1">
        <f t="shared" si="31"/>
        <v>5</v>
      </c>
      <c r="M362" s="1" t="s">
        <v>668</v>
      </c>
      <c r="N362" s="1" t="str">
        <f t="shared" si="30"/>
        <v>n.a.</v>
      </c>
      <c r="O362" s="1"/>
      <c r="P362" s="1"/>
      <c r="Q362" s="1">
        <f t="shared" si="32"/>
        <v>5</v>
      </c>
      <c r="R362" s="1" t="s">
        <v>668</v>
      </c>
      <c r="S362" s="1" t="str">
        <f t="shared" si="33"/>
        <v>n.a.</v>
      </c>
      <c r="T362" s="1"/>
      <c r="U362" s="1"/>
      <c r="V362" s="1" t="str">
        <f t="shared" si="34"/>
        <v>n.a.</v>
      </c>
      <c r="W362" s="1" t="s">
        <v>668</v>
      </c>
      <c r="X362" s="1" t="str">
        <f t="shared" si="35"/>
        <v>n.a.</v>
      </c>
    </row>
    <row r="363" spans="1:26" x14ac:dyDescent="0.25">
      <c r="A363" s="7"/>
      <c r="B363" s="7" t="str">
        <f>HYPERLINK("https://attack.mitre.org/techniques/T1059/005","MITRE")</f>
        <v>MITRE</v>
      </c>
      <c r="C363" s="7" t="s">
        <v>327</v>
      </c>
      <c r="D363" s="117" t="s">
        <v>329</v>
      </c>
      <c r="E363" s="118" t="s">
        <v>345</v>
      </c>
      <c r="F363" s="16">
        <v>3</v>
      </c>
      <c r="G363" s="16">
        <v>3</v>
      </c>
      <c r="H363" s="16" t="s">
        <v>7</v>
      </c>
      <c r="I363" s="124"/>
      <c r="J363" s="124" t="s">
        <v>21</v>
      </c>
      <c r="K363" s="124" t="s">
        <v>21</v>
      </c>
      <c r="L363" s="1">
        <f t="shared" si="31"/>
        <v>5</v>
      </c>
      <c r="M363" s="1" t="s">
        <v>668</v>
      </c>
      <c r="N363" s="1" t="str">
        <f t="shared" si="30"/>
        <v>n.a.</v>
      </c>
      <c r="O363" s="1"/>
      <c r="P363" s="1"/>
      <c r="Q363" s="1">
        <f t="shared" si="32"/>
        <v>5</v>
      </c>
      <c r="R363" s="1" t="s">
        <v>668</v>
      </c>
      <c r="S363" s="1" t="str">
        <f t="shared" si="33"/>
        <v>n.a.</v>
      </c>
      <c r="T363" s="1"/>
      <c r="U363" s="1"/>
      <c r="V363" s="1" t="str">
        <f t="shared" si="34"/>
        <v>n.a.</v>
      </c>
      <c r="W363" s="1" t="s">
        <v>668</v>
      </c>
      <c r="X363" s="1" t="str">
        <f t="shared" si="35"/>
        <v>n.a.</v>
      </c>
    </row>
    <row r="364" spans="1:26" x14ac:dyDescent="0.25">
      <c r="A364" s="7"/>
      <c r="B364" s="7" t="str">
        <f>HYPERLINK("https://attack.mitre.org/techniques/T1059/003","MITRE")</f>
        <v>MITRE</v>
      </c>
      <c r="C364" s="7" t="s">
        <v>327</v>
      </c>
      <c r="D364" s="117" t="s">
        <v>329</v>
      </c>
      <c r="E364" s="118" t="s">
        <v>346</v>
      </c>
      <c r="F364" s="16">
        <v>3</v>
      </c>
      <c r="G364" s="16">
        <v>3</v>
      </c>
      <c r="H364" s="16" t="s">
        <v>7</v>
      </c>
      <c r="I364" s="124"/>
      <c r="J364" s="124" t="s">
        <v>21</v>
      </c>
      <c r="K364" s="124" t="s">
        <v>21</v>
      </c>
      <c r="L364" s="1">
        <f t="shared" si="31"/>
        <v>5</v>
      </c>
      <c r="M364" s="1" t="s">
        <v>668</v>
      </c>
      <c r="N364" s="1" t="str">
        <f t="shared" si="30"/>
        <v>n.a.</v>
      </c>
      <c r="O364" s="1"/>
      <c r="P364" s="1"/>
      <c r="Q364" s="1">
        <f t="shared" si="32"/>
        <v>5</v>
      </c>
      <c r="R364" s="1" t="s">
        <v>668</v>
      </c>
      <c r="S364" s="1" t="str">
        <f t="shared" si="33"/>
        <v>n.a.</v>
      </c>
      <c r="T364" s="1"/>
      <c r="U364" s="1"/>
      <c r="V364" s="1" t="str">
        <f t="shared" si="34"/>
        <v>n.a.</v>
      </c>
      <c r="W364" s="1" t="s">
        <v>668</v>
      </c>
      <c r="X364" s="1" t="str">
        <f t="shared" si="35"/>
        <v>n.a.</v>
      </c>
    </row>
    <row r="365" spans="1:26" x14ac:dyDescent="0.25">
      <c r="A365" s="7"/>
      <c r="B365" s="7" t="str">
        <f>HYPERLINK("https://attack.mitre.org/techniques/T1059/010","MITRE")</f>
        <v>MITRE</v>
      </c>
      <c r="C365" s="7" t="s">
        <v>327</v>
      </c>
      <c r="D365" s="117" t="s">
        <v>329</v>
      </c>
      <c r="E365" s="118" t="s">
        <v>718</v>
      </c>
      <c r="F365" s="16">
        <v>3</v>
      </c>
      <c r="G365" s="16">
        <v>3</v>
      </c>
      <c r="H365" s="16" t="s">
        <v>7</v>
      </c>
      <c r="I365" s="124"/>
      <c r="J365" s="124" t="s">
        <v>21</v>
      </c>
      <c r="K365" s="124" t="s">
        <v>21</v>
      </c>
      <c r="L365" s="1">
        <f t="shared" si="31"/>
        <v>5</v>
      </c>
      <c r="M365" s="1" t="s">
        <v>668</v>
      </c>
      <c r="N365" s="1" t="str">
        <f t="shared" si="30"/>
        <v>n.a.</v>
      </c>
      <c r="O365" s="1"/>
      <c r="P365" s="1"/>
      <c r="Q365" s="1">
        <f t="shared" si="32"/>
        <v>5</v>
      </c>
      <c r="R365" s="1" t="s">
        <v>668</v>
      </c>
      <c r="S365" s="1" t="str">
        <f t="shared" si="33"/>
        <v>n.a.</v>
      </c>
      <c r="T365" s="1"/>
      <c r="U365" s="1"/>
      <c r="V365" s="1" t="str">
        <f t="shared" si="34"/>
        <v>n.a.</v>
      </c>
      <c r="W365" s="1" t="s">
        <v>668</v>
      </c>
      <c r="X365" s="1" t="str">
        <f t="shared" si="35"/>
        <v>n.a.</v>
      </c>
    </row>
    <row r="366" spans="1:26" x14ac:dyDescent="0.25">
      <c r="A366" s="7"/>
      <c r="B366" s="7" t="str">
        <f>HYPERLINK("https://attack.mitre.org/techniques/T1059/003","MITRE")</f>
        <v>MITRE</v>
      </c>
      <c r="C366" s="7" t="s">
        <v>327</v>
      </c>
      <c r="D366" s="117" t="s">
        <v>329</v>
      </c>
      <c r="E366" s="118" t="s">
        <v>719</v>
      </c>
      <c r="F366" s="16">
        <v>2</v>
      </c>
      <c r="G366" s="16">
        <v>3</v>
      </c>
      <c r="H366" s="16" t="s">
        <v>7</v>
      </c>
      <c r="I366" s="124"/>
      <c r="J366" s="124" t="s">
        <v>21</v>
      </c>
      <c r="K366" s="124" t="s">
        <v>21</v>
      </c>
      <c r="L366" s="1">
        <f t="shared" si="31"/>
        <v>4</v>
      </c>
      <c r="M366" s="1" t="s">
        <v>668</v>
      </c>
      <c r="N366" s="1" t="str">
        <f t="shared" si="30"/>
        <v>n.a.</v>
      </c>
      <c r="O366" s="1"/>
      <c r="P366" s="1"/>
      <c r="Q366" s="1">
        <f t="shared" si="32"/>
        <v>5</v>
      </c>
      <c r="R366" s="1" t="s">
        <v>668</v>
      </c>
      <c r="S366" s="1" t="str">
        <f t="shared" si="33"/>
        <v>n.a.</v>
      </c>
      <c r="T366" s="1"/>
      <c r="U366" s="1"/>
      <c r="V366" s="1" t="str">
        <f t="shared" si="34"/>
        <v>n.a.</v>
      </c>
      <c r="W366" s="1" t="s">
        <v>668</v>
      </c>
      <c r="X366" s="1" t="str">
        <f t="shared" si="35"/>
        <v>n.a.</v>
      </c>
    </row>
    <row r="367" spans="1:26" x14ac:dyDescent="0.25">
      <c r="A367" s="7"/>
      <c r="B367" s="7" t="str">
        <f>HYPERLINK("https://attack.mitre.org/techniques/T1059/003","MITRE")</f>
        <v>MITRE</v>
      </c>
      <c r="C367" s="7" t="s">
        <v>327</v>
      </c>
      <c r="D367" s="117" t="s">
        <v>329</v>
      </c>
      <c r="E367" s="118" t="s">
        <v>720</v>
      </c>
      <c r="F367" s="16" t="s">
        <v>7</v>
      </c>
      <c r="G367" s="16">
        <v>3</v>
      </c>
      <c r="H367" s="16" t="s">
        <v>7</v>
      </c>
      <c r="I367" s="124"/>
      <c r="J367" s="124" t="s">
        <v>21</v>
      </c>
      <c r="K367" s="124" t="s">
        <v>21</v>
      </c>
      <c r="L367" s="1" t="str">
        <f t="shared" si="31"/>
        <v>n.a.</v>
      </c>
      <c r="M367" s="1" t="s">
        <v>668</v>
      </c>
      <c r="N367" s="1" t="str">
        <f t="shared" si="30"/>
        <v>n.a.</v>
      </c>
      <c r="O367" s="1"/>
      <c r="P367" s="1"/>
      <c r="Q367" s="1">
        <f t="shared" si="32"/>
        <v>5</v>
      </c>
      <c r="R367" s="1" t="s">
        <v>668</v>
      </c>
      <c r="S367" s="1" t="str">
        <f t="shared" si="33"/>
        <v>n.a.</v>
      </c>
      <c r="T367" s="1"/>
      <c r="U367" s="1"/>
      <c r="V367" s="1" t="str">
        <f t="shared" si="34"/>
        <v>n.a.</v>
      </c>
      <c r="W367" s="1" t="s">
        <v>668</v>
      </c>
      <c r="X367" s="1" t="str">
        <f t="shared" si="35"/>
        <v>n.a.</v>
      </c>
    </row>
    <row r="368" spans="1:26" x14ac:dyDescent="0.25">
      <c r="A368" s="7"/>
      <c r="B368" s="7" t="str">
        <f>HYPERLINK("https://attack.mitre.org/techniques/T1609/","MITRE")</f>
        <v>MITRE</v>
      </c>
      <c r="C368" s="7" t="s">
        <v>327</v>
      </c>
      <c r="D368" s="117" t="s">
        <v>358</v>
      </c>
      <c r="E368" s="118" t="s">
        <v>15</v>
      </c>
      <c r="F368" s="16">
        <v>2</v>
      </c>
      <c r="G368" s="16">
        <v>3</v>
      </c>
      <c r="H368" s="16" t="s">
        <v>7</v>
      </c>
      <c r="I368" s="92" t="s">
        <v>21</v>
      </c>
      <c r="J368" s="92" t="s">
        <v>21</v>
      </c>
      <c r="K368" s="92" t="s">
        <v>21</v>
      </c>
      <c r="L368" s="1">
        <f t="shared" si="31"/>
        <v>5</v>
      </c>
      <c r="M368" s="1" t="s">
        <v>668</v>
      </c>
      <c r="N368" s="1" t="str">
        <f t="shared" si="30"/>
        <v>n.a.</v>
      </c>
      <c r="O368" s="1"/>
      <c r="P368" s="1"/>
      <c r="Q368" s="1">
        <f t="shared" si="32"/>
        <v>6</v>
      </c>
      <c r="R368" s="1" t="s">
        <v>668</v>
      </c>
      <c r="S368" s="1" t="str">
        <f t="shared" si="33"/>
        <v>n.a.</v>
      </c>
      <c r="T368" s="1"/>
      <c r="U368" s="1"/>
      <c r="V368" s="1" t="str">
        <f t="shared" si="34"/>
        <v>n.a.</v>
      </c>
      <c r="W368" s="1" t="s">
        <v>668</v>
      </c>
      <c r="X368" s="1" t="str">
        <f t="shared" si="35"/>
        <v>n.a.</v>
      </c>
      <c r="Z368" s="1"/>
    </row>
    <row r="369" spans="1:24" x14ac:dyDescent="0.25">
      <c r="A369" s="7"/>
      <c r="B369" s="7" t="str">
        <f>HYPERLINK("https://attack.mitre.org/techniques/T1610/","MITRE")</f>
        <v>MITRE</v>
      </c>
      <c r="C369" s="7" t="s">
        <v>327</v>
      </c>
      <c r="D369" s="117" t="s">
        <v>145</v>
      </c>
      <c r="E369" s="118" t="s">
        <v>15</v>
      </c>
      <c r="F369" s="16">
        <v>1</v>
      </c>
      <c r="G369" s="16">
        <v>3</v>
      </c>
      <c r="H369" s="16" t="s">
        <v>7</v>
      </c>
      <c r="I369" s="92"/>
      <c r="J369" s="92" t="s">
        <v>21</v>
      </c>
      <c r="K369" s="92"/>
      <c r="L369" s="1">
        <f t="shared" si="31"/>
        <v>2</v>
      </c>
      <c r="M369" s="1" t="s">
        <v>668</v>
      </c>
      <c r="N369" s="1" t="str">
        <f t="shared" si="30"/>
        <v>n.a.</v>
      </c>
      <c r="O369" s="1"/>
      <c r="P369" s="1"/>
      <c r="Q369" s="1">
        <f t="shared" si="32"/>
        <v>4</v>
      </c>
      <c r="R369" s="1" t="s">
        <v>668</v>
      </c>
      <c r="S369" s="1" t="str">
        <f t="shared" si="33"/>
        <v>n.a.</v>
      </c>
      <c r="T369" s="1"/>
      <c r="U369" s="1"/>
      <c r="V369" s="1" t="str">
        <f t="shared" si="34"/>
        <v>n.a.</v>
      </c>
      <c r="W369" s="1" t="s">
        <v>668</v>
      </c>
      <c r="X369" s="1" t="str">
        <f t="shared" si="35"/>
        <v>n.a.</v>
      </c>
    </row>
    <row r="370" spans="1:24" x14ac:dyDescent="0.25">
      <c r="A370" s="7"/>
      <c r="B370" s="7" t="str">
        <f>HYPERLINK("https://attack.mitre.org/techniques/T1675","MITRE")</f>
        <v>MITRE</v>
      </c>
      <c r="C370" s="7" t="s">
        <v>327</v>
      </c>
      <c r="D370" s="117" t="s">
        <v>721</v>
      </c>
      <c r="E370" s="118" t="s">
        <v>15</v>
      </c>
      <c r="F370" s="16" t="s">
        <v>7</v>
      </c>
      <c r="G370" s="16">
        <v>3</v>
      </c>
      <c r="H370" s="16" t="s">
        <v>7</v>
      </c>
      <c r="I370" s="92" t="s">
        <v>21</v>
      </c>
      <c r="J370" s="92" t="s">
        <v>21</v>
      </c>
      <c r="K370" s="92" t="s">
        <v>21</v>
      </c>
      <c r="L370" s="1" t="str">
        <f t="shared" si="31"/>
        <v>n.a.</v>
      </c>
      <c r="M370" s="1" t="s">
        <v>668</v>
      </c>
      <c r="N370" s="1" t="str">
        <f t="shared" si="30"/>
        <v>n.a.</v>
      </c>
      <c r="O370" s="1"/>
      <c r="P370" s="1"/>
      <c r="Q370" s="1">
        <f t="shared" si="32"/>
        <v>6</v>
      </c>
      <c r="R370" s="1" t="s">
        <v>668</v>
      </c>
      <c r="S370" s="1" t="str">
        <f t="shared" si="33"/>
        <v>n.a.</v>
      </c>
      <c r="T370" s="1"/>
      <c r="U370" s="1"/>
      <c r="V370" s="1" t="str">
        <f t="shared" si="34"/>
        <v>n.a.</v>
      </c>
      <c r="W370" s="1" t="s">
        <v>668</v>
      </c>
      <c r="X370" s="1" t="str">
        <f t="shared" si="35"/>
        <v>n.a.</v>
      </c>
    </row>
    <row r="371" spans="1:24" x14ac:dyDescent="0.25">
      <c r="A371" s="7"/>
      <c r="B371" s="7" t="str">
        <f>HYPERLINK("https://attack.mitre.org/techniques/T1203","MITRE")</f>
        <v>MITRE</v>
      </c>
      <c r="C371" s="7" t="s">
        <v>327</v>
      </c>
      <c r="D371" s="117" t="s">
        <v>347</v>
      </c>
      <c r="E371" s="118" t="s">
        <v>15</v>
      </c>
      <c r="F371" s="16">
        <v>3</v>
      </c>
      <c r="G371" s="16">
        <v>3</v>
      </c>
      <c r="H371" s="16" t="s">
        <v>7</v>
      </c>
      <c r="I371" s="124" t="s">
        <v>21</v>
      </c>
      <c r="J371" s="124" t="s">
        <v>21</v>
      </c>
      <c r="K371" s="124" t="s">
        <v>21</v>
      </c>
      <c r="L371" s="1">
        <f t="shared" si="31"/>
        <v>6</v>
      </c>
      <c r="M371" s="1" t="s">
        <v>668</v>
      </c>
      <c r="N371" s="1" t="str">
        <f t="shared" si="30"/>
        <v>n.a.</v>
      </c>
      <c r="O371" s="1"/>
      <c r="P371" s="1"/>
      <c r="Q371" s="1">
        <f t="shared" si="32"/>
        <v>6</v>
      </c>
      <c r="R371" s="1" t="s">
        <v>668</v>
      </c>
      <c r="S371" s="1" t="str">
        <f t="shared" si="33"/>
        <v>n.a.</v>
      </c>
      <c r="T371" s="1"/>
      <c r="U371" s="1"/>
      <c r="V371" s="1" t="str">
        <f t="shared" si="34"/>
        <v>n.a.</v>
      </c>
      <c r="W371" s="1" t="s">
        <v>668</v>
      </c>
      <c r="X371" s="1" t="str">
        <f t="shared" si="35"/>
        <v>n.a.</v>
      </c>
    </row>
    <row r="372" spans="1:24" x14ac:dyDescent="0.25">
      <c r="A372" s="7"/>
      <c r="B372" s="7" t="str">
        <f>HYPERLINK("https://attack.mitre.org/techniques/T1674","MITRE")</f>
        <v>MITRE</v>
      </c>
      <c r="C372" s="7" t="s">
        <v>327</v>
      </c>
      <c r="D372" s="117" t="s">
        <v>722</v>
      </c>
      <c r="E372" s="118" t="s">
        <v>15</v>
      </c>
      <c r="F372" s="16">
        <v>3</v>
      </c>
      <c r="G372" s="16">
        <v>2</v>
      </c>
      <c r="H372" s="16" t="s">
        <v>7</v>
      </c>
      <c r="I372" s="124"/>
      <c r="J372" s="124" t="s">
        <v>21</v>
      </c>
      <c r="K372" s="124" t="s">
        <v>21</v>
      </c>
      <c r="L372" s="1">
        <f t="shared" si="31"/>
        <v>5</v>
      </c>
      <c r="M372" s="1" t="s">
        <v>668</v>
      </c>
      <c r="N372" s="1" t="str">
        <f t="shared" si="30"/>
        <v>n.a.</v>
      </c>
      <c r="O372" s="1"/>
      <c r="P372" s="1"/>
      <c r="Q372" s="1">
        <f t="shared" si="32"/>
        <v>4</v>
      </c>
      <c r="R372" s="1" t="s">
        <v>668</v>
      </c>
      <c r="S372" s="1" t="str">
        <f t="shared" si="33"/>
        <v>n.a.</v>
      </c>
      <c r="T372" s="1"/>
      <c r="U372" s="1"/>
      <c r="V372" s="1" t="str">
        <f t="shared" si="34"/>
        <v>n.a.</v>
      </c>
      <c r="W372" s="1" t="s">
        <v>668</v>
      </c>
      <c r="X372" s="1" t="str">
        <f t="shared" si="35"/>
        <v>n.a.</v>
      </c>
    </row>
    <row r="373" spans="1:24" x14ac:dyDescent="0.25">
      <c r="A373" s="7"/>
      <c r="B373" s="7" t="str">
        <f>HYPERLINK("https://attack.mitre.org/techniques/T1559/001","MITRE")</f>
        <v>MITRE</v>
      </c>
      <c r="C373" s="7" t="s">
        <v>327</v>
      </c>
      <c r="D373" s="117" t="s">
        <v>339</v>
      </c>
      <c r="E373" s="118" t="s">
        <v>348</v>
      </c>
      <c r="F373" s="16">
        <v>2</v>
      </c>
      <c r="G373" s="16">
        <v>2</v>
      </c>
      <c r="H373" s="16" t="s">
        <v>7</v>
      </c>
      <c r="I373" s="124"/>
      <c r="J373" s="124" t="s">
        <v>21</v>
      </c>
      <c r="K373" s="124"/>
      <c r="L373" s="1">
        <f t="shared" si="31"/>
        <v>3</v>
      </c>
      <c r="M373" s="1" t="s">
        <v>668</v>
      </c>
      <c r="N373" s="1" t="str">
        <f t="shared" si="30"/>
        <v>n.a.</v>
      </c>
      <c r="O373" s="1"/>
      <c r="P373" s="1"/>
      <c r="Q373" s="1">
        <f t="shared" si="32"/>
        <v>3</v>
      </c>
      <c r="R373" s="1" t="s">
        <v>668</v>
      </c>
      <c r="S373" s="1" t="str">
        <f t="shared" si="33"/>
        <v>n.a.</v>
      </c>
      <c r="T373" s="1"/>
      <c r="U373" s="1"/>
      <c r="V373" s="1" t="str">
        <f t="shared" si="34"/>
        <v>n.a.</v>
      </c>
      <c r="W373" s="1" t="s">
        <v>668</v>
      </c>
      <c r="X373" s="1" t="str">
        <f t="shared" si="35"/>
        <v>n.a.</v>
      </c>
    </row>
    <row r="374" spans="1:24" x14ac:dyDescent="0.25">
      <c r="A374" s="7"/>
      <c r="B374" s="7" t="str">
        <f>HYPERLINK("https://attack.mitre.org/techniques/T1559/002","MITRE")</f>
        <v>MITRE</v>
      </c>
      <c r="C374" s="7" t="s">
        <v>327</v>
      </c>
      <c r="D374" s="117" t="s">
        <v>339</v>
      </c>
      <c r="E374" s="118" t="s">
        <v>349</v>
      </c>
      <c r="F374" s="16">
        <v>2</v>
      </c>
      <c r="G374" s="16">
        <v>2</v>
      </c>
      <c r="H374" s="16" t="s">
        <v>7</v>
      </c>
      <c r="I374" s="124"/>
      <c r="J374" s="124" t="s">
        <v>21</v>
      </c>
      <c r="K374" s="124"/>
      <c r="L374" s="1">
        <f t="shared" si="31"/>
        <v>3</v>
      </c>
      <c r="M374" s="1" t="s">
        <v>668</v>
      </c>
      <c r="N374" s="1" t="str">
        <f t="shared" si="30"/>
        <v>n.a.</v>
      </c>
      <c r="O374" s="1"/>
      <c r="P374" s="1"/>
      <c r="Q374" s="1">
        <f t="shared" si="32"/>
        <v>3</v>
      </c>
      <c r="R374" s="1" t="s">
        <v>668</v>
      </c>
      <c r="S374" s="1" t="str">
        <f t="shared" si="33"/>
        <v>n.a.</v>
      </c>
      <c r="T374" s="1"/>
      <c r="U374" s="1"/>
      <c r="V374" s="1" t="str">
        <f t="shared" si="34"/>
        <v>n.a.</v>
      </c>
      <c r="W374" s="1" t="s">
        <v>668</v>
      </c>
      <c r="X374" s="1" t="str">
        <f t="shared" si="35"/>
        <v>n.a.</v>
      </c>
    </row>
    <row r="375" spans="1:24" x14ac:dyDescent="0.25">
      <c r="A375" s="7"/>
      <c r="B375" s="7" t="str">
        <f>HYPERLINK("https://attack.mitre.org/techniques/T1559/003","MITRE")</f>
        <v>MITRE</v>
      </c>
      <c r="C375" s="7" t="s">
        <v>327</v>
      </c>
      <c r="D375" s="117" t="s">
        <v>339</v>
      </c>
      <c r="E375" s="118" t="s">
        <v>340</v>
      </c>
      <c r="F375" s="16">
        <v>2</v>
      </c>
      <c r="G375" s="16" t="s">
        <v>7</v>
      </c>
      <c r="H375" s="16" t="s">
        <v>7</v>
      </c>
      <c r="I375" s="124"/>
      <c r="J375" s="124" t="s">
        <v>21</v>
      </c>
      <c r="K375" s="124"/>
      <c r="L375" s="1">
        <f t="shared" si="31"/>
        <v>3</v>
      </c>
      <c r="M375" s="1" t="s">
        <v>668</v>
      </c>
      <c r="N375" s="1" t="str">
        <f t="shared" si="30"/>
        <v>n.a.</v>
      </c>
      <c r="O375" s="1"/>
      <c r="P375" s="1"/>
      <c r="Q375" s="1" t="str">
        <f t="shared" si="32"/>
        <v>n.a.</v>
      </c>
      <c r="R375" s="1" t="s">
        <v>668</v>
      </c>
      <c r="S375" s="1" t="str">
        <f t="shared" si="33"/>
        <v>n.a.</v>
      </c>
      <c r="T375" s="1"/>
      <c r="U375" s="1"/>
      <c r="V375" s="1" t="str">
        <f t="shared" si="34"/>
        <v>n.a.</v>
      </c>
      <c r="W375" s="1" t="s">
        <v>668</v>
      </c>
      <c r="X375" s="1" t="str">
        <f t="shared" si="35"/>
        <v>n.a.</v>
      </c>
    </row>
    <row r="376" spans="1:24" x14ac:dyDescent="0.25">
      <c r="A376" s="7"/>
      <c r="B376" s="7" t="str">
        <f>HYPERLINK("https://attack.mitre.org/techniques/T1106/","MITRE")</f>
        <v>MITRE</v>
      </c>
      <c r="C376" s="7" t="s">
        <v>327</v>
      </c>
      <c r="D376" s="117" t="s">
        <v>332</v>
      </c>
      <c r="E376" s="118" t="s">
        <v>15</v>
      </c>
      <c r="F376" s="16">
        <v>3</v>
      </c>
      <c r="G376" s="16">
        <v>3</v>
      </c>
      <c r="H376" s="16" t="s">
        <v>7</v>
      </c>
      <c r="I376" s="92"/>
      <c r="J376" s="92" t="s">
        <v>21</v>
      </c>
      <c r="K376" s="92" t="s">
        <v>21</v>
      </c>
      <c r="L376" s="1">
        <f t="shared" si="31"/>
        <v>5</v>
      </c>
      <c r="M376" s="1" t="s">
        <v>668</v>
      </c>
      <c r="N376" s="1" t="str">
        <f t="shared" si="30"/>
        <v>n.a.</v>
      </c>
      <c r="O376" s="1"/>
      <c r="P376" s="1"/>
      <c r="Q376" s="1">
        <f t="shared" si="32"/>
        <v>5</v>
      </c>
      <c r="R376" s="1" t="s">
        <v>668</v>
      </c>
      <c r="S376" s="1" t="str">
        <f t="shared" si="33"/>
        <v>n.a.</v>
      </c>
      <c r="T376" s="1"/>
      <c r="U376" s="1"/>
      <c r="V376" s="1" t="str">
        <f t="shared" si="34"/>
        <v>n.a.</v>
      </c>
      <c r="W376" s="1" t="s">
        <v>668</v>
      </c>
      <c r="X376" s="1" t="str">
        <f t="shared" si="35"/>
        <v>n.a.</v>
      </c>
    </row>
    <row r="377" spans="1:24" x14ac:dyDescent="0.25">
      <c r="A377" s="7"/>
      <c r="B377" s="7" t="str">
        <f>HYPERLINK("https://attack.mitre.org/techniques/T1053/002","MITRE")</f>
        <v>MITRE</v>
      </c>
      <c r="C377" s="7" t="s">
        <v>327</v>
      </c>
      <c r="D377" s="117" t="s">
        <v>333</v>
      </c>
      <c r="E377" s="118" t="s">
        <v>350</v>
      </c>
      <c r="F377" s="16">
        <v>2</v>
      </c>
      <c r="G377" s="16">
        <v>2</v>
      </c>
      <c r="H377" s="16" t="s">
        <v>7</v>
      </c>
      <c r="I377" s="124"/>
      <c r="J377" s="124" t="s">
        <v>21</v>
      </c>
      <c r="K377" s="124"/>
      <c r="L377" s="1">
        <f t="shared" si="31"/>
        <v>3</v>
      </c>
      <c r="M377" s="1" t="s">
        <v>668</v>
      </c>
      <c r="N377" s="1" t="str">
        <f t="shared" si="30"/>
        <v>n.a.</v>
      </c>
      <c r="O377" s="1"/>
      <c r="P377" s="1"/>
      <c r="Q377" s="1">
        <f t="shared" si="32"/>
        <v>3</v>
      </c>
      <c r="R377" s="1" t="s">
        <v>668</v>
      </c>
      <c r="S377" s="1" t="str">
        <f t="shared" si="33"/>
        <v>n.a.</v>
      </c>
      <c r="T377" s="1"/>
      <c r="U377" s="1"/>
      <c r="V377" s="1" t="str">
        <f t="shared" si="34"/>
        <v>n.a.</v>
      </c>
      <c r="W377" s="1" t="s">
        <v>668</v>
      </c>
      <c r="X377" s="1" t="str">
        <f t="shared" si="35"/>
        <v>n.a.</v>
      </c>
    </row>
    <row r="378" spans="1:24" x14ac:dyDescent="0.25">
      <c r="A378" s="7"/>
      <c r="B378" s="7" t="str">
        <f>HYPERLINK("https://attack.mitre.org/techniques/T1053/007/","MITRE")</f>
        <v>MITRE</v>
      </c>
      <c r="C378" s="7" t="s">
        <v>327</v>
      </c>
      <c r="D378" s="117" t="s">
        <v>333</v>
      </c>
      <c r="E378" s="118" t="s">
        <v>359</v>
      </c>
      <c r="F378" s="16">
        <v>2</v>
      </c>
      <c r="G378" s="16">
        <v>3</v>
      </c>
      <c r="H378" s="16" t="s">
        <v>7</v>
      </c>
      <c r="I378" s="92"/>
      <c r="J378" s="92" t="s">
        <v>21</v>
      </c>
      <c r="K378" s="92" t="s">
        <v>21</v>
      </c>
      <c r="L378" s="1">
        <f t="shared" si="31"/>
        <v>4</v>
      </c>
      <c r="M378" s="1" t="s">
        <v>668</v>
      </c>
      <c r="N378" s="1" t="str">
        <f t="shared" si="30"/>
        <v>n.a.</v>
      </c>
      <c r="O378" s="1"/>
      <c r="P378" s="1"/>
      <c r="Q378" s="1">
        <f t="shared" si="32"/>
        <v>5</v>
      </c>
      <c r="R378" s="1" t="s">
        <v>668</v>
      </c>
      <c r="S378" s="1" t="str">
        <f t="shared" si="33"/>
        <v>n.a.</v>
      </c>
      <c r="T378" s="1"/>
      <c r="U378" s="1"/>
      <c r="V378" s="1" t="str">
        <f t="shared" si="34"/>
        <v>n.a.</v>
      </c>
      <c r="W378" s="1" t="s">
        <v>668</v>
      </c>
      <c r="X378" s="1" t="str">
        <f t="shared" si="35"/>
        <v>n.a.</v>
      </c>
    </row>
    <row r="379" spans="1:24" x14ac:dyDescent="0.25">
      <c r="A379" s="7"/>
      <c r="B379" s="7" t="str">
        <f>HYPERLINK("https://attack.mitre.org/techniques/T1053/003/","MITRE")</f>
        <v>MITRE</v>
      </c>
      <c r="C379" s="7" t="s">
        <v>327</v>
      </c>
      <c r="D379" s="117" t="s">
        <v>333</v>
      </c>
      <c r="E379" s="118" t="s">
        <v>334</v>
      </c>
      <c r="F379" s="16">
        <v>2</v>
      </c>
      <c r="G379" s="16">
        <v>2</v>
      </c>
      <c r="H379" s="16" t="s">
        <v>7</v>
      </c>
      <c r="I379" s="92"/>
      <c r="J379" s="92" t="s">
        <v>21</v>
      </c>
      <c r="K379" s="92"/>
      <c r="L379" s="1">
        <f t="shared" si="31"/>
        <v>3</v>
      </c>
      <c r="M379" s="1" t="s">
        <v>668</v>
      </c>
      <c r="N379" s="1" t="str">
        <f t="shared" si="30"/>
        <v>n.a.</v>
      </c>
      <c r="O379" s="1"/>
      <c r="P379" s="1"/>
      <c r="Q379" s="1">
        <f t="shared" si="32"/>
        <v>3</v>
      </c>
      <c r="R379" s="1" t="s">
        <v>668</v>
      </c>
      <c r="S379" s="1" t="str">
        <f t="shared" si="33"/>
        <v>n.a.</v>
      </c>
      <c r="T379" s="1"/>
      <c r="U379" s="1"/>
      <c r="V379" s="1" t="str">
        <f t="shared" si="34"/>
        <v>n.a.</v>
      </c>
      <c r="W379" s="1" t="s">
        <v>668</v>
      </c>
      <c r="X379" s="1" t="str">
        <f t="shared" si="35"/>
        <v>n.a.</v>
      </c>
    </row>
    <row r="380" spans="1:24" x14ac:dyDescent="0.25">
      <c r="A380" s="7"/>
      <c r="B380" s="7" t="str">
        <f>HYPERLINK("https://attack.mitre.org/techniques/T1053/005","MITRE")</f>
        <v>MITRE</v>
      </c>
      <c r="C380" s="7" t="s">
        <v>327</v>
      </c>
      <c r="D380" s="117" t="s">
        <v>333</v>
      </c>
      <c r="E380" s="118" t="s">
        <v>351</v>
      </c>
      <c r="F380" s="16">
        <v>3</v>
      </c>
      <c r="G380" s="16">
        <v>3</v>
      </c>
      <c r="H380" s="16" t="s">
        <v>7</v>
      </c>
      <c r="I380" s="124"/>
      <c r="J380" s="124" t="s">
        <v>21</v>
      </c>
      <c r="K380" s="124"/>
      <c r="L380" s="1">
        <f t="shared" si="31"/>
        <v>4</v>
      </c>
      <c r="M380" s="1" t="s">
        <v>668</v>
      </c>
      <c r="N380" s="1" t="str">
        <f t="shared" si="30"/>
        <v>n.a.</v>
      </c>
      <c r="O380" s="1"/>
      <c r="P380" s="1"/>
      <c r="Q380" s="1">
        <f t="shared" si="32"/>
        <v>4</v>
      </c>
      <c r="R380" s="1" t="s">
        <v>668</v>
      </c>
      <c r="S380" s="1" t="str">
        <f t="shared" si="33"/>
        <v>n.a.</v>
      </c>
      <c r="T380" s="1"/>
      <c r="U380" s="1"/>
      <c r="V380" s="1" t="str">
        <f t="shared" si="34"/>
        <v>n.a.</v>
      </c>
      <c r="W380" s="1" t="s">
        <v>668</v>
      </c>
      <c r="X380" s="1" t="str">
        <f t="shared" si="35"/>
        <v>n.a.</v>
      </c>
    </row>
    <row r="381" spans="1:24" x14ac:dyDescent="0.25">
      <c r="A381" s="7"/>
      <c r="B381" s="7" t="str">
        <f>HYPERLINK("https://attack.mitre.org/techniques/T1053/006","MITRE")</f>
        <v>MITRE</v>
      </c>
      <c r="C381" s="7" t="s">
        <v>327</v>
      </c>
      <c r="D381" s="117" t="s">
        <v>333</v>
      </c>
      <c r="E381" s="118" t="s">
        <v>335</v>
      </c>
      <c r="F381" s="16">
        <v>1</v>
      </c>
      <c r="G381" s="16">
        <v>2</v>
      </c>
      <c r="H381" s="16" t="s">
        <v>7</v>
      </c>
      <c r="I381" s="92"/>
      <c r="J381" s="92" t="s">
        <v>21</v>
      </c>
      <c r="K381" s="92"/>
      <c r="L381" s="1">
        <f t="shared" si="31"/>
        <v>2</v>
      </c>
      <c r="M381" s="1" t="s">
        <v>668</v>
      </c>
      <c r="N381" s="1" t="str">
        <f t="shared" si="30"/>
        <v>n.a.</v>
      </c>
      <c r="O381" s="1"/>
      <c r="P381" s="1"/>
      <c r="Q381" s="1">
        <f t="shared" si="32"/>
        <v>3</v>
      </c>
      <c r="R381" s="1" t="s">
        <v>668</v>
      </c>
      <c r="S381" s="1" t="str">
        <f t="shared" si="33"/>
        <v>n.a.</v>
      </c>
      <c r="T381" s="1"/>
      <c r="U381" s="1"/>
      <c r="V381" s="1" t="str">
        <f t="shared" si="34"/>
        <v>n.a.</v>
      </c>
      <c r="W381" s="1" t="s">
        <v>668</v>
      </c>
      <c r="X381" s="1" t="str">
        <f t="shared" si="35"/>
        <v>n.a.</v>
      </c>
    </row>
    <row r="382" spans="1:24" x14ac:dyDescent="0.25">
      <c r="A382" s="7"/>
      <c r="B382" s="7" t="str">
        <f>HYPERLINK("https://attack.mitre.org/techniques/T1648/","MITRE")</f>
        <v>MITRE</v>
      </c>
      <c r="C382" s="7" t="s">
        <v>327</v>
      </c>
      <c r="D382" s="117" t="s">
        <v>341</v>
      </c>
      <c r="E382" s="118" t="s">
        <v>15</v>
      </c>
      <c r="F382" s="16" t="s">
        <v>7</v>
      </c>
      <c r="G382" s="16" t="s">
        <v>7</v>
      </c>
      <c r="H382" s="16">
        <v>2</v>
      </c>
      <c r="I382" s="124"/>
      <c r="J382" s="124" t="s">
        <v>21</v>
      </c>
      <c r="K382" s="124" t="s">
        <v>21</v>
      </c>
      <c r="L382" s="1" t="str">
        <f t="shared" si="31"/>
        <v>n.a.</v>
      </c>
      <c r="M382" s="1" t="s">
        <v>668</v>
      </c>
      <c r="N382" s="1" t="str">
        <f t="shared" si="30"/>
        <v>n.a.</v>
      </c>
      <c r="O382" s="1"/>
      <c r="P382" s="1"/>
      <c r="Q382" s="1" t="str">
        <f t="shared" si="32"/>
        <v>n.a.</v>
      </c>
      <c r="R382" s="1" t="s">
        <v>668</v>
      </c>
      <c r="S382" s="1" t="str">
        <f t="shared" si="33"/>
        <v>n.a.</v>
      </c>
      <c r="T382" s="1"/>
      <c r="U382" s="1"/>
      <c r="V382" s="1">
        <f t="shared" si="34"/>
        <v>4</v>
      </c>
      <c r="W382" s="1" t="s">
        <v>668</v>
      </c>
      <c r="X382" s="1" t="str">
        <f t="shared" si="35"/>
        <v>n.a.</v>
      </c>
    </row>
    <row r="383" spans="1:24" x14ac:dyDescent="0.25">
      <c r="A383" s="7"/>
      <c r="B383" s="7" t="str">
        <f>HYPERLINK("https://attack.mitre.org/techniques/T1129","MITRE")</f>
        <v>MITRE</v>
      </c>
      <c r="C383" s="7" t="s">
        <v>327</v>
      </c>
      <c r="D383" s="117" t="s">
        <v>352</v>
      </c>
      <c r="E383" s="118" t="s">
        <v>15</v>
      </c>
      <c r="F383" s="16">
        <v>2</v>
      </c>
      <c r="G383" s="16">
        <v>2</v>
      </c>
      <c r="H383" s="16" t="s">
        <v>7</v>
      </c>
      <c r="I383" s="124"/>
      <c r="J383" s="124" t="s">
        <v>21</v>
      </c>
      <c r="K383" s="124" t="s">
        <v>21</v>
      </c>
      <c r="L383" s="1">
        <f t="shared" si="31"/>
        <v>4</v>
      </c>
      <c r="M383" s="1" t="s">
        <v>668</v>
      </c>
      <c r="N383" s="1" t="str">
        <f t="shared" si="30"/>
        <v>n.a.</v>
      </c>
      <c r="O383" s="1"/>
      <c r="P383" s="1"/>
      <c r="Q383" s="1">
        <f t="shared" si="32"/>
        <v>4</v>
      </c>
      <c r="R383" s="1" t="s">
        <v>668</v>
      </c>
      <c r="S383" s="1" t="str">
        <f t="shared" si="33"/>
        <v>n.a.</v>
      </c>
      <c r="T383" s="1"/>
      <c r="U383" s="1"/>
      <c r="V383" s="1" t="str">
        <f t="shared" si="34"/>
        <v>n.a.</v>
      </c>
      <c r="W383" s="1" t="s">
        <v>668</v>
      </c>
      <c r="X383" s="1" t="str">
        <f t="shared" si="35"/>
        <v>n.a.</v>
      </c>
    </row>
    <row r="384" spans="1:24" x14ac:dyDescent="0.25">
      <c r="A384" s="7"/>
      <c r="B384" s="7" t="str">
        <f>HYPERLINK("https://attack.mitre.org/techniques/T1072/","MITRE")</f>
        <v>MITRE</v>
      </c>
      <c r="C384" s="7" t="s">
        <v>327</v>
      </c>
      <c r="D384" s="117" t="s">
        <v>328</v>
      </c>
      <c r="E384" s="118" t="s">
        <v>15</v>
      </c>
      <c r="F384" s="16">
        <v>3</v>
      </c>
      <c r="G384" s="16">
        <v>3</v>
      </c>
      <c r="H384" s="16">
        <v>3</v>
      </c>
      <c r="I384" s="92"/>
      <c r="J384" s="92" t="s">
        <v>21</v>
      </c>
      <c r="K384" s="92" t="s">
        <v>21</v>
      </c>
      <c r="L384" s="1">
        <f t="shared" si="31"/>
        <v>5</v>
      </c>
      <c r="M384" s="1" t="s">
        <v>668</v>
      </c>
      <c r="N384" s="1" t="str">
        <f t="shared" si="30"/>
        <v>n.a.</v>
      </c>
      <c r="O384" s="1"/>
      <c r="P384" s="1"/>
      <c r="Q384" s="1">
        <f t="shared" si="32"/>
        <v>5</v>
      </c>
      <c r="R384" s="1" t="s">
        <v>668</v>
      </c>
      <c r="S384" s="1" t="str">
        <f t="shared" si="33"/>
        <v>n.a.</v>
      </c>
      <c r="T384" s="1"/>
      <c r="U384" s="1"/>
      <c r="V384" s="1">
        <f t="shared" si="34"/>
        <v>5</v>
      </c>
      <c r="W384" s="1" t="s">
        <v>668</v>
      </c>
      <c r="X384" s="1" t="str">
        <f t="shared" si="35"/>
        <v>n.a.</v>
      </c>
    </row>
    <row r="385" spans="1:26" x14ac:dyDescent="0.25">
      <c r="A385" s="7"/>
      <c r="B385" s="7" t="str">
        <f>HYPERLINK("https://attack.mitre.org/techniques/T1569/001","MITRE")</f>
        <v>MITRE</v>
      </c>
      <c r="C385" s="7" t="s">
        <v>327</v>
      </c>
      <c r="D385" s="117" t="s">
        <v>336</v>
      </c>
      <c r="E385" s="118" t="s">
        <v>337</v>
      </c>
      <c r="F385" s="16">
        <v>3</v>
      </c>
      <c r="G385" s="16" t="s">
        <v>7</v>
      </c>
      <c r="H385" s="16" t="s">
        <v>7</v>
      </c>
      <c r="I385" s="92"/>
      <c r="J385" s="92" t="s">
        <v>21</v>
      </c>
      <c r="K385" s="92"/>
      <c r="L385" s="1">
        <f t="shared" si="31"/>
        <v>4</v>
      </c>
      <c r="M385" s="1" t="s">
        <v>668</v>
      </c>
      <c r="N385" s="1" t="str">
        <f t="shared" si="30"/>
        <v>n.a.</v>
      </c>
      <c r="O385" s="1"/>
      <c r="P385" s="1"/>
      <c r="Q385" s="1" t="str">
        <f t="shared" si="32"/>
        <v>n.a.</v>
      </c>
      <c r="R385" s="1" t="s">
        <v>668</v>
      </c>
      <c r="S385" s="1" t="str">
        <f t="shared" si="33"/>
        <v>n.a.</v>
      </c>
      <c r="T385" s="1"/>
      <c r="U385" s="1"/>
      <c r="V385" s="1" t="str">
        <f t="shared" si="34"/>
        <v>n.a.</v>
      </c>
      <c r="W385" s="1" t="s">
        <v>668</v>
      </c>
      <c r="X385" s="1" t="str">
        <f t="shared" si="35"/>
        <v>n.a.</v>
      </c>
    </row>
    <row r="386" spans="1:26" x14ac:dyDescent="0.25">
      <c r="A386" s="7"/>
      <c r="B386" s="7" t="str">
        <f>HYPERLINK("https://attack.mitre.org/techniques/T1569/002","MITRE")</f>
        <v>MITRE</v>
      </c>
      <c r="C386" s="7" t="s">
        <v>327</v>
      </c>
      <c r="D386" s="117" t="s">
        <v>336</v>
      </c>
      <c r="E386" s="118" t="s">
        <v>353</v>
      </c>
      <c r="F386" s="16">
        <v>3</v>
      </c>
      <c r="G386" s="16" t="s">
        <v>7</v>
      </c>
      <c r="H386" s="16" t="s">
        <v>7</v>
      </c>
      <c r="I386" s="124"/>
      <c r="J386" s="124" t="s">
        <v>21</v>
      </c>
      <c r="K386" s="124"/>
      <c r="L386" s="1">
        <f t="shared" si="31"/>
        <v>4</v>
      </c>
      <c r="M386" s="1" t="s">
        <v>668</v>
      </c>
      <c r="N386" s="1" t="str">
        <f t="shared" ref="N386:N449" si="36">IF(L386="n.a.","n.a.",IF(M386="completed",L386,IF(M386="partial",L386/2,IF(M386="incomplete",0,"n.a."))))</f>
        <v>n.a.</v>
      </c>
      <c r="O386" s="1"/>
      <c r="P386" s="1"/>
      <c r="Q386" s="1" t="str">
        <f t="shared" si="32"/>
        <v>n.a.</v>
      </c>
      <c r="R386" s="1" t="s">
        <v>668</v>
      </c>
      <c r="S386" s="1" t="str">
        <f t="shared" si="33"/>
        <v>n.a.</v>
      </c>
      <c r="T386" s="1"/>
      <c r="U386" s="1"/>
      <c r="V386" s="1" t="str">
        <f t="shared" si="34"/>
        <v>n.a.</v>
      </c>
      <c r="W386" s="1" t="s">
        <v>668</v>
      </c>
      <c r="X386" s="1" t="str">
        <f t="shared" si="35"/>
        <v>n.a.</v>
      </c>
    </row>
    <row r="387" spans="1:26" x14ac:dyDescent="0.25">
      <c r="A387" s="7"/>
      <c r="B387" s="7" t="str">
        <f>HYPERLINK("https://attack.mitre.org/techniques/T1569/003","MITRE")</f>
        <v>MITRE</v>
      </c>
      <c r="C387" s="7" t="s">
        <v>327</v>
      </c>
      <c r="D387" s="117" t="s">
        <v>336</v>
      </c>
      <c r="E387" s="118" t="s">
        <v>723</v>
      </c>
      <c r="F387" s="16">
        <v>2</v>
      </c>
      <c r="G387" s="16">
        <v>3</v>
      </c>
      <c r="H387" s="16" t="s">
        <v>7</v>
      </c>
      <c r="I387" s="124"/>
      <c r="J387" s="124" t="s">
        <v>21</v>
      </c>
      <c r="K387" s="124" t="s">
        <v>21</v>
      </c>
      <c r="L387" s="1">
        <f t="shared" ref="L387:L450" si="37">IF(OR(F387="n.a.",F387=""),"n.a.",COUNTIF($I387:$K387,"x")+F387)</f>
        <v>4</v>
      </c>
      <c r="M387" s="1" t="s">
        <v>668</v>
      </c>
      <c r="N387" s="1" t="str">
        <f t="shared" si="36"/>
        <v>n.a.</v>
      </c>
      <c r="O387" s="1"/>
      <c r="P387" s="1"/>
      <c r="Q387" s="1">
        <f t="shared" ref="Q387:Q450" si="38">IF(OR(G387="n.a.",G387=""),"n.a.",COUNTIF($I387:$K387,"x")+G387)</f>
        <v>5</v>
      </c>
      <c r="R387" s="1" t="s">
        <v>668</v>
      </c>
      <c r="S387" s="1" t="str">
        <f t="shared" ref="S387:S450" si="39">IF(Q387="n.a.","n.a.",IF(R387="completed",Q387,IF(R387="partial",Q387/2,IF(R387="incomplete",0,"n.a."))))</f>
        <v>n.a.</v>
      </c>
      <c r="T387" s="1"/>
      <c r="U387" s="1"/>
      <c r="V387" s="1" t="str">
        <f t="shared" ref="V387:V450" si="40">IF(OR(H387="n.a.",H387=""),"n.a.",COUNTIF($I387:$K387,"x")+H387)</f>
        <v>n.a.</v>
      </c>
      <c r="W387" s="1" t="s">
        <v>668</v>
      </c>
      <c r="X387" s="1" t="str">
        <f t="shared" ref="X387:X450" si="41">IF(V387="n.a.","n.a.",IF(W387="completed",V387,IF(W387="partial",V387/2,IF(W387="incomplete",0,"n.a."))))</f>
        <v>n.a.</v>
      </c>
    </row>
    <row r="388" spans="1:26" x14ac:dyDescent="0.25">
      <c r="A388" s="7"/>
      <c r="B388" s="7" t="str">
        <f>HYPERLINK("https://attack.mitre.org/techniques/T1204/002","MITRE")</f>
        <v>MITRE</v>
      </c>
      <c r="C388" s="7" t="s">
        <v>327</v>
      </c>
      <c r="D388" s="117" t="s">
        <v>354</v>
      </c>
      <c r="E388" s="118" t="s">
        <v>355</v>
      </c>
      <c r="F388" s="16">
        <v>3</v>
      </c>
      <c r="G388" s="16" t="s">
        <v>7</v>
      </c>
      <c r="H388" s="16" t="s">
        <v>7</v>
      </c>
      <c r="I388" s="124"/>
      <c r="J388" s="124" t="s">
        <v>21</v>
      </c>
      <c r="K388" s="124"/>
      <c r="L388" s="1">
        <f t="shared" si="37"/>
        <v>4</v>
      </c>
      <c r="M388" s="1" t="s">
        <v>668</v>
      </c>
      <c r="N388" s="1" t="str">
        <f t="shared" si="36"/>
        <v>n.a.</v>
      </c>
      <c r="O388" s="1"/>
      <c r="P388" s="1"/>
      <c r="Q388" s="1" t="str">
        <f t="shared" si="38"/>
        <v>n.a.</v>
      </c>
      <c r="R388" s="1" t="s">
        <v>668</v>
      </c>
      <c r="S388" s="1" t="str">
        <f t="shared" si="39"/>
        <v>n.a.</v>
      </c>
      <c r="T388" s="1"/>
      <c r="U388" s="1"/>
      <c r="V388" s="1" t="str">
        <f t="shared" si="40"/>
        <v>n.a.</v>
      </c>
      <c r="W388" s="1" t="s">
        <v>668</v>
      </c>
      <c r="X388" s="1" t="str">
        <f t="shared" si="41"/>
        <v>n.a.</v>
      </c>
    </row>
    <row r="389" spans="1:26" x14ac:dyDescent="0.25">
      <c r="A389" s="7"/>
      <c r="B389" s="7" t="str">
        <f>HYPERLINK("https://attack.mitre.org/techniques/T1204/003/","MITRE")</f>
        <v>MITRE</v>
      </c>
      <c r="C389" s="7" t="s">
        <v>327</v>
      </c>
      <c r="D389" s="117" t="s">
        <v>354</v>
      </c>
      <c r="E389" s="118" t="s">
        <v>360</v>
      </c>
      <c r="F389" s="16">
        <v>2</v>
      </c>
      <c r="G389" s="16">
        <v>3</v>
      </c>
      <c r="H389" s="16">
        <v>3</v>
      </c>
      <c r="I389" s="92" t="s">
        <v>21</v>
      </c>
      <c r="J389" s="92" t="s">
        <v>21</v>
      </c>
      <c r="K389" s="92" t="s">
        <v>21</v>
      </c>
      <c r="L389" s="1">
        <f t="shared" si="37"/>
        <v>5</v>
      </c>
      <c r="M389" s="1" t="s">
        <v>668</v>
      </c>
      <c r="N389" s="1" t="str">
        <f t="shared" si="36"/>
        <v>n.a.</v>
      </c>
      <c r="O389" s="1"/>
      <c r="P389" s="1"/>
      <c r="Q389" s="1">
        <f t="shared" si="38"/>
        <v>6</v>
      </c>
      <c r="R389" s="1" t="s">
        <v>668</v>
      </c>
      <c r="S389" s="1" t="str">
        <f t="shared" si="39"/>
        <v>n.a.</v>
      </c>
      <c r="T389" s="1"/>
      <c r="U389" s="1"/>
      <c r="V389" s="1">
        <f t="shared" si="40"/>
        <v>6</v>
      </c>
      <c r="W389" s="1" t="s">
        <v>668</v>
      </c>
      <c r="X389" s="1" t="str">
        <f t="shared" si="41"/>
        <v>n.a.</v>
      </c>
    </row>
    <row r="390" spans="1:26" x14ac:dyDescent="0.25">
      <c r="A390" s="7"/>
      <c r="B390" s="7" t="str">
        <f>HYPERLINK("https://attack.mitre.org/techniques/T1204/001","MITRE")</f>
        <v>MITRE</v>
      </c>
      <c r="C390" s="7" t="s">
        <v>327</v>
      </c>
      <c r="D390" s="117" t="s">
        <v>354</v>
      </c>
      <c r="E390" s="118" t="s">
        <v>356</v>
      </c>
      <c r="F390" s="16">
        <v>3</v>
      </c>
      <c r="G390" s="16">
        <v>3</v>
      </c>
      <c r="H390" s="16" t="s">
        <v>7</v>
      </c>
      <c r="I390" s="124"/>
      <c r="J390" s="124" t="s">
        <v>21</v>
      </c>
      <c r="K390" s="124"/>
      <c r="L390" s="1">
        <f t="shared" si="37"/>
        <v>4</v>
      </c>
      <c r="M390" s="1" t="s">
        <v>668</v>
      </c>
      <c r="N390" s="1" t="str">
        <f t="shared" si="36"/>
        <v>n.a.</v>
      </c>
      <c r="O390" s="1"/>
      <c r="P390" s="1"/>
      <c r="Q390" s="1">
        <f t="shared" si="38"/>
        <v>4</v>
      </c>
      <c r="R390" s="1" t="s">
        <v>668</v>
      </c>
      <c r="S390" s="1" t="str">
        <f t="shared" si="39"/>
        <v>n.a.</v>
      </c>
      <c r="T390" s="1"/>
      <c r="U390" s="1"/>
      <c r="V390" s="1" t="str">
        <f t="shared" si="40"/>
        <v>n.a.</v>
      </c>
      <c r="W390" s="1" t="s">
        <v>668</v>
      </c>
      <c r="X390" s="1" t="str">
        <f t="shared" si="41"/>
        <v>n.a.</v>
      </c>
    </row>
    <row r="391" spans="1:26" x14ac:dyDescent="0.25">
      <c r="A391" s="7"/>
      <c r="B391" s="7" t="str">
        <f>HYPERLINK("https://attack.mitre.org/techniques/T1204/004","MITRE")</f>
        <v>MITRE</v>
      </c>
      <c r="C391" s="7" t="s">
        <v>327</v>
      </c>
      <c r="D391" s="117" t="s">
        <v>354</v>
      </c>
      <c r="E391" s="118" t="s">
        <v>724</v>
      </c>
      <c r="F391" s="16">
        <v>3</v>
      </c>
      <c r="G391" s="16">
        <v>3</v>
      </c>
      <c r="H391" s="16">
        <v>3</v>
      </c>
      <c r="I391" s="124"/>
      <c r="J391" s="124" t="s">
        <v>21</v>
      </c>
      <c r="K391" s="124"/>
      <c r="L391" s="1">
        <f t="shared" si="37"/>
        <v>4</v>
      </c>
      <c r="M391" s="1" t="s">
        <v>668</v>
      </c>
      <c r="N391" s="1" t="str">
        <f t="shared" si="36"/>
        <v>n.a.</v>
      </c>
      <c r="O391" s="1"/>
      <c r="P391" s="1"/>
      <c r="Q391" s="1">
        <f t="shared" si="38"/>
        <v>4</v>
      </c>
      <c r="R391" s="1" t="s">
        <v>668</v>
      </c>
      <c r="S391" s="1" t="str">
        <f t="shared" si="39"/>
        <v>n.a.</v>
      </c>
      <c r="T391" s="1"/>
      <c r="U391" s="1"/>
      <c r="V391" s="1">
        <f t="shared" si="40"/>
        <v>4</v>
      </c>
      <c r="W391" s="1" t="s">
        <v>668</v>
      </c>
      <c r="X391" s="1" t="str">
        <f t="shared" si="41"/>
        <v>n.a.</v>
      </c>
    </row>
    <row r="392" spans="1:26" x14ac:dyDescent="0.25">
      <c r="A392" s="7"/>
      <c r="B392" s="7" t="str">
        <f>HYPERLINK("https://attack.mitre.org/techniques/T1047","MITRE")</f>
        <v>MITRE</v>
      </c>
      <c r="C392" s="7" t="s">
        <v>327</v>
      </c>
      <c r="D392" s="117" t="s">
        <v>357</v>
      </c>
      <c r="E392" s="118" t="s">
        <v>15</v>
      </c>
      <c r="F392" s="16">
        <v>2</v>
      </c>
      <c r="G392" s="16">
        <v>3</v>
      </c>
      <c r="H392" s="16" t="s">
        <v>7</v>
      </c>
      <c r="I392" s="124"/>
      <c r="J392" s="124" t="s">
        <v>21</v>
      </c>
      <c r="K392" s="124"/>
      <c r="L392" s="1">
        <f t="shared" si="37"/>
        <v>3</v>
      </c>
      <c r="M392" s="1" t="s">
        <v>668</v>
      </c>
      <c r="N392" s="1" t="str">
        <f t="shared" si="36"/>
        <v>n.a.</v>
      </c>
      <c r="O392" s="1"/>
      <c r="P392" s="1"/>
      <c r="Q392" s="1">
        <f t="shared" si="38"/>
        <v>4</v>
      </c>
      <c r="R392" s="1" t="s">
        <v>668</v>
      </c>
      <c r="S392" s="1" t="str">
        <f t="shared" si="39"/>
        <v>n.a.</v>
      </c>
      <c r="T392" s="1"/>
      <c r="U392" s="1"/>
      <c r="V392" s="1" t="str">
        <f t="shared" si="40"/>
        <v>n.a.</v>
      </c>
      <c r="W392" s="1" t="s">
        <v>668</v>
      </c>
      <c r="X392" s="1" t="str">
        <f t="shared" si="41"/>
        <v>n.a.</v>
      </c>
    </row>
    <row r="393" spans="1:26" x14ac:dyDescent="0.25">
      <c r="A393" s="14"/>
      <c r="B393" s="14" t="str">
        <f>HYPERLINK("https://attack.mitre.org/techniques/T1020/001/","MITRE")</f>
        <v>MITRE</v>
      </c>
      <c r="C393" s="14" t="s">
        <v>361</v>
      </c>
      <c r="D393" s="117" t="s">
        <v>362</v>
      </c>
      <c r="E393" s="118" t="s">
        <v>363</v>
      </c>
      <c r="F393" s="16" t="s">
        <v>7</v>
      </c>
      <c r="G393" s="16">
        <v>3</v>
      </c>
      <c r="H393" s="16">
        <v>3</v>
      </c>
      <c r="I393" s="124" t="s">
        <v>21</v>
      </c>
      <c r="J393" s="124" t="s">
        <v>21</v>
      </c>
      <c r="K393" s="124"/>
      <c r="L393" s="1" t="str">
        <f t="shared" si="37"/>
        <v>n.a.</v>
      </c>
      <c r="M393" s="1" t="s">
        <v>668</v>
      </c>
      <c r="N393" s="1" t="str">
        <f t="shared" si="36"/>
        <v>n.a.</v>
      </c>
      <c r="O393" s="1"/>
      <c r="P393" s="1"/>
      <c r="Q393" s="1">
        <f t="shared" si="38"/>
        <v>5</v>
      </c>
      <c r="R393" s="1" t="s">
        <v>668</v>
      </c>
      <c r="S393" s="1" t="str">
        <f t="shared" si="39"/>
        <v>n.a.</v>
      </c>
      <c r="T393" s="1"/>
      <c r="U393" s="1"/>
      <c r="V393" s="1">
        <f t="shared" si="40"/>
        <v>5</v>
      </c>
      <c r="W393" s="1" t="s">
        <v>668</v>
      </c>
      <c r="X393" s="1" t="str">
        <f t="shared" si="41"/>
        <v>n.a.</v>
      </c>
    </row>
    <row r="394" spans="1:26" x14ac:dyDescent="0.25">
      <c r="A394" s="14"/>
      <c r="B394" s="14" t="str">
        <f>HYPERLINK("https://attack.mitre.org/techniques/T1030","MITRE")</f>
        <v>MITRE</v>
      </c>
      <c r="C394" s="14" t="s">
        <v>361</v>
      </c>
      <c r="D394" s="117" t="s">
        <v>365</v>
      </c>
      <c r="E394" s="118" t="s">
        <v>15</v>
      </c>
      <c r="F394" s="16">
        <v>2</v>
      </c>
      <c r="G394" s="16">
        <v>2</v>
      </c>
      <c r="H394" s="16" t="s">
        <v>7</v>
      </c>
      <c r="I394" s="124" t="s">
        <v>21</v>
      </c>
      <c r="J394" s="124" t="s">
        <v>21</v>
      </c>
      <c r="K394" s="124" t="s">
        <v>21</v>
      </c>
      <c r="L394" s="1">
        <f t="shared" si="37"/>
        <v>5</v>
      </c>
      <c r="M394" s="1" t="s">
        <v>668</v>
      </c>
      <c r="N394" s="1" t="str">
        <f t="shared" si="36"/>
        <v>n.a.</v>
      </c>
      <c r="O394" s="1"/>
      <c r="P394" s="1"/>
      <c r="Q394" s="1">
        <f t="shared" si="38"/>
        <v>5</v>
      </c>
      <c r="R394" s="1" t="s">
        <v>668</v>
      </c>
      <c r="S394" s="1" t="str">
        <f t="shared" si="39"/>
        <v>n.a.</v>
      </c>
      <c r="T394" s="1"/>
      <c r="U394" s="1"/>
      <c r="V394" s="1" t="str">
        <f t="shared" si="40"/>
        <v>n.a.</v>
      </c>
      <c r="W394" s="1" t="s">
        <v>668</v>
      </c>
      <c r="X394" s="1" t="str">
        <f t="shared" si="41"/>
        <v>n.a.</v>
      </c>
      <c r="Z394" s="17"/>
    </row>
    <row r="395" spans="1:26" x14ac:dyDescent="0.25">
      <c r="A395" s="14"/>
      <c r="B395" s="14" t="str">
        <f>HYPERLINK("https://attack.mitre.org/techniques/T1048/002","MITRE")</f>
        <v>MITRE</v>
      </c>
      <c r="C395" s="14" t="s">
        <v>361</v>
      </c>
      <c r="D395" s="117" t="s">
        <v>366</v>
      </c>
      <c r="E395" s="118" t="s">
        <v>367</v>
      </c>
      <c r="F395" s="16">
        <v>2</v>
      </c>
      <c r="G395" s="16">
        <v>3</v>
      </c>
      <c r="H395" s="16" t="s">
        <v>7</v>
      </c>
      <c r="I395" s="124" t="s">
        <v>21</v>
      </c>
      <c r="J395" s="124" t="s">
        <v>21</v>
      </c>
      <c r="K395" s="124" t="s">
        <v>21</v>
      </c>
      <c r="L395" s="1">
        <f t="shared" si="37"/>
        <v>5</v>
      </c>
      <c r="M395" s="1" t="s">
        <v>668</v>
      </c>
      <c r="N395" s="1" t="str">
        <f t="shared" si="36"/>
        <v>n.a.</v>
      </c>
      <c r="O395" s="1"/>
      <c r="P395" s="1"/>
      <c r="Q395" s="1">
        <f t="shared" si="38"/>
        <v>6</v>
      </c>
      <c r="R395" s="1" t="s">
        <v>668</v>
      </c>
      <c r="S395" s="1" t="str">
        <f t="shared" si="39"/>
        <v>n.a.</v>
      </c>
      <c r="T395" s="1"/>
      <c r="U395" s="1"/>
      <c r="V395" s="1" t="str">
        <f t="shared" si="40"/>
        <v>n.a.</v>
      </c>
      <c r="W395" s="1" t="s">
        <v>668</v>
      </c>
      <c r="X395" s="1" t="str">
        <f t="shared" si="41"/>
        <v>n.a.</v>
      </c>
    </row>
    <row r="396" spans="1:26" x14ac:dyDescent="0.25">
      <c r="A396" s="14"/>
      <c r="B396" s="14" t="str">
        <f>HYPERLINK("https://attack.mitre.org/techniques/T1048/001","MITRE")</f>
        <v>MITRE</v>
      </c>
      <c r="C396" s="14" t="s">
        <v>361</v>
      </c>
      <c r="D396" s="117" t="s">
        <v>366</v>
      </c>
      <c r="E396" s="118" t="s">
        <v>368</v>
      </c>
      <c r="F396" s="16">
        <v>3</v>
      </c>
      <c r="G396" s="16">
        <v>3</v>
      </c>
      <c r="H396" s="16" t="s">
        <v>7</v>
      </c>
      <c r="I396" s="124" t="s">
        <v>21</v>
      </c>
      <c r="J396" s="124" t="s">
        <v>21</v>
      </c>
      <c r="K396" s="124" t="s">
        <v>21</v>
      </c>
      <c r="L396" s="1">
        <f t="shared" si="37"/>
        <v>6</v>
      </c>
      <c r="M396" s="1" t="s">
        <v>668</v>
      </c>
      <c r="N396" s="1" t="str">
        <f t="shared" si="36"/>
        <v>n.a.</v>
      </c>
      <c r="O396" s="1"/>
      <c r="P396" s="1"/>
      <c r="Q396" s="1">
        <f t="shared" si="38"/>
        <v>6</v>
      </c>
      <c r="R396" s="1" t="s">
        <v>668</v>
      </c>
      <c r="S396" s="1" t="str">
        <f t="shared" si="39"/>
        <v>n.a.</v>
      </c>
      <c r="T396" s="1"/>
      <c r="U396" s="1"/>
      <c r="V396" s="1" t="str">
        <f t="shared" si="40"/>
        <v>n.a.</v>
      </c>
      <c r="W396" s="1" t="s">
        <v>668</v>
      </c>
      <c r="X396" s="1" t="str">
        <f t="shared" si="41"/>
        <v>n.a.</v>
      </c>
    </row>
    <row r="397" spans="1:26" x14ac:dyDescent="0.25">
      <c r="A397" s="14"/>
      <c r="B397" s="14" t="str">
        <f>HYPERLINK("https://attack.mitre.org/techniques/T1048/003","MITRE")</f>
        <v>MITRE</v>
      </c>
      <c r="C397" s="14" t="s">
        <v>361</v>
      </c>
      <c r="D397" s="117" t="s">
        <v>366</v>
      </c>
      <c r="E397" s="118" t="s">
        <v>369</v>
      </c>
      <c r="F397" s="16">
        <v>2</v>
      </c>
      <c r="G397" s="16">
        <v>3</v>
      </c>
      <c r="H397" s="16" t="s">
        <v>7</v>
      </c>
      <c r="I397" s="124" t="s">
        <v>21</v>
      </c>
      <c r="J397" s="124" t="s">
        <v>21</v>
      </c>
      <c r="K397" s="124" t="s">
        <v>21</v>
      </c>
      <c r="L397" s="1">
        <f t="shared" si="37"/>
        <v>5</v>
      </c>
      <c r="M397" s="1" t="s">
        <v>668</v>
      </c>
      <c r="N397" s="1" t="str">
        <f t="shared" si="36"/>
        <v>n.a.</v>
      </c>
      <c r="O397" s="1"/>
      <c r="P397" s="1"/>
      <c r="Q397" s="1">
        <f t="shared" si="38"/>
        <v>6</v>
      </c>
      <c r="R397" s="1" t="s">
        <v>668</v>
      </c>
      <c r="S397" s="1" t="str">
        <f t="shared" si="39"/>
        <v>n.a.</v>
      </c>
      <c r="T397" s="1"/>
      <c r="U397" s="1"/>
      <c r="V397" s="1" t="str">
        <f t="shared" si="40"/>
        <v>n.a.</v>
      </c>
      <c r="W397" s="1" t="s">
        <v>668</v>
      </c>
      <c r="X397" s="1" t="str">
        <f t="shared" si="41"/>
        <v>n.a.</v>
      </c>
    </row>
    <row r="398" spans="1:26" x14ac:dyDescent="0.25">
      <c r="A398" s="14"/>
      <c r="B398" s="14" t="str">
        <f>HYPERLINK("https://attack.mitre.org/techniques/T1041","MITRE")</f>
        <v>MITRE</v>
      </c>
      <c r="C398" s="14" t="s">
        <v>361</v>
      </c>
      <c r="D398" s="117" t="s">
        <v>370</v>
      </c>
      <c r="E398" s="118" t="s">
        <v>15</v>
      </c>
      <c r="F398" s="16">
        <v>2</v>
      </c>
      <c r="G398" s="16">
        <v>2</v>
      </c>
      <c r="H398" s="16" t="s">
        <v>7</v>
      </c>
      <c r="I398" s="124" t="s">
        <v>21</v>
      </c>
      <c r="J398" s="124" t="s">
        <v>21</v>
      </c>
      <c r="K398" s="124" t="s">
        <v>21</v>
      </c>
      <c r="L398" s="1">
        <f t="shared" si="37"/>
        <v>5</v>
      </c>
      <c r="M398" s="1" t="s">
        <v>668</v>
      </c>
      <c r="N398" s="1" t="str">
        <f t="shared" si="36"/>
        <v>n.a.</v>
      </c>
      <c r="O398" s="1"/>
      <c r="P398" s="1"/>
      <c r="Q398" s="1">
        <f t="shared" si="38"/>
        <v>5</v>
      </c>
      <c r="R398" s="1" t="s">
        <v>668</v>
      </c>
      <c r="S398" s="1" t="str">
        <f t="shared" si="39"/>
        <v>n.a.</v>
      </c>
      <c r="T398" s="1"/>
      <c r="U398" s="1"/>
      <c r="V398" s="1" t="str">
        <f t="shared" si="40"/>
        <v>n.a.</v>
      </c>
      <c r="W398" s="1" t="s">
        <v>668</v>
      </c>
      <c r="X398" s="1" t="str">
        <f t="shared" si="41"/>
        <v>n.a.</v>
      </c>
    </row>
    <row r="399" spans="1:26" x14ac:dyDescent="0.25">
      <c r="A399" s="14"/>
      <c r="B399" s="14" t="str">
        <f>HYPERLINK("https://attack.mitre.org/techniques/T1011/001","MITRE")</f>
        <v>MITRE</v>
      </c>
      <c r="C399" s="14" t="s">
        <v>361</v>
      </c>
      <c r="D399" s="117" t="s">
        <v>371</v>
      </c>
      <c r="E399" s="118" t="s">
        <v>372</v>
      </c>
      <c r="F399" s="16">
        <v>2</v>
      </c>
      <c r="G399" s="16">
        <v>2</v>
      </c>
      <c r="H399" s="16" t="s">
        <v>7</v>
      </c>
      <c r="I399" s="124" t="s">
        <v>21</v>
      </c>
      <c r="J399" s="124" t="s">
        <v>21</v>
      </c>
      <c r="K399" s="124" t="s">
        <v>21</v>
      </c>
      <c r="L399" s="1">
        <f t="shared" si="37"/>
        <v>5</v>
      </c>
      <c r="M399" s="1" t="s">
        <v>668</v>
      </c>
      <c r="N399" s="1" t="str">
        <f t="shared" si="36"/>
        <v>n.a.</v>
      </c>
      <c r="O399" s="1"/>
      <c r="P399" s="1"/>
      <c r="Q399" s="1">
        <f t="shared" si="38"/>
        <v>5</v>
      </c>
      <c r="R399" s="1" t="s">
        <v>668</v>
      </c>
      <c r="S399" s="1" t="str">
        <f t="shared" si="39"/>
        <v>n.a.</v>
      </c>
      <c r="T399" s="1"/>
      <c r="U399" s="1"/>
      <c r="V399" s="1" t="str">
        <f t="shared" si="40"/>
        <v>n.a.</v>
      </c>
      <c r="W399" s="1" t="s">
        <v>668</v>
      </c>
      <c r="X399" s="1" t="str">
        <f t="shared" si="41"/>
        <v>n.a.</v>
      </c>
    </row>
    <row r="400" spans="1:26" x14ac:dyDescent="0.25">
      <c r="A400" s="14"/>
      <c r="B400" s="14" t="str">
        <f>HYPERLINK("https://attack.mitre.org/techniques/T1052/001","MITRE")</f>
        <v>MITRE</v>
      </c>
      <c r="C400" s="14" t="s">
        <v>361</v>
      </c>
      <c r="D400" s="117" t="s">
        <v>373</v>
      </c>
      <c r="E400" s="118" t="s">
        <v>374</v>
      </c>
      <c r="F400" s="16">
        <v>3</v>
      </c>
      <c r="G400" s="16">
        <v>2</v>
      </c>
      <c r="H400" s="16" t="s">
        <v>7</v>
      </c>
      <c r="I400" s="124" t="s">
        <v>21</v>
      </c>
      <c r="J400" s="124" t="s">
        <v>21</v>
      </c>
      <c r="K400" s="124" t="s">
        <v>21</v>
      </c>
      <c r="L400" s="1">
        <f t="shared" si="37"/>
        <v>6</v>
      </c>
      <c r="M400" s="1" t="s">
        <v>668</v>
      </c>
      <c r="N400" s="1" t="str">
        <f t="shared" si="36"/>
        <v>n.a.</v>
      </c>
      <c r="O400" s="1"/>
      <c r="P400" s="1"/>
      <c r="Q400" s="1">
        <f t="shared" si="38"/>
        <v>5</v>
      </c>
      <c r="R400" s="1" t="s">
        <v>668</v>
      </c>
      <c r="S400" s="1" t="str">
        <f t="shared" si="39"/>
        <v>n.a.</v>
      </c>
      <c r="T400" s="1"/>
      <c r="U400" s="1"/>
      <c r="V400" s="1" t="str">
        <f t="shared" si="40"/>
        <v>n.a.</v>
      </c>
      <c r="W400" s="1" t="s">
        <v>668</v>
      </c>
      <c r="X400" s="1" t="str">
        <f t="shared" si="41"/>
        <v>n.a.</v>
      </c>
    </row>
    <row r="401" spans="1:24" x14ac:dyDescent="0.25">
      <c r="A401" s="14"/>
      <c r="B401" s="14" t="str">
        <f>HYPERLINK("https://attack.mitre.org/techniques/T1567/004","MITRE")</f>
        <v>MITRE</v>
      </c>
      <c r="C401" s="14" t="s">
        <v>361</v>
      </c>
      <c r="D401" s="117" t="s">
        <v>375</v>
      </c>
      <c r="E401" s="118" t="s">
        <v>607</v>
      </c>
      <c r="F401" s="16">
        <v>2</v>
      </c>
      <c r="G401" s="16">
        <v>3</v>
      </c>
      <c r="H401" s="16">
        <v>3</v>
      </c>
      <c r="I401" s="124" t="s">
        <v>21</v>
      </c>
      <c r="J401" s="124" t="s">
        <v>21</v>
      </c>
      <c r="K401" s="124" t="s">
        <v>21</v>
      </c>
      <c r="L401" s="1">
        <f t="shared" si="37"/>
        <v>5</v>
      </c>
      <c r="M401" s="1" t="s">
        <v>668</v>
      </c>
      <c r="N401" s="1" t="str">
        <f t="shared" si="36"/>
        <v>n.a.</v>
      </c>
      <c r="O401" s="1"/>
      <c r="P401" s="1"/>
      <c r="Q401" s="1">
        <f t="shared" si="38"/>
        <v>6</v>
      </c>
      <c r="R401" s="1" t="s">
        <v>668</v>
      </c>
      <c r="S401" s="1" t="str">
        <f t="shared" si="39"/>
        <v>n.a.</v>
      </c>
      <c r="T401" s="1"/>
      <c r="U401" s="1"/>
      <c r="V401" s="1">
        <f t="shared" si="40"/>
        <v>6</v>
      </c>
      <c r="W401" s="1" t="s">
        <v>668</v>
      </c>
      <c r="X401" s="1" t="str">
        <f t="shared" si="41"/>
        <v>n.a.</v>
      </c>
    </row>
    <row r="402" spans="1:24" x14ac:dyDescent="0.25">
      <c r="A402" s="14"/>
      <c r="B402" s="14" t="str">
        <f>HYPERLINK("https://attack.mitre.org/techniques/T1567/002","MITRE")</f>
        <v>MITRE</v>
      </c>
      <c r="C402" s="14" t="s">
        <v>361</v>
      </c>
      <c r="D402" s="117" t="s">
        <v>375</v>
      </c>
      <c r="E402" s="118" t="s">
        <v>376</v>
      </c>
      <c r="F402" s="16">
        <v>2</v>
      </c>
      <c r="G402" s="16">
        <v>3</v>
      </c>
      <c r="H402" s="16" t="s">
        <v>7</v>
      </c>
      <c r="I402" s="124" t="s">
        <v>21</v>
      </c>
      <c r="J402" s="124" t="s">
        <v>21</v>
      </c>
      <c r="K402" s="124" t="s">
        <v>21</v>
      </c>
      <c r="L402" s="1">
        <f t="shared" si="37"/>
        <v>5</v>
      </c>
      <c r="M402" s="1" t="s">
        <v>668</v>
      </c>
      <c r="N402" s="1" t="str">
        <f t="shared" si="36"/>
        <v>n.a.</v>
      </c>
      <c r="O402" s="1"/>
      <c r="P402" s="1"/>
      <c r="Q402" s="1">
        <f t="shared" si="38"/>
        <v>6</v>
      </c>
      <c r="R402" s="1" t="s">
        <v>668</v>
      </c>
      <c r="S402" s="1" t="str">
        <f t="shared" si="39"/>
        <v>n.a.</v>
      </c>
      <c r="T402" s="1"/>
      <c r="U402" s="1"/>
      <c r="V402" s="1" t="str">
        <f t="shared" si="40"/>
        <v>n.a.</v>
      </c>
      <c r="W402" s="1" t="s">
        <v>668</v>
      </c>
      <c r="X402" s="1" t="str">
        <f t="shared" si="41"/>
        <v>n.a.</v>
      </c>
    </row>
    <row r="403" spans="1:24" x14ac:dyDescent="0.25">
      <c r="A403" s="14"/>
      <c r="B403" s="14" t="str">
        <f>HYPERLINK("https://attack.mitre.org/techniques/T1567/001","MITRE")</f>
        <v>MITRE</v>
      </c>
      <c r="C403" s="14" t="s">
        <v>361</v>
      </c>
      <c r="D403" s="117" t="s">
        <v>375</v>
      </c>
      <c r="E403" s="118" t="s">
        <v>377</v>
      </c>
      <c r="F403" s="16">
        <v>2</v>
      </c>
      <c r="G403" s="16">
        <v>3</v>
      </c>
      <c r="H403" s="16" t="s">
        <v>7</v>
      </c>
      <c r="I403" s="124" t="s">
        <v>21</v>
      </c>
      <c r="J403" s="124" t="s">
        <v>21</v>
      </c>
      <c r="K403" s="124" t="s">
        <v>21</v>
      </c>
      <c r="L403" s="1">
        <f t="shared" si="37"/>
        <v>5</v>
      </c>
      <c r="M403" s="1" t="s">
        <v>668</v>
      </c>
      <c r="N403" s="1" t="str">
        <f t="shared" si="36"/>
        <v>n.a.</v>
      </c>
      <c r="O403" s="1"/>
      <c r="P403" s="1"/>
      <c r="Q403" s="1">
        <f t="shared" si="38"/>
        <v>6</v>
      </c>
      <c r="R403" s="1" t="s">
        <v>668</v>
      </c>
      <c r="S403" s="1" t="str">
        <f t="shared" si="39"/>
        <v>n.a.</v>
      </c>
      <c r="T403" s="1"/>
      <c r="U403" s="1"/>
      <c r="V403" s="1" t="str">
        <f t="shared" si="40"/>
        <v>n.a.</v>
      </c>
      <c r="W403" s="1" t="s">
        <v>668</v>
      </c>
      <c r="X403" s="1" t="str">
        <f t="shared" si="41"/>
        <v>n.a.</v>
      </c>
    </row>
    <row r="404" spans="1:24" x14ac:dyDescent="0.25">
      <c r="A404" s="14"/>
      <c r="B404" s="14" t="str">
        <f>HYPERLINK("https://attack.mitre.org/techniques/T1567/003","MITRE")</f>
        <v>MITRE</v>
      </c>
      <c r="C404" s="14" t="s">
        <v>361</v>
      </c>
      <c r="D404" s="117" t="s">
        <v>375</v>
      </c>
      <c r="E404" s="118" t="s">
        <v>595</v>
      </c>
      <c r="F404" s="16">
        <v>2</v>
      </c>
      <c r="G404" s="16">
        <v>3</v>
      </c>
      <c r="H404" s="16" t="s">
        <v>7</v>
      </c>
      <c r="I404" s="124" t="s">
        <v>21</v>
      </c>
      <c r="J404" s="124" t="s">
        <v>21</v>
      </c>
      <c r="K404" s="124" t="s">
        <v>21</v>
      </c>
      <c r="L404" s="1">
        <f t="shared" si="37"/>
        <v>5</v>
      </c>
      <c r="M404" s="1" t="s">
        <v>668</v>
      </c>
      <c r="N404" s="1" t="str">
        <f t="shared" si="36"/>
        <v>n.a.</v>
      </c>
      <c r="O404" s="1"/>
      <c r="P404" s="1"/>
      <c r="Q404" s="1">
        <f t="shared" si="38"/>
        <v>6</v>
      </c>
      <c r="R404" s="1" t="s">
        <v>668</v>
      </c>
      <c r="S404" s="1" t="str">
        <f t="shared" si="39"/>
        <v>n.a.</v>
      </c>
      <c r="T404" s="1"/>
      <c r="U404" s="1"/>
      <c r="V404" s="1" t="str">
        <f t="shared" si="40"/>
        <v>n.a.</v>
      </c>
      <c r="W404" s="1" t="s">
        <v>668</v>
      </c>
      <c r="X404" s="1" t="str">
        <f t="shared" si="41"/>
        <v>n.a.</v>
      </c>
    </row>
    <row r="405" spans="1:24" x14ac:dyDescent="0.25">
      <c r="A405" s="14"/>
      <c r="B405" s="14" t="str">
        <f>HYPERLINK("https://attack.mitre.org/techniques/T1029","MITRE")</f>
        <v>MITRE</v>
      </c>
      <c r="C405" s="14" t="s">
        <v>361</v>
      </c>
      <c r="D405" s="117" t="s">
        <v>378</v>
      </c>
      <c r="E405" s="118" t="s">
        <v>15</v>
      </c>
      <c r="F405" s="16">
        <v>1</v>
      </c>
      <c r="G405" s="16">
        <v>2</v>
      </c>
      <c r="H405" s="16" t="s">
        <v>7</v>
      </c>
      <c r="I405" s="124"/>
      <c r="J405" s="124" t="s">
        <v>21</v>
      </c>
      <c r="K405" s="124"/>
      <c r="L405" s="1">
        <f t="shared" si="37"/>
        <v>2</v>
      </c>
      <c r="M405" s="1" t="s">
        <v>668</v>
      </c>
      <c r="N405" s="1" t="str">
        <f t="shared" si="36"/>
        <v>n.a.</v>
      </c>
      <c r="O405" s="1"/>
      <c r="P405" s="1"/>
      <c r="Q405" s="1">
        <f t="shared" si="38"/>
        <v>3</v>
      </c>
      <c r="R405" s="1" t="s">
        <v>668</v>
      </c>
      <c r="S405" s="1" t="str">
        <f t="shared" si="39"/>
        <v>n.a.</v>
      </c>
      <c r="T405" s="1"/>
      <c r="U405" s="1"/>
      <c r="V405" s="1" t="str">
        <f t="shared" si="40"/>
        <v>n.a.</v>
      </c>
      <c r="W405" s="1" t="s">
        <v>668</v>
      </c>
      <c r="X405" s="1" t="str">
        <f t="shared" si="41"/>
        <v>n.a.</v>
      </c>
    </row>
    <row r="406" spans="1:24" x14ac:dyDescent="0.25">
      <c r="A406" s="14"/>
      <c r="B406" s="14" t="str">
        <f>HYPERLINK("https://attack.mitre.org/techniques/T1537","MITRE")</f>
        <v>MITRE</v>
      </c>
      <c r="C406" s="14" t="s">
        <v>361</v>
      </c>
      <c r="D406" s="117" t="s">
        <v>364</v>
      </c>
      <c r="E406" s="118" t="s">
        <v>15</v>
      </c>
      <c r="F406" s="16" t="s">
        <v>7</v>
      </c>
      <c r="G406" s="16" t="s">
        <v>7</v>
      </c>
      <c r="H406" s="16">
        <v>3</v>
      </c>
      <c r="I406" s="124" t="s">
        <v>21</v>
      </c>
      <c r="J406" s="124" t="s">
        <v>21</v>
      </c>
      <c r="K406" s="124" t="s">
        <v>21</v>
      </c>
      <c r="L406" s="1" t="str">
        <f t="shared" si="37"/>
        <v>n.a.</v>
      </c>
      <c r="M406" s="1" t="s">
        <v>668</v>
      </c>
      <c r="N406" s="1" t="str">
        <f t="shared" si="36"/>
        <v>n.a.</v>
      </c>
      <c r="O406" s="1"/>
      <c r="P406" s="1"/>
      <c r="Q406" s="1" t="str">
        <f t="shared" si="38"/>
        <v>n.a.</v>
      </c>
      <c r="R406" s="1" t="s">
        <v>668</v>
      </c>
      <c r="S406" s="1" t="str">
        <f t="shared" si="39"/>
        <v>n.a.</v>
      </c>
      <c r="T406" s="1"/>
      <c r="U406" s="1"/>
      <c r="V406" s="1">
        <f t="shared" si="40"/>
        <v>6</v>
      </c>
      <c r="W406" s="1" t="s">
        <v>668</v>
      </c>
      <c r="X406" s="1" t="str">
        <f t="shared" si="41"/>
        <v>n.a.</v>
      </c>
    </row>
    <row r="407" spans="1:24" x14ac:dyDescent="0.25">
      <c r="A407" s="15"/>
      <c r="B407" s="15" t="str">
        <f>HYPERLINK("https://attack.mitre.org/techniques/T1531","MITRE")</f>
        <v>MITRE</v>
      </c>
      <c r="C407" s="15" t="s">
        <v>379</v>
      </c>
      <c r="D407" s="117" t="s">
        <v>404</v>
      </c>
      <c r="E407" s="118" t="s">
        <v>15</v>
      </c>
      <c r="F407" s="16">
        <v>3</v>
      </c>
      <c r="G407" s="16">
        <v>3</v>
      </c>
      <c r="H407" s="16">
        <v>3</v>
      </c>
      <c r="I407" s="124"/>
      <c r="J407" s="124" t="s">
        <v>21</v>
      </c>
      <c r="K407" s="124" t="s">
        <v>21</v>
      </c>
      <c r="L407" s="1">
        <f t="shared" si="37"/>
        <v>5</v>
      </c>
      <c r="M407" s="1" t="s">
        <v>668</v>
      </c>
      <c r="N407" s="1" t="str">
        <f t="shared" si="36"/>
        <v>n.a.</v>
      </c>
      <c r="O407" s="1"/>
      <c r="P407" s="1"/>
      <c r="Q407" s="1">
        <f t="shared" si="38"/>
        <v>5</v>
      </c>
      <c r="R407" s="1" t="s">
        <v>668</v>
      </c>
      <c r="S407" s="1" t="str">
        <f t="shared" si="39"/>
        <v>n.a.</v>
      </c>
      <c r="T407" s="1"/>
      <c r="U407" s="1"/>
      <c r="V407" s="1">
        <f t="shared" si="40"/>
        <v>5</v>
      </c>
      <c r="W407" s="1" t="s">
        <v>668</v>
      </c>
      <c r="X407" s="1" t="str">
        <f t="shared" si="41"/>
        <v>n.a.</v>
      </c>
    </row>
    <row r="408" spans="1:24" x14ac:dyDescent="0.25">
      <c r="A408" s="15"/>
      <c r="B408" s="15" t="str">
        <f>HYPERLINK("https://attack.mitre.org/techniques/T1485","MITRE")</f>
        <v>MITRE</v>
      </c>
      <c r="C408" s="15" t="s">
        <v>379</v>
      </c>
      <c r="D408" s="117" t="s">
        <v>386</v>
      </c>
      <c r="E408" s="118" t="s">
        <v>15</v>
      </c>
      <c r="F408" s="16">
        <v>3</v>
      </c>
      <c r="G408" s="16">
        <v>3</v>
      </c>
      <c r="H408" s="16">
        <v>3</v>
      </c>
      <c r="I408" s="124"/>
      <c r="J408" s="124" t="s">
        <v>21</v>
      </c>
      <c r="K408" s="124" t="s">
        <v>21</v>
      </c>
      <c r="L408" s="1">
        <f t="shared" si="37"/>
        <v>5</v>
      </c>
      <c r="M408" s="1" t="s">
        <v>668</v>
      </c>
      <c r="N408" s="1" t="str">
        <f t="shared" si="36"/>
        <v>n.a.</v>
      </c>
      <c r="O408" s="1"/>
      <c r="P408" s="1"/>
      <c r="Q408" s="1">
        <f t="shared" si="38"/>
        <v>5</v>
      </c>
      <c r="R408" s="1" t="s">
        <v>668</v>
      </c>
      <c r="S408" s="1" t="str">
        <f t="shared" si="39"/>
        <v>n.a.</v>
      </c>
      <c r="T408" s="1"/>
      <c r="U408" s="1"/>
      <c r="V408" s="1">
        <f t="shared" si="40"/>
        <v>5</v>
      </c>
      <c r="W408" s="1" t="s">
        <v>668</v>
      </c>
      <c r="X408" s="1" t="str">
        <f t="shared" si="41"/>
        <v>n.a.</v>
      </c>
    </row>
    <row r="409" spans="1:24" x14ac:dyDescent="0.25">
      <c r="A409" s="15"/>
      <c r="B409" s="15" t="str">
        <f>HYPERLINK("https://attack.mitre.org/techniques/T1485/001/","MITRE")</f>
        <v>MITRE</v>
      </c>
      <c r="C409" s="15" t="s">
        <v>379</v>
      </c>
      <c r="D409" s="117" t="s">
        <v>386</v>
      </c>
      <c r="E409" s="118" t="s">
        <v>725</v>
      </c>
      <c r="F409" s="16" t="s">
        <v>7</v>
      </c>
      <c r="G409" s="16" t="s">
        <v>7</v>
      </c>
      <c r="H409" s="16">
        <v>3</v>
      </c>
      <c r="I409" s="124"/>
      <c r="J409" s="124" t="s">
        <v>21</v>
      </c>
      <c r="K409" s="124" t="s">
        <v>21</v>
      </c>
      <c r="L409" s="1" t="str">
        <f t="shared" si="37"/>
        <v>n.a.</v>
      </c>
      <c r="M409" s="1" t="s">
        <v>668</v>
      </c>
      <c r="N409" s="1" t="str">
        <f t="shared" si="36"/>
        <v>n.a.</v>
      </c>
      <c r="O409" s="1"/>
      <c r="P409" s="1"/>
      <c r="Q409" s="1" t="str">
        <f t="shared" si="38"/>
        <v>n.a.</v>
      </c>
      <c r="R409" s="1" t="s">
        <v>668</v>
      </c>
      <c r="S409" s="1" t="str">
        <f t="shared" si="39"/>
        <v>n.a.</v>
      </c>
      <c r="T409" s="1"/>
      <c r="U409" s="1"/>
      <c r="V409" s="1">
        <f t="shared" si="40"/>
        <v>5</v>
      </c>
      <c r="W409" s="1" t="s">
        <v>668</v>
      </c>
      <c r="X409" s="1" t="str">
        <f t="shared" si="41"/>
        <v>n.a.</v>
      </c>
    </row>
    <row r="410" spans="1:24" x14ac:dyDescent="0.25">
      <c r="A410" s="15"/>
      <c r="B410" s="15" t="str">
        <f>HYPERLINK("https://attack.mitre.org/techniques/T1486","MITRE")</f>
        <v>MITRE</v>
      </c>
      <c r="C410" s="15" t="s">
        <v>379</v>
      </c>
      <c r="D410" s="117" t="s">
        <v>387</v>
      </c>
      <c r="E410" s="118" t="s">
        <v>15</v>
      </c>
      <c r="F410" s="16">
        <v>3</v>
      </c>
      <c r="G410" s="16">
        <v>3</v>
      </c>
      <c r="H410" s="16">
        <v>3</v>
      </c>
      <c r="I410" s="124"/>
      <c r="J410" s="124" t="s">
        <v>21</v>
      </c>
      <c r="K410" s="124" t="s">
        <v>21</v>
      </c>
      <c r="L410" s="1">
        <f t="shared" si="37"/>
        <v>5</v>
      </c>
      <c r="M410" s="1" t="s">
        <v>668</v>
      </c>
      <c r="N410" s="1" t="str">
        <f t="shared" si="36"/>
        <v>n.a.</v>
      </c>
      <c r="O410" s="1"/>
      <c r="P410" s="1"/>
      <c r="Q410" s="1">
        <f t="shared" si="38"/>
        <v>5</v>
      </c>
      <c r="R410" s="1" t="s">
        <v>668</v>
      </c>
      <c r="S410" s="1" t="str">
        <f t="shared" si="39"/>
        <v>n.a.</v>
      </c>
      <c r="T410" s="1"/>
      <c r="U410" s="1"/>
      <c r="V410" s="1">
        <f t="shared" si="40"/>
        <v>5</v>
      </c>
      <c r="W410" s="1" t="s">
        <v>668</v>
      </c>
      <c r="X410" s="1" t="str">
        <f t="shared" si="41"/>
        <v>n.a.</v>
      </c>
    </row>
    <row r="411" spans="1:24" x14ac:dyDescent="0.25">
      <c r="A411" s="15"/>
      <c r="B411" s="15" t="str">
        <f>HYPERLINK("https://attack.mitre.org/techniques/T1565/003","MITRE")</f>
        <v>MITRE</v>
      </c>
      <c r="C411" s="15" t="s">
        <v>379</v>
      </c>
      <c r="D411" s="117" t="s">
        <v>388</v>
      </c>
      <c r="E411" s="118" t="s">
        <v>389</v>
      </c>
      <c r="F411" s="16">
        <v>2</v>
      </c>
      <c r="G411" s="16">
        <v>3</v>
      </c>
      <c r="H411" s="16" t="s">
        <v>7</v>
      </c>
      <c r="I411" s="124" t="s">
        <v>21</v>
      </c>
      <c r="J411" s="124" t="s">
        <v>21</v>
      </c>
      <c r="K411" s="124" t="s">
        <v>21</v>
      </c>
      <c r="L411" s="1">
        <f t="shared" si="37"/>
        <v>5</v>
      </c>
      <c r="M411" s="1" t="s">
        <v>668</v>
      </c>
      <c r="N411" s="1" t="str">
        <f t="shared" si="36"/>
        <v>n.a.</v>
      </c>
      <c r="O411" s="1"/>
      <c r="P411" s="1"/>
      <c r="Q411" s="1">
        <f t="shared" si="38"/>
        <v>6</v>
      </c>
      <c r="R411" s="1" t="s">
        <v>668</v>
      </c>
      <c r="S411" s="1" t="str">
        <f t="shared" si="39"/>
        <v>n.a.</v>
      </c>
      <c r="T411" s="1"/>
      <c r="U411" s="1"/>
      <c r="V411" s="1" t="str">
        <f t="shared" si="40"/>
        <v>n.a.</v>
      </c>
      <c r="W411" s="1" t="s">
        <v>668</v>
      </c>
      <c r="X411" s="1" t="str">
        <f t="shared" si="41"/>
        <v>n.a.</v>
      </c>
    </row>
    <row r="412" spans="1:24" x14ac:dyDescent="0.25">
      <c r="A412" s="15"/>
      <c r="B412" s="15" t="str">
        <f>HYPERLINK("https://attack.mitre.org/techniques/T1565/001","MITRE")</f>
        <v>MITRE</v>
      </c>
      <c r="C412" s="15" t="s">
        <v>379</v>
      </c>
      <c r="D412" s="117" t="s">
        <v>388</v>
      </c>
      <c r="E412" s="118" t="s">
        <v>390</v>
      </c>
      <c r="F412" s="16">
        <v>3</v>
      </c>
      <c r="G412" s="16">
        <v>3</v>
      </c>
      <c r="H412" s="16" t="s">
        <v>7</v>
      </c>
      <c r="I412" s="124" t="s">
        <v>21</v>
      </c>
      <c r="J412" s="124" t="s">
        <v>21</v>
      </c>
      <c r="K412" s="124" t="s">
        <v>21</v>
      </c>
      <c r="L412" s="1">
        <f t="shared" si="37"/>
        <v>6</v>
      </c>
      <c r="M412" s="1" t="s">
        <v>668</v>
      </c>
      <c r="N412" s="1" t="str">
        <f t="shared" si="36"/>
        <v>n.a.</v>
      </c>
      <c r="O412" s="1"/>
      <c r="P412" s="1"/>
      <c r="Q412" s="1">
        <f t="shared" si="38"/>
        <v>6</v>
      </c>
      <c r="R412" s="1" t="s">
        <v>668</v>
      </c>
      <c r="S412" s="1" t="str">
        <f t="shared" si="39"/>
        <v>n.a.</v>
      </c>
      <c r="T412" s="1"/>
      <c r="U412" s="1"/>
      <c r="V412" s="1" t="str">
        <f t="shared" si="40"/>
        <v>n.a.</v>
      </c>
      <c r="W412" s="1" t="s">
        <v>668</v>
      </c>
      <c r="X412" s="1" t="str">
        <f t="shared" si="41"/>
        <v>n.a.</v>
      </c>
    </row>
    <row r="413" spans="1:24" x14ac:dyDescent="0.25">
      <c r="A413" s="15"/>
      <c r="B413" s="15" t="str">
        <f>HYPERLINK("https://attack.mitre.org/techniques/T1565/002","MITRE")</f>
        <v>MITRE</v>
      </c>
      <c r="C413" s="15" t="s">
        <v>379</v>
      </c>
      <c r="D413" s="117" t="s">
        <v>388</v>
      </c>
      <c r="E413" s="118" t="s">
        <v>391</v>
      </c>
      <c r="F413" s="16">
        <v>2</v>
      </c>
      <c r="G413" s="16">
        <v>3</v>
      </c>
      <c r="H413" s="16" t="s">
        <v>7</v>
      </c>
      <c r="I413" s="124" t="s">
        <v>21</v>
      </c>
      <c r="J413" s="124" t="s">
        <v>21</v>
      </c>
      <c r="K413" s="124" t="s">
        <v>21</v>
      </c>
      <c r="L413" s="1">
        <f t="shared" si="37"/>
        <v>5</v>
      </c>
      <c r="M413" s="1" t="s">
        <v>668</v>
      </c>
      <c r="N413" s="1" t="str">
        <f t="shared" si="36"/>
        <v>n.a.</v>
      </c>
      <c r="O413" s="1"/>
      <c r="P413" s="1"/>
      <c r="Q413" s="1">
        <f t="shared" si="38"/>
        <v>6</v>
      </c>
      <c r="R413" s="1" t="s">
        <v>668</v>
      </c>
      <c r="S413" s="1" t="str">
        <f t="shared" si="39"/>
        <v>n.a.</v>
      </c>
      <c r="T413" s="1"/>
      <c r="U413" s="1"/>
      <c r="V413" s="1" t="str">
        <f t="shared" si="40"/>
        <v>n.a.</v>
      </c>
      <c r="W413" s="1" t="s">
        <v>668</v>
      </c>
      <c r="X413" s="1" t="str">
        <f t="shared" si="41"/>
        <v>n.a.</v>
      </c>
    </row>
    <row r="414" spans="1:24" x14ac:dyDescent="0.25">
      <c r="A414" s="15"/>
      <c r="B414" s="15" t="str">
        <f>HYPERLINK("https://attack.mitre.org/techniques/T1561/001","MITRE")</f>
        <v>MITRE</v>
      </c>
      <c r="C414" s="15" t="s">
        <v>379</v>
      </c>
      <c r="D414" s="117" t="s">
        <v>392</v>
      </c>
      <c r="E414" s="118" t="s">
        <v>393</v>
      </c>
      <c r="F414" s="16">
        <v>2</v>
      </c>
      <c r="G414" s="16">
        <v>3</v>
      </c>
      <c r="H414" s="16" t="s">
        <v>7</v>
      </c>
      <c r="I414" s="124"/>
      <c r="J414" s="124" t="s">
        <v>21</v>
      </c>
      <c r="K414" s="124" t="s">
        <v>21</v>
      </c>
      <c r="L414" s="1">
        <f t="shared" si="37"/>
        <v>4</v>
      </c>
      <c r="M414" s="1" t="s">
        <v>668</v>
      </c>
      <c r="N414" s="1" t="str">
        <f t="shared" si="36"/>
        <v>n.a.</v>
      </c>
      <c r="O414" s="1"/>
      <c r="P414" s="1"/>
      <c r="Q414" s="1">
        <f t="shared" si="38"/>
        <v>5</v>
      </c>
      <c r="R414" s="1" t="s">
        <v>668</v>
      </c>
      <c r="S414" s="1" t="str">
        <f t="shared" si="39"/>
        <v>n.a.</v>
      </c>
      <c r="T414" s="1"/>
      <c r="U414" s="1"/>
      <c r="V414" s="1" t="str">
        <f t="shared" si="40"/>
        <v>n.a.</v>
      </c>
      <c r="W414" s="1" t="s">
        <v>668</v>
      </c>
      <c r="X414" s="1" t="str">
        <f t="shared" si="41"/>
        <v>n.a.</v>
      </c>
    </row>
    <row r="415" spans="1:24" x14ac:dyDescent="0.25">
      <c r="A415" s="15"/>
      <c r="B415" s="15" t="str">
        <f>HYPERLINK("https://attack.mitre.org/techniques/T1491/002","MITRE")</f>
        <v>MITRE</v>
      </c>
      <c r="C415" s="15" t="s">
        <v>379</v>
      </c>
      <c r="D415" s="117" t="s">
        <v>383</v>
      </c>
      <c r="E415" s="118" t="s">
        <v>384</v>
      </c>
      <c r="F415" s="16">
        <v>2</v>
      </c>
      <c r="G415" s="16">
        <v>2</v>
      </c>
      <c r="H415" s="16">
        <v>2</v>
      </c>
      <c r="I415" s="124"/>
      <c r="J415" s="124" t="s">
        <v>21</v>
      </c>
      <c r="K415" s="124"/>
      <c r="L415" s="1">
        <f t="shared" si="37"/>
        <v>3</v>
      </c>
      <c r="M415" s="1" t="s">
        <v>668</v>
      </c>
      <c r="N415" s="1" t="str">
        <f t="shared" si="36"/>
        <v>n.a.</v>
      </c>
      <c r="O415" s="1"/>
      <c r="P415" s="1"/>
      <c r="Q415" s="1">
        <f t="shared" si="38"/>
        <v>3</v>
      </c>
      <c r="R415" s="1" t="s">
        <v>668</v>
      </c>
      <c r="S415" s="1" t="str">
        <f t="shared" si="39"/>
        <v>n.a.</v>
      </c>
      <c r="T415" s="1"/>
      <c r="U415" s="1"/>
      <c r="V415" s="1">
        <f t="shared" si="40"/>
        <v>3</v>
      </c>
      <c r="W415" s="1" t="s">
        <v>668</v>
      </c>
      <c r="X415" s="1" t="str">
        <f t="shared" si="41"/>
        <v>n.a.</v>
      </c>
    </row>
    <row r="416" spans="1:24" x14ac:dyDescent="0.25">
      <c r="A416" s="15"/>
      <c r="B416" s="15" t="str">
        <f>HYPERLINK("https://attack.mitre.org/techniques/T1491/001","MITRE")</f>
        <v>MITRE</v>
      </c>
      <c r="C416" s="15" t="s">
        <v>379</v>
      </c>
      <c r="D416" s="117" t="s">
        <v>383</v>
      </c>
      <c r="E416" s="118" t="s">
        <v>385</v>
      </c>
      <c r="F416" s="16">
        <v>2</v>
      </c>
      <c r="G416" s="16">
        <v>2</v>
      </c>
      <c r="H416" s="16">
        <v>2</v>
      </c>
      <c r="I416" s="124"/>
      <c r="J416" s="124" t="s">
        <v>21</v>
      </c>
      <c r="K416" s="124"/>
      <c r="L416" s="1">
        <f t="shared" si="37"/>
        <v>3</v>
      </c>
      <c r="M416" s="1" t="s">
        <v>668</v>
      </c>
      <c r="N416" s="1" t="str">
        <f t="shared" si="36"/>
        <v>n.a.</v>
      </c>
      <c r="O416" s="1"/>
      <c r="P416" s="1"/>
      <c r="Q416" s="1">
        <f t="shared" si="38"/>
        <v>3</v>
      </c>
      <c r="R416" s="1" t="s">
        <v>668</v>
      </c>
      <c r="S416" s="1" t="str">
        <f t="shared" si="39"/>
        <v>n.a.</v>
      </c>
      <c r="T416" s="1"/>
      <c r="U416" s="1"/>
      <c r="V416" s="1">
        <f t="shared" si="40"/>
        <v>3</v>
      </c>
      <c r="W416" s="1" t="s">
        <v>668</v>
      </c>
      <c r="X416" s="1" t="str">
        <f t="shared" si="41"/>
        <v>n.a.</v>
      </c>
    </row>
    <row r="417" spans="1:24" x14ac:dyDescent="0.25">
      <c r="A417" s="15"/>
      <c r="B417" s="15" t="str">
        <f>HYPERLINK("https://attack.mitre.org/techniques/T1561/002","MITRE")</f>
        <v>MITRE</v>
      </c>
      <c r="C417" s="15" t="s">
        <v>379</v>
      </c>
      <c r="D417" s="117" t="s">
        <v>392</v>
      </c>
      <c r="E417" s="118" t="s">
        <v>394</v>
      </c>
      <c r="F417" s="16">
        <v>3</v>
      </c>
      <c r="G417" s="16">
        <v>3</v>
      </c>
      <c r="H417" s="16" t="s">
        <v>7</v>
      </c>
      <c r="I417" s="124"/>
      <c r="J417" s="124" t="s">
        <v>21</v>
      </c>
      <c r="K417" s="124" t="s">
        <v>21</v>
      </c>
      <c r="L417" s="1">
        <f t="shared" si="37"/>
        <v>5</v>
      </c>
      <c r="M417" s="1" t="s">
        <v>668</v>
      </c>
      <c r="N417" s="1" t="str">
        <f t="shared" si="36"/>
        <v>n.a.</v>
      </c>
      <c r="O417" s="1"/>
      <c r="P417" s="1"/>
      <c r="Q417" s="1">
        <f t="shared" si="38"/>
        <v>5</v>
      </c>
      <c r="R417" s="1" t="s">
        <v>668</v>
      </c>
      <c r="S417" s="1" t="str">
        <f t="shared" si="39"/>
        <v>n.a.</v>
      </c>
      <c r="T417" s="1"/>
      <c r="U417" s="1"/>
      <c r="V417" s="1" t="str">
        <f t="shared" si="40"/>
        <v>n.a.</v>
      </c>
      <c r="W417" s="1" t="s">
        <v>668</v>
      </c>
      <c r="X417" s="1" t="str">
        <f t="shared" si="41"/>
        <v>n.a.</v>
      </c>
    </row>
    <row r="418" spans="1:24" x14ac:dyDescent="0.25">
      <c r="A418" s="15"/>
      <c r="B418" s="15" t="str">
        <f>HYPERLINK("https://attack.mitre.org/techniques/T1667/","MITRE")</f>
        <v>MITRE</v>
      </c>
      <c r="C418" s="15" t="s">
        <v>379</v>
      </c>
      <c r="D418" s="117" t="s">
        <v>726</v>
      </c>
      <c r="E418" s="118" t="s">
        <v>15</v>
      </c>
      <c r="F418" s="16">
        <v>2</v>
      </c>
      <c r="G418" s="16">
        <v>2</v>
      </c>
      <c r="H418" s="16">
        <v>2</v>
      </c>
      <c r="I418" s="124"/>
      <c r="J418" s="124" t="s">
        <v>21</v>
      </c>
      <c r="K418" s="124" t="s">
        <v>21</v>
      </c>
      <c r="L418" s="1">
        <f t="shared" si="37"/>
        <v>4</v>
      </c>
      <c r="M418" s="1" t="s">
        <v>668</v>
      </c>
      <c r="N418" s="1" t="str">
        <f t="shared" si="36"/>
        <v>n.a.</v>
      </c>
      <c r="O418" s="1"/>
      <c r="P418" s="1"/>
      <c r="Q418" s="1">
        <f t="shared" si="38"/>
        <v>4</v>
      </c>
      <c r="R418" s="1" t="s">
        <v>668</v>
      </c>
      <c r="S418" s="1" t="str">
        <f t="shared" si="39"/>
        <v>n.a.</v>
      </c>
      <c r="T418" s="1"/>
      <c r="U418" s="1"/>
      <c r="V418" s="1">
        <f t="shared" si="40"/>
        <v>4</v>
      </c>
      <c r="W418" s="1" t="s">
        <v>668</v>
      </c>
      <c r="X418" s="1" t="str">
        <f t="shared" si="41"/>
        <v>n.a.</v>
      </c>
    </row>
    <row r="419" spans="1:24" x14ac:dyDescent="0.25">
      <c r="A419" s="15"/>
      <c r="B419" s="15" t="str">
        <f>HYPERLINK("https://attack.mitre.org/techniques/T1499/001","MITRE")</f>
        <v>MITRE</v>
      </c>
      <c r="C419" s="15" t="s">
        <v>379</v>
      </c>
      <c r="D419" s="117" t="s">
        <v>380</v>
      </c>
      <c r="E419" s="118" t="s">
        <v>395</v>
      </c>
      <c r="F419" s="16">
        <v>2</v>
      </c>
      <c r="G419" s="16">
        <v>3</v>
      </c>
      <c r="H419" s="16" t="s">
        <v>7</v>
      </c>
      <c r="I419" s="124"/>
      <c r="J419" s="124"/>
      <c r="K419" s="124" t="s">
        <v>21</v>
      </c>
      <c r="L419" s="1">
        <f t="shared" si="37"/>
        <v>3</v>
      </c>
      <c r="M419" s="1" t="s">
        <v>668</v>
      </c>
      <c r="N419" s="1" t="str">
        <f t="shared" si="36"/>
        <v>n.a.</v>
      </c>
      <c r="O419" s="1"/>
      <c r="P419" s="1"/>
      <c r="Q419" s="1">
        <f t="shared" si="38"/>
        <v>4</v>
      </c>
      <c r="R419" s="1" t="s">
        <v>668</v>
      </c>
      <c r="S419" s="1" t="str">
        <f t="shared" si="39"/>
        <v>n.a.</v>
      </c>
      <c r="T419" s="1"/>
      <c r="U419" s="1"/>
      <c r="V419" s="1" t="str">
        <f t="shared" si="40"/>
        <v>n.a.</v>
      </c>
      <c r="W419" s="1" t="s">
        <v>668</v>
      </c>
      <c r="X419" s="1" t="str">
        <f t="shared" si="41"/>
        <v>n.a.</v>
      </c>
    </row>
    <row r="420" spans="1:24" x14ac:dyDescent="0.25">
      <c r="A420" s="15"/>
      <c r="B420" s="15" t="str">
        <f>HYPERLINK("https://attack.mitre.org/techniques/T1499/003","MITRE")</f>
        <v>MITRE</v>
      </c>
      <c r="C420" s="15" t="s">
        <v>379</v>
      </c>
      <c r="D420" s="117" t="s">
        <v>380</v>
      </c>
      <c r="E420" s="118" t="s">
        <v>381</v>
      </c>
      <c r="F420" s="16">
        <v>2</v>
      </c>
      <c r="G420" s="16">
        <v>3</v>
      </c>
      <c r="H420" s="16">
        <v>3</v>
      </c>
      <c r="I420" s="124"/>
      <c r="J420" s="124"/>
      <c r="K420" s="124" t="s">
        <v>21</v>
      </c>
      <c r="L420" s="1">
        <f t="shared" si="37"/>
        <v>3</v>
      </c>
      <c r="M420" s="1" t="s">
        <v>668</v>
      </c>
      <c r="N420" s="1" t="str">
        <f t="shared" si="36"/>
        <v>n.a.</v>
      </c>
      <c r="O420" s="1"/>
      <c r="P420" s="1"/>
      <c r="Q420" s="1">
        <f t="shared" si="38"/>
        <v>4</v>
      </c>
      <c r="R420" s="1" t="s">
        <v>668</v>
      </c>
      <c r="S420" s="1" t="str">
        <f t="shared" si="39"/>
        <v>n.a.</v>
      </c>
      <c r="T420" s="1"/>
      <c r="U420" s="1"/>
      <c r="V420" s="1">
        <f t="shared" si="40"/>
        <v>4</v>
      </c>
      <c r="W420" s="1" t="s">
        <v>668</v>
      </c>
      <c r="X420" s="1" t="str">
        <f t="shared" si="41"/>
        <v>n.a.</v>
      </c>
    </row>
    <row r="421" spans="1:24" x14ac:dyDescent="0.25">
      <c r="A421" s="15"/>
      <c r="B421" s="15" t="str">
        <f>HYPERLINK("https://attack.mitre.org/techniques/T1499/002","MITRE")</f>
        <v>MITRE</v>
      </c>
      <c r="C421" s="15" t="s">
        <v>379</v>
      </c>
      <c r="D421" s="117" t="s">
        <v>380</v>
      </c>
      <c r="E421" s="118" t="s">
        <v>727</v>
      </c>
      <c r="F421" s="16">
        <v>2</v>
      </c>
      <c r="G421" s="16">
        <v>3</v>
      </c>
      <c r="H421" s="16">
        <v>3</v>
      </c>
      <c r="I421" s="124"/>
      <c r="J421" s="124"/>
      <c r="K421" s="124" t="s">
        <v>21</v>
      </c>
      <c r="L421" s="1">
        <f t="shared" si="37"/>
        <v>3</v>
      </c>
      <c r="M421" s="1" t="s">
        <v>668</v>
      </c>
      <c r="N421" s="1" t="str">
        <f t="shared" si="36"/>
        <v>n.a.</v>
      </c>
      <c r="O421" s="1"/>
      <c r="P421" s="1"/>
      <c r="Q421" s="1">
        <f t="shared" si="38"/>
        <v>4</v>
      </c>
      <c r="R421" s="1" t="s">
        <v>668</v>
      </c>
      <c r="S421" s="1" t="str">
        <f t="shared" si="39"/>
        <v>n.a.</v>
      </c>
      <c r="T421" s="1"/>
      <c r="U421" s="1"/>
      <c r="V421" s="1">
        <f t="shared" si="40"/>
        <v>4</v>
      </c>
      <c r="W421" s="1" t="s">
        <v>668</v>
      </c>
      <c r="X421" s="1" t="str">
        <f t="shared" si="41"/>
        <v>n.a.</v>
      </c>
    </row>
    <row r="422" spans="1:24" x14ac:dyDescent="0.25">
      <c r="A422" s="15"/>
      <c r="B422" s="15" t="str">
        <f>HYPERLINK("https://attack.mitre.org/techniques/T1499/004","MITRE")</f>
        <v>MITRE</v>
      </c>
      <c r="C422" s="15" t="s">
        <v>379</v>
      </c>
      <c r="D422" s="117" t="s">
        <v>380</v>
      </c>
      <c r="E422" s="118" t="s">
        <v>382</v>
      </c>
      <c r="F422" s="16">
        <v>2</v>
      </c>
      <c r="G422" s="16">
        <v>3</v>
      </c>
      <c r="H422" s="16">
        <v>3</v>
      </c>
      <c r="I422" s="124"/>
      <c r="J422" s="124"/>
      <c r="K422" s="124" t="s">
        <v>21</v>
      </c>
      <c r="L422" s="1">
        <f t="shared" si="37"/>
        <v>3</v>
      </c>
      <c r="M422" s="1" t="s">
        <v>668</v>
      </c>
      <c r="N422" s="1" t="str">
        <f t="shared" si="36"/>
        <v>n.a.</v>
      </c>
      <c r="O422" s="1"/>
      <c r="P422" s="1"/>
      <c r="Q422" s="1">
        <f t="shared" si="38"/>
        <v>4</v>
      </c>
      <c r="R422" s="1" t="s">
        <v>668</v>
      </c>
      <c r="S422" s="1" t="str">
        <f t="shared" si="39"/>
        <v>n.a.</v>
      </c>
      <c r="T422" s="1"/>
      <c r="U422" s="1"/>
      <c r="V422" s="1">
        <f t="shared" si="40"/>
        <v>4</v>
      </c>
      <c r="W422" s="1" t="s">
        <v>668</v>
      </c>
      <c r="X422" s="1" t="str">
        <f t="shared" si="41"/>
        <v>n.a.</v>
      </c>
    </row>
    <row r="423" spans="1:24" x14ac:dyDescent="0.25">
      <c r="A423" s="15"/>
      <c r="B423" s="15" t="str">
        <f>HYPERLINK("https://attack.mitre.org/techniques/T1557","MITRE")</f>
        <v>MITRE</v>
      </c>
      <c r="C423" s="15" t="s">
        <v>379</v>
      </c>
      <c r="D423" s="117" t="s">
        <v>608</v>
      </c>
      <c r="E423" s="118" t="s">
        <v>15</v>
      </c>
      <c r="F423" s="16">
        <v>3</v>
      </c>
      <c r="G423" s="16">
        <v>3</v>
      </c>
      <c r="H423" s="16">
        <v>3</v>
      </c>
      <c r="I423" s="124" t="s">
        <v>21</v>
      </c>
      <c r="J423" s="124" t="s">
        <v>21</v>
      </c>
      <c r="K423" s="124" t="s">
        <v>21</v>
      </c>
      <c r="L423" s="1">
        <f t="shared" si="37"/>
        <v>6</v>
      </c>
      <c r="M423" s="1" t="s">
        <v>668</v>
      </c>
      <c r="N423" s="1" t="str">
        <f t="shared" si="36"/>
        <v>n.a.</v>
      </c>
      <c r="O423" s="1"/>
      <c r="P423" s="1"/>
      <c r="Q423" s="1">
        <f t="shared" si="38"/>
        <v>6</v>
      </c>
      <c r="R423" s="1" t="s">
        <v>668</v>
      </c>
      <c r="S423" s="1" t="str">
        <f t="shared" si="39"/>
        <v>n.a.</v>
      </c>
      <c r="T423" s="1"/>
      <c r="U423" s="1"/>
      <c r="V423" s="1">
        <f t="shared" si="40"/>
        <v>6</v>
      </c>
      <c r="W423" s="1" t="s">
        <v>668</v>
      </c>
      <c r="X423" s="1" t="str">
        <f t="shared" si="41"/>
        <v>n.a.</v>
      </c>
    </row>
    <row r="424" spans="1:24" x14ac:dyDescent="0.25">
      <c r="A424" s="15"/>
      <c r="B424" s="15" t="str">
        <f>HYPERLINK("https://attack.mitre.org/techniques/T1495/","MITRE")</f>
        <v>MITRE</v>
      </c>
      <c r="C424" s="15" t="s">
        <v>379</v>
      </c>
      <c r="D424" s="117" t="s">
        <v>396</v>
      </c>
      <c r="E424" s="118" t="s">
        <v>15</v>
      </c>
      <c r="F424" s="16">
        <v>2</v>
      </c>
      <c r="G424" s="16">
        <v>2</v>
      </c>
      <c r="H424" s="16" t="s">
        <v>7</v>
      </c>
      <c r="I424" s="124" t="s">
        <v>21</v>
      </c>
      <c r="J424" s="124" t="s">
        <v>21</v>
      </c>
      <c r="K424" s="124" t="s">
        <v>21</v>
      </c>
      <c r="L424" s="1">
        <f t="shared" si="37"/>
        <v>5</v>
      </c>
      <c r="M424" s="1" t="s">
        <v>668</v>
      </c>
      <c r="N424" s="1" t="str">
        <f t="shared" si="36"/>
        <v>n.a.</v>
      </c>
      <c r="O424" s="1"/>
      <c r="P424" s="1"/>
      <c r="Q424" s="1">
        <f t="shared" si="38"/>
        <v>5</v>
      </c>
      <c r="R424" s="1" t="s">
        <v>668</v>
      </c>
      <c r="S424" s="1" t="str">
        <f t="shared" si="39"/>
        <v>n.a.</v>
      </c>
      <c r="T424" s="1"/>
      <c r="U424" s="1"/>
      <c r="V424" s="1" t="str">
        <f t="shared" si="40"/>
        <v>n.a.</v>
      </c>
      <c r="W424" s="1" t="s">
        <v>668</v>
      </c>
      <c r="X424" s="1" t="str">
        <f t="shared" si="41"/>
        <v>n.a.</v>
      </c>
    </row>
    <row r="425" spans="1:24" x14ac:dyDescent="0.25">
      <c r="A425" s="15"/>
      <c r="B425" s="15" t="str">
        <f>HYPERLINK("https://attack.mitre.org/techniques/T1490","MITRE")</f>
        <v>MITRE</v>
      </c>
      <c r="C425" s="15" t="s">
        <v>379</v>
      </c>
      <c r="D425" s="117" t="s">
        <v>397</v>
      </c>
      <c r="E425" s="118" t="s">
        <v>15</v>
      </c>
      <c r="F425" s="16">
        <v>2</v>
      </c>
      <c r="G425" s="16">
        <v>3</v>
      </c>
      <c r="H425" s="16">
        <v>3</v>
      </c>
      <c r="I425" s="124"/>
      <c r="J425" s="124"/>
      <c r="K425" s="124" t="s">
        <v>21</v>
      </c>
      <c r="L425" s="1">
        <f t="shared" si="37"/>
        <v>3</v>
      </c>
      <c r="M425" s="1" t="s">
        <v>668</v>
      </c>
      <c r="N425" s="1" t="str">
        <f t="shared" si="36"/>
        <v>n.a.</v>
      </c>
      <c r="O425" s="1"/>
      <c r="P425" s="1"/>
      <c r="Q425" s="1">
        <f t="shared" si="38"/>
        <v>4</v>
      </c>
      <c r="R425" s="1" t="s">
        <v>668</v>
      </c>
      <c r="S425" s="1" t="str">
        <f t="shared" si="39"/>
        <v>n.a.</v>
      </c>
      <c r="T425" s="1"/>
      <c r="U425" s="1"/>
      <c r="V425" s="1">
        <f t="shared" si="40"/>
        <v>4</v>
      </c>
      <c r="W425" s="1" t="s">
        <v>668</v>
      </c>
      <c r="X425" s="1" t="str">
        <f t="shared" si="41"/>
        <v>n.a.</v>
      </c>
    </row>
    <row r="426" spans="1:24" x14ac:dyDescent="0.25">
      <c r="A426" s="15"/>
      <c r="B426" s="15" t="str">
        <f>HYPERLINK("https://attack.mitre.org/techniques/T1498/001","MITRE")</f>
        <v>MITRE</v>
      </c>
      <c r="C426" s="15" t="s">
        <v>379</v>
      </c>
      <c r="D426" s="117" t="s">
        <v>398</v>
      </c>
      <c r="E426" s="118" t="s">
        <v>399</v>
      </c>
      <c r="F426" s="16">
        <v>2</v>
      </c>
      <c r="G426" s="16">
        <v>3</v>
      </c>
      <c r="H426" s="16">
        <v>3</v>
      </c>
      <c r="I426" s="124"/>
      <c r="J426" s="124"/>
      <c r="K426" s="124" t="s">
        <v>21</v>
      </c>
      <c r="L426" s="1">
        <f t="shared" si="37"/>
        <v>3</v>
      </c>
      <c r="M426" s="1" t="s">
        <v>668</v>
      </c>
      <c r="N426" s="1" t="str">
        <f t="shared" si="36"/>
        <v>n.a.</v>
      </c>
      <c r="O426" s="1"/>
      <c r="P426" s="1"/>
      <c r="Q426" s="1">
        <f t="shared" si="38"/>
        <v>4</v>
      </c>
      <c r="R426" s="1" t="s">
        <v>668</v>
      </c>
      <c r="S426" s="1" t="str">
        <f t="shared" si="39"/>
        <v>n.a.</v>
      </c>
      <c r="T426" s="1"/>
      <c r="U426" s="1"/>
      <c r="V426" s="1">
        <f t="shared" si="40"/>
        <v>4</v>
      </c>
      <c r="W426" s="1" t="s">
        <v>668</v>
      </c>
      <c r="X426" s="1" t="str">
        <f t="shared" si="41"/>
        <v>n.a.</v>
      </c>
    </row>
    <row r="427" spans="1:24" x14ac:dyDescent="0.25">
      <c r="A427" s="15"/>
      <c r="B427" s="15" t="str">
        <f>HYPERLINK("https://attack.mitre.org/techniques/T1498/002","MITRE")</f>
        <v>MITRE</v>
      </c>
      <c r="C427" s="15" t="s">
        <v>379</v>
      </c>
      <c r="D427" s="117" t="s">
        <v>398</v>
      </c>
      <c r="E427" s="118" t="s">
        <v>400</v>
      </c>
      <c r="F427" s="16">
        <v>1</v>
      </c>
      <c r="G427" s="16">
        <v>3</v>
      </c>
      <c r="H427" s="16">
        <v>3</v>
      </c>
      <c r="I427" s="124"/>
      <c r="J427" s="124"/>
      <c r="K427" s="124" t="s">
        <v>21</v>
      </c>
      <c r="L427" s="1">
        <f t="shared" si="37"/>
        <v>2</v>
      </c>
      <c r="M427" s="1" t="s">
        <v>668</v>
      </c>
      <c r="N427" s="1" t="str">
        <f t="shared" si="36"/>
        <v>n.a.</v>
      </c>
      <c r="O427" s="1"/>
      <c r="P427" s="1"/>
      <c r="Q427" s="1">
        <f t="shared" si="38"/>
        <v>4</v>
      </c>
      <c r="R427" s="1" t="s">
        <v>668</v>
      </c>
      <c r="S427" s="1" t="str">
        <f t="shared" si="39"/>
        <v>n.a.</v>
      </c>
      <c r="T427" s="1"/>
      <c r="U427" s="1"/>
      <c r="V427" s="1">
        <f t="shared" si="40"/>
        <v>4</v>
      </c>
      <c r="W427" s="1" t="s">
        <v>668</v>
      </c>
      <c r="X427" s="1" t="str">
        <f t="shared" si="41"/>
        <v>n.a.</v>
      </c>
    </row>
    <row r="428" spans="1:24" x14ac:dyDescent="0.25">
      <c r="A428" s="15"/>
      <c r="B428" s="15" t="str">
        <f>HYPERLINK("https://attack.mitre.org/techniques/T1496/001","MITRE")</f>
        <v>MITRE</v>
      </c>
      <c r="C428" s="15" t="s">
        <v>379</v>
      </c>
      <c r="D428" s="117" t="s">
        <v>401</v>
      </c>
      <c r="E428" s="118" t="s">
        <v>728</v>
      </c>
      <c r="F428" s="16">
        <v>2</v>
      </c>
      <c r="G428" s="16">
        <v>3</v>
      </c>
      <c r="H428" s="16">
        <v>3</v>
      </c>
      <c r="I428" s="124"/>
      <c r="J428" s="124" t="s">
        <v>21</v>
      </c>
      <c r="K428" s="124" t="s">
        <v>21</v>
      </c>
      <c r="L428" s="1">
        <f t="shared" si="37"/>
        <v>4</v>
      </c>
      <c r="M428" s="1" t="s">
        <v>668</v>
      </c>
      <c r="N428" s="1" t="str">
        <f t="shared" si="36"/>
        <v>n.a.</v>
      </c>
      <c r="O428" s="1"/>
      <c r="P428" s="1"/>
      <c r="Q428" s="1">
        <f t="shared" si="38"/>
        <v>5</v>
      </c>
      <c r="R428" s="1" t="s">
        <v>668</v>
      </c>
      <c r="S428" s="1" t="str">
        <f t="shared" si="39"/>
        <v>n.a.</v>
      </c>
      <c r="T428" s="1"/>
      <c r="U428" s="1"/>
      <c r="V428" s="1">
        <f t="shared" si="40"/>
        <v>5</v>
      </c>
      <c r="W428" s="1" t="s">
        <v>668</v>
      </c>
      <c r="X428" s="1" t="str">
        <f t="shared" si="41"/>
        <v>n.a.</v>
      </c>
    </row>
    <row r="429" spans="1:24" x14ac:dyDescent="0.25">
      <c r="A429" s="15"/>
      <c r="B429" s="15" t="str">
        <f>HYPERLINK("https://attack.mitre.org/techniques/T1496/002","MITRE")</f>
        <v>MITRE</v>
      </c>
      <c r="C429" s="15" t="s">
        <v>379</v>
      </c>
      <c r="D429" s="117" t="s">
        <v>401</v>
      </c>
      <c r="E429" s="118" t="s">
        <v>729</v>
      </c>
      <c r="F429" s="16">
        <v>2</v>
      </c>
      <c r="G429" s="16">
        <v>3</v>
      </c>
      <c r="H429" s="16">
        <v>3</v>
      </c>
      <c r="I429" s="124"/>
      <c r="J429" s="124" t="s">
        <v>21</v>
      </c>
      <c r="K429" s="124" t="s">
        <v>21</v>
      </c>
      <c r="L429" s="1">
        <f t="shared" si="37"/>
        <v>4</v>
      </c>
      <c r="M429" s="1" t="s">
        <v>668</v>
      </c>
      <c r="N429" s="1" t="str">
        <f t="shared" si="36"/>
        <v>n.a.</v>
      </c>
      <c r="O429" s="1"/>
      <c r="P429" s="1"/>
      <c r="Q429" s="1">
        <f t="shared" si="38"/>
        <v>5</v>
      </c>
      <c r="R429" s="1" t="s">
        <v>668</v>
      </c>
      <c r="S429" s="1" t="str">
        <f t="shared" si="39"/>
        <v>n.a.</v>
      </c>
      <c r="T429" s="1"/>
      <c r="U429" s="1"/>
      <c r="V429" s="1">
        <f t="shared" si="40"/>
        <v>5</v>
      </c>
      <c r="W429" s="1" t="s">
        <v>668</v>
      </c>
      <c r="X429" s="1" t="str">
        <f t="shared" si="41"/>
        <v>n.a.</v>
      </c>
    </row>
    <row r="430" spans="1:24" x14ac:dyDescent="0.25">
      <c r="A430" s="15"/>
      <c r="B430" s="15" t="str">
        <f>HYPERLINK("https://attack.mitre.org/techniques/T1496/003","MITRE")</f>
        <v>MITRE</v>
      </c>
      <c r="C430" s="15" t="s">
        <v>379</v>
      </c>
      <c r="D430" s="117" t="s">
        <v>401</v>
      </c>
      <c r="E430" s="118" t="s">
        <v>730</v>
      </c>
      <c r="F430" s="16" t="s">
        <v>7</v>
      </c>
      <c r="G430" s="16" t="s">
        <v>7</v>
      </c>
      <c r="H430" s="16">
        <v>2</v>
      </c>
      <c r="I430" s="124"/>
      <c r="J430" s="124" t="s">
        <v>21</v>
      </c>
      <c r="K430" s="124" t="s">
        <v>21</v>
      </c>
      <c r="L430" s="1" t="str">
        <f t="shared" si="37"/>
        <v>n.a.</v>
      </c>
      <c r="M430" s="1" t="s">
        <v>668</v>
      </c>
      <c r="N430" s="1" t="str">
        <f t="shared" si="36"/>
        <v>n.a.</v>
      </c>
      <c r="O430" s="1"/>
      <c r="P430" s="1"/>
      <c r="Q430" s="1" t="str">
        <f t="shared" si="38"/>
        <v>n.a.</v>
      </c>
      <c r="R430" s="1" t="s">
        <v>668</v>
      </c>
      <c r="S430" s="1" t="str">
        <f t="shared" si="39"/>
        <v>n.a.</v>
      </c>
      <c r="T430" s="1"/>
      <c r="U430" s="1"/>
      <c r="V430" s="1">
        <f t="shared" si="40"/>
        <v>4</v>
      </c>
      <c r="W430" s="1" t="s">
        <v>668</v>
      </c>
      <c r="X430" s="1" t="str">
        <f t="shared" si="41"/>
        <v>n.a.</v>
      </c>
    </row>
    <row r="431" spans="1:24" x14ac:dyDescent="0.25">
      <c r="A431" s="15"/>
      <c r="B431" s="15" t="str">
        <f>HYPERLINK("https://attack.mitre.org/techniques/T1496/003","MITRE")</f>
        <v>MITRE</v>
      </c>
      <c r="C431" s="15" t="s">
        <v>379</v>
      </c>
      <c r="D431" s="117" t="s">
        <v>401</v>
      </c>
      <c r="E431" s="118" t="s">
        <v>731</v>
      </c>
      <c r="F431" s="16" t="s">
        <v>7</v>
      </c>
      <c r="G431" s="16" t="s">
        <v>7</v>
      </c>
      <c r="H431" s="16">
        <v>3</v>
      </c>
      <c r="I431" s="124"/>
      <c r="J431" s="124" t="s">
        <v>21</v>
      </c>
      <c r="K431" s="124" t="s">
        <v>21</v>
      </c>
      <c r="L431" s="1" t="str">
        <f t="shared" si="37"/>
        <v>n.a.</v>
      </c>
      <c r="M431" s="1" t="s">
        <v>668</v>
      </c>
      <c r="N431" s="1" t="str">
        <f t="shared" si="36"/>
        <v>n.a.</v>
      </c>
      <c r="O431" s="1"/>
      <c r="P431" s="1"/>
      <c r="Q431" s="1" t="str">
        <f t="shared" si="38"/>
        <v>n.a.</v>
      </c>
      <c r="R431" s="1" t="s">
        <v>668</v>
      </c>
      <c r="S431" s="1" t="str">
        <f t="shared" si="39"/>
        <v>n.a.</v>
      </c>
      <c r="T431" s="1"/>
      <c r="U431" s="1"/>
      <c r="V431" s="1">
        <f t="shared" si="40"/>
        <v>5</v>
      </c>
      <c r="W431" s="1" t="s">
        <v>668</v>
      </c>
      <c r="X431" s="1" t="str">
        <f t="shared" si="41"/>
        <v>n.a.</v>
      </c>
    </row>
    <row r="432" spans="1:24" x14ac:dyDescent="0.25">
      <c r="A432" s="15"/>
      <c r="B432" s="15" t="str">
        <f>HYPERLINK("https://attack.mitre.org/techniques/T1489","MITRE")</f>
        <v>MITRE</v>
      </c>
      <c r="C432" s="15" t="s">
        <v>379</v>
      </c>
      <c r="D432" s="117" t="s">
        <v>402</v>
      </c>
      <c r="E432" s="118" t="s">
        <v>15</v>
      </c>
      <c r="F432" s="16">
        <v>2</v>
      </c>
      <c r="G432" s="16">
        <v>2</v>
      </c>
      <c r="H432" s="16" t="s">
        <v>7</v>
      </c>
      <c r="I432" s="124"/>
      <c r="J432" s="124" t="s">
        <v>21</v>
      </c>
      <c r="K432" s="124" t="s">
        <v>21</v>
      </c>
      <c r="L432" s="1">
        <f t="shared" si="37"/>
        <v>4</v>
      </c>
      <c r="M432" s="1" t="s">
        <v>668</v>
      </c>
      <c r="N432" s="1" t="str">
        <f t="shared" si="36"/>
        <v>n.a.</v>
      </c>
      <c r="O432" s="1"/>
      <c r="P432" s="1"/>
      <c r="Q432" s="1">
        <f t="shared" si="38"/>
        <v>4</v>
      </c>
      <c r="R432" s="1" t="s">
        <v>668</v>
      </c>
      <c r="S432" s="1" t="str">
        <f t="shared" si="39"/>
        <v>n.a.</v>
      </c>
      <c r="T432" s="1"/>
      <c r="U432" s="1"/>
      <c r="V432" s="1" t="str">
        <f t="shared" si="40"/>
        <v>n.a.</v>
      </c>
      <c r="W432" s="1" t="s">
        <v>668</v>
      </c>
      <c r="X432" s="1" t="str">
        <f t="shared" si="41"/>
        <v>n.a.</v>
      </c>
    </row>
    <row r="433" spans="1:24" x14ac:dyDescent="0.25">
      <c r="A433" s="15"/>
      <c r="B433" s="15" t="str">
        <f>HYPERLINK("https://attack.mitre.org/techniques/T1529","MITRE")</f>
        <v>MITRE</v>
      </c>
      <c r="C433" s="15" t="s">
        <v>379</v>
      </c>
      <c r="D433" s="117" t="s">
        <v>403</v>
      </c>
      <c r="E433" s="118" t="s">
        <v>15</v>
      </c>
      <c r="F433" s="16">
        <v>2</v>
      </c>
      <c r="G433" s="16">
        <v>3</v>
      </c>
      <c r="H433" s="16" t="s">
        <v>7</v>
      </c>
      <c r="I433" s="124"/>
      <c r="J433" s="124" t="s">
        <v>21</v>
      </c>
      <c r="K433" s="124" t="s">
        <v>21</v>
      </c>
      <c r="L433" s="1">
        <f t="shared" si="37"/>
        <v>4</v>
      </c>
      <c r="M433" s="1" t="s">
        <v>668</v>
      </c>
      <c r="N433" s="1" t="str">
        <f t="shared" si="36"/>
        <v>n.a.</v>
      </c>
      <c r="O433" s="1"/>
      <c r="P433" s="1"/>
      <c r="Q433" s="1">
        <f t="shared" si="38"/>
        <v>5</v>
      </c>
      <c r="R433" s="1" t="s">
        <v>668</v>
      </c>
      <c r="S433" s="1" t="str">
        <f t="shared" si="39"/>
        <v>n.a.</v>
      </c>
      <c r="T433" s="1"/>
      <c r="U433" s="1"/>
      <c r="V433" s="1" t="str">
        <f t="shared" si="40"/>
        <v>n.a.</v>
      </c>
      <c r="W433" s="1" t="s">
        <v>668</v>
      </c>
      <c r="X433" s="1" t="str">
        <f t="shared" si="41"/>
        <v>n.a.</v>
      </c>
    </row>
    <row r="434" spans="1:24" x14ac:dyDescent="0.25">
      <c r="A434" s="8"/>
      <c r="B434" s="8" t="str">
        <f>HYPERLINK("https://attack.mitre.org/techniques/T1659","MITRE")</f>
        <v>MITRE</v>
      </c>
      <c r="C434" s="8" t="s">
        <v>405</v>
      </c>
      <c r="D434" s="117" t="s">
        <v>606</v>
      </c>
      <c r="E434" s="118" t="s">
        <v>15</v>
      </c>
      <c r="F434" s="16">
        <v>2</v>
      </c>
      <c r="G434" s="16">
        <v>3</v>
      </c>
      <c r="H434" s="16" t="s">
        <v>7</v>
      </c>
      <c r="I434" s="124" t="s">
        <v>21</v>
      </c>
      <c r="J434" s="124" t="s">
        <v>21</v>
      </c>
      <c r="K434" s="124"/>
      <c r="L434" s="1">
        <f t="shared" si="37"/>
        <v>4</v>
      </c>
      <c r="M434" s="1" t="s">
        <v>668</v>
      </c>
      <c r="N434" s="1" t="str">
        <f t="shared" si="36"/>
        <v>n.a.</v>
      </c>
      <c r="O434" s="1"/>
      <c r="P434" s="1"/>
      <c r="Q434" s="1">
        <f t="shared" si="38"/>
        <v>5</v>
      </c>
      <c r="R434" s="1" t="s">
        <v>668</v>
      </c>
      <c r="S434" s="1" t="str">
        <f t="shared" si="39"/>
        <v>n.a.</v>
      </c>
      <c r="T434" s="1"/>
      <c r="U434" s="1"/>
      <c r="V434" s="1" t="str">
        <f t="shared" si="40"/>
        <v>n.a.</v>
      </c>
      <c r="W434" s="1" t="s">
        <v>668</v>
      </c>
      <c r="X434" s="1" t="str">
        <f t="shared" si="41"/>
        <v>n.a.</v>
      </c>
    </row>
    <row r="435" spans="1:24" x14ac:dyDescent="0.25">
      <c r="A435" s="8"/>
      <c r="B435" s="8" t="str">
        <f>HYPERLINK("https://attack.mitre.org/techniques/T1189","MITRE")</f>
        <v>MITRE</v>
      </c>
      <c r="C435" s="8" t="s">
        <v>405</v>
      </c>
      <c r="D435" s="117" t="s">
        <v>407</v>
      </c>
      <c r="E435" s="118" t="s">
        <v>15</v>
      </c>
      <c r="F435" s="16">
        <v>2</v>
      </c>
      <c r="G435" s="16">
        <v>2</v>
      </c>
      <c r="H435" s="16" t="s">
        <v>7</v>
      </c>
      <c r="I435" s="124"/>
      <c r="J435" s="124" t="s">
        <v>21</v>
      </c>
      <c r="K435" s="124"/>
      <c r="L435" s="1">
        <f t="shared" si="37"/>
        <v>3</v>
      </c>
      <c r="M435" s="1" t="s">
        <v>668</v>
      </c>
      <c r="N435" s="1" t="str">
        <f t="shared" si="36"/>
        <v>n.a.</v>
      </c>
      <c r="O435" s="1"/>
      <c r="P435" s="1"/>
      <c r="Q435" s="1">
        <f t="shared" si="38"/>
        <v>3</v>
      </c>
      <c r="R435" s="1" t="s">
        <v>668</v>
      </c>
      <c r="S435" s="1" t="str">
        <f t="shared" si="39"/>
        <v>n.a.</v>
      </c>
      <c r="T435" s="1"/>
      <c r="U435" s="1"/>
      <c r="V435" s="1" t="str">
        <f t="shared" si="40"/>
        <v>n.a.</v>
      </c>
      <c r="W435" s="1" t="s">
        <v>668</v>
      </c>
      <c r="X435" s="1" t="str">
        <f t="shared" si="41"/>
        <v>n.a.</v>
      </c>
    </row>
    <row r="436" spans="1:24" x14ac:dyDescent="0.25">
      <c r="A436" s="8"/>
      <c r="B436" s="8" t="str">
        <f>HYPERLINK("https://attack.mitre.org/techniques/T1190","MITRE")</f>
        <v>MITRE</v>
      </c>
      <c r="C436" s="8" t="s">
        <v>405</v>
      </c>
      <c r="D436" s="117" t="s">
        <v>406</v>
      </c>
      <c r="E436" s="118" t="s">
        <v>15</v>
      </c>
      <c r="F436" s="16">
        <v>3</v>
      </c>
      <c r="G436" s="16">
        <v>3</v>
      </c>
      <c r="H436" s="16">
        <v>3</v>
      </c>
      <c r="I436" s="124"/>
      <c r="J436" s="124" t="s">
        <v>21</v>
      </c>
      <c r="K436" s="124"/>
      <c r="L436" s="1">
        <f t="shared" si="37"/>
        <v>4</v>
      </c>
      <c r="M436" s="1" t="s">
        <v>668</v>
      </c>
      <c r="N436" s="1" t="str">
        <f t="shared" si="36"/>
        <v>n.a.</v>
      </c>
      <c r="O436" s="1"/>
      <c r="P436" s="1"/>
      <c r="Q436" s="1">
        <f t="shared" si="38"/>
        <v>4</v>
      </c>
      <c r="R436" s="1" t="s">
        <v>668</v>
      </c>
      <c r="S436" s="1" t="str">
        <f t="shared" si="39"/>
        <v>n.a.</v>
      </c>
      <c r="T436" s="1"/>
      <c r="U436" s="1"/>
      <c r="V436" s="1">
        <f t="shared" si="40"/>
        <v>4</v>
      </c>
      <c r="W436" s="1" t="s">
        <v>668</v>
      </c>
      <c r="X436" s="1" t="str">
        <f t="shared" si="41"/>
        <v>n.a.</v>
      </c>
    </row>
    <row r="437" spans="1:24" x14ac:dyDescent="0.25">
      <c r="A437" s="8"/>
      <c r="B437" s="8" t="str">
        <f>HYPERLINK("https://attack.mitre.org/techniques/T1133","MITRE")</f>
        <v>MITRE</v>
      </c>
      <c r="C437" s="8" t="s">
        <v>405</v>
      </c>
      <c r="D437" s="117" t="s">
        <v>408</v>
      </c>
      <c r="E437" s="118" t="s">
        <v>15</v>
      </c>
      <c r="F437" s="16">
        <v>2</v>
      </c>
      <c r="G437" s="16">
        <v>2</v>
      </c>
      <c r="H437" s="16" t="s">
        <v>7</v>
      </c>
      <c r="I437" s="124" t="s">
        <v>21</v>
      </c>
      <c r="J437" s="124" t="s">
        <v>21</v>
      </c>
      <c r="K437" s="124" t="s">
        <v>21</v>
      </c>
      <c r="L437" s="1">
        <f t="shared" si="37"/>
        <v>5</v>
      </c>
      <c r="M437" s="1" t="s">
        <v>668</v>
      </c>
      <c r="N437" s="1" t="str">
        <f t="shared" si="36"/>
        <v>n.a.</v>
      </c>
      <c r="O437" s="1"/>
      <c r="P437" s="1"/>
      <c r="Q437" s="1">
        <f t="shared" si="38"/>
        <v>5</v>
      </c>
      <c r="R437" s="1" t="s">
        <v>668</v>
      </c>
      <c r="S437" s="1" t="str">
        <f t="shared" si="39"/>
        <v>n.a.</v>
      </c>
      <c r="T437" s="1"/>
      <c r="U437" s="1"/>
      <c r="V437" s="1" t="str">
        <f t="shared" si="40"/>
        <v>n.a.</v>
      </c>
      <c r="W437" s="1" t="s">
        <v>668</v>
      </c>
      <c r="X437" s="1" t="str">
        <f t="shared" si="41"/>
        <v>n.a.</v>
      </c>
    </row>
    <row r="438" spans="1:24" x14ac:dyDescent="0.25">
      <c r="A438" s="8"/>
      <c r="B438" s="8" t="str">
        <f>HYPERLINK("https://attack.mitre.org/techniques/T1200","MITRE")</f>
        <v>MITRE</v>
      </c>
      <c r="C438" s="8" t="s">
        <v>405</v>
      </c>
      <c r="D438" s="117" t="s">
        <v>409</v>
      </c>
      <c r="E438" s="118" t="s">
        <v>15</v>
      </c>
      <c r="F438" s="16">
        <v>2</v>
      </c>
      <c r="G438" s="16">
        <v>3</v>
      </c>
      <c r="H438" s="16" t="s">
        <v>7</v>
      </c>
      <c r="I438" s="124"/>
      <c r="J438" s="124" t="s">
        <v>21</v>
      </c>
      <c r="K438" s="124"/>
      <c r="L438" s="1">
        <f t="shared" si="37"/>
        <v>3</v>
      </c>
      <c r="M438" s="1" t="s">
        <v>668</v>
      </c>
      <c r="N438" s="1" t="str">
        <f t="shared" si="36"/>
        <v>n.a.</v>
      </c>
      <c r="O438" s="1"/>
      <c r="P438" s="1"/>
      <c r="Q438" s="1">
        <f t="shared" si="38"/>
        <v>4</v>
      </c>
      <c r="R438" s="1" t="s">
        <v>668</v>
      </c>
      <c r="S438" s="1" t="str">
        <f t="shared" si="39"/>
        <v>n.a.</v>
      </c>
      <c r="T438" s="1"/>
      <c r="U438" s="1"/>
      <c r="V438" s="1" t="str">
        <f t="shared" si="40"/>
        <v>n.a.</v>
      </c>
      <c r="W438" s="1" t="s">
        <v>668</v>
      </c>
      <c r="X438" s="1" t="str">
        <f t="shared" si="41"/>
        <v>n.a.</v>
      </c>
    </row>
    <row r="439" spans="1:24" x14ac:dyDescent="0.25">
      <c r="A439" s="8"/>
      <c r="B439" s="8" t="str">
        <f>HYPERLINK("https://attack.mitre.org/techniques/T1566/001","MITRE")</f>
        <v>MITRE</v>
      </c>
      <c r="C439" s="8" t="s">
        <v>405</v>
      </c>
      <c r="D439" s="117" t="s">
        <v>410</v>
      </c>
      <c r="E439" s="118" t="s">
        <v>411</v>
      </c>
      <c r="F439" s="16">
        <v>3</v>
      </c>
      <c r="G439" s="16">
        <v>3</v>
      </c>
      <c r="H439" s="16" t="s">
        <v>7</v>
      </c>
      <c r="I439" s="124"/>
      <c r="J439" s="124" t="s">
        <v>21</v>
      </c>
      <c r="K439" s="124"/>
      <c r="L439" s="1">
        <f t="shared" si="37"/>
        <v>4</v>
      </c>
      <c r="M439" s="1" t="s">
        <v>668</v>
      </c>
      <c r="N439" s="1" t="str">
        <f t="shared" si="36"/>
        <v>n.a.</v>
      </c>
      <c r="O439" s="1"/>
      <c r="P439" s="1"/>
      <c r="Q439" s="1">
        <f t="shared" si="38"/>
        <v>4</v>
      </c>
      <c r="R439" s="1" t="s">
        <v>668</v>
      </c>
      <c r="S439" s="1" t="str">
        <f t="shared" si="39"/>
        <v>n.a.</v>
      </c>
      <c r="T439" s="1"/>
      <c r="U439" s="1"/>
      <c r="V439" s="1" t="str">
        <f t="shared" si="40"/>
        <v>n.a.</v>
      </c>
      <c r="W439" s="1" t="s">
        <v>668</v>
      </c>
      <c r="X439" s="1" t="str">
        <f t="shared" si="41"/>
        <v>n.a.</v>
      </c>
    </row>
    <row r="440" spans="1:24" x14ac:dyDescent="0.25">
      <c r="A440" s="8"/>
      <c r="B440" s="8" t="str">
        <f>HYPERLINK("https://attack.mitre.org/techniques/T1566/002","MITRE")</f>
        <v>MITRE</v>
      </c>
      <c r="C440" s="8" t="s">
        <v>405</v>
      </c>
      <c r="D440" s="117" t="s">
        <v>410</v>
      </c>
      <c r="E440" s="118" t="s">
        <v>412</v>
      </c>
      <c r="F440" s="16">
        <v>3</v>
      </c>
      <c r="G440" s="16">
        <v>3</v>
      </c>
      <c r="H440" s="16">
        <v>3</v>
      </c>
      <c r="I440" s="124"/>
      <c r="J440" s="124" t="s">
        <v>21</v>
      </c>
      <c r="K440" s="124"/>
      <c r="L440" s="1">
        <f t="shared" si="37"/>
        <v>4</v>
      </c>
      <c r="M440" s="1" t="s">
        <v>668</v>
      </c>
      <c r="N440" s="1" t="str">
        <f t="shared" si="36"/>
        <v>n.a.</v>
      </c>
      <c r="O440" s="1"/>
      <c r="P440" s="1"/>
      <c r="Q440" s="1">
        <f t="shared" si="38"/>
        <v>4</v>
      </c>
      <c r="R440" s="1" t="s">
        <v>668</v>
      </c>
      <c r="S440" s="1" t="str">
        <f t="shared" si="39"/>
        <v>n.a.</v>
      </c>
      <c r="T440" s="1"/>
      <c r="U440" s="1"/>
      <c r="V440" s="1">
        <f t="shared" si="40"/>
        <v>4</v>
      </c>
      <c r="W440" s="1" t="s">
        <v>668</v>
      </c>
      <c r="X440" s="1" t="str">
        <f t="shared" si="41"/>
        <v>n.a.</v>
      </c>
    </row>
    <row r="441" spans="1:24" x14ac:dyDescent="0.25">
      <c r="A441" s="8"/>
      <c r="B441" s="8" t="str">
        <f>HYPERLINK("https://attack.mitre.org/techniques/T1566/003","MITRE")</f>
        <v>MITRE</v>
      </c>
      <c r="C441" s="8" t="s">
        <v>405</v>
      </c>
      <c r="D441" s="117" t="s">
        <v>410</v>
      </c>
      <c r="E441" s="118" t="s">
        <v>413</v>
      </c>
      <c r="F441" s="16">
        <v>3</v>
      </c>
      <c r="G441" s="16">
        <v>3</v>
      </c>
      <c r="H441" s="16">
        <v>3</v>
      </c>
      <c r="I441" s="124"/>
      <c r="J441" s="124" t="s">
        <v>21</v>
      </c>
      <c r="K441" s="124"/>
      <c r="L441" s="1">
        <f t="shared" si="37"/>
        <v>4</v>
      </c>
      <c r="M441" s="1" t="s">
        <v>668</v>
      </c>
      <c r="N441" s="1" t="str">
        <f t="shared" si="36"/>
        <v>n.a.</v>
      </c>
      <c r="O441" s="1"/>
      <c r="P441" s="1"/>
      <c r="Q441" s="1">
        <f t="shared" si="38"/>
        <v>4</v>
      </c>
      <c r="R441" s="1" t="s">
        <v>668</v>
      </c>
      <c r="S441" s="1" t="str">
        <f t="shared" si="39"/>
        <v>n.a.</v>
      </c>
      <c r="T441" s="1"/>
      <c r="U441" s="1"/>
      <c r="V441" s="1">
        <f t="shared" si="40"/>
        <v>4</v>
      </c>
      <c r="W441" s="1" t="s">
        <v>668</v>
      </c>
      <c r="X441" s="1" t="str">
        <f t="shared" si="41"/>
        <v>n.a.</v>
      </c>
    </row>
    <row r="442" spans="1:24" x14ac:dyDescent="0.25">
      <c r="A442" s="8"/>
      <c r="B442" s="8" t="str">
        <f>HYPERLINK("https://attack.mitre.org/techniques/T1566/004","MITRE")</f>
        <v>MITRE</v>
      </c>
      <c r="C442" s="8" t="s">
        <v>405</v>
      </c>
      <c r="D442" s="117" t="s">
        <v>410</v>
      </c>
      <c r="E442" s="118" t="s">
        <v>615</v>
      </c>
      <c r="F442" s="16">
        <v>3</v>
      </c>
      <c r="G442" s="16" t="s">
        <v>7</v>
      </c>
      <c r="H442" s="16" t="s">
        <v>7</v>
      </c>
      <c r="I442" s="124" t="s">
        <v>21</v>
      </c>
      <c r="J442" s="124" t="s">
        <v>21</v>
      </c>
      <c r="K442" s="124" t="s">
        <v>21</v>
      </c>
      <c r="L442" s="1">
        <f t="shared" si="37"/>
        <v>6</v>
      </c>
      <c r="M442" s="1" t="s">
        <v>668</v>
      </c>
      <c r="N442" s="1" t="str">
        <f t="shared" si="36"/>
        <v>n.a.</v>
      </c>
      <c r="O442" s="1"/>
      <c r="P442" s="1"/>
      <c r="Q442" s="1" t="str">
        <f t="shared" si="38"/>
        <v>n.a.</v>
      </c>
      <c r="R442" s="1" t="s">
        <v>668</v>
      </c>
      <c r="S442" s="1" t="str">
        <f t="shared" si="39"/>
        <v>n.a.</v>
      </c>
      <c r="T442" s="1"/>
      <c r="U442" s="1"/>
      <c r="V442" s="1" t="str">
        <f t="shared" si="40"/>
        <v>n.a.</v>
      </c>
      <c r="W442" s="1" t="s">
        <v>668</v>
      </c>
      <c r="X442" s="1" t="str">
        <f t="shared" si="41"/>
        <v>n.a.</v>
      </c>
    </row>
    <row r="443" spans="1:24" x14ac:dyDescent="0.25">
      <c r="A443" s="8"/>
      <c r="B443" s="8" t="str">
        <f>HYPERLINK("https://attack.mitre.org/techniques/T1091","MITRE")</f>
        <v>MITRE</v>
      </c>
      <c r="C443" s="8" t="s">
        <v>405</v>
      </c>
      <c r="D443" s="117" t="s">
        <v>414</v>
      </c>
      <c r="E443" s="118" t="s">
        <v>15</v>
      </c>
      <c r="F443" s="16">
        <v>3</v>
      </c>
      <c r="G443" s="16">
        <v>3</v>
      </c>
      <c r="H443" s="16" t="s">
        <v>7</v>
      </c>
      <c r="I443" s="124"/>
      <c r="J443" s="124" t="s">
        <v>21</v>
      </c>
      <c r="K443" s="124"/>
      <c r="L443" s="1">
        <f t="shared" si="37"/>
        <v>4</v>
      </c>
      <c r="M443" s="1" t="s">
        <v>668</v>
      </c>
      <c r="N443" s="1" t="str">
        <f t="shared" si="36"/>
        <v>n.a.</v>
      </c>
      <c r="O443" s="1"/>
      <c r="P443" s="1"/>
      <c r="Q443" s="1">
        <f t="shared" si="38"/>
        <v>4</v>
      </c>
      <c r="R443" s="1" t="s">
        <v>668</v>
      </c>
      <c r="S443" s="1" t="str">
        <f t="shared" si="39"/>
        <v>n.a.</v>
      </c>
      <c r="T443" s="1"/>
      <c r="U443" s="1"/>
      <c r="V443" s="1" t="str">
        <f t="shared" si="40"/>
        <v>n.a.</v>
      </c>
      <c r="W443" s="1" t="s">
        <v>668</v>
      </c>
      <c r="X443" s="1" t="str">
        <f t="shared" si="41"/>
        <v>n.a.</v>
      </c>
    </row>
    <row r="444" spans="1:24" x14ac:dyDescent="0.25">
      <c r="A444" s="8"/>
      <c r="B444" s="8" t="str">
        <f>HYPERLINK("https://attack.mitre.org/techniques/T1195/003","MITRE")</f>
        <v>MITRE</v>
      </c>
      <c r="C444" s="8" t="s">
        <v>405</v>
      </c>
      <c r="D444" s="117" t="s">
        <v>415</v>
      </c>
      <c r="E444" s="118" t="s">
        <v>416</v>
      </c>
      <c r="F444" s="16">
        <v>2</v>
      </c>
      <c r="G444" s="16">
        <v>3</v>
      </c>
      <c r="H444" s="16" t="s">
        <v>7</v>
      </c>
      <c r="I444" s="124"/>
      <c r="J444" s="124" t="s">
        <v>21</v>
      </c>
      <c r="K444" s="124"/>
      <c r="L444" s="1">
        <f t="shared" si="37"/>
        <v>3</v>
      </c>
      <c r="M444" s="1" t="s">
        <v>668</v>
      </c>
      <c r="N444" s="1" t="str">
        <f t="shared" si="36"/>
        <v>n.a.</v>
      </c>
      <c r="O444" s="1"/>
      <c r="P444" s="1"/>
      <c r="Q444" s="1">
        <f t="shared" si="38"/>
        <v>4</v>
      </c>
      <c r="R444" s="1" t="s">
        <v>668</v>
      </c>
      <c r="S444" s="1" t="str">
        <f t="shared" si="39"/>
        <v>n.a.</v>
      </c>
      <c r="T444" s="1"/>
      <c r="U444" s="1"/>
      <c r="V444" s="1" t="str">
        <f t="shared" si="40"/>
        <v>n.a.</v>
      </c>
      <c r="W444" s="1" t="s">
        <v>668</v>
      </c>
      <c r="X444" s="1" t="str">
        <f t="shared" si="41"/>
        <v>n.a.</v>
      </c>
    </row>
    <row r="445" spans="1:24" x14ac:dyDescent="0.25">
      <c r="A445" s="8"/>
      <c r="B445" s="8" t="str">
        <f>HYPERLINK("https://attack.mitre.org/techniques/T1195/001","MITRE")</f>
        <v>MITRE</v>
      </c>
      <c r="C445" s="8" t="s">
        <v>405</v>
      </c>
      <c r="D445" s="117" t="s">
        <v>415</v>
      </c>
      <c r="E445" s="120" t="s">
        <v>417</v>
      </c>
      <c r="F445" s="16">
        <v>2</v>
      </c>
      <c r="G445" s="16">
        <v>3</v>
      </c>
      <c r="H445" s="16" t="s">
        <v>7</v>
      </c>
      <c r="I445" s="124"/>
      <c r="J445" s="124" t="s">
        <v>21</v>
      </c>
      <c r="K445" s="124"/>
      <c r="L445" s="1">
        <f t="shared" si="37"/>
        <v>3</v>
      </c>
      <c r="M445" s="1" t="s">
        <v>668</v>
      </c>
      <c r="N445" s="1" t="str">
        <f t="shared" si="36"/>
        <v>n.a.</v>
      </c>
      <c r="O445" s="1"/>
      <c r="P445" s="1"/>
      <c r="Q445" s="1">
        <f t="shared" si="38"/>
        <v>4</v>
      </c>
      <c r="R445" s="1" t="s">
        <v>668</v>
      </c>
      <c r="S445" s="1" t="str">
        <f t="shared" si="39"/>
        <v>n.a.</v>
      </c>
      <c r="T445" s="1"/>
      <c r="U445" s="1"/>
      <c r="V445" s="1" t="str">
        <f t="shared" si="40"/>
        <v>n.a.</v>
      </c>
      <c r="W445" s="1" t="s">
        <v>668</v>
      </c>
      <c r="X445" s="1" t="str">
        <f t="shared" si="41"/>
        <v>n.a.</v>
      </c>
    </row>
    <row r="446" spans="1:24" x14ac:dyDescent="0.25">
      <c r="A446" s="8"/>
      <c r="B446" s="8" t="str">
        <f>HYPERLINK("https://attack.mitre.org/techniques/T1195/002","MITRE")</f>
        <v>MITRE</v>
      </c>
      <c r="C446" s="8" t="s">
        <v>405</v>
      </c>
      <c r="D446" s="117" t="s">
        <v>415</v>
      </c>
      <c r="E446" s="118" t="s">
        <v>418</v>
      </c>
      <c r="F446" s="16">
        <v>2</v>
      </c>
      <c r="G446" s="16">
        <v>3</v>
      </c>
      <c r="H446" s="16" t="s">
        <v>7</v>
      </c>
      <c r="I446" s="124"/>
      <c r="J446" s="124" t="s">
        <v>21</v>
      </c>
      <c r="K446" s="124"/>
      <c r="L446" s="1">
        <f t="shared" si="37"/>
        <v>3</v>
      </c>
      <c r="M446" s="1" t="s">
        <v>668</v>
      </c>
      <c r="N446" s="1" t="str">
        <f t="shared" si="36"/>
        <v>n.a.</v>
      </c>
      <c r="O446" s="1"/>
      <c r="P446" s="1"/>
      <c r="Q446" s="1">
        <f t="shared" si="38"/>
        <v>4</v>
      </c>
      <c r="R446" s="1" t="s">
        <v>668</v>
      </c>
      <c r="S446" s="1" t="str">
        <f t="shared" si="39"/>
        <v>n.a.</v>
      </c>
      <c r="T446" s="1"/>
      <c r="U446" s="1"/>
      <c r="V446" s="1" t="str">
        <f t="shared" si="40"/>
        <v>n.a.</v>
      </c>
      <c r="W446" s="1" t="s">
        <v>668</v>
      </c>
      <c r="X446" s="1" t="str">
        <f t="shared" si="41"/>
        <v>n.a.</v>
      </c>
    </row>
    <row r="447" spans="1:24" x14ac:dyDescent="0.25">
      <c r="A447" s="8"/>
      <c r="B447" s="8" t="str">
        <f>HYPERLINK("https://attack.mitre.org/techniques/T1199","MITRE")</f>
        <v>MITRE</v>
      </c>
      <c r="C447" s="8" t="s">
        <v>405</v>
      </c>
      <c r="D447" s="117" t="s">
        <v>419</v>
      </c>
      <c r="E447" s="118" t="s">
        <v>15</v>
      </c>
      <c r="F447" s="16">
        <v>3</v>
      </c>
      <c r="G447" s="16">
        <v>3</v>
      </c>
      <c r="H447" s="16">
        <v>3</v>
      </c>
      <c r="I447" s="124" t="s">
        <v>21</v>
      </c>
      <c r="J447" s="124" t="s">
        <v>21</v>
      </c>
      <c r="K447" s="124" t="s">
        <v>21</v>
      </c>
      <c r="L447" s="1">
        <f t="shared" si="37"/>
        <v>6</v>
      </c>
      <c r="M447" s="1" t="s">
        <v>668</v>
      </c>
      <c r="N447" s="1" t="str">
        <f t="shared" si="36"/>
        <v>n.a.</v>
      </c>
      <c r="O447" s="1"/>
      <c r="P447" s="1"/>
      <c r="Q447" s="1">
        <f t="shared" si="38"/>
        <v>6</v>
      </c>
      <c r="R447" s="1" t="s">
        <v>668</v>
      </c>
      <c r="S447" s="1" t="str">
        <f t="shared" si="39"/>
        <v>n.a.</v>
      </c>
      <c r="T447" s="1"/>
      <c r="U447" s="1"/>
      <c r="V447" s="1">
        <f t="shared" si="40"/>
        <v>6</v>
      </c>
      <c r="W447" s="1" t="s">
        <v>668</v>
      </c>
      <c r="X447" s="1" t="str">
        <f t="shared" si="41"/>
        <v>n.a.</v>
      </c>
    </row>
    <row r="448" spans="1:24" x14ac:dyDescent="0.25">
      <c r="A448" s="8"/>
      <c r="B448" s="8" t="str">
        <f>HYPERLINK("https://attack.mitre.org/techniques/T1078/004","MITRE")</f>
        <v>MITRE</v>
      </c>
      <c r="C448" s="8" t="s">
        <v>405</v>
      </c>
      <c r="D448" s="117" t="s">
        <v>176</v>
      </c>
      <c r="E448" s="118" t="s">
        <v>180</v>
      </c>
      <c r="F448" s="16">
        <v>3</v>
      </c>
      <c r="G448" s="16">
        <v>3</v>
      </c>
      <c r="H448" s="16">
        <v>3</v>
      </c>
      <c r="I448" s="124" t="s">
        <v>21</v>
      </c>
      <c r="J448" s="124" t="s">
        <v>21</v>
      </c>
      <c r="K448" s="124" t="s">
        <v>21</v>
      </c>
      <c r="L448" s="1">
        <f t="shared" si="37"/>
        <v>6</v>
      </c>
      <c r="M448" s="1" t="s">
        <v>668</v>
      </c>
      <c r="N448" s="1" t="str">
        <f t="shared" si="36"/>
        <v>n.a.</v>
      </c>
      <c r="O448" s="1"/>
      <c r="P448" s="1"/>
      <c r="Q448" s="1">
        <f t="shared" si="38"/>
        <v>6</v>
      </c>
      <c r="R448" s="1" t="s">
        <v>668</v>
      </c>
      <c r="S448" s="1" t="str">
        <f t="shared" si="39"/>
        <v>n.a.</v>
      </c>
      <c r="T448" s="1"/>
      <c r="U448" s="1"/>
      <c r="V448" s="1">
        <f t="shared" si="40"/>
        <v>6</v>
      </c>
      <c r="W448" s="1" t="s">
        <v>668</v>
      </c>
      <c r="X448" s="1" t="str">
        <f t="shared" si="41"/>
        <v>n.a.</v>
      </c>
    </row>
    <row r="449" spans="1:24" x14ac:dyDescent="0.25">
      <c r="A449" s="8"/>
      <c r="B449" s="8" t="str">
        <f>HYPERLINK("https://attack.mitre.org/techniques/T1078/001","MITRE")</f>
        <v>MITRE</v>
      </c>
      <c r="C449" s="8" t="s">
        <v>405</v>
      </c>
      <c r="D449" s="117" t="s">
        <v>176</v>
      </c>
      <c r="E449" s="118" t="s">
        <v>177</v>
      </c>
      <c r="F449" s="16">
        <v>3</v>
      </c>
      <c r="G449" s="16">
        <v>3</v>
      </c>
      <c r="H449" s="16">
        <v>3</v>
      </c>
      <c r="I449" s="124" t="s">
        <v>21</v>
      </c>
      <c r="J449" s="124" t="s">
        <v>21</v>
      </c>
      <c r="K449" s="124" t="s">
        <v>21</v>
      </c>
      <c r="L449" s="1">
        <f t="shared" si="37"/>
        <v>6</v>
      </c>
      <c r="M449" s="1" t="s">
        <v>668</v>
      </c>
      <c r="N449" s="1" t="str">
        <f t="shared" si="36"/>
        <v>n.a.</v>
      </c>
      <c r="O449" s="1"/>
      <c r="P449" s="1"/>
      <c r="Q449" s="1">
        <f t="shared" si="38"/>
        <v>6</v>
      </c>
      <c r="R449" s="1" t="s">
        <v>668</v>
      </c>
      <c r="S449" s="1" t="str">
        <f t="shared" si="39"/>
        <v>n.a.</v>
      </c>
      <c r="T449" s="1"/>
      <c r="U449" s="1"/>
      <c r="V449" s="1">
        <f t="shared" si="40"/>
        <v>6</v>
      </c>
      <c r="W449" s="1" t="s">
        <v>668</v>
      </c>
      <c r="X449" s="1" t="str">
        <f t="shared" si="41"/>
        <v>n.a.</v>
      </c>
    </row>
    <row r="450" spans="1:24" x14ac:dyDescent="0.25">
      <c r="A450" s="8"/>
      <c r="B450" s="8" t="str">
        <f>HYPERLINK("https://attack.mitre.org/techniques/T1078/002","MITRE")</f>
        <v>MITRE</v>
      </c>
      <c r="C450" s="8" t="s">
        <v>405</v>
      </c>
      <c r="D450" s="117" t="s">
        <v>176</v>
      </c>
      <c r="E450" s="118" t="s">
        <v>178</v>
      </c>
      <c r="F450" s="16">
        <v>3</v>
      </c>
      <c r="G450" s="16">
        <v>3</v>
      </c>
      <c r="H450" s="16" t="s">
        <v>7</v>
      </c>
      <c r="I450" s="124" t="s">
        <v>21</v>
      </c>
      <c r="J450" s="124" t="s">
        <v>21</v>
      </c>
      <c r="K450" s="124" t="s">
        <v>21</v>
      </c>
      <c r="L450" s="1">
        <f t="shared" si="37"/>
        <v>6</v>
      </c>
      <c r="M450" s="1" t="s">
        <v>668</v>
      </c>
      <c r="N450" s="1" t="str">
        <f t="shared" ref="N450:N513" si="42">IF(L450="n.a.","n.a.",IF(M450="completed",L450,IF(M450="partial",L450/2,IF(M450="incomplete",0,"n.a."))))</f>
        <v>n.a.</v>
      </c>
      <c r="O450" s="1"/>
      <c r="P450" s="1"/>
      <c r="Q450" s="1">
        <f t="shared" si="38"/>
        <v>6</v>
      </c>
      <c r="R450" s="1" t="s">
        <v>668</v>
      </c>
      <c r="S450" s="1" t="str">
        <f t="shared" si="39"/>
        <v>n.a.</v>
      </c>
      <c r="T450" s="1"/>
      <c r="U450" s="1"/>
      <c r="V450" s="1" t="str">
        <f t="shared" si="40"/>
        <v>n.a.</v>
      </c>
      <c r="W450" s="1" t="s">
        <v>668</v>
      </c>
      <c r="X450" s="1" t="str">
        <f t="shared" si="41"/>
        <v>n.a.</v>
      </c>
    </row>
    <row r="451" spans="1:24" x14ac:dyDescent="0.25">
      <c r="A451" s="8"/>
      <c r="B451" s="8" t="str">
        <f>HYPERLINK("https://attack.mitre.org/techniques/T1078/003","MITRE")</f>
        <v>MITRE</v>
      </c>
      <c r="C451" s="8" t="s">
        <v>405</v>
      </c>
      <c r="D451" s="117" t="s">
        <v>176</v>
      </c>
      <c r="E451" s="118" t="s">
        <v>179</v>
      </c>
      <c r="F451" s="16">
        <v>3</v>
      </c>
      <c r="G451" s="16">
        <v>3</v>
      </c>
      <c r="H451" s="16" t="s">
        <v>7</v>
      </c>
      <c r="I451" s="124" t="s">
        <v>21</v>
      </c>
      <c r="J451" s="124" t="s">
        <v>21</v>
      </c>
      <c r="K451" s="124" t="s">
        <v>21</v>
      </c>
      <c r="L451" s="1">
        <f t="shared" ref="L451:L514" si="43">IF(OR(F451="n.a.",F451=""),"n.a.",COUNTIF($I451:$K451,"x")+F451)</f>
        <v>6</v>
      </c>
      <c r="M451" s="1" t="s">
        <v>668</v>
      </c>
      <c r="N451" s="1" t="str">
        <f t="shared" si="42"/>
        <v>n.a.</v>
      </c>
      <c r="O451" s="1"/>
      <c r="P451" s="1"/>
      <c r="Q451" s="1">
        <f t="shared" ref="Q451:Q514" si="44">IF(OR(G451="n.a.",G451=""),"n.a.",COUNTIF($I451:$K451,"x")+G451)</f>
        <v>6</v>
      </c>
      <c r="R451" s="1" t="s">
        <v>668</v>
      </c>
      <c r="S451" s="1" t="str">
        <f t="shared" ref="S451:S514" si="45">IF(Q451="n.a.","n.a.",IF(R451="completed",Q451,IF(R451="partial",Q451/2,IF(R451="incomplete",0,"n.a."))))</f>
        <v>n.a.</v>
      </c>
      <c r="T451" s="1"/>
      <c r="U451" s="1"/>
      <c r="V451" s="1" t="str">
        <f t="shared" ref="V451:V514" si="46">IF(OR(H451="n.a.",H451=""),"n.a.",COUNTIF($I451:$K451,"x")+H451)</f>
        <v>n.a.</v>
      </c>
      <c r="W451" s="1" t="s">
        <v>668</v>
      </c>
      <c r="X451" s="1" t="str">
        <f t="shared" ref="X451:X514" si="47">IF(V451="n.a.","n.a.",IF(W451="completed",V451,IF(W451="partial",V451/2,IF(W451="incomplete",0,"n.a."))))</f>
        <v>n.a.</v>
      </c>
    </row>
    <row r="452" spans="1:24" x14ac:dyDescent="0.25">
      <c r="A452" s="11"/>
      <c r="B452" s="11" t="str">
        <f>HYPERLINK("https://attack.mitre.org/techniques/T1210","MITRE")</f>
        <v>MITRE</v>
      </c>
      <c r="C452" s="11" t="s">
        <v>420</v>
      </c>
      <c r="D452" s="117" t="s">
        <v>425</v>
      </c>
      <c r="E452" s="118" t="s">
        <v>15</v>
      </c>
      <c r="F452" s="16">
        <v>2</v>
      </c>
      <c r="G452" s="16">
        <v>3</v>
      </c>
      <c r="H452" s="16" t="s">
        <v>7</v>
      </c>
      <c r="I452" s="124"/>
      <c r="J452" s="124" t="s">
        <v>21</v>
      </c>
      <c r="K452" s="124" t="s">
        <v>21</v>
      </c>
      <c r="L452" s="1">
        <f t="shared" si="43"/>
        <v>4</v>
      </c>
      <c r="M452" s="1" t="s">
        <v>668</v>
      </c>
      <c r="N452" s="1" t="str">
        <f t="shared" si="42"/>
        <v>n.a.</v>
      </c>
      <c r="O452" s="1"/>
      <c r="P452" s="1"/>
      <c r="Q452" s="1">
        <f t="shared" si="44"/>
        <v>5</v>
      </c>
      <c r="R452" s="1" t="s">
        <v>668</v>
      </c>
      <c r="S452" s="1" t="str">
        <f t="shared" si="45"/>
        <v>n.a.</v>
      </c>
      <c r="T452" s="1"/>
      <c r="U452" s="1"/>
      <c r="V452" s="1" t="str">
        <f t="shared" si="46"/>
        <v>n.a.</v>
      </c>
      <c r="W452" s="1" t="s">
        <v>668</v>
      </c>
      <c r="X452" s="1" t="str">
        <f t="shared" si="47"/>
        <v>n.a.</v>
      </c>
    </row>
    <row r="453" spans="1:24" x14ac:dyDescent="0.25">
      <c r="A453" s="11"/>
      <c r="B453" s="11" t="str">
        <f>HYPERLINK("https://attack.mitre.org/techniques/T1534","MITRE")</f>
        <v>MITRE</v>
      </c>
      <c r="C453" s="11" t="s">
        <v>420</v>
      </c>
      <c r="D453" s="117" t="s">
        <v>426</v>
      </c>
      <c r="E453" s="118" t="s">
        <v>15</v>
      </c>
      <c r="F453" s="16">
        <v>3</v>
      </c>
      <c r="G453" s="16">
        <v>3</v>
      </c>
      <c r="H453" s="16">
        <v>3</v>
      </c>
      <c r="I453" s="124"/>
      <c r="J453" s="124" t="s">
        <v>21</v>
      </c>
      <c r="K453" s="124" t="s">
        <v>21</v>
      </c>
      <c r="L453" s="1">
        <f t="shared" si="43"/>
        <v>5</v>
      </c>
      <c r="M453" s="1" t="s">
        <v>668</v>
      </c>
      <c r="N453" s="1" t="str">
        <f t="shared" si="42"/>
        <v>n.a.</v>
      </c>
      <c r="O453" s="1"/>
      <c r="P453" s="1"/>
      <c r="Q453" s="1">
        <f t="shared" si="44"/>
        <v>5</v>
      </c>
      <c r="R453" s="1" t="s">
        <v>668</v>
      </c>
      <c r="S453" s="1" t="str">
        <f t="shared" si="45"/>
        <v>n.a.</v>
      </c>
      <c r="T453" s="1"/>
      <c r="U453" s="1"/>
      <c r="V453" s="1">
        <f t="shared" si="46"/>
        <v>5</v>
      </c>
      <c r="W453" s="1" t="s">
        <v>668</v>
      </c>
      <c r="X453" s="1" t="str">
        <f t="shared" si="47"/>
        <v>n.a.</v>
      </c>
    </row>
    <row r="454" spans="1:24" x14ac:dyDescent="0.25">
      <c r="A454" s="11"/>
      <c r="B454" s="11" t="str">
        <f>HYPERLINK("https://attack.mitre.org/techniques/T1570","MITRE")</f>
        <v>MITRE</v>
      </c>
      <c r="C454" s="11" t="s">
        <v>420</v>
      </c>
      <c r="D454" s="117" t="s">
        <v>427</v>
      </c>
      <c r="E454" s="118" t="s">
        <v>15</v>
      </c>
      <c r="F454" s="16">
        <v>3</v>
      </c>
      <c r="G454" s="16">
        <v>3</v>
      </c>
      <c r="H454" s="16" t="s">
        <v>7</v>
      </c>
      <c r="I454" s="124"/>
      <c r="J454" s="124" t="s">
        <v>21</v>
      </c>
      <c r="K454" s="124" t="s">
        <v>21</v>
      </c>
      <c r="L454" s="1">
        <f t="shared" si="43"/>
        <v>5</v>
      </c>
      <c r="M454" s="1" t="s">
        <v>668</v>
      </c>
      <c r="N454" s="1" t="str">
        <f t="shared" si="42"/>
        <v>n.a.</v>
      </c>
      <c r="O454" s="1"/>
      <c r="P454" s="1"/>
      <c r="Q454" s="1">
        <f t="shared" si="44"/>
        <v>5</v>
      </c>
      <c r="R454" s="1" t="s">
        <v>668</v>
      </c>
      <c r="S454" s="1" t="str">
        <f t="shared" si="45"/>
        <v>n.a.</v>
      </c>
      <c r="T454" s="1"/>
      <c r="U454" s="1"/>
      <c r="V454" s="1" t="str">
        <f t="shared" si="46"/>
        <v>n.a.</v>
      </c>
      <c r="W454" s="1" t="s">
        <v>668</v>
      </c>
      <c r="X454" s="1" t="str">
        <f t="shared" si="47"/>
        <v>n.a.</v>
      </c>
    </row>
    <row r="455" spans="1:24" x14ac:dyDescent="0.25">
      <c r="A455" s="11"/>
      <c r="B455" s="11" t="str">
        <f>HYPERLINK("https://attack.mitre.org/techniques/T1563/002","MITRE")</f>
        <v>MITRE</v>
      </c>
      <c r="C455" s="11" t="s">
        <v>420</v>
      </c>
      <c r="D455" s="117" t="s">
        <v>428</v>
      </c>
      <c r="E455" s="118" t="s">
        <v>429</v>
      </c>
      <c r="F455" s="16">
        <v>3</v>
      </c>
      <c r="G455" s="16">
        <v>3</v>
      </c>
      <c r="H455" s="16" t="s">
        <v>7</v>
      </c>
      <c r="I455" s="124"/>
      <c r="J455" s="124" t="s">
        <v>21</v>
      </c>
      <c r="K455" s="124" t="s">
        <v>21</v>
      </c>
      <c r="L455" s="1">
        <f t="shared" si="43"/>
        <v>5</v>
      </c>
      <c r="M455" s="1" t="s">
        <v>668</v>
      </c>
      <c r="N455" s="1" t="str">
        <f t="shared" si="42"/>
        <v>n.a.</v>
      </c>
      <c r="O455" s="1"/>
      <c r="P455" s="1"/>
      <c r="Q455" s="1">
        <f t="shared" si="44"/>
        <v>5</v>
      </c>
      <c r="R455" s="1" t="s">
        <v>668</v>
      </c>
      <c r="S455" s="1" t="str">
        <f t="shared" si="45"/>
        <v>n.a.</v>
      </c>
      <c r="T455" s="1"/>
      <c r="U455" s="1"/>
      <c r="V455" s="1" t="str">
        <f t="shared" si="46"/>
        <v>n.a.</v>
      </c>
      <c r="W455" s="1" t="s">
        <v>668</v>
      </c>
      <c r="X455" s="1" t="str">
        <f t="shared" si="47"/>
        <v>n.a.</v>
      </c>
    </row>
    <row r="456" spans="1:24" x14ac:dyDescent="0.25">
      <c r="A456" s="11"/>
      <c r="B456" s="11" t="str">
        <f>HYPERLINK("https://attack.mitre.org/techniques/T1563/001","MITRE")</f>
        <v>MITRE</v>
      </c>
      <c r="C456" s="11" t="s">
        <v>420</v>
      </c>
      <c r="D456" s="117" t="s">
        <v>428</v>
      </c>
      <c r="E456" s="118" t="s">
        <v>430</v>
      </c>
      <c r="F456" s="16">
        <v>2</v>
      </c>
      <c r="G456" s="16">
        <v>3</v>
      </c>
      <c r="H456" s="16" t="s">
        <v>7</v>
      </c>
      <c r="I456" s="92" t="s">
        <v>21</v>
      </c>
      <c r="J456" s="92" t="s">
        <v>21</v>
      </c>
      <c r="K456" s="92" t="s">
        <v>21</v>
      </c>
      <c r="L456" s="1">
        <f t="shared" si="43"/>
        <v>5</v>
      </c>
      <c r="M456" s="1" t="s">
        <v>668</v>
      </c>
      <c r="N456" s="1" t="str">
        <f t="shared" si="42"/>
        <v>n.a.</v>
      </c>
      <c r="O456" s="1"/>
      <c r="P456" s="1"/>
      <c r="Q456" s="1">
        <f t="shared" si="44"/>
        <v>6</v>
      </c>
      <c r="R456" s="1" t="s">
        <v>668</v>
      </c>
      <c r="S456" s="1" t="str">
        <f t="shared" si="45"/>
        <v>n.a.</v>
      </c>
      <c r="T456" s="1"/>
      <c r="U456" s="1"/>
      <c r="V456" s="1" t="str">
        <f t="shared" si="46"/>
        <v>n.a.</v>
      </c>
      <c r="W456" s="1" t="s">
        <v>668</v>
      </c>
      <c r="X456" s="1" t="str">
        <f t="shared" si="47"/>
        <v>n.a.</v>
      </c>
    </row>
    <row r="457" spans="1:24" x14ac:dyDescent="0.25">
      <c r="A457" s="11"/>
      <c r="B457" s="11" t="str">
        <f>HYPERLINK("https://attack.mitre.org/techniques/T1021/007","MITRE")</f>
        <v>MITRE</v>
      </c>
      <c r="C457" s="11" t="s">
        <v>420</v>
      </c>
      <c r="D457" s="117" t="s">
        <v>422</v>
      </c>
      <c r="E457" s="118" t="s">
        <v>424</v>
      </c>
      <c r="F457" s="16" t="s">
        <v>7</v>
      </c>
      <c r="G457" s="16" t="s">
        <v>7</v>
      </c>
      <c r="H457" s="16">
        <v>3</v>
      </c>
      <c r="I457" s="124"/>
      <c r="J457" s="124" t="s">
        <v>21</v>
      </c>
      <c r="K457" s="124" t="s">
        <v>21</v>
      </c>
      <c r="L457" s="1" t="str">
        <f t="shared" si="43"/>
        <v>n.a.</v>
      </c>
      <c r="M457" s="1" t="s">
        <v>668</v>
      </c>
      <c r="N457" s="1" t="str">
        <f t="shared" si="42"/>
        <v>n.a.</v>
      </c>
      <c r="O457" s="1"/>
      <c r="P457" s="1"/>
      <c r="Q457" s="1" t="str">
        <f t="shared" si="44"/>
        <v>n.a.</v>
      </c>
      <c r="R457" s="1" t="s">
        <v>668</v>
      </c>
      <c r="S457" s="1" t="str">
        <f t="shared" si="45"/>
        <v>n.a.</v>
      </c>
      <c r="T457" s="1"/>
      <c r="U457" s="1"/>
      <c r="V457" s="1">
        <f t="shared" si="46"/>
        <v>5</v>
      </c>
      <c r="W457" s="1" t="s">
        <v>668</v>
      </c>
      <c r="X457" s="1" t="str">
        <f t="shared" si="47"/>
        <v>n.a.</v>
      </c>
    </row>
    <row r="458" spans="1:24" x14ac:dyDescent="0.25">
      <c r="A458" s="11"/>
      <c r="B458" s="11" t="str">
        <f>HYPERLINK("https://attack.mitre.org/techniques/T1021/003","MITRE")</f>
        <v>MITRE</v>
      </c>
      <c r="C458" s="11" t="s">
        <v>420</v>
      </c>
      <c r="D458" s="117" t="s">
        <v>422</v>
      </c>
      <c r="E458" s="118" t="s">
        <v>431</v>
      </c>
      <c r="F458" s="16">
        <v>3</v>
      </c>
      <c r="G458" s="16">
        <v>3</v>
      </c>
      <c r="H458" s="16" t="s">
        <v>7</v>
      </c>
      <c r="I458" s="124"/>
      <c r="J458" s="124" t="s">
        <v>21</v>
      </c>
      <c r="K458" s="124" t="s">
        <v>21</v>
      </c>
      <c r="L458" s="1">
        <f t="shared" si="43"/>
        <v>5</v>
      </c>
      <c r="M458" s="1" t="s">
        <v>668</v>
      </c>
      <c r="N458" s="1" t="str">
        <f t="shared" si="42"/>
        <v>n.a.</v>
      </c>
      <c r="O458" s="1"/>
      <c r="P458" s="1"/>
      <c r="Q458" s="1">
        <f t="shared" si="44"/>
        <v>5</v>
      </c>
      <c r="R458" s="1" t="s">
        <v>668</v>
      </c>
      <c r="S458" s="1" t="str">
        <f t="shared" si="45"/>
        <v>n.a.</v>
      </c>
      <c r="T458" s="1"/>
      <c r="U458" s="1"/>
      <c r="V458" s="1" t="str">
        <f t="shared" si="46"/>
        <v>n.a.</v>
      </c>
      <c r="W458" s="1" t="s">
        <v>668</v>
      </c>
      <c r="X458" s="1" t="str">
        <f t="shared" si="47"/>
        <v>n.a.</v>
      </c>
    </row>
    <row r="459" spans="1:24" x14ac:dyDescent="0.25">
      <c r="A459" s="11"/>
      <c r="B459" s="11" t="str">
        <f>HYPERLINK("https://attack.mitre.org/techniques/T1021/008","MITRE")</f>
        <v>MITRE</v>
      </c>
      <c r="C459" s="11" t="s">
        <v>420</v>
      </c>
      <c r="D459" s="117" t="s">
        <v>422</v>
      </c>
      <c r="E459" s="118" t="s">
        <v>617</v>
      </c>
      <c r="F459" s="16" t="s">
        <v>7</v>
      </c>
      <c r="G459" s="16" t="s">
        <v>7</v>
      </c>
      <c r="H459" s="16">
        <v>3</v>
      </c>
      <c r="I459" s="124" t="s">
        <v>21</v>
      </c>
      <c r="J459" s="124" t="s">
        <v>21</v>
      </c>
      <c r="K459" s="124" t="s">
        <v>21</v>
      </c>
      <c r="L459" s="1" t="str">
        <f t="shared" si="43"/>
        <v>n.a.</v>
      </c>
      <c r="M459" s="1" t="s">
        <v>668</v>
      </c>
      <c r="N459" s="1" t="str">
        <f t="shared" si="42"/>
        <v>n.a.</v>
      </c>
      <c r="O459" s="1"/>
      <c r="P459" s="1"/>
      <c r="Q459" s="1" t="str">
        <f t="shared" si="44"/>
        <v>n.a.</v>
      </c>
      <c r="R459" s="1" t="s">
        <v>668</v>
      </c>
      <c r="S459" s="1" t="str">
        <f t="shared" si="45"/>
        <v>n.a.</v>
      </c>
      <c r="T459" s="1"/>
      <c r="U459" s="1"/>
      <c r="V459" s="1">
        <f t="shared" si="46"/>
        <v>6</v>
      </c>
      <c r="W459" s="1" t="s">
        <v>668</v>
      </c>
      <c r="X459" s="1" t="str">
        <f t="shared" si="47"/>
        <v>n.a.</v>
      </c>
    </row>
    <row r="460" spans="1:24" x14ac:dyDescent="0.25">
      <c r="A460" s="11"/>
      <c r="B460" s="11" t="str">
        <f>HYPERLINK("https://attack.mitre.org/techniques/T1021/001","MITRE")</f>
        <v>MITRE</v>
      </c>
      <c r="C460" s="11" t="s">
        <v>420</v>
      </c>
      <c r="D460" s="117" t="s">
        <v>422</v>
      </c>
      <c r="E460" s="118" t="s">
        <v>432</v>
      </c>
      <c r="F460" s="16">
        <v>3</v>
      </c>
      <c r="G460" s="16">
        <v>3</v>
      </c>
      <c r="H460" s="16" t="s">
        <v>7</v>
      </c>
      <c r="I460" s="124"/>
      <c r="J460" s="124" t="s">
        <v>21</v>
      </c>
      <c r="K460" s="124" t="s">
        <v>21</v>
      </c>
      <c r="L460" s="1">
        <f t="shared" si="43"/>
        <v>5</v>
      </c>
      <c r="M460" s="1" t="s">
        <v>668</v>
      </c>
      <c r="N460" s="1" t="str">
        <f t="shared" si="42"/>
        <v>n.a.</v>
      </c>
      <c r="O460" s="1"/>
      <c r="P460" s="1"/>
      <c r="Q460" s="1">
        <f t="shared" si="44"/>
        <v>5</v>
      </c>
      <c r="R460" s="1" t="s">
        <v>668</v>
      </c>
      <c r="S460" s="1" t="str">
        <f t="shared" si="45"/>
        <v>n.a.</v>
      </c>
      <c r="T460" s="1"/>
      <c r="U460" s="1"/>
      <c r="V460" s="1" t="str">
        <f t="shared" si="46"/>
        <v>n.a.</v>
      </c>
      <c r="W460" s="1" t="s">
        <v>668</v>
      </c>
      <c r="X460" s="1" t="str">
        <f t="shared" si="47"/>
        <v>n.a.</v>
      </c>
    </row>
    <row r="461" spans="1:24" x14ac:dyDescent="0.25">
      <c r="A461" s="11"/>
      <c r="B461" s="11" t="str">
        <f>HYPERLINK("https://attack.mitre.org/techniques/T1021/002","MITRE")</f>
        <v>MITRE</v>
      </c>
      <c r="C461" s="11" t="s">
        <v>420</v>
      </c>
      <c r="D461" s="117" t="s">
        <v>422</v>
      </c>
      <c r="E461" s="118" t="s">
        <v>433</v>
      </c>
      <c r="F461" s="16">
        <v>3</v>
      </c>
      <c r="G461" s="16">
        <v>3</v>
      </c>
      <c r="H461" s="16" t="s">
        <v>7</v>
      </c>
      <c r="I461" s="124"/>
      <c r="J461" s="124" t="s">
        <v>21</v>
      </c>
      <c r="K461" s="124" t="s">
        <v>21</v>
      </c>
      <c r="L461" s="1">
        <f t="shared" si="43"/>
        <v>5</v>
      </c>
      <c r="M461" s="1" t="s">
        <v>668</v>
      </c>
      <c r="N461" s="1" t="str">
        <f t="shared" si="42"/>
        <v>n.a.</v>
      </c>
      <c r="O461" s="1"/>
      <c r="P461" s="1"/>
      <c r="Q461" s="1">
        <f t="shared" si="44"/>
        <v>5</v>
      </c>
      <c r="R461" s="1" t="s">
        <v>668</v>
      </c>
      <c r="S461" s="1" t="str">
        <f t="shared" si="45"/>
        <v>n.a.</v>
      </c>
      <c r="T461" s="1"/>
      <c r="U461" s="1"/>
      <c r="V461" s="1" t="str">
        <f t="shared" si="46"/>
        <v>n.a.</v>
      </c>
      <c r="W461" s="1" t="s">
        <v>668</v>
      </c>
      <c r="X461" s="1" t="str">
        <f t="shared" si="47"/>
        <v>n.a.</v>
      </c>
    </row>
    <row r="462" spans="1:24" x14ac:dyDescent="0.25">
      <c r="A462" s="11"/>
      <c r="B462" s="11" t="str">
        <f>HYPERLINK("https://attack.mitre.org/techniques/T1021/004","MITRE")</f>
        <v>MITRE</v>
      </c>
      <c r="C462" s="11" t="s">
        <v>420</v>
      </c>
      <c r="D462" s="117" t="s">
        <v>422</v>
      </c>
      <c r="E462" s="118" t="s">
        <v>423</v>
      </c>
      <c r="F462" s="16">
        <v>2</v>
      </c>
      <c r="G462" s="16">
        <v>3</v>
      </c>
      <c r="H462" s="16" t="s">
        <v>7</v>
      </c>
      <c r="I462" s="92"/>
      <c r="J462" s="92" t="s">
        <v>21</v>
      </c>
      <c r="K462" s="92" t="s">
        <v>21</v>
      </c>
      <c r="L462" s="1">
        <f t="shared" si="43"/>
        <v>4</v>
      </c>
      <c r="M462" s="1" t="s">
        <v>668</v>
      </c>
      <c r="N462" s="1" t="str">
        <f t="shared" si="42"/>
        <v>n.a.</v>
      </c>
      <c r="O462" s="1"/>
      <c r="P462" s="1"/>
      <c r="Q462" s="1">
        <f t="shared" si="44"/>
        <v>5</v>
      </c>
      <c r="R462" s="1" t="s">
        <v>668</v>
      </c>
      <c r="S462" s="1" t="str">
        <f t="shared" si="45"/>
        <v>n.a.</v>
      </c>
      <c r="T462" s="1"/>
      <c r="U462" s="1"/>
      <c r="V462" s="1" t="str">
        <f t="shared" si="46"/>
        <v>n.a.</v>
      </c>
      <c r="W462" s="1" t="s">
        <v>668</v>
      </c>
      <c r="X462" s="1" t="str">
        <f t="shared" si="47"/>
        <v>n.a.</v>
      </c>
    </row>
    <row r="463" spans="1:24" x14ac:dyDescent="0.25">
      <c r="A463" s="11"/>
      <c r="B463" s="11" t="str">
        <f>HYPERLINK("https://attack.mitre.org/techniques/T1021/005","MITRE")</f>
        <v>MITRE</v>
      </c>
      <c r="C463" s="11" t="s">
        <v>420</v>
      </c>
      <c r="D463" s="117" t="s">
        <v>422</v>
      </c>
      <c r="E463" s="118" t="s">
        <v>434</v>
      </c>
      <c r="F463" s="16">
        <v>3</v>
      </c>
      <c r="G463" s="16">
        <v>3</v>
      </c>
      <c r="H463" s="16" t="s">
        <v>7</v>
      </c>
      <c r="I463" s="124"/>
      <c r="J463" s="124" t="s">
        <v>21</v>
      </c>
      <c r="K463" s="124" t="s">
        <v>21</v>
      </c>
      <c r="L463" s="1">
        <f t="shared" si="43"/>
        <v>5</v>
      </c>
      <c r="M463" s="1" t="s">
        <v>668</v>
      </c>
      <c r="N463" s="1" t="str">
        <f t="shared" si="42"/>
        <v>n.a.</v>
      </c>
      <c r="O463" s="1"/>
      <c r="P463" s="1"/>
      <c r="Q463" s="1">
        <f t="shared" si="44"/>
        <v>5</v>
      </c>
      <c r="R463" s="1" t="s">
        <v>668</v>
      </c>
      <c r="S463" s="1" t="str">
        <f t="shared" si="45"/>
        <v>n.a.</v>
      </c>
      <c r="T463" s="1"/>
      <c r="U463" s="1"/>
      <c r="V463" s="1" t="str">
        <f t="shared" si="46"/>
        <v>n.a.</v>
      </c>
      <c r="W463" s="1" t="s">
        <v>668</v>
      </c>
      <c r="X463" s="1" t="str">
        <f t="shared" si="47"/>
        <v>n.a.</v>
      </c>
    </row>
    <row r="464" spans="1:24" x14ac:dyDescent="0.25">
      <c r="A464" s="11"/>
      <c r="B464" s="11" t="str">
        <f>HYPERLINK("https://attack.mitre.org/techniques/T1021/006","MITRE")</f>
        <v>MITRE</v>
      </c>
      <c r="C464" s="11" t="s">
        <v>420</v>
      </c>
      <c r="D464" s="117" t="s">
        <v>422</v>
      </c>
      <c r="E464" s="118" t="s">
        <v>435</v>
      </c>
      <c r="F464" s="16">
        <v>3</v>
      </c>
      <c r="G464" s="16">
        <v>3</v>
      </c>
      <c r="H464" s="16" t="s">
        <v>7</v>
      </c>
      <c r="I464" s="124"/>
      <c r="J464" s="124" t="s">
        <v>21</v>
      </c>
      <c r="K464" s="124" t="s">
        <v>21</v>
      </c>
      <c r="L464" s="1">
        <f t="shared" si="43"/>
        <v>5</v>
      </c>
      <c r="M464" s="1" t="s">
        <v>668</v>
      </c>
      <c r="N464" s="1" t="str">
        <f t="shared" si="42"/>
        <v>n.a.</v>
      </c>
      <c r="O464" s="1"/>
      <c r="P464" s="1"/>
      <c r="Q464" s="1">
        <f t="shared" si="44"/>
        <v>5</v>
      </c>
      <c r="R464" s="1" t="s">
        <v>668</v>
      </c>
      <c r="S464" s="1" t="str">
        <f t="shared" si="45"/>
        <v>n.a.</v>
      </c>
      <c r="T464" s="1"/>
      <c r="U464" s="1"/>
      <c r="V464" s="1" t="str">
        <f t="shared" si="46"/>
        <v>n.a.</v>
      </c>
      <c r="W464" s="1" t="s">
        <v>668</v>
      </c>
      <c r="X464" s="1" t="str">
        <f t="shared" si="47"/>
        <v>n.a.</v>
      </c>
    </row>
    <row r="465" spans="1:24" x14ac:dyDescent="0.25">
      <c r="A465" s="11"/>
      <c r="B465" s="11" t="str">
        <f>HYPERLINK("https://attack.mitre.org/techniques/T1091/","MITRE")</f>
        <v>MITRE</v>
      </c>
      <c r="C465" s="11" t="s">
        <v>420</v>
      </c>
      <c r="D465" s="117" t="s">
        <v>421</v>
      </c>
      <c r="E465" s="118" t="s">
        <v>15</v>
      </c>
      <c r="F465" s="16">
        <v>3</v>
      </c>
      <c r="G465" s="16">
        <v>3</v>
      </c>
      <c r="H465" s="16" t="s">
        <v>7</v>
      </c>
      <c r="I465" s="92"/>
      <c r="J465" s="92" t="s">
        <v>21</v>
      </c>
      <c r="K465" s="92" t="s">
        <v>21</v>
      </c>
      <c r="L465" s="1">
        <f t="shared" si="43"/>
        <v>5</v>
      </c>
      <c r="M465" s="1" t="s">
        <v>668</v>
      </c>
      <c r="N465" s="1" t="str">
        <f t="shared" si="42"/>
        <v>n.a.</v>
      </c>
      <c r="O465" s="1"/>
      <c r="P465" s="1"/>
      <c r="Q465" s="1">
        <f t="shared" si="44"/>
        <v>5</v>
      </c>
      <c r="R465" s="1" t="s">
        <v>668</v>
      </c>
      <c r="S465" s="1" t="str">
        <f t="shared" si="45"/>
        <v>n.a.</v>
      </c>
      <c r="T465" s="1"/>
      <c r="U465" s="1"/>
      <c r="V465" s="1" t="str">
        <f t="shared" si="46"/>
        <v>n.a.</v>
      </c>
      <c r="W465" s="1" t="s">
        <v>668</v>
      </c>
      <c r="X465" s="1" t="str">
        <f t="shared" si="47"/>
        <v>n.a.</v>
      </c>
    </row>
    <row r="466" spans="1:24" x14ac:dyDescent="0.25">
      <c r="A466" s="11"/>
      <c r="B466" s="11" t="str">
        <f>HYPERLINK("https://attack.mitre.org/techniques/T1072","MITRE")</f>
        <v>MITRE</v>
      </c>
      <c r="C466" s="11" t="s">
        <v>420</v>
      </c>
      <c r="D466" s="117" t="s">
        <v>328</v>
      </c>
      <c r="E466" s="118" t="s">
        <v>15</v>
      </c>
      <c r="F466" s="16">
        <v>3</v>
      </c>
      <c r="G466" s="16">
        <v>3</v>
      </c>
      <c r="H466" s="16">
        <v>3</v>
      </c>
      <c r="I466" s="124"/>
      <c r="J466" s="124" t="s">
        <v>21</v>
      </c>
      <c r="K466" s="124" t="s">
        <v>21</v>
      </c>
      <c r="L466" s="1">
        <f t="shared" si="43"/>
        <v>5</v>
      </c>
      <c r="M466" s="1" t="s">
        <v>668</v>
      </c>
      <c r="N466" s="1" t="str">
        <f t="shared" si="42"/>
        <v>n.a.</v>
      </c>
      <c r="O466" s="1"/>
      <c r="P466" s="1"/>
      <c r="Q466" s="1">
        <f t="shared" si="44"/>
        <v>5</v>
      </c>
      <c r="R466" s="1" t="s">
        <v>668</v>
      </c>
      <c r="S466" s="1" t="str">
        <f t="shared" si="45"/>
        <v>n.a.</v>
      </c>
      <c r="T466" s="1"/>
      <c r="U466" s="1"/>
      <c r="V466" s="1">
        <f t="shared" si="46"/>
        <v>5</v>
      </c>
      <c r="W466" s="1" t="s">
        <v>668</v>
      </c>
      <c r="X466" s="1" t="str">
        <f t="shared" si="47"/>
        <v>n.a.</v>
      </c>
    </row>
    <row r="467" spans="1:24" x14ac:dyDescent="0.25">
      <c r="A467" s="11"/>
      <c r="B467" s="11" t="str">
        <f>HYPERLINK("https://attack.mitre.org/techniques/T1080","MITRE")</f>
        <v>MITRE</v>
      </c>
      <c r="C467" s="11" t="s">
        <v>420</v>
      </c>
      <c r="D467" s="117" t="s">
        <v>436</v>
      </c>
      <c r="E467" s="118" t="s">
        <v>15</v>
      </c>
      <c r="F467" s="16">
        <v>3</v>
      </c>
      <c r="G467" s="16">
        <v>3</v>
      </c>
      <c r="H467" s="16">
        <v>3</v>
      </c>
      <c r="I467" s="124"/>
      <c r="J467" s="124" t="s">
        <v>21</v>
      </c>
      <c r="K467" s="124" t="s">
        <v>21</v>
      </c>
      <c r="L467" s="1">
        <f t="shared" si="43"/>
        <v>5</v>
      </c>
      <c r="M467" s="1" t="s">
        <v>668</v>
      </c>
      <c r="N467" s="1" t="str">
        <f t="shared" si="42"/>
        <v>n.a.</v>
      </c>
      <c r="O467" s="1"/>
      <c r="P467" s="1"/>
      <c r="Q467" s="1">
        <f t="shared" si="44"/>
        <v>5</v>
      </c>
      <c r="R467" s="1" t="s">
        <v>668</v>
      </c>
      <c r="S467" s="1" t="str">
        <f t="shared" si="45"/>
        <v>n.a.</v>
      </c>
      <c r="T467" s="1"/>
      <c r="U467" s="1"/>
      <c r="V467" s="1">
        <f t="shared" si="46"/>
        <v>5</v>
      </c>
      <c r="W467" s="1" t="s">
        <v>668</v>
      </c>
      <c r="X467" s="1" t="str">
        <f t="shared" si="47"/>
        <v>n.a.</v>
      </c>
    </row>
    <row r="468" spans="1:24" x14ac:dyDescent="0.25">
      <c r="A468" s="11"/>
      <c r="B468" s="11" t="str">
        <f>HYPERLINK("https://attack.mitre.org/techniques/T1550/001/","MITRE")</f>
        <v>MITRE</v>
      </c>
      <c r="C468" s="11" t="s">
        <v>420</v>
      </c>
      <c r="D468" s="117" t="s">
        <v>189</v>
      </c>
      <c r="E468" s="118" t="s">
        <v>190</v>
      </c>
      <c r="F468" s="16" t="s">
        <v>7</v>
      </c>
      <c r="G468" s="16" t="s">
        <v>7</v>
      </c>
      <c r="H468" s="16">
        <v>3</v>
      </c>
      <c r="I468" s="92" t="s">
        <v>21</v>
      </c>
      <c r="J468" s="92" t="s">
        <v>21</v>
      </c>
      <c r="K468" s="92" t="s">
        <v>21</v>
      </c>
      <c r="L468" s="1" t="str">
        <f t="shared" si="43"/>
        <v>n.a.</v>
      </c>
      <c r="M468" s="1" t="s">
        <v>668</v>
      </c>
      <c r="N468" s="1" t="str">
        <f t="shared" si="42"/>
        <v>n.a.</v>
      </c>
      <c r="O468" s="1"/>
      <c r="P468" s="1"/>
      <c r="Q468" s="1" t="str">
        <f t="shared" si="44"/>
        <v>n.a.</v>
      </c>
      <c r="R468" s="1" t="s">
        <v>668</v>
      </c>
      <c r="S468" s="1" t="str">
        <f t="shared" si="45"/>
        <v>n.a.</v>
      </c>
      <c r="T468" s="1"/>
      <c r="U468" s="1"/>
      <c r="V468" s="1">
        <f t="shared" si="46"/>
        <v>6</v>
      </c>
      <c r="W468" s="1" t="s">
        <v>668</v>
      </c>
      <c r="X468" s="1" t="str">
        <f t="shared" si="47"/>
        <v>n.a.</v>
      </c>
    </row>
    <row r="469" spans="1:24" x14ac:dyDescent="0.25">
      <c r="A469" s="11"/>
      <c r="B469" s="11" t="str">
        <f>HYPERLINK("https://attack.mitre.org/techniques/T1550/002/","MITRE")</f>
        <v>MITRE</v>
      </c>
      <c r="C469" s="11" t="s">
        <v>420</v>
      </c>
      <c r="D469" s="117" t="s">
        <v>189</v>
      </c>
      <c r="E469" s="118" t="s">
        <v>272</v>
      </c>
      <c r="F469" s="16">
        <v>3</v>
      </c>
      <c r="G469" s="16">
        <v>3</v>
      </c>
      <c r="H469" s="16" t="s">
        <v>7</v>
      </c>
      <c r="I469" s="92"/>
      <c r="J469" s="92" t="s">
        <v>21</v>
      </c>
      <c r="K469" s="92" t="s">
        <v>21</v>
      </c>
      <c r="L469" s="1">
        <f t="shared" si="43"/>
        <v>5</v>
      </c>
      <c r="M469" s="1" t="s">
        <v>668</v>
      </c>
      <c r="N469" s="1" t="str">
        <f t="shared" si="42"/>
        <v>n.a.</v>
      </c>
      <c r="O469" s="1"/>
      <c r="P469" s="1"/>
      <c r="Q469" s="1">
        <f t="shared" si="44"/>
        <v>5</v>
      </c>
      <c r="R469" s="1" t="s">
        <v>668</v>
      </c>
      <c r="S469" s="1" t="str">
        <f t="shared" si="45"/>
        <v>n.a.</v>
      </c>
      <c r="T469" s="1"/>
      <c r="U469" s="1"/>
      <c r="V469" s="1" t="str">
        <f t="shared" si="46"/>
        <v>n.a.</v>
      </c>
      <c r="W469" s="1" t="s">
        <v>668</v>
      </c>
      <c r="X469" s="1" t="str">
        <f t="shared" si="47"/>
        <v>n.a.</v>
      </c>
    </row>
    <row r="470" spans="1:24" x14ac:dyDescent="0.25">
      <c r="A470" s="11"/>
      <c r="B470" s="11" t="str">
        <f>HYPERLINK("https://attack.mitre.org/techniques/T1550/003/","MITRE")</f>
        <v>MITRE</v>
      </c>
      <c r="C470" s="11" t="s">
        <v>420</v>
      </c>
      <c r="D470" s="117" t="s">
        <v>189</v>
      </c>
      <c r="E470" s="118" t="s">
        <v>273</v>
      </c>
      <c r="F470" s="16">
        <v>3</v>
      </c>
      <c r="G470" s="16">
        <v>3</v>
      </c>
      <c r="H470" s="16" t="s">
        <v>7</v>
      </c>
      <c r="I470" s="92"/>
      <c r="J470" s="92" t="s">
        <v>21</v>
      </c>
      <c r="K470" s="92" t="s">
        <v>21</v>
      </c>
      <c r="L470" s="1">
        <f t="shared" si="43"/>
        <v>5</v>
      </c>
      <c r="M470" s="1" t="s">
        <v>668</v>
      </c>
      <c r="N470" s="1" t="str">
        <f t="shared" si="42"/>
        <v>n.a.</v>
      </c>
      <c r="O470" s="1"/>
      <c r="P470" s="1"/>
      <c r="Q470" s="1">
        <f t="shared" si="44"/>
        <v>5</v>
      </c>
      <c r="R470" s="1" t="s">
        <v>668</v>
      </c>
      <c r="S470" s="1" t="str">
        <f t="shared" si="45"/>
        <v>n.a.</v>
      </c>
      <c r="T470" s="1"/>
      <c r="U470" s="1"/>
      <c r="V470" s="1" t="str">
        <f t="shared" si="46"/>
        <v>n.a.</v>
      </c>
      <c r="W470" s="1" t="s">
        <v>668</v>
      </c>
      <c r="X470" s="1" t="str">
        <f t="shared" si="47"/>
        <v>n.a.</v>
      </c>
    </row>
    <row r="471" spans="1:24" x14ac:dyDescent="0.25">
      <c r="A471" s="11"/>
      <c r="B471" s="11" t="str">
        <f>HYPERLINK("https://attack.mitre.org/techniques/T1550/004/","MITRE")</f>
        <v>MITRE</v>
      </c>
      <c r="C471" s="11" t="s">
        <v>420</v>
      </c>
      <c r="D471" s="117" t="s">
        <v>189</v>
      </c>
      <c r="E471" s="118" t="s">
        <v>290</v>
      </c>
      <c r="F471" s="16">
        <v>3</v>
      </c>
      <c r="G471" s="16" t="s">
        <v>7</v>
      </c>
      <c r="H471" s="16">
        <v>3</v>
      </c>
      <c r="I471" s="92"/>
      <c r="J471" s="92" t="s">
        <v>21</v>
      </c>
      <c r="K471" s="92" t="s">
        <v>21</v>
      </c>
      <c r="L471" s="1">
        <f t="shared" si="43"/>
        <v>5</v>
      </c>
      <c r="M471" s="1" t="s">
        <v>668</v>
      </c>
      <c r="N471" s="1" t="str">
        <f t="shared" si="42"/>
        <v>n.a.</v>
      </c>
      <c r="O471" s="1"/>
      <c r="P471" s="1"/>
      <c r="Q471" s="1" t="str">
        <f t="shared" si="44"/>
        <v>n.a.</v>
      </c>
      <c r="R471" s="1" t="s">
        <v>668</v>
      </c>
      <c r="S471" s="1" t="str">
        <f t="shared" si="45"/>
        <v>n.a.</v>
      </c>
      <c r="T471" s="1"/>
      <c r="U471" s="1"/>
      <c r="V471" s="1">
        <f t="shared" si="46"/>
        <v>5</v>
      </c>
      <c r="W471" s="1" t="s">
        <v>668</v>
      </c>
      <c r="X471" s="1" t="str">
        <f t="shared" si="47"/>
        <v>n.a.</v>
      </c>
    </row>
    <row r="472" spans="1:24" x14ac:dyDescent="0.25">
      <c r="A472" s="6"/>
      <c r="B472" s="6" t="str">
        <f>HYPERLINK("https://attack.mitre.org/techniques/T1098/001","MITRE")</f>
        <v>MITRE</v>
      </c>
      <c r="C472" s="6" t="s">
        <v>437</v>
      </c>
      <c r="D472" s="117" t="s">
        <v>438</v>
      </c>
      <c r="E472" s="118" t="s">
        <v>439</v>
      </c>
      <c r="F472" s="16" t="s">
        <v>7</v>
      </c>
      <c r="G472" s="16" t="s">
        <v>7</v>
      </c>
      <c r="H472" s="16">
        <v>3</v>
      </c>
      <c r="I472" s="124" t="s">
        <v>21</v>
      </c>
      <c r="J472" s="124" t="s">
        <v>21</v>
      </c>
      <c r="K472" s="124" t="s">
        <v>21</v>
      </c>
      <c r="L472" s="1" t="str">
        <f t="shared" si="43"/>
        <v>n.a.</v>
      </c>
      <c r="M472" s="1" t="s">
        <v>668</v>
      </c>
      <c r="N472" s="1" t="str">
        <f t="shared" si="42"/>
        <v>n.a.</v>
      </c>
      <c r="O472" s="1"/>
      <c r="P472" s="1"/>
      <c r="Q472" s="1" t="str">
        <f t="shared" si="44"/>
        <v>n.a.</v>
      </c>
      <c r="R472" s="1" t="s">
        <v>668</v>
      </c>
      <c r="S472" s="1" t="str">
        <f t="shared" si="45"/>
        <v>n.a.</v>
      </c>
      <c r="T472" s="1"/>
      <c r="U472" s="1"/>
      <c r="V472" s="1">
        <f t="shared" si="46"/>
        <v>6</v>
      </c>
      <c r="W472" s="1" t="s">
        <v>668</v>
      </c>
      <c r="X472" s="1" t="str">
        <f t="shared" si="47"/>
        <v>n.a.</v>
      </c>
    </row>
    <row r="473" spans="1:24" x14ac:dyDescent="0.25">
      <c r="A473" s="6"/>
      <c r="B473" s="6" t="str">
        <f>HYPERLINK("https://attack.mitre.org/techniques/T1098/006","MITRE")</f>
        <v>MITRE</v>
      </c>
      <c r="C473" s="6" t="s">
        <v>437</v>
      </c>
      <c r="D473" s="117" t="s">
        <v>438</v>
      </c>
      <c r="E473" s="118" t="s">
        <v>605</v>
      </c>
      <c r="F473" s="16">
        <v>2</v>
      </c>
      <c r="G473" s="16">
        <v>3</v>
      </c>
      <c r="H473" s="16" t="s">
        <v>7</v>
      </c>
      <c r="I473" s="124" t="s">
        <v>21</v>
      </c>
      <c r="J473" s="124" t="s">
        <v>21</v>
      </c>
      <c r="K473" s="124" t="s">
        <v>21</v>
      </c>
      <c r="L473" s="1">
        <f t="shared" si="43"/>
        <v>5</v>
      </c>
      <c r="M473" s="1" t="s">
        <v>668</v>
      </c>
      <c r="N473" s="1" t="str">
        <f t="shared" si="42"/>
        <v>n.a.</v>
      </c>
      <c r="O473" s="1"/>
      <c r="P473" s="1"/>
      <c r="Q473" s="1">
        <f t="shared" si="44"/>
        <v>6</v>
      </c>
      <c r="R473" s="1" t="s">
        <v>668</v>
      </c>
      <c r="S473" s="1" t="str">
        <f t="shared" si="45"/>
        <v>n.a.</v>
      </c>
      <c r="T473" s="1"/>
      <c r="U473" s="1"/>
      <c r="V473" s="1" t="str">
        <f t="shared" si="46"/>
        <v>n.a.</v>
      </c>
      <c r="W473" s="1" t="s">
        <v>668</v>
      </c>
      <c r="X473" s="1" t="str">
        <f t="shared" si="47"/>
        <v>n.a.</v>
      </c>
    </row>
    <row r="474" spans="1:24" x14ac:dyDescent="0.25">
      <c r="A474" s="6"/>
      <c r="B474" s="6" t="str">
        <f>HYPERLINK("https://attack.mitre.org/techniques/T1098/003/","MITRE")</f>
        <v>MITRE</v>
      </c>
      <c r="C474" s="6" t="s">
        <v>437</v>
      </c>
      <c r="D474" s="117" t="s">
        <v>438</v>
      </c>
      <c r="E474" s="118" t="s">
        <v>441</v>
      </c>
      <c r="F474" s="16" t="s">
        <v>7</v>
      </c>
      <c r="G474" s="16" t="s">
        <v>7</v>
      </c>
      <c r="H474" s="16">
        <v>3</v>
      </c>
      <c r="I474" s="92" t="s">
        <v>21</v>
      </c>
      <c r="J474" s="92" t="s">
        <v>21</v>
      </c>
      <c r="K474" s="92" t="s">
        <v>21</v>
      </c>
      <c r="L474" s="1" t="str">
        <f t="shared" si="43"/>
        <v>n.a.</v>
      </c>
      <c r="M474" s="1" t="s">
        <v>668</v>
      </c>
      <c r="N474" s="1" t="str">
        <f t="shared" si="42"/>
        <v>n.a.</v>
      </c>
      <c r="O474" s="1"/>
      <c r="P474" s="1"/>
      <c r="Q474" s="1" t="str">
        <f t="shared" si="44"/>
        <v>n.a.</v>
      </c>
      <c r="R474" s="1" t="s">
        <v>668</v>
      </c>
      <c r="S474" s="1" t="str">
        <f t="shared" si="45"/>
        <v>n.a.</v>
      </c>
      <c r="T474" s="1"/>
      <c r="U474" s="1"/>
      <c r="V474" s="1">
        <f t="shared" si="46"/>
        <v>6</v>
      </c>
      <c r="W474" s="1" t="s">
        <v>668</v>
      </c>
      <c r="X474" s="1" t="str">
        <f t="shared" si="47"/>
        <v>n.a.</v>
      </c>
    </row>
    <row r="475" spans="1:24" x14ac:dyDescent="0.25">
      <c r="A475" s="6"/>
      <c r="B475" s="6" t="str">
        <f>HYPERLINK("https://attack.mitre.org/techniques/T1197","MITRE")</f>
        <v>MITRE</v>
      </c>
      <c r="C475" s="6" t="s">
        <v>437</v>
      </c>
      <c r="D475" s="117" t="s">
        <v>144</v>
      </c>
      <c r="E475" s="118" t="s">
        <v>15</v>
      </c>
      <c r="F475" s="16">
        <v>3</v>
      </c>
      <c r="G475" s="16">
        <v>3</v>
      </c>
      <c r="H475" s="16" t="s">
        <v>7</v>
      </c>
      <c r="I475" s="124" t="s">
        <v>21</v>
      </c>
      <c r="J475" s="124" t="s">
        <v>21</v>
      </c>
      <c r="K475" s="124" t="s">
        <v>21</v>
      </c>
      <c r="L475" s="1">
        <f t="shared" si="43"/>
        <v>6</v>
      </c>
      <c r="M475" s="1" t="s">
        <v>668</v>
      </c>
      <c r="N475" s="1" t="str">
        <f t="shared" si="42"/>
        <v>n.a.</v>
      </c>
      <c r="O475" s="1"/>
      <c r="P475" s="1"/>
      <c r="Q475" s="1">
        <f t="shared" si="44"/>
        <v>6</v>
      </c>
      <c r="R475" s="1" t="s">
        <v>668</v>
      </c>
      <c r="S475" s="1" t="str">
        <f t="shared" si="45"/>
        <v>n.a.</v>
      </c>
      <c r="T475" s="1"/>
      <c r="U475" s="1"/>
      <c r="V475" s="1" t="str">
        <f t="shared" si="46"/>
        <v>n.a.</v>
      </c>
      <c r="W475" s="1" t="s">
        <v>668</v>
      </c>
      <c r="X475" s="1" t="str">
        <f t="shared" si="47"/>
        <v>n.a.</v>
      </c>
    </row>
    <row r="476" spans="1:24" x14ac:dyDescent="0.25">
      <c r="A476" s="6"/>
      <c r="B476" s="6" t="str">
        <f>HYPERLINK("https://attack.mitre.org/techniques/T1098/002/","MITRE")</f>
        <v>MITRE</v>
      </c>
      <c r="C476" s="6" t="s">
        <v>437</v>
      </c>
      <c r="D476" s="117" t="s">
        <v>438</v>
      </c>
      <c r="E476" s="118" t="s">
        <v>440</v>
      </c>
      <c r="F476" s="16">
        <v>3</v>
      </c>
      <c r="G476" s="16" t="s">
        <v>7</v>
      </c>
      <c r="H476" s="16">
        <v>3</v>
      </c>
      <c r="I476" s="92" t="s">
        <v>21</v>
      </c>
      <c r="J476" s="92" t="s">
        <v>21</v>
      </c>
      <c r="K476" s="92" t="s">
        <v>21</v>
      </c>
      <c r="L476" s="1">
        <f t="shared" si="43"/>
        <v>6</v>
      </c>
      <c r="M476" s="1" t="s">
        <v>668</v>
      </c>
      <c r="N476" s="1" t="str">
        <f t="shared" si="42"/>
        <v>n.a.</v>
      </c>
      <c r="O476" s="1"/>
      <c r="P476" s="1"/>
      <c r="Q476" s="1" t="str">
        <f t="shared" si="44"/>
        <v>n.a.</v>
      </c>
      <c r="R476" s="1" t="s">
        <v>668</v>
      </c>
      <c r="S476" s="1" t="str">
        <f t="shared" si="45"/>
        <v>n.a.</v>
      </c>
      <c r="T476" s="1"/>
      <c r="U476" s="1"/>
      <c r="V476" s="1">
        <f t="shared" si="46"/>
        <v>6</v>
      </c>
      <c r="W476" s="1" t="s">
        <v>668</v>
      </c>
      <c r="X476" s="1" t="str">
        <f t="shared" si="47"/>
        <v>n.a.</v>
      </c>
    </row>
    <row r="477" spans="1:24" x14ac:dyDescent="0.25">
      <c r="A477" s="6"/>
      <c r="B477" s="6" t="str">
        <f>HYPERLINK("https://attack.mitre.org/techniques/T1098/005/","MITRE")</f>
        <v>MITRE</v>
      </c>
      <c r="C477" s="6" t="s">
        <v>437</v>
      </c>
      <c r="D477" s="117" t="s">
        <v>438</v>
      </c>
      <c r="E477" s="118" t="s">
        <v>443</v>
      </c>
      <c r="F477" s="16">
        <v>3</v>
      </c>
      <c r="G477" s="16">
        <v>3</v>
      </c>
      <c r="H477" s="16">
        <v>3</v>
      </c>
      <c r="I477" s="92" t="s">
        <v>21</v>
      </c>
      <c r="J477" s="92" t="s">
        <v>21</v>
      </c>
      <c r="K477" s="92" t="s">
        <v>21</v>
      </c>
      <c r="L477" s="1">
        <f t="shared" si="43"/>
        <v>6</v>
      </c>
      <c r="M477" s="1" t="s">
        <v>668</v>
      </c>
      <c r="N477" s="1" t="str">
        <f t="shared" si="42"/>
        <v>n.a.</v>
      </c>
      <c r="O477" s="1"/>
      <c r="P477" s="1"/>
      <c r="Q477" s="1">
        <f t="shared" si="44"/>
        <v>6</v>
      </c>
      <c r="R477" s="1" t="s">
        <v>668</v>
      </c>
      <c r="S477" s="1" t="str">
        <f t="shared" si="45"/>
        <v>n.a.</v>
      </c>
      <c r="T477" s="1"/>
      <c r="U477" s="1"/>
      <c r="V477" s="1">
        <f t="shared" si="46"/>
        <v>6</v>
      </c>
      <c r="W477" s="1" t="s">
        <v>668</v>
      </c>
      <c r="X477" s="1" t="str">
        <f t="shared" si="47"/>
        <v>n.a.</v>
      </c>
    </row>
    <row r="478" spans="1:24" x14ac:dyDescent="0.25">
      <c r="A478" s="6"/>
      <c r="B478" s="6" t="str">
        <f>HYPERLINK("https://attack.mitre.org/techniques/T1098/004/","MITRE")</f>
        <v>MITRE</v>
      </c>
      <c r="C478" s="6" t="s">
        <v>437</v>
      </c>
      <c r="D478" s="117" t="s">
        <v>438</v>
      </c>
      <c r="E478" s="118" t="s">
        <v>442</v>
      </c>
      <c r="F478" s="16">
        <v>3</v>
      </c>
      <c r="G478" s="16">
        <v>3</v>
      </c>
      <c r="H478" s="16">
        <v>3</v>
      </c>
      <c r="I478" s="92" t="s">
        <v>21</v>
      </c>
      <c r="J478" s="92" t="s">
        <v>21</v>
      </c>
      <c r="K478" s="92" t="s">
        <v>21</v>
      </c>
      <c r="L478" s="1">
        <f t="shared" si="43"/>
        <v>6</v>
      </c>
      <c r="M478" s="1" t="s">
        <v>668</v>
      </c>
      <c r="N478" s="1" t="str">
        <f t="shared" si="42"/>
        <v>n.a.</v>
      </c>
      <c r="O478" s="1"/>
      <c r="P478" s="1"/>
      <c r="Q478" s="1">
        <f t="shared" si="44"/>
        <v>6</v>
      </c>
      <c r="R478" s="1" t="s">
        <v>668</v>
      </c>
      <c r="S478" s="1" t="str">
        <f t="shared" si="45"/>
        <v>n.a.</v>
      </c>
      <c r="T478" s="1"/>
      <c r="U478" s="1"/>
      <c r="V478" s="1">
        <f t="shared" si="46"/>
        <v>6</v>
      </c>
      <c r="W478" s="1" t="s">
        <v>668</v>
      </c>
      <c r="X478" s="1" t="str">
        <f t="shared" si="47"/>
        <v>n.a.</v>
      </c>
    </row>
    <row r="479" spans="1:24" x14ac:dyDescent="0.25">
      <c r="A479" s="6"/>
      <c r="B479" s="6" t="str">
        <f>HYPERLINK("https://attack.mitre.org/techniques/T1098/007/","MITRE")</f>
        <v>MITRE</v>
      </c>
      <c r="C479" s="6" t="s">
        <v>437</v>
      </c>
      <c r="D479" s="117" t="s">
        <v>438</v>
      </c>
      <c r="E479" s="118" t="s">
        <v>732</v>
      </c>
      <c r="F479" s="16">
        <v>3</v>
      </c>
      <c r="G479" s="16">
        <v>3</v>
      </c>
      <c r="H479" s="16" t="s">
        <v>7</v>
      </c>
      <c r="I479" s="92" t="s">
        <v>21</v>
      </c>
      <c r="J479" s="92" t="s">
        <v>21</v>
      </c>
      <c r="K479" s="92" t="s">
        <v>21</v>
      </c>
      <c r="L479" s="1">
        <f t="shared" si="43"/>
        <v>6</v>
      </c>
      <c r="M479" s="1" t="s">
        <v>668</v>
      </c>
      <c r="N479" s="1" t="str">
        <f t="shared" si="42"/>
        <v>n.a.</v>
      </c>
      <c r="O479" s="1"/>
      <c r="P479" s="1"/>
      <c r="Q479" s="1">
        <f t="shared" si="44"/>
        <v>6</v>
      </c>
      <c r="R479" s="1" t="s">
        <v>668</v>
      </c>
      <c r="S479" s="1" t="str">
        <f t="shared" si="45"/>
        <v>n.a.</v>
      </c>
      <c r="T479" s="1"/>
      <c r="U479" s="1"/>
      <c r="V479" s="1" t="str">
        <f t="shared" si="46"/>
        <v>n.a.</v>
      </c>
      <c r="W479" s="1" t="s">
        <v>668</v>
      </c>
      <c r="X479" s="1" t="str">
        <f t="shared" si="47"/>
        <v>n.a.</v>
      </c>
    </row>
    <row r="480" spans="1:24" x14ac:dyDescent="0.25">
      <c r="A480" s="6"/>
      <c r="B480" s="6" t="str">
        <f>HYPERLINK("https://attack.mitre.org/techniques/T1547/014","MITRE")</f>
        <v>MITRE</v>
      </c>
      <c r="C480" s="6" t="s">
        <v>437</v>
      </c>
      <c r="D480" s="117" t="s">
        <v>444</v>
      </c>
      <c r="E480" s="118" t="s">
        <v>478</v>
      </c>
      <c r="F480" s="16">
        <v>3</v>
      </c>
      <c r="G480" s="16">
        <v>3</v>
      </c>
      <c r="H480" s="16" t="s">
        <v>7</v>
      </c>
      <c r="I480" s="124" t="s">
        <v>21</v>
      </c>
      <c r="J480" s="124" t="s">
        <v>21</v>
      </c>
      <c r="K480" s="124" t="s">
        <v>21</v>
      </c>
      <c r="L480" s="1">
        <f t="shared" si="43"/>
        <v>6</v>
      </c>
      <c r="M480" s="1" t="s">
        <v>668</v>
      </c>
      <c r="N480" s="1" t="str">
        <f t="shared" si="42"/>
        <v>n.a.</v>
      </c>
      <c r="O480" s="1"/>
      <c r="P480" s="1"/>
      <c r="Q480" s="1">
        <f t="shared" si="44"/>
        <v>6</v>
      </c>
      <c r="R480" s="1" t="s">
        <v>668</v>
      </c>
      <c r="S480" s="1" t="str">
        <f t="shared" si="45"/>
        <v>n.a.</v>
      </c>
      <c r="T480" s="1"/>
      <c r="U480" s="1"/>
      <c r="V480" s="1" t="str">
        <f t="shared" si="46"/>
        <v>n.a.</v>
      </c>
      <c r="W480" s="1" t="s">
        <v>668</v>
      </c>
      <c r="X480" s="1" t="str">
        <f t="shared" si="47"/>
        <v>n.a.</v>
      </c>
    </row>
    <row r="481" spans="1:24" x14ac:dyDescent="0.25">
      <c r="A481" s="6"/>
      <c r="B481" s="6" t="str">
        <f>HYPERLINK("https://attack.mitre.org/techniques/T1547/002","MITRE")</f>
        <v>MITRE</v>
      </c>
      <c r="C481" s="6" t="s">
        <v>437</v>
      </c>
      <c r="D481" s="117" t="s">
        <v>444</v>
      </c>
      <c r="E481" s="118" t="s">
        <v>479</v>
      </c>
      <c r="F481" s="16">
        <v>1</v>
      </c>
      <c r="G481" s="16">
        <v>2</v>
      </c>
      <c r="H481" s="16" t="s">
        <v>7</v>
      </c>
      <c r="I481" s="124"/>
      <c r="J481" s="124" t="s">
        <v>21</v>
      </c>
      <c r="K481" s="124" t="s">
        <v>21</v>
      </c>
      <c r="L481" s="1">
        <f t="shared" si="43"/>
        <v>3</v>
      </c>
      <c r="M481" s="1" t="s">
        <v>668</v>
      </c>
      <c r="N481" s="1" t="str">
        <f t="shared" si="42"/>
        <v>n.a.</v>
      </c>
      <c r="O481" s="1"/>
      <c r="P481" s="1"/>
      <c r="Q481" s="1">
        <f t="shared" si="44"/>
        <v>4</v>
      </c>
      <c r="R481" s="1" t="s">
        <v>668</v>
      </c>
      <c r="S481" s="1" t="str">
        <f t="shared" si="45"/>
        <v>n.a.</v>
      </c>
      <c r="T481" s="1"/>
      <c r="U481" s="1"/>
      <c r="V481" s="1" t="str">
        <f t="shared" si="46"/>
        <v>n.a.</v>
      </c>
      <c r="W481" s="1" t="s">
        <v>668</v>
      </c>
      <c r="X481" s="1" t="str">
        <f t="shared" si="47"/>
        <v>n.a.</v>
      </c>
    </row>
    <row r="482" spans="1:24" x14ac:dyDescent="0.25">
      <c r="A482" s="6"/>
      <c r="B482" s="6" t="str">
        <f>HYPERLINK("https://attack.mitre.org/techniques/T1547/008","MITRE")</f>
        <v>MITRE</v>
      </c>
      <c r="C482" s="6" t="s">
        <v>437</v>
      </c>
      <c r="D482" s="117" t="s">
        <v>444</v>
      </c>
      <c r="E482" s="118" t="s">
        <v>480</v>
      </c>
      <c r="F482" s="16">
        <v>2</v>
      </c>
      <c r="G482" s="16">
        <v>2</v>
      </c>
      <c r="H482" s="16" t="s">
        <v>7</v>
      </c>
      <c r="I482" s="124"/>
      <c r="J482" s="124" t="s">
        <v>21</v>
      </c>
      <c r="K482" s="124" t="s">
        <v>21</v>
      </c>
      <c r="L482" s="1">
        <f t="shared" si="43"/>
        <v>4</v>
      </c>
      <c r="M482" s="1" t="s">
        <v>668</v>
      </c>
      <c r="N482" s="1" t="str">
        <f t="shared" si="42"/>
        <v>n.a.</v>
      </c>
      <c r="O482" s="1"/>
      <c r="P482" s="1"/>
      <c r="Q482" s="1">
        <f t="shared" si="44"/>
        <v>4</v>
      </c>
      <c r="R482" s="1" t="s">
        <v>668</v>
      </c>
      <c r="S482" s="1" t="str">
        <f t="shared" si="45"/>
        <v>n.a.</v>
      </c>
      <c r="T482" s="1"/>
      <c r="U482" s="1"/>
      <c r="V482" s="1" t="str">
        <f t="shared" si="46"/>
        <v>n.a.</v>
      </c>
      <c r="W482" s="1" t="s">
        <v>668</v>
      </c>
      <c r="X482" s="1" t="str">
        <f t="shared" si="47"/>
        <v>n.a.</v>
      </c>
    </row>
    <row r="483" spans="1:24" x14ac:dyDescent="0.25">
      <c r="A483" s="6"/>
      <c r="B483" s="6" t="str">
        <f>HYPERLINK("https://attack.mitre.org/techniques/T1547/006","MITRE")</f>
        <v>MITRE</v>
      </c>
      <c r="C483" s="6" t="s">
        <v>437</v>
      </c>
      <c r="D483" s="117" t="s">
        <v>444</v>
      </c>
      <c r="E483" s="118" t="s">
        <v>445</v>
      </c>
      <c r="F483" s="16">
        <v>3</v>
      </c>
      <c r="G483" s="16">
        <v>3</v>
      </c>
      <c r="H483" s="16" t="s">
        <v>7</v>
      </c>
      <c r="I483" s="92" t="s">
        <v>21</v>
      </c>
      <c r="J483" s="92" t="s">
        <v>21</v>
      </c>
      <c r="K483" s="92" t="s">
        <v>21</v>
      </c>
      <c r="L483" s="1">
        <f t="shared" si="43"/>
        <v>6</v>
      </c>
      <c r="M483" s="1" t="s">
        <v>668</v>
      </c>
      <c r="N483" s="1" t="str">
        <f t="shared" si="42"/>
        <v>n.a.</v>
      </c>
      <c r="O483" s="1"/>
      <c r="P483" s="1"/>
      <c r="Q483" s="1">
        <f t="shared" si="44"/>
        <v>6</v>
      </c>
      <c r="R483" s="1" t="s">
        <v>668</v>
      </c>
      <c r="S483" s="1" t="str">
        <f t="shared" si="45"/>
        <v>n.a.</v>
      </c>
      <c r="T483" s="1"/>
      <c r="U483" s="1"/>
      <c r="V483" s="1" t="str">
        <f t="shared" si="46"/>
        <v>n.a.</v>
      </c>
      <c r="W483" s="1" t="s">
        <v>668</v>
      </c>
      <c r="X483" s="1" t="str">
        <f t="shared" si="47"/>
        <v>n.a.</v>
      </c>
    </row>
    <row r="484" spans="1:24" x14ac:dyDescent="0.25">
      <c r="A484" s="6"/>
      <c r="B484" s="6" t="str">
        <f>HYPERLINK("https://attack.mitre.org/techniques/T1547/015","MITRE")</f>
        <v>MITRE</v>
      </c>
      <c r="C484" s="6" t="s">
        <v>437</v>
      </c>
      <c r="D484" s="117" t="s">
        <v>444</v>
      </c>
      <c r="E484" s="118" t="s">
        <v>448</v>
      </c>
      <c r="F484" s="16">
        <v>3</v>
      </c>
      <c r="G484" s="16" t="s">
        <v>7</v>
      </c>
      <c r="H484" s="16" t="s">
        <v>7</v>
      </c>
      <c r="I484" s="92"/>
      <c r="J484" s="92" t="s">
        <v>21</v>
      </c>
      <c r="K484" s="92" t="s">
        <v>21</v>
      </c>
      <c r="L484" s="1">
        <f t="shared" si="43"/>
        <v>5</v>
      </c>
      <c r="M484" s="1" t="s">
        <v>668</v>
      </c>
      <c r="N484" s="1" t="str">
        <f t="shared" si="42"/>
        <v>n.a.</v>
      </c>
      <c r="O484" s="1"/>
      <c r="P484" s="1"/>
      <c r="Q484" s="1" t="str">
        <f t="shared" si="44"/>
        <v>n.a.</v>
      </c>
      <c r="R484" s="1" t="s">
        <v>668</v>
      </c>
      <c r="S484" s="1" t="str">
        <f t="shared" si="45"/>
        <v>n.a.</v>
      </c>
      <c r="T484" s="1"/>
      <c r="U484" s="1"/>
      <c r="V484" s="1" t="str">
        <f t="shared" si="46"/>
        <v>n.a.</v>
      </c>
      <c r="W484" s="1" t="s">
        <v>668</v>
      </c>
      <c r="X484" s="1" t="str">
        <f t="shared" si="47"/>
        <v>n.a.</v>
      </c>
    </row>
    <row r="485" spans="1:24" x14ac:dyDescent="0.25">
      <c r="A485" s="6"/>
      <c r="B485" s="6" t="str">
        <f>HYPERLINK("https://attack.mitre.org/techniques/T1547/010","MITRE")</f>
        <v>MITRE</v>
      </c>
      <c r="C485" s="6" t="s">
        <v>437</v>
      </c>
      <c r="D485" s="117" t="s">
        <v>444</v>
      </c>
      <c r="E485" s="118" t="s">
        <v>481</v>
      </c>
      <c r="F485" s="16">
        <v>2</v>
      </c>
      <c r="G485" s="16">
        <v>2</v>
      </c>
      <c r="H485" s="16" t="s">
        <v>7</v>
      </c>
      <c r="I485" s="124" t="s">
        <v>21</v>
      </c>
      <c r="J485" s="124" t="s">
        <v>21</v>
      </c>
      <c r="K485" s="124" t="s">
        <v>21</v>
      </c>
      <c r="L485" s="1">
        <f t="shared" si="43"/>
        <v>5</v>
      </c>
      <c r="M485" s="1" t="s">
        <v>668</v>
      </c>
      <c r="N485" s="1" t="str">
        <f t="shared" si="42"/>
        <v>n.a.</v>
      </c>
      <c r="O485" s="1"/>
      <c r="P485" s="1"/>
      <c r="Q485" s="1">
        <f t="shared" si="44"/>
        <v>5</v>
      </c>
      <c r="R485" s="1" t="s">
        <v>668</v>
      </c>
      <c r="S485" s="1" t="str">
        <f t="shared" si="45"/>
        <v>n.a.</v>
      </c>
      <c r="T485" s="1"/>
      <c r="U485" s="1"/>
      <c r="V485" s="1" t="str">
        <f t="shared" si="46"/>
        <v>n.a.</v>
      </c>
      <c r="W485" s="1" t="s">
        <v>668</v>
      </c>
      <c r="X485" s="1" t="str">
        <f t="shared" si="47"/>
        <v>n.a.</v>
      </c>
    </row>
    <row r="486" spans="1:24" x14ac:dyDescent="0.25">
      <c r="A486" s="6"/>
      <c r="B486" s="6" t="str">
        <f>HYPERLINK("https://attack.mitre.org/techniques/T1547/012","MITRE")</f>
        <v>MITRE</v>
      </c>
      <c r="C486" s="6" t="s">
        <v>437</v>
      </c>
      <c r="D486" s="117" t="s">
        <v>444</v>
      </c>
      <c r="E486" s="118" t="s">
        <v>482</v>
      </c>
      <c r="F486" s="16">
        <v>3</v>
      </c>
      <c r="G486" s="16">
        <v>3</v>
      </c>
      <c r="H486" s="16" t="s">
        <v>7</v>
      </c>
      <c r="I486" s="124" t="s">
        <v>21</v>
      </c>
      <c r="J486" s="124" t="s">
        <v>21</v>
      </c>
      <c r="K486" s="124" t="s">
        <v>21</v>
      </c>
      <c r="L486" s="1">
        <f t="shared" si="43"/>
        <v>6</v>
      </c>
      <c r="M486" s="1" t="s">
        <v>668</v>
      </c>
      <c r="N486" s="1" t="str">
        <f t="shared" si="42"/>
        <v>n.a.</v>
      </c>
      <c r="O486" s="1"/>
      <c r="P486" s="1"/>
      <c r="Q486" s="1">
        <f t="shared" si="44"/>
        <v>6</v>
      </c>
      <c r="R486" s="1" t="s">
        <v>668</v>
      </c>
      <c r="S486" s="1" t="str">
        <f t="shared" si="45"/>
        <v>n.a.</v>
      </c>
      <c r="T486" s="1"/>
      <c r="U486" s="1"/>
      <c r="V486" s="1" t="str">
        <f t="shared" si="46"/>
        <v>n.a.</v>
      </c>
      <c r="W486" s="1" t="s">
        <v>668</v>
      </c>
      <c r="X486" s="1" t="str">
        <f t="shared" si="47"/>
        <v>n.a.</v>
      </c>
    </row>
    <row r="487" spans="1:24" x14ac:dyDescent="0.25">
      <c r="A487" s="6"/>
      <c r="B487" s="6" t="str">
        <f>HYPERLINK("https://attack.mitre.org/techniques/T1547/001","MITRE")</f>
        <v>MITRE</v>
      </c>
      <c r="C487" s="6" t="s">
        <v>437</v>
      </c>
      <c r="D487" s="117" t="s">
        <v>444</v>
      </c>
      <c r="E487" s="118" t="s">
        <v>483</v>
      </c>
      <c r="F487" s="16">
        <v>2</v>
      </c>
      <c r="G487" s="16">
        <v>2</v>
      </c>
      <c r="H487" s="16" t="s">
        <v>7</v>
      </c>
      <c r="I487" s="124"/>
      <c r="J487" s="124" t="s">
        <v>21</v>
      </c>
      <c r="K487" s="124" t="s">
        <v>21</v>
      </c>
      <c r="L487" s="1">
        <f t="shared" si="43"/>
        <v>4</v>
      </c>
      <c r="M487" s="1" t="s">
        <v>668</v>
      </c>
      <c r="N487" s="1" t="str">
        <f t="shared" si="42"/>
        <v>n.a.</v>
      </c>
      <c r="O487" s="1"/>
      <c r="P487" s="1"/>
      <c r="Q487" s="1">
        <f t="shared" si="44"/>
        <v>4</v>
      </c>
      <c r="R487" s="1" t="s">
        <v>668</v>
      </c>
      <c r="S487" s="1" t="str">
        <f t="shared" si="45"/>
        <v>n.a.</v>
      </c>
      <c r="T487" s="1"/>
      <c r="U487" s="1"/>
      <c r="V487" s="1" t="str">
        <f t="shared" si="46"/>
        <v>n.a.</v>
      </c>
      <c r="W487" s="1" t="s">
        <v>668</v>
      </c>
      <c r="X487" s="1" t="str">
        <f t="shared" si="47"/>
        <v>n.a.</v>
      </c>
    </row>
    <row r="488" spans="1:24" x14ac:dyDescent="0.25">
      <c r="A488" s="6"/>
      <c r="B488" s="6" t="str">
        <f>HYPERLINK("https://attack.mitre.org/techniques/T1547/005","MITRE")</f>
        <v>MITRE</v>
      </c>
      <c r="C488" s="6" t="s">
        <v>437</v>
      </c>
      <c r="D488" s="117" t="s">
        <v>444</v>
      </c>
      <c r="E488" s="118" t="s">
        <v>484</v>
      </c>
      <c r="F488" s="16">
        <v>2</v>
      </c>
      <c r="G488" s="16">
        <v>3</v>
      </c>
      <c r="H488" s="16" t="s">
        <v>7</v>
      </c>
      <c r="I488" s="124" t="s">
        <v>21</v>
      </c>
      <c r="J488" s="124" t="s">
        <v>21</v>
      </c>
      <c r="K488" s="124" t="s">
        <v>21</v>
      </c>
      <c r="L488" s="1">
        <f t="shared" si="43"/>
        <v>5</v>
      </c>
      <c r="M488" s="1" t="s">
        <v>668</v>
      </c>
      <c r="N488" s="1" t="str">
        <f t="shared" si="42"/>
        <v>n.a.</v>
      </c>
      <c r="O488" s="1"/>
      <c r="P488" s="1"/>
      <c r="Q488" s="1">
        <f t="shared" si="44"/>
        <v>6</v>
      </c>
      <c r="R488" s="1" t="s">
        <v>668</v>
      </c>
      <c r="S488" s="1" t="str">
        <f t="shared" si="45"/>
        <v>n.a.</v>
      </c>
      <c r="T488" s="1"/>
      <c r="U488" s="1"/>
      <c r="V488" s="1" t="str">
        <f t="shared" si="46"/>
        <v>n.a.</v>
      </c>
      <c r="W488" s="1" t="s">
        <v>668</v>
      </c>
      <c r="X488" s="1" t="str">
        <f t="shared" si="47"/>
        <v>n.a.</v>
      </c>
    </row>
    <row r="489" spans="1:24" x14ac:dyDescent="0.25">
      <c r="A489" s="6"/>
      <c r="B489" s="6" t="str">
        <f>HYPERLINK("https://attack.mitre.org/techniques/T1547/007","MITRE")</f>
        <v>MITRE</v>
      </c>
      <c r="C489" s="6" t="s">
        <v>437</v>
      </c>
      <c r="D489" s="117" t="s">
        <v>444</v>
      </c>
      <c r="E489" s="118" t="s">
        <v>446</v>
      </c>
      <c r="F489" s="16">
        <v>2</v>
      </c>
      <c r="G489" s="16" t="s">
        <v>7</v>
      </c>
      <c r="H489" s="16" t="s">
        <v>7</v>
      </c>
      <c r="I489" s="92"/>
      <c r="J489" s="92" t="s">
        <v>21</v>
      </c>
      <c r="K489" s="92" t="s">
        <v>21</v>
      </c>
      <c r="L489" s="1">
        <f t="shared" si="43"/>
        <v>4</v>
      </c>
      <c r="M489" s="1" t="s">
        <v>668</v>
      </c>
      <c r="N489" s="1" t="str">
        <f t="shared" si="42"/>
        <v>n.a.</v>
      </c>
      <c r="O489" s="1"/>
      <c r="P489" s="1"/>
      <c r="Q489" s="1" t="str">
        <f t="shared" si="44"/>
        <v>n.a.</v>
      </c>
      <c r="R489" s="1" t="s">
        <v>668</v>
      </c>
      <c r="S489" s="1" t="str">
        <f t="shared" si="45"/>
        <v>n.a.</v>
      </c>
      <c r="T489" s="1"/>
      <c r="U489" s="1"/>
      <c r="V489" s="1" t="str">
        <f t="shared" si="46"/>
        <v>n.a.</v>
      </c>
      <c r="W489" s="1" t="s">
        <v>668</v>
      </c>
      <c r="X489" s="1" t="str">
        <f t="shared" si="47"/>
        <v>n.a.</v>
      </c>
    </row>
    <row r="490" spans="1:24" x14ac:dyDescent="0.25">
      <c r="A490" s="6"/>
      <c r="B490" s="6" t="str">
        <f>HYPERLINK("https://attack.mitre.org/techniques/T1547/009","MITRE")</f>
        <v>MITRE</v>
      </c>
      <c r="C490" s="6" t="s">
        <v>437</v>
      </c>
      <c r="D490" s="117" t="s">
        <v>444</v>
      </c>
      <c r="E490" s="118" t="s">
        <v>485</v>
      </c>
      <c r="F490" s="16">
        <v>3</v>
      </c>
      <c r="G490" s="16">
        <v>3</v>
      </c>
      <c r="H490" s="16" t="s">
        <v>7</v>
      </c>
      <c r="I490" s="124"/>
      <c r="J490" s="124" t="s">
        <v>21</v>
      </c>
      <c r="K490" s="124" t="s">
        <v>21</v>
      </c>
      <c r="L490" s="1">
        <f t="shared" si="43"/>
        <v>5</v>
      </c>
      <c r="M490" s="1" t="s">
        <v>668</v>
      </c>
      <c r="N490" s="1" t="str">
        <f t="shared" si="42"/>
        <v>n.a.</v>
      </c>
      <c r="O490" s="1"/>
      <c r="P490" s="1"/>
      <c r="Q490" s="1">
        <f t="shared" si="44"/>
        <v>5</v>
      </c>
      <c r="R490" s="1" t="s">
        <v>668</v>
      </c>
      <c r="S490" s="1" t="str">
        <f t="shared" si="45"/>
        <v>n.a.</v>
      </c>
      <c r="T490" s="1"/>
      <c r="U490" s="1"/>
      <c r="V490" s="1" t="str">
        <f t="shared" si="46"/>
        <v>n.a.</v>
      </c>
      <c r="W490" s="1" t="s">
        <v>668</v>
      </c>
      <c r="X490" s="1" t="str">
        <f t="shared" si="47"/>
        <v>n.a.</v>
      </c>
    </row>
    <row r="491" spans="1:24" x14ac:dyDescent="0.25">
      <c r="A491" s="6"/>
      <c r="B491" s="6" t="str">
        <f>HYPERLINK("https://attack.mitre.org/techniques/T1547/003","MITRE")</f>
        <v>MITRE</v>
      </c>
      <c r="C491" s="6" t="s">
        <v>437</v>
      </c>
      <c r="D491" s="117" t="s">
        <v>444</v>
      </c>
      <c r="E491" s="118" t="s">
        <v>486</v>
      </c>
      <c r="F491" s="16">
        <v>2</v>
      </c>
      <c r="G491" s="16">
        <v>2</v>
      </c>
      <c r="H491" s="16" t="s">
        <v>7</v>
      </c>
      <c r="I491" s="124"/>
      <c r="J491" s="124" t="s">
        <v>21</v>
      </c>
      <c r="K491" s="124" t="s">
        <v>21</v>
      </c>
      <c r="L491" s="1">
        <f t="shared" si="43"/>
        <v>4</v>
      </c>
      <c r="M491" s="1" t="s">
        <v>668</v>
      </c>
      <c r="N491" s="1" t="str">
        <f t="shared" si="42"/>
        <v>n.a.</v>
      </c>
      <c r="O491" s="1"/>
      <c r="P491" s="1"/>
      <c r="Q491" s="1">
        <f t="shared" si="44"/>
        <v>4</v>
      </c>
      <c r="R491" s="1" t="s">
        <v>668</v>
      </c>
      <c r="S491" s="1" t="str">
        <f t="shared" si="45"/>
        <v>n.a.</v>
      </c>
      <c r="T491" s="1"/>
      <c r="U491" s="1"/>
      <c r="V491" s="1" t="str">
        <f t="shared" si="46"/>
        <v>n.a.</v>
      </c>
      <c r="W491" s="1" t="s">
        <v>668</v>
      </c>
      <c r="X491" s="1" t="str">
        <f t="shared" si="47"/>
        <v>n.a.</v>
      </c>
    </row>
    <row r="492" spans="1:24" x14ac:dyDescent="0.25">
      <c r="A492" s="6"/>
      <c r="B492" s="6" t="str">
        <f>HYPERLINK("https://attack.mitre.org/techniques/T1547/004","MITRE")</f>
        <v>MITRE</v>
      </c>
      <c r="C492" s="6" t="s">
        <v>437</v>
      </c>
      <c r="D492" s="117" t="s">
        <v>444</v>
      </c>
      <c r="E492" s="118" t="s">
        <v>487</v>
      </c>
      <c r="F492" s="16">
        <v>3</v>
      </c>
      <c r="G492" s="16">
        <v>3</v>
      </c>
      <c r="H492" s="16" t="s">
        <v>7</v>
      </c>
      <c r="I492" s="124"/>
      <c r="J492" s="124" t="s">
        <v>21</v>
      </c>
      <c r="K492" s="124" t="s">
        <v>21</v>
      </c>
      <c r="L492" s="1">
        <f t="shared" si="43"/>
        <v>5</v>
      </c>
      <c r="M492" s="1" t="s">
        <v>668</v>
      </c>
      <c r="N492" s="1" t="str">
        <f t="shared" si="42"/>
        <v>n.a.</v>
      </c>
      <c r="O492" s="1"/>
      <c r="P492" s="1"/>
      <c r="Q492" s="1">
        <f t="shared" si="44"/>
        <v>5</v>
      </c>
      <c r="R492" s="1" t="s">
        <v>668</v>
      </c>
      <c r="S492" s="1" t="str">
        <f t="shared" si="45"/>
        <v>n.a.</v>
      </c>
      <c r="T492" s="1"/>
      <c r="U492" s="1"/>
      <c r="V492" s="1" t="str">
        <f t="shared" si="46"/>
        <v>n.a.</v>
      </c>
      <c r="W492" s="1" t="s">
        <v>668</v>
      </c>
      <c r="X492" s="1" t="str">
        <f t="shared" si="47"/>
        <v>n.a.</v>
      </c>
    </row>
    <row r="493" spans="1:24" x14ac:dyDescent="0.25">
      <c r="A493" s="6"/>
      <c r="B493" s="6" t="str">
        <f>HYPERLINK("https://attack.mitre.org/techniques/T1037/001","MITRE")</f>
        <v>MITRE</v>
      </c>
      <c r="C493" s="6" t="s">
        <v>437</v>
      </c>
      <c r="D493" s="117" t="s">
        <v>449</v>
      </c>
      <c r="E493" s="118" t="s">
        <v>488</v>
      </c>
      <c r="F493" s="16">
        <v>1</v>
      </c>
      <c r="G493" s="16">
        <v>2</v>
      </c>
      <c r="H493" s="16" t="s">
        <v>7</v>
      </c>
      <c r="I493" s="124"/>
      <c r="J493" s="124" t="s">
        <v>21</v>
      </c>
      <c r="K493" s="124" t="s">
        <v>21</v>
      </c>
      <c r="L493" s="1">
        <f t="shared" si="43"/>
        <v>3</v>
      </c>
      <c r="M493" s="1" t="s">
        <v>668</v>
      </c>
      <c r="N493" s="1" t="str">
        <f t="shared" si="42"/>
        <v>n.a.</v>
      </c>
      <c r="O493" s="1"/>
      <c r="P493" s="1"/>
      <c r="Q493" s="1">
        <f t="shared" si="44"/>
        <v>4</v>
      </c>
      <c r="R493" s="1" t="s">
        <v>668</v>
      </c>
      <c r="S493" s="1" t="str">
        <f t="shared" si="45"/>
        <v>n.a.</v>
      </c>
      <c r="T493" s="1"/>
      <c r="U493" s="1"/>
      <c r="V493" s="1" t="str">
        <f t="shared" si="46"/>
        <v>n.a.</v>
      </c>
      <c r="W493" s="1" t="s">
        <v>668</v>
      </c>
      <c r="X493" s="1" t="str">
        <f t="shared" si="47"/>
        <v>n.a.</v>
      </c>
    </row>
    <row r="494" spans="1:24" x14ac:dyDescent="0.25">
      <c r="A494" s="6"/>
      <c r="B494" s="6" t="str">
        <f>HYPERLINK("https://attack.mitre.org/techniques/T1037/013","MITRE")</f>
        <v>MITRE</v>
      </c>
      <c r="C494" s="6" t="s">
        <v>437</v>
      </c>
      <c r="D494" s="117" t="s">
        <v>444</v>
      </c>
      <c r="E494" s="118" t="s">
        <v>447</v>
      </c>
      <c r="F494" s="16">
        <v>2</v>
      </c>
      <c r="G494" s="16">
        <v>2</v>
      </c>
      <c r="H494" s="16" t="s">
        <v>7</v>
      </c>
      <c r="I494" s="92"/>
      <c r="J494" s="92" t="s">
        <v>21</v>
      </c>
      <c r="K494" s="92" t="s">
        <v>21</v>
      </c>
      <c r="L494" s="1">
        <f t="shared" si="43"/>
        <v>4</v>
      </c>
      <c r="M494" s="1" t="s">
        <v>668</v>
      </c>
      <c r="N494" s="1" t="str">
        <f t="shared" si="42"/>
        <v>n.a.</v>
      </c>
      <c r="O494" s="1"/>
      <c r="P494" s="1"/>
      <c r="Q494" s="1">
        <f t="shared" si="44"/>
        <v>4</v>
      </c>
      <c r="R494" s="1" t="s">
        <v>668</v>
      </c>
      <c r="S494" s="1" t="str">
        <f t="shared" si="45"/>
        <v>n.a.</v>
      </c>
      <c r="T494" s="1"/>
      <c r="U494" s="1"/>
      <c r="V494" s="1" t="str">
        <f t="shared" si="46"/>
        <v>n.a.</v>
      </c>
      <c r="W494" s="1" t="s">
        <v>668</v>
      </c>
      <c r="X494" s="1" t="str">
        <f t="shared" si="47"/>
        <v>n.a.</v>
      </c>
    </row>
    <row r="495" spans="1:24" x14ac:dyDescent="0.25">
      <c r="A495" s="6"/>
      <c r="B495" s="6" t="str">
        <f>HYPERLINK("https://attack.mitre.org/techniques/T1037/002","MITRE")</f>
        <v>MITRE</v>
      </c>
      <c r="C495" s="6" t="s">
        <v>437</v>
      </c>
      <c r="D495" s="117" t="s">
        <v>449</v>
      </c>
      <c r="E495" s="118" t="s">
        <v>452</v>
      </c>
      <c r="F495" s="16">
        <v>1</v>
      </c>
      <c r="G495" s="16" t="s">
        <v>7</v>
      </c>
      <c r="H495" s="16" t="s">
        <v>7</v>
      </c>
      <c r="I495" s="92"/>
      <c r="J495" s="92" t="s">
        <v>21</v>
      </c>
      <c r="K495" s="92" t="s">
        <v>21</v>
      </c>
      <c r="L495" s="1">
        <f t="shared" si="43"/>
        <v>3</v>
      </c>
      <c r="M495" s="1" t="s">
        <v>668</v>
      </c>
      <c r="N495" s="1" t="str">
        <f t="shared" si="42"/>
        <v>n.a.</v>
      </c>
      <c r="O495" s="1"/>
      <c r="P495" s="1"/>
      <c r="Q495" s="1" t="str">
        <f t="shared" si="44"/>
        <v>n.a.</v>
      </c>
      <c r="R495" s="1" t="s">
        <v>668</v>
      </c>
      <c r="S495" s="1" t="str">
        <f t="shared" si="45"/>
        <v>n.a.</v>
      </c>
      <c r="T495" s="1"/>
      <c r="U495" s="1"/>
      <c r="V495" s="1" t="str">
        <f t="shared" si="46"/>
        <v>n.a.</v>
      </c>
      <c r="W495" s="1" t="s">
        <v>668</v>
      </c>
      <c r="X495" s="1" t="str">
        <f t="shared" si="47"/>
        <v>n.a.</v>
      </c>
    </row>
    <row r="496" spans="1:24" x14ac:dyDescent="0.25">
      <c r="A496" s="6"/>
      <c r="B496" s="6" t="str">
        <f>HYPERLINK("https://attack.mitre.org/techniques/T1037/003","MITRE")</f>
        <v>MITRE</v>
      </c>
      <c r="C496" s="6" t="s">
        <v>437</v>
      </c>
      <c r="D496" s="117" t="s">
        <v>449</v>
      </c>
      <c r="E496" s="118" t="s">
        <v>489</v>
      </c>
      <c r="F496" s="16">
        <v>2</v>
      </c>
      <c r="G496" s="16">
        <v>3</v>
      </c>
      <c r="H496" s="16" t="s">
        <v>7</v>
      </c>
      <c r="I496" s="124"/>
      <c r="J496" s="124" t="s">
        <v>21</v>
      </c>
      <c r="K496" s="124" t="s">
        <v>21</v>
      </c>
      <c r="L496" s="1">
        <f t="shared" si="43"/>
        <v>4</v>
      </c>
      <c r="M496" s="1" t="s">
        <v>668</v>
      </c>
      <c r="N496" s="1" t="str">
        <f t="shared" si="42"/>
        <v>n.a.</v>
      </c>
      <c r="O496" s="1"/>
      <c r="P496" s="1"/>
      <c r="Q496" s="1">
        <f t="shared" si="44"/>
        <v>5</v>
      </c>
      <c r="R496" s="1" t="s">
        <v>668</v>
      </c>
      <c r="S496" s="1" t="str">
        <f t="shared" si="45"/>
        <v>n.a.</v>
      </c>
      <c r="T496" s="1"/>
      <c r="U496" s="1"/>
      <c r="V496" s="1" t="str">
        <f t="shared" si="46"/>
        <v>n.a.</v>
      </c>
      <c r="W496" s="1" t="s">
        <v>668</v>
      </c>
      <c r="X496" s="1" t="str">
        <f t="shared" si="47"/>
        <v>n.a.</v>
      </c>
    </row>
    <row r="497" spans="1:24" x14ac:dyDescent="0.25">
      <c r="A497" s="6"/>
      <c r="B497" s="6" t="str">
        <f>HYPERLINK("https://attack.mitre.org/techniques/T1176/001/","MITRE")</f>
        <v>MITRE</v>
      </c>
      <c r="C497" s="6" t="s">
        <v>437</v>
      </c>
      <c r="D497" s="117" t="s">
        <v>734</v>
      </c>
      <c r="E497" s="118" t="s">
        <v>490</v>
      </c>
      <c r="F497" s="16">
        <v>3</v>
      </c>
      <c r="G497" s="16">
        <v>2</v>
      </c>
      <c r="H497" s="16" t="s">
        <v>7</v>
      </c>
      <c r="I497" s="124" t="s">
        <v>21</v>
      </c>
      <c r="J497" s="124" t="s">
        <v>21</v>
      </c>
      <c r="K497" s="124" t="s">
        <v>21</v>
      </c>
      <c r="L497" s="1">
        <f t="shared" si="43"/>
        <v>6</v>
      </c>
      <c r="M497" s="1" t="s">
        <v>668</v>
      </c>
      <c r="N497" s="1" t="str">
        <f t="shared" si="42"/>
        <v>n.a.</v>
      </c>
      <c r="O497" s="1"/>
      <c r="P497" s="1"/>
      <c r="Q497" s="1">
        <f t="shared" si="44"/>
        <v>5</v>
      </c>
      <c r="R497" s="1" t="s">
        <v>668</v>
      </c>
      <c r="S497" s="1" t="str">
        <f t="shared" si="45"/>
        <v>n.a.</v>
      </c>
      <c r="T497" s="1"/>
      <c r="U497" s="1"/>
      <c r="V497" s="1" t="str">
        <f t="shared" si="46"/>
        <v>n.a.</v>
      </c>
      <c r="W497" s="1" t="s">
        <v>668</v>
      </c>
      <c r="X497" s="1" t="str">
        <f t="shared" si="47"/>
        <v>n.a.</v>
      </c>
    </row>
    <row r="498" spans="1:24" x14ac:dyDescent="0.25">
      <c r="A498" s="6"/>
      <c r="B498" s="6" t="str">
        <f>HYPERLINK("https://attack.mitre.org/techniques/T1176/002/","MITRE")</f>
        <v>MITRE</v>
      </c>
      <c r="C498" s="6" t="s">
        <v>437</v>
      </c>
      <c r="D498" s="117" t="s">
        <v>734</v>
      </c>
      <c r="E498" s="118" t="s">
        <v>740</v>
      </c>
      <c r="F498" s="16">
        <v>3</v>
      </c>
      <c r="G498" s="16">
        <v>2</v>
      </c>
      <c r="H498" s="16" t="s">
        <v>7</v>
      </c>
      <c r="I498" s="124" t="s">
        <v>21</v>
      </c>
      <c r="J498" s="124" t="s">
        <v>21</v>
      </c>
      <c r="K498" s="124" t="s">
        <v>21</v>
      </c>
      <c r="L498" s="1">
        <f t="shared" si="43"/>
        <v>6</v>
      </c>
      <c r="M498" s="1" t="s">
        <v>668</v>
      </c>
      <c r="N498" s="1" t="str">
        <f t="shared" si="42"/>
        <v>n.a.</v>
      </c>
      <c r="O498" s="1"/>
      <c r="P498" s="1"/>
      <c r="Q498" s="1">
        <f t="shared" si="44"/>
        <v>5</v>
      </c>
      <c r="R498" s="1" t="s">
        <v>668</v>
      </c>
      <c r="S498" s="1" t="str">
        <f t="shared" si="45"/>
        <v>n.a.</v>
      </c>
      <c r="T498" s="1"/>
      <c r="U498" s="1"/>
      <c r="V498" s="1" t="str">
        <f t="shared" si="46"/>
        <v>n.a.</v>
      </c>
      <c r="W498" s="1" t="s">
        <v>668</v>
      </c>
      <c r="X498" s="1" t="str">
        <f t="shared" si="47"/>
        <v>n.a.</v>
      </c>
    </row>
    <row r="499" spans="1:24" x14ac:dyDescent="0.25">
      <c r="A499" s="6"/>
      <c r="B499" s="6" t="str">
        <f>HYPERLINK("https://attack.mitre.org/techniques/T1037/004","MITRE")</f>
        <v>MITRE</v>
      </c>
      <c r="C499" s="6" t="s">
        <v>437</v>
      </c>
      <c r="D499" s="117" t="s">
        <v>449</v>
      </c>
      <c r="E499" s="118" t="s">
        <v>450</v>
      </c>
      <c r="F499" s="16">
        <v>1</v>
      </c>
      <c r="G499" s="16">
        <v>2</v>
      </c>
      <c r="H499" s="16" t="s">
        <v>7</v>
      </c>
      <c r="I499" s="92"/>
      <c r="J499" s="92" t="s">
        <v>21</v>
      </c>
      <c r="K499" s="92" t="s">
        <v>21</v>
      </c>
      <c r="L499" s="1">
        <f t="shared" si="43"/>
        <v>3</v>
      </c>
      <c r="M499" s="1" t="s">
        <v>668</v>
      </c>
      <c r="N499" s="1" t="str">
        <f t="shared" si="42"/>
        <v>n.a.</v>
      </c>
      <c r="O499" s="1"/>
      <c r="P499" s="1"/>
      <c r="Q499" s="1">
        <f t="shared" si="44"/>
        <v>4</v>
      </c>
      <c r="R499" s="1" t="s">
        <v>668</v>
      </c>
      <c r="S499" s="1" t="str">
        <f t="shared" si="45"/>
        <v>n.a.</v>
      </c>
      <c r="T499" s="1"/>
      <c r="U499" s="1"/>
      <c r="V499" s="1" t="str">
        <f t="shared" si="46"/>
        <v>n.a.</v>
      </c>
      <c r="W499" s="1" t="s">
        <v>668</v>
      </c>
      <c r="X499" s="1" t="str">
        <f t="shared" si="47"/>
        <v>n.a.</v>
      </c>
    </row>
    <row r="500" spans="1:24" x14ac:dyDescent="0.25">
      <c r="A500" s="6"/>
      <c r="B500" s="6" t="str">
        <f>HYPERLINK("https://attack.mitre.org/techniques/T1037/005","MITRE")</f>
        <v>MITRE</v>
      </c>
      <c r="C500" s="6" t="s">
        <v>437</v>
      </c>
      <c r="D500" s="117" t="s">
        <v>449</v>
      </c>
      <c r="E500" s="118" t="s">
        <v>451</v>
      </c>
      <c r="F500" s="16">
        <v>1</v>
      </c>
      <c r="G500" s="16" t="s">
        <v>7</v>
      </c>
      <c r="H500" s="16" t="s">
        <v>7</v>
      </c>
      <c r="I500" s="92"/>
      <c r="J500" s="92" t="s">
        <v>21</v>
      </c>
      <c r="K500" s="92" t="s">
        <v>21</v>
      </c>
      <c r="L500" s="1">
        <f t="shared" si="43"/>
        <v>3</v>
      </c>
      <c r="M500" s="1" t="s">
        <v>668</v>
      </c>
      <c r="N500" s="1" t="str">
        <f t="shared" si="42"/>
        <v>n.a.</v>
      </c>
      <c r="O500" s="1"/>
      <c r="P500" s="1"/>
      <c r="Q500" s="1" t="str">
        <f t="shared" si="44"/>
        <v>n.a.</v>
      </c>
      <c r="R500" s="1" t="s">
        <v>668</v>
      </c>
      <c r="S500" s="1" t="str">
        <f t="shared" si="45"/>
        <v>n.a.</v>
      </c>
      <c r="T500" s="1"/>
      <c r="U500" s="1"/>
      <c r="V500" s="1" t="str">
        <f t="shared" si="46"/>
        <v>n.a.</v>
      </c>
      <c r="W500" s="1" t="s">
        <v>668</v>
      </c>
      <c r="X500" s="1" t="str">
        <f t="shared" si="47"/>
        <v>n.a.</v>
      </c>
    </row>
    <row r="501" spans="1:24" x14ac:dyDescent="0.25">
      <c r="A501" s="6"/>
      <c r="B501" s="6" t="str">
        <f>HYPERLINK("https://attack.mitre.org/techniques/T1671/","MITRE")</f>
        <v>MITRE</v>
      </c>
      <c r="C501" s="6" t="s">
        <v>437</v>
      </c>
      <c r="D501" s="117" t="s">
        <v>733</v>
      </c>
      <c r="E501" s="118" t="s">
        <v>15</v>
      </c>
      <c r="F501" s="16" t="s">
        <v>7</v>
      </c>
      <c r="G501" s="16" t="s">
        <v>7</v>
      </c>
      <c r="H501" s="16">
        <v>2</v>
      </c>
      <c r="I501" s="92"/>
      <c r="J501" s="92" t="s">
        <v>21</v>
      </c>
      <c r="K501" s="92" t="s">
        <v>21</v>
      </c>
      <c r="L501" s="1" t="str">
        <f t="shared" si="43"/>
        <v>n.a.</v>
      </c>
      <c r="M501" s="1" t="s">
        <v>668</v>
      </c>
      <c r="N501" s="1" t="str">
        <f t="shared" si="42"/>
        <v>n.a.</v>
      </c>
      <c r="O501" s="1"/>
      <c r="P501" s="1"/>
      <c r="Q501" s="1" t="str">
        <f t="shared" si="44"/>
        <v>n.a.</v>
      </c>
      <c r="R501" s="1" t="s">
        <v>668</v>
      </c>
      <c r="S501" s="1" t="str">
        <f t="shared" si="45"/>
        <v>n.a.</v>
      </c>
      <c r="T501" s="1"/>
      <c r="U501" s="1"/>
      <c r="V501" s="1">
        <f t="shared" si="46"/>
        <v>4</v>
      </c>
      <c r="W501" s="1" t="s">
        <v>668</v>
      </c>
      <c r="X501" s="1" t="str">
        <f t="shared" si="47"/>
        <v>n.a.</v>
      </c>
    </row>
    <row r="502" spans="1:24" x14ac:dyDescent="0.25">
      <c r="A502" s="6"/>
      <c r="B502" s="6" t="str">
        <f>HYPERLINK("https://attack.mitre.org/techniques/T1554","MITRE")</f>
        <v>MITRE</v>
      </c>
      <c r="C502" s="6" t="s">
        <v>437</v>
      </c>
      <c r="D502" s="117" t="s">
        <v>491</v>
      </c>
      <c r="E502" s="118" t="s">
        <v>15</v>
      </c>
      <c r="F502" s="16">
        <v>2</v>
      </c>
      <c r="G502" s="16">
        <v>3</v>
      </c>
      <c r="H502" s="16" t="s">
        <v>7</v>
      </c>
      <c r="I502" s="124" t="s">
        <v>21</v>
      </c>
      <c r="J502" s="124" t="s">
        <v>21</v>
      </c>
      <c r="K502" s="124" t="s">
        <v>21</v>
      </c>
      <c r="L502" s="1">
        <f t="shared" si="43"/>
        <v>5</v>
      </c>
      <c r="M502" s="1" t="s">
        <v>668</v>
      </c>
      <c r="N502" s="1" t="str">
        <f t="shared" si="42"/>
        <v>n.a.</v>
      </c>
      <c r="O502" s="1"/>
      <c r="P502" s="1"/>
      <c r="Q502" s="1">
        <f t="shared" si="44"/>
        <v>6</v>
      </c>
      <c r="R502" s="1" t="s">
        <v>668</v>
      </c>
      <c r="S502" s="1" t="str">
        <f t="shared" si="45"/>
        <v>n.a.</v>
      </c>
      <c r="T502" s="1"/>
      <c r="U502" s="1"/>
      <c r="V502" s="1" t="str">
        <f t="shared" si="46"/>
        <v>n.a.</v>
      </c>
      <c r="W502" s="1" t="s">
        <v>668</v>
      </c>
      <c r="X502" s="1" t="str">
        <f t="shared" si="47"/>
        <v>n.a.</v>
      </c>
    </row>
    <row r="503" spans="1:24" x14ac:dyDescent="0.25">
      <c r="A503" s="6"/>
      <c r="B503" s="6" t="str">
        <f>HYPERLINK("https://attack.mitre.org/techniques/T1136/003","MITRE")</f>
        <v>MITRE</v>
      </c>
      <c r="C503" s="6" t="s">
        <v>437</v>
      </c>
      <c r="D503" s="117" t="s">
        <v>492</v>
      </c>
      <c r="E503" s="118" t="s">
        <v>298</v>
      </c>
      <c r="F503" s="16">
        <v>2</v>
      </c>
      <c r="G503" s="16" t="s">
        <v>7</v>
      </c>
      <c r="H503" s="16">
        <v>3</v>
      </c>
      <c r="I503" s="124" t="s">
        <v>21</v>
      </c>
      <c r="J503" s="124" t="s">
        <v>21</v>
      </c>
      <c r="K503" s="124" t="s">
        <v>21</v>
      </c>
      <c r="L503" s="1">
        <f t="shared" si="43"/>
        <v>5</v>
      </c>
      <c r="M503" s="1" t="s">
        <v>668</v>
      </c>
      <c r="N503" s="1" t="str">
        <f t="shared" si="42"/>
        <v>n.a.</v>
      </c>
      <c r="O503" s="1"/>
      <c r="P503" s="1"/>
      <c r="Q503" s="1" t="str">
        <f t="shared" si="44"/>
        <v>n.a.</v>
      </c>
      <c r="R503" s="1" t="s">
        <v>668</v>
      </c>
      <c r="S503" s="1" t="str">
        <f t="shared" si="45"/>
        <v>n.a.</v>
      </c>
      <c r="T503" s="1"/>
      <c r="U503" s="1"/>
      <c r="V503" s="1">
        <f t="shared" si="46"/>
        <v>6</v>
      </c>
      <c r="W503" s="1" t="s">
        <v>668</v>
      </c>
      <c r="X503" s="1" t="str">
        <f t="shared" si="47"/>
        <v>n.a.</v>
      </c>
    </row>
    <row r="504" spans="1:24" x14ac:dyDescent="0.25">
      <c r="A504" s="6"/>
      <c r="B504" s="6" t="str">
        <f>HYPERLINK("https://attack.mitre.org/techniques/T1136/002","MITRE")</f>
        <v>MITRE</v>
      </c>
      <c r="C504" s="6" t="s">
        <v>437</v>
      </c>
      <c r="D504" s="117" t="s">
        <v>492</v>
      </c>
      <c r="E504" s="118" t="s">
        <v>300</v>
      </c>
      <c r="F504" s="16">
        <v>3</v>
      </c>
      <c r="G504" s="16">
        <v>3</v>
      </c>
      <c r="H504" s="16" t="s">
        <v>7</v>
      </c>
      <c r="I504" s="124" t="s">
        <v>21</v>
      </c>
      <c r="J504" s="124" t="s">
        <v>21</v>
      </c>
      <c r="K504" s="124" t="s">
        <v>21</v>
      </c>
      <c r="L504" s="1">
        <f t="shared" si="43"/>
        <v>6</v>
      </c>
      <c r="M504" s="1" t="s">
        <v>668</v>
      </c>
      <c r="N504" s="1" t="str">
        <f t="shared" si="42"/>
        <v>n.a.</v>
      </c>
      <c r="O504" s="1"/>
      <c r="P504" s="1"/>
      <c r="Q504" s="1">
        <f t="shared" si="44"/>
        <v>6</v>
      </c>
      <c r="R504" s="1" t="s">
        <v>668</v>
      </c>
      <c r="S504" s="1" t="str">
        <f t="shared" si="45"/>
        <v>n.a.</v>
      </c>
      <c r="T504" s="1"/>
      <c r="U504" s="1"/>
      <c r="V504" s="1" t="str">
        <f t="shared" si="46"/>
        <v>n.a.</v>
      </c>
      <c r="W504" s="1" t="s">
        <v>668</v>
      </c>
      <c r="X504" s="1" t="str">
        <f t="shared" si="47"/>
        <v>n.a.</v>
      </c>
    </row>
    <row r="505" spans="1:24" x14ac:dyDescent="0.25">
      <c r="A505" s="6"/>
      <c r="B505" s="6" t="str">
        <f>HYPERLINK("https://attack.mitre.org/techniques/T1136/001","MITRE")</f>
        <v>MITRE</v>
      </c>
      <c r="C505" s="6" t="s">
        <v>437</v>
      </c>
      <c r="D505" s="117" t="s">
        <v>492</v>
      </c>
      <c r="E505" s="118" t="s">
        <v>302</v>
      </c>
      <c r="F505" s="16">
        <v>2</v>
      </c>
      <c r="G505" s="16">
        <v>3</v>
      </c>
      <c r="H505" s="16" t="s">
        <v>7</v>
      </c>
      <c r="I505" s="124" t="s">
        <v>21</v>
      </c>
      <c r="J505" s="124" t="s">
        <v>21</v>
      </c>
      <c r="K505" s="124" t="s">
        <v>21</v>
      </c>
      <c r="L505" s="1">
        <f t="shared" si="43"/>
        <v>5</v>
      </c>
      <c r="M505" s="1" t="s">
        <v>668</v>
      </c>
      <c r="N505" s="1" t="str">
        <f t="shared" si="42"/>
        <v>n.a.</v>
      </c>
      <c r="O505" s="1"/>
      <c r="P505" s="1"/>
      <c r="Q505" s="1">
        <f t="shared" si="44"/>
        <v>6</v>
      </c>
      <c r="R505" s="1" t="s">
        <v>668</v>
      </c>
      <c r="S505" s="1" t="str">
        <f t="shared" si="45"/>
        <v>n.a.</v>
      </c>
      <c r="T505" s="1"/>
      <c r="U505" s="1"/>
      <c r="V505" s="1" t="str">
        <f t="shared" si="46"/>
        <v>n.a.</v>
      </c>
      <c r="W505" s="1" t="s">
        <v>668</v>
      </c>
      <c r="X505" s="1" t="str">
        <f t="shared" si="47"/>
        <v>n.a.</v>
      </c>
    </row>
    <row r="506" spans="1:24" x14ac:dyDescent="0.25">
      <c r="A506" s="6"/>
      <c r="B506" s="6" t="str">
        <f>HYPERLINK("https://attack.mitre.org/techniques/T1543/003","MITRE")</f>
        <v>MITRE</v>
      </c>
      <c r="C506" s="6" t="s">
        <v>437</v>
      </c>
      <c r="D506" s="117" t="s">
        <v>453</v>
      </c>
      <c r="E506" s="118" t="s">
        <v>493</v>
      </c>
      <c r="F506" s="16">
        <v>2</v>
      </c>
      <c r="G506" s="16">
        <v>3</v>
      </c>
      <c r="H506" s="16" t="s">
        <v>7</v>
      </c>
      <c r="I506" s="124"/>
      <c r="J506" s="124" t="s">
        <v>21</v>
      </c>
      <c r="K506" s="124" t="s">
        <v>21</v>
      </c>
      <c r="L506" s="1">
        <f t="shared" si="43"/>
        <v>4</v>
      </c>
      <c r="M506" s="1" t="s">
        <v>668</v>
      </c>
      <c r="N506" s="1" t="str">
        <f t="shared" si="42"/>
        <v>n.a.</v>
      </c>
      <c r="O506" s="1"/>
      <c r="P506" s="1"/>
      <c r="Q506" s="1">
        <f t="shared" si="44"/>
        <v>5</v>
      </c>
      <c r="R506" s="1" t="s">
        <v>668</v>
      </c>
      <c r="S506" s="1" t="str">
        <f t="shared" si="45"/>
        <v>n.a.</v>
      </c>
      <c r="T506" s="1"/>
      <c r="U506" s="1"/>
      <c r="V506" s="1" t="str">
        <f t="shared" si="46"/>
        <v>n.a.</v>
      </c>
      <c r="W506" s="1" t="s">
        <v>668</v>
      </c>
      <c r="X506" s="1" t="str">
        <f t="shared" si="47"/>
        <v>n.a.</v>
      </c>
    </row>
    <row r="507" spans="1:24" x14ac:dyDescent="0.25">
      <c r="A507" s="6"/>
      <c r="B507" s="6" t="str">
        <f>HYPERLINK("https://attack.mitre.org/techniques/T1543/001","MITRE")</f>
        <v>MITRE</v>
      </c>
      <c r="C507" s="6" t="s">
        <v>437</v>
      </c>
      <c r="D507" s="117" t="s">
        <v>453</v>
      </c>
      <c r="E507" s="118" t="s">
        <v>454</v>
      </c>
      <c r="F507" s="16">
        <v>2</v>
      </c>
      <c r="G507" s="16" t="s">
        <v>7</v>
      </c>
      <c r="H507" s="16" t="s">
        <v>7</v>
      </c>
      <c r="I507" s="92"/>
      <c r="J507" s="92" t="s">
        <v>21</v>
      </c>
      <c r="K507" s="92" t="s">
        <v>21</v>
      </c>
      <c r="L507" s="1">
        <f t="shared" si="43"/>
        <v>4</v>
      </c>
      <c r="M507" s="1" t="s">
        <v>668</v>
      </c>
      <c r="N507" s="1" t="str">
        <f t="shared" si="42"/>
        <v>n.a.</v>
      </c>
      <c r="O507" s="1"/>
      <c r="P507" s="1"/>
      <c r="Q507" s="1" t="str">
        <f t="shared" si="44"/>
        <v>n.a.</v>
      </c>
      <c r="R507" s="1" t="s">
        <v>668</v>
      </c>
      <c r="S507" s="1" t="str">
        <f t="shared" si="45"/>
        <v>n.a.</v>
      </c>
      <c r="T507" s="1"/>
      <c r="U507" s="1"/>
      <c r="V507" s="1" t="str">
        <f t="shared" si="46"/>
        <v>n.a.</v>
      </c>
      <c r="W507" s="1" t="s">
        <v>668</v>
      </c>
      <c r="X507" s="1" t="str">
        <f t="shared" si="47"/>
        <v>n.a.</v>
      </c>
    </row>
    <row r="508" spans="1:24" x14ac:dyDescent="0.25">
      <c r="A508" s="6"/>
      <c r="B508" s="6" t="str">
        <f>HYPERLINK("https://attack.mitre.org/techniques/T1543/004","MITRE")</f>
        <v>MITRE</v>
      </c>
      <c r="C508" s="6" t="s">
        <v>437</v>
      </c>
      <c r="D508" s="117" t="s">
        <v>453</v>
      </c>
      <c r="E508" s="118" t="s">
        <v>456</v>
      </c>
      <c r="F508" s="16">
        <v>2</v>
      </c>
      <c r="G508" s="16" t="s">
        <v>7</v>
      </c>
      <c r="H508" s="16" t="s">
        <v>7</v>
      </c>
      <c r="I508" s="92"/>
      <c r="J508" s="92" t="s">
        <v>21</v>
      </c>
      <c r="K508" s="92" t="s">
        <v>21</v>
      </c>
      <c r="L508" s="1">
        <f t="shared" si="43"/>
        <v>4</v>
      </c>
      <c r="M508" s="1" t="s">
        <v>668</v>
      </c>
      <c r="N508" s="1" t="str">
        <f t="shared" si="42"/>
        <v>n.a.</v>
      </c>
      <c r="O508" s="1"/>
      <c r="P508" s="1"/>
      <c r="Q508" s="1" t="str">
        <f t="shared" si="44"/>
        <v>n.a.</v>
      </c>
      <c r="R508" s="1" t="s">
        <v>668</v>
      </c>
      <c r="S508" s="1" t="str">
        <f t="shared" si="45"/>
        <v>n.a.</v>
      </c>
      <c r="T508" s="1"/>
      <c r="U508" s="1"/>
      <c r="V508" s="1" t="str">
        <f t="shared" si="46"/>
        <v>n.a.</v>
      </c>
      <c r="W508" s="1" t="s">
        <v>668</v>
      </c>
      <c r="X508" s="1" t="str">
        <f t="shared" si="47"/>
        <v>n.a.</v>
      </c>
    </row>
    <row r="509" spans="1:24" x14ac:dyDescent="0.25">
      <c r="A509" s="6"/>
      <c r="B509" s="6" t="str">
        <f>HYPERLINK("https://attack.mitre.org/techniques/T1543/002","MITRE")</f>
        <v>MITRE</v>
      </c>
      <c r="C509" s="6" t="s">
        <v>437</v>
      </c>
      <c r="D509" s="117" t="s">
        <v>453</v>
      </c>
      <c r="E509" s="118" t="s">
        <v>455</v>
      </c>
      <c r="F509" s="16">
        <v>2</v>
      </c>
      <c r="G509" s="16">
        <v>2</v>
      </c>
      <c r="H509" s="16" t="s">
        <v>7</v>
      </c>
      <c r="I509" s="92"/>
      <c r="J509" s="92" t="s">
        <v>21</v>
      </c>
      <c r="K509" s="92" t="s">
        <v>21</v>
      </c>
      <c r="L509" s="1">
        <f t="shared" si="43"/>
        <v>4</v>
      </c>
      <c r="M509" s="1" t="s">
        <v>668</v>
      </c>
      <c r="N509" s="1" t="str">
        <f t="shared" si="42"/>
        <v>n.a.</v>
      </c>
      <c r="O509" s="1"/>
      <c r="P509" s="1"/>
      <c r="Q509" s="1">
        <f t="shared" si="44"/>
        <v>4</v>
      </c>
      <c r="R509" s="1" t="s">
        <v>668</v>
      </c>
      <c r="S509" s="1" t="str">
        <f t="shared" si="45"/>
        <v>n.a.</v>
      </c>
      <c r="T509" s="1"/>
      <c r="U509" s="1"/>
      <c r="V509" s="1" t="str">
        <f t="shared" si="46"/>
        <v>n.a.</v>
      </c>
      <c r="W509" s="1" t="s">
        <v>668</v>
      </c>
      <c r="X509" s="1" t="str">
        <f t="shared" si="47"/>
        <v>n.a.</v>
      </c>
    </row>
    <row r="510" spans="1:24" x14ac:dyDescent="0.25">
      <c r="A510" s="6"/>
      <c r="B510" s="6" t="str">
        <f>HYPERLINK("https://attack.mitre.org/techniques/T1543/005","MITRE")</f>
        <v>MITRE</v>
      </c>
      <c r="C510" s="6" t="s">
        <v>437</v>
      </c>
      <c r="D510" s="117" t="s">
        <v>453</v>
      </c>
      <c r="E510" s="118" t="s">
        <v>735</v>
      </c>
      <c r="F510" s="16">
        <v>2</v>
      </c>
      <c r="G510" s="16">
        <v>3</v>
      </c>
      <c r="H510" s="16">
        <v>3</v>
      </c>
      <c r="I510" s="92" t="s">
        <v>21</v>
      </c>
      <c r="J510" s="92" t="s">
        <v>21</v>
      </c>
      <c r="K510" s="92" t="s">
        <v>21</v>
      </c>
      <c r="L510" s="1">
        <f t="shared" si="43"/>
        <v>5</v>
      </c>
      <c r="M510" s="1" t="s">
        <v>668</v>
      </c>
      <c r="N510" s="1" t="str">
        <f t="shared" si="42"/>
        <v>n.a.</v>
      </c>
      <c r="O510" s="1"/>
      <c r="P510" s="1"/>
      <c r="Q510" s="1">
        <f t="shared" si="44"/>
        <v>6</v>
      </c>
      <c r="R510" s="1" t="s">
        <v>668</v>
      </c>
      <c r="S510" s="1" t="str">
        <f t="shared" si="45"/>
        <v>n.a.</v>
      </c>
      <c r="T510" s="1"/>
      <c r="U510" s="1"/>
      <c r="V510" s="1">
        <f t="shared" si="46"/>
        <v>6</v>
      </c>
      <c r="W510" s="1" t="s">
        <v>668</v>
      </c>
      <c r="X510" s="1" t="str">
        <f t="shared" si="47"/>
        <v>n.a.</v>
      </c>
    </row>
    <row r="511" spans="1:24" x14ac:dyDescent="0.25">
      <c r="A511" s="6"/>
      <c r="B511" s="6" t="str">
        <f>HYPERLINK("https://attack.mitre.org/techniques/T1546/008","MITRE")</f>
        <v>MITRE</v>
      </c>
      <c r="C511" s="6" t="s">
        <v>437</v>
      </c>
      <c r="D511" s="117" t="s">
        <v>457</v>
      </c>
      <c r="E511" s="118" t="s">
        <v>494</v>
      </c>
      <c r="F511" s="16">
        <v>2</v>
      </c>
      <c r="G511" s="16">
        <v>2</v>
      </c>
      <c r="H511" s="16" t="s">
        <v>7</v>
      </c>
      <c r="I511" s="124"/>
      <c r="J511" s="124" t="s">
        <v>21</v>
      </c>
      <c r="K511" s="124" t="s">
        <v>21</v>
      </c>
      <c r="L511" s="1">
        <f t="shared" si="43"/>
        <v>4</v>
      </c>
      <c r="M511" s="1" t="s">
        <v>668</v>
      </c>
      <c r="N511" s="1" t="str">
        <f t="shared" si="42"/>
        <v>n.a.</v>
      </c>
      <c r="O511" s="1"/>
      <c r="P511" s="1"/>
      <c r="Q511" s="1">
        <f t="shared" si="44"/>
        <v>4</v>
      </c>
      <c r="R511" s="1" t="s">
        <v>668</v>
      </c>
      <c r="S511" s="1" t="str">
        <f t="shared" si="45"/>
        <v>n.a.</v>
      </c>
      <c r="T511" s="1"/>
      <c r="U511" s="1"/>
      <c r="V511" s="1" t="str">
        <f t="shared" si="46"/>
        <v>n.a.</v>
      </c>
      <c r="W511" s="1" t="s">
        <v>668</v>
      </c>
      <c r="X511" s="1" t="str">
        <f t="shared" si="47"/>
        <v>n.a.</v>
      </c>
    </row>
    <row r="512" spans="1:24" x14ac:dyDescent="0.25">
      <c r="A512" s="6"/>
      <c r="B512" s="6" t="str">
        <f>HYPERLINK("https://attack.mitre.org/techniques/T1546/009","MITRE")</f>
        <v>MITRE</v>
      </c>
      <c r="C512" s="6" t="s">
        <v>437</v>
      </c>
      <c r="D512" s="117" t="s">
        <v>457</v>
      </c>
      <c r="E512" s="117" t="s">
        <v>495</v>
      </c>
      <c r="F512" s="16">
        <v>2</v>
      </c>
      <c r="G512" s="16">
        <v>3</v>
      </c>
      <c r="H512" s="16" t="s">
        <v>7</v>
      </c>
      <c r="I512" s="124"/>
      <c r="J512" s="124" t="s">
        <v>21</v>
      </c>
      <c r="K512" s="124" t="s">
        <v>21</v>
      </c>
      <c r="L512" s="1">
        <f t="shared" si="43"/>
        <v>4</v>
      </c>
      <c r="M512" s="1" t="s">
        <v>668</v>
      </c>
      <c r="N512" s="1" t="str">
        <f t="shared" si="42"/>
        <v>n.a.</v>
      </c>
      <c r="O512" s="1"/>
      <c r="P512" s="1"/>
      <c r="Q512" s="1">
        <f t="shared" si="44"/>
        <v>5</v>
      </c>
      <c r="R512" s="1" t="s">
        <v>668</v>
      </c>
      <c r="S512" s="1" t="str">
        <f t="shared" si="45"/>
        <v>n.a.</v>
      </c>
      <c r="T512" s="1"/>
      <c r="U512" s="1"/>
      <c r="V512" s="1" t="str">
        <f t="shared" si="46"/>
        <v>n.a.</v>
      </c>
      <c r="W512" s="1" t="s">
        <v>668</v>
      </c>
      <c r="X512" s="1" t="str">
        <f t="shared" si="47"/>
        <v>n.a.</v>
      </c>
    </row>
    <row r="513" spans="1:24" x14ac:dyDescent="0.25">
      <c r="A513" s="6"/>
      <c r="B513" s="6" t="str">
        <f>HYPERLINK("https://attack.mitre.org/techniques/T1546/010","MITRE")</f>
        <v>MITRE</v>
      </c>
      <c r="C513" s="6" t="s">
        <v>437</v>
      </c>
      <c r="D513" s="117" t="s">
        <v>457</v>
      </c>
      <c r="E513" s="118" t="s">
        <v>496</v>
      </c>
      <c r="F513" s="16">
        <v>2</v>
      </c>
      <c r="G513" s="16">
        <v>2</v>
      </c>
      <c r="H513" s="16" t="s">
        <v>7</v>
      </c>
      <c r="I513" s="124"/>
      <c r="J513" s="124" t="s">
        <v>21</v>
      </c>
      <c r="K513" s="124" t="s">
        <v>21</v>
      </c>
      <c r="L513" s="1">
        <f t="shared" si="43"/>
        <v>4</v>
      </c>
      <c r="M513" s="1" t="s">
        <v>668</v>
      </c>
      <c r="N513" s="1" t="str">
        <f t="shared" si="42"/>
        <v>n.a.</v>
      </c>
      <c r="O513" s="1"/>
      <c r="P513" s="1"/>
      <c r="Q513" s="1">
        <f t="shared" si="44"/>
        <v>4</v>
      </c>
      <c r="R513" s="1" t="s">
        <v>668</v>
      </c>
      <c r="S513" s="1" t="str">
        <f t="shared" si="45"/>
        <v>n.a.</v>
      </c>
      <c r="T513" s="1"/>
      <c r="U513" s="1"/>
      <c r="V513" s="1" t="str">
        <f t="shared" si="46"/>
        <v>n.a.</v>
      </c>
      <c r="W513" s="1" t="s">
        <v>668</v>
      </c>
      <c r="X513" s="1" t="str">
        <f t="shared" si="47"/>
        <v>n.a.</v>
      </c>
    </row>
    <row r="514" spans="1:24" x14ac:dyDescent="0.25">
      <c r="A514" s="6"/>
      <c r="B514" s="6" t="str">
        <f>HYPERLINK("https://attack.mitre.org/techniques/T1546/011","MITRE")</f>
        <v>MITRE</v>
      </c>
      <c r="C514" s="6" t="s">
        <v>437</v>
      </c>
      <c r="D514" s="117" t="s">
        <v>457</v>
      </c>
      <c r="E514" s="118" t="s">
        <v>497</v>
      </c>
      <c r="F514" s="16">
        <v>2</v>
      </c>
      <c r="G514" s="16">
        <v>3</v>
      </c>
      <c r="H514" s="16" t="s">
        <v>7</v>
      </c>
      <c r="I514" s="124"/>
      <c r="J514" s="124" t="s">
        <v>21</v>
      </c>
      <c r="K514" s="124" t="s">
        <v>21</v>
      </c>
      <c r="L514" s="1">
        <f t="shared" si="43"/>
        <v>4</v>
      </c>
      <c r="M514" s="1" t="s">
        <v>668</v>
      </c>
      <c r="N514" s="1" t="str">
        <f t="shared" ref="N514:N577" si="48">IF(L514="n.a.","n.a.",IF(M514="completed",L514,IF(M514="partial",L514/2,IF(M514="incomplete",0,"n.a."))))</f>
        <v>n.a.</v>
      </c>
      <c r="O514" s="1"/>
      <c r="P514" s="1"/>
      <c r="Q514" s="1">
        <f t="shared" si="44"/>
        <v>5</v>
      </c>
      <c r="R514" s="1" t="s">
        <v>668</v>
      </c>
      <c r="S514" s="1" t="str">
        <f t="shared" si="45"/>
        <v>n.a.</v>
      </c>
      <c r="T514" s="1"/>
      <c r="U514" s="1"/>
      <c r="V514" s="1" t="str">
        <f t="shared" si="46"/>
        <v>n.a.</v>
      </c>
      <c r="W514" s="1" t="s">
        <v>668</v>
      </c>
      <c r="X514" s="1" t="str">
        <f t="shared" si="47"/>
        <v>n.a.</v>
      </c>
    </row>
    <row r="515" spans="1:24" x14ac:dyDescent="0.25">
      <c r="A515" s="6"/>
      <c r="B515" s="6" t="str">
        <f>HYPERLINK("https://attack.mitre.org/techniques/T1546/001","MITRE")</f>
        <v>MITRE</v>
      </c>
      <c r="C515" s="6" t="s">
        <v>437</v>
      </c>
      <c r="D515" s="117" t="s">
        <v>457</v>
      </c>
      <c r="E515" s="118" t="s">
        <v>498</v>
      </c>
      <c r="F515" s="16">
        <v>2</v>
      </c>
      <c r="G515" s="16">
        <v>3</v>
      </c>
      <c r="H515" s="16" t="s">
        <v>7</v>
      </c>
      <c r="I515" s="124"/>
      <c r="J515" s="124" t="s">
        <v>21</v>
      </c>
      <c r="K515" s="124" t="s">
        <v>21</v>
      </c>
      <c r="L515" s="1">
        <f t="shared" ref="L515:L578" si="49">IF(OR(F515="n.a.",F515=""),"n.a.",COUNTIF($I515:$K515,"x")+F515)</f>
        <v>4</v>
      </c>
      <c r="M515" s="1" t="s">
        <v>668</v>
      </c>
      <c r="N515" s="1" t="str">
        <f t="shared" si="48"/>
        <v>n.a.</v>
      </c>
      <c r="O515" s="1"/>
      <c r="P515" s="1"/>
      <c r="Q515" s="1">
        <f t="shared" ref="Q515:Q578" si="50">IF(OR(G515="n.a.",G515=""),"n.a.",COUNTIF($I515:$K515,"x")+G515)</f>
        <v>5</v>
      </c>
      <c r="R515" s="1" t="s">
        <v>668</v>
      </c>
      <c r="S515" s="1" t="str">
        <f t="shared" ref="S515:S578" si="51">IF(Q515="n.a.","n.a.",IF(R515="completed",Q515,IF(R515="partial",Q515/2,IF(R515="incomplete",0,"n.a."))))</f>
        <v>n.a.</v>
      </c>
      <c r="T515" s="1"/>
      <c r="U515" s="1"/>
      <c r="V515" s="1" t="str">
        <f t="shared" ref="V515:V578" si="52">IF(OR(H515="n.a.",H515=""),"n.a.",COUNTIF($I515:$K515,"x")+H515)</f>
        <v>n.a.</v>
      </c>
      <c r="W515" s="1" t="s">
        <v>668</v>
      </c>
      <c r="X515" s="1" t="str">
        <f t="shared" ref="X515:X578" si="53">IF(V515="n.a.","n.a.",IF(W515="completed",V515,IF(W515="partial",V515/2,IF(W515="incomplete",0,"n.a."))))</f>
        <v>n.a.</v>
      </c>
    </row>
    <row r="516" spans="1:24" x14ac:dyDescent="0.25">
      <c r="A516" s="6"/>
      <c r="B516" s="6" t="str">
        <f>HYPERLINK("https://attack.mitre.org/techniques/T1546/015","MITRE")</f>
        <v>MITRE</v>
      </c>
      <c r="C516" s="6" t="s">
        <v>437</v>
      </c>
      <c r="D516" s="117" t="s">
        <v>457</v>
      </c>
      <c r="E516" s="118" t="s">
        <v>499</v>
      </c>
      <c r="F516" s="16">
        <v>2</v>
      </c>
      <c r="G516" s="16">
        <v>3</v>
      </c>
      <c r="H516" s="16" t="s">
        <v>7</v>
      </c>
      <c r="I516" s="124"/>
      <c r="J516" s="124" t="s">
        <v>21</v>
      </c>
      <c r="K516" s="124" t="s">
        <v>21</v>
      </c>
      <c r="L516" s="1">
        <f t="shared" si="49"/>
        <v>4</v>
      </c>
      <c r="M516" s="1" t="s">
        <v>668</v>
      </c>
      <c r="N516" s="1" t="str">
        <f t="shared" si="48"/>
        <v>n.a.</v>
      </c>
      <c r="O516" s="1"/>
      <c r="P516" s="1"/>
      <c r="Q516" s="1">
        <f t="shared" si="50"/>
        <v>5</v>
      </c>
      <c r="R516" s="1" t="s">
        <v>668</v>
      </c>
      <c r="S516" s="1" t="str">
        <f t="shared" si="51"/>
        <v>n.a.</v>
      </c>
      <c r="T516" s="1"/>
      <c r="U516" s="1"/>
      <c r="V516" s="1" t="str">
        <f t="shared" si="52"/>
        <v>n.a.</v>
      </c>
      <c r="W516" s="1" t="s">
        <v>668</v>
      </c>
      <c r="X516" s="1" t="str">
        <f t="shared" si="53"/>
        <v>n.a.</v>
      </c>
    </row>
    <row r="517" spans="1:24" x14ac:dyDescent="0.25">
      <c r="A517" s="6"/>
      <c r="B517" s="6" t="str">
        <f>HYPERLINK("https://attack.mitre.org/techniques/T1546/012","MITRE")</f>
        <v>MITRE</v>
      </c>
      <c r="C517" s="6" t="s">
        <v>437</v>
      </c>
      <c r="D517" s="117" t="s">
        <v>457</v>
      </c>
      <c r="E517" s="118" t="s">
        <v>500</v>
      </c>
      <c r="F517" s="16">
        <v>2</v>
      </c>
      <c r="G517" s="16">
        <v>3</v>
      </c>
      <c r="H517" s="16" t="s">
        <v>7</v>
      </c>
      <c r="I517" s="124"/>
      <c r="J517" s="124" t="s">
        <v>21</v>
      </c>
      <c r="K517" s="124" t="s">
        <v>21</v>
      </c>
      <c r="L517" s="1">
        <f t="shared" si="49"/>
        <v>4</v>
      </c>
      <c r="M517" s="1" t="s">
        <v>668</v>
      </c>
      <c r="N517" s="1" t="str">
        <f t="shared" si="48"/>
        <v>n.a.</v>
      </c>
      <c r="O517" s="1"/>
      <c r="P517" s="1"/>
      <c r="Q517" s="1">
        <f t="shared" si="50"/>
        <v>5</v>
      </c>
      <c r="R517" s="1" t="s">
        <v>668</v>
      </c>
      <c r="S517" s="1" t="str">
        <f t="shared" si="51"/>
        <v>n.a.</v>
      </c>
      <c r="T517" s="1"/>
      <c r="U517" s="1"/>
      <c r="V517" s="1" t="str">
        <f t="shared" si="52"/>
        <v>n.a.</v>
      </c>
      <c r="W517" s="1" t="s">
        <v>668</v>
      </c>
      <c r="X517" s="1" t="str">
        <f t="shared" si="53"/>
        <v>n.a.</v>
      </c>
    </row>
    <row r="518" spans="1:24" x14ac:dyDescent="0.25">
      <c r="A518" s="6"/>
      <c r="B518" s="6" t="str">
        <f>HYPERLINK("https://attack.mitre.org/techniques/T1546/014","MITRE")</f>
        <v>MITRE</v>
      </c>
      <c r="C518" s="6" t="s">
        <v>437</v>
      </c>
      <c r="D518" s="117" t="s">
        <v>457</v>
      </c>
      <c r="E518" s="118" t="s">
        <v>461</v>
      </c>
      <c r="F518" s="16">
        <v>2</v>
      </c>
      <c r="G518" s="16" t="s">
        <v>7</v>
      </c>
      <c r="H518" s="16" t="s">
        <v>7</v>
      </c>
      <c r="I518" s="92"/>
      <c r="J518" s="92"/>
      <c r="K518" s="92"/>
      <c r="L518" s="1">
        <f t="shared" si="49"/>
        <v>2</v>
      </c>
      <c r="M518" s="1" t="s">
        <v>668</v>
      </c>
      <c r="N518" s="1" t="str">
        <f t="shared" si="48"/>
        <v>n.a.</v>
      </c>
      <c r="O518" s="1"/>
      <c r="P518" s="1"/>
      <c r="Q518" s="1" t="str">
        <f t="shared" si="50"/>
        <v>n.a.</v>
      </c>
      <c r="R518" s="1" t="s">
        <v>668</v>
      </c>
      <c r="S518" s="1" t="str">
        <f t="shared" si="51"/>
        <v>n.a.</v>
      </c>
      <c r="T518" s="1"/>
      <c r="U518" s="1"/>
      <c r="V518" s="1" t="str">
        <f t="shared" si="52"/>
        <v>n.a.</v>
      </c>
      <c r="W518" s="1" t="s">
        <v>668</v>
      </c>
      <c r="X518" s="1" t="str">
        <f t="shared" si="53"/>
        <v>n.a.</v>
      </c>
    </row>
    <row r="519" spans="1:24" x14ac:dyDescent="0.25">
      <c r="A519" s="6"/>
      <c r="B519" s="6" t="str">
        <f>HYPERLINK("https://attack.mitre.org/techniques/T1546/016","MITRE")</f>
        <v>MITRE</v>
      </c>
      <c r="C519" s="6" t="s">
        <v>437</v>
      </c>
      <c r="D519" s="117" t="s">
        <v>457</v>
      </c>
      <c r="E519" s="118" t="s">
        <v>477</v>
      </c>
      <c r="F519" s="16">
        <v>3</v>
      </c>
      <c r="G519" s="16">
        <v>3</v>
      </c>
      <c r="H519" s="16" t="s">
        <v>7</v>
      </c>
      <c r="I519" s="124"/>
      <c r="J519" s="124" t="s">
        <v>21</v>
      </c>
      <c r="K519" s="124" t="s">
        <v>21</v>
      </c>
      <c r="L519" s="1">
        <f t="shared" si="49"/>
        <v>5</v>
      </c>
      <c r="M519" s="1" t="s">
        <v>668</v>
      </c>
      <c r="N519" s="1" t="str">
        <f t="shared" si="48"/>
        <v>n.a.</v>
      </c>
      <c r="O519" s="1"/>
      <c r="P519" s="1"/>
      <c r="Q519" s="1">
        <f t="shared" si="50"/>
        <v>5</v>
      </c>
      <c r="R519" s="1" t="s">
        <v>668</v>
      </c>
      <c r="S519" s="1" t="str">
        <f t="shared" si="51"/>
        <v>n.a.</v>
      </c>
      <c r="T519" s="1"/>
      <c r="U519" s="1"/>
      <c r="V519" s="1" t="str">
        <f t="shared" si="52"/>
        <v>n.a.</v>
      </c>
      <c r="W519" s="1" t="s">
        <v>668</v>
      </c>
      <c r="X519" s="1" t="str">
        <f t="shared" si="53"/>
        <v>n.a.</v>
      </c>
    </row>
    <row r="520" spans="1:24" x14ac:dyDescent="0.25">
      <c r="A520" s="6"/>
      <c r="B520" s="6" t="str">
        <f>HYPERLINK("https://attack.mitre.org/techniques/T1546/007","MITRE")</f>
        <v>MITRE</v>
      </c>
      <c r="C520" s="6" t="s">
        <v>437</v>
      </c>
      <c r="D520" s="117" t="s">
        <v>457</v>
      </c>
      <c r="E520" s="118" t="s">
        <v>501</v>
      </c>
      <c r="F520" s="16">
        <v>2</v>
      </c>
      <c r="G520" s="16">
        <v>3</v>
      </c>
      <c r="H520" s="16" t="s">
        <v>7</v>
      </c>
      <c r="I520" s="124"/>
      <c r="J520" s="124" t="s">
        <v>21</v>
      </c>
      <c r="K520" s="124" t="s">
        <v>21</v>
      </c>
      <c r="L520" s="1">
        <f t="shared" si="49"/>
        <v>4</v>
      </c>
      <c r="M520" s="1" t="s">
        <v>668</v>
      </c>
      <c r="N520" s="1" t="str">
        <f t="shared" si="48"/>
        <v>n.a.</v>
      </c>
      <c r="O520" s="1"/>
      <c r="P520" s="1"/>
      <c r="Q520" s="1">
        <f t="shared" si="50"/>
        <v>5</v>
      </c>
      <c r="R520" s="1" t="s">
        <v>668</v>
      </c>
      <c r="S520" s="1" t="str">
        <f t="shared" si="51"/>
        <v>n.a.</v>
      </c>
      <c r="T520" s="1"/>
      <c r="U520" s="1"/>
      <c r="V520" s="1" t="str">
        <f t="shared" si="52"/>
        <v>n.a.</v>
      </c>
      <c r="W520" s="1" t="s">
        <v>668</v>
      </c>
      <c r="X520" s="1" t="str">
        <f t="shared" si="53"/>
        <v>n.a.</v>
      </c>
    </row>
    <row r="521" spans="1:24" x14ac:dyDescent="0.25">
      <c r="A521" s="6"/>
      <c r="B521" s="6" t="str">
        <f>HYPERLINK("https://attack.mitre.org/techniques/T1546/006","MITRE")</f>
        <v>MITRE</v>
      </c>
      <c r="C521" s="6" t="s">
        <v>437</v>
      </c>
      <c r="D521" s="117" t="s">
        <v>457</v>
      </c>
      <c r="E521" s="118" t="s">
        <v>460</v>
      </c>
      <c r="F521" s="16">
        <v>1</v>
      </c>
      <c r="G521" s="16" t="s">
        <v>7</v>
      </c>
      <c r="H521" s="16" t="s">
        <v>7</v>
      </c>
      <c r="I521" s="92"/>
      <c r="J521" s="92" t="s">
        <v>21</v>
      </c>
      <c r="K521" s="92" t="s">
        <v>21</v>
      </c>
      <c r="L521" s="1">
        <f t="shared" si="49"/>
        <v>3</v>
      </c>
      <c r="M521" s="1" t="s">
        <v>668</v>
      </c>
      <c r="N521" s="1" t="str">
        <f t="shared" si="48"/>
        <v>n.a.</v>
      </c>
      <c r="O521" s="1"/>
      <c r="P521" s="1"/>
      <c r="Q521" s="1" t="str">
        <f t="shared" si="50"/>
        <v>n.a.</v>
      </c>
      <c r="R521" s="1" t="s">
        <v>668</v>
      </c>
      <c r="S521" s="1" t="str">
        <f t="shared" si="51"/>
        <v>n.a.</v>
      </c>
      <c r="T521" s="1"/>
      <c r="U521" s="1"/>
      <c r="V521" s="1" t="str">
        <f t="shared" si="52"/>
        <v>n.a.</v>
      </c>
      <c r="W521" s="1" t="s">
        <v>668</v>
      </c>
      <c r="X521" s="1" t="str">
        <f t="shared" si="53"/>
        <v>n.a.</v>
      </c>
    </row>
    <row r="522" spans="1:24" x14ac:dyDescent="0.25">
      <c r="A522" s="6"/>
      <c r="B522" s="6" t="str">
        <f>HYPERLINK("https://attack.mitre.org/techniques/T1546/013","MITRE")</f>
        <v>MITRE</v>
      </c>
      <c r="C522" s="6" t="s">
        <v>437</v>
      </c>
      <c r="D522" s="117" t="s">
        <v>457</v>
      </c>
      <c r="E522" s="118" t="s">
        <v>502</v>
      </c>
      <c r="F522" s="16">
        <v>2</v>
      </c>
      <c r="G522" s="16">
        <v>3</v>
      </c>
      <c r="H522" s="16" t="s">
        <v>7</v>
      </c>
      <c r="I522" s="124"/>
      <c r="J522" s="124" t="s">
        <v>21</v>
      </c>
      <c r="K522" s="124" t="s">
        <v>21</v>
      </c>
      <c r="L522" s="1">
        <f t="shared" si="49"/>
        <v>4</v>
      </c>
      <c r="M522" s="1" t="s">
        <v>668</v>
      </c>
      <c r="N522" s="1" t="str">
        <f t="shared" si="48"/>
        <v>n.a.</v>
      </c>
      <c r="O522" s="1"/>
      <c r="P522" s="1"/>
      <c r="Q522" s="1">
        <f t="shared" si="50"/>
        <v>5</v>
      </c>
      <c r="R522" s="1" t="s">
        <v>668</v>
      </c>
      <c r="S522" s="1" t="str">
        <f t="shared" si="51"/>
        <v>n.a.</v>
      </c>
      <c r="T522" s="1"/>
      <c r="U522" s="1"/>
      <c r="V522" s="1" t="str">
        <f t="shared" si="52"/>
        <v>n.a.</v>
      </c>
      <c r="W522" s="1" t="s">
        <v>668</v>
      </c>
      <c r="X522" s="1" t="str">
        <f t="shared" si="53"/>
        <v>n.a.</v>
      </c>
    </row>
    <row r="523" spans="1:24" x14ac:dyDescent="0.25">
      <c r="A523" s="6"/>
      <c r="B523" s="6" t="str">
        <f>HYPERLINK("https://attack.mitre.org/techniques/T1546/002","MITRE")</f>
        <v>MITRE</v>
      </c>
      <c r="C523" s="6" t="s">
        <v>437</v>
      </c>
      <c r="D523" s="117" t="s">
        <v>457</v>
      </c>
      <c r="E523" s="118" t="s">
        <v>503</v>
      </c>
      <c r="F523" s="16">
        <v>1</v>
      </c>
      <c r="G523" s="16">
        <v>1</v>
      </c>
      <c r="H523" s="16" t="s">
        <v>7</v>
      </c>
      <c r="I523" s="124"/>
      <c r="J523" s="124" t="s">
        <v>21</v>
      </c>
      <c r="K523" s="124"/>
      <c r="L523" s="1">
        <f t="shared" si="49"/>
        <v>2</v>
      </c>
      <c r="M523" s="1" t="s">
        <v>668</v>
      </c>
      <c r="N523" s="1" t="str">
        <f t="shared" si="48"/>
        <v>n.a.</v>
      </c>
      <c r="O523" s="1"/>
      <c r="P523" s="1"/>
      <c r="Q523" s="1">
        <f t="shared" si="50"/>
        <v>2</v>
      </c>
      <c r="R523" s="1" t="s">
        <v>668</v>
      </c>
      <c r="S523" s="1" t="str">
        <f t="shared" si="51"/>
        <v>n.a.</v>
      </c>
      <c r="T523" s="1"/>
      <c r="U523" s="1"/>
      <c r="V523" s="1" t="str">
        <f t="shared" si="52"/>
        <v>n.a.</v>
      </c>
      <c r="W523" s="1" t="s">
        <v>668</v>
      </c>
      <c r="X523" s="1" t="str">
        <f t="shared" si="53"/>
        <v>n.a.</v>
      </c>
    </row>
    <row r="524" spans="1:24" x14ac:dyDescent="0.25">
      <c r="A524" s="6"/>
      <c r="B524" s="6" t="str">
        <f>HYPERLINK("https://attack.mitre.org/techniques/T1546/003","MITRE")</f>
        <v>MITRE</v>
      </c>
      <c r="C524" s="6" t="s">
        <v>437</v>
      </c>
      <c r="D524" s="117" t="s">
        <v>457</v>
      </c>
      <c r="E524" s="118" t="s">
        <v>504</v>
      </c>
      <c r="F524" s="16">
        <v>2</v>
      </c>
      <c r="G524" s="16">
        <v>3</v>
      </c>
      <c r="H524" s="16" t="s">
        <v>7</v>
      </c>
      <c r="I524" s="124"/>
      <c r="J524" s="124" t="s">
        <v>21</v>
      </c>
      <c r="K524" s="124"/>
      <c r="L524" s="1">
        <f t="shared" si="49"/>
        <v>3</v>
      </c>
      <c r="M524" s="1" t="s">
        <v>668</v>
      </c>
      <c r="N524" s="1" t="str">
        <f t="shared" si="48"/>
        <v>n.a.</v>
      </c>
      <c r="O524" s="1"/>
      <c r="P524" s="1"/>
      <c r="Q524" s="1">
        <f t="shared" si="50"/>
        <v>4</v>
      </c>
      <c r="R524" s="1" t="s">
        <v>668</v>
      </c>
      <c r="S524" s="1" t="str">
        <f t="shared" si="51"/>
        <v>n.a.</v>
      </c>
      <c r="T524" s="1"/>
      <c r="U524" s="1"/>
      <c r="V524" s="1" t="str">
        <f t="shared" si="52"/>
        <v>n.a.</v>
      </c>
      <c r="W524" s="1" t="s">
        <v>668</v>
      </c>
      <c r="X524" s="1" t="str">
        <f t="shared" si="53"/>
        <v>n.a.</v>
      </c>
    </row>
    <row r="525" spans="1:24" x14ac:dyDescent="0.25">
      <c r="A525" s="6"/>
      <c r="B525" s="6" t="str">
        <f>HYPERLINK("https://attack.mitre.org/techniques/T1574/005","MITRE")</f>
        <v>MITRE</v>
      </c>
      <c r="C525" s="6" t="s">
        <v>437</v>
      </c>
      <c r="D525" s="117" t="s">
        <v>457</v>
      </c>
      <c r="E525" s="118" t="s">
        <v>459</v>
      </c>
      <c r="F525" s="16">
        <v>2</v>
      </c>
      <c r="G525" s="16">
        <v>3</v>
      </c>
      <c r="H525" s="16" t="s">
        <v>7</v>
      </c>
      <c r="I525" s="92"/>
      <c r="J525" s="92" t="s">
        <v>21</v>
      </c>
      <c r="K525" s="92" t="s">
        <v>21</v>
      </c>
      <c r="L525" s="1">
        <f t="shared" si="49"/>
        <v>4</v>
      </c>
      <c r="M525" s="1" t="s">
        <v>668</v>
      </c>
      <c r="N525" s="1" t="str">
        <f t="shared" si="48"/>
        <v>n.a.</v>
      </c>
      <c r="O525" s="1"/>
      <c r="P525" s="1"/>
      <c r="Q525" s="1">
        <f t="shared" si="50"/>
        <v>5</v>
      </c>
      <c r="R525" s="1" t="s">
        <v>668</v>
      </c>
      <c r="S525" s="1" t="str">
        <f t="shared" si="51"/>
        <v>n.a.</v>
      </c>
      <c r="T525" s="1"/>
      <c r="U525" s="1"/>
      <c r="V525" s="1" t="str">
        <f t="shared" si="52"/>
        <v>n.a.</v>
      </c>
      <c r="W525" s="1" t="s">
        <v>668</v>
      </c>
      <c r="X525" s="1" t="str">
        <f t="shared" si="53"/>
        <v>n.a.</v>
      </c>
    </row>
    <row r="526" spans="1:24" x14ac:dyDescent="0.25">
      <c r="A526" s="6"/>
      <c r="B526" s="6" t="str">
        <f>HYPERLINK("https://attack.mitre.org/techniques/T1574/004","MITRE")</f>
        <v>MITRE</v>
      </c>
      <c r="C526" s="6" t="s">
        <v>437</v>
      </c>
      <c r="D526" s="117" t="s">
        <v>457</v>
      </c>
      <c r="E526" s="118" t="s">
        <v>458</v>
      </c>
      <c r="F526" s="16">
        <v>2</v>
      </c>
      <c r="G526" s="16">
        <v>3</v>
      </c>
      <c r="H526" s="16" t="s">
        <v>7</v>
      </c>
      <c r="I526" s="92"/>
      <c r="J526" s="92" t="s">
        <v>21</v>
      </c>
      <c r="K526" s="92" t="s">
        <v>21</v>
      </c>
      <c r="L526" s="1">
        <f t="shared" si="49"/>
        <v>4</v>
      </c>
      <c r="M526" s="1" t="s">
        <v>668</v>
      </c>
      <c r="N526" s="1" t="str">
        <f t="shared" si="48"/>
        <v>n.a.</v>
      </c>
      <c r="O526" s="1"/>
      <c r="P526" s="1"/>
      <c r="Q526" s="1">
        <f t="shared" si="50"/>
        <v>5</v>
      </c>
      <c r="R526" s="1" t="s">
        <v>668</v>
      </c>
      <c r="S526" s="1" t="str">
        <f t="shared" si="51"/>
        <v>n.a.</v>
      </c>
      <c r="T526" s="1"/>
      <c r="U526" s="1"/>
      <c r="V526" s="1" t="str">
        <f t="shared" si="52"/>
        <v>n.a.</v>
      </c>
      <c r="W526" s="1" t="s">
        <v>668</v>
      </c>
      <c r="X526" s="1" t="str">
        <f t="shared" si="53"/>
        <v>n.a.</v>
      </c>
    </row>
    <row r="527" spans="1:24" x14ac:dyDescent="0.25">
      <c r="A527" s="6"/>
      <c r="B527" s="6" t="str">
        <f>HYPERLINK("https://attack.mitre.org/techniques/T1574/017","MITRE")</f>
        <v>MITRE</v>
      </c>
      <c r="C527" s="6" t="s">
        <v>437</v>
      </c>
      <c r="D527" s="117" t="s">
        <v>457</v>
      </c>
      <c r="E527" s="118" t="s">
        <v>736</v>
      </c>
      <c r="F527" s="16">
        <v>1</v>
      </c>
      <c r="G527" s="16">
        <v>2</v>
      </c>
      <c r="H527" s="16" t="s">
        <v>7</v>
      </c>
      <c r="I527" s="92"/>
      <c r="J527" s="92" t="s">
        <v>21</v>
      </c>
      <c r="K527" s="92" t="s">
        <v>21</v>
      </c>
      <c r="L527" s="1">
        <f t="shared" si="49"/>
        <v>3</v>
      </c>
      <c r="M527" s="1" t="s">
        <v>668</v>
      </c>
      <c r="N527" s="1" t="str">
        <f t="shared" si="48"/>
        <v>n.a.</v>
      </c>
      <c r="O527" s="1"/>
      <c r="P527" s="1"/>
      <c r="Q527" s="1">
        <f t="shared" si="50"/>
        <v>4</v>
      </c>
      <c r="R527" s="1" t="s">
        <v>668</v>
      </c>
      <c r="S527" s="1" t="str">
        <f t="shared" si="51"/>
        <v>n.a.</v>
      </c>
      <c r="T527" s="1"/>
      <c r="U527" s="1"/>
      <c r="V527" s="1" t="str">
        <f t="shared" si="52"/>
        <v>n.a.</v>
      </c>
      <c r="W527" s="1" t="s">
        <v>668</v>
      </c>
      <c r="X527" s="1" t="str">
        <f t="shared" si="53"/>
        <v>n.a.</v>
      </c>
    </row>
    <row r="528" spans="1:24" x14ac:dyDescent="0.25">
      <c r="A528" s="6"/>
      <c r="B528" s="6" t="str">
        <f>HYPERLINK("https://attack.mitre.org/techniques/T1668/","MITRE")</f>
        <v>MITRE</v>
      </c>
      <c r="C528" s="6" t="s">
        <v>437</v>
      </c>
      <c r="D528" s="117" t="s">
        <v>737</v>
      </c>
      <c r="E528" s="118" t="s">
        <v>15</v>
      </c>
      <c r="F528" s="16">
        <v>1</v>
      </c>
      <c r="G528" s="16">
        <v>1</v>
      </c>
      <c r="H528" s="16" t="s">
        <v>7</v>
      </c>
      <c r="I528" s="92"/>
      <c r="J528" s="92" t="s">
        <v>21</v>
      </c>
      <c r="K528" s="92" t="s">
        <v>21</v>
      </c>
      <c r="L528" s="1">
        <f t="shared" si="49"/>
        <v>3</v>
      </c>
      <c r="M528" s="1" t="s">
        <v>668</v>
      </c>
      <c r="N528" s="1" t="str">
        <f t="shared" si="48"/>
        <v>n.a.</v>
      </c>
      <c r="O528" s="1"/>
      <c r="P528" s="1"/>
      <c r="Q528" s="1">
        <f t="shared" si="50"/>
        <v>3</v>
      </c>
      <c r="R528" s="1" t="s">
        <v>668</v>
      </c>
      <c r="S528" s="1" t="str">
        <f t="shared" si="51"/>
        <v>n.a.</v>
      </c>
      <c r="T528" s="1"/>
      <c r="U528" s="1"/>
      <c r="V528" s="1" t="str">
        <f t="shared" si="52"/>
        <v>n.a.</v>
      </c>
      <c r="W528" s="1" t="s">
        <v>668</v>
      </c>
      <c r="X528" s="1" t="str">
        <f t="shared" si="53"/>
        <v>n.a.</v>
      </c>
    </row>
    <row r="529" spans="1:24" x14ac:dyDescent="0.25">
      <c r="A529" s="6"/>
      <c r="B529" s="6" t="str">
        <f>HYPERLINK("https://attack.mitre.org/techniques/T1133/","MITRE")</f>
        <v>MITRE</v>
      </c>
      <c r="C529" s="6" t="s">
        <v>437</v>
      </c>
      <c r="D529" s="117" t="s">
        <v>408</v>
      </c>
      <c r="E529" s="118" t="s">
        <v>15</v>
      </c>
      <c r="F529" s="16">
        <v>2</v>
      </c>
      <c r="G529" s="16">
        <v>2</v>
      </c>
      <c r="H529" s="16">
        <v>3</v>
      </c>
      <c r="I529" s="92"/>
      <c r="J529" s="92" t="s">
        <v>21</v>
      </c>
      <c r="K529" s="92"/>
      <c r="L529" s="1">
        <f t="shared" si="49"/>
        <v>3</v>
      </c>
      <c r="M529" s="1" t="s">
        <v>668</v>
      </c>
      <c r="N529" s="1" t="str">
        <f t="shared" si="48"/>
        <v>n.a.</v>
      </c>
      <c r="O529" s="1"/>
      <c r="P529" s="1"/>
      <c r="Q529" s="1">
        <f t="shared" si="50"/>
        <v>3</v>
      </c>
      <c r="R529" s="1" t="s">
        <v>668</v>
      </c>
      <c r="S529" s="1" t="str">
        <f t="shared" si="51"/>
        <v>n.a.</v>
      </c>
      <c r="T529" s="1"/>
      <c r="U529" s="1"/>
      <c r="V529" s="1">
        <f t="shared" si="52"/>
        <v>4</v>
      </c>
      <c r="W529" s="1" t="s">
        <v>668</v>
      </c>
      <c r="X529" s="1" t="str">
        <f t="shared" si="53"/>
        <v>n.a.</v>
      </c>
    </row>
    <row r="530" spans="1:24" x14ac:dyDescent="0.25">
      <c r="A530" s="6"/>
      <c r="B530" s="6" t="str">
        <f>HYPERLINK("https://attack.mitre.org/techniques/T1574/001","MITRE")</f>
        <v>MITRE</v>
      </c>
      <c r="C530" s="6" t="s">
        <v>437</v>
      </c>
      <c r="D530" s="117" t="s">
        <v>148</v>
      </c>
      <c r="E530" s="118" t="s">
        <v>738</v>
      </c>
      <c r="F530" s="16">
        <v>3</v>
      </c>
      <c r="G530" s="16">
        <v>3</v>
      </c>
      <c r="H530" s="16" t="s">
        <v>7</v>
      </c>
      <c r="I530" s="92"/>
      <c r="J530" s="92" t="s">
        <v>21</v>
      </c>
      <c r="K530" s="92" t="s">
        <v>21</v>
      </c>
      <c r="L530" s="1">
        <f t="shared" si="49"/>
        <v>5</v>
      </c>
      <c r="M530" s="1" t="s">
        <v>668</v>
      </c>
      <c r="N530" s="1" t="str">
        <f t="shared" si="48"/>
        <v>n.a.</v>
      </c>
      <c r="O530" s="1"/>
      <c r="P530" s="1"/>
      <c r="Q530" s="1">
        <f t="shared" si="50"/>
        <v>5</v>
      </c>
      <c r="R530" s="1" t="s">
        <v>668</v>
      </c>
      <c r="S530" s="1" t="str">
        <f t="shared" si="51"/>
        <v>n.a.</v>
      </c>
      <c r="T530" s="1"/>
      <c r="U530" s="1"/>
      <c r="V530" s="1" t="str">
        <f t="shared" si="52"/>
        <v>n.a.</v>
      </c>
      <c r="W530" s="1" t="s">
        <v>668</v>
      </c>
      <c r="X530" s="1" t="str">
        <f t="shared" si="53"/>
        <v>n.a.</v>
      </c>
    </row>
    <row r="531" spans="1:24" x14ac:dyDescent="0.25">
      <c r="A531" s="6"/>
      <c r="B531" s="6" t="str">
        <f>HYPERLINK("https://attack.mitre.org/techniques/T1574/012","MITRE")</f>
        <v>MITRE</v>
      </c>
      <c r="C531" s="6" t="s">
        <v>437</v>
      </c>
      <c r="D531" s="117" t="s">
        <v>148</v>
      </c>
      <c r="E531" s="118" t="s">
        <v>157</v>
      </c>
      <c r="F531" s="16">
        <v>2</v>
      </c>
      <c r="G531" s="16">
        <v>3</v>
      </c>
      <c r="H531" s="16" t="s">
        <v>7</v>
      </c>
      <c r="I531" s="124"/>
      <c r="J531" s="124" t="s">
        <v>21</v>
      </c>
      <c r="K531" s="124" t="s">
        <v>21</v>
      </c>
      <c r="L531" s="1">
        <f t="shared" si="49"/>
        <v>4</v>
      </c>
      <c r="M531" s="1" t="s">
        <v>668</v>
      </c>
      <c r="N531" s="1" t="str">
        <f t="shared" si="48"/>
        <v>n.a.</v>
      </c>
      <c r="O531" s="1"/>
      <c r="P531" s="1"/>
      <c r="Q531" s="1">
        <f t="shared" si="50"/>
        <v>5</v>
      </c>
      <c r="R531" s="1" t="s">
        <v>668</v>
      </c>
      <c r="S531" s="1" t="str">
        <f t="shared" si="51"/>
        <v>n.a.</v>
      </c>
      <c r="T531" s="1"/>
      <c r="U531" s="1"/>
      <c r="V531" s="1" t="str">
        <f t="shared" si="52"/>
        <v>n.a.</v>
      </c>
      <c r="W531" s="1" t="s">
        <v>668</v>
      </c>
      <c r="X531" s="1" t="str">
        <f t="shared" si="53"/>
        <v>n.a.</v>
      </c>
    </row>
    <row r="532" spans="1:24" x14ac:dyDescent="0.25">
      <c r="A532" s="6"/>
      <c r="B532" s="6" t="str">
        <f>HYPERLINK("https://attack.mitre.org/techniques/T1574/014","MITRE")</f>
        <v>MITRE</v>
      </c>
      <c r="C532" s="6" t="s">
        <v>437</v>
      </c>
      <c r="D532" s="117" t="s">
        <v>148</v>
      </c>
      <c r="E532" s="118" t="s">
        <v>699</v>
      </c>
      <c r="F532" s="16">
        <v>2</v>
      </c>
      <c r="G532" s="16">
        <v>2</v>
      </c>
      <c r="H532" s="16" t="s">
        <v>7</v>
      </c>
      <c r="I532" s="124"/>
      <c r="J532" s="124" t="s">
        <v>21</v>
      </c>
      <c r="K532" s="124" t="s">
        <v>21</v>
      </c>
      <c r="L532" s="1">
        <f t="shared" si="49"/>
        <v>4</v>
      </c>
      <c r="M532" s="1" t="s">
        <v>668</v>
      </c>
      <c r="N532" s="1" t="str">
        <f t="shared" si="48"/>
        <v>n.a.</v>
      </c>
      <c r="O532" s="1"/>
      <c r="P532" s="1"/>
      <c r="Q532" s="1">
        <f t="shared" si="50"/>
        <v>4</v>
      </c>
      <c r="R532" s="1" t="s">
        <v>668</v>
      </c>
      <c r="S532" s="1" t="str">
        <f t="shared" si="51"/>
        <v>n.a.</v>
      </c>
      <c r="T532" s="1"/>
      <c r="U532" s="1"/>
      <c r="V532" s="1" t="str">
        <f t="shared" si="52"/>
        <v>n.a.</v>
      </c>
      <c r="W532" s="1" t="s">
        <v>668</v>
      </c>
      <c r="X532" s="1" t="str">
        <f t="shared" si="53"/>
        <v>n.a.</v>
      </c>
    </row>
    <row r="533" spans="1:24" x14ac:dyDescent="0.25">
      <c r="A533" s="6"/>
      <c r="B533" s="6" t="str">
        <f>HYPERLINK("https://attack.mitre.org/techniques/T1574/005","MITRE")</f>
        <v>MITRE</v>
      </c>
      <c r="C533" s="6" t="s">
        <v>437</v>
      </c>
      <c r="D533" s="117" t="s">
        <v>148</v>
      </c>
      <c r="E533" s="118" t="s">
        <v>150</v>
      </c>
      <c r="F533" s="16">
        <v>2</v>
      </c>
      <c r="G533" s="16">
        <v>3</v>
      </c>
      <c r="H533" s="16" t="s">
        <v>7</v>
      </c>
      <c r="I533" s="124"/>
      <c r="J533" s="124" t="s">
        <v>21</v>
      </c>
      <c r="K533" s="124" t="s">
        <v>21</v>
      </c>
      <c r="L533" s="1">
        <f t="shared" si="49"/>
        <v>4</v>
      </c>
      <c r="M533" s="1" t="s">
        <v>668</v>
      </c>
      <c r="N533" s="1" t="str">
        <f t="shared" si="48"/>
        <v>n.a.</v>
      </c>
      <c r="O533" s="1"/>
      <c r="P533" s="1"/>
      <c r="Q533" s="1">
        <f t="shared" si="50"/>
        <v>5</v>
      </c>
      <c r="R533" s="1" t="s">
        <v>668</v>
      </c>
      <c r="S533" s="1" t="str">
        <f t="shared" si="51"/>
        <v>n.a.</v>
      </c>
      <c r="T533" s="1"/>
      <c r="U533" s="1"/>
      <c r="V533" s="1" t="str">
        <f t="shared" si="52"/>
        <v>n.a.</v>
      </c>
      <c r="W533" s="1" t="s">
        <v>668</v>
      </c>
      <c r="X533" s="1" t="str">
        <f t="shared" si="53"/>
        <v>n.a.</v>
      </c>
    </row>
    <row r="534" spans="1:24" x14ac:dyDescent="0.25">
      <c r="A534" s="6"/>
      <c r="B534" s="6" t="str">
        <f>HYPERLINK("https://attack.mitre.org/techniques/T1574/004","MITRE")</f>
        <v>MITRE</v>
      </c>
      <c r="C534" s="6" t="s">
        <v>437</v>
      </c>
      <c r="D534" s="117" t="s">
        <v>148</v>
      </c>
      <c r="E534" s="118" t="s">
        <v>156</v>
      </c>
      <c r="F534" s="16">
        <v>3</v>
      </c>
      <c r="G534" s="16" t="s">
        <v>7</v>
      </c>
      <c r="H534" s="16" t="s">
        <v>7</v>
      </c>
      <c r="I534" s="92"/>
      <c r="J534" s="92" t="s">
        <v>21</v>
      </c>
      <c r="K534" s="92" t="s">
        <v>21</v>
      </c>
      <c r="L534" s="1">
        <f t="shared" si="49"/>
        <v>5</v>
      </c>
      <c r="M534" s="1" t="s">
        <v>668</v>
      </c>
      <c r="N534" s="1" t="str">
        <f t="shared" si="48"/>
        <v>n.a.</v>
      </c>
      <c r="O534" s="1"/>
      <c r="P534" s="1"/>
      <c r="Q534" s="1" t="str">
        <f t="shared" si="50"/>
        <v>n.a.</v>
      </c>
      <c r="R534" s="1" t="s">
        <v>668</v>
      </c>
      <c r="S534" s="1" t="str">
        <f t="shared" si="51"/>
        <v>n.a.</v>
      </c>
      <c r="T534" s="1"/>
      <c r="U534" s="1"/>
      <c r="V534" s="1" t="str">
        <f t="shared" si="52"/>
        <v>n.a.</v>
      </c>
      <c r="W534" s="1" t="s">
        <v>668</v>
      </c>
      <c r="X534" s="1" t="str">
        <f t="shared" si="53"/>
        <v>n.a.</v>
      </c>
    </row>
    <row r="535" spans="1:24" x14ac:dyDescent="0.25">
      <c r="A535" s="6"/>
      <c r="B535" s="6" t="str">
        <f>HYPERLINK("https://attack.mitre.org/techniques/T1574/006","MITRE")</f>
        <v>MITRE</v>
      </c>
      <c r="C535" s="6" t="s">
        <v>437</v>
      </c>
      <c r="D535" s="117" t="s">
        <v>148</v>
      </c>
      <c r="E535" s="118" t="s">
        <v>155</v>
      </c>
      <c r="F535" s="16" t="s">
        <v>7</v>
      </c>
      <c r="G535" s="16" t="s">
        <v>7</v>
      </c>
      <c r="H535" s="16" t="s">
        <v>7</v>
      </c>
      <c r="I535" s="92"/>
      <c r="J535" s="92"/>
      <c r="K535" s="92"/>
      <c r="L535" s="1" t="str">
        <f t="shared" si="49"/>
        <v>n.a.</v>
      </c>
      <c r="M535" s="1" t="s">
        <v>668</v>
      </c>
      <c r="N535" s="1" t="str">
        <f t="shared" si="48"/>
        <v>n.a.</v>
      </c>
      <c r="O535" s="1"/>
      <c r="P535" s="1"/>
      <c r="Q535" s="1" t="str">
        <f t="shared" si="50"/>
        <v>n.a.</v>
      </c>
      <c r="R535" s="1" t="s">
        <v>668</v>
      </c>
      <c r="S535" s="1" t="str">
        <f t="shared" si="51"/>
        <v>n.a.</v>
      </c>
      <c r="T535" s="1"/>
      <c r="U535" s="1"/>
      <c r="V535" s="1" t="str">
        <f t="shared" si="52"/>
        <v>n.a.</v>
      </c>
      <c r="W535" s="1" t="s">
        <v>668</v>
      </c>
      <c r="X535" s="1" t="str">
        <f t="shared" si="53"/>
        <v>n.a.</v>
      </c>
    </row>
    <row r="536" spans="1:24" x14ac:dyDescent="0.25">
      <c r="A536" s="6"/>
      <c r="B536" s="6" t="str">
        <f>HYPERLINK("https://attack.mitre.org/techniques/T1574/013","MITRE")</f>
        <v>MITRE</v>
      </c>
      <c r="C536" s="6" t="s">
        <v>437</v>
      </c>
      <c r="D536" s="117" t="s">
        <v>148</v>
      </c>
      <c r="E536" s="118" t="s">
        <v>474</v>
      </c>
      <c r="F536" s="16">
        <v>2</v>
      </c>
      <c r="G536" s="16">
        <v>2</v>
      </c>
      <c r="H536" s="16" t="s">
        <v>7</v>
      </c>
      <c r="I536" s="92"/>
      <c r="J536" s="92" t="s">
        <v>21</v>
      </c>
      <c r="K536" s="92" t="s">
        <v>21</v>
      </c>
      <c r="L536" s="1">
        <f t="shared" si="49"/>
        <v>4</v>
      </c>
      <c r="M536" s="1" t="s">
        <v>668</v>
      </c>
      <c r="N536" s="1" t="str">
        <f t="shared" si="48"/>
        <v>n.a.</v>
      </c>
      <c r="O536" s="1"/>
      <c r="P536" s="1"/>
      <c r="Q536" s="1">
        <f t="shared" si="50"/>
        <v>4</v>
      </c>
      <c r="R536" s="1" t="s">
        <v>668</v>
      </c>
      <c r="S536" s="1" t="str">
        <f t="shared" si="51"/>
        <v>n.a.</v>
      </c>
      <c r="T536" s="1"/>
      <c r="U536" s="1"/>
      <c r="V536" s="1" t="str">
        <f t="shared" si="52"/>
        <v>n.a.</v>
      </c>
      <c r="W536" s="1" t="s">
        <v>668</v>
      </c>
      <c r="X536" s="1" t="str">
        <f t="shared" si="53"/>
        <v>n.a.</v>
      </c>
    </row>
    <row r="537" spans="1:24" x14ac:dyDescent="0.25">
      <c r="A537" s="6"/>
      <c r="B537" s="6" t="str">
        <f>HYPERLINK("https://attack.mitre.org/techniques/T1574/007","MITRE")</f>
        <v>MITRE</v>
      </c>
      <c r="C537" s="6" t="s">
        <v>437</v>
      </c>
      <c r="D537" s="117" t="s">
        <v>148</v>
      </c>
      <c r="E537" s="118" t="s">
        <v>153</v>
      </c>
      <c r="F537" s="16">
        <v>3</v>
      </c>
      <c r="G537" s="16">
        <v>3</v>
      </c>
      <c r="H537" s="16" t="s">
        <v>7</v>
      </c>
      <c r="I537" s="124"/>
      <c r="J537" s="124" t="s">
        <v>21</v>
      </c>
      <c r="K537" s="124" t="s">
        <v>21</v>
      </c>
      <c r="L537" s="1">
        <f t="shared" si="49"/>
        <v>5</v>
      </c>
      <c r="M537" s="1" t="s">
        <v>668</v>
      </c>
      <c r="N537" s="1" t="str">
        <f t="shared" si="48"/>
        <v>n.a.</v>
      </c>
      <c r="O537" s="1"/>
      <c r="P537" s="1"/>
      <c r="Q537" s="1">
        <f t="shared" si="50"/>
        <v>5</v>
      </c>
      <c r="R537" s="1" t="s">
        <v>668</v>
      </c>
      <c r="S537" s="1" t="str">
        <f t="shared" si="51"/>
        <v>n.a.</v>
      </c>
      <c r="T537" s="1"/>
      <c r="U537" s="1"/>
      <c r="V537" s="1" t="str">
        <f t="shared" si="52"/>
        <v>n.a.</v>
      </c>
      <c r="W537" s="1" t="s">
        <v>668</v>
      </c>
      <c r="X537" s="1" t="str">
        <f t="shared" si="53"/>
        <v>n.a.</v>
      </c>
    </row>
    <row r="538" spans="1:24" x14ac:dyDescent="0.25">
      <c r="A538" s="6"/>
      <c r="B538" s="6" t="str">
        <f>HYPERLINK("https://attack.mitre.org/techniques/T1574/008","MITRE")</f>
        <v>MITRE</v>
      </c>
      <c r="C538" s="6" t="s">
        <v>437</v>
      </c>
      <c r="D538" s="117" t="s">
        <v>148</v>
      </c>
      <c r="E538" s="118" t="s">
        <v>154</v>
      </c>
      <c r="F538" s="16">
        <v>3</v>
      </c>
      <c r="G538" s="16">
        <v>3</v>
      </c>
      <c r="H538" s="16" t="s">
        <v>7</v>
      </c>
      <c r="I538" s="124"/>
      <c r="J538" s="124" t="s">
        <v>21</v>
      </c>
      <c r="K538" s="124" t="s">
        <v>21</v>
      </c>
      <c r="L538" s="1">
        <f t="shared" si="49"/>
        <v>5</v>
      </c>
      <c r="M538" s="1" t="s">
        <v>668</v>
      </c>
      <c r="N538" s="1" t="str">
        <f t="shared" si="48"/>
        <v>n.a.</v>
      </c>
      <c r="O538" s="1"/>
      <c r="P538" s="1"/>
      <c r="Q538" s="1">
        <f t="shared" si="50"/>
        <v>5</v>
      </c>
      <c r="R538" s="1" t="s">
        <v>668</v>
      </c>
      <c r="S538" s="1" t="str">
        <f t="shared" si="51"/>
        <v>n.a.</v>
      </c>
      <c r="T538" s="1"/>
      <c r="U538" s="1"/>
      <c r="V538" s="1" t="str">
        <f t="shared" si="52"/>
        <v>n.a.</v>
      </c>
      <c r="W538" s="1" t="s">
        <v>668</v>
      </c>
      <c r="X538" s="1" t="str">
        <f t="shared" si="53"/>
        <v>n.a.</v>
      </c>
    </row>
    <row r="539" spans="1:24" x14ac:dyDescent="0.25">
      <c r="A539" s="6"/>
      <c r="B539" s="6" t="str">
        <f>HYPERLINK("https://attack.mitre.org/techniques/T1574/009","MITRE")</f>
        <v>MITRE</v>
      </c>
      <c r="C539" s="6" t="s">
        <v>437</v>
      </c>
      <c r="D539" s="117" t="s">
        <v>148</v>
      </c>
      <c r="E539" s="118" t="s">
        <v>152</v>
      </c>
      <c r="F539" s="16">
        <v>3</v>
      </c>
      <c r="G539" s="16">
        <v>3</v>
      </c>
      <c r="H539" s="16" t="s">
        <v>7</v>
      </c>
      <c r="I539" s="124"/>
      <c r="J539" s="124" t="s">
        <v>21</v>
      </c>
      <c r="K539" s="124" t="s">
        <v>21</v>
      </c>
      <c r="L539" s="1">
        <f t="shared" si="49"/>
        <v>5</v>
      </c>
      <c r="M539" s="1" t="s">
        <v>668</v>
      </c>
      <c r="N539" s="1" t="str">
        <f t="shared" si="48"/>
        <v>n.a.</v>
      </c>
      <c r="O539" s="1"/>
      <c r="P539" s="1"/>
      <c r="Q539" s="1">
        <f t="shared" si="50"/>
        <v>5</v>
      </c>
      <c r="R539" s="1" t="s">
        <v>668</v>
      </c>
      <c r="S539" s="1" t="str">
        <f t="shared" si="51"/>
        <v>n.a.</v>
      </c>
      <c r="T539" s="1"/>
      <c r="U539" s="1"/>
      <c r="V539" s="1" t="str">
        <f t="shared" si="52"/>
        <v>n.a.</v>
      </c>
      <c r="W539" s="1" t="s">
        <v>668</v>
      </c>
      <c r="X539" s="1" t="str">
        <f t="shared" si="53"/>
        <v>n.a.</v>
      </c>
    </row>
    <row r="540" spans="1:24" x14ac:dyDescent="0.25">
      <c r="A540" s="6"/>
      <c r="B540" s="6" t="str">
        <f>HYPERLINK("https://attack.mitre.org/techniques/T1574/010","MITRE")</f>
        <v>MITRE</v>
      </c>
      <c r="C540" s="6" t="s">
        <v>437</v>
      </c>
      <c r="D540" s="117" t="s">
        <v>148</v>
      </c>
      <c r="E540" s="118" t="s">
        <v>149</v>
      </c>
      <c r="F540" s="16">
        <v>2</v>
      </c>
      <c r="G540" s="16">
        <v>3</v>
      </c>
      <c r="H540" s="16" t="s">
        <v>7</v>
      </c>
      <c r="I540" s="124"/>
      <c r="J540" s="124" t="s">
        <v>21</v>
      </c>
      <c r="K540" s="124" t="s">
        <v>21</v>
      </c>
      <c r="L540" s="1">
        <f t="shared" si="49"/>
        <v>4</v>
      </c>
      <c r="M540" s="1" t="s">
        <v>668</v>
      </c>
      <c r="N540" s="1" t="str">
        <f t="shared" si="48"/>
        <v>n.a.</v>
      </c>
      <c r="O540" s="1"/>
      <c r="P540" s="1"/>
      <c r="Q540" s="1">
        <f t="shared" si="50"/>
        <v>5</v>
      </c>
      <c r="R540" s="1" t="s">
        <v>668</v>
      </c>
      <c r="S540" s="1" t="str">
        <f t="shared" si="51"/>
        <v>n.a.</v>
      </c>
      <c r="T540" s="1"/>
      <c r="U540" s="1"/>
      <c r="V540" s="1" t="str">
        <f t="shared" si="52"/>
        <v>n.a.</v>
      </c>
      <c r="W540" s="1" t="s">
        <v>668</v>
      </c>
      <c r="X540" s="1" t="str">
        <f t="shared" si="53"/>
        <v>n.a.</v>
      </c>
    </row>
    <row r="541" spans="1:24" x14ac:dyDescent="0.25">
      <c r="A541" s="6"/>
      <c r="B541" s="6" t="str">
        <f>HYPERLINK("https://attack.mitre.org/techniques/T1574/011","MITRE")</f>
        <v>MITRE</v>
      </c>
      <c r="C541" s="6" t="s">
        <v>437</v>
      </c>
      <c r="D541" s="117" t="s">
        <v>148</v>
      </c>
      <c r="E541" s="118" t="s">
        <v>151</v>
      </c>
      <c r="F541" s="16">
        <v>3</v>
      </c>
      <c r="G541" s="16">
        <v>3</v>
      </c>
      <c r="H541" s="16" t="s">
        <v>7</v>
      </c>
      <c r="I541" s="124"/>
      <c r="J541" s="124" t="s">
        <v>21</v>
      </c>
      <c r="K541" s="124" t="s">
        <v>21</v>
      </c>
      <c r="L541" s="1">
        <f t="shared" si="49"/>
        <v>5</v>
      </c>
      <c r="M541" s="1" t="s">
        <v>668</v>
      </c>
      <c r="N541" s="1" t="str">
        <f t="shared" si="48"/>
        <v>n.a.</v>
      </c>
      <c r="O541" s="1"/>
      <c r="P541" s="1"/>
      <c r="Q541" s="1">
        <f t="shared" si="50"/>
        <v>5</v>
      </c>
      <c r="R541" s="1" t="s">
        <v>668</v>
      </c>
      <c r="S541" s="1" t="str">
        <f t="shared" si="51"/>
        <v>n.a.</v>
      </c>
      <c r="T541" s="1"/>
      <c r="U541" s="1"/>
      <c r="V541" s="1" t="str">
        <f t="shared" si="52"/>
        <v>n.a.</v>
      </c>
      <c r="W541" s="1" t="s">
        <v>668</v>
      </c>
      <c r="X541" s="1" t="str">
        <f t="shared" si="53"/>
        <v>n.a.</v>
      </c>
    </row>
    <row r="542" spans="1:24" x14ac:dyDescent="0.25">
      <c r="A542" s="6"/>
      <c r="B542" s="6" t="str">
        <f>HYPERLINK("https://attack.mitre.org/techniques/T1556/001","MITRE")</f>
        <v>MITRE</v>
      </c>
      <c r="C542" s="6" t="s">
        <v>437</v>
      </c>
      <c r="D542" s="117" t="s">
        <v>84</v>
      </c>
      <c r="E542" s="118" t="s">
        <v>85</v>
      </c>
      <c r="F542" s="16">
        <v>3</v>
      </c>
      <c r="G542" s="16">
        <v>3</v>
      </c>
      <c r="H542" s="16" t="s">
        <v>7</v>
      </c>
      <c r="I542" s="124" t="s">
        <v>21</v>
      </c>
      <c r="J542" s="124" t="s">
        <v>21</v>
      </c>
      <c r="K542" s="124" t="s">
        <v>21</v>
      </c>
      <c r="L542" s="1">
        <f t="shared" si="49"/>
        <v>6</v>
      </c>
      <c r="M542" s="1" t="s">
        <v>668</v>
      </c>
      <c r="N542" s="1" t="str">
        <f t="shared" si="48"/>
        <v>n.a.</v>
      </c>
      <c r="O542" s="1"/>
      <c r="P542" s="1"/>
      <c r="Q542" s="1">
        <f t="shared" si="50"/>
        <v>6</v>
      </c>
      <c r="R542" s="1" t="s">
        <v>668</v>
      </c>
      <c r="S542" s="1" t="str">
        <f t="shared" si="51"/>
        <v>n.a.</v>
      </c>
      <c r="T542" s="1"/>
      <c r="U542" s="1"/>
      <c r="V542" s="1" t="str">
        <f t="shared" si="52"/>
        <v>n.a.</v>
      </c>
      <c r="W542" s="1" t="s">
        <v>668</v>
      </c>
      <c r="X542" s="1" t="str">
        <f t="shared" si="53"/>
        <v>n.a.</v>
      </c>
    </row>
    <row r="543" spans="1:24" x14ac:dyDescent="0.25">
      <c r="A543" s="6"/>
      <c r="B543" s="6" t="str">
        <f>HYPERLINK("https://attack.mitre.org/techniques/T1525/","MITRE")</f>
        <v>MITRE</v>
      </c>
      <c r="C543" s="6" t="s">
        <v>437</v>
      </c>
      <c r="D543" s="117" t="s">
        <v>462</v>
      </c>
      <c r="E543" s="118" t="s">
        <v>15</v>
      </c>
      <c r="F543" s="16">
        <v>2</v>
      </c>
      <c r="G543" s="16">
        <v>3</v>
      </c>
      <c r="H543" s="16">
        <v>3</v>
      </c>
      <c r="I543" s="92"/>
      <c r="J543" s="92" t="s">
        <v>21</v>
      </c>
      <c r="K543" s="92" t="s">
        <v>21</v>
      </c>
      <c r="L543" s="1">
        <f t="shared" si="49"/>
        <v>4</v>
      </c>
      <c r="M543" s="1" t="s">
        <v>668</v>
      </c>
      <c r="N543" s="1" t="str">
        <f t="shared" si="48"/>
        <v>n.a.</v>
      </c>
      <c r="O543" s="1"/>
      <c r="P543" s="1"/>
      <c r="Q543" s="1">
        <f t="shared" si="50"/>
        <v>5</v>
      </c>
      <c r="R543" s="1" t="s">
        <v>668</v>
      </c>
      <c r="S543" s="1" t="str">
        <f t="shared" si="51"/>
        <v>n.a.</v>
      </c>
      <c r="T543" s="1"/>
      <c r="U543" s="1"/>
      <c r="V543" s="1">
        <f t="shared" si="52"/>
        <v>5</v>
      </c>
      <c r="W543" s="1" t="s">
        <v>668</v>
      </c>
      <c r="X543" s="1" t="str">
        <f t="shared" si="53"/>
        <v>n.a.</v>
      </c>
    </row>
    <row r="544" spans="1:24" x14ac:dyDescent="0.25">
      <c r="A544" s="6"/>
      <c r="B544" s="6" t="str">
        <f>HYPERLINK("https://attack.mitre.org/techniques/T1556/006","MITRE")</f>
        <v>MITRE</v>
      </c>
      <c r="C544" s="6" t="s">
        <v>437</v>
      </c>
      <c r="D544" s="117" t="s">
        <v>84</v>
      </c>
      <c r="E544" s="118" t="s">
        <v>476</v>
      </c>
      <c r="F544" s="16">
        <v>2</v>
      </c>
      <c r="G544" s="16">
        <v>3</v>
      </c>
      <c r="H544" s="16">
        <v>3</v>
      </c>
      <c r="I544" s="124" t="s">
        <v>21</v>
      </c>
      <c r="J544" s="124" t="s">
        <v>21</v>
      </c>
      <c r="K544" s="124" t="s">
        <v>21</v>
      </c>
      <c r="L544" s="1">
        <f t="shared" si="49"/>
        <v>5</v>
      </c>
      <c r="M544" s="1" t="s">
        <v>668</v>
      </c>
      <c r="N544" s="1" t="str">
        <f t="shared" si="48"/>
        <v>n.a.</v>
      </c>
      <c r="O544" s="1"/>
      <c r="P544" s="1"/>
      <c r="Q544" s="1">
        <f t="shared" si="50"/>
        <v>6</v>
      </c>
      <c r="R544" s="1" t="s">
        <v>668</v>
      </c>
      <c r="S544" s="1" t="str">
        <f t="shared" si="51"/>
        <v>n.a.</v>
      </c>
      <c r="T544" s="1"/>
      <c r="U544" s="1"/>
      <c r="V544" s="1">
        <f t="shared" si="52"/>
        <v>6</v>
      </c>
      <c r="W544" s="1" t="s">
        <v>668</v>
      </c>
      <c r="X544" s="1" t="str">
        <f t="shared" si="53"/>
        <v>n.a.</v>
      </c>
    </row>
    <row r="545" spans="1:24" x14ac:dyDescent="0.25">
      <c r="A545" s="6"/>
      <c r="B545" s="6" t="str">
        <f>HYPERLINK("https://attack.mitre.org/techniques/T1556/007/","MITRE")</f>
        <v>MITRE</v>
      </c>
      <c r="C545" s="6" t="s">
        <v>437</v>
      </c>
      <c r="D545" s="117" t="s">
        <v>84</v>
      </c>
      <c r="E545" s="118" t="s">
        <v>473</v>
      </c>
      <c r="F545" s="16">
        <v>2</v>
      </c>
      <c r="G545" s="16">
        <v>2</v>
      </c>
      <c r="H545" s="16">
        <v>2</v>
      </c>
      <c r="I545" s="124" t="s">
        <v>21</v>
      </c>
      <c r="J545" s="124" t="s">
        <v>21</v>
      </c>
      <c r="K545" s="124" t="s">
        <v>21</v>
      </c>
      <c r="L545" s="1">
        <f t="shared" si="49"/>
        <v>5</v>
      </c>
      <c r="M545" s="1" t="s">
        <v>668</v>
      </c>
      <c r="N545" s="1" t="str">
        <f t="shared" si="48"/>
        <v>n.a.</v>
      </c>
      <c r="O545" s="1"/>
      <c r="P545" s="1"/>
      <c r="Q545" s="1">
        <f t="shared" si="50"/>
        <v>5</v>
      </c>
      <c r="R545" s="1" t="s">
        <v>668</v>
      </c>
      <c r="S545" s="1" t="str">
        <f t="shared" si="51"/>
        <v>n.a.</v>
      </c>
      <c r="T545" s="1"/>
      <c r="U545" s="1"/>
      <c r="V545" s="1">
        <f t="shared" si="52"/>
        <v>5</v>
      </c>
      <c r="W545" s="1" t="s">
        <v>668</v>
      </c>
      <c r="X545" s="1" t="str">
        <f t="shared" si="53"/>
        <v>n.a.</v>
      </c>
    </row>
    <row r="546" spans="1:24" x14ac:dyDescent="0.25">
      <c r="A546" s="6"/>
      <c r="B546" s="6" t="str">
        <f>HYPERLINK("https://attack.mitre.org/techniques/T1556/008/","MITRE")</f>
        <v>MITRE</v>
      </c>
      <c r="C546" s="6" t="s">
        <v>437</v>
      </c>
      <c r="D546" s="117" t="s">
        <v>84</v>
      </c>
      <c r="E546" s="118" t="s">
        <v>598</v>
      </c>
      <c r="F546" s="16">
        <v>2</v>
      </c>
      <c r="G546" s="16">
        <v>2</v>
      </c>
      <c r="H546" s="16" t="s">
        <v>7</v>
      </c>
      <c r="I546" s="92" t="s">
        <v>21</v>
      </c>
      <c r="J546" s="92" t="s">
        <v>21</v>
      </c>
      <c r="K546" s="92"/>
      <c r="L546" s="1">
        <f t="shared" si="49"/>
        <v>4</v>
      </c>
      <c r="M546" s="1" t="s">
        <v>668</v>
      </c>
      <c r="N546" s="1" t="str">
        <f t="shared" si="48"/>
        <v>n.a.</v>
      </c>
      <c r="O546" s="1"/>
      <c r="P546" s="1"/>
      <c r="Q546" s="1">
        <f t="shared" si="50"/>
        <v>4</v>
      </c>
      <c r="R546" s="1" t="s">
        <v>668</v>
      </c>
      <c r="S546" s="1" t="str">
        <f t="shared" si="51"/>
        <v>n.a.</v>
      </c>
      <c r="T546" s="1"/>
      <c r="U546" s="1"/>
      <c r="V546" s="1" t="str">
        <f t="shared" si="52"/>
        <v>n.a.</v>
      </c>
      <c r="W546" s="1" t="s">
        <v>668</v>
      </c>
      <c r="X546" s="1" t="str">
        <f t="shared" si="53"/>
        <v>n.a.</v>
      </c>
    </row>
    <row r="547" spans="1:24" x14ac:dyDescent="0.25">
      <c r="A547" s="6"/>
      <c r="B547" s="6" t="str">
        <f>HYPERLINK("https://attack.mitre.org/techniques/T1556/004","MITRE")</f>
        <v>MITRE</v>
      </c>
      <c r="C547" s="6" t="s">
        <v>437</v>
      </c>
      <c r="D547" s="117" t="s">
        <v>84</v>
      </c>
      <c r="E547" s="118" t="s">
        <v>88</v>
      </c>
      <c r="F547" s="16" t="s">
        <v>7</v>
      </c>
      <c r="G547" s="16">
        <v>2</v>
      </c>
      <c r="H547" s="16" t="s">
        <v>7</v>
      </c>
      <c r="I547" s="124"/>
      <c r="J547" s="124" t="s">
        <v>21</v>
      </c>
      <c r="K547" s="124" t="s">
        <v>21</v>
      </c>
      <c r="L547" s="1" t="str">
        <f t="shared" si="49"/>
        <v>n.a.</v>
      </c>
      <c r="M547" s="1" t="s">
        <v>668</v>
      </c>
      <c r="N547" s="1" t="str">
        <f t="shared" si="48"/>
        <v>n.a.</v>
      </c>
      <c r="O547" s="1"/>
      <c r="P547" s="1"/>
      <c r="Q547" s="1">
        <f t="shared" si="50"/>
        <v>4</v>
      </c>
      <c r="R547" s="1" t="s">
        <v>668</v>
      </c>
      <c r="S547" s="1" t="str">
        <f t="shared" si="51"/>
        <v>n.a.</v>
      </c>
      <c r="T547" s="1"/>
      <c r="U547" s="1"/>
      <c r="V547" s="1" t="str">
        <f t="shared" si="52"/>
        <v>n.a.</v>
      </c>
      <c r="W547" s="1" t="s">
        <v>668</v>
      </c>
      <c r="X547" s="1" t="str">
        <f t="shared" si="53"/>
        <v>n.a.</v>
      </c>
    </row>
    <row r="548" spans="1:24" x14ac:dyDescent="0.25">
      <c r="A548" s="6"/>
      <c r="B548" s="6" t="str">
        <f>HYPERLINK("https://attack.mitre.org/techniques/T1556/009","MITRE")</f>
        <v>MITRE</v>
      </c>
      <c r="C548" s="6" t="s">
        <v>437</v>
      </c>
      <c r="D548" s="117" t="s">
        <v>84</v>
      </c>
      <c r="E548" s="118" t="s">
        <v>702</v>
      </c>
      <c r="F548" s="16" t="s">
        <v>7</v>
      </c>
      <c r="G548" s="16" t="s">
        <v>7</v>
      </c>
      <c r="H548" s="16">
        <v>3</v>
      </c>
      <c r="I548" s="124" t="s">
        <v>21</v>
      </c>
      <c r="J548" s="124" t="s">
        <v>21</v>
      </c>
      <c r="K548" s="124" t="s">
        <v>21</v>
      </c>
      <c r="L548" s="1" t="str">
        <f t="shared" si="49"/>
        <v>n.a.</v>
      </c>
      <c r="M548" s="1" t="s">
        <v>668</v>
      </c>
      <c r="N548" s="1" t="str">
        <f t="shared" si="48"/>
        <v>n.a.</v>
      </c>
      <c r="O548" s="1"/>
      <c r="P548" s="1"/>
      <c r="Q548" s="1" t="str">
        <f t="shared" si="50"/>
        <v>n.a.</v>
      </c>
      <c r="R548" s="1" t="s">
        <v>668</v>
      </c>
      <c r="S548" s="1" t="str">
        <f t="shared" si="51"/>
        <v>n.a.</v>
      </c>
      <c r="T548" s="1"/>
      <c r="U548" s="1"/>
      <c r="V548" s="1">
        <f t="shared" si="52"/>
        <v>6</v>
      </c>
      <c r="W548" s="1" t="s">
        <v>668</v>
      </c>
      <c r="X548" s="1" t="str">
        <f t="shared" si="53"/>
        <v>n.a.</v>
      </c>
    </row>
    <row r="549" spans="1:24" x14ac:dyDescent="0.25">
      <c r="A549" s="6"/>
      <c r="B549" s="6" t="str">
        <f>HYPERLINK("https://attack.mitre.org/techniques/T1556/002","MITRE")</f>
        <v>MITRE</v>
      </c>
      <c r="C549" s="6" t="s">
        <v>437</v>
      </c>
      <c r="D549" s="117" t="s">
        <v>84</v>
      </c>
      <c r="E549" s="118" t="s">
        <v>86</v>
      </c>
      <c r="F549" s="16">
        <v>2</v>
      </c>
      <c r="G549" s="16">
        <v>3</v>
      </c>
      <c r="H549" s="16" t="s">
        <v>7</v>
      </c>
      <c r="I549" s="124" t="s">
        <v>21</v>
      </c>
      <c r="J549" s="124" t="s">
        <v>21</v>
      </c>
      <c r="K549" s="124" t="s">
        <v>21</v>
      </c>
      <c r="L549" s="1">
        <f t="shared" si="49"/>
        <v>5</v>
      </c>
      <c r="M549" s="1" t="s">
        <v>668</v>
      </c>
      <c r="N549" s="1" t="str">
        <f t="shared" si="48"/>
        <v>n.a.</v>
      </c>
      <c r="O549" s="1"/>
      <c r="P549" s="1"/>
      <c r="Q549" s="1">
        <f t="shared" si="50"/>
        <v>6</v>
      </c>
      <c r="R549" s="1" t="s">
        <v>668</v>
      </c>
      <c r="S549" s="1" t="str">
        <f t="shared" si="51"/>
        <v>n.a.</v>
      </c>
      <c r="T549" s="1"/>
      <c r="U549" s="1"/>
      <c r="V549" s="1" t="str">
        <f t="shared" si="52"/>
        <v>n.a.</v>
      </c>
      <c r="W549" s="1" t="s">
        <v>668</v>
      </c>
      <c r="X549" s="1" t="str">
        <f t="shared" si="53"/>
        <v>n.a.</v>
      </c>
    </row>
    <row r="550" spans="1:24" x14ac:dyDescent="0.25">
      <c r="A550" s="6"/>
      <c r="B550" s="6" t="str">
        <f>HYPERLINK("https://attack.mitre.org/techniques/T1137/006","MITRE")</f>
        <v>MITRE</v>
      </c>
      <c r="C550" s="6" t="s">
        <v>437</v>
      </c>
      <c r="D550" s="117" t="s">
        <v>464</v>
      </c>
      <c r="E550" s="118" t="s">
        <v>505</v>
      </c>
      <c r="F550" s="16">
        <v>2</v>
      </c>
      <c r="G550" s="16">
        <v>2</v>
      </c>
      <c r="H550" s="16" t="s">
        <v>7</v>
      </c>
      <c r="I550" s="124"/>
      <c r="J550" s="124" t="s">
        <v>21</v>
      </c>
      <c r="K550" s="124" t="s">
        <v>21</v>
      </c>
      <c r="L550" s="1">
        <f t="shared" si="49"/>
        <v>4</v>
      </c>
      <c r="M550" s="1" t="s">
        <v>668</v>
      </c>
      <c r="N550" s="1" t="str">
        <f t="shared" si="48"/>
        <v>n.a.</v>
      </c>
      <c r="O550" s="1"/>
      <c r="P550" s="1"/>
      <c r="Q550" s="1">
        <f t="shared" si="50"/>
        <v>4</v>
      </c>
      <c r="R550" s="1" t="s">
        <v>668</v>
      </c>
      <c r="S550" s="1" t="str">
        <f t="shared" si="51"/>
        <v>n.a.</v>
      </c>
      <c r="T550" s="1"/>
      <c r="U550" s="1"/>
      <c r="V550" s="1" t="str">
        <f t="shared" si="52"/>
        <v>n.a.</v>
      </c>
      <c r="W550" s="1" t="s">
        <v>668</v>
      </c>
      <c r="X550" s="1" t="str">
        <f t="shared" si="53"/>
        <v>n.a.</v>
      </c>
    </row>
    <row r="551" spans="1:24" x14ac:dyDescent="0.25">
      <c r="A551" s="6"/>
      <c r="B551" s="6" t="str">
        <f>HYPERLINK("https://attack.mitre.org/techniques/T1556/003","MITRE")</f>
        <v>MITRE</v>
      </c>
      <c r="C551" s="6" t="s">
        <v>437</v>
      </c>
      <c r="D551" s="117" t="s">
        <v>84</v>
      </c>
      <c r="E551" s="118" t="s">
        <v>87</v>
      </c>
      <c r="F551" s="16">
        <v>3</v>
      </c>
      <c r="G551" s="16">
        <v>3</v>
      </c>
      <c r="H551" s="16" t="s">
        <v>7</v>
      </c>
      <c r="I551" s="92" t="s">
        <v>21</v>
      </c>
      <c r="J551" s="92" t="s">
        <v>21</v>
      </c>
      <c r="K551" s="92" t="s">
        <v>21</v>
      </c>
      <c r="L551" s="1">
        <f t="shared" si="49"/>
        <v>6</v>
      </c>
      <c r="M551" s="1" t="s">
        <v>668</v>
      </c>
      <c r="N551" s="1" t="str">
        <f t="shared" si="48"/>
        <v>n.a.</v>
      </c>
      <c r="O551" s="1"/>
      <c r="P551" s="1"/>
      <c r="Q551" s="1">
        <f t="shared" si="50"/>
        <v>6</v>
      </c>
      <c r="R551" s="1" t="s">
        <v>668</v>
      </c>
      <c r="S551" s="1" t="str">
        <f t="shared" si="51"/>
        <v>n.a.</v>
      </c>
      <c r="T551" s="1"/>
      <c r="U551" s="1"/>
      <c r="V551" s="1" t="str">
        <f t="shared" si="52"/>
        <v>n.a.</v>
      </c>
      <c r="W551" s="1" t="s">
        <v>668</v>
      </c>
      <c r="X551" s="1" t="str">
        <f t="shared" si="53"/>
        <v>n.a.</v>
      </c>
    </row>
    <row r="552" spans="1:24" x14ac:dyDescent="0.25">
      <c r="A552" s="6"/>
      <c r="B552" s="6" t="str">
        <f>HYPERLINK("https://attack.mitre.org/techniques/T1556/005","MITRE")</f>
        <v>MITRE</v>
      </c>
      <c r="C552" s="6" t="s">
        <v>437</v>
      </c>
      <c r="D552" s="117" t="s">
        <v>84</v>
      </c>
      <c r="E552" s="118" t="s">
        <v>463</v>
      </c>
      <c r="F552" s="16">
        <v>2</v>
      </c>
      <c r="G552" s="16">
        <v>2</v>
      </c>
      <c r="H552" s="16" t="s">
        <v>7</v>
      </c>
      <c r="I552" s="92"/>
      <c r="J552" s="92" t="s">
        <v>21</v>
      </c>
      <c r="K552" s="92" t="s">
        <v>21</v>
      </c>
      <c r="L552" s="1">
        <f t="shared" si="49"/>
        <v>4</v>
      </c>
      <c r="M552" s="1" t="s">
        <v>668</v>
      </c>
      <c r="N552" s="1" t="str">
        <f t="shared" si="48"/>
        <v>n.a.</v>
      </c>
      <c r="O552" s="1"/>
      <c r="P552" s="1"/>
      <c r="Q552" s="1">
        <f t="shared" si="50"/>
        <v>4</v>
      </c>
      <c r="R552" s="1" t="s">
        <v>668</v>
      </c>
      <c r="S552" s="1" t="str">
        <f t="shared" si="51"/>
        <v>n.a.</v>
      </c>
      <c r="T552" s="1"/>
      <c r="U552" s="1"/>
      <c r="V552" s="1" t="str">
        <f t="shared" si="52"/>
        <v>n.a.</v>
      </c>
      <c r="W552" s="1" t="s">
        <v>668</v>
      </c>
      <c r="X552" s="1" t="str">
        <f t="shared" si="53"/>
        <v>n.a.</v>
      </c>
    </row>
    <row r="553" spans="1:24" x14ac:dyDescent="0.25">
      <c r="A553" s="6"/>
      <c r="B553" s="6" t="str">
        <f>HYPERLINK("https://attack.mitre.org/techniques/T1137/001","MITRE")</f>
        <v>MITRE</v>
      </c>
      <c r="C553" s="6" t="s">
        <v>437</v>
      </c>
      <c r="D553" s="117" t="s">
        <v>464</v>
      </c>
      <c r="E553" s="118" t="s">
        <v>506</v>
      </c>
      <c r="F553" s="16">
        <v>2</v>
      </c>
      <c r="G553" s="16">
        <v>2</v>
      </c>
      <c r="H553" s="16" t="s">
        <v>7</v>
      </c>
      <c r="I553" s="124"/>
      <c r="J553" s="124" t="s">
        <v>21</v>
      </c>
      <c r="K553" s="124" t="s">
        <v>21</v>
      </c>
      <c r="L553" s="1">
        <f t="shared" si="49"/>
        <v>4</v>
      </c>
      <c r="M553" s="1" t="s">
        <v>668</v>
      </c>
      <c r="N553" s="1" t="str">
        <f t="shared" si="48"/>
        <v>n.a.</v>
      </c>
      <c r="O553" s="1"/>
      <c r="P553" s="1"/>
      <c r="Q553" s="1">
        <f t="shared" si="50"/>
        <v>4</v>
      </c>
      <c r="R553" s="1" t="s">
        <v>668</v>
      </c>
      <c r="S553" s="1" t="str">
        <f t="shared" si="51"/>
        <v>n.a.</v>
      </c>
      <c r="T553" s="1"/>
      <c r="U553" s="1"/>
      <c r="V553" s="1" t="str">
        <f t="shared" si="52"/>
        <v>n.a.</v>
      </c>
      <c r="W553" s="1" t="s">
        <v>668</v>
      </c>
      <c r="X553" s="1" t="str">
        <f t="shared" si="53"/>
        <v>n.a.</v>
      </c>
    </row>
    <row r="554" spans="1:24" x14ac:dyDescent="0.25">
      <c r="A554" s="6"/>
      <c r="B554" s="6" t="str">
        <f>HYPERLINK("https://attack.mitre.org/techniques/T1137/002","MITRE")</f>
        <v>MITRE</v>
      </c>
      <c r="C554" s="6" t="s">
        <v>437</v>
      </c>
      <c r="D554" s="117" t="s">
        <v>464</v>
      </c>
      <c r="E554" s="118" t="s">
        <v>507</v>
      </c>
      <c r="F554" s="16">
        <v>2</v>
      </c>
      <c r="G554" s="16">
        <v>2</v>
      </c>
      <c r="H554" s="16" t="s">
        <v>7</v>
      </c>
      <c r="I554" s="124"/>
      <c r="J554" s="124" t="s">
        <v>21</v>
      </c>
      <c r="K554" s="124" t="s">
        <v>21</v>
      </c>
      <c r="L554" s="1">
        <f t="shared" si="49"/>
        <v>4</v>
      </c>
      <c r="M554" s="1" t="s">
        <v>668</v>
      </c>
      <c r="N554" s="1" t="str">
        <f t="shared" si="48"/>
        <v>n.a.</v>
      </c>
      <c r="O554" s="1"/>
      <c r="P554" s="1"/>
      <c r="Q554" s="1">
        <f t="shared" si="50"/>
        <v>4</v>
      </c>
      <c r="R554" s="1" t="s">
        <v>668</v>
      </c>
      <c r="S554" s="1" t="str">
        <f t="shared" si="51"/>
        <v>n.a.</v>
      </c>
      <c r="T554" s="1"/>
      <c r="U554" s="1"/>
      <c r="V554" s="1" t="str">
        <f t="shared" si="52"/>
        <v>n.a.</v>
      </c>
      <c r="W554" s="1" t="s">
        <v>668</v>
      </c>
      <c r="X554" s="1" t="str">
        <f t="shared" si="53"/>
        <v>n.a.</v>
      </c>
    </row>
    <row r="555" spans="1:24" x14ac:dyDescent="0.25">
      <c r="A555" s="6"/>
      <c r="B555" s="6" t="str">
        <f>HYPERLINK("https://attack.mitre.org/techniques/T1653","MITRE")</f>
        <v>MITRE</v>
      </c>
      <c r="C555" s="6" t="s">
        <v>437</v>
      </c>
      <c r="D555" s="117" t="s">
        <v>616</v>
      </c>
      <c r="E555" s="118" t="s">
        <v>15</v>
      </c>
      <c r="F555" s="16">
        <v>1</v>
      </c>
      <c r="G555" s="16">
        <v>2</v>
      </c>
      <c r="H555" s="16" t="s">
        <v>7</v>
      </c>
      <c r="I555" s="92"/>
      <c r="J555" s="92"/>
      <c r="K555" s="92" t="s">
        <v>21</v>
      </c>
      <c r="L555" s="1">
        <f t="shared" si="49"/>
        <v>2</v>
      </c>
      <c r="M555" s="1" t="s">
        <v>668</v>
      </c>
      <c r="N555" s="1" t="str">
        <f t="shared" si="48"/>
        <v>n.a.</v>
      </c>
      <c r="O555" s="1"/>
      <c r="P555" s="1"/>
      <c r="Q555" s="1">
        <f t="shared" si="50"/>
        <v>3</v>
      </c>
      <c r="R555" s="1" t="s">
        <v>668</v>
      </c>
      <c r="S555" s="1" t="str">
        <f t="shared" si="51"/>
        <v>n.a.</v>
      </c>
      <c r="T555" s="1"/>
      <c r="U555" s="1"/>
      <c r="V555" s="1" t="str">
        <f t="shared" si="52"/>
        <v>n.a.</v>
      </c>
      <c r="W555" s="1" t="s">
        <v>668</v>
      </c>
      <c r="X555" s="1" t="str">
        <f t="shared" si="53"/>
        <v>n.a.</v>
      </c>
    </row>
    <row r="556" spans="1:24" x14ac:dyDescent="0.25">
      <c r="A556" s="6"/>
      <c r="B556" s="6" t="str">
        <f>HYPERLINK("https://attack.mitre.org/techniques/T1137/003","MITRE")</f>
        <v>MITRE</v>
      </c>
      <c r="C556" s="6" t="s">
        <v>437</v>
      </c>
      <c r="D556" s="117" t="s">
        <v>464</v>
      </c>
      <c r="E556" s="118" t="s">
        <v>465</v>
      </c>
      <c r="F556" s="16">
        <v>2</v>
      </c>
      <c r="G556" s="16">
        <v>2</v>
      </c>
      <c r="H556" s="16" t="s">
        <v>7</v>
      </c>
      <c r="I556" s="92"/>
      <c r="J556" s="92" t="s">
        <v>21</v>
      </c>
      <c r="K556" s="92" t="s">
        <v>21</v>
      </c>
      <c r="L556" s="1">
        <f t="shared" si="49"/>
        <v>4</v>
      </c>
      <c r="M556" s="1" t="s">
        <v>668</v>
      </c>
      <c r="N556" s="1" t="str">
        <f t="shared" si="48"/>
        <v>n.a.</v>
      </c>
      <c r="O556" s="1"/>
      <c r="P556" s="1"/>
      <c r="Q556" s="1">
        <f t="shared" si="50"/>
        <v>4</v>
      </c>
      <c r="R556" s="1" t="s">
        <v>668</v>
      </c>
      <c r="S556" s="1" t="str">
        <f t="shared" si="51"/>
        <v>n.a.</v>
      </c>
      <c r="T556" s="1"/>
      <c r="U556" s="1"/>
      <c r="V556" s="1" t="str">
        <f t="shared" si="52"/>
        <v>n.a.</v>
      </c>
      <c r="W556" s="1" t="s">
        <v>668</v>
      </c>
      <c r="X556" s="1" t="str">
        <f t="shared" si="53"/>
        <v>n.a.</v>
      </c>
    </row>
    <row r="557" spans="1:24" x14ac:dyDescent="0.25">
      <c r="A557" s="6"/>
      <c r="B557" s="6" t="str">
        <f>HYPERLINK("https://attack.mitre.org/techniques/T1137/004","MITRE")</f>
        <v>MITRE</v>
      </c>
      <c r="C557" s="6" t="s">
        <v>437</v>
      </c>
      <c r="D557" s="117" t="s">
        <v>464</v>
      </c>
      <c r="E557" s="118" t="s">
        <v>467</v>
      </c>
      <c r="F557" s="16">
        <v>2</v>
      </c>
      <c r="G557" s="16">
        <v>2</v>
      </c>
      <c r="H557" s="16" t="s">
        <v>7</v>
      </c>
      <c r="I557" s="92"/>
      <c r="J557" s="92" t="s">
        <v>21</v>
      </c>
      <c r="K557" s="92" t="s">
        <v>21</v>
      </c>
      <c r="L557" s="1">
        <f t="shared" si="49"/>
        <v>4</v>
      </c>
      <c r="M557" s="1" t="s">
        <v>668</v>
      </c>
      <c r="N557" s="1" t="str">
        <f t="shared" si="48"/>
        <v>n.a.</v>
      </c>
      <c r="O557" s="1"/>
      <c r="P557" s="1"/>
      <c r="Q557" s="1">
        <f t="shared" si="50"/>
        <v>4</v>
      </c>
      <c r="R557" s="1" t="s">
        <v>668</v>
      </c>
      <c r="S557" s="1" t="str">
        <f t="shared" si="51"/>
        <v>n.a.</v>
      </c>
      <c r="T557" s="1"/>
      <c r="U557" s="1"/>
      <c r="V557" s="1" t="str">
        <f t="shared" si="52"/>
        <v>n.a.</v>
      </c>
      <c r="W557" s="1" t="s">
        <v>668</v>
      </c>
      <c r="X557" s="1" t="str">
        <f t="shared" si="53"/>
        <v>n.a.</v>
      </c>
    </row>
    <row r="558" spans="1:24" x14ac:dyDescent="0.25">
      <c r="A558" s="6"/>
      <c r="B558" s="6" t="str">
        <f>HYPERLINK("https://attack.mitre.org/techniques/T1137/005","MITRE")</f>
        <v>MITRE</v>
      </c>
      <c r="C558" s="6" t="s">
        <v>437</v>
      </c>
      <c r="D558" s="117" t="s">
        <v>464</v>
      </c>
      <c r="E558" s="118" t="s">
        <v>466</v>
      </c>
      <c r="F558" s="16">
        <v>2</v>
      </c>
      <c r="G558" s="16">
        <v>2</v>
      </c>
      <c r="H558" s="16" t="s">
        <v>7</v>
      </c>
      <c r="I558" s="92" t="s">
        <v>21</v>
      </c>
      <c r="J558" s="92" t="s">
        <v>21</v>
      </c>
      <c r="K558" s="92" t="s">
        <v>21</v>
      </c>
      <c r="L558" s="1">
        <f t="shared" si="49"/>
        <v>5</v>
      </c>
      <c r="M558" s="1" t="s">
        <v>668</v>
      </c>
      <c r="N558" s="1" t="str">
        <f t="shared" si="48"/>
        <v>n.a.</v>
      </c>
      <c r="O558" s="1"/>
      <c r="P558" s="1"/>
      <c r="Q558" s="1">
        <f t="shared" si="50"/>
        <v>5</v>
      </c>
      <c r="R558" s="1" t="s">
        <v>668</v>
      </c>
      <c r="S558" s="1" t="str">
        <f t="shared" si="51"/>
        <v>n.a.</v>
      </c>
      <c r="T558" s="1"/>
      <c r="U558" s="1"/>
      <c r="V558" s="1" t="str">
        <f t="shared" si="52"/>
        <v>n.a.</v>
      </c>
      <c r="W558" s="1" t="s">
        <v>668</v>
      </c>
      <c r="X558" s="1" t="str">
        <f t="shared" si="53"/>
        <v>n.a.</v>
      </c>
    </row>
    <row r="559" spans="1:24" x14ac:dyDescent="0.25">
      <c r="A559" s="6"/>
      <c r="B559" s="6" t="str">
        <f>HYPERLINK("https://attack.mitre.org/techniques/T1542/003","MITRE")</f>
        <v>MITRE</v>
      </c>
      <c r="C559" s="6" t="s">
        <v>437</v>
      </c>
      <c r="D559" s="117" t="s">
        <v>158</v>
      </c>
      <c r="E559" s="118" t="s">
        <v>161</v>
      </c>
      <c r="F559" s="16">
        <v>2</v>
      </c>
      <c r="G559" s="16">
        <v>2</v>
      </c>
      <c r="H559" s="16" t="s">
        <v>7</v>
      </c>
      <c r="I559" s="124" t="s">
        <v>21</v>
      </c>
      <c r="J559" s="124" t="s">
        <v>21</v>
      </c>
      <c r="K559" s="124" t="s">
        <v>21</v>
      </c>
      <c r="L559" s="1">
        <f t="shared" si="49"/>
        <v>5</v>
      </c>
      <c r="M559" s="1" t="s">
        <v>668</v>
      </c>
      <c r="N559" s="1" t="str">
        <f t="shared" si="48"/>
        <v>n.a.</v>
      </c>
      <c r="O559" s="1"/>
      <c r="P559" s="1"/>
      <c r="Q559" s="1">
        <f t="shared" si="50"/>
        <v>5</v>
      </c>
      <c r="R559" s="1" t="s">
        <v>668</v>
      </c>
      <c r="S559" s="1" t="str">
        <f t="shared" si="51"/>
        <v>n.a.</v>
      </c>
      <c r="T559" s="1"/>
      <c r="U559" s="1"/>
      <c r="V559" s="1" t="str">
        <f t="shared" si="52"/>
        <v>n.a.</v>
      </c>
      <c r="W559" s="1" t="s">
        <v>668</v>
      </c>
      <c r="X559" s="1" t="str">
        <f t="shared" si="53"/>
        <v>n.a.</v>
      </c>
    </row>
    <row r="560" spans="1:24" x14ac:dyDescent="0.25">
      <c r="A560" s="6"/>
      <c r="B560" s="6" t="str">
        <f>HYPERLINK("https://attack.mitre.org/techniques/T1542/002","MITRE")</f>
        <v>MITRE</v>
      </c>
      <c r="C560" s="6" t="s">
        <v>437</v>
      </c>
      <c r="D560" s="117" t="s">
        <v>158</v>
      </c>
      <c r="E560" s="118" t="s">
        <v>160</v>
      </c>
      <c r="F560" s="16">
        <v>2</v>
      </c>
      <c r="G560" s="16">
        <v>2</v>
      </c>
      <c r="H560" s="16" t="s">
        <v>7</v>
      </c>
      <c r="I560" s="124" t="s">
        <v>21</v>
      </c>
      <c r="J560" s="124" t="s">
        <v>21</v>
      </c>
      <c r="K560" s="124" t="s">
        <v>21</v>
      </c>
      <c r="L560" s="1">
        <f t="shared" si="49"/>
        <v>5</v>
      </c>
      <c r="M560" s="1" t="s">
        <v>668</v>
      </c>
      <c r="N560" s="1" t="str">
        <f t="shared" si="48"/>
        <v>n.a.</v>
      </c>
      <c r="O560" s="1"/>
      <c r="P560" s="1"/>
      <c r="Q560" s="1">
        <f t="shared" si="50"/>
        <v>5</v>
      </c>
      <c r="R560" s="1" t="s">
        <v>668</v>
      </c>
      <c r="S560" s="1" t="str">
        <f t="shared" si="51"/>
        <v>n.a.</v>
      </c>
      <c r="T560" s="1"/>
      <c r="U560" s="1"/>
      <c r="V560" s="1" t="str">
        <f t="shared" si="52"/>
        <v>n.a.</v>
      </c>
      <c r="W560" s="1" t="s">
        <v>668</v>
      </c>
      <c r="X560" s="1" t="str">
        <f t="shared" si="53"/>
        <v>n.a.</v>
      </c>
    </row>
    <row r="561" spans="1:24" x14ac:dyDescent="0.25">
      <c r="A561" s="6"/>
      <c r="B561" s="6" t="str">
        <f>HYPERLINK("https://attack.mitre.org/techniques/T1542/004","MITRE")</f>
        <v>MITRE</v>
      </c>
      <c r="C561" s="6" t="s">
        <v>437</v>
      </c>
      <c r="D561" s="117" t="s">
        <v>158</v>
      </c>
      <c r="E561" s="118" t="s">
        <v>162</v>
      </c>
      <c r="F561" s="16" t="s">
        <v>7</v>
      </c>
      <c r="G561" s="16">
        <v>2</v>
      </c>
      <c r="H561" s="16" t="s">
        <v>7</v>
      </c>
      <c r="I561" s="124" t="s">
        <v>21</v>
      </c>
      <c r="J561" s="124" t="s">
        <v>21</v>
      </c>
      <c r="K561" s="124" t="s">
        <v>21</v>
      </c>
      <c r="L561" s="1" t="str">
        <f t="shared" si="49"/>
        <v>n.a.</v>
      </c>
      <c r="M561" s="1" t="s">
        <v>668</v>
      </c>
      <c r="N561" s="1" t="str">
        <f t="shared" si="48"/>
        <v>n.a.</v>
      </c>
      <c r="O561" s="1"/>
      <c r="P561" s="1"/>
      <c r="Q561" s="1">
        <f t="shared" si="50"/>
        <v>5</v>
      </c>
      <c r="R561" s="1" t="s">
        <v>668</v>
      </c>
      <c r="S561" s="1" t="str">
        <f t="shared" si="51"/>
        <v>n.a.</v>
      </c>
      <c r="T561" s="1"/>
      <c r="U561" s="1"/>
      <c r="V561" s="1" t="str">
        <f t="shared" si="52"/>
        <v>n.a.</v>
      </c>
      <c r="W561" s="1" t="s">
        <v>668</v>
      </c>
      <c r="X561" s="1" t="str">
        <f t="shared" si="53"/>
        <v>n.a.</v>
      </c>
    </row>
    <row r="562" spans="1:24" x14ac:dyDescent="0.25">
      <c r="A562" s="6"/>
      <c r="B562" s="6" t="str">
        <f>HYPERLINK("https://attack.mitre.org/techniques/T1542/001","MITRE")</f>
        <v>MITRE</v>
      </c>
      <c r="C562" s="6" t="s">
        <v>437</v>
      </c>
      <c r="D562" s="117" t="s">
        <v>158</v>
      </c>
      <c r="E562" s="118" t="s">
        <v>159</v>
      </c>
      <c r="F562" s="16">
        <v>2</v>
      </c>
      <c r="G562" s="16">
        <v>2</v>
      </c>
      <c r="H562" s="16" t="s">
        <v>7</v>
      </c>
      <c r="I562" s="124" t="s">
        <v>21</v>
      </c>
      <c r="J562" s="124" t="s">
        <v>21</v>
      </c>
      <c r="K562" s="124" t="s">
        <v>21</v>
      </c>
      <c r="L562" s="1">
        <f t="shared" si="49"/>
        <v>5</v>
      </c>
      <c r="M562" s="1" t="s">
        <v>668</v>
      </c>
      <c r="N562" s="1" t="str">
        <f t="shared" si="48"/>
        <v>n.a.</v>
      </c>
      <c r="O562" s="1"/>
      <c r="P562" s="1"/>
      <c r="Q562" s="1">
        <f t="shared" si="50"/>
        <v>5</v>
      </c>
      <c r="R562" s="1" t="s">
        <v>668</v>
      </c>
      <c r="S562" s="1" t="str">
        <f t="shared" si="51"/>
        <v>n.a.</v>
      </c>
      <c r="T562" s="1"/>
      <c r="U562" s="1"/>
      <c r="V562" s="1" t="str">
        <f t="shared" si="52"/>
        <v>n.a.</v>
      </c>
      <c r="W562" s="1" t="s">
        <v>668</v>
      </c>
      <c r="X562" s="1" t="str">
        <f t="shared" si="53"/>
        <v>n.a.</v>
      </c>
    </row>
    <row r="563" spans="1:24" x14ac:dyDescent="0.25">
      <c r="A563" s="6"/>
      <c r="B563" s="6" t="str">
        <f>HYPERLINK("https://attack.mitre.org/techniques/T1542/005","MITRE")</f>
        <v>MITRE</v>
      </c>
      <c r="C563" s="6" t="s">
        <v>437</v>
      </c>
      <c r="D563" s="117" t="s">
        <v>158</v>
      </c>
      <c r="E563" s="118" t="s">
        <v>163</v>
      </c>
      <c r="F563" s="16" t="s">
        <v>7</v>
      </c>
      <c r="G563" s="16">
        <v>2</v>
      </c>
      <c r="H563" s="16" t="s">
        <v>7</v>
      </c>
      <c r="I563" s="124" t="s">
        <v>21</v>
      </c>
      <c r="J563" s="124" t="s">
        <v>21</v>
      </c>
      <c r="K563" s="124" t="s">
        <v>21</v>
      </c>
      <c r="L563" s="1" t="str">
        <f t="shared" si="49"/>
        <v>n.a.</v>
      </c>
      <c r="M563" s="1" t="s">
        <v>668</v>
      </c>
      <c r="N563" s="1" t="str">
        <f t="shared" si="48"/>
        <v>n.a.</v>
      </c>
      <c r="O563" s="1"/>
      <c r="P563" s="1"/>
      <c r="Q563" s="1">
        <f t="shared" si="50"/>
        <v>5</v>
      </c>
      <c r="R563" s="1" t="s">
        <v>668</v>
      </c>
      <c r="S563" s="1" t="str">
        <f t="shared" si="51"/>
        <v>n.a.</v>
      </c>
      <c r="T563" s="1"/>
      <c r="U563" s="1"/>
      <c r="V563" s="1" t="str">
        <f t="shared" si="52"/>
        <v>n.a.</v>
      </c>
      <c r="W563" s="1" t="s">
        <v>668</v>
      </c>
      <c r="X563" s="1" t="str">
        <f t="shared" si="53"/>
        <v>n.a.</v>
      </c>
    </row>
    <row r="564" spans="1:24" x14ac:dyDescent="0.25">
      <c r="A564" s="6"/>
      <c r="B564" s="6" t="str">
        <f>HYPERLINK("https://attack.mitre.org/techniques/T1053/002/","MITRE")</f>
        <v>MITRE</v>
      </c>
      <c r="C564" s="6" t="s">
        <v>437</v>
      </c>
      <c r="D564" s="117" t="s">
        <v>333</v>
      </c>
      <c r="E564" s="118" t="s">
        <v>350</v>
      </c>
      <c r="F564" s="16">
        <v>2</v>
      </c>
      <c r="G564" s="16">
        <v>2</v>
      </c>
      <c r="H564" s="16" t="s">
        <v>7</v>
      </c>
      <c r="I564" s="92" t="s">
        <v>21</v>
      </c>
      <c r="J564" s="92" t="s">
        <v>21</v>
      </c>
      <c r="K564" s="92" t="s">
        <v>21</v>
      </c>
      <c r="L564" s="1">
        <f t="shared" si="49"/>
        <v>5</v>
      </c>
      <c r="M564" s="1" t="s">
        <v>668</v>
      </c>
      <c r="N564" s="1" t="str">
        <f t="shared" si="48"/>
        <v>n.a.</v>
      </c>
      <c r="O564" s="1"/>
      <c r="P564" s="1"/>
      <c r="Q564" s="1">
        <f t="shared" si="50"/>
        <v>5</v>
      </c>
      <c r="R564" s="1" t="s">
        <v>668</v>
      </c>
      <c r="S564" s="1" t="str">
        <f t="shared" si="51"/>
        <v>n.a.</v>
      </c>
      <c r="T564" s="1"/>
      <c r="U564" s="1"/>
      <c r="V564" s="1" t="str">
        <f t="shared" si="52"/>
        <v>n.a.</v>
      </c>
      <c r="W564" s="1" t="s">
        <v>668</v>
      </c>
      <c r="X564" s="1" t="str">
        <f t="shared" si="53"/>
        <v>n.a.</v>
      </c>
    </row>
    <row r="565" spans="1:24" x14ac:dyDescent="0.25">
      <c r="A565" s="6"/>
      <c r="B565" s="6" t="str">
        <f>HYPERLINK("https://attack.mitre.org/techniques/T1053/007/","MITRE")</f>
        <v>MITRE</v>
      </c>
      <c r="C565" s="6" t="s">
        <v>437</v>
      </c>
      <c r="D565" s="117" t="s">
        <v>333</v>
      </c>
      <c r="E565" s="118" t="s">
        <v>359</v>
      </c>
      <c r="F565" s="16">
        <v>2</v>
      </c>
      <c r="G565" s="16">
        <v>3</v>
      </c>
      <c r="H565" s="16">
        <v>3</v>
      </c>
      <c r="I565" s="92" t="s">
        <v>21</v>
      </c>
      <c r="J565" s="92" t="s">
        <v>21</v>
      </c>
      <c r="K565" s="92" t="s">
        <v>21</v>
      </c>
      <c r="L565" s="1">
        <f t="shared" si="49"/>
        <v>5</v>
      </c>
      <c r="M565" s="1" t="s">
        <v>668</v>
      </c>
      <c r="N565" s="1" t="str">
        <f t="shared" si="48"/>
        <v>n.a.</v>
      </c>
      <c r="O565" s="1"/>
      <c r="P565" s="1"/>
      <c r="Q565" s="1">
        <f t="shared" si="50"/>
        <v>6</v>
      </c>
      <c r="R565" s="1" t="s">
        <v>668</v>
      </c>
      <c r="S565" s="1" t="str">
        <f t="shared" si="51"/>
        <v>n.a.</v>
      </c>
      <c r="T565" s="1"/>
      <c r="U565" s="1"/>
      <c r="V565" s="1">
        <f t="shared" si="52"/>
        <v>6</v>
      </c>
      <c r="W565" s="1" t="s">
        <v>668</v>
      </c>
      <c r="X565" s="1" t="str">
        <f t="shared" si="53"/>
        <v>n.a.</v>
      </c>
    </row>
    <row r="566" spans="1:24" x14ac:dyDescent="0.25">
      <c r="A566" s="6"/>
      <c r="B566" s="6" t="str">
        <f>HYPERLINK("https://attack.mitre.org/techniques/T1053/003/","MITRE")</f>
        <v>MITRE</v>
      </c>
      <c r="C566" s="6" t="s">
        <v>437</v>
      </c>
      <c r="D566" s="117" t="s">
        <v>333</v>
      </c>
      <c r="E566" s="118" t="s">
        <v>334</v>
      </c>
      <c r="F566" s="16">
        <v>2</v>
      </c>
      <c r="G566" s="16">
        <v>2</v>
      </c>
      <c r="H566" s="16" t="s">
        <v>7</v>
      </c>
      <c r="I566" s="92" t="s">
        <v>21</v>
      </c>
      <c r="J566" s="92" t="s">
        <v>21</v>
      </c>
      <c r="K566" s="92" t="s">
        <v>21</v>
      </c>
      <c r="L566" s="1">
        <f t="shared" si="49"/>
        <v>5</v>
      </c>
      <c r="M566" s="1" t="s">
        <v>668</v>
      </c>
      <c r="N566" s="1" t="str">
        <f t="shared" si="48"/>
        <v>n.a.</v>
      </c>
      <c r="O566" s="1"/>
      <c r="P566" s="1"/>
      <c r="Q566" s="1">
        <f t="shared" si="50"/>
        <v>5</v>
      </c>
      <c r="R566" s="1" t="s">
        <v>668</v>
      </c>
      <c r="S566" s="1" t="str">
        <f t="shared" si="51"/>
        <v>n.a.</v>
      </c>
      <c r="T566" s="1"/>
      <c r="U566" s="1"/>
      <c r="V566" s="1" t="str">
        <f t="shared" si="52"/>
        <v>n.a.</v>
      </c>
      <c r="W566" s="1" t="s">
        <v>668</v>
      </c>
      <c r="X566" s="1" t="str">
        <f t="shared" si="53"/>
        <v>n.a.</v>
      </c>
    </row>
    <row r="567" spans="1:24" ht="16.5" customHeight="1" x14ac:dyDescent="0.25">
      <c r="A567" s="6"/>
      <c r="B567" s="6" t="str">
        <f>HYPERLINK("https://attack.mitre.org/techniques/T1053/005/","MITRE")</f>
        <v>MITRE</v>
      </c>
      <c r="C567" s="6" t="s">
        <v>437</v>
      </c>
      <c r="D567" s="117" t="s">
        <v>333</v>
      </c>
      <c r="E567" s="118" t="s">
        <v>351</v>
      </c>
      <c r="F567" s="16">
        <v>2</v>
      </c>
      <c r="G567" s="16">
        <v>2</v>
      </c>
      <c r="H567" s="16" t="s">
        <v>7</v>
      </c>
      <c r="I567" s="92" t="s">
        <v>21</v>
      </c>
      <c r="J567" s="92" t="s">
        <v>21</v>
      </c>
      <c r="K567" s="92" t="s">
        <v>21</v>
      </c>
      <c r="L567" s="1">
        <f t="shared" si="49"/>
        <v>5</v>
      </c>
      <c r="M567" s="1" t="s">
        <v>668</v>
      </c>
      <c r="N567" s="1" t="str">
        <f t="shared" si="48"/>
        <v>n.a.</v>
      </c>
      <c r="O567" s="1"/>
      <c r="P567" s="1"/>
      <c r="Q567" s="1">
        <f t="shared" si="50"/>
        <v>5</v>
      </c>
      <c r="R567" s="1" t="s">
        <v>668</v>
      </c>
      <c r="S567" s="1" t="str">
        <f t="shared" si="51"/>
        <v>n.a.</v>
      </c>
      <c r="T567" s="1"/>
      <c r="U567" s="1"/>
      <c r="V567" s="1" t="str">
        <f t="shared" si="52"/>
        <v>n.a.</v>
      </c>
      <c r="W567" s="1" t="s">
        <v>668</v>
      </c>
      <c r="X567" s="1" t="str">
        <f t="shared" si="53"/>
        <v>n.a.</v>
      </c>
    </row>
    <row r="568" spans="1:24" x14ac:dyDescent="0.25">
      <c r="A568" s="6"/>
      <c r="B568" s="6" t="str">
        <f>HYPERLINK("https://attack.mitre.org/techniques/T1053/006/","MITRE")</f>
        <v>MITRE</v>
      </c>
      <c r="C568" s="6" t="s">
        <v>437</v>
      </c>
      <c r="D568" s="117" t="s">
        <v>333</v>
      </c>
      <c r="E568" s="118" t="s">
        <v>335</v>
      </c>
      <c r="F568" s="16">
        <v>2</v>
      </c>
      <c r="G568" s="16">
        <v>2</v>
      </c>
      <c r="H568" s="16" t="s">
        <v>7</v>
      </c>
      <c r="I568" s="92" t="s">
        <v>21</v>
      </c>
      <c r="J568" s="92" t="s">
        <v>21</v>
      </c>
      <c r="K568" s="92" t="s">
        <v>21</v>
      </c>
      <c r="L568" s="1">
        <f t="shared" si="49"/>
        <v>5</v>
      </c>
      <c r="M568" s="1" t="s">
        <v>668</v>
      </c>
      <c r="N568" s="1" t="str">
        <f t="shared" si="48"/>
        <v>n.a.</v>
      </c>
      <c r="O568" s="1"/>
      <c r="P568" s="1"/>
      <c r="Q568" s="1">
        <f t="shared" si="50"/>
        <v>5</v>
      </c>
      <c r="R568" s="1" t="s">
        <v>668</v>
      </c>
      <c r="S568" s="1" t="str">
        <f t="shared" si="51"/>
        <v>n.a.</v>
      </c>
      <c r="T568" s="1"/>
      <c r="U568" s="1"/>
      <c r="V568" s="1" t="str">
        <f t="shared" si="52"/>
        <v>n.a.</v>
      </c>
      <c r="W568" s="1" t="s">
        <v>668</v>
      </c>
      <c r="X568" s="1" t="str">
        <f t="shared" si="53"/>
        <v>n.a.</v>
      </c>
    </row>
    <row r="569" spans="1:24" x14ac:dyDescent="0.25">
      <c r="A569" s="6"/>
      <c r="B569" s="6" t="str">
        <f>HYPERLINK("https://attack.mitre.org/techniques/T1505/004","MITRE")</f>
        <v>MITRE</v>
      </c>
      <c r="C569" s="6" t="s">
        <v>437</v>
      </c>
      <c r="D569" s="117" t="s">
        <v>468</v>
      </c>
      <c r="E569" s="118" t="s">
        <v>469</v>
      </c>
      <c r="F569" s="16">
        <v>1</v>
      </c>
      <c r="G569" s="16">
        <v>2</v>
      </c>
      <c r="H569" s="16" t="s">
        <v>7</v>
      </c>
      <c r="I569" s="92" t="s">
        <v>21</v>
      </c>
      <c r="J569" s="92" t="s">
        <v>21</v>
      </c>
      <c r="K569" s="92" t="s">
        <v>21</v>
      </c>
      <c r="L569" s="1">
        <f t="shared" si="49"/>
        <v>4</v>
      </c>
      <c r="M569" s="1" t="s">
        <v>668</v>
      </c>
      <c r="N569" s="1" t="str">
        <f t="shared" si="48"/>
        <v>n.a.</v>
      </c>
      <c r="O569" s="1"/>
      <c r="P569" s="1"/>
      <c r="Q569" s="1">
        <f t="shared" si="50"/>
        <v>5</v>
      </c>
      <c r="R569" s="1" t="s">
        <v>668</v>
      </c>
      <c r="S569" s="1" t="str">
        <f t="shared" si="51"/>
        <v>n.a.</v>
      </c>
      <c r="T569" s="1"/>
      <c r="U569" s="1"/>
      <c r="V569" s="1" t="str">
        <f t="shared" si="52"/>
        <v>n.a.</v>
      </c>
      <c r="W569" s="1" t="s">
        <v>668</v>
      </c>
      <c r="X569" s="1" t="str">
        <f t="shared" si="53"/>
        <v>n.a.</v>
      </c>
    </row>
    <row r="570" spans="1:24" x14ac:dyDescent="0.25">
      <c r="A570" s="6"/>
      <c r="B570" s="6" t="str">
        <f>HYPERLINK("https://attack.mitre.org/techniques/T1505/001","MITRE")</f>
        <v>MITRE</v>
      </c>
      <c r="C570" s="6" t="s">
        <v>437</v>
      </c>
      <c r="D570" s="117" t="s">
        <v>468</v>
      </c>
      <c r="E570" s="118" t="s">
        <v>508</v>
      </c>
      <c r="F570" s="16">
        <v>2</v>
      </c>
      <c r="G570" s="16">
        <v>2</v>
      </c>
      <c r="H570" s="16" t="s">
        <v>7</v>
      </c>
      <c r="I570" s="124" t="s">
        <v>21</v>
      </c>
      <c r="J570" s="124" t="s">
        <v>21</v>
      </c>
      <c r="K570" s="124" t="s">
        <v>21</v>
      </c>
      <c r="L570" s="1">
        <f t="shared" si="49"/>
        <v>5</v>
      </c>
      <c r="M570" s="1" t="s">
        <v>668</v>
      </c>
      <c r="N570" s="1" t="str">
        <f t="shared" si="48"/>
        <v>n.a.</v>
      </c>
      <c r="O570" s="1"/>
      <c r="P570" s="1"/>
      <c r="Q570" s="1">
        <f t="shared" si="50"/>
        <v>5</v>
      </c>
      <c r="R570" s="1" t="s">
        <v>668</v>
      </c>
      <c r="S570" s="1" t="str">
        <f t="shared" si="51"/>
        <v>n.a.</v>
      </c>
      <c r="T570" s="1"/>
      <c r="U570" s="1"/>
      <c r="V570" s="1" t="str">
        <f t="shared" si="52"/>
        <v>n.a.</v>
      </c>
      <c r="W570" s="1" t="s">
        <v>668</v>
      </c>
      <c r="X570" s="1" t="str">
        <f t="shared" si="53"/>
        <v>n.a.</v>
      </c>
    </row>
    <row r="571" spans="1:24" x14ac:dyDescent="0.25">
      <c r="A571" s="6"/>
      <c r="B571" s="6" t="str">
        <f>HYPERLINK("https://attack.mitre.org/techniques/T1505/005","MITRE")</f>
        <v>MITRE</v>
      </c>
      <c r="C571" s="6" t="s">
        <v>437</v>
      </c>
      <c r="D571" s="117" t="s">
        <v>468</v>
      </c>
      <c r="E571" s="118" t="s">
        <v>470</v>
      </c>
      <c r="F571" s="16">
        <v>2</v>
      </c>
      <c r="G571" s="16">
        <v>3</v>
      </c>
      <c r="H571" s="16" t="s">
        <v>7</v>
      </c>
      <c r="I571" s="92" t="s">
        <v>21</v>
      </c>
      <c r="J571" s="92" t="s">
        <v>21</v>
      </c>
      <c r="K571" s="92" t="s">
        <v>21</v>
      </c>
      <c r="L571" s="1">
        <f t="shared" si="49"/>
        <v>5</v>
      </c>
      <c r="M571" s="1" t="s">
        <v>668</v>
      </c>
      <c r="N571" s="1" t="str">
        <f t="shared" si="48"/>
        <v>n.a.</v>
      </c>
      <c r="O571" s="1"/>
      <c r="P571" s="1"/>
      <c r="Q571" s="1">
        <f t="shared" si="50"/>
        <v>6</v>
      </c>
      <c r="R571" s="1" t="s">
        <v>668</v>
      </c>
      <c r="S571" s="1" t="str">
        <f t="shared" si="51"/>
        <v>n.a.</v>
      </c>
      <c r="T571" s="1"/>
      <c r="U571" s="1"/>
      <c r="V571" s="1" t="str">
        <f t="shared" si="52"/>
        <v>n.a.</v>
      </c>
      <c r="W571" s="1" t="s">
        <v>668</v>
      </c>
      <c r="X571" s="1" t="str">
        <f t="shared" si="53"/>
        <v>n.a.</v>
      </c>
    </row>
    <row r="572" spans="1:24" x14ac:dyDescent="0.25">
      <c r="A572" s="6"/>
      <c r="B572" s="6" t="str">
        <f>HYPERLINK("https://attack.mitre.org/techniques/T1505/002","MITRE")</f>
        <v>MITRE</v>
      </c>
      <c r="C572" s="6" t="s">
        <v>437</v>
      </c>
      <c r="D572" s="117" t="s">
        <v>468</v>
      </c>
      <c r="E572" s="118" t="s">
        <v>471</v>
      </c>
      <c r="F572" s="16">
        <v>2</v>
      </c>
      <c r="G572" s="16">
        <v>2</v>
      </c>
      <c r="H572" s="16" t="s">
        <v>7</v>
      </c>
      <c r="I572" s="124" t="s">
        <v>21</v>
      </c>
      <c r="J572" s="124" t="s">
        <v>21</v>
      </c>
      <c r="K572" s="124" t="s">
        <v>21</v>
      </c>
      <c r="L572" s="1">
        <f t="shared" si="49"/>
        <v>5</v>
      </c>
      <c r="M572" s="1" t="s">
        <v>668</v>
      </c>
      <c r="N572" s="1" t="str">
        <f t="shared" si="48"/>
        <v>n.a.</v>
      </c>
      <c r="O572" s="1"/>
      <c r="P572" s="1"/>
      <c r="Q572" s="1">
        <f t="shared" si="50"/>
        <v>5</v>
      </c>
      <c r="R572" s="1" t="s">
        <v>668</v>
      </c>
      <c r="S572" s="1" t="str">
        <f t="shared" si="51"/>
        <v>n.a.</v>
      </c>
      <c r="T572" s="1"/>
      <c r="U572" s="1"/>
      <c r="V572" s="1" t="str">
        <f t="shared" si="52"/>
        <v>n.a.</v>
      </c>
      <c r="W572" s="1" t="s">
        <v>668</v>
      </c>
      <c r="X572" s="1" t="str">
        <f t="shared" si="53"/>
        <v>n.a.</v>
      </c>
    </row>
    <row r="573" spans="1:24" x14ac:dyDescent="0.25">
      <c r="A573" s="6"/>
      <c r="B573" s="6" t="str">
        <f>HYPERLINK("https://attack.mitre.org/techniques/T1505/003","MITRE")</f>
        <v>MITRE</v>
      </c>
      <c r="C573" s="6" t="s">
        <v>437</v>
      </c>
      <c r="D573" s="117" t="s">
        <v>468</v>
      </c>
      <c r="E573" s="118" t="s">
        <v>472</v>
      </c>
      <c r="F573" s="16">
        <v>1</v>
      </c>
      <c r="G573" s="16">
        <v>3</v>
      </c>
      <c r="H573" s="16" t="s">
        <v>7</v>
      </c>
      <c r="I573" s="124" t="s">
        <v>21</v>
      </c>
      <c r="J573" s="124" t="s">
        <v>21</v>
      </c>
      <c r="K573" s="124" t="s">
        <v>21</v>
      </c>
      <c r="L573" s="1">
        <f t="shared" si="49"/>
        <v>4</v>
      </c>
      <c r="M573" s="1" t="s">
        <v>668</v>
      </c>
      <c r="N573" s="1" t="str">
        <f t="shared" si="48"/>
        <v>n.a.</v>
      </c>
      <c r="O573" s="1"/>
      <c r="P573" s="1"/>
      <c r="Q573" s="1">
        <f t="shared" si="50"/>
        <v>6</v>
      </c>
      <c r="R573" s="1" t="s">
        <v>668</v>
      </c>
      <c r="S573" s="1" t="str">
        <f t="shared" si="51"/>
        <v>n.a.</v>
      </c>
      <c r="T573" s="1"/>
      <c r="U573" s="1"/>
      <c r="V573" s="1" t="str">
        <f t="shared" si="52"/>
        <v>n.a.</v>
      </c>
      <c r="W573" s="1" t="s">
        <v>668</v>
      </c>
      <c r="X573" s="1" t="str">
        <f t="shared" si="53"/>
        <v>n.a.</v>
      </c>
    </row>
    <row r="574" spans="1:24" x14ac:dyDescent="0.25">
      <c r="A574" s="6"/>
      <c r="B574" s="6" t="str">
        <f>HYPERLINK("https://attack.mitre.org/techniques/T1505/006","MITRE")</f>
        <v>MITRE</v>
      </c>
      <c r="C574" s="6" t="s">
        <v>437</v>
      </c>
      <c r="D574" s="117" t="s">
        <v>468</v>
      </c>
      <c r="E574" s="118" t="s">
        <v>739</v>
      </c>
      <c r="F574" s="16" t="s">
        <v>7</v>
      </c>
      <c r="G574" s="16">
        <v>3</v>
      </c>
      <c r="H574" s="16" t="s">
        <v>7</v>
      </c>
      <c r="I574" s="124" t="s">
        <v>21</v>
      </c>
      <c r="J574" s="124" t="s">
        <v>21</v>
      </c>
      <c r="K574" s="124" t="s">
        <v>21</v>
      </c>
      <c r="L574" s="1" t="str">
        <f t="shared" si="49"/>
        <v>n.a.</v>
      </c>
      <c r="M574" s="1" t="s">
        <v>668</v>
      </c>
      <c r="N574" s="1" t="str">
        <f t="shared" si="48"/>
        <v>n.a.</v>
      </c>
      <c r="O574" s="1"/>
      <c r="P574" s="1"/>
      <c r="Q574" s="1">
        <f t="shared" si="50"/>
        <v>6</v>
      </c>
      <c r="R574" s="1" t="s">
        <v>668</v>
      </c>
      <c r="S574" s="1" t="str">
        <f t="shared" si="51"/>
        <v>n.a.</v>
      </c>
      <c r="T574" s="1"/>
      <c r="U574" s="1"/>
      <c r="V574" s="1" t="str">
        <f t="shared" si="52"/>
        <v>n.a.</v>
      </c>
      <c r="W574" s="1" t="s">
        <v>668</v>
      </c>
      <c r="X574" s="1" t="str">
        <f t="shared" si="53"/>
        <v>n.a.</v>
      </c>
    </row>
    <row r="575" spans="1:24" x14ac:dyDescent="0.25">
      <c r="A575" s="6"/>
      <c r="B575" s="6" t="str">
        <f>HYPERLINK("https://attack.mitre.org/techniques/T1205/001","MITRE")</f>
        <v>MITRE</v>
      </c>
      <c r="C575" s="6" t="s">
        <v>437</v>
      </c>
      <c r="D575" s="117" t="s">
        <v>46</v>
      </c>
      <c r="E575" s="118" t="s">
        <v>47</v>
      </c>
      <c r="F575" s="16">
        <v>2</v>
      </c>
      <c r="G575" s="16">
        <v>3</v>
      </c>
      <c r="H575" s="16" t="s">
        <v>7</v>
      </c>
      <c r="I575" s="124"/>
      <c r="J575" s="124" t="s">
        <v>21</v>
      </c>
      <c r="K575" s="124" t="s">
        <v>21</v>
      </c>
      <c r="L575" s="1">
        <f t="shared" si="49"/>
        <v>4</v>
      </c>
      <c r="M575" s="1" t="s">
        <v>668</v>
      </c>
      <c r="N575" s="1" t="str">
        <f t="shared" si="48"/>
        <v>n.a.</v>
      </c>
      <c r="O575" s="1"/>
      <c r="P575" s="1"/>
      <c r="Q575" s="1">
        <f t="shared" si="50"/>
        <v>5</v>
      </c>
      <c r="R575" s="1" t="s">
        <v>668</v>
      </c>
      <c r="S575" s="1" t="str">
        <f t="shared" si="51"/>
        <v>n.a.</v>
      </c>
      <c r="T575" s="1"/>
      <c r="U575" s="1"/>
      <c r="V575" s="1" t="str">
        <f t="shared" si="52"/>
        <v>n.a.</v>
      </c>
      <c r="W575" s="1" t="s">
        <v>668</v>
      </c>
      <c r="X575" s="1" t="str">
        <f t="shared" si="53"/>
        <v>n.a.</v>
      </c>
    </row>
    <row r="576" spans="1:24" x14ac:dyDescent="0.25">
      <c r="A576" s="6"/>
      <c r="B576" s="6" t="str">
        <f>HYPERLINK("https://attack.mitre.org/techniques/T1205/002","MITRE")</f>
        <v>MITRE</v>
      </c>
      <c r="C576" s="6" t="s">
        <v>437</v>
      </c>
      <c r="D576" s="117" t="s">
        <v>46</v>
      </c>
      <c r="E576" s="118" t="s">
        <v>475</v>
      </c>
      <c r="F576" s="16">
        <v>2</v>
      </c>
      <c r="G576" s="16">
        <v>3</v>
      </c>
      <c r="H576" s="16" t="s">
        <v>7</v>
      </c>
      <c r="I576" s="124" t="s">
        <v>21</v>
      </c>
      <c r="J576" s="124" t="s">
        <v>21</v>
      </c>
      <c r="K576" s="124" t="s">
        <v>21</v>
      </c>
      <c r="L576" s="1">
        <f t="shared" si="49"/>
        <v>5</v>
      </c>
      <c r="M576" s="1" t="s">
        <v>668</v>
      </c>
      <c r="N576" s="1" t="str">
        <f t="shared" si="48"/>
        <v>n.a.</v>
      </c>
      <c r="O576" s="1"/>
      <c r="P576" s="1"/>
      <c r="Q576" s="1">
        <f t="shared" si="50"/>
        <v>6</v>
      </c>
      <c r="R576" s="1" t="s">
        <v>668</v>
      </c>
      <c r="S576" s="1" t="str">
        <f t="shared" si="51"/>
        <v>n.a.</v>
      </c>
      <c r="T576" s="1"/>
      <c r="U576" s="1"/>
      <c r="V576" s="1" t="str">
        <f t="shared" si="52"/>
        <v>n.a.</v>
      </c>
      <c r="W576" s="1" t="s">
        <v>668</v>
      </c>
      <c r="X576" s="1" t="str">
        <f t="shared" si="53"/>
        <v>n.a.</v>
      </c>
    </row>
    <row r="577" spans="1:24" x14ac:dyDescent="0.25">
      <c r="A577" s="6"/>
      <c r="B577" s="6" t="str">
        <f>HYPERLINK("https://attack.mitre.org/techniques/T1078/004/","MITRE")</f>
        <v>MITRE</v>
      </c>
      <c r="C577" s="6" t="s">
        <v>437</v>
      </c>
      <c r="D577" s="117" t="s">
        <v>176</v>
      </c>
      <c r="E577" s="118" t="s">
        <v>180</v>
      </c>
      <c r="F577" s="16" t="s">
        <v>7</v>
      </c>
      <c r="G577" s="16" t="s">
        <v>7</v>
      </c>
      <c r="H577" s="16">
        <v>3</v>
      </c>
      <c r="I577" s="92" t="s">
        <v>21</v>
      </c>
      <c r="J577" s="92" t="s">
        <v>21</v>
      </c>
      <c r="K577" s="92" t="s">
        <v>21</v>
      </c>
      <c r="L577" s="1" t="str">
        <f t="shared" si="49"/>
        <v>n.a.</v>
      </c>
      <c r="M577" s="1" t="s">
        <v>668</v>
      </c>
      <c r="N577" s="1" t="str">
        <f t="shared" si="48"/>
        <v>n.a.</v>
      </c>
      <c r="O577" s="1"/>
      <c r="P577" s="1"/>
      <c r="Q577" s="1" t="str">
        <f t="shared" si="50"/>
        <v>n.a.</v>
      </c>
      <c r="R577" s="1" t="s">
        <v>668</v>
      </c>
      <c r="S577" s="1" t="str">
        <f t="shared" si="51"/>
        <v>n.a.</v>
      </c>
      <c r="T577" s="1"/>
      <c r="U577" s="1"/>
      <c r="V577" s="1">
        <f t="shared" si="52"/>
        <v>6</v>
      </c>
      <c r="W577" s="1" t="s">
        <v>668</v>
      </c>
      <c r="X577" s="1" t="str">
        <f t="shared" si="53"/>
        <v>n.a.</v>
      </c>
    </row>
    <row r="578" spans="1:24" x14ac:dyDescent="0.25">
      <c r="A578" s="6"/>
      <c r="B578" s="6" t="str">
        <f>HYPERLINK("https://attack.mitre.org/techniques/T1078/001/","MITRE")</f>
        <v>MITRE</v>
      </c>
      <c r="C578" s="6" t="s">
        <v>437</v>
      </c>
      <c r="D578" s="117" t="s">
        <v>176</v>
      </c>
      <c r="E578" s="118" t="s">
        <v>177</v>
      </c>
      <c r="F578" s="16">
        <v>3</v>
      </c>
      <c r="G578" s="16">
        <v>3</v>
      </c>
      <c r="H578" s="16">
        <v>3</v>
      </c>
      <c r="I578" s="92" t="s">
        <v>21</v>
      </c>
      <c r="J578" s="92" t="s">
        <v>21</v>
      </c>
      <c r="K578" s="92" t="s">
        <v>21</v>
      </c>
      <c r="L578" s="1">
        <f t="shared" si="49"/>
        <v>6</v>
      </c>
      <c r="M578" s="1" t="s">
        <v>668</v>
      </c>
      <c r="N578" s="1" t="str">
        <f t="shared" ref="N578:N641" si="54">IF(L578="n.a.","n.a.",IF(M578="completed",L578,IF(M578="partial",L578/2,IF(M578="incomplete",0,"n.a."))))</f>
        <v>n.a.</v>
      </c>
      <c r="O578" s="1"/>
      <c r="P578" s="1"/>
      <c r="Q578" s="1">
        <f t="shared" si="50"/>
        <v>6</v>
      </c>
      <c r="R578" s="1" t="s">
        <v>668</v>
      </c>
      <c r="S578" s="1" t="str">
        <f t="shared" si="51"/>
        <v>n.a.</v>
      </c>
      <c r="T578" s="1"/>
      <c r="U578" s="1"/>
      <c r="V578" s="1">
        <f t="shared" si="52"/>
        <v>6</v>
      </c>
      <c r="W578" s="1" t="s">
        <v>668</v>
      </c>
      <c r="X578" s="1" t="str">
        <f t="shared" si="53"/>
        <v>n.a.</v>
      </c>
    </row>
    <row r="579" spans="1:24" x14ac:dyDescent="0.25">
      <c r="A579" s="6"/>
      <c r="B579" s="6" t="str">
        <f>HYPERLINK("https://attack.mitre.org/techniques/T1078/002/","MITRE")</f>
        <v>MITRE</v>
      </c>
      <c r="C579" s="6" t="s">
        <v>437</v>
      </c>
      <c r="D579" s="117" t="s">
        <v>176</v>
      </c>
      <c r="E579" s="118" t="s">
        <v>178</v>
      </c>
      <c r="F579" s="16">
        <v>3</v>
      </c>
      <c r="G579" s="16">
        <v>3</v>
      </c>
      <c r="H579" s="16" t="s">
        <v>7</v>
      </c>
      <c r="I579" s="92" t="s">
        <v>21</v>
      </c>
      <c r="J579" s="92" t="s">
        <v>21</v>
      </c>
      <c r="K579" s="92" t="s">
        <v>21</v>
      </c>
      <c r="L579" s="1">
        <f t="shared" ref="L579:L642" si="55">IF(OR(F579="n.a.",F579=""),"n.a.",COUNTIF($I579:$K579,"x")+F579)</f>
        <v>6</v>
      </c>
      <c r="M579" s="1" t="s">
        <v>668</v>
      </c>
      <c r="N579" s="1" t="str">
        <f t="shared" si="54"/>
        <v>n.a.</v>
      </c>
      <c r="O579" s="1"/>
      <c r="P579" s="1"/>
      <c r="Q579" s="1">
        <f t="shared" ref="Q579:Q642" si="56">IF(OR(G579="n.a.",G579=""),"n.a.",COUNTIF($I579:$K579,"x")+G579)</f>
        <v>6</v>
      </c>
      <c r="R579" s="1" t="s">
        <v>668</v>
      </c>
      <c r="S579" s="1" t="str">
        <f t="shared" ref="S579:S642" si="57">IF(Q579="n.a.","n.a.",IF(R579="completed",Q579,IF(R579="partial",Q579/2,IF(R579="incomplete",0,"n.a."))))</f>
        <v>n.a.</v>
      </c>
      <c r="T579" s="1"/>
      <c r="U579" s="1"/>
      <c r="V579" s="1" t="str">
        <f t="shared" ref="V579:V642" si="58">IF(OR(H579="n.a.",H579=""),"n.a.",COUNTIF($I579:$K579,"x")+H579)</f>
        <v>n.a.</v>
      </c>
      <c r="W579" s="1" t="s">
        <v>668</v>
      </c>
      <c r="X579" s="1" t="str">
        <f t="shared" ref="X579:X642" si="59">IF(V579="n.a.","n.a.",IF(W579="completed",V579,IF(W579="partial",V579/2,IF(W579="incomplete",0,"n.a."))))</f>
        <v>n.a.</v>
      </c>
    </row>
    <row r="580" spans="1:24" x14ac:dyDescent="0.25">
      <c r="A580" s="6"/>
      <c r="B580" s="6" t="str">
        <f>HYPERLINK("https://attack.mitre.org/techniques/T1078/003/","MITRE")</f>
        <v>MITRE</v>
      </c>
      <c r="C580" s="6" t="s">
        <v>437</v>
      </c>
      <c r="D580" s="117" t="s">
        <v>176</v>
      </c>
      <c r="E580" s="118" t="s">
        <v>179</v>
      </c>
      <c r="F580" s="16">
        <v>3</v>
      </c>
      <c r="G580" s="16">
        <v>3</v>
      </c>
      <c r="H580" s="16">
        <v>3</v>
      </c>
      <c r="I580" s="92" t="s">
        <v>21</v>
      </c>
      <c r="J580" s="92" t="s">
        <v>21</v>
      </c>
      <c r="K580" s="92" t="s">
        <v>21</v>
      </c>
      <c r="L580" s="1">
        <f t="shared" si="55"/>
        <v>6</v>
      </c>
      <c r="M580" s="1" t="s">
        <v>668</v>
      </c>
      <c r="N580" s="1" t="str">
        <f t="shared" si="54"/>
        <v>n.a.</v>
      </c>
      <c r="O580" s="1"/>
      <c r="P580" s="1"/>
      <c r="Q580" s="1">
        <f t="shared" si="56"/>
        <v>6</v>
      </c>
      <c r="R580" s="1" t="s">
        <v>668</v>
      </c>
      <c r="S580" s="1" t="str">
        <f t="shared" si="57"/>
        <v>n.a.</v>
      </c>
      <c r="T580" s="1"/>
      <c r="U580" s="1"/>
      <c r="V580" s="1">
        <f t="shared" si="58"/>
        <v>6</v>
      </c>
      <c r="W580" s="1" t="s">
        <v>668</v>
      </c>
      <c r="X580" s="1" t="str">
        <f t="shared" si="59"/>
        <v>n.a.</v>
      </c>
    </row>
    <row r="581" spans="1:24" x14ac:dyDescent="0.25">
      <c r="A581" s="5"/>
      <c r="B581" s="5" t="str">
        <f>HYPERLINK("https://attack.mitre.org/techniques/T1548/002","MITRE")</f>
        <v>MITRE</v>
      </c>
      <c r="C581" s="5" t="s">
        <v>509</v>
      </c>
      <c r="D581" s="117" t="s">
        <v>133</v>
      </c>
      <c r="E581" s="118" t="s">
        <v>135</v>
      </c>
      <c r="F581" s="16">
        <v>2</v>
      </c>
      <c r="G581" s="16">
        <v>3</v>
      </c>
      <c r="H581" s="16" t="s">
        <v>7</v>
      </c>
      <c r="I581" s="124" t="s">
        <v>21</v>
      </c>
      <c r="J581" s="124" t="s">
        <v>21</v>
      </c>
      <c r="K581" s="124" t="s">
        <v>21</v>
      </c>
      <c r="L581" s="1">
        <f t="shared" si="55"/>
        <v>5</v>
      </c>
      <c r="M581" s="1" t="s">
        <v>668</v>
      </c>
      <c r="N581" s="1" t="str">
        <f t="shared" si="54"/>
        <v>n.a.</v>
      </c>
      <c r="O581" s="1"/>
      <c r="P581" s="1"/>
      <c r="Q581" s="1">
        <f t="shared" si="56"/>
        <v>6</v>
      </c>
      <c r="R581" s="1" t="s">
        <v>668</v>
      </c>
      <c r="S581" s="1" t="str">
        <f t="shared" si="57"/>
        <v>n.a.</v>
      </c>
      <c r="T581" s="1"/>
      <c r="U581" s="1"/>
      <c r="V581" s="1" t="str">
        <f t="shared" si="58"/>
        <v>n.a.</v>
      </c>
      <c r="W581" s="1" t="s">
        <v>668</v>
      </c>
      <c r="X581" s="1" t="str">
        <f t="shared" si="59"/>
        <v>n.a.</v>
      </c>
    </row>
    <row r="582" spans="1:24" x14ac:dyDescent="0.25">
      <c r="A582" s="5"/>
      <c r="B582" s="5" t="str">
        <f>HYPERLINK("https://attack.mitre.org/techniques/T1548/004","MITRE")</f>
        <v>MITRE</v>
      </c>
      <c r="C582" s="5" t="s">
        <v>509</v>
      </c>
      <c r="D582" s="117" t="s">
        <v>133</v>
      </c>
      <c r="E582" s="118" t="s">
        <v>137</v>
      </c>
      <c r="F582" s="16">
        <v>2</v>
      </c>
      <c r="G582" s="16" t="s">
        <v>7</v>
      </c>
      <c r="H582" s="16" t="s">
        <v>7</v>
      </c>
      <c r="I582" s="92" t="s">
        <v>21</v>
      </c>
      <c r="J582" s="92" t="s">
        <v>21</v>
      </c>
      <c r="K582" s="92" t="s">
        <v>21</v>
      </c>
      <c r="L582" s="1">
        <f t="shared" si="55"/>
        <v>5</v>
      </c>
      <c r="M582" s="1" t="s">
        <v>668</v>
      </c>
      <c r="N582" s="1" t="str">
        <f t="shared" si="54"/>
        <v>n.a.</v>
      </c>
      <c r="O582" s="1"/>
      <c r="P582" s="1"/>
      <c r="Q582" s="1" t="str">
        <f t="shared" si="56"/>
        <v>n.a.</v>
      </c>
      <c r="R582" s="1" t="s">
        <v>668</v>
      </c>
      <c r="S582" s="1" t="str">
        <f t="shared" si="57"/>
        <v>n.a.</v>
      </c>
      <c r="T582" s="1"/>
      <c r="U582" s="1"/>
      <c r="V582" s="1" t="str">
        <f t="shared" si="58"/>
        <v>n.a.</v>
      </c>
      <c r="W582" s="1" t="s">
        <v>668</v>
      </c>
      <c r="X582" s="1" t="str">
        <f t="shared" si="59"/>
        <v>n.a.</v>
      </c>
    </row>
    <row r="583" spans="1:24" x14ac:dyDescent="0.25">
      <c r="A583" s="5"/>
      <c r="B583" s="5" t="str">
        <f>HYPERLINK("https://attack.mitre.org/techniques/T1548/001","MITRE")</f>
        <v>MITRE</v>
      </c>
      <c r="C583" s="5" t="s">
        <v>509</v>
      </c>
      <c r="D583" s="117" t="s">
        <v>133</v>
      </c>
      <c r="E583" s="118" t="s">
        <v>134</v>
      </c>
      <c r="F583" s="16">
        <v>2</v>
      </c>
      <c r="G583" s="16">
        <v>3</v>
      </c>
      <c r="H583" s="16" t="s">
        <v>7</v>
      </c>
      <c r="I583" s="92" t="s">
        <v>21</v>
      </c>
      <c r="J583" s="92" t="s">
        <v>21</v>
      </c>
      <c r="K583" s="92" t="s">
        <v>21</v>
      </c>
      <c r="L583" s="1">
        <f t="shared" si="55"/>
        <v>5</v>
      </c>
      <c r="M583" s="1" t="s">
        <v>668</v>
      </c>
      <c r="N583" s="1" t="str">
        <f t="shared" si="54"/>
        <v>n.a.</v>
      </c>
      <c r="O583" s="1"/>
      <c r="P583" s="1"/>
      <c r="Q583" s="1">
        <f t="shared" si="56"/>
        <v>6</v>
      </c>
      <c r="R583" s="1" t="s">
        <v>668</v>
      </c>
      <c r="S583" s="1" t="str">
        <f t="shared" si="57"/>
        <v>n.a.</v>
      </c>
      <c r="T583" s="1"/>
      <c r="U583" s="1"/>
      <c r="V583" s="1" t="str">
        <f t="shared" si="58"/>
        <v>n.a.</v>
      </c>
      <c r="W583" s="1" t="s">
        <v>668</v>
      </c>
      <c r="X583" s="1" t="str">
        <f t="shared" si="59"/>
        <v>n.a.</v>
      </c>
    </row>
    <row r="584" spans="1:24" x14ac:dyDescent="0.25">
      <c r="A584" s="5"/>
      <c r="B584" s="5" t="str">
        <f>HYPERLINK("https://attack.mitre.org/techniques/T1548/003","MITRE")</f>
        <v>MITRE</v>
      </c>
      <c r="C584" s="5" t="s">
        <v>509</v>
      </c>
      <c r="D584" s="117" t="s">
        <v>133</v>
      </c>
      <c r="E584" s="118" t="s">
        <v>136</v>
      </c>
      <c r="F584" s="16">
        <v>2</v>
      </c>
      <c r="G584" s="16">
        <v>3</v>
      </c>
      <c r="H584" s="16" t="s">
        <v>7</v>
      </c>
      <c r="I584" s="92" t="s">
        <v>21</v>
      </c>
      <c r="J584" s="92" t="s">
        <v>21</v>
      </c>
      <c r="K584" s="92" t="s">
        <v>21</v>
      </c>
      <c r="L584" s="1">
        <f t="shared" si="55"/>
        <v>5</v>
      </c>
      <c r="M584" s="1" t="s">
        <v>668</v>
      </c>
      <c r="N584" s="1" t="str">
        <f t="shared" si="54"/>
        <v>n.a.</v>
      </c>
      <c r="O584" s="1"/>
      <c r="P584" s="1"/>
      <c r="Q584" s="1">
        <f t="shared" si="56"/>
        <v>6</v>
      </c>
      <c r="R584" s="1" t="s">
        <v>668</v>
      </c>
      <c r="S584" s="1" t="str">
        <f t="shared" si="57"/>
        <v>n.a.</v>
      </c>
      <c r="T584" s="1"/>
      <c r="U584" s="1"/>
      <c r="V584" s="1" t="str">
        <f t="shared" si="58"/>
        <v>n.a.</v>
      </c>
      <c r="W584" s="1" t="s">
        <v>668</v>
      </c>
      <c r="X584" s="1" t="str">
        <f t="shared" si="59"/>
        <v>n.a.</v>
      </c>
    </row>
    <row r="585" spans="1:24" x14ac:dyDescent="0.25">
      <c r="A585" s="5"/>
      <c r="B585" s="5" t="str">
        <f>HYPERLINK("https://attack.mitre.org/techniques/T1548/005","MITRE")</f>
        <v>MITRE</v>
      </c>
      <c r="C585" s="5" t="s">
        <v>509</v>
      </c>
      <c r="D585" s="117" t="s">
        <v>133</v>
      </c>
      <c r="E585" s="118" t="s">
        <v>604</v>
      </c>
      <c r="F585" s="16" t="s">
        <v>7</v>
      </c>
      <c r="G585" s="16" t="s">
        <v>7</v>
      </c>
      <c r="H585" s="16">
        <v>3</v>
      </c>
      <c r="I585" s="92" t="s">
        <v>21</v>
      </c>
      <c r="J585" s="92" t="s">
        <v>21</v>
      </c>
      <c r="K585" s="92" t="s">
        <v>21</v>
      </c>
      <c r="L585" s="1" t="str">
        <f t="shared" si="55"/>
        <v>n.a.</v>
      </c>
      <c r="M585" s="1" t="s">
        <v>668</v>
      </c>
      <c r="N585" s="1" t="str">
        <f t="shared" si="54"/>
        <v>n.a.</v>
      </c>
      <c r="O585" s="1"/>
      <c r="P585" s="1"/>
      <c r="Q585" s="1" t="str">
        <f t="shared" si="56"/>
        <v>n.a.</v>
      </c>
      <c r="R585" s="1" t="s">
        <v>668</v>
      </c>
      <c r="S585" s="1" t="str">
        <f t="shared" si="57"/>
        <v>n.a.</v>
      </c>
      <c r="T585" s="1"/>
      <c r="U585" s="1"/>
      <c r="V585" s="1">
        <f t="shared" si="58"/>
        <v>6</v>
      </c>
      <c r="W585" s="1" t="s">
        <v>668</v>
      </c>
      <c r="X585" s="1" t="str">
        <f t="shared" si="59"/>
        <v>n.a.</v>
      </c>
    </row>
    <row r="586" spans="1:24" x14ac:dyDescent="0.25">
      <c r="A586" s="5"/>
      <c r="B586" s="5" t="str">
        <f>HYPERLINK("https://attack.mitre.org/techniques/T1548/006","MITRE")</f>
        <v>MITRE</v>
      </c>
      <c r="C586" s="5" t="s">
        <v>509</v>
      </c>
      <c r="D586" s="117" t="s">
        <v>133</v>
      </c>
      <c r="E586" s="118" t="s">
        <v>693</v>
      </c>
      <c r="F586" s="16">
        <v>3</v>
      </c>
      <c r="G586" s="16" t="s">
        <v>7</v>
      </c>
      <c r="H586" s="16" t="s">
        <v>7</v>
      </c>
      <c r="I586" s="92" t="s">
        <v>21</v>
      </c>
      <c r="J586" s="92" t="s">
        <v>21</v>
      </c>
      <c r="K586" s="92" t="s">
        <v>21</v>
      </c>
      <c r="L586" s="1">
        <f t="shared" si="55"/>
        <v>6</v>
      </c>
      <c r="M586" s="1" t="s">
        <v>668</v>
      </c>
      <c r="N586" s="1" t="str">
        <f t="shared" si="54"/>
        <v>n.a.</v>
      </c>
      <c r="O586" s="1"/>
      <c r="P586" s="1"/>
      <c r="Q586" s="1" t="str">
        <f t="shared" si="56"/>
        <v>n.a.</v>
      </c>
      <c r="R586" s="1" t="s">
        <v>668</v>
      </c>
      <c r="S586" s="1" t="str">
        <f t="shared" si="57"/>
        <v>n.a.</v>
      </c>
      <c r="T586" s="1"/>
      <c r="U586" s="1"/>
      <c r="V586" s="1" t="str">
        <f t="shared" si="58"/>
        <v>n.a.</v>
      </c>
      <c r="W586" s="1" t="s">
        <v>668</v>
      </c>
      <c r="X586" s="1" t="str">
        <f t="shared" si="59"/>
        <v>n.a.</v>
      </c>
    </row>
    <row r="587" spans="1:24" x14ac:dyDescent="0.25">
      <c r="A587" s="5"/>
      <c r="B587" s="5" t="str">
        <f>HYPERLINK("https://attack.mitre.org/techniques/T1134/002","MITRE")</f>
        <v>MITRE</v>
      </c>
      <c r="C587" s="5" t="s">
        <v>509</v>
      </c>
      <c r="D587" s="117" t="s">
        <v>138</v>
      </c>
      <c r="E587" s="118" t="s">
        <v>140</v>
      </c>
      <c r="F587" s="16">
        <v>2</v>
      </c>
      <c r="G587" s="16">
        <v>3</v>
      </c>
      <c r="H587" s="16" t="s">
        <v>7</v>
      </c>
      <c r="I587" s="124" t="s">
        <v>21</v>
      </c>
      <c r="J587" s="124" t="s">
        <v>21</v>
      </c>
      <c r="K587" s="124" t="s">
        <v>21</v>
      </c>
      <c r="L587" s="1">
        <f t="shared" si="55"/>
        <v>5</v>
      </c>
      <c r="M587" s="1" t="s">
        <v>668</v>
      </c>
      <c r="N587" s="1" t="str">
        <f t="shared" si="54"/>
        <v>n.a.</v>
      </c>
      <c r="O587" s="1"/>
      <c r="P587" s="1"/>
      <c r="Q587" s="1">
        <f t="shared" si="56"/>
        <v>6</v>
      </c>
      <c r="R587" s="1" t="s">
        <v>668</v>
      </c>
      <c r="S587" s="1" t="str">
        <f t="shared" si="57"/>
        <v>n.a.</v>
      </c>
      <c r="T587" s="1"/>
      <c r="U587" s="1"/>
      <c r="V587" s="1" t="str">
        <f t="shared" si="58"/>
        <v>n.a.</v>
      </c>
      <c r="W587" s="1" t="s">
        <v>668</v>
      </c>
      <c r="X587" s="1" t="str">
        <f t="shared" si="59"/>
        <v>n.a.</v>
      </c>
    </row>
    <row r="588" spans="1:24" x14ac:dyDescent="0.25">
      <c r="A588" s="5"/>
      <c r="B588" s="5" t="str">
        <f>HYPERLINK("https://attack.mitre.org/techniques/T1134/003","MITRE")</f>
        <v>MITRE</v>
      </c>
      <c r="C588" s="5" t="s">
        <v>509</v>
      </c>
      <c r="D588" s="117" t="s">
        <v>138</v>
      </c>
      <c r="E588" s="118" t="s">
        <v>141</v>
      </c>
      <c r="F588" s="16">
        <v>2</v>
      </c>
      <c r="G588" s="16">
        <v>3</v>
      </c>
      <c r="H588" s="16" t="s">
        <v>7</v>
      </c>
      <c r="I588" s="124" t="s">
        <v>21</v>
      </c>
      <c r="J588" s="124" t="s">
        <v>21</v>
      </c>
      <c r="K588" s="124" t="s">
        <v>21</v>
      </c>
      <c r="L588" s="1">
        <f t="shared" si="55"/>
        <v>5</v>
      </c>
      <c r="M588" s="1" t="s">
        <v>668</v>
      </c>
      <c r="N588" s="1" t="str">
        <f t="shared" si="54"/>
        <v>n.a.</v>
      </c>
      <c r="O588" s="1"/>
      <c r="P588" s="1"/>
      <c r="Q588" s="1">
        <f t="shared" si="56"/>
        <v>6</v>
      </c>
      <c r="R588" s="1" t="s">
        <v>668</v>
      </c>
      <c r="S588" s="1" t="str">
        <f t="shared" si="57"/>
        <v>n.a.</v>
      </c>
      <c r="T588" s="1"/>
      <c r="U588" s="1"/>
      <c r="V588" s="1" t="str">
        <f t="shared" si="58"/>
        <v>n.a.</v>
      </c>
      <c r="W588" s="1" t="s">
        <v>668</v>
      </c>
      <c r="X588" s="1" t="str">
        <f t="shared" si="59"/>
        <v>n.a.</v>
      </c>
    </row>
    <row r="589" spans="1:24" x14ac:dyDescent="0.25">
      <c r="A589" s="5"/>
      <c r="B589" s="5" t="str">
        <f>HYPERLINK("https://attack.mitre.org/techniques/T1134/004","MITRE")</f>
        <v>MITRE</v>
      </c>
      <c r="C589" s="5" t="s">
        <v>509</v>
      </c>
      <c r="D589" s="117" t="s">
        <v>138</v>
      </c>
      <c r="E589" s="118" t="s">
        <v>142</v>
      </c>
      <c r="F589" s="16">
        <v>2</v>
      </c>
      <c r="G589" s="16">
        <v>3</v>
      </c>
      <c r="H589" s="16" t="s">
        <v>7</v>
      </c>
      <c r="I589" s="124" t="s">
        <v>21</v>
      </c>
      <c r="J589" s="124" t="s">
        <v>21</v>
      </c>
      <c r="K589" s="124" t="s">
        <v>21</v>
      </c>
      <c r="L589" s="1">
        <f t="shared" si="55"/>
        <v>5</v>
      </c>
      <c r="M589" s="1" t="s">
        <v>668</v>
      </c>
      <c r="N589" s="1" t="str">
        <f t="shared" si="54"/>
        <v>n.a.</v>
      </c>
      <c r="O589" s="1"/>
      <c r="P589" s="1"/>
      <c r="Q589" s="1">
        <f t="shared" si="56"/>
        <v>6</v>
      </c>
      <c r="R589" s="1" t="s">
        <v>668</v>
      </c>
      <c r="S589" s="1" t="str">
        <f t="shared" si="57"/>
        <v>n.a.</v>
      </c>
      <c r="T589" s="1"/>
      <c r="U589" s="1"/>
      <c r="V589" s="1" t="str">
        <f t="shared" si="58"/>
        <v>n.a.</v>
      </c>
      <c r="W589" s="1" t="s">
        <v>668</v>
      </c>
      <c r="X589" s="1" t="str">
        <f t="shared" si="59"/>
        <v>n.a.</v>
      </c>
    </row>
    <row r="590" spans="1:24" x14ac:dyDescent="0.25">
      <c r="A590" s="5"/>
      <c r="B590" s="5" t="str">
        <f>HYPERLINK("https://attack.mitre.org/techniques/T1134/005","MITRE")</f>
        <v>MITRE</v>
      </c>
      <c r="C590" s="5" t="s">
        <v>509</v>
      </c>
      <c r="D590" s="117" t="s">
        <v>138</v>
      </c>
      <c r="E590" s="118" t="s">
        <v>143</v>
      </c>
      <c r="F590" s="16">
        <v>3</v>
      </c>
      <c r="G590" s="16">
        <v>3</v>
      </c>
      <c r="H590" s="16" t="s">
        <v>7</v>
      </c>
      <c r="I590" s="124" t="s">
        <v>21</v>
      </c>
      <c r="J590" s="124" t="s">
        <v>21</v>
      </c>
      <c r="K590" s="124" t="s">
        <v>21</v>
      </c>
      <c r="L590" s="1">
        <f t="shared" si="55"/>
        <v>6</v>
      </c>
      <c r="M590" s="1" t="s">
        <v>668</v>
      </c>
      <c r="N590" s="1" t="str">
        <f t="shared" si="54"/>
        <v>n.a.</v>
      </c>
      <c r="O590" s="1"/>
      <c r="P590" s="1"/>
      <c r="Q590" s="1">
        <f t="shared" si="56"/>
        <v>6</v>
      </c>
      <c r="R590" s="1" t="s">
        <v>668</v>
      </c>
      <c r="S590" s="1" t="str">
        <f t="shared" si="57"/>
        <v>n.a.</v>
      </c>
      <c r="T590" s="1"/>
      <c r="U590" s="1"/>
      <c r="V590" s="1" t="str">
        <f t="shared" si="58"/>
        <v>n.a.</v>
      </c>
      <c r="W590" s="1" t="s">
        <v>668</v>
      </c>
      <c r="X590" s="1" t="str">
        <f t="shared" si="59"/>
        <v>n.a.</v>
      </c>
    </row>
    <row r="591" spans="1:24" x14ac:dyDescent="0.25">
      <c r="A591" s="5"/>
      <c r="B591" s="5" t="str">
        <f>HYPERLINK("https://attack.mitre.org/techniques/T1134/001","MITRE")</f>
        <v>MITRE</v>
      </c>
      <c r="C591" s="5" t="s">
        <v>509</v>
      </c>
      <c r="D591" s="117" t="s">
        <v>138</v>
      </c>
      <c r="E591" s="118" t="s">
        <v>139</v>
      </c>
      <c r="F591" s="16">
        <v>3</v>
      </c>
      <c r="G591" s="16">
        <v>3</v>
      </c>
      <c r="H591" s="16" t="s">
        <v>7</v>
      </c>
      <c r="I591" s="124" t="s">
        <v>21</v>
      </c>
      <c r="J591" s="124" t="s">
        <v>21</v>
      </c>
      <c r="K591" s="124" t="s">
        <v>21</v>
      </c>
      <c r="L591" s="1">
        <f t="shared" si="55"/>
        <v>6</v>
      </c>
      <c r="M591" s="1" t="s">
        <v>668</v>
      </c>
      <c r="N591" s="1" t="str">
        <f t="shared" si="54"/>
        <v>n.a.</v>
      </c>
      <c r="O591" s="1"/>
      <c r="P591" s="1"/>
      <c r="Q591" s="1">
        <f t="shared" si="56"/>
        <v>6</v>
      </c>
      <c r="R591" s="1" t="s">
        <v>668</v>
      </c>
      <c r="S591" s="1" t="str">
        <f t="shared" si="57"/>
        <v>n.a.</v>
      </c>
      <c r="T591" s="1"/>
      <c r="U591" s="1"/>
      <c r="V591" s="1" t="str">
        <f t="shared" si="58"/>
        <v>n.a.</v>
      </c>
      <c r="W591" s="1" t="s">
        <v>668</v>
      </c>
      <c r="X591" s="1" t="str">
        <f t="shared" si="59"/>
        <v>n.a.</v>
      </c>
    </row>
    <row r="592" spans="1:24" x14ac:dyDescent="0.25">
      <c r="A592" s="5"/>
      <c r="B592" s="5" t="str">
        <f>HYPERLINK("https://attack.mitre.org/techniques/T1098/001","MITRE")</f>
        <v>MITRE</v>
      </c>
      <c r="C592" s="5" t="s">
        <v>509</v>
      </c>
      <c r="D592" s="117" t="s">
        <v>438</v>
      </c>
      <c r="E592" s="118" t="s">
        <v>439</v>
      </c>
      <c r="F592" s="16" t="s">
        <v>7</v>
      </c>
      <c r="G592" s="16" t="s">
        <v>7</v>
      </c>
      <c r="H592" s="16">
        <v>3</v>
      </c>
      <c r="I592" s="124" t="s">
        <v>21</v>
      </c>
      <c r="J592" s="124" t="s">
        <v>21</v>
      </c>
      <c r="K592" s="124" t="s">
        <v>21</v>
      </c>
      <c r="L592" s="1" t="str">
        <f t="shared" si="55"/>
        <v>n.a.</v>
      </c>
      <c r="M592" s="1" t="s">
        <v>668</v>
      </c>
      <c r="N592" s="1" t="str">
        <f t="shared" si="54"/>
        <v>n.a.</v>
      </c>
      <c r="O592" s="1"/>
      <c r="P592" s="1"/>
      <c r="Q592" s="1" t="str">
        <f t="shared" si="56"/>
        <v>n.a.</v>
      </c>
      <c r="R592" s="1" t="s">
        <v>668</v>
      </c>
      <c r="S592" s="1" t="str">
        <f t="shared" si="57"/>
        <v>n.a.</v>
      </c>
      <c r="T592" s="1"/>
      <c r="U592" s="1"/>
      <c r="V592" s="1">
        <f t="shared" si="58"/>
        <v>6</v>
      </c>
      <c r="W592" s="1" t="s">
        <v>668</v>
      </c>
      <c r="X592" s="1" t="str">
        <f t="shared" si="59"/>
        <v>n.a.</v>
      </c>
    </row>
    <row r="593" spans="1:24" x14ac:dyDescent="0.25">
      <c r="A593" s="5"/>
      <c r="B593" s="5" t="str">
        <f>HYPERLINK("https://attack.mitre.org/techniques/T1098/002","MITRE")</f>
        <v>MITRE</v>
      </c>
      <c r="C593" s="5" t="s">
        <v>509</v>
      </c>
      <c r="D593" s="117" t="s">
        <v>438</v>
      </c>
      <c r="E593" s="118" t="s">
        <v>440</v>
      </c>
      <c r="F593" s="16">
        <v>3</v>
      </c>
      <c r="G593" s="16" t="s">
        <v>7</v>
      </c>
      <c r="H593" s="16" t="s">
        <v>7</v>
      </c>
      <c r="I593" s="124" t="s">
        <v>21</v>
      </c>
      <c r="J593" s="124" t="s">
        <v>21</v>
      </c>
      <c r="K593" s="124" t="s">
        <v>21</v>
      </c>
      <c r="L593" s="1">
        <f t="shared" si="55"/>
        <v>6</v>
      </c>
      <c r="M593" s="1" t="s">
        <v>668</v>
      </c>
      <c r="N593" s="1" t="str">
        <f t="shared" si="54"/>
        <v>n.a.</v>
      </c>
      <c r="O593" s="1"/>
      <c r="P593" s="1"/>
      <c r="Q593" s="1" t="str">
        <f t="shared" si="56"/>
        <v>n.a.</v>
      </c>
      <c r="R593" s="1" t="s">
        <v>668</v>
      </c>
      <c r="S593" s="1" t="str">
        <f t="shared" si="57"/>
        <v>n.a.</v>
      </c>
      <c r="T593" s="1"/>
      <c r="U593" s="1"/>
      <c r="V593" s="1" t="str">
        <f t="shared" si="58"/>
        <v>n.a.</v>
      </c>
      <c r="W593" s="1" t="s">
        <v>668</v>
      </c>
      <c r="X593" s="1" t="str">
        <f t="shared" si="59"/>
        <v>n.a.</v>
      </c>
    </row>
    <row r="594" spans="1:24" x14ac:dyDescent="0.25">
      <c r="A594" s="5"/>
      <c r="B594" s="5" t="str">
        <f>HYPERLINK("https://attack.mitre.org/techniques/T1098/003","MITRE")</f>
        <v>MITRE</v>
      </c>
      <c r="C594" s="5" t="s">
        <v>509</v>
      </c>
      <c r="D594" s="117" t="s">
        <v>438</v>
      </c>
      <c r="E594" s="118" t="s">
        <v>441</v>
      </c>
      <c r="F594" s="16" t="s">
        <v>7</v>
      </c>
      <c r="G594" s="16" t="s">
        <v>7</v>
      </c>
      <c r="H594" s="16">
        <v>3</v>
      </c>
      <c r="I594" s="124" t="s">
        <v>21</v>
      </c>
      <c r="J594" s="124" t="s">
        <v>21</v>
      </c>
      <c r="K594" s="124" t="s">
        <v>21</v>
      </c>
      <c r="L594" s="1" t="str">
        <f t="shared" si="55"/>
        <v>n.a.</v>
      </c>
      <c r="M594" s="1" t="s">
        <v>668</v>
      </c>
      <c r="N594" s="1" t="str">
        <f t="shared" si="54"/>
        <v>n.a.</v>
      </c>
      <c r="O594" s="1"/>
      <c r="P594" s="1"/>
      <c r="Q594" s="1" t="str">
        <f t="shared" si="56"/>
        <v>n.a.</v>
      </c>
      <c r="R594" s="1" t="s">
        <v>668</v>
      </c>
      <c r="S594" s="1" t="str">
        <f t="shared" si="57"/>
        <v>n.a.</v>
      </c>
      <c r="T594" s="1"/>
      <c r="U594" s="1"/>
      <c r="V594" s="1">
        <f t="shared" si="58"/>
        <v>6</v>
      </c>
      <c r="W594" s="1" t="s">
        <v>668</v>
      </c>
      <c r="X594" s="1" t="str">
        <f t="shared" si="59"/>
        <v>n.a.</v>
      </c>
    </row>
    <row r="595" spans="1:24" x14ac:dyDescent="0.25">
      <c r="A595" s="5"/>
      <c r="B595" s="5" t="str">
        <f>HYPERLINK("https://attack.mitre.org/techniques/T1098/004","MITRE")</f>
        <v>MITRE</v>
      </c>
      <c r="C595" s="5" t="s">
        <v>509</v>
      </c>
      <c r="D595" s="117" t="s">
        <v>438</v>
      </c>
      <c r="E595" s="118" t="s">
        <v>442</v>
      </c>
      <c r="F595" s="16">
        <v>2</v>
      </c>
      <c r="G595" s="16">
        <v>3</v>
      </c>
      <c r="H595" s="16">
        <v>3</v>
      </c>
      <c r="I595" s="124" t="s">
        <v>21</v>
      </c>
      <c r="J595" s="124" t="s">
        <v>21</v>
      </c>
      <c r="K595" s="124" t="s">
        <v>21</v>
      </c>
      <c r="L595" s="1">
        <f t="shared" si="55"/>
        <v>5</v>
      </c>
      <c r="M595" s="1" t="s">
        <v>668</v>
      </c>
      <c r="N595" s="1" t="str">
        <f t="shared" si="54"/>
        <v>n.a.</v>
      </c>
      <c r="O595" s="1"/>
      <c r="P595" s="1"/>
      <c r="Q595" s="1">
        <f t="shared" si="56"/>
        <v>6</v>
      </c>
      <c r="R595" s="1" t="s">
        <v>668</v>
      </c>
      <c r="S595" s="1" t="str">
        <f t="shared" si="57"/>
        <v>n.a.</v>
      </c>
      <c r="T595" s="1"/>
      <c r="U595" s="1"/>
      <c r="V595" s="1">
        <f t="shared" si="58"/>
        <v>6</v>
      </c>
      <c r="W595" s="1" t="s">
        <v>668</v>
      </c>
      <c r="X595" s="1" t="str">
        <f t="shared" si="59"/>
        <v>n.a.</v>
      </c>
    </row>
    <row r="596" spans="1:24" x14ac:dyDescent="0.25">
      <c r="A596" s="5"/>
      <c r="B596" s="5" t="str">
        <f>HYPERLINK("https://attack.mitre.org/techniques/T1098/005","MITRE")</f>
        <v>MITRE</v>
      </c>
      <c r="C596" s="5" t="s">
        <v>509</v>
      </c>
      <c r="D596" s="117" t="s">
        <v>438</v>
      </c>
      <c r="E596" s="118" t="s">
        <v>443</v>
      </c>
      <c r="F596" s="16" t="s">
        <v>7</v>
      </c>
      <c r="G596" s="16">
        <v>3</v>
      </c>
      <c r="H596" s="16">
        <v>3</v>
      </c>
      <c r="I596" s="124" t="s">
        <v>21</v>
      </c>
      <c r="J596" s="124" t="s">
        <v>21</v>
      </c>
      <c r="K596" s="124" t="s">
        <v>21</v>
      </c>
      <c r="L596" s="1" t="str">
        <f t="shared" si="55"/>
        <v>n.a.</v>
      </c>
      <c r="M596" s="1" t="s">
        <v>668</v>
      </c>
      <c r="N596" s="1" t="str">
        <f t="shared" si="54"/>
        <v>n.a.</v>
      </c>
      <c r="O596" s="1"/>
      <c r="P596" s="1"/>
      <c r="Q596" s="1">
        <f t="shared" si="56"/>
        <v>6</v>
      </c>
      <c r="R596" s="1" t="s">
        <v>668</v>
      </c>
      <c r="S596" s="1" t="str">
        <f t="shared" si="57"/>
        <v>n.a.</v>
      </c>
      <c r="T596" s="1"/>
      <c r="U596" s="1"/>
      <c r="V596" s="1">
        <f t="shared" si="58"/>
        <v>6</v>
      </c>
      <c r="W596" s="1" t="s">
        <v>668</v>
      </c>
      <c r="X596" s="1" t="str">
        <f t="shared" si="59"/>
        <v>n.a.</v>
      </c>
    </row>
    <row r="597" spans="1:24" x14ac:dyDescent="0.25">
      <c r="A597" s="5"/>
      <c r="B597" s="5" t="str">
        <f>HYPERLINK("https://attack.mitre.org/techniques/T1098/006","MITRE")</f>
        <v>MITRE</v>
      </c>
      <c r="C597" s="5" t="s">
        <v>509</v>
      </c>
      <c r="D597" s="117" t="s">
        <v>438</v>
      </c>
      <c r="E597" s="118" t="s">
        <v>741</v>
      </c>
      <c r="F597" s="16">
        <v>2</v>
      </c>
      <c r="G597" s="16">
        <v>3</v>
      </c>
      <c r="H597" s="16">
        <v>3</v>
      </c>
      <c r="I597" s="124" t="s">
        <v>21</v>
      </c>
      <c r="J597" s="124" t="s">
        <v>21</v>
      </c>
      <c r="K597" s="124" t="s">
        <v>21</v>
      </c>
      <c r="L597" s="1">
        <f t="shared" si="55"/>
        <v>5</v>
      </c>
      <c r="M597" s="1" t="s">
        <v>668</v>
      </c>
      <c r="N597" s="1" t="str">
        <f t="shared" si="54"/>
        <v>n.a.</v>
      </c>
      <c r="O597" s="1"/>
      <c r="P597" s="1"/>
      <c r="Q597" s="1">
        <f t="shared" si="56"/>
        <v>6</v>
      </c>
      <c r="R597" s="1" t="s">
        <v>668</v>
      </c>
      <c r="S597" s="1" t="str">
        <f t="shared" si="57"/>
        <v>n.a.</v>
      </c>
      <c r="T597" s="1"/>
      <c r="U597" s="1"/>
      <c r="V597" s="1">
        <f t="shared" si="58"/>
        <v>6</v>
      </c>
      <c r="W597" s="1" t="s">
        <v>668</v>
      </c>
      <c r="X597" s="1" t="str">
        <f t="shared" si="59"/>
        <v>n.a.</v>
      </c>
    </row>
    <row r="598" spans="1:24" x14ac:dyDescent="0.25">
      <c r="A598" s="5"/>
      <c r="B598" s="5" t="str">
        <f>HYPERLINK("https://attack.mitre.org/techniques/T1098/007","MITRE")</f>
        <v>MITRE</v>
      </c>
      <c r="C598" s="5" t="s">
        <v>509</v>
      </c>
      <c r="D598" s="117" t="s">
        <v>438</v>
      </c>
      <c r="E598" s="118" t="s">
        <v>732</v>
      </c>
      <c r="F598" s="16">
        <v>3</v>
      </c>
      <c r="G598" s="16">
        <v>3</v>
      </c>
      <c r="H598" s="16">
        <v>3</v>
      </c>
      <c r="I598" s="124" t="s">
        <v>21</v>
      </c>
      <c r="J598" s="124" t="s">
        <v>21</v>
      </c>
      <c r="K598" s="124" t="s">
        <v>21</v>
      </c>
      <c r="L598" s="1">
        <f t="shared" si="55"/>
        <v>6</v>
      </c>
      <c r="M598" s="1" t="s">
        <v>668</v>
      </c>
      <c r="N598" s="1" t="str">
        <f t="shared" si="54"/>
        <v>n.a.</v>
      </c>
      <c r="O598" s="1"/>
      <c r="P598" s="1"/>
      <c r="Q598" s="1">
        <f t="shared" si="56"/>
        <v>6</v>
      </c>
      <c r="R598" s="1" t="s">
        <v>668</v>
      </c>
      <c r="S598" s="1" t="str">
        <f t="shared" si="57"/>
        <v>n.a.</v>
      </c>
      <c r="T598" s="1"/>
      <c r="U598" s="1"/>
      <c r="V598" s="1">
        <f t="shared" si="58"/>
        <v>6</v>
      </c>
      <c r="W598" s="1" t="s">
        <v>668</v>
      </c>
      <c r="X598" s="1" t="str">
        <f t="shared" si="59"/>
        <v>n.a.</v>
      </c>
    </row>
    <row r="599" spans="1:24" x14ac:dyDescent="0.25">
      <c r="A599" s="5"/>
      <c r="B599" s="5" t="str">
        <f>HYPERLINK("https://attack.mitre.org/techniques/T1547/014/","MITRE")</f>
        <v>MITRE</v>
      </c>
      <c r="C599" s="5" t="s">
        <v>509</v>
      </c>
      <c r="D599" s="117" t="s">
        <v>444</v>
      </c>
      <c r="E599" s="118" t="s">
        <v>478</v>
      </c>
      <c r="F599" s="16">
        <v>3</v>
      </c>
      <c r="G599" s="16">
        <v>3</v>
      </c>
      <c r="H599" s="16" t="s">
        <v>7</v>
      </c>
      <c r="I599" s="92"/>
      <c r="J599" s="92" t="s">
        <v>21</v>
      </c>
      <c r="K599" s="92" t="s">
        <v>21</v>
      </c>
      <c r="L599" s="1">
        <f t="shared" si="55"/>
        <v>5</v>
      </c>
      <c r="M599" s="1" t="s">
        <v>668</v>
      </c>
      <c r="N599" s="1" t="str">
        <f t="shared" si="54"/>
        <v>n.a.</v>
      </c>
      <c r="O599" s="1"/>
      <c r="P599" s="1"/>
      <c r="Q599" s="1">
        <f t="shared" si="56"/>
        <v>5</v>
      </c>
      <c r="R599" s="1" t="s">
        <v>668</v>
      </c>
      <c r="S599" s="1" t="str">
        <f t="shared" si="57"/>
        <v>n.a.</v>
      </c>
      <c r="T599" s="1"/>
      <c r="U599" s="1"/>
      <c r="V599" s="1" t="str">
        <f t="shared" si="58"/>
        <v>n.a.</v>
      </c>
      <c r="W599" s="1" t="s">
        <v>668</v>
      </c>
      <c r="X599" s="1" t="str">
        <f t="shared" si="59"/>
        <v>n.a.</v>
      </c>
    </row>
    <row r="600" spans="1:24" x14ac:dyDescent="0.25">
      <c r="A600" s="5"/>
      <c r="B600" s="5" t="str">
        <f>HYPERLINK("https://attack.mitre.org/techniques/T1547/002/","MITRE")</f>
        <v>MITRE</v>
      </c>
      <c r="C600" s="5" t="s">
        <v>509</v>
      </c>
      <c r="D600" s="117" t="s">
        <v>444</v>
      </c>
      <c r="E600" s="118" t="s">
        <v>479</v>
      </c>
      <c r="F600" s="16">
        <v>3</v>
      </c>
      <c r="G600" s="16">
        <v>3</v>
      </c>
      <c r="H600" s="16" t="s">
        <v>7</v>
      </c>
      <c r="I600" s="92"/>
      <c r="J600" s="92" t="s">
        <v>21</v>
      </c>
      <c r="K600" s="92" t="s">
        <v>21</v>
      </c>
      <c r="L600" s="1">
        <f t="shared" si="55"/>
        <v>5</v>
      </c>
      <c r="M600" s="1" t="s">
        <v>668</v>
      </c>
      <c r="N600" s="1" t="str">
        <f t="shared" si="54"/>
        <v>n.a.</v>
      </c>
      <c r="O600" s="1"/>
      <c r="P600" s="1"/>
      <c r="Q600" s="1">
        <f t="shared" si="56"/>
        <v>5</v>
      </c>
      <c r="R600" s="1" t="s">
        <v>668</v>
      </c>
      <c r="S600" s="1" t="str">
        <f t="shared" si="57"/>
        <v>n.a.</v>
      </c>
      <c r="T600" s="1"/>
      <c r="U600" s="1"/>
      <c r="V600" s="1" t="str">
        <f t="shared" si="58"/>
        <v>n.a.</v>
      </c>
      <c r="W600" s="1" t="s">
        <v>668</v>
      </c>
      <c r="X600" s="1" t="str">
        <f t="shared" si="59"/>
        <v>n.a.</v>
      </c>
    </row>
    <row r="601" spans="1:24" x14ac:dyDescent="0.25">
      <c r="A601" s="5"/>
      <c r="B601" s="5" t="str">
        <f>HYPERLINK("https://attack.mitre.org/techniques/T1547/006/","MITRE")</f>
        <v>MITRE</v>
      </c>
      <c r="C601" s="5" t="s">
        <v>509</v>
      </c>
      <c r="D601" s="117" t="s">
        <v>444</v>
      </c>
      <c r="E601" s="118" t="s">
        <v>445</v>
      </c>
      <c r="F601" s="16">
        <v>3</v>
      </c>
      <c r="G601" s="16">
        <v>3</v>
      </c>
      <c r="H601" s="16" t="s">
        <v>7</v>
      </c>
      <c r="I601" s="92" t="s">
        <v>21</v>
      </c>
      <c r="J601" s="92" t="s">
        <v>21</v>
      </c>
      <c r="K601" s="92" t="s">
        <v>21</v>
      </c>
      <c r="L601" s="1">
        <f t="shared" si="55"/>
        <v>6</v>
      </c>
      <c r="M601" s="1" t="s">
        <v>668</v>
      </c>
      <c r="N601" s="1" t="str">
        <f t="shared" si="54"/>
        <v>n.a.</v>
      </c>
      <c r="O601" s="1"/>
      <c r="P601" s="1"/>
      <c r="Q601" s="1">
        <f t="shared" si="56"/>
        <v>6</v>
      </c>
      <c r="R601" s="1" t="s">
        <v>668</v>
      </c>
      <c r="S601" s="1" t="str">
        <f t="shared" si="57"/>
        <v>n.a.</v>
      </c>
      <c r="T601" s="1"/>
      <c r="U601" s="1"/>
      <c r="V601" s="1" t="str">
        <f t="shared" si="58"/>
        <v>n.a.</v>
      </c>
      <c r="W601" s="1" t="s">
        <v>668</v>
      </c>
      <c r="X601" s="1" t="str">
        <f t="shared" si="59"/>
        <v>n.a.</v>
      </c>
    </row>
    <row r="602" spans="1:24" x14ac:dyDescent="0.25">
      <c r="A602" s="5"/>
      <c r="B602" s="5" t="str">
        <f>HYPERLINK("https://attack.mitre.org/techniques/T1547/015/","MITRE")</f>
        <v>MITRE</v>
      </c>
      <c r="C602" s="5" t="s">
        <v>509</v>
      </c>
      <c r="D602" s="117" t="s">
        <v>444</v>
      </c>
      <c r="E602" s="118" t="s">
        <v>448</v>
      </c>
      <c r="F602" s="16">
        <v>3</v>
      </c>
      <c r="G602" s="16" t="s">
        <v>7</v>
      </c>
      <c r="H602" s="16" t="s">
        <v>7</v>
      </c>
      <c r="I602" s="92"/>
      <c r="J602" s="92" t="s">
        <v>21</v>
      </c>
      <c r="K602" s="92" t="s">
        <v>21</v>
      </c>
      <c r="L602" s="1">
        <f t="shared" si="55"/>
        <v>5</v>
      </c>
      <c r="M602" s="1" t="s">
        <v>668</v>
      </c>
      <c r="N602" s="1" t="str">
        <f t="shared" si="54"/>
        <v>n.a.</v>
      </c>
      <c r="O602" s="1"/>
      <c r="P602" s="1"/>
      <c r="Q602" s="1" t="str">
        <f t="shared" si="56"/>
        <v>n.a.</v>
      </c>
      <c r="R602" s="1" t="s">
        <v>668</v>
      </c>
      <c r="S602" s="1" t="str">
        <f t="shared" si="57"/>
        <v>n.a.</v>
      </c>
      <c r="T602" s="1"/>
      <c r="U602" s="1"/>
      <c r="V602" s="1" t="str">
        <f t="shared" si="58"/>
        <v>n.a.</v>
      </c>
      <c r="W602" s="1" t="s">
        <v>668</v>
      </c>
      <c r="X602" s="1" t="str">
        <f t="shared" si="59"/>
        <v>n.a.</v>
      </c>
    </row>
    <row r="603" spans="1:24" x14ac:dyDescent="0.25">
      <c r="A603" s="5"/>
      <c r="B603" s="5" t="str">
        <f>HYPERLINK("https://attack.mitre.org/techniques/T1547/008/","MITRE")</f>
        <v>MITRE</v>
      </c>
      <c r="C603" s="5" t="s">
        <v>509</v>
      </c>
      <c r="D603" s="117" t="s">
        <v>444</v>
      </c>
      <c r="E603" s="118" t="s">
        <v>480</v>
      </c>
      <c r="F603" s="16">
        <v>3</v>
      </c>
      <c r="G603" s="16">
        <v>3</v>
      </c>
      <c r="H603" s="16" t="s">
        <v>7</v>
      </c>
      <c r="I603" s="92"/>
      <c r="J603" s="92" t="s">
        <v>21</v>
      </c>
      <c r="K603" s="92" t="s">
        <v>21</v>
      </c>
      <c r="L603" s="1">
        <f t="shared" si="55"/>
        <v>5</v>
      </c>
      <c r="M603" s="1" t="s">
        <v>668</v>
      </c>
      <c r="N603" s="1" t="str">
        <f t="shared" si="54"/>
        <v>n.a.</v>
      </c>
      <c r="O603" s="1"/>
      <c r="P603" s="1"/>
      <c r="Q603" s="1">
        <f t="shared" si="56"/>
        <v>5</v>
      </c>
      <c r="R603" s="1" t="s">
        <v>668</v>
      </c>
      <c r="S603" s="1" t="str">
        <f t="shared" si="57"/>
        <v>n.a.</v>
      </c>
      <c r="T603" s="1"/>
      <c r="U603" s="1"/>
      <c r="V603" s="1" t="str">
        <f t="shared" si="58"/>
        <v>n.a.</v>
      </c>
      <c r="W603" s="1" t="s">
        <v>668</v>
      </c>
      <c r="X603" s="1" t="str">
        <f t="shared" si="59"/>
        <v>n.a.</v>
      </c>
    </row>
    <row r="604" spans="1:24" x14ac:dyDescent="0.25">
      <c r="A604" s="5"/>
      <c r="B604" s="5" t="str">
        <f>HYPERLINK("https://attack.mitre.org/techniques/T1547/010/","MITRE")</f>
        <v>MITRE</v>
      </c>
      <c r="C604" s="5" t="s">
        <v>509</v>
      </c>
      <c r="D604" s="117" t="s">
        <v>444</v>
      </c>
      <c r="E604" s="118" t="s">
        <v>481</v>
      </c>
      <c r="F604" s="16">
        <v>3</v>
      </c>
      <c r="G604" s="16">
        <v>3</v>
      </c>
      <c r="H604" s="16" t="s">
        <v>7</v>
      </c>
      <c r="I604" s="92"/>
      <c r="J604" s="92" t="s">
        <v>21</v>
      </c>
      <c r="K604" s="92" t="s">
        <v>21</v>
      </c>
      <c r="L604" s="1">
        <f t="shared" si="55"/>
        <v>5</v>
      </c>
      <c r="M604" s="1" t="s">
        <v>668</v>
      </c>
      <c r="N604" s="1" t="str">
        <f t="shared" si="54"/>
        <v>n.a.</v>
      </c>
      <c r="O604" s="1"/>
      <c r="P604" s="1"/>
      <c r="Q604" s="1">
        <f t="shared" si="56"/>
        <v>5</v>
      </c>
      <c r="R604" s="1" t="s">
        <v>668</v>
      </c>
      <c r="S604" s="1" t="str">
        <f t="shared" si="57"/>
        <v>n.a.</v>
      </c>
      <c r="T604" s="1"/>
      <c r="U604" s="1"/>
      <c r="V604" s="1" t="str">
        <f t="shared" si="58"/>
        <v>n.a.</v>
      </c>
      <c r="W604" s="1" t="s">
        <v>668</v>
      </c>
      <c r="X604" s="1" t="str">
        <f t="shared" si="59"/>
        <v>n.a.</v>
      </c>
    </row>
    <row r="605" spans="1:24" x14ac:dyDescent="0.25">
      <c r="A605" s="5"/>
      <c r="B605" s="5" t="str">
        <f>HYPERLINK("https://attack.mitre.org/techniques/T1547/012/","MITRE")</f>
        <v>MITRE</v>
      </c>
      <c r="C605" s="5" t="s">
        <v>509</v>
      </c>
      <c r="D605" s="117" t="s">
        <v>444</v>
      </c>
      <c r="E605" s="118" t="s">
        <v>482</v>
      </c>
      <c r="F605" s="16">
        <v>3</v>
      </c>
      <c r="G605" s="16">
        <v>3</v>
      </c>
      <c r="H605" s="16" t="s">
        <v>7</v>
      </c>
      <c r="I605" s="92"/>
      <c r="J605" s="92" t="s">
        <v>21</v>
      </c>
      <c r="K605" s="92" t="s">
        <v>21</v>
      </c>
      <c r="L605" s="1">
        <f t="shared" si="55"/>
        <v>5</v>
      </c>
      <c r="M605" s="1" t="s">
        <v>668</v>
      </c>
      <c r="N605" s="1" t="str">
        <f t="shared" si="54"/>
        <v>n.a.</v>
      </c>
      <c r="O605" s="1"/>
      <c r="P605" s="1"/>
      <c r="Q605" s="1">
        <f t="shared" si="56"/>
        <v>5</v>
      </c>
      <c r="R605" s="1" t="s">
        <v>668</v>
      </c>
      <c r="S605" s="1" t="str">
        <f t="shared" si="57"/>
        <v>n.a.</v>
      </c>
      <c r="T605" s="1"/>
      <c r="U605" s="1"/>
      <c r="V605" s="1" t="str">
        <f t="shared" si="58"/>
        <v>n.a.</v>
      </c>
      <c r="W605" s="1" t="s">
        <v>668</v>
      </c>
      <c r="X605" s="1" t="str">
        <f t="shared" si="59"/>
        <v>n.a.</v>
      </c>
    </row>
    <row r="606" spans="1:24" x14ac:dyDescent="0.25">
      <c r="A606" s="5"/>
      <c r="B606" s="5" t="str">
        <f>HYPERLINK("https://attack.mitre.org/techniques/T1547/001/","MITRE")</f>
        <v>MITRE</v>
      </c>
      <c r="C606" s="5" t="s">
        <v>509</v>
      </c>
      <c r="D606" s="117" t="s">
        <v>444</v>
      </c>
      <c r="E606" s="118" t="s">
        <v>483</v>
      </c>
      <c r="F606" s="16">
        <v>3</v>
      </c>
      <c r="G606" s="16">
        <v>3</v>
      </c>
      <c r="H606" s="16" t="s">
        <v>7</v>
      </c>
      <c r="I606" s="92"/>
      <c r="J606" s="92" t="s">
        <v>21</v>
      </c>
      <c r="K606" s="92" t="s">
        <v>21</v>
      </c>
      <c r="L606" s="1">
        <f t="shared" si="55"/>
        <v>5</v>
      </c>
      <c r="M606" s="1" t="s">
        <v>668</v>
      </c>
      <c r="N606" s="1" t="str">
        <f t="shared" si="54"/>
        <v>n.a.</v>
      </c>
      <c r="O606" s="1"/>
      <c r="P606" s="1"/>
      <c r="Q606" s="1">
        <f t="shared" si="56"/>
        <v>5</v>
      </c>
      <c r="R606" s="1" t="s">
        <v>668</v>
      </c>
      <c r="S606" s="1" t="str">
        <f t="shared" si="57"/>
        <v>n.a.</v>
      </c>
      <c r="T606" s="1"/>
      <c r="U606" s="1"/>
      <c r="V606" s="1" t="str">
        <f t="shared" si="58"/>
        <v>n.a.</v>
      </c>
      <c r="W606" s="1" t="s">
        <v>668</v>
      </c>
      <c r="X606" s="1" t="str">
        <f t="shared" si="59"/>
        <v>n.a.</v>
      </c>
    </row>
    <row r="607" spans="1:24" x14ac:dyDescent="0.25">
      <c r="A607" s="5"/>
      <c r="B607" s="5" t="str">
        <f>HYPERLINK("https://attack.mitre.org/techniques/T1547/007/","MITRE")</f>
        <v>MITRE</v>
      </c>
      <c r="C607" s="5" t="s">
        <v>509</v>
      </c>
      <c r="D607" s="117" t="s">
        <v>444</v>
      </c>
      <c r="E607" s="118" t="s">
        <v>446</v>
      </c>
      <c r="F607" s="16">
        <v>3</v>
      </c>
      <c r="G607" s="16" t="s">
        <v>7</v>
      </c>
      <c r="H607" s="16" t="s">
        <v>7</v>
      </c>
      <c r="I607" s="92"/>
      <c r="J607" s="92" t="s">
        <v>21</v>
      </c>
      <c r="K607" s="92" t="s">
        <v>21</v>
      </c>
      <c r="L607" s="1">
        <f t="shared" si="55"/>
        <v>5</v>
      </c>
      <c r="M607" s="1" t="s">
        <v>668</v>
      </c>
      <c r="N607" s="1" t="str">
        <f t="shared" si="54"/>
        <v>n.a.</v>
      </c>
      <c r="O607" s="1"/>
      <c r="P607" s="1"/>
      <c r="Q607" s="1" t="str">
        <f t="shared" si="56"/>
        <v>n.a.</v>
      </c>
      <c r="R607" s="1" t="s">
        <v>668</v>
      </c>
      <c r="S607" s="1" t="str">
        <f t="shared" si="57"/>
        <v>n.a.</v>
      </c>
      <c r="T607" s="1"/>
      <c r="U607" s="1"/>
      <c r="V607" s="1" t="str">
        <f t="shared" si="58"/>
        <v>n.a.</v>
      </c>
      <c r="W607" s="1" t="s">
        <v>668</v>
      </c>
      <c r="X607" s="1" t="str">
        <f t="shared" si="59"/>
        <v>n.a.</v>
      </c>
    </row>
    <row r="608" spans="1:24" x14ac:dyDescent="0.25">
      <c r="A608" s="5"/>
      <c r="B608" s="5" t="str">
        <f>HYPERLINK("https://attack.mitre.org/techniques/T1547/005/","MITRE")</f>
        <v>MITRE</v>
      </c>
      <c r="C608" s="5" t="s">
        <v>509</v>
      </c>
      <c r="D608" s="117" t="s">
        <v>444</v>
      </c>
      <c r="E608" s="118" t="s">
        <v>484</v>
      </c>
      <c r="F608" s="16">
        <v>3</v>
      </c>
      <c r="G608" s="16">
        <v>3</v>
      </c>
      <c r="H608" s="16" t="s">
        <v>7</v>
      </c>
      <c r="I608" s="92"/>
      <c r="J608" s="92" t="s">
        <v>21</v>
      </c>
      <c r="K608" s="92" t="s">
        <v>21</v>
      </c>
      <c r="L608" s="1">
        <f t="shared" si="55"/>
        <v>5</v>
      </c>
      <c r="M608" s="1" t="s">
        <v>668</v>
      </c>
      <c r="N608" s="1" t="str">
        <f t="shared" si="54"/>
        <v>n.a.</v>
      </c>
      <c r="O608" s="1"/>
      <c r="P608" s="1"/>
      <c r="Q608" s="1">
        <f t="shared" si="56"/>
        <v>5</v>
      </c>
      <c r="R608" s="1" t="s">
        <v>668</v>
      </c>
      <c r="S608" s="1" t="str">
        <f t="shared" si="57"/>
        <v>n.a.</v>
      </c>
      <c r="T608" s="1"/>
      <c r="U608" s="1"/>
      <c r="V608" s="1" t="str">
        <f t="shared" si="58"/>
        <v>n.a.</v>
      </c>
      <c r="W608" s="1" t="s">
        <v>668</v>
      </c>
      <c r="X608" s="1" t="str">
        <f t="shared" si="59"/>
        <v>n.a.</v>
      </c>
    </row>
    <row r="609" spans="1:24" x14ac:dyDescent="0.25">
      <c r="A609" s="5"/>
      <c r="B609" s="5" t="str">
        <f>HYPERLINK("https://attack.mitre.org/techniques/T1547/009/","MITRE")</f>
        <v>MITRE</v>
      </c>
      <c r="C609" s="5" t="s">
        <v>509</v>
      </c>
      <c r="D609" s="117" t="s">
        <v>444</v>
      </c>
      <c r="E609" s="118" t="s">
        <v>485</v>
      </c>
      <c r="F609" s="16">
        <v>3</v>
      </c>
      <c r="G609" s="16">
        <v>2</v>
      </c>
      <c r="H609" s="16" t="s">
        <v>7</v>
      </c>
      <c r="I609" s="92"/>
      <c r="J609" s="92" t="s">
        <v>21</v>
      </c>
      <c r="K609" s="92" t="s">
        <v>21</v>
      </c>
      <c r="L609" s="1">
        <f t="shared" si="55"/>
        <v>5</v>
      </c>
      <c r="M609" s="1" t="s">
        <v>668</v>
      </c>
      <c r="N609" s="1" t="str">
        <f t="shared" si="54"/>
        <v>n.a.</v>
      </c>
      <c r="O609" s="1"/>
      <c r="P609" s="1"/>
      <c r="Q609" s="1">
        <f t="shared" si="56"/>
        <v>4</v>
      </c>
      <c r="R609" s="1" t="s">
        <v>668</v>
      </c>
      <c r="S609" s="1" t="str">
        <f t="shared" si="57"/>
        <v>n.a.</v>
      </c>
      <c r="T609" s="1"/>
      <c r="U609" s="1"/>
      <c r="V609" s="1" t="str">
        <f t="shared" si="58"/>
        <v>n.a.</v>
      </c>
      <c r="W609" s="1" t="s">
        <v>668</v>
      </c>
      <c r="X609" s="1" t="str">
        <f t="shared" si="59"/>
        <v>n.a.</v>
      </c>
    </row>
    <row r="610" spans="1:24" x14ac:dyDescent="0.25">
      <c r="A610" s="5"/>
      <c r="B610" s="5" t="str">
        <f>HYPERLINK("https://attack.mitre.org/techniques/T1547/003/","MITRE")</f>
        <v>MITRE</v>
      </c>
      <c r="C610" s="5" t="s">
        <v>509</v>
      </c>
      <c r="D610" s="117" t="s">
        <v>444</v>
      </c>
      <c r="E610" s="118" t="s">
        <v>486</v>
      </c>
      <c r="F610" s="16">
        <v>3</v>
      </c>
      <c r="G610" s="16">
        <v>3</v>
      </c>
      <c r="H610" s="16" t="s">
        <v>7</v>
      </c>
      <c r="I610" s="92"/>
      <c r="J610" s="92" t="s">
        <v>21</v>
      </c>
      <c r="K610" s="92" t="s">
        <v>21</v>
      </c>
      <c r="L610" s="1">
        <f t="shared" si="55"/>
        <v>5</v>
      </c>
      <c r="M610" s="1" t="s">
        <v>668</v>
      </c>
      <c r="N610" s="1" t="str">
        <f t="shared" si="54"/>
        <v>n.a.</v>
      </c>
      <c r="O610" s="1"/>
      <c r="P610" s="1"/>
      <c r="Q610" s="1">
        <f t="shared" si="56"/>
        <v>5</v>
      </c>
      <c r="R610" s="1" t="s">
        <v>668</v>
      </c>
      <c r="S610" s="1" t="str">
        <f t="shared" si="57"/>
        <v>n.a.</v>
      </c>
      <c r="T610" s="1"/>
      <c r="U610" s="1"/>
      <c r="V610" s="1" t="str">
        <f t="shared" si="58"/>
        <v>n.a.</v>
      </c>
      <c r="W610" s="1" t="s">
        <v>668</v>
      </c>
      <c r="X610" s="1" t="str">
        <f t="shared" si="59"/>
        <v>n.a.</v>
      </c>
    </row>
    <row r="611" spans="1:24" x14ac:dyDescent="0.25">
      <c r="A611" s="5"/>
      <c r="B611" s="5" t="str">
        <f>HYPERLINK("https://attack.mitre.org/techniques/T1547/004/","MITRE")</f>
        <v>MITRE</v>
      </c>
      <c r="C611" s="5" t="s">
        <v>509</v>
      </c>
      <c r="D611" s="117" t="s">
        <v>444</v>
      </c>
      <c r="E611" s="118" t="s">
        <v>487</v>
      </c>
      <c r="F611" s="16">
        <v>3</v>
      </c>
      <c r="G611" s="16">
        <v>3</v>
      </c>
      <c r="H611" s="16" t="s">
        <v>7</v>
      </c>
      <c r="I611" s="92"/>
      <c r="J611" s="92" t="s">
        <v>21</v>
      </c>
      <c r="K611" s="92" t="s">
        <v>21</v>
      </c>
      <c r="L611" s="1">
        <f t="shared" si="55"/>
        <v>5</v>
      </c>
      <c r="M611" s="1" t="s">
        <v>668</v>
      </c>
      <c r="N611" s="1" t="str">
        <f t="shared" si="54"/>
        <v>n.a.</v>
      </c>
      <c r="O611" s="1"/>
      <c r="P611" s="1"/>
      <c r="Q611" s="1">
        <f t="shared" si="56"/>
        <v>5</v>
      </c>
      <c r="R611" s="1" t="s">
        <v>668</v>
      </c>
      <c r="S611" s="1" t="str">
        <f t="shared" si="57"/>
        <v>n.a.</v>
      </c>
      <c r="T611" s="1"/>
      <c r="U611" s="1"/>
      <c r="V611" s="1" t="str">
        <f t="shared" si="58"/>
        <v>n.a.</v>
      </c>
      <c r="W611" s="1" t="s">
        <v>668</v>
      </c>
      <c r="X611" s="1" t="str">
        <f t="shared" si="59"/>
        <v>n.a.</v>
      </c>
    </row>
    <row r="612" spans="1:24" x14ac:dyDescent="0.25">
      <c r="A612" s="5"/>
      <c r="B612" s="5" t="str">
        <f>HYPERLINK("https://attack.mitre.org/techniques/T1547/013/","MITRE")</f>
        <v>MITRE</v>
      </c>
      <c r="C612" s="5" t="s">
        <v>509</v>
      </c>
      <c r="D612" s="117" t="s">
        <v>444</v>
      </c>
      <c r="E612" s="118" t="s">
        <v>447</v>
      </c>
      <c r="F612" s="16">
        <v>3</v>
      </c>
      <c r="G612" s="16">
        <v>3</v>
      </c>
      <c r="H612" s="16" t="s">
        <v>7</v>
      </c>
      <c r="I612" s="92"/>
      <c r="J612" s="92" t="s">
        <v>21</v>
      </c>
      <c r="K612" s="92" t="s">
        <v>21</v>
      </c>
      <c r="L612" s="1">
        <f t="shared" si="55"/>
        <v>5</v>
      </c>
      <c r="M612" s="1" t="s">
        <v>668</v>
      </c>
      <c r="N612" s="1" t="str">
        <f t="shared" si="54"/>
        <v>n.a.</v>
      </c>
      <c r="O612" s="1"/>
      <c r="P612" s="1"/>
      <c r="Q612" s="1">
        <f t="shared" si="56"/>
        <v>5</v>
      </c>
      <c r="R612" s="1" t="s">
        <v>668</v>
      </c>
      <c r="S612" s="1" t="str">
        <f t="shared" si="57"/>
        <v>n.a.</v>
      </c>
      <c r="T612" s="1"/>
      <c r="U612" s="1"/>
      <c r="V612" s="1" t="str">
        <f t="shared" si="58"/>
        <v>n.a.</v>
      </c>
      <c r="W612" s="1" t="s">
        <v>668</v>
      </c>
      <c r="X612" s="1" t="str">
        <f t="shared" si="59"/>
        <v>n.a.</v>
      </c>
    </row>
    <row r="613" spans="1:24" x14ac:dyDescent="0.25">
      <c r="A613" s="5"/>
      <c r="B613" s="5" t="str">
        <f>HYPERLINK("https://attack.mitre.org/techniques/T1037/002/","MITRE")</f>
        <v>MITRE</v>
      </c>
      <c r="C613" s="5" t="s">
        <v>509</v>
      </c>
      <c r="D613" s="117" t="s">
        <v>449</v>
      </c>
      <c r="E613" s="118" t="s">
        <v>452</v>
      </c>
      <c r="F613" s="16">
        <v>3</v>
      </c>
      <c r="G613" s="16" t="s">
        <v>7</v>
      </c>
      <c r="H613" s="16" t="s">
        <v>7</v>
      </c>
      <c r="I613" s="92"/>
      <c r="J613" s="92" t="s">
        <v>21</v>
      </c>
      <c r="K613" s="92" t="s">
        <v>21</v>
      </c>
      <c r="L613" s="1">
        <f t="shared" si="55"/>
        <v>5</v>
      </c>
      <c r="M613" s="1" t="s">
        <v>668</v>
      </c>
      <c r="N613" s="1" t="str">
        <f t="shared" si="54"/>
        <v>n.a.</v>
      </c>
      <c r="O613" s="1"/>
      <c r="P613" s="1"/>
      <c r="Q613" s="1" t="str">
        <f t="shared" si="56"/>
        <v>n.a.</v>
      </c>
      <c r="R613" s="1" t="s">
        <v>668</v>
      </c>
      <c r="S613" s="1" t="str">
        <f t="shared" si="57"/>
        <v>n.a.</v>
      </c>
      <c r="T613" s="1"/>
      <c r="U613" s="1"/>
      <c r="V613" s="1" t="str">
        <f t="shared" si="58"/>
        <v>n.a.</v>
      </c>
      <c r="W613" s="1" t="s">
        <v>668</v>
      </c>
      <c r="X613" s="1" t="str">
        <f t="shared" si="59"/>
        <v>n.a.</v>
      </c>
    </row>
    <row r="614" spans="1:24" x14ac:dyDescent="0.25">
      <c r="A614" s="5"/>
      <c r="B614" s="5" t="str">
        <f>HYPERLINK("https://attack.mitre.org/techniques/T1037/001/","MITRE")</f>
        <v>MITRE</v>
      </c>
      <c r="C614" s="5" t="s">
        <v>509</v>
      </c>
      <c r="D614" s="117" t="s">
        <v>449</v>
      </c>
      <c r="E614" s="118" t="s">
        <v>488</v>
      </c>
      <c r="F614" s="16">
        <v>3</v>
      </c>
      <c r="G614" s="16">
        <v>3</v>
      </c>
      <c r="H614" s="16" t="s">
        <v>7</v>
      </c>
      <c r="I614" s="92"/>
      <c r="J614" s="92" t="s">
        <v>21</v>
      </c>
      <c r="K614" s="92" t="s">
        <v>21</v>
      </c>
      <c r="L614" s="1">
        <f t="shared" si="55"/>
        <v>5</v>
      </c>
      <c r="M614" s="1" t="s">
        <v>668</v>
      </c>
      <c r="N614" s="1" t="str">
        <f t="shared" si="54"/>
        <v>n.a.</v>
      </c>
      <c r="O614" s="1"/>
      <c r="P614" s="1"/>
      <c r="Q614" s="1">
        <f t="shared" si="56"/>
        <v>5</v>
      </c>
      <c r="R614" s="1" t="s">
        <v>668</v>
      </c>
      <c r="S614" s="1" t="str">
        <f t="shared" si="57"/>
        <v>n.a.</v>
      </c>
      <c r="T614" s="1"/>
      <c r="U614" s="1"/>
      <c r="V614" s="1" t="str">
        <f t="shared" si="58"/>
        <v>n.a.</v>
      </c>
      <c r="W614" s="1" t="s">
        <v>668</v>
      </c>
      <c r="X614" s="1" t="str">
        <f t="shared" si="59"/>
        <v>n.a.</v>
      </c>
    </row>
    <row r="615" spans="1:24" x14ac:dyDescent="0.25">
      <c r="A615" s="5"/>
      <c r="B615" s="5" t="str">
        <f>HYPERLINK("https://attack.mitre.org/techniques/T1037/003/","MITRE")</f>
        <v>MITRE</v>
      </c>
      <c r="C615" s="5" t="s">
        <v>509</v>
      </c>
      <c r="D615" s="117" t="s">
        <v>449</v>
      </c>
      <c r="E615" s="118" t="s">
        <v>489</v>
      </c>
      <c r="F615" s="16">
        <v>3</v>
      </c>
      <c r="G615" s="16">
        <v>3</v>
      </c>
      <c r="H615" s="16" t="s">
        <v>7</v>
      </c>
      <c r="I615" s="92"/>
      <c r="J615" s="92" t="s">
        <v>21</v>
      </c>
      <c r="K615" s="92" t="s">
        <v>21</v>
      </c>
      <c r="L615" s="1">
        <f t="shared" si="55"/>
        <v>5</v>
      </c>
      <c r="M615" s="1" t="s">
        <v>668</v>
      </c>
      <c r="N615" s="1" t="str">
        <f t="shared" si="54"/>
        <v>n.a.</v>
      </c>
      <c r="O615" s="1"/>
      <c r="P615" s="1"/>
      <c r="Q615" s="1">
        <f t="shared" si="56"/>
        <v>5</v>
      </c>
      <c r="R615" s="1" t="s">
        <v>668</v>
      </c>
      <c r="S615" s="1" t="str">
        <f t="shared" si="57"/>
        <v>n.a.</v>
      </c>
      <c r="T615" s="1"/>
      <c r="U615" s="1"/>
      <c r="V615" s="1" t="str">
        <f t="shared" si="58"/>
        <v>n.a.</v>
      </c>
      <c r="W615" s="1" t="s">
        <v>668</v>
      </c>
      <c r="X615" s="1" t="str">
        <f t="shared" si="59"/>
        <v>n.a.</v>
      </c>
    </row>
    <row r="616" spans="1:24" x14ac:dyDescent="0.25">
      <c r="A616" s="5"/>
      <c r="B616" s="5" t="str">
        <f>HYPERLINK("https://attack.mitre.org/techniques/T1037/004/","MITRE")</f>
        <v>MITRE</v>
      </c>
      <c r="C616" s="5" t="s">
        <v>509</v>
      </c>
      <c r="D616" s="117" t="s">
        <v>449</v>
      </c>
      <c r="E616" s="118" t="s">
        <v>450</v>
      </c>
      <c r="F616" s="16">
        <v>3</v>
      </c>
      <c r="G616" s="16">
        <v>3</v>
      </c>
      <c r="H616" s="16" t="s">
        <v>7</v>
      </c>
      <c r="I616" s="92"/>
      <c r="J616" s="92" t="s">
        <v>21</v>
      </c>
      <c r="K616" s="92" t="s">
        <v>21</v>
      </c>
      <c r="L616" s="1">
        <f t="shared" si="55"/>
        <v>5</v>
      </c>
      <c r="M616" s="1" t="s">
        <v>668</v>
      </c>
      <c r="N616" s="1" t="str">
        <f t="shared" si="54"/>
        <v>n.a.</v>
      </c>
      <c r="O616" s="1"/>
      <c r="P616" s="1"/>
      <c r="Q616" s="1">
        <f t="shared" si="56"/>
        <v>5</v>
      </c>
      <c r="R616" s="1" t="s">
        <v>668</v>
      </c>
      <c r="S616" s="1" t="str">
        <f t="shared" si="57"/>
        <v>n.a.</v>
      </c>
      <c r="T616" s="1"/>
      <c r="U616" s="1"/>
      <c r="V616" s="1" t="str">
        <f t="shared" si="58"/>
        <v>n.a.</v>
      </c>
      <c r="W616" s="1" t="s">
        <v>668</v>
      </c>
      <c r="X616" s="1" t="str">
        <f t="shared" si="59"/>
        <v>n.a.</v>
      </c>
    </row>
    <row r="617" spans="1:24" x14ac:dyDescent="0.25">
      <c r="A617" s="5"/>
      <c r="B617" s="5" t="str">
        <f>HYPERLINK("https://attack.mitre.org/techniques/T1037/005/","MITRE")</f>
        <v>MITRE</v>
      </c>
      <c r="C617" s="5" t="s">
        <v>509</v>
      </c>
      <c r="D617" s="117" t="s">
        <v>449</v>
      </c>
      <c r="E617" s="118" t="s">
        <v>451</v>
      </c>
      <c r="F617" s="16">
        <v>3</v>
      </c>
      <c r="G617" s="16" t="s">
        <v>7</v>
      </c>
      <c r="H617" s="16" t="s">
        <v>7</v>
      </c>
      <c r="I617" s="92"/>
      <c r="J617" s="92" t="s">
        <v>21</v>
      </c>
      <c r="K617" s="92" t="s">
        <v>21</v>
      </c>
      <c r="L617" s="1">
        <f t="shared" si="55"/>
        <v>5</v>
      </c>
      <c r="M617" s="1" t="s">
        <v>668</v>
      </c>
      <c r="N617" s="1" t="str">
        <f t="shared" si="54"/>
        <v>n.a.</v>
      </c>
      <c r="O617" s="1"/>
      <c r="P617" s="1"/>
      <c r="Q617" s="1" t="str">
        <f t="shared" si="56"/>
        <v>n.a.</v>
      </c>
      <c r="R617" s="1" t="s">
        <v>668</v>
      </c>
      <c r="S617" s="1" t="str">
        <f t="shared" si="57"/>
        <v>n.a.</v>
      </c>
      <c r="T617" s="1"/>
      <c r="U617" s="1"/>
      <c r="V617" s="1" t="str">
        <f t="shared" si="58"/>
        <v>n.a.</v>
      </c>
      <c r="W617" s="1" t="s">
        <v>668</v>
      </c>
      <c r="X617" s="1" t="str">
        <f t="shared" si="59"/>
        <v>n.a.</v>
      </c>
    </row>
    <row r="618" spans="1:24" x14ac:dyDescent="0.25">
      <c r="A618" s="5"/>
      <c r="B618" s="5" t="str">
        <f>HYPERLINK("https://attack.mitre.org/techniques/T1543/001/","MITRE")</f>
        <v>MITRE</v>
      </c>
      <c r="C618" s="5" t="s">
        <v>509</v>
      </c>
      <c r="D618" s="117" t="s">
        <v>453</v>
      </c>
      <c r="E618" s="118" t="s">
        <v>454</v>
      </c>
      <c r="F618" s="16">
        <v>2</v>
      </c>
      <c r="G618" s="16" t="s">
        <v>7</v>
      </c>
      <c r="H618" s="16" t="s">
        <v>7</v>
      </c>
      <c r="I618" s="92"/>
      <c r="J618" s="92" t="s">
        <v>21</v>
      </c>
      <c r="K618" s="92" t="s">
        <v>21</v>
      </c>
      <c r="L618" s="1">
        <f t="shared" si="55"/>
        <v>4</v>
      </c>
      <c r="M618" s="1" t="s">
        <v>668</v>
      </c>
      <c r="N618" s="1" t="str">
        <f t="shared" si="54"/>
        <v>n.a.</v>
      </c>
      <c r="O618" s="1"/>
      <c r="P618" s="1"/>
      <c r="Q618" s="1" t="str">
        <f t="shared" si="56"/>
        <v>n.a.</v>
      </c>
      <c r="R618" s="1" t="s">
        <v>668</v>
      </c>
      <c r="S618" s="1" t="str">
        <f t="shared" si="57"/>
        <v>n.a.</v>
      </c>
      <c r="T618" s="1"/>
      <c r="U618" s="1"/>
      <c r="V618" s="1" t="str">
        <f t="shared" si="58"/>
        <v>n.a.</v>
      </c>
      <c r="W618" s="1" t="s">
        <v>668</v>
      </c>
      <c r="X618" s="1" t="str">
        <f t="shared" si="59"/>
        <v>n.a.</v>
      </c>
    </row>
    <row r="619" spans="1:24" x14ac:dyDescent="0.25">
      <c r="A619" s="5"/>
      <c r="B619" s="5" t="str">
        <f>HYPERLINK("https://attack.mitre.org/techniques/T1543/004/","MITRE")</f>
        <v>MITRE</v>
      </c>
      <c r="C619" s="5" t="s">
        <v>509</v>
      </c>
      <c r="D619" s="117" t="s">
        <v>453</v>
      </c>
      <c r="E619" s="118" t="s">
        <v>456</v>
      </c>
      <c r="F619" s="16">
        <v>3</v>
      </c>
      <c r="G619" s="16" t="s">
        <v>7</v>
      </c>
      <c r="H619" s="16" t="s">
        <v>7</v>
      </c>
      <c r="I619" s="92"/>
      <c r="J619" s="92" t="s">
        <v>21</v>
      </c>
      <c r="K619" s="92" t="s">
        <v>21</v>
      </c>
      <c r="L619" s="1">
        <f t="shared" si="55"/>
        <v>5</v>
      </c>
      <c r="M619" s="1" t="s">
        <v>668</v>
      </c>
      <c r="N619" s="1" t="str">
        <f t="shared" si="54"/>
        <v>n.a.</v>
      </c>
      <c r="O619" s="1"/>
      <c r="P619" s="1"/>
      <c r="Q619" s="1" t="str">
        <f t="shared" si="56"/>
        <v>n.a.</v>
      </c>
      <c r="R619" s="1" t="s">
        <v>668</v>
      </c>
      <c r="S619" s="1" t="str">
        <f t="shared" si="57"/>
        <v>n.a.</v>
      </c>
      <c r="T619" s="1"/>
      <c r="U619" s="1"/>
      <c r="V619" s="1" t="str">
        <f t="shared" si="58"/>
        <v>n.a.</v>
      </c>
      <c r="W619" s="1" t="s">
        <v>668</v>
      </c>
      <c r="X619" s="1" t="str">
        <f t="shared" si="59"/>
        <v>n.a.</v>
      </c>
    </row>
    <row r="620" spans="1:24" x14ac:dyDescent="0.25">
      <c r="A620" s="5"/>
      <c r="B620" s="5" t="str">
        <f>HYPERLINK("https://attack.mitre.org/techniques/T1543/002/","MITRE")</f>
        <v>MITRE</v>
      </c>
      <c r="C620" s="5" t="s">
        <v>509</v>
      </c>
      <c r="D620" s="117" t="s">
        <v>453</v>
      </c>
      <c r="E620" s="118" t="s">
        <v>455</v>
      </c>
      <c r="F620" s="16">
        <v>2</v>
      </c>
      <c r="G620" s="16">
        <v>3</v>
      </c>
      <c r="H620" s="16" t="s">
        <v>7</v>
      </c>
      <c r="I620" s="92"/>
      <c r="J620" s="92" t="s">
        <v>21</v>
      </c>
      <c r="K620" s="92" t="s">
        <v>21</v>
      </c>
      <c r="L620" s="1">
        <f t="shared" si="55"/>
        <v>4</v>
      </c>
      <c r="M620" s="1" t="s">
        <v>668</v>
      </c>
      <c r="N620" s="1" t="str">
        <f t="shared" si="54"/>
        <v>n.a.</v>
      </c>
      <c r="O620" s="1"/>
      <c r="P620" s="1"/>
      <c r="Q620" s="1">
        <f t="shared" si="56"/>
        <v>5</v>
      </c>
      <c r="R620" s="1" t="s">
        <v>668</v>
      </c>
      <c r="S620" s="1" t="str">
        <f t="shared" si="57"/>
        <v>n.a.</v>
      </c>
      <c r="T620" s="1"/>
      <c r="U620" s="1"/>
      <c r="V620" s="1" t="str">
        <f t="shared" si="58"/>
        <v>n.a.</v>
      </c>
      <c r="W620" s="1" t="s">
        <v>668</v>
      </c>
      <c r="X620" s="1" t="str">
        <f t="shared" si="59"/>
        <v>n.a.</v>
      </c>
    </row>
    <row r="621" spans="1:24" x14ac:dyDescent="0.25">
      <c r="A621" s="5"/>
      <c r="B621" s="5" t="str">
        <f>HYPERLINK("https://attack.mitre.org/techniques/T1543/005/","MITRE")</f>
        <v>MITRE</v>
      </c>
      <c r="C621" s="5" t="s">
        <v>509</v>
      </c>
      <c r="D621" s="117" t="s">
        <v>453</v>
      </c>
      <c r="E621" s="118" t="s">
        <v>735</v>
      </c>
      <c r="F621" s="16">
        <v>2</v>
      </c>
      <c r="G621" s="16">
        <v>3</v>
      </c>
      <c r="H621" s="16">
        <v>3</v>
      </c>
      <c r="I621" s="92"/>
      <c r="J621" s="92" t="s">
        <v>21</v>
      </c>
      <c r="K621" s="92" t="s">
        <v>21</v>
      </c>
      <c r="L621" s="1">
        <f t="shared" si="55"/>
        <v>4</v>
      </c>
      <c r="M621" s="1" t="s">
        <v>668</v>
      </c>
      <c r="N621" s="1" t="str">
        <f t="shared" si="54"/>
        <v>n.a.</v>
      </c>
      <c r="O621" s="1"/>
      <c r="P621" s="1"/>
      <c r="Q621" s="1">
        <f t="shared" si="56"/>
        <v>5</v>
      </c>
      <c r="R621" s="1" t="s">
        <v>668</v>
      </c>
      <c r="S621" s="1" t="str">
        <f t="shared" si="57"/>
        <v>n.a.</v>
      </c>
      <c r="T621" s="1"/>
      <c r="U621" s="1"/>
      <c r="V621" s="1">
        <f t="shared" si="58"/>
        <v>5</v>
      </c>
      <c r="W621" s="1" t="s">
        <v>668</v>
      </c>
      <c r="X621" s="1" t="str">
        <f t="shared" si="59"/>
        <v>n.a.</v>
      </c>
    </row>
    <row r="622" spans="1:24" x14ac:dyDescent="0.25">
      <c r="A622" s="5"/>
      <c r="B622" s="5" t="str">
        <f>HYPERLINK("https://attack.mitre.org/techniques/T1543/003/","MITRE")</f>
        <v>MITRE</v>
      </c>
      <c r="C622" s="5" t="s">
        <v>509</v>
      </c>
      <c r="D622" s="117" t="s">
        <v>453</v>
      </c>
      <c r="E622" s="118" t="s">
        <v>493</v>
      </c>
      <c r="F622" s="16">
        <v>2</v>
      </c>
      <c r="G622" s="16">
        <v>3</v>
      </c>
      <c r="H622" s="16" t="s">
        <v>7</v>
      </c>
      <c r="I622" s="92"/>
      <c r="J622" s="92" t="s">
        <v>21</v>
      </c>
      <c r="K622" s="92" t="s">
        <v>21</v>
      </c>
      <c r="L622" s="1">
        <f t="shared" si="55"/>
        <v>4</v>
      </c>
      <c r="M622" s="1" t="s">
        <v>668</v>
      </c>
      <c r="N622" s="1" t="str">
        <f t="shared" si="54"/>
        <v>n.a.</v>
      </c>
      <c r="O622" s="1"/>
      <c r="P622" s="1"/>
      <c r="Q622" s="1">
        <f t="shared" si="56"/>
        <v>5</v>
      </c>
      <c r="R622" s="1" t="s">
        <v>668</v>
      </c>
      <c r="S622" s="1" t="str">
        <f t="shared" si="57"/>
        <v>n.a.</v>
      </c>
      <c r="T622" s="1"/>
      <c r="U622" s="1"/>
      <c r="V622" s="1" t="str">
        <f t="shared" si="58"/>
        <v>n.a.</v>
      </c>
      <c r="W622" s="1" t="s">
        <v>668</v>
      </c>
      <c r="X622" s="1" t="str">
        <f t="shared" si="59"/>
        <v>n.a.</v>
      </c>
    </row>
    <row r="623" spans="1:24" x14ac:dyDescent="0.25">
      <c r="A623" s="5"/>
      <c r="B623" s="5" t="str">
        <f>HYPERLINK("https://attack.mitre.org/techniques/T1484/002","MITRE")</f>
        <v>MITRE</v>
      </c>
      <c r="C623" s="5" t="s">
        <v>509</v>
      </c>
      <c r="D623" s="117" t="s">
        <v>146</v>
      </c>
      <c r="E623" s="118" t="s">
        <v>696</v>
      </c>
      <c r="F623" s="16" t="s">
        <v>7</v>
      </c>
      <c r="G623" s="16">
        <v>3</v>
      </c>
      <c r="H623" s="16">
        <v>3</v>
      </c>
      <c r="I623" s="92"/>
      <c r="J623" s="92" t="s">
        <v>21</v>
      </c>
      <c r="K623" s="92" t="s">
        <v>21</v>
      </c>
      <c r="L623" s="1" t="str">
        <f t="shared" si="55"/>
        <v>n.a.</v>
      </c>
      <c r="M623" s="1" t="s">
        <v>668</v>
      </c>
      <c r="N623" s="1" t="str">
        <f t="shared" si="54"/>
        <v>n.a.</v>
      </c>
      <c r="O623" s="1"/>
      <c r="P623" s="1"/>
      <c r="Q623" s="1">
        <f t="shared" si="56"/>
        <v>5</v>
      </c>
      <c r="R623" s="1" t="s">
        <v>668</v>
      </c>
      <c r="S623" s="1" t="str">
        <f t="shared" si="57"/>
        <v>n.a.</v>
      </c>
      <c r="T623" s="1"/>
      <c r="U623" s="1"/>
      <c r="V623" s="1">
        <f t="shared" si="58"/>
        <v>5</v>
      </c>
      <c r="W623" s="1" t="s">
        <v>668</v>
      </c>
      <c r="X623" s="1" t="str">
        <f t="shared" si="59"/>
        <v>n.a.</v>
      </c>
    </row>
    <row r="624" spans="1:24" x14ac:dyDescent="0.25">
      <c r="A624" s="5"/>
      <c r="B624" s="5" t="str">
        <f>HYPERLINK("https://attack.mitre.org/techniques/T1484/001","MITRE")</f>
        <v>MITRE</v>
      </c>
      <c r="C624" s="5" t="s">
        <v>509</v>
      </c>
      <c r="D624" s="117" t="s">
        <v>146</v>
      </c>
      <c r="E624" s="118" t="s">
        <v>147</v>
      </c>
      <c r="F624" s="16">
        <v>2</v>
      </c>
      <c r="G624" s="16">
        <v>3</v>
      </c>
      <c r="H624" s="16" t="s">
        <v>7</v>
      </c>
      <c r="I624" s="124"/>
      <c r="J624" s="124" t="s">
        <v>21</v>
      </c>
      <c r="K624" s="124" t="s">
        <v>21</v>
      </c>
      <c r="L624" s="1">
        <f t="shared" si="55"/>
        <v>4</v>
      </c>
      <c r="M624" s="1" t="s">
        <v>668</v>
      </c>
      <c r="N624" s="1" t="str">
        <f t="shared" si="54"/>
        <v>n.a.</v>
      </c>
      <c r="O624" s="1"/>
      <c r="P624" s="1"/>
      <c r="Q624" s="1">
        <f t="shared" si="56"/>
        <v>5</v>
      </c>
      <c r="R624" s="1" t="s">
        <v>668</v>
      </c>
      <c r="S624" s="1" t="str">
        <f t="shared" si="57"/>
        <v>n.a.</v>
      </c>
      <c r="T624" s="1"/>
      <c r="U624" s="1"/>
      <c r="V624" s="1" t="str">
        <f t="shared" si="58"/>
        <v>n.a.</v>
      </c>
      <c r="W624" s="1" t="s">
        <v>668</v>
      </c>
      <c r="X624" s="1" t="str">
        <f t="shared" si="59"/>
        <v>n.a.</v>
      </c>
    </row>
    <row r="625" spans="1:24" x14ac:dyDescent="0.25">
      <c r="A625" s="5"/>
      <c r="B625" s="5" t="str">
        <f>HYPERLINK("https://attack.mitre.org/techniques/T1611/","MITRE")</f>
        <v>MITRE</v>
      </c>
      <c r="C625" s="5" t="s">
        <v>509</v>
      </c>
      <c r="D625" s="117" t="s">
        <v>510</v>
      </c>
      <c r="E625" s="118" t="s">
        <v>15</v>
      </c>
      <c r="F625" s="16">
        <v>3</v>
      </c>
      <c r="G625" s="16">
        <v>3</v>
      </c>
      <c r="H625" s="16">
        <v>3</v>
      </c>
      <c r="I625" s="92"/>
      <c r="J625" s="92" t="s">
        <v>21</v>
      </c>
      <c r="K625" s="92" t="s">
        <v>21</v>
      </c>
      <c r="L625" s="1">
        <f t="shared" si="55"/>
        <v>5</v>
      </c>
      <c r="M625" s="1" t="s">
        <v>668</v>
      </c>
      <c r="N625" s="1" t="str">
        <f t="shared" si="54"/>
        <v>n.a.</v>
      </c>
      <c r="O625" s="1"/>
      <c r="P625" s="1"/>
      <c r="Q625" s="1">
        <f t="shared" si="56"/>
        <v>5</v>
      </c>
      <c r="R625" s="1" t="s">
        <v>668</v>
      </c>
      <c r="S625" s="1" t="str">
        <f t="shared" si="57"/>
        <v>n.a.</v>
      </c>
      <c r="T625" s="1"/>
      <c r="U625" s="1"/>
      <c r="V625" s="1">
        <f t="shared" si="58"/>
        <v>5</v>
      </c>
      <c r="W625" s="1" t="s">
        <v>668</v>
      </c>
      <c r="X625" s="1" t="str">
        <f t="shared" si="59"/>
        <v>n.a.</v>
      </c>
    </row>
    <row r="626" spans="1:24" x14ac:dyDescent="0.25">
      <c r="A626" s="5"/>
      <c r="B626" s="5" t="str">
        <f>HYPERLINK("https://attack.mitre.org/techniques/T1546/008/","MITRE")</f>
        <v>MITRE</v>
      </c>
      <c r="C626" s="5" t="s">
        <v>509</v>
      </c>
      <c r="D626" s="117" t="s">
        <v>457</v>
      </c>
      <c r="E626" s="118" t="s">
        <v>494</v>
      </c>
      <c r="F626" s="16">
        <v>3</v>
      </c>
      <c r="G626" s="16">
        <v>3</v>
      </c>
      <c r="H626" s="16" t="s">
        <v>7</v>
      </c>
      <c r="I626" s="92"/>
      <c r="J626" s="92" t="s">
        <v>21</v>
      </c>
      <c r="K626" s="92" t="s">
        <v>21</v>
      </c>
      <c r="L626" s="1">
        <f t="shared" si="55"/>
        <v>5</v>
      </c>
      <c r="M626" s="1" t="s">
        <v>668</v>
      </c>
      <c r="N626" s="1" t="str">
        <f t="shared" si="54"/>
        <v>n.a.</v>
      </c>
      <c r="O626" s="1"/>
      <c r="P626" s="1"/>
      <c r="Q626" s="1">
        <f t="shared" si="56"/>
        <v>5</v>
      </c>
      <c r="R626" s="1" t="s">
        <v>668</v>
      </c>
      <c r="S626" s="1" t="str">
        <f t="shared" si="57"/>
        <v>n.a.</v>
      </c>
      <c r="T626" s="1"/>
      <c r="U626" s="1"/>
      <c r="V626" s="1" t="str">
        <f t="shared" si="58"/>
        <v>n.a.</v>
      </c>
      <c r="W626" s="1" t="s">
        <v>668</v>
      </c>
      <c r="X626" s="1" t="str">
        <f t="shared" si="59"/>
        <v>n.a.</v>
      </c>
    </row>
    <row r="627" spans="1:24" x14ac:dyDescent="0.25">
      <c r="A627" s="5"/>
      <c r="B627" s="5" t="str">
        <f>HYPERLINK("https://attack.mitre.org/techniques/T1546/009/","MITRE")</f>
        <v>MITRE</v>
      </c>
      <c r="C627" s="5" t="s">
        <v>509</v>
      </c>
      <c r="D627" s="117" t="s">
        <v>457</v>
      </c>
      <c r="E627" s="117" t="s">
        <v>495</v>
      </c>
      <c r="F627" s="16">
        <v>2</v>
      </c>
      <c r="G627" s="16">
        <v>3</v>
      </c>
      <c r="H627" s="16" t="s">
        <v>7</v>
      </c>
      <c r="I627" s="92"/>
      <c r="J627" s="92" t="s">
        <v>21</v>
      </c>
      <c r="K627" s="92" t="s">
        <v>21</v>
      </c>
      <c r="L627" s="1">
        <f t="shared" si="55"/>
        <v>4</v>
      </c>
      <c r="M627" s="1" t="s">
        <v>668</v>
      </c>
      <c r="N627" s="1" t="str">
        <f t="shared" si="54"/>
        <v>n.a.</v>
      </c>
      <c r="O627" s="1"/>
      <c r="P627" s="1"/>
      <c r="Q627" s="1">
        <f t="shared" si="56"/>
        <v>5</v>
      </c>
      <c r="R627" s="1" t="s">
        <v>668</v>
      </c>
      <c r="S627" s="1" t="str">
        <f t="shared" si="57"/>
        <v>n.a.</v>
      </c>
      <c r="T627" s="1"/>
      <c r="U627" s="1"/>
      <c r="V627" s="1" t="str">
        <f t="shared" si="58"/>
        <v>n.a.</v>
      </c>
      <c r="W627" s="1" t="s">
        <v>668</v>
      </c>
      <c r="X627" s="1" t="str">
        <f t="shared" si="59"/>
        <v>n.a.</v>
      </c>
    </row>
    <row r="628" spans="1:24" x14ac:dyDescent="0.25">
      <c r="A628" s="5"/>
      <c r="B628" s="5" t="str">
        <f>HYPERLINK("https://attack.mitre.org/techniques/T1546/010/","MITRE")</f>
        <v>MITRE</v>
      </c>
      <c r="C628" s="5" t="s">
        <v>509</v>
      </c>
      <c r="D628" s="117" t="s">
        <v>457</v>
      </c>
      <c r="E628" s="118" t="s">
        <v>496</v>
      </c>
      <c r="F628" s="16">
        <v>2</v>
      </c>
      <c r="G628" s="16">
        <v>3</v>
      </c>
      <c r="H628" s="16" t="s">
        <v>7</v>
      </c>
      <c r="I628" s="92"/>
      <c r="J628" s="92" t="s">
        <v>21</v>
      </c>
      <c r="K628" s="92" t="s">
        <v>21</v>
      </c>
      <c r="L628" s="1">
        <f t="shared" si="55"/>
        <v>4</v>
      </c>
      <c r="M628" s="1" t="s">
        <v>668</v>
      </c>
      <c r="N628" s="1" t="str">
        <f t="shared" si="54"/>
        <v>n.a.</v>
      </c>
      <c r="O628" s="1"/>
      <c r="P628" s="1"/>
      <c r="Q628" s="1">
        <f t="shared" si="56"/>
        <v>5</v>
      </c>
      <c r="R628" s="1" t="s">
        <v>668</v>
      </c>
      <c r="S628" s="1" t="str">
        <f t="shared" si="57"/>
        <v>n.a.</v>
      </c>
      <c r="T628" s="1"/>
      <c r="U628" s="1"/>
      <c r="V628" s="1" t="str">
        <f t="shared" si="58"/>
        <v>n.a.</v>
      </c>
      <c r="W628" s="1" t="s">
        <v>668</v>
      </c>
      <c r="X628" s="1" t="str">
        <f t="shared" si="59"/>
        <v>n.a.</v>
      </c>
    </row>
    <row r="629" spans="1:24" x14ac:dyDescent="0.25">
      <c r="A629" s="5"/>
      <c r="B629" s="5" t="str">
        <f>HYPERLINK("https://attack.mitre.org/techniques/T1546/011/","MITRE")</f>
        <v>MITRE</v>
      </c>
      <c r="C629" s="5" t="s">
        <v>509</v>
      </c>
      <c r="D629" s="117" t="s">
        <v>457</v>
      </c>
      <c r="E629" s="118" t="s">
        <v>497</v>
      </c>
      <c r="F629" s="16">
        <v>2</v>
      </c>
      <c r="G629" s="16">
        <v>3</v>
      </c>
      <c r="H629" s="16" t="s">
        <v>7</v>
      </c>
      <c r="I629" s="92"/>
      <c r="J629" s="92" t="s">
        <v>21</v>
      </c>
      <c r="K629" s="92" t="s">
        <v>21</v>
      </c>
      <c r="L629" s="1">
        <f t="shared" si="55"/>
        <v>4</v>
      </c>
      <c r="M629" s="1" t="s">
        <v>668</v>
      </c>
      <c r="N629" s="1" t="str">
        <f t="shared" si="54"/>
        <v>n.a.</v>
      </c>
      <c r="O629" s="1"/>
      <c r="P629" s="1"/>
      <c r="Q629" s="1">
        <f t="shared" si="56"/>
        <v>5</v>
      </c>
      <c r="R629" s="1" t="s">
        <v>668</v>
      </c>
      <c r="S629" s="1" t="str">
        <f t="shared" si="57"/>
        <v>n.a.</v>
      </c>
      <c r="T629" s="1"/>
      <c r="U629" s="1"/>
      <c r="V629" s="1" t="str">
        <f t="shared" si="58"/>
        <v>n.a.</v>
      </c>
      <c r="W629" s="1" t="s">
        <v>668</v>
      </c>
      <c r="X629" s="1" t="str">
        <f t="shared" si="59"/>
        <v>n.a.</v>
      </c>
    </row>
    <row r="630" spans="1:24" x14ac:dyDescent="0.25">
      <c r="A630" s="5"/>
      <c r="B630" s="5" t="str">
        <f>HYPERLINK("https://attack.mitre.org/techniques/T1546/001/","MITRE")</f>
        <v>MITRE</v>
      </c>
      <c r="C630" s="5" t="s">
        <v>509</v>
      </c>
      <c r="D630" s="117" t="s">
        <v>457</v>
      </c>
      <c r="E630" s="118" t="s">
        <v>498</v>
      </c>
      <c r="F630" s="16">
        <v>3</v>
      </c>
      <c r="G630" s="16">
        <v>2</v>
      </c>
      <c r="H630" s="16" t="s">
        <v>7</v>
      </c>
      <c r="I630" s="92"/>
      <c r="J630" s="92" t="s">
        <v>21</v>
      </c>
      <c r="K630" s="92" t="s">
        <v>21</v>
      </c>
      <c r="L630" s="1">
        <f t="shared" si="55"/>
        <v>5</v>
      </c>
      <c r="M630" s="1" t="s">
        <v>668</v>
      </c>
      <c r="N630" s="1" t="str">
        <f t="shared" si="54"/>
        <v>n.a.</v>
      </c>
      <c r="O630" s="1"/>
      <c r="P630" s="1"/>
      <c r="Q630" s="1">
        <f t="shared" si="56"/>
        <v>4</v>
      </c>
      <c r="R630" s="1" t="s">
        <v>668</v>
      </c>
      <c r="S630" s="1" t="str">
        <f t="shared" si="57"/>
        <v>n.a.</v>
      </c>
      <c r="T630" s="1"/>
      <c r="U630" s="1"/>
      <c r="V630" s="1" t="str">
        <f t="shared" si="58"/>
        <v>n.a.</v>
      </c>
      <c r="W630" s="1" t="s">
        <v>668</v>
      </c>
      <c r="X630" s="1" t="str">
        <f t="shared" si="59"/>
        <v>n.a.</v>
      </c>
    </row>
    <row r="631" spans="1:24" x14ac:dyDescent="0.25">
      <c r="A631" s="5"/>
      <c r="B631" s="5" t="str">
        <f>HYPERLINK("https://attack.mitre.org/techniques/T1546/015/","MITRE")</f>
        <v>MITRE</v>
      </c>
      <c r="C631" s="5" t="s">
        <v>509</v>
      </c>
      <c r="D631" s="117" t="s">
        <v>457</v>
      </c>
      <c r="E631" s="118" t="s">
        <v>499</v>
      </c>
      <c r="F631" s="16">
        <v>2</v>
      </c>
      <c r="G631" s="16">
        <v>3</v>
      </c>
      <c r="H631" s="16" t="s">
        <v>7</v>
      </c>
      <c r="I631" s="92"/>
      <c r="J631" s="92" t="s">
        <v>21</v>
      </c>
      <c r="K631" s="92" t="s">
        <v>21</v>
      </c>
      <c r="L631" s="1">
        <f t="shared" si="55"/>
        <v>4</v>
      </c>
      <c r="M631" s="1" t="s">
        <v>668</v>
      </c>
      <c r="N631" s="1" t="str">
        <f t="shared" si="54"/>
        <v>n.a.</v>
      </c>
      <c r="O631" s="1"/>
      <c r="P631" s="1"/>
      <c r="Q631" s="1">
        <f t="shared" si="56"/>
        <v>5</v>
      </c>
      <c r="R631" s="1" t="s">
        <v>668</v>
      </c>
      <c r="S631" s="1" t="str">
        <f t="shared" si="57"/>
        <v>n.a.</v>
      </c>
      <c r="T631" s="1"/>
      <c r="U631" s="1"/>
      <c r="V631" s="1" t="str">
        <f t="shared" si="58"/>
        <v>n.a.</v>
      </c>
      <c r="W631" s="1" t="s">
        <v>668</v>
      </c>
      <c r="X631" s="1" t="str">
        <f t="shared" si="59"/>
        <v>n.a.</v>
      </c>
    </row>
    <row r="632" spans="1:24" x14ac:dyDescent="0.25">
      <c r="A632" s="5"/>
      <c r="B632" s="5" t="str">
        <f>HYPERLINK("https://attack.mitre.org/techniques/T1546/014/","MITRE")</f>
        <v>MITRE</v>
      </c>
      <c r="C632" s="5" t="s">
        <v>509</v>
      </c>
      <c r="D632" s="117" t="s">
        <v>457</v>
      </c>
      <c r="E632" s="118" t="s">
        <v>461</v>
      </c>
      <c r="F632" s="16">
        <v>2</v>
      </c>
      <c r="G632" s="16" t="s">
        <v>7</v>
      </c>
      <c r="H632" s="16" t="s">
        <v>7</v>
      </c>
      <c r="I632" s="92"/>
      <c r="J632" s="92" t="s">
        <v>21</v>
      </c>
      <c r="K632" s="92" t="s">
        <v>21</v>
      </c>
      <c r="L632" s="1">
        <f t="shared" si="55"/>
        <v>4</v>
      </c>
      <c r="M632" s="1" t="s">
        <v>668</v>
      </c>
      <c r="N632" s="1" t="str">
        <f t="shared" si="54"/>
        <v>n.a.</v>
      </c>
      <c r="O632" s="1"/>
      <c r="P632" s="1"/>
      <c r="Q632" s="1" t="str">
        <f t="shared" si="56"/>
        <v>n.a.</v>
      </c>
      <c r="R632" s="1" t="s">
        <v>668</v>
      </c>
      <c r="S632" s="1" t="str">
        <f t="shared" si="57"/>
        <v>n.a.</v>
      </c>
      <c r="T632" s="1"/>
      <c r="U632" s="1"/>
      <c r="V632" s="1" t="str">
        <f t="shared" si="58"/>
        <v>n.a.</v>
      </c>
      <c r="W632" s="1" t="s">
        <v>668</v>
      </c>
      <c r="X632" s="1" t="str">
        <f t="shared" si="59"/>
        <v>n.a.</v>
      </c>
    </row>
    <row r="633" spans="1:24" x14ac:dyDescent="0.25">
      <c r="A633" s="5"/>
      <c r="B633" s="5" t="str">
        <f>HYPERLINK("https://attack.mitre.org/techniques/T1546/012/","MITRE")</f>
        <v>MITRE</v>
      </c>
      <c r="C633" s="5" t="s">
        <v>509</v>
      </c>
      <c r="D633" s="117" t="s">
        <v>457</v>
      </c>
      <c r="E633" s="118" t="s">
        <v>500</v>
      </c>
      <c r="F633" s="16">
        <v>2</v>
      </c>
      <c r="G633" s="16">
        <v>3</v>
      </c>
      <c r="H633" s="16" t="s">
        <v>7</v>
      </c>
      <c r="I633" s="92"/>
      <c r="J633" s="92" t="s">
        <v>21</v>
      </c>
      <c r="K633" s="92" t="s">
        <v>21</v>
      </c>
      <c r="L633" s="1">
        <f t="shared" si="55"/>
        <v>4</v>
      </c>
      <c r="M633" s="1" t="s">
        <v>668</v>
      </c>
      <c r="N633" s="1" t="str">
        <f t="shared" si="54"/>
        <v>n.a.</v>
      </c>
      <c r="O633" s="1"/>
      <c r="P633" s="1"/>
      <c r="Q633" s="1">
        <f t="shared" si="56"/>
        <v>5</v>
      </c>
      <c r="R633" s="1" t="s">
        <v>668</v>
      </c>
      <c r="S633" s="1" t="str">
        <f t="shared" si="57"/>
        <v>n.a.</v>
      </c>
      <c r="T633" s="1"/>
      <c r="U633" s="1"/>
      <c r="V633" s="1" t="str">
        <f t="shared" si="58"/>
        <v>n.a.</v>
      </c>
      <c r="W633" s="1" t="s">
        <v>668</v>
      </c>
      <c r="X633" s="1" t="str">
        <f t="shared" si="59"/>
        <v>n.a.</v>
      </c>
    </row>
    <row r="634" spans="1:24" x14ac:dyDescent="0.25">
      <c r="A634" s="5"/>
      <c r="B634" s="5" t="str">
        <f>HYPERLINK("https://attack.mitre.org/techniques/T1546/006/","MITRE")</f>
        <v>MITRE</v>
      </c>
      <c r="C634" s="5" t="s">
        <v>509</v>
      </c>
      <c r="D634" s="117" t="s">
        <v>457</v>
      </c>
      <c r="E634" s="118" t="s">
        <v>460</v>
      </c>
      <c r="F634" s="16">
        <v>2</v>
      </c>
      <c r="G634" s="16" t="s">
        <v>7</v>
      </c>
      <c r="H634" s="16" t="s">
        <v>7</v>
      </c>
      <c r="I634" s="92"/>
      <c r="J634" s="92" t="s">
        <v>21</v>
      </c>
      <c r="K634" s="92" t="s">
        <v>21</v>
      </c>
      <c r="L634" s="1">
        <f t="shared" si="55"/>
        <v>4</v>
      </c>
      <c r="M634" s="1" t="s">
        <v>668</v>
      </c>
      <c r="N634" s="1" t="str">
        <f t="shared" si="54"/>
        <v>n.a.</v>
      </c>
      <c r="O634" s="1"/>
      <c r="P634" s="1"/>
      <c r="Q634" s="1" t="str">
        <f t="shared" si="56"/>
        <v>n.a.</v>
      </c>
      <c r="R634" s="1" t="s">
        <v>668</v>
      </c>
      <c r="S634" s="1" t="str">
        <f t="shared" si="57"/>
        <v>n.a.</v>
      </c>
      <c r="T634" s="1"/>
      <c r="U634" s="1"/>
      <c r="V634" s="1" t="str">
        <f t="shared" si="58"/>
        <v>n.a.</v>
      </c>
      <c r="W634" s="1" t="s">
        <v>668</v>
      </c>
      <c r="X634" s="1" t="str">
        <f t="shared" si="59"/>
        <v>n.a.</v>
      </c>
    </row>
    <row r="635" spans="1:24" x14ac:dyDescent="0.25">
      <c r="A635" s="5"/>
      <c r="B635" s="5" t="str">
        <f>HYPERLINK("https://attack.mitre.org/techniques/T1546/007/","MITRE")</f>
        <v>MITRE</v>
      </c>
      <c r="C635" s="5" t="s">
        <v>509</v>
      </c>
      <c r="D635" s="117" t="s">
        <v>457</v>
      </c>
      <c r="E635" s="118" t="s">
        <v>501</v>
      </c>
      <c r="F635" s="16">
        <v>2</v>
      </c>
      <c r="G635" s="16">
        <v>3</v>
      </c>
      <c r="H635" s="16" t="s">
        <v>7</v>
      </c>
      <c r="I635" s="92"/>
      <c r="J635" s="92" t="s">
        <v>21</v>
      </c>
      <c r="K635" s="92" t="s">
        <v>21</v>
      </c>
      <c r="L635" s="1">
        <f t="shared" si="55"/>
        <v>4</v>
      </c>
      <c r="M635" s="1" t="s">
        <v>668</v>
      </c>
      <c r="N635" s="1" t="str">
        <f t="shared" si="54"/>
        <v>n.a.</v>
      </c>
      <c r="O635" s="1"/>
      <c r="P635" s="1"/>
      <c r="Q635" s="1">
        <f t="shared" si="56"/>
        <v>5</v>
      </c>
      <c r="R635" s="1" t="s">
        <v>668</v>
      </c>
      <c r="S635" s="1" t="str">
        <f t="shared" si="57"/>
        <v>n.a.</v>
      </c>
      <c r="T635" s="1"/>
      <c r="U635" s="1"/>
      <c r="V635" s="1" t="str">
        <f t="shared" si="58"/>
        <v>n.a.</v>
      </c>
      <c r="W635" s="1" t="s">
        <v>668</v>
      </c>
      <c r="X635" s="1" t="str">
        <f t="shared" si="59"/>
        <v>n.a.</v>
      </c>
    </row>
    <row r="636" spans="1:24" x14ac:dyDescent="0.25">
      <c r="A636" s="5"/>
      <c r="B636" s="5" t="str">
        <f>HYPERLINK("https://attack.mitre.org/techniques/T1546/013/","MITRE")</f>
        <v>MITRE</v>
      </c>
      <c r="C636" s="5" t="s">
        <v>509</v>
      </c>
      <c r="D636" s="117" t="s">
        <v>457</v>
      </c>
      <c r="E636" s="118" t="s">
        <v>502</v>
      </c>
      <c r="F636" s="16">
        <v>2</v>
      </c>
      <c r="G636" s="16">
        <v>3</v>
      </c>
      <c r="H636" s="16" t="s">
        <v>7</v>
      </c>
      <c r="I636" s="92"/>
      <c r="J636" s="92" t="s">
        <v>21</v>
      </c>
      <c r="K636" s="92" t="s">
        <v>21</v>
      </c>
      <c r="L636" s="1">
        <f t="shared" si="55"/>
        <v>4</v>
      </c>
      <c r="M636" s="1" t="s">
        <v>668</v>
      </c>
      <c r="N636" s="1" t="str">
        <f t="shared" si="54"/>
        <v>n.a.</v>
      </c>
      <c r="O636" s="1"/>
      <c r="P636" s="1"/>
      <c r="Q636" s="1">
        <f t="shared" si="56"/>
        <v>5</v>
      </c>
      <c r="R636" s="1" t="s">
        <v>668</v>
      </c>
      <c r="S636" s="1" t="str">
        <f t="shared" si="57"/>
        <v>n.a.</v>
      </c>
      <c r="T636" s="1"/>
      <c r="U636" s="1"/>
      <c r="V636" s="1" t="str">
        <f t="shared" si="58"/>
        <v>n.a.</v>
      </c>
      <c r="W636" s="1" t="s">
        <v>668</v>
      </c>
      <c r="X636" s="1" t="str">
        <f t="shared" si="59"/>
        <v>n.a.</v>
      </c>
    </row>
    <row r="637" spans="1:24" x14ac:dyDescent="0.25">
      <c r="A637" s="5"/>
      <c r="B637" s="5" t="str">
        <f>HYPERLINK("https://attack.mitre.org/techniques/T1546/002/","MITRE")</f>
        <v>MITRE</v>
      </c>
      <c r="C637" s="5" t="s">
        <v>509</v>
      </c>
      <c r="D637" s="117" t="s">
        <v>457</v>
      </c>
      <c r="E637" s="118" t="s">
        <v>503</v>
      </c>
      <c r="F637" s="16">
        <v>3</v>
      </c>
      <c r="G637" s="16">
        <v>3</v>
      </c>
      <c r="H637" s="16" t="s">
        <v>7</v>
      </c>
      <c r="I637" s="92"/>
      <c r="J637" s="92" t="s">
        <v>21</v>
      </c>
      <c r="K637" s="92" t="s">
        <v>21</v>
      </c>
      <c r="L637" s="1">
        <f t="shared" si="55"/>
        <v>5</v>
      </c>
      <c r="M637" s="1" t="s">
        <v>668</v>
      </c>
      <c r="N637" s="1" t="str">
        <f t="shared" si="54"/>
        <v>n.a.</v>
      </c>
      <c r="O637" s="1"/>
      <c r="P637" s="1"/>
      <c r="Q637" s="1">
        <f t="shared" si="56"/>
        <v>5</v>
      </c>
      <c r="R637" s="1" t="s">
        <v>668</v>
      </c>
      <c r="S637" s="1" t="str">
        <f t="shared" si="57"/>
        <v>n.a.</v>
      </c>
      <c r="T637" s="1"/>
      <c r="U637" s="1"/>
      <c r="V637" s="1" t="str">
        <f t="shared" si="58"/>
        <v>n.a.</v>
      </c>
      <c r="W637" s="1" t="s">
        <v>668</v>
      </c>
      <c r="X637" s="1" t="str">
        <f t="shared" si="59"/>
        <v>n.a.</v>
      </c>
    </row>
    <row r="638" spans="1:24" x14ac:dyDescent="0.25">
      <c r="A638" s="5"/>
      <c r="B638" s="5" t="str">
        <f>HYPERLINK("https://attack.mitre.org/techniques/T1546/005/","MITRE")</f>
        <v>MITRE</v>
      </c>
      <c r="C638" s="5" t="s">
        <v>509</v>
      </c>
      <c r="D638" s="117" t="s">
        <v>457</v>
      </c>
      <c r="E638" s="118" t="s">
        <v>459</v>
      </c>
      <c r="F638" s="16">
        <v>2</v>
      </c>
      <c r="G638" s="16">
        <v>3</v>
      </c>
      <c r="H638" s="16" t="s">
        <v>7</v>
      </c>
      <c r="I638" s="92"/>
      <c r="J638" s="92" t="s">
        <v>21</v>
      </c>
      <c r="K638" s="92" t="s">
        <v>21</v>
      </c>
      <c r="L638" s="1">
        <f t="shared" si="55"/>
        <v>4</v>
      </c>
      <c r="M638" s="1" t="s">
        <v>668</v>
      </c>
      <c r="N638" s="1" t="str">
        <f t="shared" si="54"/>
        <v>n.a.</v>
      </c>
      <c r="O638" s="1"/>
      <c r="P638" s="1"/>
      <c r="Q638" s="1">
        <f t="shared" si="56"/>
        <v>5</v>
      </c>
      <c r="R638" s="1" t="s">
        <v>668</v>
      </c>
      <c r="S638" s="1" t="str">
        <f t="shared" si="57"/>
        <v>n.a.</v>
      </c>
      <c r="T638" s="1"/>
      <c r="U638" s="1"/>
      <c r="V638" s="1" t="str">
        <f t="shared" si="58"/>
        <v>n.a.</v>
      </c>
      <c r="W638" s="1" t="s">
        <v>668</v>
      </c>
      <c r="X638" s="1" t="str">
        <f t="shared" si="59"/>
        <v>n.a.</v>
      </c>
    </row>
    <row r="639" spans="1:24" x14ac:dyDescent="0.25">
      <c r="A639" s="5"/>
      <c r="B639" s="5" t="str">
        <f>HYPERLINK("https://attack.mitre.org/techniques/T1546/004/","MITRE")</f>
        <v>MITRE</v>
      </c>
      <c r="C639" s="5" t="s">
        <v>509</v>
      </c>
      <c r="D639" s="117" t="s">
        <v>457</v>
      </c>
      <c r="E639" s="118" t="s">
        <v>458</v>
      </c>
      <c r="F639" s="16">
        <v>2</v>
      </c>
      <c r="G639" s="16">
        <v>3</v>
      </c>
      <c r="H639" s="16" t="s">
        <v>7</v>
      </c>
      <c r="I639" s="92"/>
      <c r="J639" s="92" t="s">
        <v>21</v>
      </c>
      <c r="K639" s="92" t="s">
        <v>21</v>
      </c>
      <c r="L639" s="1">
        <f t="shared" si="55"/>
        <v>4</v>
      </c>
      <c r="M639" s="1" t="s">
        <v>668</v>
      </c>
      <c r="N639" s="1" t="str">
        <f t="shared" si="54"/>
        <v>n.a.</v>
      </c>
      <c r="O639" s="1"/>
      <c r="P639" s="1"/>
      <c r="Q639" s="1">
        <f t="shared" si="56"/>
        <v>5</v>
      </c>
      <c r="R639" s="1" t="s">
        <v>668</v>
      </c>
      <c r="S639" s="1" t="str">
        <f t="shared" si="57"/>
        <v>n.a.</v>
      </c>
      <c r="T639" s="1"/>
      <c r="U639" s="1"/>
      <c r="V639" s="1" t="str">
        <f t="shared" si="58"/>
        <v>n.a.</v>
      </c>
      <c r="W639" s="1" t="s">
        <v>668</v>
      </c>
      <c r="X639" s="1" t="str">
        <f t="shared" si="59"/>
        <v>n.a.</v>
      </c>
    </row>
    <row r="640" spans="1:24" x14ac:dyDescent="0.25">
      <c r="A640" s="5"/>
      <c r="B640" s="5" t="str">
        <f>HYPERLINK("https://attack.mitre.org/techniques/T1546/003/","MITRE")</f>
        <v>MITRE</v>
      </c>
      <c r="C640" s="5" t="s">
        <v>509</v>
      </c>
      <c r="D640" s="117" t="s">
        <v>457</v>
      </c>
      <c r="E640" s="118" t="s">
        <v>504</v>
      </c>
      <c r="F640" s="16">
        <v>2</v>
      </c>
      <c r="G640" s="16">
        <v>3</v>
      </c>
      <c r="H640" s="16" t="s">
        <v>7</v>
      </c>
      <c r="I640" s="92"/>
      <c r="J640" s="92" t="s">
        <v>21</v>
      </c>
      <c r="K640" s="92" t="s">
        <v>21</v>
      </c>
      <c r="L640" s="1">
        <f t="shared" si="55"/>
        <v>4</v>
      </c>
      <c r="M640" s="1" t="s">
        <v>668</v>
      </c>
      <c r="N640" s="1" t="str">
        <f t="shared" si="54"/>
        <v>n.a.</v>
      </c>
      <c r="O640" s="1"/>
      <c r="P640" s="1"/>
      <c r="Q640" s="1">
        <f t="shared" si="56"/>
        <v>5</v>
      </c>
      <c r="R640" s="1" t="s">
        <v>668</v>
      </c>
      <c r="S640" s="1" t="str">
        <f t="shared" si="57"/>
        <v>n.a.</v>
      </c>
      <c r="T640" s="1"/>
      <c r="U640" s="1"/>
      <c r="V640" s="1" t="str">
        <f t="shared" si="58"/>
        <v>n.a.</v>
      </c>
      <c r="W640" s="1" t="s">
        <v>668</v>
      </c>
      <c r="X640" s="1" t="str">
        <f t="shared" si="59"/>
        <v>n.a.</v>
      </c>
    </row>
    <row r="641" spans="1:24" x14ac:dyDescent="0.25">
      <c r="A641" s="5"/>
      <c r="B641" s="5" t="str">
        <f>HYPERLINK("https://attack.mitre.org/techniques/T1546/016/","MITRE")</f>
        <v>MITRE</v>
      </c>
      <c r="C641" s="5" t="s">
        <v>509</v>
      </c>
      <c r="D641" s="117" t="s">
        <v>457</v>
      </c>
      <c r="E641" s="118" t="s">
        <v>477</v>
      </c>
      <c r="F641" s="16">
        <v>2</v>
      </c>
      <c r="G641" s="16">
        <v>3</v>
      </c>
      <c r="H641" s="16" t="s">
        <v>7</v>
      </c>
      <c r="I641" s="92"/>
      <c r="J641" s="92" t="s">
        <v>21</v>
      </c>
      <c r="K641" s="92" t="s">
        <v>21</v>
      </c>
      <c r="L641" s="1">
        <f t="shared" si="55"/>
        <v>4</v>
      </c>
      <c r="M641" s="1" t="s">
        <v>668</v>
      </c>
      <c r="N641" s="1" t="str">
        <f t="shared" si="54"/>
        <v>n.a.</v>
      </c>
      <c r="O641" s="1"/>
      <c r="P641" s="1"/>
      <c r="Q641" s="1">
        <f t="shared" si="56"/>
        <v>5</v>
      </c>
      <c r="R641" s="1" t="s">
        <v>668</v>
      </c>
      <c r="S641" s="1" t="str">
        <f t="shared" si="57"/>
        <v>n.a.</v>
      </c>
      <c r="T641" s="1"/>
      <c r="U641" s="1"/>
      <c r="V641" s="1" t="str">
        <f t="shared" si="58"/>
        <v>n.a.</v>
      </c>
      <c r="W641" s="1" t="s">
        <v>668</v>
      </c>
      <c r="X641" s="1" t="str">
        <f t="shared" si="59"/>
        <v>n.a.</v>
      </c>
    </row>
    <row r="642" spans="1:24" x14ac:dyDescent="0.25">
      <c r="A642" s="5"/>
      <c r="B642" s="5" t="str">
        <f>HYPERLINK("https://attack.mitre.org/techniques/T1546/017/","MITRE")</f>
        <v>MITRE</v>
      </c>
      <c r="C642" s="5" t="s">
        <v>509</v>
      </c>
      <c r="D642" s="117" t="s">
        <v>457</v>
      </c>
      <c r="E642" s="118" t="s">
        <v>736</v>
      </c>
      <c r="F642" s="16">
        <v>2</v>
      </c>
      <c r="G642" s="16">
        <v>3</v>
      </c>
      <c r="H642" s="16" t="s">
        <v>7</v>
      </c>
      <c r="I642" s="92"/>
      <c r="J642" s="92" t="s">
        <v>21</v>
      </c>
      <c r="K642" s="92" t="s">
        <v>21</v>
      </c>
      <c r="L642" s="1">
        <f t="shared" si="55"/>
        <v>4</v>
      </c>
      <c r="M642" s="1" t="s">
        <v>668</v>
      </c>
      <c r="N642" s="1" t="str">
        <f t="shared" ref="N642:N705" si="60">IF(L642="n.a.","n.a.",IF(M642="completed",L642,IF(M642="partial",L642/2,IF(M642="incomplete",0,"n.a."))))</f>
        <v>n.a.</v>
      </c>
      <c r="O642" s="1"/>
      <c r="P642" s="1"/>
      <c r="Q642" s="1">
        <f t="shared" si="56"/>
        <v>5</v>
      </c>
      <c r="R642" s="1" t="s">
        <v>668</v>
      </c>
      <c r="S642" s="1" t="str">
        <f t="shared" si="57"/>
        <v>n.a.</v>
      </c>
      <c r="T642" s="1"/>
      <c r="U642" s="1"/>
      <c r="V642" s="1" t="str">
        <f t="shared" si="58"/>
        <v>n.a.</v>
      </c>
      <c r="W642" s="1" t="s">
        <v>668</v>
      </c>
      <c r="X642" s="1" t="str">
        <f t="shared" si="59"/>
        <v>n.a.</v>
      </c>
    </row>
    <row r="643" spans="1:24" x14ac:dyDescent="0.25">
      <c r="A643" s="5"/>
      <c r="B643" s="5" t="str">
        <f>HYPERLINK("https://attack.mitre.org/techniques/T1068","MITRE")</f>
        <v>MITRE</v>
      </c>
      <c r="C643" s="5" t="s">
        <v>509</v>
      </c>
      <c r="D643" s="117" t="s">
        <v>512</v>
      </c>
      <c r="E643" s="118" t="s">
        <v>15</v>
      </c>
      <c r="F643" s="16">
        <v>2</v>
      </c>
      <c r="G643" s="16" t="s">
        <v>7</v>
      </c>
      <c r="H643" s="16" t="s">
        <v>7</v>
      </c>
      <c r="I643" s="124" t="s">
        <v>21</v>
      </c>
      <c r="J643" s="124" t="s">
        <v>21</v>
      </c>
      <c r="K643" s="124" t="s">
        <v>21</v>
      </c>
      <c r="L643" s="1">
        <f t="shared" ref="L643:L706" si="61">IF(OR(F643="n.a.",F643=""),"n.a.",COUNTIF($I643:$K643,"x")+F643)</f>
        <v>5</v>
      </c>
      <c r="M643" s="1" t="s">
        <v>668</v>
      </c>
      <c r="N643" s="1" t="str">
        <f t="shared" si="60"/>
        <v>n.a.</v>
      </c>
      <c r="O643" s="1"/>
      <c r="P643" s="1"/>
      <c r="Q643" s="1" t="str">
        <f t="shared" ref="Q643:Q706" si="62">IF(OR(G643="n.a.",G643=""),"n.a.",COUNTIF($I643:$K643,"x")+G643)</f>
        <v>n.a.</v>
      </c>
      <c r="R643" s="1" t="s">
        <v>668</v>
      </c>
      <c r="S643" s="1" t="str">
        <f t="shared" ref="S643:S706" si="63">IF(Q643="n.a.","n.a.",IF(R643="completed",Q643,IF(R643="partial",Q643/2,IF(R643="incomplete",0,"n.a."))))</f>
        <v>n.a.</v>
      </c>
      <c r="T643" s="1"/>
      <c r="U643" s="1"/>
      <c r="V643" s="1" t="str">
        <f t="shared" ref="V643:V706" si="64">IF(OR(H643="n.a.",H643=""),"n.a.",COUNTIF($I643:$K643,"x")+H643)</f>
        <v>n.a.</v>
      </c>
      <c r="W643" s="1" t="s">
        <v>668</v>
      </c>
      <c r="X643" s="1" t="str">
        <f t="shared" ref="X643:X706" si="65">IF(V643="n.a.","n.a.",IF(W643="completed",V643,IF(W643="partial",V643/2,IF(W643="incomplete",0,"n.a."))))</f>
        <v>n.a.</v>
      </c>
    </row>
    <row r="644" spans="1:24" x14ac:dyDescent="0.25">
      <c r="A644" s="5"/>
      <c r="B644" s="5" t="str">
        <f>HYPERLINK("https://attack.mitre.org/techniques/T1574/012/","MITRE")</f>
        <v>MITRE</v>
      </c>
      <c r="C644" s="5" t="s">
        <v>509</v>
      </c>
      <c r="D644" s="117" t="s">
        <v>148</v>
      </c>
      <c r="E644" s="118" t="s">
        <v>157</v>
      </c>
      <c r="F644" s="16">
        <v>2</v>
      </c>
      <c r="G644" s="16">
        <v>3</v>
      </c>
      <c r="H644" s="16" t="s">
        <v>7</v>
      </c>
      <c r="I644" s="92" t="s">
        <v>21</v>
      </c>
      <c r="J644" s="92" t="s">
        <v>21</v>
      </c>
      <c r="K644" s="92" t="s">
        <v>21</v>
      </c>
      <c r="L644" s="1">
        <f t="shared" si="61"/>
        <v>5</v>
      </c>
      <c r="M644" s="1" t="s">
        <v>668</v>
      </c>
      <c r="N644" s="1" t="str">
        <f t="shared" si="60"/>
        <v>n.a.</v>
      </c>
      <c r="O644" s="1"/>
      <c r="P644" s="1"/>
      <c r="Q644" s="1">
        <f t="shared" si="62"/>
        <v>6</v>
      </c>
      <c r="R644" s="1" t="s">
        <v>668</v>
      </c>
      <c r="S644" s="1" t="str">
        <f t="shared" si="63"/>
        <v>n.a.</v>
      </c>
      <c r="T644" s="1"/>
      <c r="U644" s="1"/>
      <c r="V644" s="1" t="str">
        <f t="shared" si="64"/>
        <v>n.a.</v>
      </c>
      <c r="W644" s="1" t="s">
        <v>668</v>
      </c>
      <c r="X644" s="1" t="str">
        <f t="shared" si="65"/>
        <v>n.a.</v>
      </c>
    </row>
    <row r="645" spans="1:24" x14ac:dyDescent="0.25">
      <c r="A645" s="5"/>
      <c r="B645" s="5" t="str">
        <f>HYPERLINK("https://attack.mitre.org/techniques/T1574/014/","MITRE")</f>
        <v>MITRE</v>
      </c>
      <c r="C645" s="5" t="s">
        <v>509</v>
      </c>
      <c r="D645" s="117" t="s">
        <v>148</v>
      </c>
      <c r="E645" s="118" t="s">
        <v>699</v>
      </c>
      <c r="F645" s="16">
        <v>2</v>
      </c>
      <c r="G645" s="16">
        <v>3</v>
      </c>
      <c r="H645" s="16" t="s">
        <v>7</v>
      </c>
      <c r="I645" s="92" t="s">
        <v>21</v>
      </c>
      <c r="J645" s="92" t="s">
        <v>21</v>
      </c>
      <c r="K645" s="92" t="s">
        <v>21</v>
      </c>
      <c r="L645" s="1">
        <f t="shared" si="61"/>
        <v>5</v>
      </c>
      <c r="M645" s="1" t="s">
        <v>668</v>
      </c>
      <c r="N645" s="1" t="str">
        <f t="shared" si="60"/>
        <v>n.a.</v>
      </c>
      <c r="O645" s="1"/>
      <c r="P645" s="1"/>
      <c r="Q645" s="1">
        <f t="shared" si="62"/>
        <v>6</v>
      </c>
      <c r="R645" s="1" t="s">
        <v>668</v>
      </c>
      <c r="S645" s="1" t="str">
        <f t="shared" si="63"/>
        <v>n.a.</v>
      </c>
      <c r="T645" s="1"/>
      <c r="U645" s="1"/>
      <c r="V645" s="1" t="str">
        <f t="shared" si="64"/>
        <v>n.a.</v>
      </c>
      <c r="W645" s="1" t="s">
        <v>668</v>
      </c>
      <c r="X645" s="1" t="str">
        <f t="shared" si="65"/>
        <v>n.a.</v>
      </c>
    </row>
    <row r="646" spans="1:24" x14ac:dyDescent="0.25">
      <c r="A646" s="5"/>
      <c r="B646" s="5" t="str">
        <f>HYPERLINK("https://attack.mitre.org/techniques/T1574/001/","MITRE")</f>
        <v>MITRE</v>
      </c>
      <c r="C646" s="5" t="s">
        <v>509</v>
      </c>
      <c r="D646" s="117" t="s">
        <v>148</v>
      </c>
      <c r="E646" s="118" t="s">
        <v>738</v>
      </c>
      <c r="F646" s="16">
        <v>2</v>
      </c>
      <c r="G646" s="16">
        <v>3</v>
      </c>
      <c r="H646" s="16" t="s">
        <v>7</v>
      </c>
      <c r="I646" s="92" t="s">
        <v>21</v>
      </c>
      <c r="J646" s="92" t="s">
        <v>21</v>
      </c>
      <c r="K646" s="92" t="s">
        <v>21</v>
      </c>
      <c r="L646" s="1">
        <f t="shared" si="61"/>
        <v>5</v>
      </c>
      <c r="M646" s="1" t="s">
        <v>668</v>
      </c>
      <c r="N646" s="1" t="str">
        <f t="shared" si="60"/>
        <v>n.a.</v>
      </c>
      <c r="O646" s="1"/>
      <c r="P646" s="1"/>
      <c r="Q646" s="1">
        <f t="shared" si="62"/>
        <v>6</v>
      </c>
      <c r="R646" s="1" t="s">
        <v>668</v>
      </c>
      <c r="S646" s="1" t="str">
        <f t="shared" si="63"/>
        <v>n.a.</v>
      </c>
      <c r="T646" s="1"/>
      <c r="U646" s="1"/>
      <c r="V646" s="1" t="str">
        <f t="shared" si="64"/>
        <v>n.a.</v>
      </c>
      <c r="W646" s="1" t="s">
        <v>668</v>
      </c>
      <c r="X646" s="1" t="str">
        <f t="shared" si="65"/>
        <v>n.a.</v>
      </c>
    </row>
    <row r="647" spans="1:24" x14ac:dyDescent="0.25">
      <c r="A647" s="5"/>
      <c r="B647" s="5" t="str">
        <f>HYPERLINK("https://attack.mitre.org/techniques/T1574/013/","MITRE")</f>
        <v>MITRE</v>
      </c>
      <c r="C647" s="5" t="s">
        <v>509</v>
      </c>
      <c r="D647" s="117" t="s">
        <v>148</v>
      </c>
      <c r="E647" s="118" t="s">
        <v>474</v>
      </c>
      <c r="F647" s="16">
        <v>2</v>
      </c>
      <c r="G647" s="16">
        <v>3</v>
      </c>
      <c r="H647" s="16" t="s">
        <v>7</v>
      </c>
      <c r="I647" s="92" t="s">
        <v>21</v>
      </c>
      <c r="J647" s="92" t="s">
        <v>21</v>
      </c>
      <c r="K647" s="92" t="s">
        <v>21</v>
      </c>
      <c r="L647" s="1">
        <f t="shared" si="61"/>
        <v>5</v>
      </c>
      <c r="M647" s="1" t="s">
        <v>668</v>
      </c>
      <c r="N647" s="1" t="str">
        <f t="shared" si="60"/>
        <v>n.a.</v>
      </c>
      <c r="O647" s="1"/>
      <c r="P647" s="1"/>
      <c r="Q647" s="1">
        <f t="shared" si="62"/>
        <v>6</v>
      </c>
      <c r="R647" s="1" t="s">
        <v>668</v>
      </c>
      <c r="S647" s="1" t="str">
        <f t="shared" si="63"/>
        <v>n.a.</v>
      </c>
      <c r="T647" s="1"/>
      <c r="U647" s="1"/>
      <c r="V647" s="1" t="str">
        <f t="shared" si="64"/>
        <v>n.a.</v>
      </c>
      <c r="W647" s="1" t="s">
        <v>668</v>
      </c>
      <c r="X647" s="1" t="str">
        <f t="shared" si="65"/>
        <v>n.a.</v>
      </c>
    </row>
    <row r="648" spans="1:24" x14ac:dyDescent="0.25">
      <c r="A648" s="5"/>
      <c r="B648" s="5" t="str">
        <f>HYPERLINK("https://attack.mitre.org/techniques/T1574/004/","MITRE")</f>
        <v>MITRE</v>
      </c>
      <c r="C648" s="5" t="s">
        <v>509</v>
      </c>
      <c r="D648" s="117" t="s">
        <v>148</v>
      </c>
      <c r="E648" s="118" t="s">
        <v>156</v>
      </c>
      <c r="F648" s="16">
        <v>2</v>
      </c>
      <c r="G648" s="16" t="s">
        <v>7</v>
      </c>
      <c r="H648" s="16" t="s">
        <v>7</v>
      </c>
      <c r="I648" s="92" t="s">
        <v>21</v>
      </c>
      <c r="J648" s="92" t="s">
        <v>21</v>
      </c>
      <c r="K648" s="92" t="s">
        <v>21</v>
      </c>
      <c r="L648" s="1">
        <f t="shared" si="61"/>
        <v>5</v>
      </c>
      <c r="M648" s="1" t="s">
        <v>668</v>
      </c>
      <c r="N648" s="1" t="str">
        <f t="shared" si="60"/>
        <v>n.a.</v>
      </c>
      <c r="O648" s="1"/>
      <c r="P648" s="1"/>
      <c r="Q648" s="1" t="str">
        <f t="shared" si="62"/>
        <v>n.a.</v>
      </c>
      <c r="R648" s="1" t="s">
        <v>668</v>
      </c>
      <c r="S648" s="1" t="str">
        <f t="shared" si="63"/>
        <v>n.a.</v>
      </c>
      <c r="T648" s="1"/>
      <c r="U648" s="1"/>
      <c r="V648" s="1" t="str">
        <f t="shared" si="64"/>
        <v>n.a.</v>
      </c>
      <c r="W648" s="1" t="s">
        <v>668</v>
      </c>
      <c r="X648" s="1" t="str">
        <f t="shared" si="65"/>
        <v>n.a.</v>
      </c>
    </row>
    <row r="649" spans="1:24" x14ac:dyDescent="0.25">
      <c r="A649" s="5"/>
      <c r="B649" s="5" t="str">
        <f>HYPERLINK("https://attack.mitre.org/techniques/T1574/006/","MITRE")</f>
        <v>MITRE</v>
      </c>
      <c r="C649" s="5" t="s">
        <v>509</v>
      </c>
      <c r="D649" s="117" t="s">
        <v>148</v>
      </c>
      <c r="E649" s="118" t="s">
        <v>155</v>
      </c>
      <c r="F649" s="16">
        <v>2</v>
      </c>
      <c r="G649" s="16">
        <v>3</v>
      </c>
      <c r="H649" s="16" t="s">
        <v>7</v>
      </c>
      <c r="I649" s="92" t="s">
        <v>21</v>
      </c>
      <c r="J649" s="92" t="s">
        <v>21</v>
      </c>
      <c r="K649" s="92" t="s">
        <v>21</v>
      </c>
      <c r="L649" s="1">
        <f t="shared" si="61"/>
        <v>5</v>
      </c>
      <c r="M649" s="1" t="s">
        <v>668</v>
      </c>
      <c r="N649" s="1" t="str">
        <f t="shared" si="60"/>
        <v>n.a.</v>
      </c>
      <c r="O649" s="1"/>
      <c r="P649" s="1"/>
      <c r="Q649" s="1">
        <f t="shared" si="62"/>
        <v>6</v>
      </c>
      <c r="R649" s="1" t="s">
        <v>668</v>
      </c>
      <c r="S649" s="1" t="str">
        <f t="shared" si="63"/>
        <v>n.a.</v>
      </c>
      <c r="T649" s="1"/>
      <c r="U649" s="1"/>
      <c r="V649" s="1" t="str">
        <f t="shared" si="64"/>
        <v>n.a.</v>
      </c>
      <c r="W649" s="1" t="s">
        <v>668</v>
      </c>
      <c r="X649" s="1" t="str">
        <f t="shared" si="65"/>
        <v>n.a.</v>
      </c>
    </row>
    <row r="650" spans="1:24" x14ac:dyDescent="0.25">
      <c r="A650" s="5"/>
      <c r="B650" s="5" t="str">
        <f>HYPERLINK("https://attack.mitre.org/techniques/T1574/005/","MITRE")</f>
        <v>MITRE</v>
      </c>
      <c r="C650" s="5" t="s">
        <v>509</v>
      </c>
      <c r="D650" s="117" t="s">
        <v>148</v>
      </c>
      <c r="E650" s="118" t="s">
        <v>150</v>
      </c>
      <c r="F650" s="16">
        <v>2</v>
      </c>
      <c r="G650" s="16">
        <v>3</v>
      </c>
      <c r="H650" s="16" t="s">
        <v>7</v>
      </c>
      <c r="I650" s="92"/>
      <c r="J650" s="92" t="s">
        <v>21</v>
      </c>
      <c r="K650" s="92" t="s">
        <v>21</v>
      </c>
      <c r="L650" s="1">
        <f t="shared" si="61"/>
        <v>4</v>
      </c>
      <c r="M650" s="1" t="s">
        <v>668</v>
      </c>
      <c r="N650" s="1" t="str">
        <f t="shared" si="60"/>
        <v>n.a.</v>
      </c>
      <c r="O650" s="1"/>
      <c r="P650" s="1"/>
      <c r="Q650" s="1">
        <f t="shared" si="62"/>
        <v>5</v>
      </c>
      <c r="R650" s="1" t="s">
        <v>668</v>
      </c>
      <c r="S650" s="1" t="str">
        <f t="shared" si="63"/>
        <v>n.a.</v>
      </c>
      <c r="T650" s="1"/>
      <c r="U650" s="1"/>
      <c r="V650" s="1" t="str">
        <f t="shared" si="64"/>
        <v>n.a.</v>
      </c>
      <c r="W650" s="1" t="s">
        <v>668</v>
      </c>
      <c r="X650" s="1" t="str">
        <f t="shared" si="65"/>
        <v>n.a.</v>
      </c>
    </row>
    <row r="651" spans="1:24" x14ac:dyDescent="0.25">
      <c r="A651" s="5"/>
      <c r="B651" s="5" t="str">
        <f>HYPERLINK("https://attack.mitre.org/techniques/T1574/007/","MITRE")</f>
        <v>MITRE</v>
      </c>
      <c r="C651" s="5" t="s">
        <v>509</v>
      </c>
      <c r="D651" s="117" t="s">
        <v>148</v>
      </c>
      <c r="E651" s="118" t="s">
        <v>153</v>
      </c>
      <c r="F651" s="16">
        <v>2</v>
      </c>
      <c r="G651" s="16">
        <v>3</v>
      </c>
      <c r="H651" s="16" t="s">
        <v>7</v>
      </c>
      <c r="I651" s="92" t="s">
        <v>21</v>
      </c>
      <c r="J651" s="92" t="s">
        <v>21</v>
      </c>
      <c r="K651" s="92" t="s">
        <v>21</v>
      </c>
      <c r="L651" s="1">
        <f t="shared" si="61"/>
        <v>5</v>
      </c>
      <c r="M651" s="1" t="s">
        <v>668</v>
      </c>
      <c r="N651" s="1" t="str">
        <f t="shared" si="60"/>
        <v>n.a.</v>
      </c>
      <c r="O651" s="1"/>
      <c r="P651" s="1"/>
      <c r="Q651" s="1">
        <f t="shared" si="62"/>
        <v>6</v>
      </c>
      <c r="R651" s="1" t="s">
        <v>668</v>
      </c>
      <c r="S651" s="1" t="str">
        <f t="shared" si="63"/>
        <v>n.a.</v>
      </c>
      <c r="T651" s="1"/>
      <c r="U651" s="1"/>
      <c r="V651" s="1" t="str">
        <f t="shared" si="64"/>
        <v>n.a.</v>
      </c>
      <c r="W651" s="1" t="s">
        <v>668</v>
      </c>
      <c r="X651" s="1" t="str">
        <f t="shared" si="65"/>
        <v>n.a.</v>
      </c>
    </row>
    <row r="652" spans="1:24" x14ac:dyDescent="0.25">
      <c r="A652" s="5"/>
      <c r="B652" s="5" t="str">
        <f>HYPERLINK("https://attack.mitre.org/techniques/T1574/008/","MITRE")</f>
        <v>MITRE</v>
      </c>
      <c r="C652" s="5" t="s">
        <v>509</v>
      </c>
      <c r="D652" s="117" t="s">
        <v>148</v>
      </c>
      <c r="E652" s="118" t="s">
        <v>154</v>
      </c>
      <c r="F652" s="16">
        <v>2</v>
      </c>
      <c r="G652" s="16">
        <v>3</v>
      </c>
      <c r="H652" s="16" t="s">
        <v>7</v>
      </c>
      <c r="I652" s="92"/>
      <c r="J652" s="92" t="s">
        <v>21</v>
      </c>
      <c r="K652" s="92" t="s">
        <v>21</v>
      </c>
      <c r="L652" s="1">
        <f t="shared" si="61"/>
        <v>4</v>
      </c>
      <c r="M652" s="1" t="s">
        <v>668</v>
      </c>
      <c r="N652" s="1" t="str">
        <f t="shared" si="60"/>
        <v>n.a.</v>
      </c>
      <c r="O652" s="1"/>
      <c r="P652" s="1"/>
      <c r="Q652" s="1">
        <f t="shared" si="62"/>
        <v>5</v>
      </c>
      <c r="R652" s="1" t="s">
        <v>668</v>
      </c>
      <c r="S652" s="1" t="str">
        <f t="shared" si="63"/>
        <v>n.a.</v>
      </c>
      <c r="T652" s="1"/>
      <c r="U652" s="1"/>
      <c r="V652" s="1" t="str">
        <f t="shared" si="64"/>
        <v>n.a.</v>
      </c>
      <c r="W652" s="1" t="s">
        <v>668</v>
      </c>
      <c r="X652" s="1" t="str">
        <f t="shared" si="65"/>
        <v>n.a.</v>
      </c>
    </row>
    <row r="653" spans="1:24" x14ac:dyDescent="0.25">
      <c r="A653" s="5"/>
      <c r="B653" s="5" t="str">
        <f>HYPERLINK("https://attack.mitre.org/techniques/T1574/009/","MITRE")</f>
        <v>MITRE</v>
      </c>
      <c r="C653" s="5" t="s">
        <v>509</v>
      </c>
      <c r="D653" s="117" t="s">
        <v>148</v>
      </c>
      <c r="E653" s="118" t="s">
        <v>152</v>
      </c>
      <c r="F653" s="16">
        <v>2</v>
      </c>
      <c r="G653" s="16">
        <v>3</v>
      </c>
      <c r="H653" s="16" t="s">
        <v>7</v>
      </c>
      <c r="I653" s="92"/>
      <c r="J653" s="92" t="s">
        <v>21</v>
      </c>
      <c r="K653" s="92" t="s">
        <v>21</v>
      </c>
      <c r="L653" s="1">
        <f t="shared" si="61"/>
        <v>4</v>
      </c>
      <c r="M653" s="1" t="s">
        <v>668</v>
      </c>
      <c r="N653" s="1" t="str">
        <f t="shared" si="60"/>
        <v>n.a.</v>
      </c>
      <c r="O653" s="1"/>
      <c r="P653" s="1"/>
      <c r="Q653" s="1">
        <f t="shared" si="62"/>
        <v>5</v>
      </c>
      <c r="R653" s="1" t="s">
        <v>668</v>
      </c>
      <c r="S653" s="1" t="str">
        <f t="shared" si="63"/>
        <v>n.a.</v>
      </c>
      <c r="T653" s="1"/>
      <c r="U653" s="1"/>
      <c r="V653" s="1" t="str">
        <f t="shared" si="64"/>
        <v>n.a.</v>
      </c>
      <c r="W653" s="1" t="s">
        <v>668</v>
      </c>
      <c r="X653" s="1" t="str">
        <f t="shared" si="65"/>
        <v>n.a.</v>
      </c>
    </row>
    <row r="654" spans="1:24" x14ac:dyDescent="0.25">
      <c r="A654" s="5"/>
      <c r="B654" s="5" t="str">
        <f>HYPERLINK("https://attack.mitre.org/techniques/T1574/010/","MITRE")</f>
        <v>MITRE</v>
      </c>
      <c r="C654" s="5" t="s">
        <v>509</v>
      </c>
      <c r="D654" s="117" t="s">
        <v>148</v>
      </c>
      <c r="E654" s="118" t="s">
        <v>149</v>
      </c>
      <c r="F654" s="16">
        <v>2</v>
      </c>
      <c r="G654" s="16">
        <v>3</v>
      </c>
      <c r="H654" s="16" t="s">
        <v>7</v>
      </c>
      <c r="I654" s="92"/>
      <c r="J654" s="92" t="s">
        <v>21</v>
      </c>
      <c r="K654" s="92" t="s">
        <v>21</v>
      </c>
      <c r="L654" s="1">
        <f t="shared" si="61"/>
        <v>4</v>
      </c>
      <c r="M654" s="1" t="s">
        <v>668</v>
      </c>
      <c r="N654" s="1" t="str">
        <f t="shared" si="60"/>
        <v>n.a.</v>
      </c>
      <c r="O654" s="1"/>
      <c r="P654" s="1"/>
      <c r="Q654" s="1">
        <f t="shared" si="62"/>
        <v>5</v>
      </c>
      <c r="R654" s="1" t="s">
        <v>668</v>
      </c>
      <c r="S654" s="1" t="str">
        <f t="shared" si="63"/>
        <v>n.a.</v>
      </c>
      <c r="T654" s="1"/>
      <c r="U654" s="1"/>
      <c r="V654" s="1" t="str">
        <f t="shared" si="64"/>
        <v>n.a.</v>
      </c>
      <c r="W654" s="1" t="s">
        <v>668</v>
      </c>
      <c r="X654" s="1" t="str">
        <f t="shared" si="65"/>
        <v>n.a.</v>
      </c>
    </row>
    <row r="655" spans="1:24" x14ac:dyDescent="0.25">
      <c r="A655" s="5"/>
      <c r="B655" s="5" t="str">
        <f>HYPERLINK("https://attack.mitre.org/techniques/T1574/011/","MITRE")</f>
        <v>MITRE</v>
      </c>
      <c r="C655" s="5" t="s">
        <v>509</v>
      </c>
      <c r="D655" s="117" t="s">
        <v>148</v>
      </c>
      <c r="E655" s="118" t="s">
        <v>151</v>
      </c>
      <c r="F655" s="16">
        <v>2</v>
      </c>
      <c r="G655" s="16">
        <v>3</v>
      </c>
      <c r="H655" s="16" t="s">
        <v>7</v>
      </c>
      <c r="I655" s="92"/>
      <c r="J655" s="92" t="s">
        <v>21</v>
      </c>
      <c r="K655" s="92" t="s">
        <v>21</v>
      </c>
      <c r="L655" s="1">
        <f t="shared" si="61"/>
        <v>4</v>
      </c>
      <c r="M655" s="1" t="s">
        <v>668</v>
      </c>
      <c r="N655" s="1" t="str">
        <f t="shared" si="60"/>
        <v>n.a.</v>
      </c>
      <c r="O655" s="1"/>
      <c r="P655" s="1"/>
      <c r="Q655" s="1">
        <f t="shared" si="62"/>
        <v>5</v>
      </c>
      <c r="R655" s="1" t="s">
        <v>668</v>
      </c>
      <c r="S655" s="1" t="str">
        <f t="shared" si="63"/>
        <v>n.a.</v>
      </c>
      <c r="T655" s="1"/>
      <c r="U655" s="1"/>
      <c r="V655" s="1" t="str">
        <f t="shared" si="64"/>
        <v>n.a.</v>
      </c>
      <c r="W655" s="1" t="s">
        <v>668</v>
      </c>
      <c r="X655" s="1" t="str">
        <f t="shared" si="65"/>
        <v>n.a.</v>
      </c>
    </row>
    <row r="656" spans="1:24" x14ac:dyDescent="0.25">
      <c r="A656" s="5"/>
      <c r="B656" s="5" t="str">
        <f>HYPERLINK("https://attack.mitre.org/techniques/T1055/004","MITRE")</f>
        <v>MITRE</v>
      </c>
      <c r="C656" s="5" t="s">
        <v>509</v>
      </c>
      <c r="D656" s="117" t="s">
        <v>164</v>
      </c>
      <c r="E656" s="118" t="s">
        <v>168</v>
      </c>
      <c r="F656" s="16">
        <v>2</v>
      </c>
      <c r="G656" s="16">
        <v>2</v>
      </c>
      <c r="H656" s="16" t="s">
        <v>7</v>
      </c>
      <c r="I656" s="124"/>
      <c r="J656" s="124" t="s">
        <v>21</v>
      </c>
      <c r="K656" s="124" t="s">
        <v>21</v>
      </c>
      <c r="L656" s="1">
        <f t="shared" si="61"/>
        <v>4</v>
      </c>
      <c r="M656" s="1" t="s">
        <v>668</v>
      </c>
      <c r="N656" s="1" t="str">
        <f t="shared" si="60"/>
        <v>n.a.</v>
      </c>
      <c r="O656" s="1"/>
      <c r="P656" s="1"/>
      <c r="Q656" s="1">
        <f t="shared" si="62"/>
        <v>4</v>
      </c>
      <c r="R656" s="1" t="s">
        <v>668</v>
      </c>
      <c r="S656" s="1" t="str">
        <f t="shared" si="63"/>
        <v>n.a.</v>
      </c>
      <c r="T656" s="1"/>
      <c r="U656" s="1"/>
      <c r="V656" s="1" t="str">
        <f t="shared" si="64"/>
        <v>n.a.</v>
      </c>
      <c r="W656" s="1" t="s">
        <v>668</v>
      </c>
      <c r="X656" s="1" t="str">
        <f t="shared" si="65"/>
        <v>n.a.</v>
      </c>
    </row>
    <row r="657" spans="1:24" x14ac:dyDescent="0.25">
      <c r="A657" s="5"/>
      <c r="B657" s="5" t="str">
        <f>HYPERLINK("https://attack.mitre.org/techniques/T1055/001","MITRE")</f>
        <v>MITRE</v>
      </c>
      <c r="C657" s="5" t="s">
        <v>509</v>
      </c>
      <c r="D657" s="117" t="s">
        <v>164</v>
      </c>
      <c r="E657" s="118" t="s">
        <v>165</v>
      </c>
      <c r="F657" s="16">
        <v>2</v>
      </c>
      <c r="G657" s="16">
        <v>2</v>
      </c>
      <c r="H657" s="16" t="s">
        <v>7</v>
      </c>
      <c r="I657" s="124"/>
      <c r="J657" s="124" t="s">
        <v>21</v>
      </c>
      <c r="K657" s="124" t="s">
        <v>21</v>
      </c>
      <c r="L657" s="1">
        <f t="shared" si="61"/>
        <v>4</v>
      </c>
      <c r="M657" s="1" t="s">
        <v>668</v>
      </c>
      <c r="N657" s="1" t="str">
        <f t="shared" si="60"/>
        <v>n.a.</v>
      </c>
      <c r="O657" s="1"/>
      <c r="P657" s="1"/>
      <c r="Q657" s="1">
        <f t="shared" si="62"/>
        <v>4</v>
      </c>
      <c r="R657" s="1" t="s">
        <v>668</v>
      </c>
      <c r="S657" s="1" t="str">
        <f t="shared" si="63"/>
        <v>n.a.</v>
      </c>
      <c r="T657" s="1"/>
      <c r="U657" s="1"/>
      <c r="V657" s="1" t="str">
        <f t="shared" si="64"/>
        <v>n.a.</v>
      </c>
      <c r="W657" s="1" t="s">
        <v>668</v>
      </c>
      <c r="X657" s="1" t="str">
        <f t="shared" si="65"/>
        <v>n.a.</v>
      </c>
    </row>
    <row r="658" spans="1:24" x14ac:dyDescent="0.25">
      <c r="A658" s="5"/>
      <c r="B658" s="5" t="str">
        <f>HYPERLINK("https://attack.mitre.org/techniques/T1055/011","MITRE")</f>
        <v>MITRE</v>
      </c>
      <c r="C658" s="5" t="s">
        <v>509</v>
      </c>
      <c r="D658" s="117" t="s">
        <v>164</v>
      </c>
      <c r="E658" s="118" t="s">
        <v>172</v>
      </c>
      <c r="F658" s="16">
        <v>2</v>
      </c>
      <c r="G658" s="16">
        <v>2</v>
      </c>
      <c r="H658" s="16" t="s">
        <v>7</v>
      </c>
      <c r="I658" s="124"/>
      <c r="J658" s="124" t="s">
        <v>21</v>
      </c>
      <c r="K658" s="124" t="s">
        <v>21</v>
      </c>
      <c r="L658" s="1">
        <f t="shared" si="61"/>
        <v>4</v>
      </c>
      <c r="M658" s="1" t="s">
        <v>668</v>
      </c>
      <c r="N658" s="1" t="str">
        <f t="shared" si="60"/>
        <v>n.a.</v>
      </c>
      <c r="O658" s="1"/>
      <c r="P658" s="1"/>
      <c r="Q658" s="1">
        <f t="shared" si="62"/>
        <v>4</v>
      </c>
      <c r="R658" s="1" t="s">
        <v>668</v>
      </c>
      <c r="S658" s="1" t="str">
        <f t="shared" si="63"/>
        <v>n.a.</v>
      </c>
      <c r="T658" s="1"/>
      <c r="U658" s="1"/>
      <c r="V658" s="1" t="str">
        <f t="shared" si="64"/>
        <v>n.a.</v>
      </c>
      <c r="W658" s="1" t="s">
        <v>668</v>
      </c>
      <c r="X658" s="1" t="str">
        <f t="shared" si="65"/>
        <v>n.a.</v>
      </c>
    </row>
    <row r="659" spans="1:24" x14ac:dyDescent="0.25">
      <c r="A659" s="5"/>
      <c r="B659" s="5" t="str">
        <f>HYPERLINK("https://attack.mitre.org/techniques/T1055/015","MITRE")</f>
        <v>MITRE</v>
      </c>
      <c r="C659" s="5" t="s">
        <v>509</v>
      </c>
      <c r="D659" s="117" t="s">
        <v>164</v>
      </c>
      <c r="E659" s="118" t="s">
        <v>511</v>
      </c>
      <c r="F659" s="16">
        <v>2</v>
      </c>
      <c r="G659" s="16">
        <v>2</v>
      </c>
      <c r="H659" s="16" t="s">
        <v>7</v>
      </c>
      <c r="I659" s="92"/>
      <c r="J659" s="92" t="s">
        <v>21</v>
      </c>
      <c r="K659" s="92"/>
      <c r="L659" s="1">
        <f t="shared" si="61"/>
        <v>3</v>
      </c>
      <c r="M659" s="1" t="s">
        <v>668</v>
      </c>
      <c r="N659" s="1" t="str">
        <f t="shared" si="60"/>
        <v>n.a.</v>
      </c>
      <c r="O659" s="1"/>
      <c r="P659" s="1"/>
      <c r="Q659" s="1">
        <f t="shared" si="62"/>
        <v>3</v>
      </c>
      <c r="R659" s="1" t="s">
        <v>668</v>
      </c>
      <c r="S659" s="1" t="str">
        <f t="shared" si="63"/>
        <v>n.a.</v>
      </c>
      <c r="T659" s="1"/>
      <c r="U659" s="1"/>
      <c r="V659" s="1" t="str">
        <f t="shared" si="64"/>
        <v>n.a.</v>
      </c>
      <c r="W659" s="1" t="s">
        <v>668</v>
      </c>
      <c r="X659" s="1" t="str">
        <f t="shared" si="65"/>
        <v>n.a.</v>
      </c>
    </row>
    <row r="660" spans="1:24" x14ac:dyDescent="0.25">
      <c r="A660" s="5"/>
      <c r="B660" s="5" t="str">
        <f>HYPERLINK("https://attack.mitre.org/techniques/T1055/002","MITRE")</f>
        <v>MITRE</v>
      </c>
      <c r="C660" s="5" t="s">
        <v>509</v>
      </c>
      <c r="D660" s="117" t="s">
        <v>164</v>
      </c>
      <c r="E660" s="118" t="s">
        <v>166</v>
      </c>
      <c r="F660" s="16">
        <v>2</v>
      </c>
      <c r="G660" s="16">
        <v>2</v>
      </c>
      <c r="H660" s="16" t="s">
        <v>7</v>
      </c>
      <c r="I660" s="124"/>
      <c r="J660" s="124" t="s">
        <v>21</v>
      </c>
      <c r="K660" s="124" t="s">
        <v>21</v>
      </c>
      <c r="L660" s="1">
        <f t="shared" si="61"/>
        <v>4</v>
      </c>
      <c r="M660" s="1" t="s">
        <v>668</v>
      </c>
      <c r="N660" s="1" t="str">
        <f t="shared" si="60"/>
        <v>n.a.</v>
      </c>
      <c r="O660" s="1"/>
      <c r="P660" s="1"/>
      <c r="Q660" s="1">
        <f t="shared" si="62"/>
        <v>4</v>
      </c>
      <c r="R660" s="1" t="s">
        <v>668</v>
      </c>
      <c r="S660" s="1" t="str">
        <f t="shared" si="63"/>
        <v>n.a.</v>
      </c>
      <c r="T660" s="1"/>
      <c r="U660" s="1"/>
      <c r="V660" s="1" t="str">
        <f t="shared" si="64"/>
        <v>n.a.</v>
      </c>
      <c r="W660" s="1" t="s">
        <v>668</v>
      </c>
      <c r="X660" s="1" t="str">
        <f t="shared" si="65"/>
        <v>n.a.</v>
      </c>
    </row>
    <row r="661" spans="1:24" x14ac:dyDescent="0.25">
      <c r="A661" s="5"/>
      <c r="B661" s="5" t="str">
        <f>HYPERLINK("https://attack.mitre.org/techniques/T1055/009","MITRE")</f>
        <v>MITRE</v>
      </c>
      <c r="C661" s="5" t="s">
        <v>509</v>
      </c>
      <c r="D661" s="117" t="s">
        <v>164</v>
      </c>
      <c r="E661" s="118" t="s">
        <v>171</v>
      </c>
      <c r="F661" s="16">
        <v>2</v>
      </c>
      <c r="G661" s="16">
        <v>2</v>
      </c>
      <c r="H661" s="16" t="s">
        <v>7</v>
      </c>
      <c r="I661" s="92"/>
      <c r="J661" s="92" t="s">
        <v>21</v>
      </c>
      <c r="K661" s="92" t="s">
        <v>21</v>
      </c>
      <c r="L661" s="1">
        <f t="shared" si="61"/>
        <v>4</v>
      </c>
      <c r="M661" s="1" t="s">
        <v>668</v>
      </c>
      <c r="N661" s="1" t="str">
        <f t="shared" si="60"/>
        <v>n.a.</v>
      </c>
      <c r="O661" s="1"/>
      <c r="P661" s="1"/>
      <c r="Q661" s="1">
        <f t="shared" si="62"/>
        <v>4</v>
      </c>
      <c r="R661" s="1" t="s">
        <v>668</v>
      </c>
      <c r="S661" s="1" t="str">
        <f t="shared" si="63"/>
        <v>n.a.</v>
      </c>
      <c r="T661" s="1"/>
      <c r="U661" s="1"/>
      <c r="V661" s="1" t="str">
        <f t="shared" si="64"/>
        <v>n.a.</v>
      </c>
      <c r="W661" s="1" t="s">
        <v>668</v>
      </c>
      <c r="X661" s="1" t="str">
        <f t="shared" si="65"/>
        <v>n.a.</v>
      </c>
    </row>
    <row r="662" spans="1:24" x14ac:dyDescent="0.25">
      <c r="A662" s="5"/>
      <c r="B662" s="5" t="str">
        <f>HYPERLINK("https://attack.mitre.org/techniques/T1055/013","MITRE")</f>
        <v>MITRE</v>
      </c>
      <c r="C662" s="5" t="s">
        <v>509</v>
      </c>
      <c r="D662" s="117" t="s">
        <v>164</v>
      </c>
      <c r="E662" s="118" t="s">
        <v>173</v>
      </c>
      <c r="F662" s="16">
        <v>2</v>
      </c>
      <c r="G662" s="16">
        <v>2</v>
      </c>
      <c r="H662" s="16" t="s">
        <v>7</v>
      </c>
      <c r="I662" s="124"/>
      <c r="J662" s="124" t="s">
        <v>21</v>
      </c>
      <c r="K662" s="124" t="s">
        <v>21</v>
      </c>
      <c r="L662" s="1">
        <f t="shared" si="61"/>
        <v>4</v>
      </c>
      <c r="M662" s="1" t="s">
        <v>668</v>
      </c>
      <c r="N662" s="1" t="str">
        <f t="shared" si="60"/>
        <v>n.a.</v>
      </c>
      <c r="O662" s="1"/>
      <c r="P662" s="1"/>
      <c r="Q662" s="1">
        <f t="shared" si="62"/>
        <v>4</v>
      </c>
      <c r="R662" s="1" t="s">
        <v>668</v>
      </c>
      <c r="S662" s="1" t="str">
        <f t="shared" si="63"/>
        <v>n.a.</v>
      </c>
      <c r="T662" s="1"/>
      <c r="U662" s="1"/>
      <c r="V662" s="1" t="str">
        <f t="shared" si="64"/>
        <v>n.a.</v>
      </c>
      <c r="W662" s="1" t="s">
        <v>668</v>
      </c>
      <c r="X662" s="1" t="str">
        <f t="shared" si="65"/>
        <v>n.a.</v>
      </c>
    </row>
    <row r="663" spans="1:24" x14ac:dyDescent="0.25">
      <c r="A663" s="5"/>
      <c r="B663" s="5" t="str">
        <f>HYPERLINK("https://attack.mitre.org/techniques/T1055/012","MITRE")</f>
        <v>MITRE</v>
      </c>
      <c r="C663" s="5" t="s">
        <v>509</v>
      </c>
      <c r="D663" s="117" t="s">
        <v>164</v>
      </c>
      <c r="E663" s="118" t="s">
        <v>174</v>
      </c>
      <c r="F663" s="16">
        <v>2</v>
      </c>
      <c r="G663" s="16">
        <v>2</v>
      </c>
      <c r="H663" s="16" t="s">
        <v>7</v>
      </c>
      <c r="I663" s="124"/>
      <c r="J663" s="124" t="s">
        <v>21</v>
      </c>
      <c r="K663" s="124" t="s">
        <v>21</v>
      </c>
      <c r="L663" s="1">
        <f t="shared" si="61"/>
        <v>4</v>
      </c>
      <c r="M663" s="1" t="s">
        <v>668</v>
      </c>
      <c r="N663" s="1" t="str">
        <f t="shared" si="60"/>
        <v>n.a.</v>
      </c>
      <c r="O663" s="1"/>
      <c r="P663" s="1"/>
      <c r="Q663" s="1">
        <f t="shared" si="62"/>
        <v>4</v>
      </c>
      <c r="R663" s="1" t="s">
        <v>668</v>
      </c>
      <c r="S663" s="1" t="str">
        <f t="shared" si="63"/>
        <v>n.a.</v>
      </c>
      <c r="T663" s="1"/>
      <c r="U663" s="1"/>
      <c r="V663" s="1" t="str">
        <f t="shared" si="64"/>
        <v>n.a.</v>
      </c>
      <c r="W663" s="1" t="s">
        <v>668</v>
      </c>
      <c r="X663" s="1" t="str">
        <f t="shared" si="65"/>
        <v>n.a.</v>
      </c>
    </row>
    <row r="664" spans="1:24" x14ac:dyDescent="0.25">
      <c r="A664" s="5"/>
      <c r="B664" s="5" t="str">
        <f>HYPERLINK("https://attack.mitre.org/techniques/T1055/008","MITRE")</f>
        <v>MITRE</v>
      </c>
      <c r="C664" s="5" t="s">
        <v>509</v>
      </c>
      <c r="D664" s="117" t="s">
        <v>164</v>
      </c>
      <c r="E664" s="118" t="s">
        <v>170</v>
      </c>
      <c r="F664" s="16">
        <v>2</v>
      </c>
      <c r="G664" s="16">
        <v>2</v>
      </c>
      <c r="H664" s="16" t="s">
        <v>7</v>
      </c>
      <c r="I664" s="92"/>
      <c r="J664" s="92" t="s">
        <v>21</v>
      </c>
      <c r="K664" s="92" t="s">
        <v>21</v>
      </c>
      <c r="L664" s="1">
        <f t="shared" si="61"/>
        <v>4</v>
      </c>
      <c r="M664" s="1" t="s">
        <v>668</v>
      </c>
      <c r="N664" s="1" t="str">
        <f t="shared" si="60"/>
        <v>n.a.</v>
      </c>
      <c r="O664" s="1"/>
      <c r="P664" s="1"/>
      <c r="Q664" s="1">
        <f t="shared" si="62"/>
        <v>4</v>
      </c>
      <c r="R664" s="1" t="s">
        <v>668</v>
      </c>
      <c r="S664" s="1" t="str">
        <f t="shared" si="63"/>
        <v>n.a.</v>
      </c>
      <c r="T664" s="1"/>
      <c r="U664" s="1"/>
      <c r="V664" s="1" t="str">
        <f t="shared" si="64"/>
        <v>n.a.</v>
      </c>
      <c r="W664" s="1" t="s">
        <v>668</v>
      </c>
      <c r="X664" s="1" t="str">
        <f t="shared" si="65"/>
        <v>n.a.</v>
      </c>
    </row>
    <row r="665" spans="1:24" x14ac:dyDescent="0.25">
      <c r="A665" s="5"/>
      <c r="B665" s="5" t="str">
        <f>HYPERLINK("https://attack.mitre.org/techniques/T1055/003","MITRE")</f>
        <v>MITRE</v>
      </c>
      <c r="C665" s="5" t="s">
        <v>509</v>
      </c>
      <c r="D665" s="117" t="s">
        <v>164</v>
      </c>
      <c r="E665" s="118" t="s">
        <v>167</v>
      </c>
      <c r="F665" s="16">
        <v>2</v>
      </c>
      <c r="G665" s="16">
        <v>2</v>
      </c>
      <c r="H665" s="16" t="s">
        <v>7</v>
      </c>
      <c r="I665" s="124"/>
      <c r="J665" s="124" t="s">
        <v>21</v>
      </c>
      <c r="K665" s="124" t="s">
        <v>21</v>
      </c>
      <c r="L665" s="1">
        <f t="shared" si="61"/>
        <v>4</v>
      </c>
      <c r="M665" s="1" t="s">
        <v>668</v>
      </c>
      <c r="N665" s="1" t="str">
        <f t="shared" si="60"/>
        <v>n.a.</v>
      </c>
      <c r="O665" s="1"/>
      <c r="P665" s="1"/>
      <c r="Q665" s="1">
        <f t="shared" si="62"/>
        <v>4</v>
      </c>
      <c r="R665" s="1" t="s">
        <v>668</v>
      </c>
      <c r="S665" s="1" t="str">
        <f t="shared" si="63"/>
        <v>n.a.</v>
      </c>
      <c r="T665" s="1"/>
      <c r="U665" s="1"/>
      <c r="V665" s="1" t="str">
        <f t="shared" si="64"/>
        <v>n.a.</v>
      </c>
      <c r="W665" s="1" t="s">
        <v>668</v>
      </c>
      <c r="X665" s="1" t="str">
        <f t="shared" si="65"/>
        <v>n.a.</v>
      </c>
    </row>
    <row r="666" spans="1:24" x14ac:dyDescent="0.25">
      <c r="A666" s="5"/>
      <c r="B666" s="5" t="str">
        <f>HYPERLINK("https://attack.mitre.org/techniques/T1055/005","MITRE")</f>
        <v>MITRE</v>
      </c>
      <c r="C666" s="5" t="s">
        <v>509</v>
      </c>
      <c r="D666" s="117" t="s">
        <v>164</v>
      </c>
      <c r="E666" s="118" t="s">
        <v>169</v>
      </c>
      <c r="F666" s="16">
        <v>2</v>
      </c>
      <c r="G666" s="16">
        <v>2</v>
      </c>
      <c r="H666" s="16" t="s">
        <v>7</v>
      </c>
      <c r="I666" s="124"/>
      <c r="J666" s="124" t="s">
        <v>21</v>
      </c>
      <c r="K666" s="124" t="s">
        <v>21</v>
      </c>
      <c r="L666" s="1">
        <f t="shared" si="61"/>
        <v>4</v>
      </c>
      <c r="M666" s="1" t="s">
        <v>668</v>
      </c>
      <c r="N666" s="1" t="str">
        <f t="shared" si="60"/>
        <v>n.a.</v>
      </c>
      <c r="O666" s="1"/>
      <c r="P666" s="1"/>
      <c r="Q666" s="1">
        <f t="shared" si="62"/>
        <v>4</v>
      </c>
      <c r="R666" s="1" t="s">
        <v>668</v>
      </c>
      <c r="S666" s="1" t="str">
        <f t="shared" si="63"/>
        <v>n.a.</v>
      </c>
      <c r="T666" s="1"/>
      <c r="U666" s="1"/>
      <c r="V666" s="1" t="str">
        <f t="shared" si="64"/>
        <v>n.a.</v>
      </c>
      <c r="W666" s="1" t="s">
        <v>668</v>
      </c>
      <c r="X666" s="1" t="str">
        <f t="shared" si="65"/>
        <v>n.a.</v>
      </c>
    </row>
    <row r="667" spans="1:24" x14ac:dyDescent="0.25">
      <c r="A667" s="5"/>
      <c r="B667" s="5" t="str">
        <f>HYPERLINK("https://attack.mitre.org/techniques/T1055/014","MITRE")</f>
        <v>MITRE</v>
      </c>
      <c r="C667" s="5" t="s">
        <v>509</v>
      </c>
      <c r="D667" s="117" t="s">
        <v>164</v>
      </c>
      <c r="E667" s="118" t="s">
        <v>175</v>
      </c>
      <c r="F667" s="16">
        <v>2</v>
      </c>
      <c r="G667" s="16">
        <v>2</v>
      </c>
      <c r="H667" s="16" t="s">
        <v>7</v>
      </c>
      <c r="I667" s="92"/>
      <c r="J667" s="92" t="s">
        <v>21</v>
      </c>
      <c r="K667" s="92" t="s">
        <v>21</v>
      </c>
      <c r="L667" s="1">
        <f t="shared" si="61"/>
        <v>4</v>
      </c>
      <c r="M667" s="1" t="s">
        <v>668</v>
      </c>
      <c r="N667" s="1" t="str">
        <f t="shared" si="60"/>
        <v>n.a.</v>
      </c>
      <c r="O667" s="1"/>
      <c r="P667" s="1"/>
      <c r="Q667" s="1">
        <f t="shared" si="62"/>
        <v>4</v>
      </c>
      <c r="R667" s="1" t="s">
        <v>668</v>
      </c>
      <c r="S667" s="1" t="str">
        <f t="shared" si="63"/>
        <v>n.a.</v>
      </c>
      <c r="T667" s="1"/>
      <c r="U667" s="1"/>
      <c r="V667" s="1" t="str">
        <f t="shared" si="64"/>
        <v>n.a.</v>
      </c>
      <c r="W667" s="1" t="s">
        <v>668</v>
      </c>
      <c r="X667" s="1" t="str">
        <f t="shared" si="65"/>
        <v>n.a.</v>
      </c>
    </row>
    <row r="668" spans="1:24" x14ac:dyDescent="0.25">
      <c r="A668" s="5"/>
      <c r="B668" s="5" t="str">
        <f>HYPERLINK("https://attack.mitre.org/techniques/T1053/002/","MITRE")</f>
        <v>MITRE</v>
      </c>
      <c r="C668" s="5" t="s">
        <v>509</v>
      </c>
      <c r="D668" s="117" t="s">
        <v>333</v>
      </c>
      <c r="E668" s="118" t="s">
        <v>350</v>
      </c>
      <c r="F668" s="16">
        <v>2</v>
      </c>
      <c r="G668" s="16">
        <v>2</v>
      </c>
      <c r="H668" s="16" t="s">
        <v>7</v>
      </c>
      <c r="I668" s="92"/>
      <c r="J668" s="92" t="s">
        <v>21</v>
      </c>
      <c r="K668" s="92" t="s">
        <v>21</v>
      </c>
      <c r="L668" s="1">
        <f t="shared" si="61"/>
        <v>4</v>
      </c>
      <c r="M668" s="1" t="s">
        <v>668</v>
      </c>
      <c r="N668" s="1" t="str">
        <f t="shared" si="60"/>
        <v>n.a.</v>
      </c>
      <c r="O668" s="1"/>
      <c r="P668" s="1"/>
      <c r="Q668" s="1">
        <f t="shared" si="62"/>
        <v>4</v>
      </c>
      <c r="R668" s="1" t="s">
        <v>668</v>
      </c>
      <c r="S668" s="1" t="str">
        <f t="shared" si="63"/>
        <v>n.a.</v>
      </c>
      <c r="T668" s="1"/>
      <c r="U668" s="1"/>
      <c r="V668" s="1" t="str">
        <f t="shared" si="64"/>
        <v>n.a.</v>
      </c>
      <c r="W668" s="1" t="s">
        <v>668</v>
      </c>
      <c r="X668" s="1" t="str">
        <f t="shared" si="65"/>
        <v>n.a.</v>
      </c>
    </row>
    <row r="669" spans="1:24" x14ac:dyDescent="0.25">
      <c r="A669" s="5"/>
      <c r="B669" s="5" t="str">
        <f>HYPERLINK("https://attack.mitre.org/techniques/T1053/007/","MITRE")</f>
        <v>MITRE</v>
      </c>
      <c r="C669" s="5" t="s">
        <v>509</v>
      </c>
      <c r="D669" s="117" t="s">
        <v>333</v>
      </c>
      <c r="E669" s="118" t="s">
        <v>359</v>
      </c>
      <c r="F669" s="16">
        <v>2</v>
      </c>
      <c r="G669" s="16">
        <v>3</v>
      </c>
      <c r="H669" s="16">
        <v>3</v>
      </c>
      <c r="I669" s="92"/>
      <c r="J669" s="92" t="s">
        <v>21</v>
      </c>
      <c r="K669" s="92" t="s">
        <v>21</v>
      </c>
      <c r="L669" s="1">
        <f t="shared" si="61"/>
        <v>4</v>
      </c>
      <c r="M669" s="1" t="s">
        <v>668</v>
      </c>
      <c r="N669" s="1" t="str">
        <f t="shared" si="60"/>
        <v>n.a.</v>
      </c>
      <c r="O669" s="1"/>
      <c r="P669" s="1"/>
      <c r="Q669" s="1">
        <f t="shared" si="62"/>
        <v>5</v>
      </c>
      <c r="R669" s="1" t="s">
        <v>668</v>
      </c>
      <c r="S669" s="1" t="str">
        <f t="shared" si="63"/>
        <v>n.a.</v>
      </c>
      <c r="T669" s="1"/>
      <c r="U669" s="1"/>
      <c r="V669" s="1">
        <f t="shared" si="64"/>
        <v>5</v>
      </c>
      <c r="W669" s="1" t="s">
        <v>668</v>
      </c>
      <c r="X669" s="1" t="str">
        <f t="shared" si="65"/>
        <v>n.a.</v>
      </c>
    </row>
    <row r="670" spans="1:24" x14ac:dyDescent="0.25">
      <c r="A670" s="5"/>
      <c r="B670" s="5" t="str">
        <f>HYPERLINK("https://attack.mitre.org/techniques/T1053/003/","MITRE")</f>
        <v>MITRE</v>
      </c>
      <c r="C670" s="5" t="s">
        <v>509</v>
      </c>
      <c r="D670" s="117" t="s">
        <v>333</v>
      </c>
      <c r="E670" s="118" t="s">
        <v>334</v>
      </c>
      <c r="F670" s="16">
        <v>2</v>
      </c>
      <c r="G670" s="16">
        <v>2</v>
      </c>
      <c r="H670" s="16" t="s">
        <v>7</v>
      </c>
      <c r="I670" s="92"/>
      <c r="J670" s="92" t="s">
        <v>21</v>
      </c>
      <c r="K670" s="92" t="s">
        <v>21</v>
      </c>
      <c r="L670" s="1">
        <f t="shared" si="61"/>
        <v>4</v>
      </c>
      <c r="M670" s="1" t="s">
        <v>668</v>
      </c>
      <c r="N670" s="1" t="str">
        <f t="shared" si="60"/>
        <v>n.a.</v>
      </c>
      <c r="O670" s="1"/>
      <c r="P670" s="1"/>
      <c r="Q670" s="1">
        <f t="shared" si="62"/>
        <v>4</v>
      </c>
      <c r="R670" s="1" t="s">
        <v>668</v>
      </c>
      <c r="S670" s="1" t="str">
        <f t="shared" si="63"/>
        <v>n.a.</v>
      </c>
      <c r="T670" s="1"/>
      <c r="U670" s="1"/>
      <c r="V670" s="1" t="str">
        <f t="shared" si="64"/>
        <v>n.a.</v>
      </c>
      <c r="W670" s="1" t="s">
        <v>668</v>
      </c>
      <c r="X670" s="1" t="str">
        <f t="shared" si="65"/>
        <v>n.a.</v>
      </c>
    </row>
    <row r="671" spans="1:24" x14ac:dyDescent="0.25">
      <c r="A671" s="5"/>
      <c r="B671" s="5" t="str">
        <f>HYPERLINK("https://attack.mitre.org/techniques/T1053/005/","MITRE")</f>
        <v>MITRE</v>
      </c>
      <c r="C671" s="5" t="s">
        <v>509</v>
      </c>
      <c r="D671" s="117" t="s">
        <v>333</v>
      </c>
      <c r="E671" s="118" t="s">
        <v>351</v>
      </c>
      <c r="F671" s="16">
        <v>3</v>
      </c>
      <c r="G671" s="16">
        <v>3</v>
      </c>
      <c r="H671" s="16" t="s">
        <v>7</v>
      </c>
      <c r="I671" s="92"/>
      <c r="J671" s="92" t="s">
        <v>21</v>
      </c>
      <c r="K671" s="92" t="s">
        <v>21</v>
      </c>
      <c r="L671" s="1">
        <f t="shared" si="61"/>
        <v>5</v>
      </c>
      <c r="M671" s="1" t="s">
        <v>668</v>
      </c>
      <c r="N671" s="1" t="str">
        <f t="shared" si="60"/>
        <v>n.a.</v>
      </c>
      <c r="O671" s="1"/>
      <c r="P671" s="1"/>
      <c r="Q671" s="1">
        <f t="shared" si="62"/>
        <v>5</v>
      </c>
      <c r="R671" s="1" t="s">
        <v>668</v>
      </c>
      <c r="S671" s="1" t="str">
        <f t="shared" si="63"/>
        <v>n.a.</v>
      </c>
      <c r="T671" s="1"/>
      <c r="U671" s="1"/>
      <c r="V671" s="1" t="str">
        <f t="shared" si="64"/>
        <v>n.a.</v>
      </c>
      <c r="W671" s="1" t="s">
        <v>668</v>
      </c>
      <c r="X671" s="1" t="str">
        <f t="shared" si="65"/>
        <v>n.a.</v>
      </c>
    </row>
    <row r="672" spans="1:24" x14ac:dyDescent="0.25">
      <c r="A672" s="5"/>
      <c r="B672" s="5" t="str">
        <f>HYPERLINK("https://attack.mitre.org/techniques/T1053/006/","MITRE")</f>
        <v>MITRE</v>
      </c>
      <c r="C672" s="5" t="s">
        <v>509</v>
      </c>
      <c r="D672" s="117" t="s">
        <v>333</v>
      </c>
      <c r="E672" s="118" t="s">
        <v>335</v>
      </c>
      <c r="F672" s="16">
        <v>1</v>
      </c>
      <c r="G672" s="16">
        <v>2</v>
      </c>
      <c r="H672" s="16" t="s">
        <v>7</v>
      </c>
      <c r="I672" s="92"/>
      <c r="J672" s="92" t="s">
        <v>21</v>
      </c>
      <c r="K672" s="92" t="s">
        <v>21</v>
      </c>
      <c r="L672" s="1">
        <f t="shared" si="61"/>
        <v>3</v>
      </c>
      <c r="M672" s="1" t="s">
        <v>668</v>
      </c>
      <c r="N672" s="1" t="str">
        <f t="shared" si="60"/>
        <v>n.a.</v>
      </c>
      <c r="O672" s="1"/>
      <c r="P672" s="1"/>
      <c r="Q672" s="1">
        <f t="shared" si="62"/>
        <v>4</v>
      </c>
      <c r="R672" s="1" t="s">
        <v>668</v>
      </c>
      <c r="S672" s="1" t="str">
        <f t="shared" si="63"/>
        <v>n.a.</v>
      </c>
      <c r="T672" s="1"/>
      <c r="U672" s="1"/>
      <c r="V672" s="1" t="str">
        <f t="shared" si="64"/>
        <v>n.a.</v>
      </c>
      <c r="W672" s="1" t="s">
        <v>668</v>
      </c>
      <c r="X672" s="1" t="str">
        <f t="shared" si="65"/>
        <v>n.a.</v>
      </c>
    </row>
    <row r="673" spans="1:24" x14ac:dyDescent="0.25">
      <c r="A673" s="5"/>
      <c r="B673" s="5" t="str">
        <f>HYPERLINK("https://attack.mitre.org/techniques/T1078/004/","MITRE")</f>
        <v>MITRE</v>
      </c>
      <c r="C673" s="5" t="s">
        <v>509</v>
      </c>
      <c r="D673" s="117" t="s">
        <v>176</v>
      </c>
      <c r="E673" s="118" t="s">
        <v>180</v>
      </c>
      <c r="F673" s="16">
        <v>2</v>
      </c>
      <c r="G673" s="16">
        <v>3</v>
      </c>
      <c r="H673" s="16">
        <v>3</v>
      </c>
      <c r="I673" s="92" t="s">
        <v>21</v>
      </c>
      <c r="J673" s="92" t="s">
        <v>21</v>
      </c>
      <c r="K673" s="92" t="s">
        <v>21</v>
      </c>
      <c r="L673" s="1">
        <f t="shared" si="61"/>
        <v>5</v>
      </c>
      <c r="M673" s="1" t="s">
        <v>668</v>
      </c>
      <c r="N673" s="1" t="str">
        <f t="shared" si="60"/>
        <v>n.a.</v>
      </c>
      <c r="O673" s="1"/>
      <c r="P673" s="1"/>
      <c r="Q673" s="1">
        <f t="shared" si="62"/>
        <v>6</v>
      </c>
      <c r="R673" s="1" t="s">
        <v>668</v>
      </c>
      <c r="S673" s="1" t="str">
        <f t="shared" si="63"/>
        <v>n.a.</v>
      </c>
      <c r="T673" s="1"/>
      <c r="U673" s="1"/>
      <c r="V673" s="1">
        <f t="shared" si="64"/>
        <v>6</v>
      </c>
      <c r="W673" s="1" t="s">
        <v>668</v>
      </c>
      <c r="X673" s="1" t="str">
        <f t="shared" si="65"/>
        <v>n.a.</v>
      </c>
    </row>
    <row r="674" spans="1:24" x14ac:dyDescent="0.25">
      <c r="A674" s="5"/>
      <c r="B674" s="5" t="str">
        <f>HYPERLINK("https://attack.mitre.org/techniques/T1078/001/","MITRE")</f>
        <v>MITRE</v>
      </c>
      <c r="C674" s="5" t="s">
        <v>509</v>
      </c>
      <c r="D674" s="117" t="s">
        <v>176</v>
      </c>
      <c r="E674" s="118" t="s">
        <v>177</v>
      </c>
      <c r="F674" s="16">
        <v>3</v>
      </c>
      <c r="G674" s="16">
        <v>3</v>
      </c>
      <c r="H674" s="16">
        <v>3</v>
      </c>
      <c r="I674" s="92" t="s">
        <v>21</v>
      </c>
      <c r="J674" s="92" t="s">
        <v>21</v>
      </c>
      <c r="K674" s="92" t="s">
        <v>21</v>
      </c>
      <c r="L674" s="1">
        <f t="shared" si="61"/>
        <v>6</v>
      </c>
      <c r="M674" s="1" t="s">
        <v>668</v>
      </c>
      <c r="N674" s="1" t="str">
        <f t="shared" si="60"/>
        <v>n.a.</v>
      </c>
      <c r="O674" s="1"/>
      <c r="P674" s="1"/>
      <c r="Q674" s="1">
        <f t="shared" si="62"/>
        <v>6</v>
      </c>
      <c r="R674" s="1" t="s">
        <v>668</v>
      </c>
      <c r="S674" s="1" t="str">
        <f t="shared" si="63"/>
        <v>n.a.</v>
      </c>
      <c r="T674" s="1"/>
      <c r="U674" s="1"/>
      <c r="V674" s="1">
        <f t="shared" si="64"/>
        <v>6</v>
      </c>
      <c r="W674" s="1" t="s">
        <v>668</v>
      </c>
      <c r="X674" s="1" t="str">
        <f t="shared" si="65"/>
        <v>n.a.</v>
      </c>
    </row>
    <row r="675" spans="1:24" x14ac:dyDescent="0.25">
      <c r="A675" s="5"/>
      <c r="B675" s="5" t="str">
        <f>HYPERLINK("https://attack.mitre.org/techniques/T1078/002/","MITRE")</f>
        <v>MITRE</v>
      </c>
      <c r="C675" s="5" t="s">
        <v>509</v>
      </c>
      <c r="D675" s="117" t="s">
        <v>176</v>
      </c>
      <c r="E675" s="118" t="s">
        <v>178</v>
      </c>
      <c r="F675" s="16">
        <v>3</v>
      </c>
      <c r="G675" s="16">
        <v>3</v>
      </c>
      <c r="H675" s="16" t="s">
        <v>7</v>
      </c>
      <c r="I675" s="92" t="s">
        <v>21</v>
      </c>
      <c r="J675" s="92" t="s">
        <v>21</v>
      </c>
      <c r="K675" s="92" t="s">
        <v>21</v>
      </c>
      <c r="L675" s="1">
        <f t="shared" si="61"/>
        <v>6</v>
      </c>
      <c r="M675" s="1" t="s">
        <v>668</v>
      </c>
      <c r="N675" s="1" t="str">
        <f t="shared" si="60"/>
        <v>n.a.</v>
      </c>
      <c r="O675" s="1"/>
      <c r="P675" s="1"/>
      <c r="Q675" s="1">
        <f t="shared" si="62"/>
        <v>6</v>
      </c>
      <c r="R675" s="1" t="s">
        <v>668</v>
      </c>
      <c r="S675" s="1" t="str">
        <f t="shared" si="63"/>
        <v>n.a.</v>
      </c>
      <c r="T675" s="1"/>
      <c r="U675" s="1"/>
      <c r="V675" s="1" t="str">
        <f t="shared" si="64"/>
        <v>n.a.</v>
      </c>
      <c r="W675" s="1" t="s">
        <v>668</v>
      </c>
      <c r="X675" s="1" t="str">
        <f t="shared" si="65"/>
        <v>n.a.</v>
      </c>
    </row>
    <row r="676" spans="1:24" x14ac:dyDescent="0.25">
      <c r="A676" s="5"/>
      <c r="B676" s="5" t="str">
        <f>HYPERLINK("https://attack.mitre.org/techniques/T1078/003/","MITRE")</f>
        <v>MITRE</v>
      </c>
      <c r="C676" s="5" t="s">
        <v>509</v>
      </c>
      <c r="D676" s="117" t="s">
        <v>176</v>
      </c>
      <c r="E676" s="118" t="s">
        <v>179</v>
      </c>
      <c r="F676" s="16">
        <v>2</v>
      </c>
      <c r="G676" s="16">
        <v>3</v>
      </c>
      <c r="H676" s="16" t="s">
        <v>7</v>
      </c>
      <c r="I676" s="92" t="s">
        <v>21</v>
      </c>
      <c r="J676" s="92" t="s">
        <v>21</v>
      </c>
      <c r="K676" s="92" t="s">
        <v>21</v>
      </c>
      <c r="L676" s="1">
        <f t="shared" si="61"/>
        <v>5</v>
      </c>
      <c r="M676" s="1" t="s">
        <v>668</v>
      </c>
      <c r="N676" s="1" t="str">
        <f t="shared" si="60"/>
        <v>n.a.</v>
      </c>
      <c r="O676" s="1"/>
      <c r="P676" s="1"/>
      <c r="Q676" s="1">
        <f t="shared" si="62"/>
        <v>6</v>
      </c>
      <c r="R676" s="1" t="s">
        <v>668</v>
      </c>
      <c r="S676" s="1" t="str">
        <f t="shared" si="63"/>
        <v>n.a.</v>
      </c>
      <c r="T676" s="1"/>
      <c r="U676" s="1"/>
      <c r="V676" s="1" t="str">
        <f t="shared" si="64"/>
        <v>n.a.</v>
      </c>
      <c r="W676" s="1" t="s">
        <v>668</v>
      </c>
      <c r="X676" s="1" t="str">
        <f t="shared" si="65"/>
        <v>n.a.</v>
      </c>
    </row>
    <row r="677" spans="1:24" x14ac:dyDescent="0.25">
      <c r="A677" s="2"/>
      <c r="B677" s="2" t="str">
        <f>HYPERLINK("https://attack.mitre.org/techniques/T1595/001","MITRE")</f>
        <v>MITRE</v>
      </c>
      <c r="C677" s="2" t="s">
        <v>513</v>
      </c>
      <c r="D677" s="117" t="s">
        <v>544</v>
      </c>
      <c r="E677" s="118" t="s">
        <v>546</v>
      </c>
      <c r="F677" s="16">
        <v>1</v>
      </c>
      <c r="G677" s="16">
        <v>2</v>
      </c>
      <c r="H677" s="16">
        <v>2</v>
      </c>
      <c r="I677" s="124"/>
      <c r="J677" s="124"/>
      <c r="K677" s="124"/>
      <c r="L677" s="1">
        <f t="shared" si="61"/>
        <v>1</v>
      </c>
      <c r="M677" s="1" t="s">
        <v>668</v>
      </c>
      <c r="N677" s="1" t="str">
        <f t="shared" si="60"/>
        <v>n.a.</v>
      </c>
      <c r="O677" s="1"/>
      <c r="P677" s="1"/>
      <c r="Q677" s="1">
        <f t="shared" si="62"/>
        <v>2</v>
      </c>
      <c r="R677" s="1" t="s">
        <v>668</v>
      </c>
      <c r="S677" s="1" t="str">
        <f t="shared" si="63"/>
        <v>n.a.</v>
      </c>
      <c r="T677" s="1"/>
      <c r="U677" s="1"/>
      <c r="V677" s="1">
        <f t="shared" si="64"/>
        <v>2</v>
      </c>
      <c r="W677" s="1" t="s">
        <v>668</v>
      </c>
      <c r="X677" s="1" t="str">
        <f t="shared" si="65"/>
        <v>n.a.</v>
      </c>
    </row>
    <row r="678" spans="1:24" x14ac:dyDescent="0.25">
      <c r="A678" s="2"/>
      <c r="B678" s="2" t="str">
        <f>HYPERLINK("https://attack.mitre.org/techniques/T1595/002","MITRE")</f>
        <v>MITRE</v>
      </c>
      <c r="C678" s="2" t="s">
        <v>513</v>
      </c>
      <c r="D678" s="117" t="s">
        <v>544</v>
      </c>
      <c r="E678" s="118" t="s">
        <v>547</v>
      </c>
      <c r="F678" s="16">
        <v>1</v>
      </c>
      <c r="G678" s="16">
        <v>2</v>
      </c>
      <c r="H678" s="16">
        <v>2</v>
      </c>
      <c r="I678" s="124"/>
      <c r="J678" s="124"/>
      <c r="K678" s="124"/>
      <c r="L678" s="1">
        <f t="shared" si="61"/>
        <v>1</v>
      </c>
      <c r="M678" s="1" t="s">
        <v>668</v>
      </c>
      <c r="N678" s="1" t="str">
        <f t="shared" si="60"/>
        <v>n.a.</v>
      </c>
      <c r="O678" s="1"/>
      <c r="P678" s="1"/>
      <c r="Q678" s="1">
        <f t="shared" si="62"/>
        <v>2</v>
      </c>
      <c r="R678" s="1" t="s">
        <v>668</v>
      </c>
      <c r="S678" s="1" t="str">
        <f t="shared" si="63"/>
        <v>n.a.</v>
      </c>
      <c r="T678" s="1"/>
      <c r="U678" s="1"/>
      <c r="V678" s="1">
        <f t="shared" si="64"/>
        <v>2</v>
      </c>
      <c r="W678" s="1" t="s">
        <v>668</v>
      </c>
      <c r="X678" s="1" t="str">
        <f t="shared" si="65"/>
        <v>n.a.</v>
      </c>
    </row>
    <row r="679" spans="1:24" x14ac:dyDescent="0.25">
      <c r="A679" s="2"/>
      <c r="B679" s="2" t="str">
        <f>HYPERLINK("https://attack.mitre.org/techniques/T1595/003","MITRE")</f>
        <v>MITRE</v>
      </c>
      <c r="C679" s="2" t="s">
        <v>513</v>
      </c>
      <c r="D679" s="117" t="s">
        <v>544</v>
      </c>
      <c r="E679" s="118" t="s">
        <v>545</v>
      </c>
      <c r="F679" s="16">
        <v>1</v>
      </c>
      <c r="G679" s="16">
        <v>2</v>
      </c>
      <c r="H679" s="16">
        <v>2</v>
      </c>
      <c r="I679" s="124"/>
      <c r="J679" s="124"/>
      <c r="K679" s="124"/>
      <c r="L679" s="1">
        <f t="shared" si="61"/>
        <v>1</v>
      </c>
      <c r="M679" s="1" t="s">
        <v>668</v>
      </c>
      <c r="N679" s="1" t="str">
        <f t="shared" si="60"/>
        <v>n.a.</v>
      </c>
      <c r="O679" s="1"/>
      <c r="P679" s="1"/>
      <c r="Q679" s="1">
        <f t="shared" si="62"/>
        <v>2</v>
      </c>
      <c r="R679" s="1" t="s">
        <v>668</v>
      </c>
      <c r="S679" s="1" t="str">
        <f t="shared" si="63"/>
        <v>n.a.</v>
      </c>
      <c r="T679" s="1"/>
      <c r="U679" s="1"/>
      <c r="V679" s="1">
        <f t="shared" si="64"/>
        <v>2</v>
      </c>
      <c r="W679" s="1" t="s">
        <v>668</v>
      </c>
      <c r="X679" s="1" t="str">
        <f t="shared" si="65"/>
        <v>n.a.</v>
      </c>
    </row>
    <row r="680" spans="1:24" x14ac:dyDescent="0.25">
      <c r="A680" s="2"/>
      <c r="B680" s="2" t="str">
        <f>HYPERLINK("https://attack.mitre.org/techniques/T1592/004","MITRE")</f>
        <v>MITRE</v>
      </c>
      <c r="C680" s="2" t="s">
        <v>513</v>
      </c>
      <c r="D680" s="117" t="s">
        <v>514</v>
      </c>
      <c r="E680" s="118" t="s">
        <v>516</v>
      </c>
      <c r="F680" s="16">
        <v>2</v>
      </c>
      <c r="G680" s="16" t="s">
        <v>7</v>
      </c>
      <c r="H680" s="16" t="s">
        <v>7</v>
      </c>
      <c r="I680" s="92"/>
      <c r="J680" s="92"/>
      <c r="K680" s="92"/>
      <c r="L680" s="1">
        <f t="shared" si="61"/>
        <v>2</v>
      </c>
      <c r="M680" s="1" t="s">
        <v>668</v>
      </c>
      <c r="N680" s="1" t="str">
        <f t="shared" si="60"/>
        <v>n.a.</v>
      </c>
      <c r="O680" s="1"/>
      <c r="P680" s="1"/>
      <c r="Q680" s="1" t="str">
        <f t="shared" si="62"/>
        <v>n.a.</v>
      </c>
      <c r="R680" s="1" t="s">
        <v>668</v>
      </c>
      <c r="S680" s="1" t="str">
        <f t="shared" si="63"/>
        <v>n.a.</v>
      </c>
      <c r="T680" s="1"/>
      <c r="U680" s="1"/>
      <c r="V680" s="1" t="str">
        <f t="shared" si="64"/>
        <v>n.a.</v>
      </c>
      <c r="W680" s="1" t="s">
        <v>668</v>
      </c>
      <c r="X680" s="1" t="str">
        <f t="shared" si="65"/>
        <v>n.a.</v>
      </c>
    </row>
    <row r="681" spans="1:24" x14ac:dyDescent="0.25">
      <c r="A681" s="2"/>
      <c r="B681" s="2" t="str">
        <f>HYPERLINK("https://attack.mitre.org/techniques/T1592/003","MITRE")</f>
        <v>MITRE</v>
      </c>
      <c r="C681" s="2" t="s">
        <v>513</v>
      </c>
      <c r="D681" s="117" t="s">
        <v>514</v>
      </c>
      <c r="E681" s="118" t="s">
        <v>515</v>
      </c>
      <c r="F681" s="16">
        <v>1</v>
      </c>
      <c r="G681" s="16">
        <v>2</v>
      </c>
      <c r="H681" s="16">
        <v>2</v>
      </c>
      <c r="I681" s="92"/>
      <c r="J681" s="92"/>
      <c r="K681" s="92"/>
      <c r="L681" s="1">
        <f t="shared" si="61"/>
        <v>1</v>
      </c>
      <c r="M681" s="1" t="s">
        <v>668</v>
      </c>
      <c r="N681" s="1" t="str">
        <f t="shared" si="60"/>
        <v>n.a.</v>
      </c>
      <c r="O681" s="1"/>
      <c r="P681" s="1"/>
      <c r="Q681" s="1">
        <f t="shared" si="62"/>
        <v>2</v>
      </c>
      <c r="R681" s="1" t="s">
        <v>668</v>
      </c>
      <c r="S681" s="1" t="str">
        <f t="shared" si="63"/>
        <v>n.a.</v>
      </c>
      <c r="T681" s="1"/>
      <c r="U681" s="1"/>
      <c r="V681" s="1">
        <f t="shared" si="64"/>
        <v>2</v>
      </c>
      <c r="W681" s="1" t="s">
        <v>668</v>
      </c>
      <c r="X681" s="1" t="str">
        <f t="shared" si="65"/>
        <v>n.a.</v>
      </c>
    </row>
    <row r="682" spans="1:24" x14ac:dyDescent="0.25">
      <c r="A682" s="2"/>
      <c r="B682" s="2" t="str">
        <f>HYPERLINK("https://attack.mitre.org/techniques/T1592/001","MITRE")</f>
        <v>MITRE</v>
      </c>
      <c r="C682" s="2" t="s">
        <v>513</v>
      </c>
      <c r="D682" s="117" t="s">
        <v>514</v>
      </c>
      <c r="E682" s="118" t="s">
        <v>548</v>
      </c>
      <c r="F682" s="16">
        <v>1</v>
      </c>
      <c r="G682" s="16">
        <v>1</v>
      </c>
      <c r="H682" s="16">
        <v>1</v>
      </c>
      <c r="I682" s="124"/>
      <c r="J682" s="124"/>
      <c r="K682" s="124"/>
      <c r="L682" s="1">
        <f t="shared" si="61"/>
        <v>1</v>
      </c>
      <c r="M682" s="1" t="s">
        <v>668</v>
      </c>
      <c r="N682" s="1" t="str">
        <f t="shared" si="60"/>
        <v>n.a.</v>
      </c>
      <c r="O682" s="1"/>
      <c r="P682" s="1"/>
      <c r="Q682" s="1">
        <f t="shared" si="62"/>
        <v>1</v>
      </c>
      <c r="R682" s="1" t="s">
        <v>668</v>
      </c>
      <c r="S682" s="1" t="str">
        <f t="shared" si="63"/>
        <v>n.a.</v>
      </c>
      <c r="T682" s="1"/>
      <c r="U682" s="1"/>
      <c r="V682" s="1">
        <f t="shared" si="64"/>
        <v>1</v>
      </c>
      <c r="W682" s="1" t="s">
        <v>668</v>
      </c>
      <c r="X682" s="1" t="str">
        <f t="shared" si="65"/>
        <v>n.a.</v>
      </c>
    </row>
    <row r="683" spans="1:24" x14ac:dyDescent="0.25">
      <c r="A683" s="2"/>
      <c r="B683" s="2" t="str">
        <f>HYPERLINK("https://attack.mitre.org/techniques/T1592/002","MITRE")</f>
        <v>MITRE</v>
      </c>
      <c r="C683" s="2" t="s">
        <v>513</v>
      </c>
      <c r="D683" s="117" t="s">
        <v>514</v>
      </c>
      <c r="E683" s="118" t="s">
        <v>549</v>
      </c>
      <c r="F683" s="16">
        <v>1</v>
      </c>
      <c r="G683" s="16">
        <v>2</v>
      </c>
      <c r="H683" s="16">
        <v>2</v>
      </c>
      <c r="I683" s="124"/>
      <c r="J683" s="124"/>
      <c r="K683" s="124"/>
      <c r="L683" s="1">
        <f t="shared" si="61"/>
        <v>1</v>
      </c>
      <c r="M683" s="1" t="s">
        <v>668</v>
      </c>
      <c r="N683" s="1" t="str">
        <f t="shared" si="60"/>
        <v>n.a.</v>
      </c>
      <c r="O683" s="1"/>
      <c r="P683" s="1"/>
      <c r="Q683" s="1">
        <f t="shared" si="62"/>
        <v>2</v>
      </c>
      <c r="R683" s="1" t="s">
        <v>668</v>
      </c>
      <c r="S683" s="1" t="str">
        <f t="shared" si="63"/>
        <v>n.a.</v>
      </c>
      <c r="T683" s="1"/>
      <c r="U683" s="1"/>
      <c r="V683" s="1">
        <f t="shared" si="64"/>
        <v>2</v>
      </c>
      <c r="W683" s="1" t="s">
        <v>668</v>
      </c>
      <c r="X683" s="1" t="str">
        <f t="shared" si="65"/>
        <v>n.a.</v>
      </c>
    </row>
    <row r="684" spans="1:24" x14ac:dyDescent="0.25">
      <c r="A684" s="2"/>
      <c r="B684" s="2" t="str">
        <f>HYPERLINK("https://attack.mitre.org/techniques/T1589/001/","MITRE")</f>
        <v>MITRE</v>
      </c>
      <c r="C684" s="2" t="s">
        <v>513</v>
      </c>
      <c r="D684" s="117" t="s">
        <v>517</v>
      </c>
      <c r="E684" s="118" t="s">
        <v>518</v>
      </c>
      <c r="F684" s="16">
        <v>3</v>
      </c>
      <c r="G684" s="16">
        <v>3</v>
      </c>
      <c r="H684" s="16">
        <v>3</v>
      </c>
      <c r="I684" s="92" t="s">
        <v>21</v>
      </c>
      <c r="J684" s="92" t="s">
        <v>21</v>
      </c>
      <c r="K684" s="92" t="s">
        <v>21</v>
      </c>
      <c r="L684" s="1">
        <f t="shared" si="61"/>
        <v>6</v>
      </c>
      <c r="M684" s="1" t="s">
        <v>668</v>
      </c>
      <c r="N684" s="1" t="str">
        <f t="shared" si="60"/>
        <v>n.a.</v>
      </c>
      <c r="O684" s="1"/>
      <c r="P684" s="1"/>
      <c r="Q684" s="1">
        <f t="shared" si="62"/>
        <v>6</v>
      </c>
      <c r="R684" s="1" t="s">
        <v>668</v>
      </c>
      <c r="S684" s="1" t="str">
        <f t="shared" si="63"/>
        <v>n.a.</v>
      </c>
      <c r="T684" s="1"/>
      <c r="U684" s="1"/>
      <c r="V684" s="1">
        <f t="shared" si="64"/>
        <v>6</v>
      </c>
      <c r="W684" s="1" t="s">
        <v>668</v>
      </c>
      <c r="X684" s="1" t="str">
        <f t="shared" si="65"/>
        <v>n.a.</v>
      </c>
    </row>
    <row r="685" spans="1:24" x14ac:dyDescent="0.25">
      <c r="A685" s="2"/>
      <c r="B685" s="2" t="str">
        <f>HYPERLINK("https://attack.mitre.org/techniques/T1589/002/","MITRE")</f>
        <v>MITRE</v>
      </c>
      <c r="C685" s="2" t="s">
        <v>513</v>
      </c>
      <c r="D685" s="117" t="s">
        <v>517</v>
      </c>
      <c r="E685" s="118" t="s">
        <v>519</v>
      </c>
      <c r="F685" s="16">
        <v>2</v>
      </c>
      <c r="G685" s="16">
        <v>1</v>
      </c>
      <c r="H685" s="16">
        <v>1</v>
      </c>
      <c r="I685" s="92"/>
      <c r="J685" s="92"/>
      <c r="K685" s="92"/>
      <c r="L685" s="1">
        <f t="shared" si="61"/>
        <v>2</v>
      </c>
      <c r="M685" s="1" t="s">
        <v>668</v>
      </c>
      <c r="N685" s="1" t="str">
        <f t="shared" si="60"/>
        <v>n.a.</v>
      </c>
      <c r="O685" s="1"/>
      <c r="P685" s="1"/>
      <c r="Q685" s="1">
        <f t="shared" si="62"/>
        <v>1</v>
      </c>
      <c r="R685" s="1" t="s">
        <v>668</v>
      </c>
      <c r="S685" s="1" t="str">
        <f t="shared" si="63"/>
        <v>n.a.</v>
      </c>
      <c r="T685" s="1"/>
      <c r="U685" s="1"/>
      <c r="V685" s="1">
        <f t="shared" si="64"/>
        <v>1</v>
      </c>
      <c r="W685" s="1" t="s">
        <v>668</v>
      </c>
      <c r="X685" s="1" t="str">
        <f t="shared" si="65"/>
        <v>n.a.</v>
      </c>
    </row>
    <row r="686" spans="1:24" x14ac:dyDescent="0.25">
      <c r="A686" s="2"/>
      <c r="B686" s="2" t="str">
        <f>HYPERLINK("https://attack.mitre.org/techniques/T1589/003/","MITRE")</f>
        <v>MITRE</v>
      </c>
      <c r="C686" s="2" t="s">
        <v>513</v>
      </c>
      <c r="D686" s="117" t="s">
        <v>517</v>
      </c>
      <c r="E686" s="118" t="s">
        <v>520</v>
      </c>
      <c r="F686" s="16">
        <v>2</v>
      </c>
      <c r="G686" s="16" t="s">
        <v>7</v>
      </c>
      <c r="H686" s="16" t="s">
        <v>7</v>
      </c>
      <c r="I686" s="92"/>
      <c r="J686" s="92"/>
      <c r="K686" s="92"/>
      <c r="L686" s="1">
        <f t="shared" si="61"/>
        <v>2</v>
      </c>
      <c r="M686" s="1" t="s">
        <v>668</v>
      </c>
      <c r="N686" s="1" t="str">
        <f t="shared" si="60"/>
        <v>n.a.</v>
      </c>
      <c r="O686" s="1"/>
      <c r="P686" s="1"/>
      <c r="Q686" s="1" t="str">
        <f t="shared" si="62"/>
        <v>n.a.</v>
      </c>
      <c r="R686" s="1" t="s">
        <v>668</v>
      </c>
      <c r="S686" s="1" t="str">
        <f t="shared" si="63"/>
        <v>n.a.</v>
      </c>
      <c r="T686" s="1"/>
      <c r="U686" s="1"/>
      <c r="V686" s="1" t="str">
        <f t="shared" si="64"/>
        <v>n.a.</v>
      </c>
      <c r="W686" s="1" t="s">
        <v>668</v>
      </c>
      <c r="X686" s="1" t="str">
        <f t="shared" si="65"/>
        <v>n.a.</v>
      </c>
    </row>
    <row r="687" spans="1:24" x14ac:dyDescent="0.25">
      <c r="A687" s="2"/>
      <c r="B687" s="2" t="str">
        <f>HYPERLINK("https://attack.mitre.org/techniques/T1590/002/","MITRE")</f>
        <v>MITRE</v>
      </c>
      <c r="C687" s="2" t="s">
        <v>513</v>
      </c>
      <c r="D687" s="117" t="s">
        <v>521</v>
      </c>
      <c r="E687" s="118" t="s">
        <v>49</v>
      </c>
      <c r="F687" s="16">
        <v>1</v>
      </c>
      <c r="G687" s="16">
        <v>1</v>
      </c>
      <c r="H687" s="16">
        <v>1</v>
      </c>
      <c r="I687" s="92"/>
      <c r="J687" s="92"/>
      <c r="K687" s="92"/>
      <c r="L687" s="1">
        <f t="shared" si="61"/>
        <v>1</v>
      </c>
      <c r="M687" s="1" t="s">
        <v>668</v>
      </c>
      <c r="N687" s="1" t="str">
        <f t="shared" si="60"/>
        <v>n.a.</v>
      </c>
      <c r="O687" s="1"/>
      <c r="P687" s="1"/>
      <c r="Q687" s="1">
        <f t="shared" si="62"/>
        <v>1</v>
      </c>
      <c r="R687" s="1" t="s">
        <v>668</v>
      </c>
      <c r="S687" s="1" t="str">
        <f t="shared" si="63"/>
        <v>n.a.</v>
      </c>
      <c r="T687" s="1"/>
      <c r="U687" s="1"/>
      <c r="V687" s="1">
        <f t="shared" si="64"/>
        <v>1</v>
      </c>
      <c r="W687" s="1" t="s">
        <v>668</v>
      </c>
      <c r="X687" s="1" t="str">
        <f t="shared" si="65"/>
        <v>n.a.</v>
      </c>
    </row>
    <row r="688" spans="1:24" x14ac:dyDescent="0.25">
      <c r="A688" s="2"/>
      <c r="B688" s="2" t="str">
        <f>HYPERLINK("https://attack.mitre.org/techniques/T1590/001/","MITRE")</f>
        <v>MITRE</v>
      </c>
      <c r="C688" s="2" t="s">
        <v>513</v>
      </c>
      <c r="D688" s="117" t="s">
        <v>521</v>
      </c>
      <c r="E688" s="118" t="s">
        <v>522</v>
      </c>
      <c r="F688" s="16">
        <v>1</v>
      </c>
      <c r="G688" s="16" t="s">
        <v>7</v>
      </c>
      <c r="H688" s="16" t="s">
        <v>7</v>
      </c>
      <c r="I688" s="92"/>
      <c r="J688" s="92"/>
      <c r="K688" s="92"/>
      <c r="L688" s="1">
        <f t="shared" si="61"/>
        <v>1</v>
      </c>
      <c r="M688" s="1" t="s">
        <v>668</v>
      </c>
      <c r="N688" s="1" t="str">
        <f t="shared" si="60"/>
        <v>n.a.</v>
      </c>
      <c r="O688" s="1"/>
      <c r="P688" s="1"/>
      <c r="Q688" s="1" t="str">
        <f t="shared" si="62"/>
        <v>n.a.</v>
      </c>
      <c r="R688" s="1" t="s">
        <v>668</v>
      </c>
      <c r="S688" s="1" t="str">
        <f t="shared" si="63"/>
        <v>n.a.</v>
      </c>
      <c r="T688" s="1"/>
      <c r="U688" s="1"/>
      <c r="V688" s="1" t="str">
        <f t="shared" si="64"/>
        <v>n.a.</v>
      </c>
      <c r="W688" s="1" t="s">
        <v>668</v>
      </c>
      <c r="X688" s="1" t="str">
        <f t="shared" si="65"/>
        <v>n.a.</v>
      </c>
    </row>
    <row r="689" spans="1:24" x14ac:dyDescent="0.25">
      <c r="A689" s="2"/>
      <c r="B689" s="2" t="str">
        <f>HYPERLINK("https://attack.mitre.org/techniques/T1590/005/","MITRE")</f>
        <v>MITRE</v>
      </c>
      <c r="C689" s="2" t="s">
        <v>513</v>
      </c>
      <c r="D689" s="117" t="s">
        <v>521</v>
      </c>
      <c r="E689" s="118" t="s">
        <v>525</v>
      </c>
      <c r="F689" s="16">
        <v>1</v>
      </c>
      <c r="G689" s="16">
        <v>1</v>
      </c>
      <c r="H689" s="16">
        <v>1</v>
      </c>
      <c r="I689" s="92" t="s">
        <v>21</v>
      </c>
      <c r="J689" s="92"/>
      <c r="K689" s="92"/>
      <c r="L689" s="1">
        <f t="shared" si="61"/>
        <v>2</v>
      </c>
      <c r="M689" s="1" t="s">
        <v>668</v>
      </c>
      <c r="N689" s="1" t="str">
        <f t="shared" si="60"/>
        <v>n.a.</v>
      </c>
      <c r="O689" s="1"/>
      <c r="P689" s="1"/>
      <c r="Q689" s="1">
        <f t="shared" si="62"/>
        <v>2</v>
      </c>
      <c r="R689" s="1" t="s">
        <v>668</v>
      </c>
      <c r="S689" s="1" t="str">
        <f t="shared" si="63"/>
        <v>n.a.</v>
      </c>
      <c r="T689" s="1"/>
      <c r="U689" s="1"/>
      <c r="V689" s="1">
        <f t="shared" si="64"/>
        <v>2</v>
      </c>
      <c r="W689" s="1" t="s">
        <v>668</v>
      </c>
      <c r="X689" s="1" t="str">
        <f t="shared" si="65"/>
        <v>n.a.</v>
      </c>
    </row>
    <row r="690" spans="1:24" x14ac:dyDescent="0.25">
      <c r="A690" s="2"/>
      <c r="B690" s="2" t="str">
        <f>HYPERLINK("https://attack.mitre.org/techniques/T1590/006/","MITRE")</f>
        <v>MITRE</v>
      </c>
      <c r="C690" s="2" t="s">
        <v>513</v>
      </c>
      <c r="D690" s="117" t="s">
        <v>521</v>
      </c>
      <c r="E690" s="118" t="s">
        <v>526</v>
      </c>
      <c r="F690" s="16">
        <v>2</v>
      </c>
      <c r="G690" s="16">
        <v>2</v>
      </c>
      <c r="H690" s="16">
        <v>2</v>
      </c>
      <c r="I690" s="92" t="s">
        <v>21</v>
      </c>
      <c r="J690" s="92"/>
      <c r="K690" s="92"/>
      <c r="L690" s="1">
        <f t="shared" si="61"/>
        <v>3</v>
      </c>
      <c r="M690" s="1" t="s">
        <v>668</v>
      </c>
      <c r="N690" s="1" t="str">
        <f t="shared" si="60"/>
        <v>n.a.</v>
      </c>
      <c r="O690" s="1"/>
      <c r="P690" s="1"/>
      <c r="Q690" s="1">
        <f t="shared" si="62"/>
        <v>3</v>
      </c>
      <c r="R690" s="1" t="s">
        <v>668</v>
      </c>
      <c r="S690" s="1" t="str">
        <f t="shared" si="63"/>
        <v>n.a.</v>
      </c>
      <c r="T690" s="1"/>
      <c r="U690" s="1"/>
      <c r="V690" s="1">
        <f t="shared" si="64"/>
        <v>3</v>
      </c>
      <c r="W690" s="1" t="s">
        <v>668</v>
      </c>
      <c r="X690" s="1" t="str">
        <f t="shared" si="65"/>
        <v>n.a.</v>
      </c>
    </row>
    <row r="691" spans="1:24" x14ac:dyDescent="0.25">
      <c r="A691" s="2"/>
      <c r="B691" s="2" t="str">
        <f>HYPERLINK("https://attack.mitre.org/techniques/T1590/004/","MITRE")</f>
        <v>MITRE</v>
      </c>
      <c r="C691" s="2" t="s">
        <v>513</v>
      </c>
      <c r="D691" s="117" t="s">
        <v>521</v>
      </c>
      <c r="E691" s="118" t="s">
        <v>524</v>
      </c>
      <c r="F691" s="16">
        <v>1</v>
      </c>
      <c r="G691" s="16">
        <v>2</v>
      </c>
      <c r="H691" s="16">
        <v>2</v>
      </c>
      <c r="I691" s="92" t="s">
        <v>21</v>
      </c>
      <c r="J691" s="92"/>
      <c r="K691" s="92"/>
      <c r="L691" s="1">
        <f t="shared" si="61"/>
        <v>2</v>
      </c>
      <c r="M691" s="1" t="s">
        <v>668</v>
      </c>
      <c r="N691" s="1" t="str">
        <f t="shared" si="60"/>
        <v>n.a.</v>
      </c>
      <c r="O691" s="1"/>
      <c r="P691" s="1"/>
      <c r="Q691" s="1">
        <f t="shared" si="62"/>
        <v>3</v>
      </c>
      <c r="R691" s="1" t="s">
        <v>668</v>
      </c>
      <c r="S691" s="1" t="str">
        <f t="shared" si="63"/>
        <v>n.a.</v>
      </c>
      <c r="T691" s="1"/>
      <c r="U691" s="1"/>
      <c r="V691" s="1">
        <f t="shared" si="64"/>
        <v>3</v>
      </c>
      <c r="W691" s="1" t="s">
        <v>668</v>
      </c>
      <c r="X691" s="1" t="str">
        <f t="shared" si="65"/>
        <v>n.a.</v>
      </c>
    </row>
    <row r="692" spans="1:24" x14ac:dyDescent="0.25">
      <c r="A692" s="2"/>
      <c r="B692" s="2" t="str">
        <f>HYPERLINK("https://attack.mitre.org/techniques/T1590/003/","MITRE")</f>
        <v>MITRE</v>
      </c>
      <c r="C692" s="2" t="s">
        <v>513</v>
      </c>
      <c r="D692" s="117" t="s">
        <v>521</v>
      </c>
      <c r="E692" s="118" t="s">
        <v>523</v>
      </c>
      <c r="F692" s="16">
        <v>1</v>
      </c>
      <c r="G692" s="16">
        <v>2</v>
      </c>
      <c r="H692" s="16">
        <v>2</v>
      </c>
      <c r="I692" s="92" t="s">
        <v>21</v>
      </c>
      <c r="J692" s="92"/>
      <c r="K692" s="92"/>
      <c r="L692" s="1">
        <f t="shared" si="61"/>
        <v>2</v>
      </c>
      <c r="M692" s="1" t="s">
        <v>668</v>
      </c>
      <c r="N692" s="1" t="str">
        <f t="shared" si="60"/>
        <v>n.a.</v>
      </c>
      <c r="O692" s="1"/>
      <c r="P692" s="1"/>
      <c r="Q692" s="1">
        <f t="shared" si="62"/>
        <v>3</v>
      </c>
      <c r="R692" s="1" t="s">
        <v>668</v>
      </c>
      <c r="S692" s="1" t="str">
        <f t="shared" si="63"/>
        <v>n.a.</v>
      </c>
      <c r="T692" s="1"/>
      <c r="U692" s="1"/>
      <c r="V692" s="1">
        <f t="shared" si="64"/>
        <v>3</v>
      </c>
      <c r="W692" s="1" t="s">
        <v>668</v>
      </c>
      <c r="X692" s="1" t="str">
        <f t="shared" si="65"/>
        <v>n.a.</v>
      </c>
    </row>
    <row r="693" spans="1:24" x14ac:dyDescent="0.25">
      <c r="A693" s="2"/>
      <c r="B693" s="2" t="str">
        <f>HYPERLINK("https://attack.mitre.org/techniques/T1591/002/","MITRE")</f>
        <v>MITRE</v>
      </c>
      <c r="C693" s="2" t="s">
        <v>513</v>
      </c>
      <c r="D693" s="117" t="s">
        <v>527</v>
      </c>
      <c r="E693" s="118" t="s">
        <v>528</v>
      </c>
      <c r="F693" s="16">
        <v>2</v>
      </c>
      <c r="G693" s="16" t="s">
        <v>7</v>
      </c>
      <c r="H693" s="16" t="s">
        <v>7</v>
      </c>
      <c r="I693" s="92" t="s">
        <v>21</v>
      </c>
      <c r="J693" s="92"/>
      <c r="K693" s="92"/>
      <c r="L693" s="1">
        <f t="shared" si="61"/>
        <v>3</v>
      </c>
      <c r="M693" s="1" t="s">
        <v>668</v>
      </c>
      <c r="N693" s="1" t="str">
        <f t="shared" si="60"/>
        <v>n.a.</v>
      </c>
      <c r="O693" s="1"/>
      <c r="P693" s="1"/>
      <c r="Q693" s="1" t="str">
        <f t="shared" si="62"/>
        <v>n.a.</v>
      </c>
      <c r="R693" s="1" t="s">
        <v>668</v>
      </c>
      <c r="S693" s="1" t="str">
        <f t="shared" si="63"/>
        <v>n.a.</v>
      </c>
      <c r="T693" s="1"/>
      <c r="U693" s="1"/>
      <c r="V693" s="1" t="str">
        <f t="shared" si="64"/>
        <v>n.a.</v>
      </c>
      <c r="W693" s="1" t="s">
        <v>668</v>
      </c>
      <c r="X693" s="1" t="str">
        <f t="shared" si="65"/>
        <v>n.a.</v>
      </c>
    </row>
    <row r="694" spans="1:24" x14ac:dyDescent="0.25">
      <c r="A694" s="2"/>
      <c r="B694" s="2" t="str">
        <f>HYPERLINK("https://attack.mitre.org/techniques/T1591/001/","MITRE")</f>
        <v>MITRE</v>
      </c>
      <c r="C694" s="2" t="s">
        <v>513</v>
      </c>
      <c r="D694" s="117" t="s">
        <v>527</v>
      </c>
      <c r="E694" s="118" t="s">
        <v>529</v>
      </c>
      <c r="F694" s="16">
        <v>1</v>
      </c>
      <c r="G694" s="16">
        <v>2</v>
      </c>
      <c r="H694" s="16">
        <v>2</v>
      </c>
      <c r="I694" s="92" t="s">
        <v>21</v>
      </c>
      <c r="J694" s="92"/>
      <c r="K694" s="92"/>
      <c r="L694" s="1">
        <f t="shared" si="61"/>
        <v>2</v>
      </c>
      <c r="M694" s="1" t="s">
        <v>668</v>
      </c>
      <c r="N694" s="1" t="str">
        <f t="shared" si="60"/>
        <v>n.a.</v>
      </c>
      <c r="O694" s="1"/>
      <c r="P694" s="1"/>
      <c r="Q694" s="1">
        <f t="shared" si="62"/>
        <v>3</v>
      </c>
      <c r="R694" s="1" t="s">
        <v>668</v>
      </c>
      <c r="S694" s="1" t="str">
        <f t="shared" si="63"/>
        <v>n.a.</v>
      </c>
      <c r="T694" s="1"/>
      <c r="U694" s="1"/>
      <c r="V694" s="1">
        <f t="shared" si="64"/>
        <v>3</v>
      </c>
      <c r="W694" s="1" t="s">
        <v>668</v>
      </c>
      <c r="X694" s="1" t="str">
        <f t="shared" si="65"/>
        <v>n.a.</v>
      </c>
    </row>
    <row r="695" spans="1:24" x14ac:dyDescent="0.25">
      <c r="A695" s="2"/>
      <c r="B695" s="2" t="str">
        <f>HYPERLINK("https://attack.mitre.org/techniques/T1591/003/","MITRE")</f>
        <v>MITRE</v>
      </c>
      <c r="C695" s="2" t="s">
        <v>513</v>
      </c>
      <c r="D695" s="117" t="s">
        <v>527</v>
      </c>
      <c r="E695" s="118" t="s">
        <v>530</v>
      </c>
      <c r="F695" s="16">
        <v>2</v>
      </c>
      <c r="G695" s="16" t="s">
        <v>7</v>
      </c>
      <c r="H695" s="16" t="s">
        <v>7</v>
      </c>
      <c r="I695" s="92" t="s">
        <v>21</v>
      </c>
      <c r="J695" s="92"/>
      <c r="K695" s="92"/>
      <c r="L695" s="1">
        <f t="shared" si="61"/>
        <v>3</v>
      </c>
      <c r="M695" s="1" t="s">
        <v>668</v>
      </c>
      <c r="N695" s="1" t="str">
        <f t="shared" si="60"/>
        <v>n.a.</v>
      </c>
      <c r="O695" s="1"/>
      <c r="P695" s="1"/>
      <c r="Q695" s="1" t="str">
        <f t="shared" si="62"/>
        <v>n.a.</v>
      </c>
      <c r="R695" s="1" t="s">
        <v>668</v>
      </c>
      <c r="S695" s="1" t="str">
        <f t="shared" si="63"/>
        <v>n.a.</v>
      </c>
      <c r="T695" s="1"/>
      <c r="U695" s="1"/>
      <c r="V695" s="1" t="str">
        <f t="shared" si="64"/>
        <v>n.a.</v>
      </c>
      <c r="W695" s="1" t="s">
        <v>668</v>
      </c>
      <c r="X695" s="1" t="str">
        <f t="shared" si="65"/>
        <v>n.a.</v>
      </c>
    </row>
    <row r="696" spans="1:24" x14ac:dyDescent="0.25">
      <c r="A696" s="2"/>
      <c r="B696" s="2" t="str">
        <f>HYPERLINK("https://attack.mitre.org/techniques/T1591/004/","MITRE")</f>
        <v>MITRE</v>
      </c>
      <c r="C696" s="2" t="s">
        <v>513</v>
      </c>
      <c r="D696" s="117" t="s">
        <v>527</v>
      </c>
      <c r="E696" s="118" t="s">
        <v>531</v>
      </c>
      <c r="F696" s="16">
        <v>2</v>
      </c>
      <c r="G696" s="16" t="s">
        <v>7</v>
      </c>
      <c r="H696" s="16" t="s">
        <v>7</v>
      </c>
      <c r="I696" s="92" t="s">
        <v>21</v>
      </c>
      <c r="J696" s="92"/>
      <c r="K696" s="92"/>
      <c r="L696" s="1">
        <f t="shared" si="61"/>
        <v>3</v>
      </c>
      <c r="M696" s="1" t="s">
        <v>668</v>
      </c>
      <c r="N696" s="1" t="str">
        <f t="shared" si="60"/>
        <v>n.a.</v>
      </c>
      <c r="O696" s="1"/>
      <c r="P696" s="1"/>
      <c r="Q696" s="1" t="str">
        <f t="shared" si="62"/>
        <v>n.a.</v>
      </c>
      <c r="R696" s="1" t="s">
        <v>668</v>
      </c>
      <c r="S696" s="1" t="str">
        <f t="shared" si="63"/>
        <v>n.a.</v>
      </c>
      <c r="T696" s="1"/>
      <c r="U696" s="1"/>
      <c r="V696" s="1" t="str">
        <f t="shared" si="64"/>
        <v>n.a.</v>
      </c>
      <c r="W696" s="1" t="s">
        <v>668</v>
      </c>
      <c r="X696" s="1" t="str">
        <f t="shared" si="65"/>
        <v>n.a.</v>
      </c>
    </row>
    <row r="697" spans="1:24" x14ac:dyDescent="0.25">
      <c r="A697" s="2"/>
      <c r="B697" s="2" t="str">
        <f>HYPERLINK("https://attack.mitre.org/techniques/T1598/002","MITRE")</f>
        <v>MITRE</v>
      </c>
      <c r="C697" s="2" t="s">
        <v>513</v>
      </c>
      <c r="D697" s="117" t="s">
        <v>550</v>
      </c>
      <c r="E697" s="118" t="s">
        <v>411</v>
      </c>
      <c r="F697" s="16">
        <v>3</v>
      </c>
      <c r="G697" s="16" t="s">
        <v>7</v>
      </c>
      <c r="H697" s="16" t="s">
        <v>7</v>
      </c>
      <c r="I697" s="124" t="s">
        <v>21</v>
      </c>
      <c r="J697" s="124"/>
      <c r="K697" s="124"/>
      <c r="L697" s="1">
        <f t="shared" si="61"/>
        <v>4</v>
      </c>
      <c r="M697" s="1" t="s">
        <v>668</v>
      </c>
      <c r="N697" s="1" t="str">
        <f t="shared" si="60"/>
        <v>n.a.</v>
      </c>
      <c r="O697" s="1"/>
      <c r="P697" s="1"/>
      <c r="Q697" s="1" t="str">
        <f t="shared" si="62"/>
        <v>n.a.</v>
      </c>
      <c r="R697" s="1" t="s">
        <v>668</v>
      </c>
      <c r="S697" s="1" t="str">
        <f t="shared" si="63"/>
        <v>n.a.</v>
      </c>
      <c r="T697" s="1"/>
      <c r="U697" s="1"/>
      <c r="V697" s="1" t="str">
        <f t="shared" si="64"/>
        <v>n.a.</v>
      </c>
      <c r="W697" s="1" t="s">
        <v>668</v>
      </c>
      <c r="X697" s="1" t="str">
        <f t="shared" si="65"/>
        <v>n.a.</v>
      </c>
    </row>
    <row r="698" spans="1:24" x14ac:dyDescent="0.25">
      <c r="A698" s="2"/>
      <c r="B698" s="2" t="str">
        <f>HYPERLINK("https://attack.mitre.org/techniques/T1598/003","MITRE")</f>
        <v>MITRE</v>
      </c>
      <c r="C698" s="2" t="s">
        <v>513</v>
      </c>
      <c r="D698" s="117" t="s">
        <v>550</v>
      </c>
      <c r="E698" s="118" t="s">
        <v>412</v>
      </c>
      <c r="F698" s="16">
        <v>3</v>
      </c>
      <c r="G698" s="16" t="s">
        <v>7</v>
      </c>
      <c r="H698" s="16" t="s">
        <v>7</v>
      </c>
      <c r="I698" s="124" t="s">
        <v>21</v>
      </c>
      <c r="J698" s="124"/>
      <c r="K698" s="124"/>
      <c r="L698" s="1">
        <f t="shared" si="61"/>
        <v>4</v>
      </c>
      <c r="M698" s="1" t="s">
        <v>668</v>
      </c>
      <c r="N698" s="1" t="str">
        <f t="shared" si="60"/>
        <v>n.a.</v>
      </c>
      <c r="O698" s="1"/>
      <c r="P698" s="1"/>
      <c r="Q698" s="1" t="str">
        <f t="shared" si="62"/>
        <v>n.a.</v>
      </c>
      <c r="R698" s="1" t="s">
        <v>668</v>
      </c>
      <c r="S698" s="1" t="str">
        <f t="shared" si="63"/>
        <v>n.a.</v>
      </c>
      <c r="T698" s="1"/>
      <c r="U698" s="1"/>
      <c r="V698" s="1" t="str">
        <f t="shared" si="64"/>
        <v>n.a.</v>
      </c>
      <c r="W698" s="1" t="s">
        <v>668</v>
      </c>
      <c r="X698" s="1" t="str">
        <f t="shared" si="65"/>
        <v>n.a.</v>
      </c>
    </row>
    <row r="699" spans="1:24" x14ac:dyDescent="0.25">
      <c r="A699" s="2"/>
      <c r="B699" s="2" t="str">
        <f>HYPERLINK("https://attack.mitre.org/techniques/T1598/001","MITRE")</f>
        <v>MITRE</v>
      </c>
      <c r="C699" s="2" t="s">
        <v>513</v>
      </c>
      <c r="D699" s="117" t="s">
        <v>550</v>
      </c>
      <c r="E699" s="118" t="s">
        <v>551</v>
      </c>
      <c r="F699" s="16">
        <v>2</v>
      </c>
      <c r="G699" s="16" t="s">
        <v>7</v>
      </c>
      <c r="H699" s="16" t="s">
        <v>7</v>
      </c>
      <c r="I699" s="124" t="s">
        <v>21</v>
      </c>
      <c r="J699" s="124"/>
      <c r="K699" s="124"/>
      <c r="L699" s="1">
        <f t="shared" si="61"/>
        <v>3</v>
      </c>
      <c r="M699" s="1" t="s">
        <v>668</v>
      </c>
      <c r="N699" s="1" t="str">
        <f t="shared" si="60"/>
        <v>n.a.</v>
      </c>
      <c r="O699" s="1"/>
      <c r="P699" s="1"/>
      <c r="Q699" s="1" t="str">
        <f t="shared" si="62"/>
        <v>n.a.</v>
      </c>
      <c r="R699" s="1" t="s">
        <v>668</v>
      </c>
      <c r="S699" s="1" t="str">
        <f t="shared" si="63"/>
        <v>n.a.</v>
      </c>
      <c r="T699" s="1"/>
      <c r="U699" s="1"/>
      <c r="V699" s="1" t="str">
        <f t="shared" si="64"/>
        <v>n.a.</v>
      </c>
      <c r="W699" s="1" t="s">
        <v>668</v>
      </c>
      <c r="X699" s="1" t="str">
        <f t="shared" si="65"/>
        <v>n.a.</v>
      </c>
    </row>
    <row r="700" spans="1:24" x14ac:dyDescent="0.25">
      <c r="A700" s="2"/>
      <c r="B700" s="2" t="str">
        <f>HYPERLINK("https://attack.mitre.org/techniques/T1598/004","MITRE")</f>
        <v>MITRE</v>
      </c>
      <c r="C700" s="2" t="s">
        <v>513</v>
      </c>
      <c r="D700" s="117" t="s">
        <v>550</v>
      </c>
      <c r="E700" s="118" t="s">
        <v>615</v>
      </c>
      <c r="F700" s="16">
        <v>3</v>
      </c>
      <c r="G700" s="16" t="s">
        <v>7</v>
      </c>
      <c r="H700" s="16" t="s">
        <v>7</v>
      </c>
      <c r="I700" s="92" t="s">
        <v>21</v>
      </c>
      <c r="J700" s="92"/>
      <c r="K700" s="92"/>
      <c r="L700" s="1">
        <f t="shared" si="61"/>
        <v>4</v>
      </c>
      <c r="M700" s="1" t="s">
        <v>668</v>
      </c>
      <c r="N700" s="1" t="str">
        <f t="shared" si="60"/>
        <v>n.a.</v>
      </c>
      <c r="O700" s="1"/>
      <c r="P700" s="1"/>
      <c r="Q700" s="1" t="str">
        <f t="shared" si="62"/>
        <v>n.a.</v>
      </c>
      <c r="R700" s="1" t="s">
        <v>668</v>
      </c>
      <c r="S700" s="1" t="str">
        <f t="shared" si="63"/>
        <v>n.a.</v>
      </c>
      <c r="T700" s="1"/>
      <c r="U700" s="1"/>
      <c r="V700" s="1" t="str">
        <f t="shared" si="64"/>
        <v>n.a.</v>
      </c>
      <c r="W700" s="1" t="s">
        <v>668</v>
      </c>
      <c r="X700" s="1" t="str">
        <f t="shared" si="65"/>
        <v>n.a.</v>
      </c>
    </row>
    <row r="701" spans="1:24" x14ac:dyDescent="0.25">
      <c r="A701" s="2"/>
      <c r="B701" s="2" t="str">
        <f>HYPERLINK("https://attack.mitre.org/techniques/T1597/002/","MITRE")</f>
        <v>MITRE</v>
      </c>
      <c r="C701" s="2" t="s">
        <v>513</v>
      </c>
      <c r="D701" s="117" t="s">
        <v>532</v>
      </c>
      <c r="E701" s="118" t="s">
        <v>534</v>
      </c>
      <c r="F701" s="16">
        <v>2</v>
      </c>
      <c r="G701" s="16">
        <v>2</v>
      </c>
      <c r="H701" s="16">
        <v>2</v>
      </c>
      <c r="I701" s="92" t="s">
        <v>21</v>
      </c>
      <c r="J701" s="92"/>
      <c r="K701" s="92"/>
      <c r="L701" s="1">
        <f t="shared" si="61"/>
        <v>3</v>
      </c>
      <c r="M701" s="1" t="s">
        <v>668</v>
      </c>
      <c r="N701" s="1" t="str">
        <f t="shared" si="60"/>
        <v>n.a.</v>
      </c>
      <c r="O701" s="1"/>
      <c r="P701" s="1"/>
      <c r="Q701" s="1">
        <f t="shared" si="62"/>
        <v>3</v>
      </c>
      <c r="R701" s="1" t="s">
        <v>668</v>
      </c>
      <c r="S701" s="1" t="str">
        <f t="shared" si="63"/>
        <v>n.a.</v>
      </c>
      <c r="T701" s="1"/>
      <c r="U701" s="1"/>
      <c r="V701" s="1">
        <f t="shared" si="64"/>
        <v>3</v>
      </c>
      <c r="W701" s="1" t="s">
        <v>668</v>
      </c>
      <c r="X701" s="1" t="str">
        <f t="shared" si="65"/>
        <v>n.a.</v>
      </c>
    </row>
    <row r="702" spans="1:24" x14ac:dyDescent="0.25">
      <c r="A702" s="2"/>
      <c r="B702" s="2" t="str">
        <f>HYPERLINK("https://attack.mitre.org/techniques/T1597/001/","MITRE")</f>
        <v>MITRE</v>
      </c>
      <c r="C702" s="2" t="s">
        <v>513</v>
      </c>
      <c r="D702" s="117" t="s">
        <v>532</v>
      </c>
      <c r="E702" s="118" t="s">
        <v>533</v>
      </c>
      <c r="F702" s="16">
        <v>2</v>
      </c>
      <c r="G702" s="16">
        <v>2</v>
      </c>
      <c r="H702" s="16">
        <v>2</v>
      </c>
      <c r="I702" s="92" t="s">
        <v>21</v>
      </c>
      <c r="J702" s="92"/>
      <c r="K702" s="92"/>
      <c r="L702" s="1">
        <f t="shared" si="61"/>
        <v>3</v>
      </c>
      <c r="M702" s="1" t="s">
        <v>668</v>
      </c>
      <c r="N702" s="1" t="str">
        <f t="shared" si="60"/>
        <v>n.a.</v>
      </c>
      <c r="O702" s="1"/>
      <c r="P702" s="1"/>
      <c r="Q702" s="1">
        <f t="shared" si="62"/>
        <v>3</v>
      </c>
      <c r="R702" s="1" t="s">
        <v>668</v>
      </c>
      <c r="S702" s="1" t="str">
        <f t="shared" si="63"/>
        <v>n.a.</v>
      </c>
      <c r="T702" s="1"/>
      <c r="U702" s="1"/>
      <c r="V702" s="1">
        <f t="shared" si="64"/>
        <v>3</v>
      </c>
      <c r="W702" s="1" t="s">
        <v>668</v>
      </c>
      <c r="X702" s="1" t="str">
        <f t="shared" si="65"/>
        <v>n.a.</v>
      </c>
    </row>
    <row r="703" spans="1:24" x14ac:dyDescent="0.25">
      <c r="A703" s="2"/>
      <c r="B703" s="2" t="str">
        <f>HYPERLINK("https://attack.mitre.org/techniques/T1596/004/","MITRE")</f>
        <v>MITRE</v>
      </c>
      <c r="C703" s="2" t="s">
        <v>513</v>
      </c>
      <c r="D703" s="117" t="s">
        <v>535</v>
      </c>
      <c r="E703" s="118" t="s">
        <v>539</v>
      </c>
      <c r="F703" s="16" t="s">
        <v>7</v>
      </c>
      <c r="G703" s="16">
        <v>2</v>
      </c>
      <c r="H703" s="16">
        <v>2</v>
      </c>
      <c r="I703" s="92"/>
      <c r="J703" s="92"/>
      <c r="K703" s="92"/>
      <c r="L703" s="1" t="str">
        <f t="shared" si="61"/>
        <v>n.a.</v>
      </c>
      <c r="M703" s="1" t="s">
        <v>668</v>
      </c>
      <c r="N703" s="1" t="str">
        <f t="shared" si="60"/>
        <v>n.a.</v>
      </c>
      <c r="O703" s="1"/>
      <c r="P703" s="1"/>
      <c r="Q703" s="1">
        <f t="shared" si="62"/>
        <v>2</v>
      </c>
      <c r="R703" s="1" t="s">
        <v>668</v>
      </c>
      <c r="S703" s="1" t="str">
        <f t="shared" si="63"/>
        <v>n.a.</v>
      </c>
      <c r="T703" s="1"/>
      <c r="U703" s="1"/>
      <c r="V703" s="1">
        <f t="shared" si="64"/>
        <v>2</v>
      </c>
      <c r="W703" s="1" t="s">
        <v>668</v>
      </c>
      <c r="X703" s="1" t="str">
        <f t="shared" si="65"/>
        <v>n.a.</v>
      </c>
    </row>
    <row r="704" spans="1:24" x14ac:dyDescent="0.25">
      <c r="A704" s="2"/>
      <c r="B704" s="2" t="str">
        <f>HYPERLINK("https://attack.mitre.org/techniques/T1596/003/","MITRE")</f>
        <v>MITRE</v>
      </c>
      <c r="C704" s="2" t="s">
        <v>513</v>
      </c>
      <c r="D704" s="117" t="s">
        <v>535</v>
      </c>
      <c r="E704" s="118" t="s">
        <v>538</v>
      </c>
      <c r="F704" s="16" t="s">
        <v>7</v>
      </c>
      <c r="G704" s="16">
        <v>1</v>
      </c>
      <c r="H704" s="16">
        <v>1</v>
      </c>
      <c r="I704" s="92"/>
      <c r="J704" s="92"/>
      <c r="K704" s="92"/>
      <c r="L704" s="1" t="str">
        <f t="shared" si="61"/>
        <v>n.a.</v>
      </c>
      <c r="M704" s="1" t="s">
        <v>668</v>
      </c>
      <c r="N704" s="1" t="str">
        <f t="shared" si="60"/>
        <v>n.a.</v>
      </c>
      <c r="O704" s="1"/>
      <c r="P704" s="1"/>
      <c r="Q704" s="1">
        <f t="shared" si="62"/>
        <v>1</v>
      </c>
      <c r="R704" s="1" t="s">
        <v>668</v>
      </c>
      <c r="S704" s="1" t="str">
        <f t="shared" si="63"/>
        <v>n.a.</v>
      </c>
      <c r="T704" s="1"/>
      <c r="U704" s="1"/>
      <c r="V704" s="1">
        <f t="shared" si="64"/>
        <v>1</v>
      </c>
      <c r="W704" s="1" t="s">
        <v>668</v>
      </c>
      <c r="X704" s="1" t="str">
        <f t="shared" si="65"/>
        <v>n.a.</v>
      </c>
    </row>
    <row r="705" spans="1:24" x14ac:dyDescent="0.25">
      <c r="A705" s="2"/>
      <c r="B705" s="2" t="str">
        <f>HYPERLINK("https://attack.mitre.org/techniques/T1596/001/","MITRE")</f>
        <v>MITRE</v>
      </c>
      <c r="C705" s="2" t="s">
        <v>513</v>
      </c>
      <c r="D705" s="117" t="s">
        <v>535</v>
      </c>
      <c r="E705" s="118" t="s">
        <v>537</v>
      </c>
      <c r="F705" s="16">
        <v>1</v>
      </c>
      <c r="G705" s="16">
        <v>2</v>
      </c>
      <c r="H705" s="16">
        <v>2</v>
      </c>
      <c r="I705" s="92" t="s">
        <v>21</v>
      </c>
      <c r="J705" s="92"/>
      <c r="K705" s="92"/>
      <c r="L705" s="1">
        <f t="shared" si="61"/>
        <v>2</v>
      </c>
      <c r="M705" s="1" t="s">
        <v>668</v>
      </c>
      <c r="N705" s="1" t="str">
        <f t="shared" si="60"/>
        <v>n.a.</v>
      </c>
      <c r="O705" s="1"/>
      <c r="P705" s="1"/>
      <c r="Q705" s="1">
        <f t="shared" si="62"/>
        <v>3</v>
      </c>
      <c r="R705" s="1" t="s">
        <v>668</v>
      </c>
      <c r="S705" s="1" t="str">
        <f t="shared" si="63"/>
        <v>n.a.</v>
      </c>
      <c r="T705" s="1"/>
      <c r="U705" s="1"/>
      <c r="V705" s="1">
        <f t="shared" si="64"/>
        <v>3</v>
      </c>
      <c r="W705" s="1" t="s">
        <v>668</v>
      </c>
      <c r="X705" s="1" t="str">
        <f t="shared" si="65"/>
        <v>n.a.</v>
      </c>
    </row>
    <row r="706" spans="1:24" x14ac:dyDescent="0.25">
      <c r="A706" s="2"/>
      <c r="B706" s="2" t="str">
        <f>HYPERLINK("https://attack.mitre.org/techniques/T1596/005/","MITRE")</f>
        <v>MITRE</v>
      </c>
      <c r="C706" s="2" t="s">
        <v>513</v>
      </c>
      <c r="D706" s="117" t="s">
        <v>535</v>
      </c>
      <c r="E706" s="118" t="s">
        <v>540</v>
      </c>
      <c r="F706" s="16">
        <v>1</v>
      </c>
      <c r="G706" s="16">
        <v>2</v>
      </c>
      <c r="H706" s="16">
        <v>2</v>
      </c>
      <c r="I706" s="92"/>
      <c r="J706" s="92"/>
      <c r="K706" s="92"/>
      <c r="L706" s="1">
        <f t="shared" si="61"/>
        <v>1</v>
      </c>
      <c r="M706" s="1" t="s">
        <v>668</v>
      </c>
      <c r="N706" s="1" t="str">
        <f t="shared" ref="N706:N751" si="66">IF(L706="n.a.","n.a.",IF(M706="completed",L706,IF(M706="partial",L706/2,IF(M706="incomplete",0,"n.a."))))</f>
        <v>n.a.</v>
      </c>
      <c r="O706" s="1"/>
      <c r="P706" s="1"/>
      <c r="Q706" s="1">
        <f t="shared" si="62"/>
        <v>2</v>
      </c>
      <c r="R706" s="1" t="s">
        <v>668</v>
      </c>
      <c r="S706" s="1" t="str">
        <f t="shared" si="63"/>
        <v>n.a.</v>
      </c>
      <c r="T706" s="1"/>
      <c r="U706" s="1"/>
      <c r="V706" s="1">
        <f t="shared" si="64"/>
        <v>2</v>
      </c>
      <c r="W706" s="1" t="s">
        <v>668</v>
      </c>
      <c r="X706" s="1" t="str">
        <f t="shared" si="65"/>
        <v>n.a.</v>
      </c>
    </row>
    <row r="707" spans="1:24" x14ac:dyDescent="0.25">
      <c r="A707" s="2"/>
      <c r="B707" s="2" t="str">
        <f>HYPERLINK("https://attack.mitre.org/techniques/T1596/002/","MITRE")</f>
        <v>MITRE</v>
      </c>
      <c r="C707" s="2" t="s">
        <v>513</v>
      </c>
      <c r="D707" s="117" t="s">
        <v>535</v>
      </c>
      <c r="E707" s="118" t="s">
        <v>536</v>
      </c>
      <c r="F707" s="16" t="s">
        <v>7</v>
      </c>
      <c r="G707" s="16">
        <v>1</v>
      </c>
      <c r="H707" s="16">
        <v>1</v>
      </c>
      <c r="I707" s="92"/>
      <c r="J707" s="92"/>
      <c r="K707" s="92"/>
      <c r="L707" s="1" t="str">
        <f t="shared" ref="L707:L751" si="67">IF(OR(F707="n.a.",F707=""),"n.a.",COUNTIF($I707:$K707,"x")+F707)</f>
        <v>n.a.</v>
      </c>
      <c r="M707" s="1" t="s">
        <v>668</v>
      </c>
      <c r="N707" s="1" t="str">
        <f t="shared" si="66"/>
        <v>n.a.</v>
      </c>
      <c r="O707" s="1"/>
      <c r="P707" s="1"/>
      <c r="Q707" s="1">
        <f t="shared" ref="Q707:Q751" si="68">IF(OR(G707="n.a.",G707=""),"n.a.",COUNTIF($I707:$K707,"x")+G707)</f>
        <v>1</v>
      </c>
      <c r="R707" s="1" t="s">
        <v>668</v>
      </c>
      <c r="S707" s="1" t="str">
        <f t="shared" ref="S707:S751" si="69">IF(Q707="n.a.","n.a.",IF(R707="completed",Q707,IF(R707="partial",Q707/2,IF(R707="incomplete",0,"n.a."))))</f>
        <v>n.a.</v>
      </c>
      <c r="T707" s="1"/>
      <c r="U707" s="1"/>
      <c r="V707" s="1">
        <f t="shared" ref="V707:V751" si="70">IF(OR(H707="n.a.",H707=""),"n.a.",COUNTIF($I707:$K707,"x")+H707)</f>
        <v>1</v>
      </c>
      <c r="W707" s="1" t="s">
        <v>668</v>
      </c>
      <c r="X707" s="1" t="str">
        <f t="shared" ref="X707:X751" si="71">IF(V707="n.a.","n.a.",IF(W707="completed",V707,IF(W707="partial",V707/2,IF(W707="incomplete",0,"n.a."))))</f>
        <v>n.a.</v>
      </c>
    </row>
    <row r="708" spans="1:24" x14ac:dyDescent="0.25">
      <c r="A708" s="2"/>
      <c r="B708" s="2" t="str">
        <f>HYPERLINK("https://attack.mitre.org/techniques/T1593/003","MITRE")</f>
        <v>MITRE</v>
      </c>
      <c r="C708" s="2" t="s">
        <v>513</v>
      </c>
      <c r="D708" s="117" t="s">
        <v>541</v>
      </c>
      <c r="E708" s="118" t="s">
        <v>29</v>
      </c>
      <c r="F708" s="16" t="s">
        <v>7</v>
      </c>
      <c r="G708" s="16">
        <v>3</v>
      </c>
      <c r="H708" s="16">
        <v>3</v>
      </c>
      <c r="I708" s="124" t="s">
        <v>21</v>
      </c>
      <c r="J708" s="124"/>
      <c r="K708" s="124"/>
      <c r="L708" s="1" t="str">
        <f t="shared" si="67"/>
        <v>n.a.</v>
      </c>
      <c r="M708" s="1" t="s">
        <v>668</v>
      </c>
      <c r="N708" s="1" t="str">
        <f t="shared" si="66"/>
        <v>n.a.</v>
      </c>
      <c r="O708" s="1"/>
      <c r="P708" s="1"/>
      <c r="Q708" s="1">
        <f t="shared" si="68"/>
        <v>4</v>
      </c>
      <c r="R708" s="1" t="s">
        <v>668</v>
      </c>
      <c r="S708" s="1" t="str">
        <f t="shared" si="69"/>
        <v>n.a.</v>
      </c>
      <c r="T708" s="1"/>
      <c r="U708" s="1"/>
      <c r="V708" s="1">
        <f t="shared" si="70"/>
        <v>4</v>
      </c>
      <c r="W708" s="1" t="s">
        <v>668</v>
      </c>
      <c r="X708" s="1" t="str">
        <f t="shared" si="71"/>
        <v>n.a.</v>
      </c>
    </row>
    <row r="709" spans="1:24" x14ac:dyDescent="0.25">
      <c r="A709" s="2"/>
      <c r="B709" s="2" t="str">
        <f>HYPERLINK("https://attack.mitre.org/techniques/T1593/002","MITRE")</f>
        <v>MITRE</v>
      </c>
      <c r="C709" s="2" t="s">
        <v>513</v>
      </c>
      <c r="D709" s="117" t="s">
        <v>541</v>
      </c>
      <c r="E709" s="118" t="s">
        <v>542</v>
      </c>
      <c r="F709" s="16" t="s">
        <v>7</v>
      </c>
      <c r="G709" s="16">
        <v>2</v>
      </c>
      <c r="H709" s="16">
        <v>2</v>
      </c>
      <c r="I709" s="92" t="s">
        <v>21</v>
      </c>
      <c r="J709" s="92"/>
      <c r="K709" s="92"/>
      <c r="L709" s="1" t="str">
        <f t="shared" si="67"/>
        <v>n.a.</v>
      </c>
      <c r="M709" s="1" t="s">
        <v>668</v>
      </c>
      <c r="N709" s="1" t="str">
        <f t="shared" si="66"/>
        <v>n.a.</v>
      </c>
      <c r="O709" s="1"/>
      <c r="P709" s="1"/>
      <c r="Q709" s="1">
        <f t="shared" si="68"/>
        <v>3</v>
      </c>
      <c r="R709" s="1" t="s">
        <v>668</v>
      </c>
      <c r="S709" s="1" t="str">
        <f t="shared" si="69"/>
        <v>n.a.</v>
      </c>
      <c r="T709" s="1"/>
      <c r="U709" s="1"/>
      <c r="V709" s="1">
        <f t="shared" si="70"/>
        <v>3</v>
      </c>
      <c r="W709" s="1" t="s">
        <v>668</v>
      </c>
      <c r="X709" s="1" t="str">
        <f t="shared" si="71"/>
        <v>n.a.</v>
      </c>
    </row>
    <row r="710" spans="1:24" x14ac:dyDescent="0.25">
      <c r="A710" s="2"/>
      <c r="B710" s="2" t="str">
        <f>HYPERLINK("https://attack.mitre.org/techniques/T1593/001","MITRE")</f>
        <v>MITRE</v>
      </c>
      <c r="C710" s="2" t="s">
        <v>513</v>
      </c>
      <c r="D710" s="117" t="s">
        <v>541</v>
      </c>
      <c r="E710" s="118" t="s">
        <v>552</v>
      </c>
      <c r="F710" s="16">
        <v>3</v>
      </c>
      <c r="G710" s="16" t="s">
        <v>7</v>
      </c>
      <c r="H710" s="16" t="s">
        <v>7</v>
      </c>
      <c r="I710" s="124" t="s">
        <v>21</v>
      </c>
      <c r="J710" s="124"/>
      <c r="K710" s="124"/>
      <c r="L710" s="1">
        <f t="shared" si="67"/>
        <v>4</v>
      </c>
      <c r="M710" s="1" t="s">
        <v>668</v>
      </c>
      <c r="N710" s="1" t="str">
        <f t="shared" si="66"/>
        <v>n.a.</v>
      </c>
      <c r="O710" s="1"/>
      <c r="P710" s="1"/>
      <c r="Q710" s="1" t="str">
        <f t="shared" si="68"/>
        <v>n.a.</v>
      </c>
      <c r="R710" s="1" t="s">
        <v>668</v>
      </c>
      <c r="S710" s="1" t="str">
        <f t="shared" si="69"/>
        <v>n.a.</v>
      </c>
      <c r="T710" s="1"/>
      <c r="U710" s="1"/>
      <c r="V710" s="1" t="str">
        <f t="shared" si="70"/>
        <v>n.a.</v>
      </c>
      <c r="W710" s="1" t="s">
        <v>668</v>
      </c>
      <c r="X710" s="1" t="str">
        <f t="shared" si="71"/>
        <v>n.a.</v>
      </c>
    </row>
    <row r="711" spans="1:24" x14ac:dyDescent="0.25">
      <c r="A711" s="2"/>
      <c r="B711" s="2" t="str">
        <f>HYPERLINK("https://attack.mitre.org/techniques/T1594/","MITRE")</f>
        <v>MITRE</v>
      </c>
      <c r="C711" s="2" t="s">
        <v>513</v>
      </c>
      <c r="D711" s="117" t="s">
        <v>543</v>
      </c>
      <c r="E711" s="118" t="s">
        <v>15</v>
      </c>
      <c r="F711" s="16" t="s">
        <v>7</v>
      </c>
      <c r="G711" s="16">
        <v>3</v>
      </c>
      <c r="H711" s="16">
        <v>3</v>
      </c>
      <c r="I711" s="92" t="s">
        <v>21</v>
      </c>
      <c r="J711" s="92"/>
      <c r="K711" s="92"/>
      <c r="L711" s="1" t="str">
        <f t="shared" si="67"/>
        <v>n.a.</v>
      </c>
      <c r="M711" s="1" t="s">
        <v>668</v>
      </c>
      <c r="N711" s="1" t="str">
        <f t="shared" si="66"/>
        <v>n.a.</v>
      </c>
      <c r="O711" s="1"/>
      <c r="P711" s="1"/>
      <c r="Q711" s="1">
        <f t="shared" si="68"/>
        <v>4</v>
      </c>
      <c r="R711" s="1" t="s">
        <v>668</v>
      </c>
      <c r="S711" s="1" t="str">
        <f t="shared" si="69"/>
        <v>n.a.</v>
      </c>
      <c r="T711" s="1"/>
      <c r="U711" s="1"/>
      <c r="V711" s="1">
        <f t="shared" si="70"/>
        <v>4</v>
      </c>
      <c r="W711" s="1" t="s">
        <v>668</v>
      </c>
      <c r="X711" s="1" t="str">
        <f t="shared" si="71"/>
        <v>n.a.</v>
      </c>
    </row>
    <row r="712" spans="1:24" x14ac:dyDescent="0.25">
      <c r="A712" s="3"/>
      <c r="B712" s="3" t="str">
        <f>HYPERLINK("https://attack.mitre.org/techniques/T1650/","MITRE")</f>
        <v>MITRE</v>
      </c>
      <c r="C712" s="3" t="s">
        <v>553</v>
      </c>
      <c r="D712" s="117" t="s">
        <v>590</v>
      </c>
      <c r="E712" s="118" t="s">
        <v>15</v>
      </c>
      <c r="F712" s="16">
        <v>2</v>
      </c>
      <c r="G712" s="16">
        <v>3</v>
      </c>
      <c r="H712" s="16">
        <v>3</v>
      </c>
      <c r="I712" s="124" t="s">
        <v>21</v>
      </c>
      <c r="J712" s="124" t="s">
        <v>21</v>
      </c>
      <c r="K712" s="124" t="s">
        <v>21</v>
      </c>
      <c r="L712" s="1">
        <f t="shared" si="67"/>
        <v>5</v>
      </c>
      <c r="M712" s="1" t="s">
        <v>668</v>
      </c>
      <c r="N712" s="1" t="str">
        <f t="shared" si="66"/>
        <v>n.a.</v>
      </c>
      <c r="O712" s="1"/>
      <c r="P712" s="1"/>
      <c r="Q712" s="1">
        <f t="shared" si="68"/>
        <v>6</v>
      </c>
      <c r="R712" s="1" t="s">
        <v>668</v>
      </c>
      <c r="S712" s="1" t="str">
        <f t="shared" si="69"/>
        <v>n.a.</v>
      </c>
      <c r="T712" s="1"/>
      <c r="U712" s="1"/>
      <c r="V712" s="1">
        <f t="shared" si="70"/>
        <v>6</v>
      </c>
      <c r="W712" s="1" t="s">
        <v>668</v>
      </c>
      <c r="X712" s="1" t="str">
        <f t="shared" si="71"/>
        <v>n.a.</v>
      </c>
    </row>
    <row r="713" spans="1:24" x14ac:dyDescent="0.25">
      <c r="A713" s="3"/>
      <c r="B713" s="3" t="str">
        <f>HYPERLINK("https://attack.mitre.org/techniques/T1583/005/","MITRE")</f>
        <v>MITRE</v>
      </c>
      <c r="C713" s="3" t="s">
        <v>553</v>
      </c>
      <c r="D713" s="117" t="s">
        <v>554</v>
      </c>
      <c r="E713" s="118" t="s">
        <v>559</v>
      </c>
      <c r="F713" s="16">
        <v>1</v>
      </c>
      <c r="G713" s="16">
        <v>3</v>
      </c>
      <c r="H713" s="16">
        <v>2</v>
      </c>
      <c r="I713" s="92"/>
      <c r="J713" s="92"/>
      <c r="K713" s="92" t="s">
        <v>21</v>
      </c>
      <c r="L713" s="1">
        <f t="shared" si="67"/>
        <v>2</v>
      </c>
      <c r="M713" s="1" t="s">
        <v>668</v>
      </c>
      <c r="N713" s="1" t="str">
        <f t="shared" si="66"/>
        <v>n.a.</v>
      </c>
      <c r="O713" s="1"/>
      <c r="P713" s="1"/>
      <c r="Q713" s="1">
        <f t="shared" si="68"/>
        <v>4</v>
      </c>
      <c r="R713" s="1" t="s">
        <v>668</v>
      </c>
      <c r="S713" s="1" t="str">
        <f t="shared" si="69"/>
        <v>n.a.</v>
      </c>
      <c r="T713" s="1"/>
      <c r="U713" s="1"/>
      <c r="V713" s="1">
        <f t="shared" si="70"/>
        <v>3</v>
      </c>
      <c r="W713" s="1" t="s">
        <v>668</v>
      </c>
      <c r="X713" s="1" t="str">
        <f t="shared" si="71"/>
        <v>n.a.</v>
      </c>
    </row>
    <row r="714" spans="1:24" x14ac:dyDescent="0.25">
      <c r="A714" s="3"/>
      <c r="B714" s="3" t="str">
        <f>HYPERLINK("https://attack.mitre.org/techniques/T1583/002/","MITRE")</f>
        <v>MITRE</v>
      </c>
      <c r="C714" s="3" t="s">
        <v>553</v>
      </c>
      <c r="D714" s="117" t="s">
        <v>554</v>
      </c>
      <c r="E714" s="118" t="s">
        <v>556</v>
      </c>
      <c r="F714" s="16">
        <v>2</v>
      </c>
      <c r="G714" s="16">
        <v>2</v>
      </c>
      <c r="H714" s="16">
        <v>2</v>
      </c>
      <c r="I714" s="92" t="s">
        <v>21</v>
      </c>
      <c r="J714" s="92" t="s">
        <v>21</v>
      </c>
      <c r="K714" s="92" t="s">
        <v>21</v>
      </c>
      <c r="L714" s="1">
        <f t="shared" si="67"/>
        <v>5</v>
      </c>
      <c r="M714" s="1" t="s">
        <v>668</v>
      </c>
      <c r="N714" s="1" t="str">
        <f t="shared" si="66"/>
        <v>n.a.</v>
      </c>
      <c r="O714" s="1"/>
      <c r="P714" s="1"/>
      <c r="Q714" s="1">
        <f t="shared" si="68"/>
        <v>5</v>
      </c>
      <c r="R714" s="1" t="s">
        <v>668</v>
      </c>
      <c r="S714" s="1" t="str">
        <f t="shared" si="69"/>
        <v>n.a.</v>
      </c>
      <c r="T714" s="1"/>
      <c r="U714" s="1"/>
      <c r="V714" s="1">
        <f t="shared" si="70"/>
        <v>5</v>
      </c>
      <c r="W714" s="1" t="s">
        <v>668</v>
      </c>
      <c r="X714" s="1" t="str">
        <f t="shared" si="71"/>
        <v>n.a.</v>
      </c>
    </row>
    <row r="715" spans="1:24" x14ac:dyDescent="0.25">
      <c r="A715" s="3"/>
      <c r="B715" s="3" t="str">
        <f>HYPERLINK("https://attack.mitre.org/techniques/T1583/001/","MITRE")</f>
        <v>MITRE</v>
      </c>
      <c r="C715" s="3" t="s">
        <v>553</v>
      </c>
      <c r="D715" s="117" t="s">
        <v>554</v>
      </c>
      <c r="E715" s="118" t="s">
        <v>555</v>
      </c>
      <c r="F715" s="16">
        <v>3</v>
      </c>
      <c r="G715" s="16" t="s">
        <v>7</v>
      </c>
      <c r="H715" s="16" t="s">
        <v>7</v>
      </c>
      <c r="I715" s="92" t="s">
        <v>21</v>
      </c>
      <c r="J715" s="92"/>
      <c r="K715" s="92"/>
      <c r="L715" s="1">
        <f t="shared" si="67"/>
        <v>4</v>
      </c>
      <c r="M715" s="1" t="s">
        <v>668</v>
      </c>
      <c r="N715" s="1" t="str">
        <f t="shared" si="66"/>
        <v>n.a.</v>
      </c>
      <c r="O715" s="1"/>
      <c r="P715" s="1"/>
      <c r="Q715" s="1" t="str">
        <f t="shared" si="68"/>
        <v>n.a.</v>
      </c>
      <c r="R715" s="1" t="s">
        <v>668</v>
      </c>
      <c r="S715" s="1" t="str">
        <f t="shared" si="69"/>
        <v>n.a.</v>
      </c>
      <c r="T715" s="1"/>
      <c r="U715" s="1"/>
      <c r="V715" s="1" t="str">
        <f t="shared" si="70"/>
        <v>n.a.</v>
      </c>
      <c r="W715" s="1" t="s">
        <v>668</v>
      </c>
      <c r="X715" s="1" t="str">
        <f t="shared" si="71"/>
        <v>n.a.</v>
      </c>
    </row>
    <row r="716" spans="1:24" x14ac:dyDescent="0.25">
      <c r="A716" s="3"/>
      <c r="B716" s="3" t="str">
        <f>HYPERLINK("https://attack.mitre.org/techniques/T1583/008/","MITRE")</f>
        <v>MITRE</v>
      </c>
      <c r="C716" s="3" t="s">
        <v>553</v>
      </c>
      <c r="D716" s="117" t="s">
        <v>554</v>
      </c>
      <c r="E716" s="118" t="s">
        <v>591</v>
      </c>
      <c r="F716" s="16">
        <v>2</v>
      </c>
      <c r="G716" s="16" t="s">
        <v>7</v>
      </c>
      <c r="H716" s="16" t="s">
        <v>7</v>
      </c>
      <c r="I716" s="92" t="s">
        <v>21</v>
      </c>
      <c r="J716" s="92"/>
      <c r="K716" s="92"/>
      <c r="L716" s="1">
        <f t="shared" si="67"/>
        <v>3</v>
      </c>
      <c r="M716" s="1" t="s">
        <v>668</v>
      </c>
      <c r="N716" s="1" t="str">
        <f t="shared" si="66"/>
        <v>n.a.</v>
      </c>
      <c r="O716" s="1"/>
      <c r="P716" s="1"/>
      <c r="Q716" s="1" t="str">
        <f t="shared" si="68"/>
        <v>n.a.</v>
      </c>
      <c r="R716" s="1" t="s">
        <v>668</v>
      </c>
      <c r="S716" s="1" t="str">
        <f t="shared" si="69"/>
        <v>n.a.</v>
      </c>
      <c r="T716" s="1"/>
      <c r="U716" s="1"/>
      <c r="V716" s="1" t="str">
        <f t="shared" si="70"/>
        <v>n.a.</v>
      </c>
      <c r="W716" s="1" t="s">
        <v>668</v>
      </c>
      <c r="X716" s="1" t="str">
        <f t="shared" si="71"/>
        <v>n.a.</v>
      </c>
    </row>
    <row r="717" spans="1:24" x14ac:dyDescent="0.25">
      <c r="A717" s="3"/>
      <c r="B717" s="3" t="str">
        <f>HYPERLINK("https://attack.mitre.org/techniques/T1583/004/","MITRE")</f>
        <v>MITRE</v>
      </c>
      <c r="C717" s="3" t="s">
        <v>553</v>
      </c>
      <c r="D717" s="117" t="s">
        <v>554</v>
      </c>
      <c r="E717" s="118" t="s">
        <v>558</v>
      </c>
      <c r="F717" s="16">
        <v>2</v>
      </c>
      <c r="G717" s="16">
        <v>1</v>
      </c>
      <c r="H717" s="16" t="s">
        <v>7</v>
      </c>
      <c r="I717" s="92"/>
      <c r="J717" s="92"/>
      <c r="K717" s="92"/>
      <c r="L717" s="1">
        <f t="shared" si="67"/>
        <v>2</v>
      </c>
      <c r="M717" s="1" t="s">
        <v>668</v>
      </c>
      <c r="N717" s="1" t="str">
        <f t="shared" si="66"/>
        <v>n.a.</v>
      </c>
      <c r="O717" s="1"/>
      <c r="P717" s="1"/>
      <c r="Q717" s="1">
        <f t="shared" si="68"/>
        <v>1</v>
      </c>
      <c r="R717" s="1" t="s">
        <v>668</v>
      </c>
      <c r="S717" s="1" t="str">
        <f t="shared" si="69"/>
        <v>n.a.</v>
      </c>
      <c r="T717" s="1"/>
      <c r="U717" s="1"/>
      <c r="V717" s="1" t="str">
        <f t="shared" si="70"/>
        <v>n.a.</v>
      </c>
      <c r="W717" s="1" t="s">
        <v>668</v>
      </c>
      <c r="X717" s="1" t="str">
        <f t="shared" si="71"/>
        <v>n.a.</v>
      </c>
    </row>
    <row r="718" spans="1:24" x14ac:dyDescent="0.25">
      <c r="A718" s="3"/>
      <c r="B718" s="3" t="str">
        <f>HYPERLINK("https://attack.mitre.org/techniques/T1583/007/","MITRE")</f>
        <v>MITRE</v>
      </c>
      <c r="C718" s="3" t="s">
        <v>553</v>
      </c>
      <c r="D718" s="117" t="s">
        <v>554</v>
      </c>
      <c r="E718" s="118" t="s">
        <v>561</v>
      </c>
      <c r="F718" s="16">
        <v>2</v>
      </c>
      <c r="G718" s="16">
        <v>2</v>
      </c>
      <c r="H718" s="16">
        <v>2</v>
      </c>
      <c r="I718" s="92"/>
      <c r="J718" s="92"/>
      <c r="K718" s="92"/>
      <c r="L718" s="1">
        <f t="shared" si="67"/>
        <v>2</v>
      </c>
      <c r="M718" s="1" t="s">
        <v>668</v>
      </c>
      <c r="N718" s="1" t="str">
        <f t="shared" si="66"/>
        <v>n.a.</v>
      </c>
      <c r="O718" s="1"/>
      <c r="P718" s="1"/>
      <c r="Q718" s="1">
        <f t="shared" si="68"/>
        <v>2</v>
      </c>
      <c r="R718" s="1" t="s">
        <v>668</v>
      </c>
      <c r="S718" s="1" t="str">
        <f t="shared" si="69"/>
        <v>n.a.</v>
      </c>
      <c r="T718" s="1"/>
      <c r="U718" s="1"/>
      <c r="V718" s="1">
        <f t="shared" si="70"/>
        <v>2</v>
      </c>
      <c r="W718" s="1" t="s">
        <v>668</v>
      </c>
      <c r="X718" s="1" t="str">
        <f t="shared" si="71"/>
        <v>n.a.</v>
      </c>
    </row>
    <row r="719" spans="1:24" x14ac:dyDescent="0.25">
      <c r="A719" s="3"/>
      <c r="B719" s="3" t="str">
        <f>HYPERLINK("https://attack.mitre.org/techniques/T1583/003/","MITRE")</f>
        <v>MITRE</v>
      </c>
      <c r="C719" s="3" t="s">
        <v>553</v>
      </c>
      <c r="D719" s="117" t="s">
        <v>554</v>
      </c>
      <c r="E719" s="118" t="s">
        <v>557</v>
      </c>
      <c r="F719" s="16">
        <v>2</v>
      </c>
      <c r="G719" s="16">
        <v>1</v>
      </c>
      <c r="H719" s="16" t="s">
        <v>7</v>
      </c>
      <c r="I719" s="92"/>
      <c r="J719" s="92"/>
      <c r="K719" s="92"/>
      <c r="L719" s="1">
        <f t="shared" si="67"/>
        <v>2</v>
      </c>
      <c r="M719" s="1" t="s">
        <v>668</v>
      </c>
      <c r="N719" s="1" t="str">
        <f t="shared" si="66"/>
        <v>n.a.</v>
      </c>
      <c r="O719" s="1"/>
      <c r="P719" s="1"/>
      <c r="Q719" s="1">
        <f t="shared" si="68"/>
        <v>1</v>
      </c>
      <c r="R719" s="1" t="s">
        <v>668</v>
      </c>
      <c r="S719" s="1" t="str">
        <f t="shared" si="69"/>
        <v>n.a.</v>
      </c>
      <c r="T719" s="1"/>
      <c r="U719" s="1"/>
      <c r="V719" s="1" t="str">
        <f t="shared" si="70"/>
        <v>n.a.</v>
      </c>
      <c r="W719" s="1" t="s">
        <v>668</v>
      </c>
      <c r="X719" s="1" t="str">
        <f t="shared" si="71"/>
        <v>n.a.</v>
      </c>
    </row>
    <row r="720" spans="1:24" x14ac:dyDescent="0.25">
      <c r="A720" s="3"/>
      <c r="B720" s="3" t="str">
        <f>HYPERLINK("https://attack.mitre.org/techniques/T1583/006/","MITRE")</f>
        <v>MITRE</v>
      </c>
      <c r="C720" s="3" t="s">
        <v>553</v>
      </c>
      <c r="D720" s="117" t="s">
        <v>554</v>
      </c>
      <c r="E720" s="118" t="s">
        <v>560</v>
      </c>
      <c r="F720" s="16">
        <v>2</v>
      </c>
      <c r="G720" s="16">
        <v>2</v>
      </c>
      <c r="H720" s="16">
        <v>2</v>
      </c>
      <c r="I720" s="92"/>
      <c r="J720" s="92"/>
      <c r="K720" s="92"/>
      <c r="L720" s="1">
        <f t="shared" si="67"/>
        <v>2</v>
      </c>
      <c r="M720" s="1" t="s">
        <v>668</v>
      </c>
      <c r="N720" s="1" t="str">
        <f t="shared" si="66"/>
        <v>n.a.</v>
      </c>
      <c r="O720" s="1"/>
      <c r="P720" s="1"/>
      <c r="Q720" s="1">
        <f t="shared" si="68"/>
        <v>2</v>
      </c>
      <c r="R720" s="1" t="s">
        <v>668</v>
      </c>
      <c r="S720" s="1" t="str">
        <f t="shared" si="69"/>
        <v>n.a.</v>
      </c>
      <c r="T720" s="1"/>
      <c r="U720" s="1"/>
      <c r="V720" s="1">
        <f t="shared" si="70"/>
        <v>2</v>
      </c>
      <c r="W720" s="1" t="s">
        <v>668</v>
      </c>
      <c r="X720" s="1" t="str">
        <f t="shared" si="71"/>
        <v>n.a.</v>
      </c>
    </row>
    <row r="721" spans="1:24" x14ac:dyDescent="0.25">
      <c r="A721" s="3"/>
      <c r="B721" s="3" t="str">
        <f>HYPERLINK("https://attack.mitre.org/techniques/T1586/003","MITRE")</f>
        <v>MITRE</v>
      </c>
      <c r="C721" s="3" t="s">
        <v>553</v>
      </c>
      <c r="D721" s="117" t="s">
        <v>577</v>
      </c>
      <c r="E721" s="118" t="s">
        <v>180</v>
      </c>
      <c r="F721" s="16">
        <v>3</v>
      </c>
      <c r="G721" s="16" t="s">
        <v>7</v>
      </c>
      <c r="H721" s="16">
        <v>3</v>
      </c>
      <c r="I721" s="124" t="s">
        <v>21</v>
      </c>
      <c r="J721" s="124" t="s">
        <v>21</v>
      </c>
      <c r="K721" s="124" t="s">
        <v>21</v>
      </c>
      <c r="L721" s="1">
        <f t="shared" si="67"/>
        <v>6</v>
      </c>
      <c r="M721" s="1" t="s">
        <v>668</v>
      </c>
      <c r="N721" s="1" t="str">
        <f t="shared" si="66"/>
        <v>n.a.</v>
      </c>
      <c r="O721" s="1"/>
      <c r="P721" s="1"/>
      <c r="Q721" s="1" t="str">
        <f t="shared" si="68"/>
        <v>n.a.</v>
      </c>
      <c r="R721" s="1" t="s">
        <v>668</v>
      </c>
      <c r="S721" s="1" t="str">
        <f t="shared" si="69"/>
        <v>n.a.</v>
      </c>
      <c r="T721" s="1"/>
      <c r="U721" s="1"/>
      <c r="V721" s="1">
        <f t="shared" si="70"/>
        <v>6</v>
      </c>
      <c r="W721" s="1" t="s">
        <v>668</v>
      </c>
      <c r="X721" s="1" t="str">
        <f t="shared" si="71"/>
        <v>n.a.</v>
      </c>
    </row>
    <row r="722" spans="1:24" x14ac:dyDescent="0.25">
      <c r="A722" s="3"/>
      <c r="B722" s="3" t="str">
        <f>HYPERLINK("https://attack.mitre.org/techniques/T1586/002","MITRE")</f>
        <v>MITRE</v>
      </c>
      <c r="C722" s="3" t="s">
        <v>553</v>
      </c>
      <c r="D722" s="117" t="s">
        <v>577</v>
      </c>
      <c r="E722" s="118" t="s">
        <v>569</v>
      </c>
      <c r="F722" s="16">
        <v>3</v>
      </c>
      <c r="G722" s="16" t="s">
        <v>7</v>
      </c>
      <c r="H722" s="16" t="s">
        <v>7</v>
      </c>
      <c r="I722" s="124" t="s">
        <v>21</v>
      </c>
      <c r="J722" s="124" t="s">
        <v>21</v>
      </c>
      <c r="K722" s="124" t="s">
        <v>21</v>
      </c>
      <c r="L722" s="1">
        <f t="shared" si="67"/>
        <v>6</v>
      </c>
      <c r="M722" s="1" t="s">
        <v>668</v>
      </c>
      <c r="N722" s="1" t="str">
        <f t="shared" si="66"/>
        <v>n.a.</v>
      </c>
      <c r="O722" s="1"/>
      <c r="P722" s="1"/>
      <c r="Q722" s="1" t="str">
        <f t="shared" si="68"/>
        <v>n.a.</v>
      </c>
      <c r="R722" s="1" t="s">
        <v>668</v>
      </c>
      <c r="S722" s="1" t="str">
        <f t="shared" si="69"/>
        <v>n.a.</v>
      </c>
      <c r="T722" s="1"/>
      <c r="U722" s="1"/>
      <c r="V722" s="1" t="str">
        <f t="shared" si="70"/>
        <v>n.a.</v>
      </c>
      <c r="W722" s="1" t="s">
        <v>668</v>
      </c>
      <c r="X722" s="1" t="str">
        <f t="shared" si="71"/>
        <v>n.a.</v>
      </c>
    </row>
    <row r="723" spans="1:24" x14ac:dyDescent="0.25">
      <c r="A723" s="3"/>
      <c r="B723" s="3" t="str">
        <f>HYPERLINK("https://attack.mitre.org/techniques/T1586/001","MITRE")</f>
        <v>MITRE</v>
      </c>
      <c r="C723" s="3" t="s">
        <v>553</v>
      </c>
      <c r="D723" s="117" t="s">
        <v>577</v>
      </c>
      <c r="E723" s="118" t="s">
        <v>568</v>
      </c>
      <c r="F723" s="16">
        <v>3</v>
      </c>
      <c r="G723" s="16" t="s">
        <v>7</v>
      </c>
      <c r="H723" s="16" t="s">
        <v>7</v>
      </c>
      <c r="I723" s="124" t="s">
        <v>21</v>
      </c>
      <c r="J723" s="124" t="s">
        <v>21</v>
      </c>
      <c r="K723" s="124" t="s">
        <v>21</v>
      </c>
      <c r="L723" s="1">
        <f t="shared" si="67"/>
        <v>6</v>
      </c>
      <c r="M723" s="1" t="s">
        <v>668</v>
      </c>
      <c r="N723" s="1" t="str">
        <f t="shared" si="66"/>
        <v>n.a.</v>
      </c>
      <c r="O723" s="1"/>
      <c r="P723" s="1"/>
      <c r="Q723" s="1" t="str">
        <f t="shared" si="68"/>
        <v>n.a.</v>
      </c>
      <c r="R723" s="1" t="s">
        <v>668</v>
      </c>
      <c r="S723" s="1" t="str">
        <f t="shared" si="69"/>
        <v>n.a.</v>
      </c>
      <c r="T723" s="1"/>
      <c r="U723" s="1"/>
      <c r="V723" s="1" t="str">
        <f t="shared" si="70"/>
        <v>n.a.</v>
      </c>
      <c r="W723" s="1" t="s">
        <v>668</v>
      </c>
      <c r="X723" s="1" t="str">
        <f t="shared" si="71"/>
        <v>n.a.</v>
      </c>
    </row>
    <row r="724" spans="1:24" x14ac:dyDescent="0.25">
      <c r="A724" s="3"/>
      <c r="B724" s="3" t="str">
        <f>HYPERLINK("https://attack.mitre.org/techniques/T1584/005/","MITRE")</f>
        <v>MITRE</v>
      </c>
      <c r="C724" s="3" t="s">
        <v>553</v>
      </c>
      <c r="D724" s="117" t="s">
        <v>562</v>
      </c>
      <c r="E724" s="118" t="s">
        <v>559</v>
      </c>
      <c r="F724" s="16">
        <v>1</v>
      </c>
      <c r="G724" s="16">
        <v>3</v>
      </c>
      <c r="H724" s="16">
        <v>3</v>
      </c>
      <c r="I724" s="92"/>
      <c r="J724" s="92"/>
      <c r="K724" s="92" t="s">
        <v>21</v>
      </c>
      <c r="L724" s="1">
        <f t="shared" si="67"/>
        <v>2</v>
      </c>
      <c r="M724" s="1" t="s">
        <v>668</v>
      </c>
      <c r="N724" s="1" t="str">
        <f t="shared" si="66"/>
        <v>n.a.</v>
      </c>
      <c r="O724" s="1"/>
      <c r="P724" s="1"/>
      <c r="Q724" s="1">
        <f t="shared" si="68"/>
        <v>4</v>
      </c>
      <c r="R724" s="1" t="s">
        <v>668</v>
      </c>
      <c r="S724" s="1" t="str">
        <f t="shared" si="69"/>
        <v>n.a.</v>
      </c>
      <c r="T724" s="1"/>
      <c r="U724" s="1"/>
      <c r="V724" s="1">
        <f t="shared" si="70"/>
        <v>4</v>
      </c>
      <c r="W724" s="1" t="s">
        <v>668</v>
      </c>
      <c r="X724" s="1" t="str">
        <f t="shared" si="71"/>
        <v>n.a.</v>
      </c>
    </row>
    <row r="725" spans="1:24" x14ac:dyDescent="0.25">
      <c r="A725" s="3"/>
      <c r="B725" s="3" t="str">
        <f>HYPERLINK("https://attack.mitre.org/techniques/T1584/002/","MITRE")</f>
        <v>MITRE</v>
      </c>
      <c r="C725" s="3" t="s">
        <v>553</v>
      </c>
      <c r="D725" s="117" t="s">
        <v>562</v>
      </c>
      <c r="E725" s="118" t="s">
        <v>556</v>
      </c>
      <c r="F725" s="16">
        <v>2</v>
      </c>
      <c r="G725" s="16">
        <v>3</v>
      </c>
      <c r="H725" s="16">
        <v>3</v>
      </c>
      <c r="I725" s="124" t="s">
        <v>21</v>
      </c>
      <c r="J725" s="124" t="s">
        <v>21</v>
      </c>
      <c r="K725" s="124" t="s">
        <v>21</v>
      </c>
      <c r="L725" s="1">
        <f t="shared" si="67"/>
        <v>5</v>
      </c>
      <c r="M725" s="1" t="s">
        <v>668</v>
      </c>
      <c r="N725" s="1" t="str">
        <f t="shared" si="66"/>
        <v>n.a.</v>
      </c>
      <c r="O725" s="1"/>
      <c r="P725" s="1"/>
      <c r="Q725" s="1">
        <f t="shared" si="68"/>
        <v>6</v>
      </c>
      <c r="R725" s="1" t="s">
        <v>668</v>
      </c>
      <c r="S725" s="1" t="str">
        <f t="shared" si="69"/>
        <v>n.a.</v>
      </c>
      <c r="T725" s="1"/>
      <c r="U725" s="1"/>
      <c r="V725" s="1">
        <f t="shared" si="70"/>
        <v>6</v>
      </c>
      <c r="W725" s="1" t="s">
        <v>668</v>
      </c>
      <c r="X725" s="1" t="str">
        <f t="shared" si="71"/>
        <v>n.a.</v>
      </c>
    </row>
    <row r="726" spans="1:24" x14ac:dyDescent="0.25">
      <c r="A726" s="3"/>
      <c r="B726" s="3" t="str">
        <f>HYPERLINK("https://attack.mitre.org/techniques/T1584/001/","MITRE")</f>
        <v>MITRE</v>
      </c>
      <c r="C726" s="3" t="s">
        <v>553</v>
      </c>
      <c r="D726" s="117" t="s">
        <v>562</v>
      </c>
      <c r="E726" s="118" t="s">
        <v>555</v>
      </c>
      <c r="F726" s="16">
        <v>3</v>
      </c>
      <c r="G726" s="16">
        <v>3</v>
      </c>
      <c r="H726" s="16">
        <v>3</v>
      </c>
      <c r="I726" s="92" t="s">
        <v>21</v>
      </c>
      <c r="J726" s="92" t="s">
        <v>21</v>
      </c>
      <c r="K726" s="92" t="s">
        <v>21</v>
      </c>
      <c r="L726" s="1">
        <f t="shared" si="67"/>
        <v>6</v>
      </c>
      <c r="M726" s="1" t="s">
        <v>668</v>
      </c>
      <c r="N726" s="1" t="str">
        <f t="shared" si="66"/>
        <v>n.a.</v>
      </c>
      <c r="O726" s="1"/>
      <c r="P726" s="1"/>
      <c r="Q726" s="1">
        <f t="shared" si="68"/>
        <v>6</v>
      </c>
      <c r="R726" s="1" t="s">
        <v>668</v>
      </c>
      <c r="S726" s="1" t="str">
        <f t="shared" si="69"/>
        <v>n.a.</v>
      </c>
      <c r="T726" s="1"/>
      <c r="U726" s="1"/>
      <c r="V726" s="1">
        <f t="shared" si="70"/>
        <v>6</v>
      </c>
      <c r="W726" s="1" t="s">
        <v>668</v>
      </c>
      <c r="X726" s="1" t="str">
        <f t="shared" si="71"/>
        <v>n.a.</v>
      </c>
    </row>
    <row r="727" spans="1:24" x14ac:dyDescent="0.25">
      <c r="A727" s="3"/>
      <c r="B727" s="3" t="str">
        <f>HYPERLINK("https://attack.mitre.org/techniques/T1584/004/","MITRE")</f>
        <v>MITRE</v>
      </c>
      <c r="C727" s="3" t="s">
        <v>553</v>
      </c>
      <c r="D727" s="117" t="s">
        <v>562</v>
      </c>
      <c r="E727" s="118" t="s">
        <v>558</v>
      </c>
      <c r="F727" s="16">
        <v>2</v>
      </c>
      <c r="G727" s="16">
        <v>2</v>
      </c>
      <c r="H727" s="16" t="s">
        <v>7</v>
      </c>
      <c r="I727" s="92" t="s">
        <v>21</v>
      </c>
      <c r="J727" s="92" t="s">
        <v>21</v>
      </c>
      <c r="K727" s="92" t="s">
        <v>21</v>
      </c>
      <c r="L727" s="1">
        <f t="shared" si="67"/>
        <v>5</v>
      </c>
      <c r="M727" s="1" t="s">
        <v>668</v>
      </c>
      <c r="N727" s="1" t="str">
        <f t="shared" si="66"/>
        <v>n.a.</v>
      </c>
      <c r="O727" s="1"/>
      <c r="P727" s="1"/>
      <c r="Q727" s="1">
        <f t="shared" si="68"/>
        <v>5</v>
      </c>
      <c r="R727" s="1" t="s">
        <v>668</v>
      </c>
      <c r="S727" s="1" t="str">
        <f t="shared" si="69"/>
        <v>n.a.</v>
      </c>
      <c r="T727" s="1"/>
      <c r="U727" s="1"/>
      <c r="V727" s="1" t="str">
        <f t="shared" si="70"/>
        <v>n.a.</v>
      </c>
      <c r="W727" s="1" t="s">
        <v>668</v>
      </c>
      <c r="X727" s="1" t="str">
        <f t="shared" si="71"/>
        <v>n.a.</v>
      </c>
    </row>
    <row r="728" spans="1:24" x14ac:dyDescent="0.25">
      <c r="A728" s="3"/>
      <c r="B728" s="3" t="str">
        <f>HYPERLINK("https://attack.mitre.org/techniques/T1584/007/","MITRE")</f>
        <v>MITRE</v>
      </c>
      <c r="C728" s="3" t="s">
        <v>553</v>
      </c>
      <c r="D728" s="117" t="s">
        <v>562</v>
      </c>
      <c r="E728" s="118" t="s">
        <v>561</v>
      </c>
      <c r="F728" s="16">
        <v>2</v>
      </c>
      <c r="G728" s="16">
        <v>3</v>
      </c>
      <c r="H728" s="16">
        <v>3</v>
      </c>
      <c r="I728" s="92" t="s">
        <v>21</v>
      </c>
      <c r="J728" s="92" t="s">
        <v>21</v>
      </c>
      <c r="K728" s="92" t="s">
        <v>21</v>
      </c>
      <c r="L728" s="1">
        <f t="shared" si="67"/>
        <v>5</v>
      </c>
      <c r="M728" s="1" t="s">
        <v>668</v>
      </c>
      <c r="N728" s="1" t="str">
        <f t="shared" si="66"/>
        <v>n.a.</v>
      </c>
      <c r="O728" s="1"/>
      <c r="P728" s="1"/>
      <c r="Q728" s="1">
        <f t="shared" si="68"/>
        <v>6</v>
      </c>
      <c r="R728" s="1" t="s">
        <v>668</v>
      </c>
      <c r="S728" s="1" t="str">
        <f t="shared" si="69"/>
        <v>n.a.</v>
      </c>
      <c r="T728" s="1"/>
      <c r="U728" s="1"/>
      <c r="V728" s="1">
        <f t="shared" si="70"/>
        <v>6</v>
      </c>
      <c r="W728" s="1" t="s">
        <v>668</v>
      </c>
      <c r="X728" s="1" t="str">
        <f t="shared" si="71"/>
        <v>n.a.</v>
      </c>
    </row>
    <row r="729" spans="1:24" x14ac:dyDescent="0.25">
      <c r="A729" s="3"/>
      <c r="B729" s="3" t="str">
        <f>HYPERLINK("https://attack.mitre.org/techniques/T1584/003/","MITRE")</f>
        <v>MITRE</v>
      </c>
      <c r="C729" s="3" t="s">
        <v>553</v>
      </c>
      <c r="D729" s="117" t="s">
        <v>562</v>
      </c>
      <c r="E729" s="118" t="s">
        <v>557</v>
      </c>
      <c r="F729" s="16">
        <v>2</v>
      </c>
      <c r="G729" s="16">
        <v>2</v>
      </c>
      <c r="H729" s="16" t="s">
        <v>7</v>
      </c>
      <c r="I729" s="92" t="s">
        <v>21</v>
      </c>
      <c r="J729" s="92" t="s">
        <v>21</v>
      </c>
      <c r="K729" s="92" t="s">
        <v>21</v>
      </c>
      <c r="L729" s="1">
        <f t="shared" si="67"/>
        <v>5</v>
      </c>
      <c r="M729" s="1" t="s">
        <v>668</v>
      </c>
      <c r="N729" s="1" t="str">
        <f t="shared" si="66"/>
        <v>n.a.</v>
      </c>
      <c r="O729" s="1"/>
      <c r="P729" s="1"/>
      <c r="Q729" s="1">
        <f t="shared" si="68"/>
        <v>5</v>
      </c>
      <c r="R729" s="1" t="s">
        <v>668</v>
      </c>
      <c r="S729" s="1" t="str">
        <f t="shared" si="69"/>
        <v>n.a.</v>
      </c>
      <c r="T729" s="1"/>
      <c r="U729" s="1"/>
      <c r="V729" s="1" t="str">
        <f t="shared" si="70"/>
        <v>n.a.</v>
      </c>
      <c r="W729" s="1" t="s">
        <v>668</v>
      </c>
      <c r="X729" s="1" t="str">
        <f t="shared" si="71"/>
        <v>n.a.</v>
      </c>
    </row>
    <row r="730" spans="1:24" x14ac:dyDescent="0.25">
      <c r="A730" s="3"/>
      <c r="B730" s="3" t="str">
        <f>HYPERLINK("https://attack.mitre.org/techniques/T1584/006/","MITRE")</f>
        <v>MITRE</v>
      </c>
      <c r="C730" s="3" t="s">
        <v>553</v>
      </c>
      <c r="D730" s="117" t="s">
        <v>562</v>
      </c>
      <c r="E730" s="118" t="s">
        <v>560</v>
      </c>
      <c r="F730" s="16">
        <v>2</v>
      </c>
      <c r="G730" s="16">
        <v>3</v>
      </c>
      <c r="H730" s="16">
        <v>3</v>
      </c>
      <c r="I730" s="124" t="s">
        <v>21</v>
      </c>
      <c r="J730" s="124" t="s">
        <v>21</v>
      </c>
      <c r="K730" s="124" t="s">
        <v>21</v>
      </c>
      <c r="L730" s="1">
        <f t="shared" si="67"/>
        <v>5</v>
      </c>
      <c r="M730" s="1" t="s">
        <v>668</v>
      </c>
      <c r="N730" s="1" t="str">
        <f t="shared" si="66"/>
        <v>n.a.</v>
      </c>
      <c r="O730" s="1"/>
      <c r="P730" s="1"/>
      <c r="Q730" s="1">
        <f t="shared" si="68"/>
        <v>6</v>
      </c>
      <c r="R730" s="1" t="s">
        <v>668</v>
      </c>
      <c r="S730" s="1" t="str">
        <f t="shared" si="69"/>
        <v>n.a.</v>
      </c>
      <c r="T730" s="1"/>
      <c r="U730" s="1"/>
      <c r="V730" s="1">
        <f t="shared" si="70"/>
        <v>6</v>
      </c>
      <c r="W730" s="1" t="s">
        <v>668</v>
      </c>
      <c r="X730" s="1" t="str">
        <f t="shared" si="71"/>
        <v>n.a.</v>
      </c>
    </row>
    <row r="731" spans="1:24" x14ac:dyDescent="0.25">
      <c r="A731" s="3"/>
      <c r="B731" s="3" t="str">
        <f>HYPERLINK("https://attack.mitre.org/techniques/T1584/008/","MITRE")</f>
        <v>MITRE</v>
      </c>
      <c r="C731" s="3" t="s">
        <v>553</v>
      </c>
      <c r="D731" s="117" t="s">
        <v>562</v>
      </c>
      <c r="E731" s="118" t="s">
        <v>742</v>
      </c>
      <c r="F731" s="16">
        <v>2</v>
      </c>
      <c r="G731" s="16">
        <v>3</v>
      </c>
      <c r="H731" s="16">
        <v>3</v>
      </c>
      <c r="I731" s="124" t="s">
        <v>21</v>
      </c>
      <c r="J731" s="124" t="s">
        <v>21</v>
      </c>
      <c r="K731" s="124" t="s">
        <v>21</v>
      </c>
      <c r="L731" s="1">
        <f t="shared" si="67"/>
        <v>5</v>
      </c>
      <c r="M731" s="1" t="s">
        <v>668</v>
      </c>
      <c r="N731" s="1" t="str">
        <f t="shared" si="66"/>
        <v>n.a.</v>
      </c>
      <c r="O731" s="1"/>
      <c r="P731" s="1"/>
      <c r="Q731" s="1">
        <f t="shared" si="68"/>
        <v>6</v>
      </c>
      <c r="R731" s="1" t="s">
        <v>668</v>
      </c>
      <c r="S731" s="1" t="str">
        <f t="shared" si="69"/>
        <v>n.a.</v>
      </c>
      <c r="T731" s="1"/>
      <c r="U731" s="1"/>
      <c r="V731" s="1">
        <f t="shared" si="70"/>
        <v>6</v>
      </c>
      <c r="W731" s="1" t="s">
        <v>668</v>
      </c>
      <c r="X731" s="1" t="str">
        <f t="shared" si="71"/>
        <v>n.a.</v>
      </c>
    </row>
    <row r="732" spans="1:24" x14ac:dyDescent="0.25">
      <c r="A732" s="3"/>
      <c r="B732" s="3" t="str">
        <f>HYPERLINK("https://attack.mitre.org/techniques/T1587/002/","MITRE")</f>
        <v>MITRE</v>
      </c>
      <c r="C732" s="3" t="s">
        <v>553</v>
      </c>
      <c r="D732" s="117" t="s">
        <v>563</v>
      </c>
      <c r="E732" s="118" t="s">
        <v>565</v>
      </c>
      <c r="F732" s="16">
        <v>2</v>
      </c>
      <c r="G732" s="16">
        <v>2</v>
      </c>
      <c r="H732" s="16">
        <v>2</v>
      </c>
      <c r="I732" s="92"/>
      <c r="J732" s="92" t="s">
        <v>21</v>
      </c>
      <c r="K732" s="92"/>
      <c r="L732" s="1">
        <f t="shared" si="67"/>
        <v>3</v>
      </c>
      <c r="M732" s="1" t="s">
        <v>668</v>
      </c>
      <c r="N732" s="1" t="str">
        <f t="shared" si="66"/>
        <v>n.a.</v>
      </c>
      <c r="O732" s="1"/>
      <c r="P732" s="1"/>
      <c r="Q732" s="1">
        <f t="shared" si="68"/>
        <v>3</v>
      </c>
      <c r="R732" s="1" t="s">
        <v>668</v>
      </c>
      <c r="S732" s="1" t="str">
        <f t="shared" si="69"/>
        <v>n.a.</v>
      </c>
      <c r="T732" s="1"/>
      <c r="U732" s="1"/>
      <c r="V732" s="1">
        <f t="shared" si="70"/>
        <v>3</v>
      </c>
      <c r="W732" s="1" t="s">
        <v>668</v>
      </c>
      <c r="X732" s="1" t="str">
        <f t="shared" si="71"/>
        <v>n.a.</v>
      </c>
    </row>
    <row r="733" spans="1:24" x14ac:dyDescent="0.25">
      <c r="A733" s="3"/>
      <c r="B733" s="3" t="str">
        <f>HYPERLINK("https://attack.mitre.org/techniques/T1587/003/","MITRE")</f>
        <v>MITRE</v>
      </c>
      <c r="C733" s="3" t="s">
        <v>553</v>
      </c>
      <c r="D733" s="117" t="s">
        <v>563</v>
      </c>
      <c r="E733" s="118" t="s">
        <v>538</v>
      </c>
      <c r="F733" s="16">
        <v>2</v>
      </c>
      <c r="G733" s="16">
        <v>2</v>
      </c>
      <c r="H733" s="16">
        <v>2</v>
      </c>
      <c r="I733" s="92"/>
      <c r="J733" s="92"/>
      <c r="K733" s="92"/>
      <c r="L733" s="1">
        <f t="shared" si="67"/>
        <v>2</v>
      </c>
      <c r="M733" s="1" t="s">
        <v>668</v>
      </c>
      <c r="N733" s="1" t="str">
        <f t="shared" si="66"/>
        <v>n.a.</v>
      </c>
      <c r="O733" s="1"/>
      <c r="P733" s="1"/>
      <c r="Q733" s="1">
        <f t="shared" si="68"/>
        <v>2</v>
      </c>
      <c r="R733" s="1" t="s">
        <v>668</v>
      </c>
      <c r="S733" s="1" t="str">
        <f t="shared" si="69"/>
        <v>n.a.</v>
      </c>
      <c r="T733" s="1"/>
      <c r="U733" s="1"/>
      <c r="V733" s="1">
        <f t="shared" si="70"/>
        <v>2</v>
      </c>
      <c r="W733" s="1" t="s">
        <v>668</v>
      </c>
      <c r="X733" s="1" t="str">
        <f t="shared" si="71"/>
        <v>n.a.</v>
      </c>
    </row>
    <row r="734" spans="1:24" x14ac:dyDescent="0.25">
      <c r="A734" s="3"/>
      <c r="B734" s="3" t="str">
        <f>HYPERLINK("https://attack.mitre.org/techniques/T1587/004/","MITRE")</f>
        <v>MITRE</v>
      </c>
      <c r="C734" s="3" t="s">
        <v>553</v>
      </c>
      <c r="D734" s="117" t="s">
        <v>563</v>
      </c>
      <c r="E734" s="118" t="s">
        <v>566</v>
      </c>
      <c r="F734" s="16">
        <v>3</v>
      </c>
      <c r="G734" s="16">
        <v>3</v>
      </c>
      <c r="H734" s="16">
        <v>3</v>
      </c>
      <c r="I734" s="92"/>
      <c r="J734" s="92"/>
      <c r="K734" s="92"/>
      <c r="L734" s="1">
        <f t="shared" si="67"/>
        <v>3</v>
      </c>
      <c r="M734" s="1" t="s">
        <v>668</v>
      </c>
      <c r="N734" s="1" t="str">
        <f t="shared" si="66"/>
        <v>n.a.</v>
      </c>
      <c r="O734" s="1"/>
      <c r="P734" s="1"/>
      <c r="Q734" s="1">
        <f t="shared" si="68"/>
        <v>3</v>
      </c>
      <c r="R734" s="1" t="s">
        <v>668</v>
      </c>
      <c r="S734" s="1" t="str">
        <f t="shared" si="69"/>
        <v>n.a.</v>
      </c>
      <c r="T734" s="1"/>
      <c r="U734" s="1"/>
      <c r="V734" s="1">
        <f t="shared" si="70"/>
        <v>3</v>
      </c>
      <c r="W734" s="1" t="s">
        <v>668</v>
      </c>
      <c r="X734" s="1" t="str">
        <f t="shared" si="71"/>
        <v>n.a.</v>
      </c>
    </row>
    <row r="735" spans="1:24" x14ac:dyDescent="0.25">
      <c r="A735" s="3"/>
      <c r="B735" s="3" t="str">
        <f>HYPERLINK("https://attack.mitre.org/techniques/T1587/001/","MITRE")</f>
        <v>MITRE</v>
      </c>
      <c r="C735" s="3" t="s">
        <v>553</v>
      </c>
      <c r="D735" s="117" t="s">
        <v>563</v>
      </c>
      <c r="E735" s="118" t="s">
        <v>564</v>
      </c>
      <c r="F735" s="16">
        <v>2</v>
      </c>
      <c r="G735" s="16">
        <v>2</v>
      </c>
      <c r="H735" s="16">
        <v>2</v>
      </c>
      <c r="I735" s="92"/>
      <c r="J735" s="92"/>
      <c r="K735" s="92"/>
      <c r="L735" s="1">
        <f t="shared" si="67"/>
        <v>2</v>
      </c>
      <c r="M735" s="1" t="s">
        <v>668</v>
      </c>
      <c r="N735" s="1" t="str">
        <f t="shared" si="66"/>
        <v>n.a.</v>
      </c>
      <c r="O735" s="1"/>
      <c r="P735" s="1"/>
      <c r="Q735" s="1">
        <f t="shared" si="68"/>
        <v>2</v>
      </c>
      <c r="R735" s="1" t="s">
        <v>668</v>
      </c>
      <c r="S735" s="1" t="str">
        <f t="shared" si="69"/>
        <v>n.a.</v>
      </c>
      <c r="T735" s="1"/>
      <c r="U735" s="1"/>
      <c r="V735" s="1">
        <f t="shared" si="70"/>
        <v>2</v>
      </c>
      <c r="W735" s="1" t="s">
        <v>668</v>
      </c>
      <c r="X735" s="1" t="str">
        <f t="shared" si="71"/>
        <v>n.a.</v>
      </c>
    </row>
    <row r="736" spans="1:24" x14ac:dyDescent="0.25">
      <c r="A736" s="3"/>
      <c r="B736" s="3" t="str">
        <f>HYPERLINK("https://attack.mitre.org/techniques/T1585/003/","MITRE")</f>
        <v>MITRE</v>
      </c>
      <c r="C736" s="3" t="s">
        <v>553</v>
      </c>
      <c r="D736" s="117" t="s">
        <v>567</v>
      </c>
      <c r="E736" s="118" t="s">
        <v>180</v>
      </c>
      <c r="F736" s="16">
        <v>2</v>
      </c>
      <c r="G736" s="16" t="s">
        <v>7</v>
      </c>
      <c r="H736" s="16" t="s">
        <v>7</v>
      </c>
      <c r="I736" s="92"/>
      <c r="J736" s="92"/>
      <c r="K736" s="92"/>
      <c r="L736" s="1">
        <f t="shared" si="67"/>
        <v>2</v>
      </c>
      <c r="M736" s="1" t="s">
        <v>668</v>
      </c>
      <c r="N736" s="1" t="str">
        <f t="shared" si="66"/>
        <v>n.a.</v>
      </c>
      <c r="O736" s="1"/>
      <c r="P736" s="1"/>
      <c r="Q736" s="1" t="str">
        <f t="shared" si="68"/>
        <v>n.a.</v>
      </c>
      <c r="R736" s="1" t="s">
        <v>668</v>
      </c>
      <c r="S736" s="1" t="str">
        <f t="shared" si="69"/>
        <v>n.a.</v>
      </c>
      <c r="T736" s="1"/>
      <c r="U736" s="1"/>
      <c r="V736" s="1" t="str">
        <f t="shared" si="70"/>
        <v>n.a.</v>
      </c>
      <c r="W736" s="1" t="s">
        <v>668</v>
      </c>
      <c r="X736" s="1" t="str">
        <f t="shared" si="71"/>
        <v>n.a.</v>
      </c>
    </row>
    <row r="737" spans="1:24" x14ac:dyDescent="0.25">
      <c r="A737" s="3"/>
      <c r="B737" s="3" t="str">
        <f>HYPERLINK("https://attack.mitre.org/techniques/T1585/002/","MITRE")</f>
        <v>MITRE</v>
      </c>
      <c r="C737" s="3" t="s">
        <v>553</v>
      </c>
      <c r="D737" s="117" t="s">
        <v>567</v>
      </c>
      <c r="E737" s="118" t="s">
        <v>569</v>
      </c>
      <c r="F737" s="16">
        <v>2</v>
      </c>
      <c r="G737" s="16" t="s">
        <v>7</v>
      </c>
      <c r="H737" s="16" t="s">
        <v>7</v>
      </c>
      <c r="I737" s="92" t="s">
        <v>21</v>
      </c>
      <c r="J737" s="92" t="s">
        <v>21</v>
      </c>
      <c r="K737" s="92"/>
      <c r="L737" s="1">
        <f t="shared" si="67"/>
        <v>4</v>
      </c>
      <c r="M737" s="1" t="s">
        <v>668</v>
      </c>
      <c r="N737" s="1" t="str">
        <f t="shared" si="66"/>
        <v>n.a.</v>
      </c>
      <c r="O737" s="1"/>
      <c r="P737" s="1"/>
      <c r="Q737" s="1" t="str">
        <f t="shared" si="68"/>
        <v>n.a.</v>
      </c>
      <c r="R737" s="1" t="s">
        <v>668</v>
      </c>
      <c r="S737" s="1" t="str">
        <f t="shared" si="69"/>
        <v>n.a.</v>
      </c>
      <c r="T737" s="1"/>
      <c r="U737" s="1"/>
      <c r="V737" s="1" t="str">
        <f t="shared" si="70"/>
        <v>n.a.</v>
      </c>
      <c r="W737" s="1" t="s">
        <v>668</v>
      </c>
      <c r="X737" s="1" t="str">
        <f t="shared" si="71"/>
        <v>n.a.</v>
      </c>
    </row>
    <row r="738" spans="1:24" x14ac:dyDescent="0.25">
      <c r="A738" s="3"/>
      <c r="B738" s="3" t="str">
        <f>HYPERLINK("https://attack.mitre.org/techniques/T1585/001/","MITRE")</f>
        <v>MITRE</v>
      </c>
      <c r="C738" s="3" t="s">
        <v>553</v>
      </c>
      <c r="D738" s="117" t="s">
        <v>567</v>
      </c>
      <c r="E738" s="118" t="s">
        <v>568</v>
      </c>
      <c r="F738" s="16">
        <v>3</v>
      </c>
      <c r="G738" s="16" t="s">
        <v>7</v>
      </c>
      <c r="H738" s="16" t="s">
        <v>7</v>
      </c>
      <c r="I738" s="92" t="s">
        <v>21</v>
      </c>
      <c r="J738" s="92" t="s">
        <v>21</v>
      </c>
      <c r="K738" s="92" t="s">
        <v>21</v>
      </c>
      <c r="L738" s="1">
        <f t="shared" si="67"/>
        <v>6</v>
      </c>
      <c r="M738" s="1" t="s">
        <v>668</v>
      </c>
      <c r="N738" s="1" t="str">
        <f t="shared" si="66"/>
        <v>n.a.</v>
      </c>
      <c r="O738" s="1"/>
      <c r="P738" s="1"/>
      <c r="Q738" s="1" t="str">
        <f t="shared" si="68"/>
        <v>n.a.</v>
      </c>
      <c r="R738" s="1" t="s">
        <v>668</v>
      </c>
      <c r="S738" s="1" t="str">
        <f t="shared" si="69"/>
        <v>n.a.</v>
      </c>
      <c r="T738" s="1"/>
      <c r="U738" s="1"/>
      <c r="V738" s="1" t="str">
        <f t="shared" si="70"/>
        <v>n.a.</v>
      </c>
      <c r="W738" s="1" t="s">
        <v>668</v>
      </c>
      <c r="X738" s="1" t="str">
        <f t="shared" si="71"/>
        <v>n.a.</v>
      </c>
    </row>
    <row r="739" spans="1:24" x14ac:dyDescent="0.25">
      <c r="A739" s="3"/>
      <c r="B739" s="3" t="str">
        <f>HYPERLINK("https://attack.mitre.org/techniques/T1588/003/","MITRE")</f>
        <v>MITRE</v>
      </c>
      <c r="C739" s="3" t="s">
        <v>553</v>
      </c>
      <c r="D739" s="117" t="s">
        <v>570</v>
      </c>
      <c r="E739" s="118" t="s">
        <v>565</v>
      </c>
      <c r="F739" s="16">
        <v>2</v>
      </c>
      <c r="G739" s="16">
        <v>2</v>
      </c>
      <c r="H739" s="16">
        <v>2</v>
      </c>
      <c r="I739" s="92"/>
      <c r="J739" s="92" t="s">
        <v>21</v>
      </c>
      <c r="K739" s="92" t="s">
        <v>21</v>
      </c>
      <c r="L739" s="1">
        <f t="shared" si="67"/>
        <v>4</v>
      </c>
      <c r="M739" s="1" t="s">
        <v>668</v>
      </c>
      <c r="N739" s="1" t="str">
        <f t="shared" si="66"/>
        <v>n.a.</v>
      </c>
      <c r="O739" s="1"/>
      <c r="P739" s="1"/>
      <c r="Q739" s="1">
        <f t="shared" si="68"/>
        <v>4</v>
      </c>
      <c r="R739" s="1" t="s">
        <v>668</v>
      </c>
      <c r="S739" s="1" t="str">
        <f t="shared" si="69"/>
        <v>n.a.</v>
      </c>
      <c r="T739" s="1"/>
      <c r="U739" s="1"/>
      <c r="V739" s="1">
        <f t="shared" si="70"/>
        <v>4</v>
      </c>
      <c r="W739" s="1" t="s">
        <v>668</v>
      </c>
      <c r="X739" s="1" t="str">
        <f t="shared" si="71"/>
        <v>n.a.</v>
      </c>
    </row>
    <row r="740" spans="1:24" x14ac:dyDescent="0.25">
      <c r="A740" s="3"/>
      <c r="B740" s="3" t="str">
        <f>HYPERLINK("https://attack.mitre.org/techniques/T1588/004/","MITRE")</f>
        <v>MITRE</v>
      </c>
      <c r="C740" s="3" t="s">
        <v>553</v>
      </c>
      <c r="D740" s="117" t="s">
        <v>570</v>
      </c>
      <c r="E740" s="118" t="s">
        <v>538</v>
      </c>
      <c r="F740" s="16">
        <v>3</v>
      </c>
      <c r="G740" s="16">
        <v>3</v>
      </c>
      <c r="H740" s="16">
        <v>3</v>
      </c>
      <c r="I740" s="92" t="s">
        <v>21</v>
      </c>
      <c r="J740" s="92" t="s">
        <v>21</v>
      </c>
      <c r="K740" s="92" t="s">
        <v>21</v>
      </c>
      <c r="L740" s="1">
        <f t="shared" si="67"/>
        <v>6</v>
      </c>
      <c r="M740" s="1" t="s">
        <v>668</v>
      </c>
      <c r="N740" s="1" t="str">
        <f t="shared" si="66"/>
        <v>n.a.</v>
      </c>
      <c r="O740" s="1"/>
      <c r="P740" s="1"/>
      <c r="Q740" s="1">
        <f t="shared" si="68"/>
        <v>6</v>
      </c>
      <c r="R740" s="1" t="s">
        <v>668</v>
      </c>
      <c r="S740" s="1" t="str">
        <f t="shared" si="69"/>
        <v>n.a.</v>
      </c>
      <c r="T740" s="1"/>
      <c r="U740" s="1"/>
      <c r="V740" s="1">
        <f t="shared" si="70"/>
        <v>6</v>
      </c>
      <c r="W740" s="1" t="s">
        <v>668</v>
      </c>
      <c r="X740" s="1" t="str">
        <f t="shared" si="71"/>
        <v>n.a.</v>
      </c>
    </row>
    <row r="741" spans="1:24" x14ac:dyDescent="0.25">
      <c r="A741" s="3"/>
      <c r="B741" s="3" t="str">
        <f>HYPERLINK("https://attack.mitre.org/techniques/T1588/005/","MITRE")</f>
        <v>MITRE</v>
      </c>
      <c r="C741" s="3" t="s">
        <v>553</v>
      </c>
      <c r="D741" s="117" t="s">
        <v>570</v>
      </c>
      <c r="E741" s="118" t="s">
        <v>566</v>
      </c>
      <c r="F741" s="16">
        <v>3</v>
      </c>
      <c r="G741" s="16">
        <v>3</v>
      </c>
      <c r="H741" s="16">
        <v>3</v>
      </c>
      <c r="I741" s="92"/>
      <c r="J741" s="92"/>
      <c r="K741" s="92"/>
      <c r="L741" s="1">
        <f t="shared" si="67"/>
        <v>3</v>
      </c>
      <c r="M741" s="1" t="s">
        <v>668</v>
      </c>
      <c r="N741" s="1" t="str">
        <f t="shared" si="66"/>
        <v>n.a.</v>
      </c>
      <c r="O741" s="1"/>
      <c r="P741" s="1"/>
      <c r="Q741" s="1">
        <f t="shared" si="68"/>
        <v>3</v>
      </c>
      <c r="R741" s="1" t="s">
        <v>668</v>
      </c>
      <c r="S741" s="1" t="str">
        <f t="shared" si="69"/>
        <v>n.a.</v>
      </c>
      <c r="T741" s="1"/>
      <c r="U741" s="1"/>
      <c r="V741" s="1">
        <f t="shared" si="70"/>
        <v>3</v>
      </c>
      <c r="W741" s="1" t="s">
        <v>668</v>
      </c>
      <c r="X741" s="1" t="str">
        <f t="shared" si="71"/>
        <v>n.a.</v>
      </c>
    </row>
    <row r="742" spans="1:24" x14ac:dyDescent="0.25">
      <c r="A742" s="3"/>
      <c r="B742" s="3" t="str">
        <f>HYPERLINK("https://attack.mitre.org/techniques/T1588/001/","MITRE")</f>
        <v>MITRE</v>
      </c>
      <c r="C742" s="3" t="s">
        <v>553</v>
      </c>
      <c r="D742" s="117" t="s">
        <v>570</v>
      </c>
      <c r="E742" s="118" t="s">
        <v>564</v>
      </c>
      <c r="F742" s="16">
        <v>2</v>
      </c>
      <c r="G742" s="16">
        <v>2</v>
      </c>
      <c r="H742" s="16">
        <v>2</v>
      </c>
      <c r="I742" s="92"/>
      <c r="J742" s="92"/>
      <c r="K742" s="92"/>
      <c r="L742" s="1">
        <f t="shared" si="67"/>
        <v>2</v>
      </c>
      <c r="M742" s="1" t="s">
        <v>668</v>
      </c>
      <c r="N742" s="1" t="str">
        <f t="shared" si="66"/>
        <v>n.a.</v>
      </c>
      <c r="O742" s="1"/>
      <c r="P742" s="1"/>
      <c r="Q742" s="1">
        <f t="shared" si="68"/>
        <v>2</v>
      </c>
      <c r="R742" s="1" t="s">
        <v>668</v>
      </c>
      <c r="S742" s="1" t="str">
        <f t="shared" si="69"/>
        <v>n.a.</v>
      </c>
      <c r="T742" s="1"/>
      <c r="U742" s="1"/>
      <c r="V742" s="1">
        <f t="shared" si="70"/>
        <v>2</v>
      </c>
      <c r="W742" s="1" t="s">
        <v>668</v>
      </c>
      <c r="X742" s="1" t="str">
        <f t="shared" si="71"/>
        <v>n.a.</v>
      </c>
    </row>
    <row r="743" spans="1:24" x14ac:dyDescent="0.25">
      <c r="A743" s="3"/>
      <c r="B743" s="3" t="str">
        <f>HYPERLINK("https://attack.mitre.org/techniques/T1588/002/","MITRE")</f>
        <v>MITRE</v>
      </c>
      <c r="C743" s="3" t="s">
        <v>553</v>
      </c>
      <c r="D743" s="117" t="s">
        <v>570</v>
      </c>
      <c r="E743" s="118" t="s">
        <v>571</v>
      </c>
      <c r="F743" s="16">
        <v>2</v>
      </c>
      <c r="G743" s="16">
        <v>2</v>
      </c>
      <c r="H743" s="16">
        <v>2</v>
      </c>
      <c r="I743" s="92"/>
      <c r="J743" s="92"/>
      <c r="K743" s="92"/>
      <c r="L743" s="1">
        <f t="shared" si="67"/>
        <v>2</v>
      </c>
      <c r="M743" s="1" t="s">
        <v>668</v>
      </c>
      <c r="N743" s="1" t="str">
        <f t="shared" si="66"/>
        <v>n.a.</v>
      </c>
      <c r="O743" s="1"/>
      <c r="P743" s="1"/>
      <c r="Q743" s="1">
        <f t="shared" si="68"/>
        <v>2</v>
      </c>
      <c r="R743" s="1" t="s">
        <v>668</v>
      </c>
      <c r="S743" s="1" t="str">
        <f t="shared" si="69"/>
        <v>n.a.</v>
      </c>
      <c r="T743" s="1"/>
      <c r="U743" s="1"/>
      <c r="V743" s="1">
        <f t="shared" si="70"/>
        <v>2</v>
      </c>
      <c r="W743" s="1" t="s">
        <v>668</v>
      </c>
      <c r="X743" s="1" t="str">
        <f t="shared" si="71"/>
        <v>n.a.</v>
      </c>
    </row>
    <row r="744" spans="1:24" x14ac:dyDescent="0.25">
      <c r="A744" s="3"/>
      <c r="B744" s="3" t="str">
        <f>HYPERLINK("https://attack.mitre.org/techniques/T1588/007/","MITRE")</f>
        <v>MITRE</v>
      </c>
      <c r="C744" s="3" t="s">
        <v>553</v>
      </c>
      <c r="D744" s="117" t="s">
        <v>570</v>
      </c>
      <c r="E744" s="118" t="s">
        <v>743</v>
      </c>
      <c r="F744" s="16">
        <v>2</v>
      </c>
      <c r="G744" s="16">
        <v>1</v>
      </c>
      <c r="H744" s="16">
        <v>1</v>
      </c>
      <c r="I744" s="92"/>
      <c r="J744" s="92"/>
      <c r="K744" s="92"/>
      <c r="L744" s="1">
        <f t="shared" si="67"/>
        <v>2</v>
      </c>
      <c r="M744" s="1" t="s">
        <v>668</v>
      </c>
      <c r="N744" s="1" t="str">
        <f t="shared" si="66"/>
        <v>n.a.</v>
      </c>
      <c r="O744" s="1"/>
      <c r="P744" s="1"/>
      <c r="Q744" s="1">
        <f t="shared" si="68"/>
        <v>1</v>
      </c>
      <c r="R744" s="1" t="s">
        <v>668</v>
      </c>
      <c r="S744" s="1" t="str">
        <f t="shared" si="69"/>
        <v>n.a.</v>
      </c>
      <c r="T744" s="1"/>
      <c r="U744" s="1"/>
      <c r="V744" s="1">
        <f t="shared" si="70"/>
        <v>1</v>
      </c>
      <c r="W744" s="1" t="s">
        <v>668</v>
      </c>
      <c r="X744" s="1" t="str">
        <f t="shared" si="71"/>
        <v>n.a.</v>
      </c>
    </row>
    <row r="745" spans="1:24" x14ac:dyDescent="0.25">
      <c r="A745" s="3"/>
      <c r="B745" s="3" t="str">
        <f>HYPERLINK("https://attack.mitre.org/techniques/T1588/006/","MITRE")</f>
        <v>MITRE</v>
      </c>
      <c r="C745" s="3" t="s">
        <v>553</v>
      </c>
      <c r="D745" s="117" t="s">
        <v>570</v>
      </c>
      <c r="E745" s="118" t="s">
        <v>572</v>
      </c>
      <c r="F745" s="16">
        <v>3</v>
      </c>
      <c r="G745" s="16">
        <v>3</v>
      </c>
      <c r="H745" s="16">
        <v>3</v>
      </c>
      <c r="I745" s="92" t="s">
        <v>21</v>
      </c>
      <c r="J745" s="92" t="s">
        <v>21</v>
      </c>
      <c r="K745" s="92" t="s">
        <v>21</v>
      </c>
      <c r="L745" s="1">
        <f t="shared" si="67"/>
        <v>6</v>
      </c>
      <c r="M745" s="1" t="s">
        <v>668</v>
      </c>
      <c r="N745" s="1" t="str">
        <f t="shared" si="66"/>
        <v>n.a.</v>
      </c>
      <c r="O745" s="1"/>
      <c r="P745" s="1"/>
      <c r="Q745" s="1">
        <f t="shared" si="68"/>
        <v>6</v>
      </c>
      <c r="R745" s="1" t="s">
        <v>668</v>
      </c>
      <c r="S745" s="1" t="str">
        <f t="shared" si="69"/>
        <v>n.a.</v>
      </c>
      <c r="T745" s="1"/>
      <c r="U745" s="1"/>
      <c r="V745" s="1">
        <f t="shared" si="70"/>
        <v>6</v>
      </c>
      <c r="W745" s="1" t="s">
        <v>668</v>
      </c>
      <c r="X745" s="1" t="str">
        <f t="shared" si="71"/>
        <v>n.a.</v>
      </c>
    </row>
    <row r="746" spans="1:24" x14ac:dyDescent="0.25">
      <c r="A746" s="3"/>
      <c r="B746" s="3" t="str">
        <f>HYPERLINK("https://attack.mitre.org/techniques/T1608/004","MITRE")</f>
        <v>MITRE</v>
      </c>
      <c r="C746" s="3" t="s">
        <v>553</v>
      </c>
      <c r="D746" s="117" t="s">
        <v>573</v>
      </c>
      <c r="E746" s="118" t="s">
        <v>578</v>
      </c>
      <c r="F746" s="16">
        <v>3</v>
      </c>
      <c r="G746" s="16">
        <v>2</v>
      </c>
      <c r="H746" s="16">
        <v>2</v>
      </c>
      <c r="I746" s="124" t="s">
        <v>21</v>
      </c>
      <c r="J746" s="124" t="s">
        <v>21</v>
      </c>
      <c r="K746" s="124" t="s">
        <v>21</v>
      </c>
      <c r="L746" s="1">
        <f t="shared" si="67"/>
        <v>6</v>
      </c>
      <c r="M746" s="1" t="s">
        <v>668</v>
      </c>
      <c r="N746" s="1" t="str">
        <f t="shared" si="66"/>
        <v>n.a.</v>
      </c>
      <c r="O746" s="1"/>
      <c r="P746" s="1"/>
      <c r="Q746" s="1">
        <f t="shared" si="68"/>
        <v>5</v>
      </c>
      <c r="R746" s="1" t="s">
        <v>668</v>
      </c>
      <c r="S746" s="1" t="str">
        <f t="shared" si="69"/>
        <v>n.a.</v>
      </c>
      <c r="T746" s="1"/>
      <c r="U746" s="1"/>
      <c r="V746" s="1">
        <f t="shared" si="70"/>
        <v>5</v>
      </c>
      <c r="W746" s="1" t="s">
        <v>668</v>
      </c>
      <c r="X746" s="1" t="str">
        <f t="shared" si="71"/>
        <v>n.a.</v>
      </c>
    </row>
    <row r="747" spans="1:24" x14ac:dyDescent="0.25">
      <c r="A747" s="3"/>
      <c r="B747" s="3" t="str">
        <f>HYPERLINK("https://attack.mitre.org/techniques/T1608/003","MITRE")</f>
        <v>MITRE</v>
      </c>
      <c r="C747" s="3" t="s">
        <v>553</v>
      </c>
      <c r="D747" s="117" t="s">
        <v>573</v>
      </c>
      <c r="E747" s="118" t="s">
        <v>574</v>
      </c>
      <c r="F747" s="16">
        <v>2</v>
      </c>
      <c r="G747" s="16">
        <v>3</v>
      </c>
      <c r="H747" s="16">
        <v>3</v>
      </c>
      <c r="I747" s="92" t="s">
        <v>21</v>
      </c>
      <c r="J747" s="92" t="s">
        <v>21</v>
      </c>
      <c r="K747" s="92" t="s">
        <v>21</v>
      </c>
      <c r="L747" s="1">
        <f t="shared" si="67"/>
        <v>5</v>
      </c>
      <c r="M747" s="1" t="s">
        <v>668</v>
      </c>
      <c r="N747" s="1" t="str">
        <f t="shared" si="66"/>
        <v>n.a.</v>
      </c>
      <c r="O747" s="1"/>
      <c r="P747" s="1"/>
      <c r="Q747" s="1">
        <f t="shared" si="68"/>
        <v>6</v>
      </c>
      <c r="R747" s="1" t="s">
        <v>668</v>
      </c>
      <c r="S747" s="1" t="str">
        <f t="shared" si="69"/>
        <v>n.a.</v>
      </c>
      <c r="T747" s="1"/>
      <c r="U747" s="1"/>
      <c r="V747" s="1">
        <f t="shared" si="70"/>
        <v>6</v>
      </c>
      <c r="W747" s="1" t="s">
        <v>668</v>
      </c>
      <c r="X747" s="1" t="str">
        <f t="shared" si="71"/>
        <v>n.a.</v>
      </c>
    </row>
    <row r="748" spans="1:24" x14ac:dyDescent="0.25">
      <c r="A748" s="3"/>
      <c r="B748" s="3" t="str">
        <f>HYPERLINK("https://attack.mitre.org/techniques/T1608/005","MITRE")</f>
        <v>MITRE</v>
      </c>
      <c r="C748" s="3" t="s">
        <v>553</v>
      </c>
      <c r="D748" s="117" t="s">
        <v>573</v>
      </c>
      <c r="E748" s="118" t="s">
        <v>575</v>
      </c>
      <c r="F748" s="16">
        <v>3</v>
      </c>
      <c r="G748" s="16">
        <v>2</v>
      </c>
      <c r="H748" s="16" t="s">
        <v>7</v>
      </c>
      <c r="I748" s="92" t="s">
        <v>21</v>
      </c>
      <c r="J748" s="92" t="s">
        <v>21</v>
      </c>
      <c r="K748" s="92" t="s">
        <v>21</v>
      </c>
      <c r="L748" s="1">
        <f t="shared" si="67"/>
        <v>6</v>
      </c>
      <c r="M748" s="1" t="s">
        <v>668</v>
      </c>
      <c r="N748" s="1" t="str">
        <f t="shared" si="66"/>
        <v>n.a.</v>
      </c>
      <c r="O748" s="1"/>
      <c r="P748" s="1"/>
      <c r="Q748" s="1">
        <f t="shared" si="68"/>
        <v>5</v>
      </c>
      <c r="R748" s="1" t="s">
        <v>668</v>
      </c>
      <c r="S748" s="1" t="str">
        <f t="shared" si="69"/>
        <v>n.a.</v>
      </c>
      <c r="T748" s="1"/>
      <c r="U748" s="1"/>
      <c r="V748" s="1" t="str">
        <f t="shared" si="70"/>
        <v>n.a.</v>
      </c>
      <c r="W748" s="1" t="s">
        <v>668</v>
      </c>
      <c r="X748" s="1" t="str">
        <f t="shared" si="71"/>
        <v>n.a.</v>
      </c>
    </row>
    <row r="749" spans="1:24" x14ac:dyDescent="0.25">
      <c r="A749" s="3"/>
      <c r="B749" s="3" t="str">
        <f>HYPERLINK("https://attack.mitre.org/techniques/T1608/006","MITRE")</f>
        <v>MITRE</v>
      </c>
      <c r="C749" s="3" t="s">
        <v>553</v>
      </c>
      <c r="D749" s="117" t="s">
        <v>573</v>
      </c>
      <c r="E749" s="118" t="s">
        <v>576</v>
      </c>
      <c r="F749" s="16">
        <v>3</v>
      </c>
      <c r="G749" s="16">
        <v>3</v>
      </c>
      <c r="H749" s="16" t="s">
        <v>7</v>
      </c>
      <c r="I749" s="124" t="s">
        <v>21</v>
      </c>
      <c r="J749" s="124" t="s">
        <v>21</v>
      </c>
      <c r="K749" s="124" t="s">
        <v>21</v>
      </c>
      <c r="L749" s="1">
        <f t="shared" si="67"/>
        <v>6</v>
      </c>
      <c r="M749" s="1" t="s">
        <v>668</v>
      </c>
      <c r="N749" s="1" t="str">
        <f t="shared" si="66"/>
        <v>n.a.</v>
      </c>
      <c r="O749" s="1"/>
      <c r="P749" s="1"/>
      <c r="Q749" s="1">
        <f t="shared" si="68"/>
        <v>6</v>
      </c>
      <c r="R749" s="1" t="s">
        <v>668</v>
      </c>
      <c r="S749" s="1" t="str">
        <f t="shared" si="69"/>
        <v>n.a.</v>
      </c>
      <c r="T749" s="1"/>
      <c r="U749" s="1"/>
      <c r="V749" s="1" t="str">
        <f t="shared" si="70"/>
        <v>n.a.</v>
      </c>
      <c r="W749" s="1" t="s">
        <v>668</v>
      </c>
      <c r="X749" s="1" t="str">
        <f t="shared" si="71"/>
        <v>n.a.</v>
      </c>
    </row>
    <row r="750" spans="1:24" x14ac:dyDescent="0.25">
      <c r="A750" s="3"/>
      <c r="B750" s="3" t="str">
        <f>HYPERLINK("https://attack.mitre.org/techniques/T1608/001","MITRE")</f>
        <v>MITRE</v>
      </c>
      <c r="C750" s="3" t="s">
        <v>553</v>
      </c>
      <c r="D750" s="117" t="s">
        <v>573</v>
      </c>
      <c r="E750" s="118" t="s">
        <v>579</v>
      </c>
      <c r="F750" s="16">
        <v>3</v>
      </c>
      <c r="G750" s="16">
        <v>3</v>
      </c>
      <c r="H750" s="16">
        <v>3</v>
      </c>
      <c r="I750" s="124"/>
      <c r="J750" s="124" t="s">
        <v>21</v>
      </c>
      <c r="K750" s="124"/>
      <c r="L750" s="1">
        <f t="shared" si="67"/>
        <v>4</v>
      </c>
      <c r="M750" s="1" t="s">
        <v>668</v>
      </c>
      <c r="N750" s="1" t="str">
        <f t="shared" si="66"/>
        <v>n.a.</v>
      </c>
      <c r="O750" s="1"/>
      <c r="P750" s="1"/>
      <c r="Q750" s="1">
        <f t="shared" si="68"/>
        <v>4</v>
      </c>
      <c r="R750" s="1" t="s">
        <v>668</v>
      </c>
      <c r="S750" s="1" t="str">
        <f t="shared" si="69"/>
        <v>n.a.</v>
      </c>
      <c r="T750" s="1"/>
      <c r="U750" s="1"/>
      <c r="V750" s="1">
        <f t="shared" si="70"/>
        <v>4</v>
      </c>
      <c r="W750" s="1" t="s">
        <v>668</v>
      </c>
      <c r="X750" s="1" t="str">
        <f t="shared" si="71"/>
        <v>n.a.</v>
      </c>
    </row>
    <row r="751" spans="1:24" x14ac:dyDescent="0.25">
      <c r="A751" s="3"/>
      <c r="B751" s="3" t="str">
        <f>HYPERLINK("https://attack.mitre.org/techniques/T1608/002","MITRE")</f>
        <v>MITRE</v>
      </c>
      <c r="C751" s="3" t="s">
        <v>553</v>
      </c>
      <c r="D751" s="117" t="s">
        <v>573</v>
      </c>
      <c r="E751" s="118" t="s">
        <v>580</v>
      </c>
      <c r="F751" s="16">
        <v>2</v>
      </c>
      <c r="G751" s="16">
        <v>3</v>
      </c>
      <c r="H751" s="16">
        <v>3</v>
      </c>
      <c r="I751" s="124"/>
      <c r="J751" s="124" t="s">
        <v>21</v>
      </c>
      <c r="K751" s="124"/>
      <c r="L751" s="1">
        <f t="shared" si="67"/>
        <v>3</v>
      </c>
      <c r="M751" s="1" t="s">
        <v>668</v>
      </c>
      <c r="N751" s="1" t="str">
        <f t="shared" si="66"/>
        <v>n.a.</v>
      </c>
      <c r="O751" s="1"/>
      <c r="P751" s="1"/>
      <c r="Q751" s="1">
        <f t="shared" si="68"/>
        <v>4</v>
      </c>
      <c r="R751" s="1" t="s">
        <v>668</v>
      </c>
      <c r="S751" s="1" t="str">
        <f t="shared" si="69"/>
        <v>n.a.</v>
      </c>
      <c r="T751" s="1"/>
      <c r="U751" s="1"/>
      <c r="V751" s="1">
        <f t="shared" si="70"/>
        <v>4</v>
      </c>
      <c r="W751" s="1" t="s">
        <v>668</v>
      </c>
      <c r="X751" s="1" t="str">
        <f t="shared" si="71"/>
        <v>n.a.</v>
      </c>
    </row>
    <row r="752" spans="1:24" x14ac:dyDescent="0.25">
      <c r="D752" s="117"/>
      <c r="E752" s="118"/>
      <c r="I752" s="123"/>
      <c r="J752" s="123"/>
      <c r="K752" s="123"/>
      <c r="L752" s="116"/>
    </row>
    <row r="753" spans="4:12" x14ac:dyDescent="0.25">
      <c r="D753" s="117"/>
      <c r="E753" s="118"/>
      <c r="I753" s="123"/>
      <c r="J753" s="123"/>
      <c r="K753" s="123"/>
      <c r="L753" s="116"/>
    </row>
    <row r="754" spans="4:12" x14ac:dyDescent="0.25">
      <c r="D754" s="117"/>
      <c r="E754" s="118"/>
      <c r="I754" s="123"/>
      <c r="J754" s="123"/>
      <c r="K754" s="123"/>
      <c r="L754" s="116"/>
    </row>
    <row r="755" spans="4:12" x14ac:dyDescent="0.25">
      <c r="I755" s="123"/>
      <c r="J755" s="123"/>
      <c r="K755" s="123"/>
      <c r="L755" s="116"/>
    </row>
    <row r="756" spans="4:12" x14ac:dyDescent="0.25">
      <c r="I756" s="123"/>
      <c r="J756" s="123"/>
      <c r="K756" s="123"/>
      <c r="L756" s="116"/>
    </row>
    <row r="757" spans="4:12" x14ac:dyDescent="0.25">
      <c r="I757" s="123"/>
      <c r="J757" s="123"/>
      <c r="K757" s="123"/>
      <c r="L757" s="116"/>
    </row>
    <row r="758" spans="4:12" x14ac:dyDescent="0.25">
      <c r="I758" s="123"/>
      <c r="J758" s="123"/>
      <c r="K758" s="123"/>
      <c r="L758" s="116"/>
    </row>
    <row r="759" spans="4:12" x14ac:dyDescent="0.25">
      <c r="I759" s="123"/>
      <c r="J759" s="123"/>
      <c r="K759" s="123"/>
      <c r="L759" s="116"/>
    </row>
    <row r="760" spans="4:12" x14ac:dyDescent="0.25">
      <c r="I760" s="123"/>
      <c r="J760" s="123"/>
      <c r="K760" s="123"/>
      <c r="L760" s="116"/>
    </row>
    <row r="761" spans="4:12" x14ac:dyDescent="0.25">
      <c r="I761" s="123"/>
      <c r="J761" s="123"/>
      <c r="K761" s="123"/>
      <c r="L761" s="116"/>
    </row>
    <row r="762" spans="4:12" x14ac:dyDescent="0.25">
      <c r="I762" s="123"/>
      <c r="J762" s="123"/>
      <c r="K762" s="123"/>
      <c r="L762" s="116"/>
    </row>
    <row r="763" spans="4:12" x14ac:dyDescent="0.25">
      <c r="I763" s="123"/>
      <c r="J763" s="123"/>
      <c r="K763" s="123"/>
      <c r="L763" s="116"/>
    </row>
    <row r="764" spans="4:12" x14ac:dyDescent="0.25">
      <c r="I764" s="123"/>
      <c r="J764" s="123"/>
      <c r="K764" s="123"/>
      <c r="L764" s="116"/>
    </row>
    <row r="765" spans="4:12" x14ac:dyDescent="0.25">
      <c r="I765" s="123"/>
      <c r="J765" s="123"/>
      <c r="K765" s="123"/>
      <c r="L765" s="116"/>
    </row>
    <row r="766" spans="4:12" x14ac:dyDescent="0.25">
      <c r="I766" s="123"/>
      <c r="J766" s="123"/>
      <c r="K766" s="123"/>
      <c r="L766" s="116"/>
    </row>
    <row r="767" spans="4:12" x14ac:dyDescent="0.25">
      <c r="I767" s="123"/>
      <c r="J767" s="123"/>
      <c r="K767" s="123"/>
      <c r="L767" s="116"/>
    </row>
    <row r="768" spans="4:12" x14ac:dyDescent="0.25">
      <c r="I768" s="123"/>
      <c r="J768" s="123"/>
      <c r="K768" s="123"/>
      <c r="L768" s="116"/>
    </row>
    <row r="769" spans="9:12" x14ac:dyDescent="0.25">
      <c r="I769" s="123"/>
      <c r="J769" s="123"/>
      <c r="K769" s="123"/>
      <c r="L769" s="116"/>
    </row>
    <row r="770" spans="9:12" x14ac:dyDescent="0.25">
      <c r="I770" s="123"/>
      <c r="J770" s="123"/>
      <c r="K770" s="123"/>
      <c r="L770" s="116"/>
    </row>
    <row r="771" spans="9:12" x14ac:dyDescent="0.25">
      <c r="I771" s="123"/>
      <c r="J771" s="123"/>
      <c r="K771" s="123"/>
      <c r="L771" s="116"/>
    </row>
    <row r="772" spans="9:12" x14ac:dyDescent="0.25">
      <c r="I772" s="123"/>
      <c r="J772" s="123"/>
      <c r="K772" s="123"/>
      <c r="L772" s="116"/>
    </row>
    <row r="773" spans="9:12" x14ac:dyDescent="0.25">
      <c r="I773" s="123"/>
      <c r="J773" s="123"/>
      <c r="K773" s="123"/>
      <c r="L773" s="116"/>
    </row>
    <row r="774" spans="9:12" x14ac:dyDescent="0.25">
      <c r="I774" s="123"/>
      <c r="J774" s="123"/>
      <c r="K774" s="123"/>
      <c r="L774" s="116"/>
    </row>
    <row r="775" spans="9:12" x14ac:dyDescent="0.25">
      <c r="I775" s="123"/>
      <c r="J775" s="123"/>
      <c r="K775" s="123"/>
      <c r="L775" s="116"/>
    </row>
    <row r="776" spans="9:12" x14ac:dyDescent="0.25">
      <c r="I776" s="123"/>
      <c r="J776" s="123"/>
      <c r="K776" s="123"/>
      <c r="L776" s="116"/>
    </row>
    <row r="777" spans="9:12" x14ac:dyDescent="0.25">
      <c r="I777" s="123"/>
      <c r="J777" s="123"/>
      <c r="K777" s="123"/>
      <c r="L777" s="116"/>
    </row>
    <row r="778" spans="9:12" x14ac:dyDescent="0.25">
      <c r="I778" s="123"/>
      <c r="J778" s="123"/>
      <c r="K778" s="123"/>
      <c r="L778" s="116"/>
    </row>
    <row r="779" spans="9:12" x14ac:dyDescent="0.25">
      <c r="I779" s="123"/>
      <c r="J779" s="123"/>
      <c r="K779" s="123"/>
      <c r="L779" s="116"/>
    </row>
    <row r="780" spans="9:12" x14ac:dyDescent="0.25">
      <c r="I780" s="123"/>
      <c r="J780" s="123"/>
      <c r="K780" s="123"/>
      <c r="L780" s="116"/>
    </row>
    <row r="781" spans="9:12" x14ac:dyDescent="0.25">
      <c r="I781" s="123"/>
      <c r="J781" s="123"/>
      <c r="K781" s="123"/>
      <c r="L781" s="116"/>
    </row>
    <row r="782" spans="9:12" x14ac:dyDescent="0.25">
      <c r="I782" s="123"/>
      <c r="J782" s="123"/>
      <c r="K782" s="123"/>
      <c r="L782" s="116"/>
    </row>
    <row r="783" spans="9:12" x14ac:dyDescent="0.25">
      <c r="I783" s="123"/>
      <c r="J783" s="123"/>
      <c r="K783" s="123"/>
      <c r="L783" s="116"/>
    </row>
    <row r="784" spans="9:12" x14ac:dyDescent="0.25">
      <c r="I784" s="123"/>
      <c r="J784" s="123"/>
      <c r="K784" s="123"/>
      <c r="L784" s="116"/>
    </row>
    <row r="785" spans="9:12" x14ac:dyDescent="0.25">
      <c r="I785" s="123"/>
      <c r="J785" s="123"/>
      <c r="K785" s="123"/>
      <c r="L785" s="116"/>
    </row>
    <row r="786" spans="9:12" x14ac:dyDescent="0.25">
      <c r="I786" s="123"/>
      <c r="J786" s="123"/>
      <c r="K786" s="123"/>
      <c r="L786" s="116"/>
    </row>
    <row r="787" spans="9:12" x14ac:dyDescent="0.25">
      <c r="I787" s="123"/>
      <c r="J787" s="123"/>
      <c r="K787" s="123"/>
      <c r="L787" s="116"/>
    </row>
    <row r="788" spans="9:12" x14ac:dyDescent="0.25">
      <c r="I788" s="123"/>
      <c r="J788" s="123"/>
      <c r="K788" s="123"/>
      <c r="L788" s="116"/>
    </row>
    <row r="789" spans="9:12" x14ac:dyDescent="0.25">
      <c r="I789" s="123"/>
      <c r="J789" s="123"/>
      <c r="K789" s="123"/>
      <c r="L789" s="116"/>
    </row>
    <row r="790" spans="9:12" x14ac:dyDescent="0.25">
      <c r="I790" s="123"/>
      <c r="J790" s="123"/>
      <c r="K790" s="123"/>
      <c r="L790" s="116"/>
    </row>
    <row r="791" spans="9:12" x14ac:dyDescent="0.25">
      <c r="I791" s="123"/>
      <c r="J791" s="123"/>
      <c r="K791" s="123"/>
      <c r="L791" s="116"/>
    </row>
    <row r="792" spans="9:12" x14ac:dyDescent="0.25">
      <c r="I792" s="123"/>
      <c r="J792" s="123"/>
      <c r="K792" s="123"/>
      <c r="L792" s="116"/>
    </row>
    <row r="793" spans="9:12" x14ac:dyDescent="0.25">
      <c r="I793" s="123"/>
      <c r="J793" s="123"/>
      <c r="K793" s="123"/>
      <c r="L793" s="116"/>
    </row>
    <row r="794" spans="9:12" x14ac:dyDescent="0.25">
      <c r="I794" s="123"/>
      <c r="J794" s="123"/>
      <c r="K794" s="123"/>
      <c r="L794" s="116"/>
    </row>
    <row r="795" spans="9:12" x14ac:dyDescent="0.25">
      <c r="I795" s="123"/>
      <c r="J795" s="123"/>
      <c r="K795" s="123"/>
      <c r="L795" s="116"/>
    </row>
    <row r="796" spans="9:12" x14ac:dyDescent="0.25">
      <c r="I796" s="123"/>
      <c r="J796" s="123"/>
      <c r="K796" s="123"/>
      <c r="L796" s="116"/>
    </row>
    <row r="797" spans="9:12" x14ac:dyDescent="0.25">
      <c r="I797" s="123"/>
      <c r="J797" s="123"/>
      <c r="K797" s="123"/>
      <c r="L797" s="116"/>
    </row>
    <row r="798" spans="9:12" x14ac:dyDescent="0.25">
      <c r="I798" s="123"/>
      <c r="J798" s="123"/>
      <c r="K798" s="123"/>
      <c r="L798" s="116"/>
    </row>
    <row r="799" spans="9:12" x14ac:dyDescent="0.25">
      <c r="I799" s="123"/>
      <c r="J799" s="123"/>
      <c r="K799" s="123"/>
      <c r="L799" s="116"/>
    </row>
    <row r="800" spans="9:12" x14ac:dyDescent="0.25">
      <c r="I800" s="123"/>
      <c r="J800" s="123"/>
      <c r="K800" s="123"/>
      <c r="L800" s="116"/>
    </row>
    <row r="801" spans="9:12" x14ac:dyDescent="0.25">
      <c r="I801" s="123"/>
      <c r="J801" s="123"/>
      <c r="K801" s="123"/>
      <c r="L801" s="116"/>
    </row>
    <row r="802" spans="9:12" x14ac:dyDescent="0.25">
      <c r="I802" s="123"/>
      <c r="J802" s="123"/>
      <c r="K802" s="123"/>
      <c r="L802" s="116"/>
    </row>
    <row r="803" spans="9:12" x14ac:dyDescent="0.25">
      <c r="I803" s="123"/>
      <c r="J803" s="123"/>
      <c r="K803" s="123"/>
      <c r="L803" s="116"/>
    </row>
    <row r="804" spans="9:12" x14ac:dyDescent="0.25">
      <c r="I804" s="123"/>
      <c r="J804" s="123"/>
      <c r="K804" s="123"/>
      <c r="L804" s="116"/>
    </row>
    <row r="805" spans="9:12" x14ac:dyDescent="0.25">
      <c r="I805" s="123"/>
      <c r="J805" s="123"/>
      <c r="K805" s="123"/>
      <c r="L805" s="116"/>
    </row>
    <row r="806" spans="9:12" x14ac:dyDescent="0.25">
      <c r="I806" s="123"/>
      <c r="J806" s="123"/>
      <c r="K806" s="123"/>
      <c r="L806" s="116"/>
    </row>
    <row r="807" spans="9:12" x14ac:dyDescent="0.25">
      <c r="I807" s="123"/>
      <c r="J807" s="123"/>
      <c r="K807" s="123"/>
      <c r="L807" s="116"/>
    </row>
    <row r="808" spans="9:12" x14ac:dyDescent="0.25">
      <c r="I808" s="123"/>
      <c r="J808" s="123"/>
      <c r="K808" s="123"/>
      <c r="L808" s="116"/>
    </row>
    <row r="809" spans="9:12" x14ac:dyDescent="0.25">
      <c r="I809" s="123"/>
      <c r="J809" s="123"/>
      <c r="K809" s="123"/>
      <c r="L809" s="116"/>
    </row>
    <row r="810" spans="9:12" x14ac:dyDescent="0.25">
      <c r="I810" s="123"/>
      <c r="J810" s="123"/>
      <c r="K810" s="123"/>
      <c r="L810" s="116"/>
    </row>
    <row r="811" spans="9:12" x14ac:dyDescent="0.25">
      <c r="I811" s="123"/>
      <c r="J811" s="123"/>
      <c r="K811" s="123"/>
      <c r="L811" s="116"/>
    </row>
    <row r="812" spans="9:12" x14ac:dyDescent="0.25">
      <c r="I812" s="123"/>
      <c r="J812" s="123"/>
      <c r="K812" s="123"/>
      <c r="L812" s="116"/>
    </row>
    <row r="813" spans="9:12" x14ac:dyDescent="0.25">
      <c r="I813" s="123"/>
      <c r="J813" s="123"/>
      <c r="K813" s="123"/>
      <c r="L813" s="116"/>
    </row>
    <row r="814" spans="9:12" x14ac:dyDescent="0.25">
      <c r="I814" s="123"/>
      <c r="J814" s="123"/>
      <c r="K814" s="123"/>
      <c r="L814" s="116"/>
    </row>
    <row r="815" spans="9:12" x14ac:dyDescent="0.25">
      <c r="I815" s="123"/>
      <c r="J815" s="123"/>
      <c r="K815" s="123"/>
      <c r="L815" s="116"/>
    </row>
    <row r="816" spans="9:12" x14ac:dyDescent="0.25">
      <c r="I816" s="123"/>
      <c r="J816" s="123"/>
      <c r="K816" s="123"/>
      <c r="L816" s="116"/>
    </row>
    <row r="817" spans="9:12" x14ac:dyDescent="0.25">
      <c r="I817" s="123"/>
      <c r="J817" s="123"/>
      <c r="K817" s="123"/>
      <c r="L817" s="116"/>
    </row>
    <row r="818" spans="9:12" x14ac:dyDescent="0.25">
      <c r="I818" s="123"/>
      <c r="J818" s="123"/>
      <c r="K818" s="123"/>
      <c r="L818" s="116"/>
    </row>
    <row r="819" spans="9:12" x14ac:dyDescent="0.25">
      <c r="I819" s="123"/>
      <c r="J819" s="123"/>
      <c r="K819" s="123"/>
      <c r="L819" s="116"/>
    </row>
    <row r="820" spans="9:12" x14ac:dyDescent="0.25">
      <c r="I820" s="123"/>
      <c r="J820" s="123"/>
      <c r="K820" s="123"/>
      <c r="L820" s="116"/>
    </row>
    <row r="821" spans="9:12" x14ac:dyDescent="0.25">
      <c r="I821" s="123"/>
      <c r="J821" s="123"/>
      <c r="K821" s="123"/>
      <c r="L821" s="116"/>
    </row>
    <row r="822" spans="9:12" x14ac:dyDescent="0.25">
      <c r="I822" s="123"/>
      <c r="J822" s="123"/>
      <c r="K822" s="123"/>
      <c r="L822" s="116"/>
    </row>
    <row r="823" spans="9:12" x14ac:dyDescent="0.25">
      <c r="I823" s="123"/>
      <c r="J823" s="123"/>
      <c r="K823" s="123"/>
      <c r="L823" s="116"/>
    </row>
    <row r="824" spans="9:12" x14ac:dyDescent="0.25">
      <c r="I824" s="123"/>
      <c r="J824" s="123"/>
      <c r="K824" s="123"/>
      <c r="L824" s="116"/>
    </row>
    <row r="825" spans="9:12" x14ac:dyDescent="0.25">
      <c r="I825" s="123"/>
      <c r="J825" s="123"/>
      <c r="K825" s="123"/>
      <c r="L825" s="116"/>
    </row>
    <row r="826" spans="9:12" x14ac:dyDescent="0.25">
      <c r="I826" s="123"/>
      <c r="J826" s="123"/>
      <c r="K826" s="123"/>
      <c r="L826" s="116"/>
    </row>
    <row r="827" spans="9:12" x14ac:dyDescent="0.25">
      <c r="I827" s="123"/>
      <c r="J827" s="123"/>
      <c r="K827" s="123"/>
      <c r="L827" s="116"/>
    </row>
    <row r="828" spans="9:12" x14ac:dyDescent="0.25">
      <c r="I828" s="123"/>
      <c r="J828" s="123"/>
      <c r="K828" s="123"/>
      <c r="L828" s="116"/>
    </row>
    <row r="829" spans="9:12" x14ac:dyDescent="0.25">
      <c r="I829" s="123"/>
      <c r="J829" s="123"/>
      <c r="K829" s="123"/>
      <c r="L829" s="116"/>
    </row>
    <row r="830" spans="9:12" x14ac:dyDescent="0.25">
      <c r="I830" s="123"/>
      <c r="J830" s="123"/>
      <c r="K830" s="123"/>
      <c r="L830" s="116"/>
    </row>
    <row r="831" spans="9:12" x14ac:dyDescent="0.25">
      <c r="I831" s="123"/>
      <c r="J831" s="123"/>
      <c r="K831" s="123"/>
      <c r="L831" s="116"/>
    </row>
    <row r="832" spans="9:12" x14ac:dyDescent="0.25">
      <c r="I832" s="123"/>
      <c r="J832" s="123"/>
      <c r="K832" s="123"/>
      <c r="L832" s="116"/>
    </row>
    <row r="833" spans="9:12" x14ac:dyDescent="0.25">
      <c r="I833" s="123"/>
      <c r="J833" s="123"/>
      <c r="K833" s="123"/>
      <c r="L833" s="116"/>
    </row>
    <row r="834" spans="9:12" x14ac:dyDescent="0.25">
      <c r="I834" s="123"/>
      <c r="J834" s="123"/>
      <c r="K834" s="123"/>
      <c r="L834" s="116"/>
    </row>
    <row r="835" spans="9:12" x14ac:dyDescent="0.25">
      <c r="I835" s="123"/>
      <c r="J835" s="123"/>
      <c r="K835" s="123"/>
      <c r="L835" s="116"/>
    </row>
    <row r="836" spans="9:12" x14ac:dyDescent="0.25">
      <c r="I836" s="123"/>
      <c r="J836" s="123"/>
      <c r="K836" s="123"/>
      <c r="L836" s="116"/>
    </row>
    <row r="837" spans="9:12" x14ac:dyDescent="0.25">
      <c r="I837" s="123"/>
      <c r="J837" s="123"/>
      <c r="K837" s="123"/>
      <c r="L837" s="116"/>
    </row>
    <row r="838" spans="9:12" x14ac:dyDescent="0.25">
      <c r="I838" s="123"/>
      <c r="J838" s="123"/>
      <c r="K838" s="123"/>
      <c r="L838" s="116"/>
    </row>
    <row r="839" spans="9:12" x14ac:dyDescent="0.25">
      <c r="I839" s="123"/>
      <c r="J839" s="123"/>
      <c r="K839" s="123"/>
      <c r="L839" s="116"/>
    </row>
    <row r="840" spans="9:12" x14ac:dyDescent="0.25">
      <c r="I840" s="123"/>
      <c r="J840" s="123"/>
      <c r="K840" s="123"/>
      <c r="L840" s="116"/>
    </row>
    <row r="841" spans="9:12" x14ac:dyDescent="0.25">
      <c r="I841" s="123"/>
      <c r="J841" s="123"/>
      <c r="K841" s="123"/>
      <c r="L841" s="116"/>
    </row>
    <row r="842" spans="9:12" x14ac:dyDescent="0.25">
      <c r="I842" s="123"/>
      <c r="J842" s="123"/>
      <c r="K842" s="123"/>
      <c r="L842" s="116"/>
    </row>
    <row r="843" spans="9:12" x14ac:dyDescent="0.25">
      <c r="I843" s="123"/>
      <c r="J843" s="123"/>
      <c r="K843" s="123"/>
      <c r="L843" s="116"/>
    </row>
    <row r="844" spans="9:12" x14ac:dyDescent="0.25">
      <c r="I844" s="123"/>
      <c r="J844" s="123"/>
      <c r="K844" s="123"/>
      <c r="L844" s="116"/>
    </row>
    <row r="845" spans="9:12" x14ac:dyDescent="0.25">
      <c r="I845" s="123"/>
      <c r="J845" s="123"/>
      <c r="K845" s="123"/>
      <c r="L845" s="116"/>
    </row>
    <row r="846" spans="9:12" x14ac:dyDescent="0.25">
      <c r="I846" s="123"/>
      <c r="J846" s="123"/>
      <c r="K846" s="123"/>
      <c r="L846" s="116"/>
    </row>
    <row r="847" spans="9:12" x14ac:dyDescent="0.25">
      <c r="I847" s="123"/>
      <c r="J847" s="123"/>
      <c r="K847" s="123"/>
      <c r="L847" s="116"/>
    </row>
    <row r="848" spans="9:12" x14ac:dyDescent="0.25">
      <c r="I848" s="123"/>
      <c r="J848" s="123"/>
      <c r="K848" s="123"/>
      <c r="L848" s="116"/>
    </row>
    <row r="849" spans="9:12" x14ac:dyDescent="0.25">
      <c r="I849" s="123"/>
      <c r="J849" s="123"/>
      <c r="K849" s="123"/>
      <c r="L849" s="116"/>
    </row>
    <row r="850" spans="9:12" x14ac:dyDescent="0.25">
      <c r="I850" s="123"/>
      <c r="J850" s="123"/>
      <c r="K850" s="123"/>
      <c r="L850" s="116"/>
    </row>
    <row r="851" spans="9:12" x14ac:dyDescent="0.25">
      <c r="I851" s="123"/>
      <c r="J851" s="123"/>
      <c r="K851" s="123"/>
      <c r="L851" s="116"/>
    </row>
    <row r="852" spans="9:12" x14ac:dyDescent="0.25">
      <c r="I852" s="123"/>
      <c r="J852" s="123"/>
      <c r="K852" s="123"/>
      <c r="L852" s="116"/>
    </row>
    <row r="853" spans="9:12" x14ac:dyDescent="0.25">
      <c r="I853" s="123"/>
      <c r="J853" s="123"/>
      <c r="K853" s="123"/>
      <c r="L853" s="116"/>
    </row>
    <row r="854" spans="9:12" x14ac:dyDescent="0.25">
      <c r="I854" s="123"/>
      <c r="J854" s="123"/>
      <c r="K854" s="123"/>
      <c r="L854" s="116"/>
    </row>
    <row r="855" spans="9:12" x14ac:dyDescent="0.25">
      <c r="I855" s="123"/>
      <c r="J855" s="123"/>
      <c r="K855" s="123"/>
      <c r="L855" s="116"/>
    </row>
    <row r="856" spans="9:12" x14ac:dyDescent="0.25">
      <c r="I856" s="123"/>
      <c r="J856" s="123"/>
      <c r="K856" s="123"/>
      <c r="L856" s="116"/>
    </row>
    <row r="857" spans="9:12" x14ac:dyDescent="0.25">
      <c r="I857" s="123"/>
      <c r="J857" s="123"/>
      <c r="K857" s="123"/>
      <c r="L857" s="116"/>
    </row>
    <row r="858" spans="9:12" x14ac:dyDescent="0.25">
      <c r="I858" s="123"/>
      <c r="J858" s="123"/>
      <c r="K858" s="123"/>
      <c r="L858" s="116"/>
    </row>
    <row r="859" spans="9:12" x14ac:dyDescent="0.25">
      <c r="I859" s="123"/>
      <c r="J859" s="123"/>
      <c r="K859" s="123"/>
      <c r="L859" s="116"/>
    </row>
    <row r="860" spans="9:12" x14ac:dyDescent="0.25">
      <c r="I860" s="123"/>
      <c r="J860" s="123"/>
      <c r="K860" s="123"/>
      <c r="L860" s="116"/>
    </row>
    <row r="861" spans="9:12" x14ac:dyDescent="0.25">
      <c r="I861" s="123"/>
      <c r="J861" s="123"/>
      <c r="K861" s="123"/>
      <c r="L861" s="116"/>
    </row>
    <row r="862" spans="9:12" x14ac:dyDescent="0.25">
      <c r="I862" s="123"/>
      <c r="J862" s="123"/>
      <c r="K862" s="123"/>
      <c r="L862" s="116"/>
    </row>
    <row r="863" spans="9:12" x14ac:dyDescent="0.25">
      <c r="I863" s="123"/>
      <c r="J863" s="123"/>
      <c r="K863" s="123"/>
      <c r="L863" s="116"/>
    </row>
    <row r="864" spans="9:12" x14ac:dyDescent="0.25">
      <c r="I864" s="123"/>
      <c r="J864" s="123"/>
      <c r="K864" s="123"/>
      <c r="L864" s="116"/>
    </row>
    <row r="865" spans="9:12" x14ac:dyDescent="0.25">
      <c r="I865" s="123"/>
      <c r="J865" s="123"/>
      <c r="K865" s="123"/>
      <c r="L865" s="116"/>
    </row>
    <row r="866" spans="9:12" x14ac:dyDescent="0.25">
      <c r="I866" s="123"/>
      <c r="J866" s="123"/>
      <c r="K866" s="123"/>
      <c r="L866" s="116"/>
    </row>
    <row r="867" spans="9:12" x14ac:dyDescent="0.25">
      <c r="I867" s="123"/>
      <c r="J867" s="123"/>
      <c r="K867" s="123"/>
      <c r="L867" s="116"/>
    </row>
    <row r="868" spans="9:12" x14ac:dyDescent="0.25">
      <c r="I868" s="123"/>
      <c r="J868" s="123"/>
      <c r="K868" s="123"/>
      <c r="L868" s="116"/>
    </row>
    <row r="869" spans="9:12" x14ac:dyDescent="0.25">
      <c r="I869" s="123"/>
      <c r="J869" s="123"/>
      <c r="K869" s="123"/>
      <c r="L869" s="116"/>
    </row>
    <row r="870" spans="9:12" x14ac:dyDescent="0.25">
      <c r="I870" s="123"/>
      <c r="J870" s="123"/>
      <c r="K870" s="123"/>
      <c r="L870" s="116"/>
    </row>
    <row r="871" spans="9:12" x14ac:dyDescent="0.25">
      <c r="I871" s="123"/>
      <c r="J871" s="123"/>
      <c r="K871" s="123"/>
      <c r="L871" s="116"/>
    </row>
    <row r="872" spans="9:12" x14ac:dyDescent="0.25">
      <c r="I872" s="123"/>
      <c r="J872" s="123"/>
      <c r="K872" s="123"/>
      <c r="L872" s="116"/>
    </row>
    <row r="873" spans="9:12" x14ac:dyDescent="0.25">
      <c r="I873" s="123"/>
      <c r="J873" s="123"/>
      <c r="K873" s="123"/>
      <c r="L873" s="116"/>
    </row>
    <row r="874" spans="9:12" x14ac:dyDescent="0.25">
      <c r="I874" s="123"/>
      <c r="J874" s="123"/>
      <c r="K874" s="123"/>
      <c r="L874" s="116"/>
    </row>
    <row r="875" spans="9:12" x14ac:dyDescent="0.25">
      <c r="I875" s="123"/>
      <c r="J875" s="123"/>
      <c r="K875" s="123"/>
      <c r="L875" s="116"/>
    </row>
    <row r="876" spans="9:12" x14ac:dyDescent="0.25">
      <c r="I876" s="123"/>
      <c r="J876" s="123"/>
      <c r="K876" s="123"/>
      <c r="L876" s="116"/>
    </row>
    <row r="877" spans="9:12" x14ac:dyDescent="0.25">
      <c r="I877" s="123"/>
      <c r="J877" s="123"/>
      <c r="K877" s="123"/>
      <c r="L877" s="116"/>
    </row>
    <row r="878" spans="9:12" x14ac:dyDescent="0.25">
      <c r="I878" s="123"/>
      <c r="J878" s="123"/>
      <c r="K878" s="123"/>
      <c r="L878" s="116"/>
    </row>
    <row r="879" spans="9:12" x14ac:dyDescent="0.25">
      <c r="I879" s="123"/>
      <c r="J879" s="123"/>
      <c r="K879" s="123"/>
      <c r="L879" s="116"/>
    </row>
    <row r="880" spans="9:12" x14ac:dyDescent="0.25">
      <c r="I880" s="123"/>
      <c r="J880" s="123"/>
      <c r="K880" s="123"/>
      <c r="L880" s="116"/>
    </row>
    <row r="881" spans="9:12" x14ac:dyDescent="0.25">
      <c r="I881" s="123"/>
      <c r="J881" s="123"/>
      <c r="K881" s="123"/>
      <c r="L881" s="116"/>
    </row>
    <row r="882" spans="9:12" x14ac:dyDescent="0.25">
      <c r="I882" s="123"/>
      <c r="J882" s="123"/>
      <c r="K882" s="123"/>
      <c r="L882" s="116"/>
    </row>
    <row r="883" spans="9:12" x14ac:dyDescent="0.25">
      <c r="I883" s="123"/>
      <c r="J883" s="123"/>
      <c r="K883" s="123"/>
      <c r="L883" s="116"/>
    </row>
    <row r="884" spans="9:12" x14ac:dyDescent="0.25">
      <c r="I884" s="123"/>
      <c r="J884" s="123"/>
      <c r="K884" s="123"/>
      <c r="L884" s="116"/>
    </row>
    <row r="885" spans="9:12" x14ac:dyDescent="0.25">
      <c r="I885" s="123"/>
      <c r="J885" s="123"/>
      <c r="K885" s="123"/>
      <c r="L885" s="116"/>
    </row>
    <row r="886" spans="9:12" x14ac:dyDescent="0.25">
      <c r="I886" s="123"/>
      <c r="J886" s="123"/>
      <c r="K886" s="123"/>
      <c r="L886" s="116"/>
    </row>
    <row r="887" spans="9:12" x14ac:dyDescent="0.25">
      <c r="I887" s="123"/>
      <c r="J887" s="123"/>
      <c r="K887" s="123"/>
      <c r="L887" s="116"/>
    </row>
    <row r="888" spans="9:12" x14ac:dyDescent="0.25">
      <c r="I888" s="123"/>
      <c r="J888" s="123"/>
      <c r="K888" s="123"/>
      <c r="L888" s="116"/>
    </row>
    <row r="889" spans="9:12" x14ac:dyDescent="0.25">
      <c r="I889" s="123"/>
      <c r="J889" s="123"/>
      <c r="K889" s="123"/>
      <c r="L889" s="116"/>
    </row>
    <row r="890" spans="9:12" x14ac:dyDescent="0.25">
      <c r="I890" s="123"/>
      <c r="J890" s="123"/>
      <c r="K890" s="123"/>
      <c r="L890" s="116"/>
    </row>
    <row r="891" spans="9:12" x14ac:dyDescent="0.25">
      <c r="I891" s="123"/>
      <c r="J891" s="123"/>
      <c r="K891" s="123"/>
      <c r="L891" s="116"/>
    </row>
    <row r="892" spans="9:12" x14ac:dyDescent="0.25">
      <c r="I892" s="123"/>
      <c r="J892" s="123"/>
      <c r="K892" s="123"/>
      <c r="L892" s="116"/>
    </row>
    <row r="893" spans="9:12" x14ac:dyDescent="0.25">
      <c r="I893" s="123"/>
      <c r="J893" s="123"/>
      <c r="K893" s="123"/>
      <c r="L893" s="116"/>
    </row>
    <row r="894" spans="9:12" x14ac:dyDescent="0.25">
      <c r="I894" s="123"/>
      <c r="J894" s="123"/>
      <c r="K894" s="123"/>
      <c r="L894" s="116"/>
    </row>
    <row r="895" spans="9:12" x14ac:dyDescent="0.25">
      <c r="I895" s="123"/>
      <c r="J895" s="123"/>
      <c r="K895" s="123"/>
      <c r="L895" s="116"/>
    </row>
    <row r="896" spans="9:12" x14ac:dyDescent="0.25">
      <c r="I896" s="123"/>
      <c r="J896" s="123"/>
      <c r="K896" s="123"/>
      <c r="L896" s="116"/>
    </row>
    <row r="897" spans="9:12" x14ac:dyDescent="0.25">
      <c r="I897" s="123"/>
      <c r="J897" s="123"/>
      <c r="K897" s="123"/>
      <c r="L897" s="116"/>
    </row>
    <row r="898" spans="9:12" x14ac:dyDescent="0.25">
      <c r="I898" s="123"/>
      <c r="J898" s="123"/>
      <c r="K898" s="123"/>
      <c r="L898" s="116"/>
    </row>
    <row r="899" spans="9:12" x14ac:dyDescent="0.25">
      <c r="I899" s="123"/>
      <c r="J899" s="123"/>
      <c r="K899" s="123"/>
      <c r="L899" s="116"/>
    </row>
    <row r="900" spans="9:12" x14ac:dyDescent="0.25">
      <c r="I900" s="123"/>
      <c r="J900" s="123"/>
      <c r="K900" s="123"/>
      <c r="L900" s="116"/>
    </row>
    <row r="901" spans="9:12" x14ac:dyDescent="0.25">
      <c r="I901" s="123"/>
      <c r="J901" s="123"/>
      <c r="K901" s="123"/>
      <c r="L901" s="116"/>
    </row>
    <row r="902" spans="9:12" x14ac:dyDescent="0.25">
      <c r="I902" s="123"/>
      <c r="J902" s="123"/>
      <c r="K902" s="123"/>
      <c r="L902" s="116"/>
    </row>
    <row r="903" spans="9:12" x14ac:dyDescent="0.25">
      <c r="I903" s="123"/>
      <c r="J903" s="123"/>
      <c r="K903" s="123"/>
      <c r="L903" s="116"/>
    </row>
    <row r="904" spans="9:12" x14ac:dyDescent="0.25">
      <c r="I904" s="123"/>
      <c r="J904" s="123"/>
      <c r="K904" s="123"/>
      <c r="L904" s="116"/>
    </row>
    <row r="905" spans="9:12" x14ac:dyDescent="0.25">
      <c r="I905" s="123"/>
      <c r="J905" s="123"/>
      <c r="K905" s="123"/>
      <c r="L905" s="116"/>
    </row>
    <row r="906" spans="9:12" x14ac:dyDescent="0.25">
      <c r="I906" s="123"/>
      <c r="J906" s="123"/>
      <c r="K906" s="123"/>
      <c r="L906" s="116"/>
    </row>
    <row r="907" spans="9:12" x14ac:dyDescent="0.25">
      <c r="I907" s="123"/>
      <c r="J907" s="123"/>
      <c r="K907" s="123"/>
      <c r="L907" s="116"/>
    </row>
    <row r="908" spans="9:12" x14ac:dyDescent="0.25">
      <c r="I908" s="123"/>
      <c r="J908" s="123"/>
      <c r="K908" s="123"/>
      <c r="L908" s="116"/>
    </row>
    <row r="909" spans="9:12" x14ac:dyDescent="0.25">
      <c r="I909" s="123"/>
      <c r="J909" s="123"/>
      <c r="K909" s="123"/>
      <c r="L909" s="116"/>
    </row>
    <row r="910" spans="9:12" x14ac:dyDescent="0.25">
      <c r="I910" s="123"/>
      <c r="J910" s="123"/>
      <c r="K910" s="123"/>
      <c r="L910" s="116"/>
    </row>
    <row r="911" spans="9:12" x14ac:dyDescent="0.25">
      <c r="I911" s="123"/>
      <c r="J911" s="123"/>
      <c r="K911" s="123"/>
      <c r="L911" s="116"/>
    </row>
    <row r="912" spans="9:12" x14ac:dyDescent="0.25">
      <c r="I912" s="123"/>
      <c r="J912" s="123"/>
      <c r="K912" s="123"/>
      <c r="L912" s="116"/>
    </row>
    <row r="913" spans="9:12" x14ac:dyDescent="0.25">
      <c r="I913" s="123"/>
      <c r="J913" s="123"/>
      <c r="K913" s="123"/>
      <c r="L913" s="116"/>
    </row>
    <row r="914" spans="9:12" x14ac:dyDescent="0.25">
      <c r="I914" s="123"/>
      <c r="J914" s="123"/>
      <c r="K914" s="123"/>
      <c r="L914" s="116"/>
    </row>
    <row r="915" spans="9:12" x14ac:dyDescent="0.25">
      <c r="I915" s="123"/>
      <c r="J915" s="123"/>
      <c r="K915" s="123"/>
      <c r="L915" s="116"/>
    </row>
    <row r="916" spans="9:12" x14ac:dyDescent="0.25">
      <c r="I916" s="123"/>
      <c r="J916" s="123"/>
      <c r="K916" s="123"/>
      <c r="L916" s="116"/>
    </row>
    <row r="917" spans="9:12" x14ac:dyDescent="0.25">
      <c r="I917" s="123"/>
      <c r="J917" s="123"/>
      <c r="K917" s="123"/>
      <c r="L917" s="116"/>
    </row>
    <row r="918" spans="9:12" x14ac:dyDescent="0.25">
      <c r="I918" s="123"/>
      <c r="J918" s="123"/>
      <c r="K918" s="123"/>
      <c r="L918" s="116"/>
    </row>
    <row r="919" spans="9:12" x14ac:dyDescent="0.25">
      <c r="I919" s="123"/>
      <c r="J919" s="123"/>
      <c r="K919" s="123"/>
      <c r="L919" s="116"/>
    </row>
    <row r="920" spans="9:12" x14ac:dyDescent="0.25">
      <c r="I920" s="123"/>
      <c r="J920" s="123"/>
      <c r="K920" s="123"/>
      <c r="L920" s="116"/>
    </row>
    <row r="921" spans="9:12" x14ac:dyDescent="0.25">
      <c r="I921" s="123"/>
      <c r="J921" s="123"/>
      <c r="K921" s="123"/>
      <c r="L921" s="116"/>
    </row>
    <row r="922" spans="9:12" x14ac:dyDescent="0.25">
      <c r="I922" s="123"/>
      <c r="J922" s="123"/>
      <c r="K922" s="123"/>
      <c r="L922" s="116"/>
    </row>
    <row r="923" spans="9:12" x14ac:dyDescent="0.25">
      <c r="I923" s="123"/>
      <c r="J923" s="123"/>
      <c r="K923" s="123"/>
      <c r="L923" s="116"/>
    </row>
    <row r="924" spans="9:12" x14ac:dyDescent="0.25">
      <c r="I924" s="123"/>
      <c r="J924" s="123"/>
      <c r="K924" s="123"/>
      <c r="L924" s="116"/>
    </row>
    <row r="925" spans="9:12" x14ac:dyDescent="0.25">
      <c r="I925" s="123"/>
      <c r="J925" s="123"/>
      <c r="K925" s="123"/>
      <c r="L925" s="116"/>
    </row>
    <row r="926" spans="9:12" x14ac:dyDescent="0.25">
      <c r="I926" s="123"/>
      <c r="J926" s="123"/>
      <c r="K926" s="123"/>
      <c r="L926" s="116"/>
    </row>
    <row r="927" spans="9:12" x14ac:dyDescent="0.25">
      <c r="I927" s="123"/>
      <c r="J927" s="123"/>
      <c r="K927" s="123"/>
      <c r="L927" s="116"/>
    </row>
    <row r="928" spans="9:12" x14ac:dyDescent="0.25">
      <c r="I928" s="123"/>
      <c r="J928" s="123"/>
      <c r="K928" s="123"/>
      <c r="L928" s="116"/>
    </row>
    <row r="929" spans="9:12" x14ac:dyDescent="0.25">
      <c r="I929" s="123"/>
      <c r="J929" s="123"/>
      <c r="K929" s="123"/>
      <c r="L929" s="116"/>
    </row>
    <row r="930" spans="9:12" x14ac:dyDescent="0.25">
      <c r="I930" s="123"/>
      <c r="J930" s="123"/>
      <c r="K930" s="123"/>
      <c r="L930" s="116"/>
    </row>
    <row r="931" spans="9:12" x14ac:dyDescent="0.25">
      <c r="I931" s="123"/>
      <c r="J931" s="123"/>
      <c r="K931" s="123"/>
      <c r="L931" s="116"/>
    </row>
    <row r="932" spans="9:12" x14ac:dyDescent="0.25">
      <c r="I932" s="123"/>
      <c r="J932" s="123"/>
      <c r="K932" s="123"/>
      <c r="L932" s="116"/>
    </row>
    <row r="933" spans="9:12" x14ac:dyDescent="0.25">
      <c r="I933" s="123"/>
      <c r="J933" s="123"/>
      <c r="K933" s="123"/>
      <c r="L933" s="116"/>
    </row>
    <row r="934" spans="9:12" x14ac:dyDescent="0.25">
      <c r="I934" s="123"/>
      <c r="J934" s="123"/>
      <c r="K934" s="123"/>
      <c r="L934" s="116"/>
    </row>
    <row r="935" spans="9:12" x14ac:dyDescent="0.25">
      <c r="I935" s="123"/>
      <c r="J935" s="123"/>
      <c r="K935" s="123"/>
      <c r="L935" s="116"/>
    </row>
    <row r="936" spans="9:12" x14ac:dyDescent="0.25">
      <c r="I936" s="123"/>
      <c r="J936" s="123"/>
      <c r="K936" s="123"/>
      <c r="L936" s="116"/>
    </row>
    <row r="937" spans="9:12" x14ac:dyDescent="0.25">
      <c r="I937" s="123"/>
      <c r="J937" s="123"/>
      <c r="K937" s="123"/>
      <c r="L937" s="116"/>
    </row>
    <row r="938" spans="9:12" x14ac:dyDescent="0.25">
      <c r="I938" s="123"/>
      <c r="J938" s="123"/>
      <c r="K938" s="123"/>
      <c r="L938" s="116"/>
    </row>
    <row r="939" spans="9:12" x14ac:dyDescent="0.25">
      <c r="I939" s="123"/>
      <c r="J939" s="123"/>
      <c r="K939" s="123"/>
      <c r="L939" s="116"/>
    </row>
    <row r="940" spans="9:12" x14ac:dyDescent="0.25">
      <c r="I940" s="123"/>
      <c r="J940" s="123"/>
      <c r="K940" s="123"/>
      <c r="L940" s="116"/>
    </row>
    <row r="941" spans="9:12" x14ac:dyDescent="0.25">
      <c r="I941" s="123"/>
      <c r="J941" s="123"/>
      <c r="K941" s="123"/>
      <c r="L941" s="116"/>
    </row>
    <row r="942" spans="9:12" x14ac:dyDescent="0.25">
      <c r="I942" s="123"/>
      <c r="J942" s="123"/>
      <c r="K942" s="123"/>
      <c r="L942" s="116"/>
    </row>
    <row r="943" spans="9:12" x14ac:dyDescent="0.25">
      <c r="I943" s="123"/>
      <c r="J943" s="123"/>
      <c r="K943" s="123"/>
      <c r="L943" s="116"/>
    </row>
    <row r="944" spans="9:12" x14ac:dyDescent="0.25">
      <c r="I944" s="123"/>
      <c r="J944" s="123"/>
      <c r="K944" s="123"/>
      <c r="L944" s="116"/>
    </row>
    <row r="945" spans="9:12" x14ac:dyDescent="0.25">
      <c r="I945" s="123"/>
      <c r="J945" s="123"/>
      <c r="K945" s="123"/>
      <c r="L945" s="116"/>
    </row>
    <row r="946" spans="9:12" x14ac:dyDescent="0.25">
      <c r="I946" s="123"/>
      <c r="J946" s="123"/>
      <c r="K946" s="123"/>
      <c r="L946" s="116"/>
    </row>
    <row r="947" spans="9:12" x14ac:dyDescent="0.25">
      <c r="I947" s="123"/>
      <c r="J947" s="123"/>
      <c r="K947" s="123"/>
      <c r="L947" s="116"/>
    </row>
    <row r="948" spans="9:12" x14ac:dyDescent="0.25">
      <c r="I948" s="123"/>
      <c r="J948" s="123"/>
      <c r="K948" s="123"/>
      <c r="L948" s="116"/>
    </row>
    <row r="949" spans="9:12" x14ac:dyDescent="0.25">
      <c r="I949" s="123"/>
      <c r="J949" s="123"/>
      <c r="K949" s="123"/>
      <c r="L949" s="116"/>
    </row>
    <row r="950" spans="9:12" x14ac:dyDescent="0.25">
      <c r="I950" s="123"/>
      <c r="J950" s="123"/>
      <c r="K950" s="123"/>
      <c r="L950" s="116"/>
    </row>
    <row r="951" spans="9:12" x14ac:dyDescent="0.25">
      <c r="I951" s="123"/>
      <c r="J951" s="123"/>
      <c r="K951" s="123"/>
      <c r="L951" s="116"/>
    </row>
    <row r="952" spans="9:12" x14ac:dyDescent="0.25">
      <c r="I952" s="123"/>
      <c r="J952" s="123"/>
      <c r="K952" s="123"/>
      <c r="L952" s="116"/>
    </row>
    <row r="953" spans="9:12" x14ac:dyDescent="0.25">
      <c r="I953" s="123"/>
      <c r="J953" s="123"/>
      <c r="K953" s="123"/>
      <c r="L953" s="116"/>
    </row>
    <row r="954" spans="9:12" x14ac:dyDescent="0.25">
      <c r="I954" s="123"/>
      <c r="J954" s="123"/>
      <c r="K954" s="123"/>
      <c r="L954" s="116"/>
    </row>
    <row r="955" spans="9:12" x14ac:dyDescent="0.25">
      <c r="I955" s="123"/>
      <c r="J955" s="123"/>
      <c r="K955" s="123"/>
      <c r="L955" s="116"/>
    </row>
    <row r="956" spans="9:12" x14ac:dyDescent="0.25">
      <c r="I956" s="123"/>
      <c r="J956" s="123"/>
      <c r="K956" s="123"/>
      <c r="L956" s="116"/>
    </row>
    <row r="957" spans="9:12" x14ac:dyDescent="0.25">
      <c r="I957" s="123"/>
      <c r="J957" s="123"/>
      <c r="K957" s="123"/>
      <c r="L957" s="116"/>
    </row>
    <row r="958" spans="9:12" x14ac:dyDescent="0.25">
      <c r="I958" s="123"/>
      <c r="J958" s="123"/>
      <c r="K958" s="123"/>
      <c r="L958" s="116"/>
    </row>
    <row r="959" spans="9:12" x14ac:dyDescent="0.25">
      <c r="I959" s="123"/>
      <c r="J959" s="123"/>
      <c r="K959" s="123"/>
      <c r="L959" s="116"/>
    </row>
    <row r="960" spans="9:12" x14ac:dyDescent="0.25">
      <c r="I960" s="123"/>
      <c r="J960" s="123"/>
      <c r="K960" s="123"/>
      <c r="L960" s="116"/>
    </row>
    <row r="961" spans="9:12" x14ac:dyDescent="0.25">
      <c r="I961" s="123"/>
      <c r="J961" s="123"/>
      <c r="K961" s="123"/>
      <c r="L961" s="116"/>
    </row>
    <row r="962" spans="9:12" x14ac:dyDescent="0.25">
      <c r="I962" s="123"/>
      <c r="J962" s="123"/>
      <c r="K962" s="123"/>
      <c r="L962" s="116"/>
    </row>
    <row r="963" spans="9:12" x14ac:dyDescent="0.25">
      <c r="I963" s="123"/>
      <c r="J963" s="123"/>
      <c r="K963" s="123"/>
      <c r="L963" s="116"/>
    </row>
    <row r="964" spans="9:12" x14ac:dyDescent="0.25">
      <c r="I964" s="123"/>
      <c r="J964" s="123"/>
      <c r="K964" s="123"/>
      <c r="L964" s="116"/>
    </row>
    <row r="965" spans="9:12" x14ac:dyDescent="0.25">
      <c r="I965" s="123"/>
      <c r="J965" s="123"/>
      <c r="K965" s="123"/>
      <c r="L965" s="116"/>
    </row>
    <row r="966" spans="9:12" x14ac:dyDescent="0.25">
      <c r="I966" s="123"/>
      <c r="J966" s="123"/>
      <c r="K966" s="123"/>
      <c r="L966" s="116"/>
    </row>
    <row r="967" spans="9:12" x14ac:dyDescent="0.25">
      <c r="I967" s="123"/>
      <c r="J967" s="123"/>
      <c r="K967" s="123"/>
      <c r="L967" s="116"/>
    </row>
    <row r="968" spans="9:12" x14ac:dyDescent="0.25">
      <c r="I968" s="123"/>
      <c r="J968" s="123"/>
      <c r="K968" s="123"/>
      <c r="L968" s="116"/>
    </row>
    <row r="969" spans="9:12" x14ac:dyDescent="0.25">
      <c r="I969" s="123"/>
      <c r="J969" s="123"/>
      <c r="K969" s="123"/>
      <c r="L969" s="116"/>
    </row>
    <row r="970" spans="9:12" x14ac:dyDescent="0.25">
      <c r="I970" s="123"/>
      <c r="J970" s="123"/>
      <c r="K970" s="123"/>
      <c r="L970" s="116"/>
    </row>
    <row r="971" spans="9:12" x14ac:dyDescent="0.25">
      <c r="I971" s="123"/>
      <c r="J971" s="123"/>
      <c r="K971" s="123"/>
      <c r="L971" s="116"/>
    </row>
    <row r="972" spans="9:12" x14ac:dyDescent="0.25">
      <c r="I972" s="123"/>
      <c r="J972" s="123"/>
      <c r="K972" s="123"/>
      <c r="L972" s="116"/>
    </row>
    <row r="973" spans="9:12" x14ac:dyDescent="0.25">
      <c r="I973" s="123"/>
      <c r="J973" s="123"/>
      <c r="K973" s="123"/>
      <c r="L973" s="116"/>
    </row>
    <row r="974" spans="9:12" x14ac:dyDescent="0.25">
      <c r="I974" s="123"/>
      <c r="J974" s="123"/>
      <c r="K974" s="123"/>
      <c r="L974" s="116"/>
    </row>
    <row r="975" spans="9:12" x14ac:dyDescent="0.25">
      <c r="I975" s="123"/>
      <c r="J975" s="123"/>
      <c r="K975" s="123"/>
      <c r="L975" s="116"/>
    </row>
    <row r="976" spans="9:12" x14ac:dyDescent="0.25">
      <c r="I976" s="123"/>
      <c r="J976" s="123"/>
      <c r="K976" s="123"/>
      <c r="L976" s="116"/>
    </row>
    <row r="977" spans="9:12" x14ac:dyDescent="0.25">
      <c r="I977" s="123"/>
      <c r="J977" s="123"/>
      <c r="K977" s="123"/>
      <c r="L977" s="116"/>
    </row>
    <row r="978" spans="9:12" x14ac:dyDescent="0.25">
      <c r="I978" s="123"/>
      <c r="J978" s="123"/>
      <c r="K978" s="123"/>
      <c r="L978" s="116"/>
    </row>
    <row r="979" spans="9:12" x14ac:dyDescent="0.25">
      <c r="I979" s="123"/>
      <c r="J979" s="123"/>
      <c r="K979" s="123"/>
      <c r="L979" s="116"/>
    </row>
    <row r="980" spans="9:12" x14ac:dyDescent="0.25">
      <c r="I980" s="123"/>
      <c r="J980" s="123"/>
      <c r="K980" s="123"/>
      <c r="L980" s="116"/>
    </row>
    <row r="981" spans="9:12" x14ac:dyDescent="0.25">
      <c r="I981" s="123"/>
      <c r="J981" s="123"/>
      <c r="K981" s="123"/>
      <c r="L981" s="116"/>
    </row>
    <row r="982" spans="9:12" x14ac:dyDescent="0.25">
      <c r="I982" s="123"/>
      <c r="J982" s="123"/>
      <c r="K982" s="123"/>
      <c r="L982" s="116"/>
    </row>
    <row r="983" spans="9:12" x14ac:dyDescent="0.25">
      <c r="I983" s="123"/>
      <c r="J983" s="123"/>
      <c r="K983" s="123"/>
      <c r="L983" s="116"/>
    </row>
    <row r="984" spans="9:12" x14ac:dyDescent="0.25">
      <c r="I984" s="123"/>
      <c r="J984" s="123"/>
      <c r="K984" s="123"/>
      <c r="L984" s="116"/>
    </row>
    <row r="985" spans="9:12" x14ac:dyDescent="0.25">
      <c r="I985" s="123"/>
      <c r="J985" s="123"/>
      <c r="K985" s="123"/>
      <c r="L985" s="116"/>
    </row>
    <row r="986" spans="9:12" x14ac:dyDescent="0.25">
      <c r="I986" s="123"/>
      <c r="J986" s="123"/>
      <c r="K986" s="123"/>
      <c r="L986" s="116"/>
    </row>
    <row r="987" spans="9:12" x14ac:dyDescent="0.25">
      <c r="I987" s="123"/>
      <c r="J987" s="123"/>
      <c r="K987" s="123"/>
      <c r="L987" s="116"/>
    </row>
    <row r="988" spans="9:12" x14ac:dyDescent="0.25">
      <c r="I988" s="123"/>
      <c r="J988" s="123"/>
      <c r="K988" s="123"/>
      <c r="L988" s="116"/>
    </row>
    <row r="989" spans="9:12" x14ac:dyDescent="0.25">
      <c r="I989" s="123"/>
      <c r="J989" s="123"/>
      <c r="K989" s="123"/>
      <c r="L989" s="116"/>
    </row>
    <row r="990" spans="9:12" x14ac:dyDescent="0.25">
      <c r="I990" s="123"/>
      <c r="J990" s="123"/>
      <c r="K990" s="123"/>
      <c r="L990" s="116"/>
    </row>
    <row r="991" spans="9:12" x14ac:dyDescent="0.25">
      <c r="I991" s="123"/>
      <c r="J991" s="123"/>
      <c r="K991" s="123"/>
      <c r="L991" s="116"/>
    </row>
    <row r="992" spans="9:12" x14ac:dyDescent="0.25">
      <c r="I992" s="123"/>
      <c r="J992" s="123"/>
      <c r="K992" s="123"/>
      <c r="L992" s="116"/>
    </row>
    <row r="993" spans="9:12" x14ac:dyDescent="0.25">
      <c r="I993" s="123"/>
      <c r="J993" s="123"/>
      <c r="K993" s="123"/>
      <c r="L993" s="116"/>
    </row>
    <row r="994" spans="9:12" x14ac:dyDescent="0.25">
      <c r="I994" s="123"/>
      <c r="J994" s="123"/>
      <c r="K994" s="123"/>
      <c r="L994" s="116"/>
    </row>
    <row r="995" spans="9:12" x14ac:dyDescent="0.25">
      <c r="I995" s="123"/>
      <c r="J995" s="123"/>
      <c r="K995" s="123"/>
      <c r="L995" s="116"/>
    </row>
    <row r="996" spans="9:12" x14ac:dyDescent="0.25">
      <c r="I996" s="123"/>
      <c r="J996" s="123"/>
      <c r="K996" s="123"/>
      <c r="L996" s="116"/>
    </row>
    <row r="997" spans="9:12" x14ac:dyDescent="0.25">
      <c r="I997" s="123"/>
      <c r="J997" s="123"/>
      <c r="K997" s="123"/>
      <c r="L997" s="116"/>
    </row>
    <row r="998" spans="9:12" x14ac:dyDescent="0.25">
      <c r="I998" s="123"/>
      <c r="J998" s="123"/>
      <c r="K998" s="123"/>
      <c r="L998" s="116"/>
    </row>
    <row r="999" spans="9:12" x14ac:dyDescent="0.25">
      <c r="I999" s="123"/>
      <c r="J999" s="123"/>
      <c r="K999" s="123"/>
      <c r="L999" s="116"/>
    </row>
    <row r="1000" spans="9:12" x14ac:dyDescent="0.25">
      <c r="I1000" s="123"/>
      <c r="J1000" s="123"/>
      <c r="K1000" s="123"/>
      <c r="L1000" s="116"/>
    </row>
    <row r="1001" spans="9:12" x14ac:dyDescent="0.25">
      <c r="I1001" s="123"/>
      <c r="J1001" s="123"/>
      <c r="K1001" s="123"/>
      <c r="L1001" s="116"/>
    </row>
    <row r="1002" spans="9:12" x14ac:dyDescent="0.25">
      <c r="I1002" s="123"/>
      <c r="J1002" s="123"/>
      <c r="K1002" s="123"/>
      <c r="L1002" s="116"/>
    </row>
    <row r="1003" spans="9:12" x14ac:dyDescent="0.25">
      <c r="I1003" s="123"/>
      <c r="J1003" s="123"/>
      <c r="K1003" s="123"/>
      <c r="L1003" s="116"/>
    </row>
    <row r="1004" spans="9:12" x14ac:dyDescent="0.25">
      <c r="I1004" s="123"/>
      <c r="J1004" s="123"/>
      <c r="K1004" s="123"/>
      <c r="L1004" s="116"/>
    </row>
    <row r="1005" spans="9:12" x14ac:dyDescent="0.25">
      <c r="I1005" s="123"/>
      <c r="J1005" s="123"/>
      <c r="K1005" s="123"/>
      <c r="L1005" s="116"/>
    </row>
    <row r="1006" spans="9:12" x14ac:dyDescent="0.25">
      <c r="I1006" s="123"/>
      <c r="J1006" s="123"/>
      <c r="K1006" s="123"/>
      <c r="L1006" s="116"/>
    </row>
    <row r="1007" spans="9:12" x14ac:dyDescent="0.25">
      <c r="I1007" s="123"/>
      <c r="J1007" s="123"/>
      <c r="K1007" s="123"/>
      <c r="L1007" s="116"/>
    </row>
    <row r="1008" spans="9:12" x14ac:dyDescent="0.25">
      <c r="I1008" s="123"/>
      <c r="J1008" s="123"/>
      <c r="K1008" s="123"/>
      <c r="L1008" s="116"/>
    </row>
    <row r="1009" spans="9:12" x14ac:dyDescent="0.25">
      <c r="I1009" s="123"/>
      <c r="J1009" s="123"/>
      <c r="K1009" s="123"/>
      <c r="L1009" s="116"/>
    </row>
    <row r="1010" spans="9:12" x14ac:dyDescent="0.25">
      <c r="I1010" s="123"/>
      <c r="J1010" s="123"/>
      <c r="K1010" s="123"/>
      <c r="L1010" s="116"/>
    </row>
    <row r="1011" spans="9:12" x14ac:dyDescent="0.25">
      <c r="I1011" s="123"/>
      <c r="J1011" s="123"/>
      <c r="K1011" s="123"/>
      <c r="L1011" s="116"/>
    </row>
    <row r="1012" spans="9:12" x14ac:dyDescent="0.25">
      <c r="I1012" s="123"/>
      <c r="J1012" s="123"/>
      <c r="K1012" s="123"/>
      <c r="L1012" s="116"/>
    </row>
    <row r="1013" spans="9:12" x14ac:dyDescent="0.25">
      <c r="I1013" s="123"/>
      <c r="J1013" s="123"/>
      <c r="K1013" s="123"/>
      <c r="L1013" s="116"/>
    </row>
    <row r="1014" spans="9:12" x14ac:dyDescent="0.25">
      <c r="I1014" s="123"/>
      <c r="J1014" s="123"/>
      <c r="K1014" s="123"/>
      <c r="L1014" s="116"/>
    </row>
    <row r="1015" spans="9:12" x14ac:dyDescent="0.25">
      <c r="I1015" s="123"/>
      <c r="J1015" s="123"/>
      <c r="K1015" s="123"/>
      <c r="L1015" s="116"/>
    </row>
    <row r="1016" spans="9:12" x14ac:dyDescent="0.25">
      <c r="I1016" s="123"/>
      <c r="J1016" s="123"/>
      <c r="K1016" s="123"/>
      <c r="L1016" s="116"/>
    </row>
    <row r="1017" spans="9:12" x14ac:dyDescent="0.25">
      <c r="I1017" s="123"/>
      <c r="J1017" s="123"/>
      <c r="K1017" s="123"/>
      <c r="L1017" s="116"/>
    </row>
    <row r="1018" spans="9:12" x14ac:dyDescent="0.25">
      <c r="I1018" s="123"/>
      <c r="J1018" s="123"/>
      <c r="K1018" s="123"/>
      <c r="L1018" s="116"/>
    </row>
    <row r="1019" spans="9:12" x14ac:dyDescent="0.25">
      <c r="I1019" s="123"/>
      <c r="J1019" s="123"/>
      <c r="K1019" s="123"/>
      <c r="L1019" s="116"/>
    </row>
    <row r="1020" spans="9:12" x14ac:dyDescent="0.25">
      <c r="I1020" s="123"/>
      <c r="J1020" s="123"/>
      <c r="K1020" s="123"/>
      <c r="L1020" s="116"/>
    </row>
    <row r="1021" spans="9:12" x14ac:dyDescent="0.25">
      <c r="I1021" s="123"/>
      <c r="J1021" s="123"/>
      <c r="K1021" s="123"/>
      <c r="L1021" s="116"/>
    </row>
    <row r="1022" spans="9:12" x14ac:dyDescent="0.25">
      <c r="I1022" s="123"/>
      <c r="J1022" s="123"/>
      <c r="K1022" s="123"/>
      <c r="L1022" s="116"/>
    </row>
    <row r="1023" spans="9:12" x14ac:dyDescent="0.25">
      <c r="I1023" s="123"/>
      <c r="J1023" s="123"/>
      <c r="K1023" s="123"/>
      <c r="L1023" s="116"/>
    </row>
    <row r="1024" spans="9:12" x14ac:dyDescent="0.25">
      <c r="I1024" s="123"/>
      <c r="J1024" s="123"/>
      <c r="K1024" s="123"/>
      <c r="L1024" s="116"/>
    </row>
    <row r="1025" spans="9:12" x14ac:dyDescent="0.25">
      <c r="I1025" s="123"/>
      <c r="J1025" s="123"/>
      <c r="K1025" s="123"/>
      <c r="L1025" s="116"/>
    </row>
    <row r="1026" spans="9:12" x14ac:dyDescent="0.25">
      <c r="I1026" s="123"/>
      <c r="J1026" s="123"/>
      <c r="K1026" s="123"/>
      <c r="L1026" s="116"/>
    </row>
    <row r="1027" spans="9:12" x14ac:dyDescent="0.25">
      <c r="I1027" s="123"/>
      <c r="J1027" s="123"/>
      <c r="K1027" s="123"/>
      <c r="L1027" s="116"/>
    </row>
    <row r="1028" spans="9:12" x14ac:dyDescent="0.25">
      <c r="I1028" s="123"/>
      <c r="J1028" s="123"/>
      <c r="K1028" s="123"/>
      <c r="L1028" s="116"/>
    </row>
    <row r="1029" spans="9:12" x14ac:dyDescent="0.25">
      <c r="I1029" s="123"/>
      <c r="J1029" s="123"/>
      <c r="K1029" s="123"/>
      <c r="L1029" s="116"/>
    </row>
    <row r="1030" spans="9:12" x14ac:dyDescent="0.25">
      <c r="I1030" s="123"/>
      <c r="J1030" s="123"/>
      <c r="K1030" s="123"/>
      <c r="L1030" s="116"/>
    </row>
    <row r="1031" spans="9:12" x14ac:dyDescent="0.25">
      <c r="I1031" s="123"/>
      <c r="J1031" s="123"/>
      <c r="K1031" s="123"/>
      <c r="L1031" s="116"/>
    </row>
    <row r="1032" spans="9:12" x14ac:dyDescent="0.25">
      <c r="I1032" s="123"/>
      <c r="J1032" s="123"/>
      <c r="K1032" s="123"/>
      <c r="L1032" s="116"/>
    </row>
    <row r="1033" spans="9:12" x14ac:dyDescent="0.25">
      <c r="I1033" s="123"/>
      <c r="J1033" s="123"/>
      <c r="K1033" s="123"/>
      <c r="L1033" s="116"/>
    </row>
    <row r="1034" spans="9:12" x14ac:dyDescent="0.25">
      <c r="I1034" s="123"/>
      <c r="J1034" s="123"/>
      <c r="K1034" s="123"/>
      <c r="L1034" s="116"/>
    </row>
    <row r="1035" spans="9:12" x14ac:dyDescent="0.25">
      <c r="I1035" s="123"/>
      <c r="J1035" s="123"/>
      <c r="K1035" s="123"/>
      <c r="L1035" s="116"/>
    </row>
    <row r="1036" spans="9:12" x14ac:dyDescent="0.25">
      <c r="I1036" s="123"/>
      <c r="J1036" s="123"/>
      <c r="K1036" s="123"/>
      <c r="L1036" s="116"/>
    </row>
    <row r="1037" spans="9:12" x14ac:dyDescent="0.25">
      <c r="I1037" s="123"/>
      <c r="J1037" s="123"/>
      <c r="K1037" s="123"/>
      <c r="L1037" s="116"/>
    </row>
    <row r="1038" spans="9:12" x14ac:dyDescent="0.25">
      <c r="I1038" s="123"/>
      <c r="J1038" s="123"/>
      <c r="K1038" s="123"/>
      <c r="L1038" s="116"/>
    </row>
    <row r="1039" spans="9:12" x14ac:dyDescent="0.25">
      <c r="I1039" s="123"/>
      <c r="J1039" s="123"/>
      <c r="K1039" s="123"/>
      <c r="L1039" s="116"/>
    </row>
    <row r="1040" spans="9:12" x14ac:dyDescent="0.25">
      <c r="I1040" s="123"/>
      <c r="J1040" s="123"/>
      <c r="K1040" s="123"/>
      <c r="L1040" s="116"/>
    </row>
    <row r="1041" spans="9:12" x14ac:dyDescent="0.25">
      <c r="I1041" s="123"/>
      <c r="J1041" s="123"/>
      <c r="K1041" s="123"/>
      <c r="L1041" s="116"/>
    </row>
    <row r="1042" spans="9:12" x14ac:dyDescent="0.25">
      <c r="I1042" s="123"/>
      <c r="J1042" s="123"/>
      <c r="K1042" s="123"/>
      <c r="L1042" s="116"/>
    </row>
    <row r="1043" spans="9:12" x14ac:dyDescent="0.25">
      <c r="I1043" s="123"/>
      <c r="J1043" s="123"/>
      <c r="K1043" s="123"/>
      <c r="L1043" s="116"/>
    </row>
    <row r="1044" spans="9:12" x14ac:dyDescent="0.25">
      <c r="I1044" s="123"/>
      <c r="J1044" s="123"/>
      <c r="K1044" s="123"/>
      <c r="L1044" s="116"/>
    </row>
    <row r="1045" spans="9:12" x14ac:dyDescent="0.25">
      <c r="I1045" s="123"/>
      <c r="J1045" s="123"/>
      <c r="K1045" s="123"/>
      <c r="L1045" s="116"/>
    </row>
    <row r="1046" spans="9:12" x14ac:dyDescent="0.25">
      <c r="I1046" s="123"/>
      <c r="J1046" s="123"/>
      <c r="K1046" s="123"/>
      <c r="L1046" s="116"/>
    </row>
    <row r="1047" spans="9:12" x14ac:dyDescent="0.25">
      <c r="I1047" s="123"/>
      <c r="J1047" s="123"/>
      <c r="K1047" s="123"/>
      <c r="L1047" s="116"/>
    </row>
    <row r="1048" spans="9:12" x14ac:dyDescent="0.25">
      <c r="I1048" s="123"/>
      <c r="J1048" s="123"/>
      <c r="K1048" s="123"/>
      <c r="L1048" s="116"/>
    </row>
    <row r="1049" spans="9:12" x14ac:dyDescent="0.25">
      <c r="I1049" s="123"/>
      <c r="J1049" s="123"/>
      <c r="K1049" s="123"/>
      <c r="L1049" s="116"/>
    </row>
    <row r="1050" spans="9:12" x14ac:dyDescent="0.25">
      <c r="I1050" s="123"/>
      <c r="J1050" s="123"/>
      <c r="K1050" s="123"/>
      <c r="L1050" s="116"/>
    </row>
    <row r="1051" spans="9:12" x14ac:dyDescent="0.25">
      <c r="I1051" s="123"/>
      <c r="J1051" s="123"/>
      <c r="K1051" s="123"/>
      <c r="L1051" s="116"/>
    </row>
    <row r="1052" spans="9:12" x14ac:dyDescent="0.25">
      <c r="I1052" s="123"/>
      <c r="J1052" s="123"/>
      <c r="K1052" s="123"/>
      <c r="L1052" s="116"/>
    </row>
    <row r="1053" spans="9:12" x14ac:dyDescent="0.25">
      <c r="I1053" s="123"/>
      <c r="J1053" s="123"/>
      <c r="K1053" s="123"/>
      <c r="L1053" s="116"/>
    </row>
    <row r="1054" spans="9:12" x14ac:dyDescent="0.25">
      <c r="I1054" s="123"/>
      <c r="J1054" s="123"/>
      <c r="K1054" s="123"/>
      <c r="L1054" s="116"/>
    </row>
    <row r="1055" spans="9:12" x14ac:dyDescent="0.25">
      <c r="I1055" s="123"/>
      <c r="J1055" s="123"/>
      <c r="K1055" s="123"/>
      <c r="L1055" s="116"/>
    </row>
    <row r="1056" spans="9:12" x14ac:dyDescent="0.25">
      <c r="I1056" s="123"/>
      <c r="J1056" s="123"/>
      <c r="K1056" s="123"/>
      <c r="L1056" s="116"/>
    </row>
    <row r="1057" spans="9:12" x14ac:dyDescent="0.25">
      <c r="I1057" s="123"/>
      <c r="J1057" s="123"/>
      <c r="K1057" s="123"/>
      <c r="L1057" s="116"/>
    </row>
    <row r="1058" spans="9:12" x14ac:dyDescent="0.25">
      <c r="I1058" s="123"/>
      <c r="J1058" s="123"/>
      <c r="K1058" s="123"/>
      <c r="L1058" s="116"/>
    </row>
    <row r="1059" spans="9:12" x14ac:dyDescent="0.25">
      <c r="I1059" s="123"/>
      <c r="J1059" s="123"/>
      <c r="K1059" s="123"/>
      <c r="L1059" s="116"/>
    </row>
    <row r="1060" spans="9:12" x14ac:dyDescent="0.25">
      <c r="I1060" s="123"/>
      <c r="J1060" s="123"/>
      <c r="K1060" s="123"/>
      <c r="L1060" s="116"/>
    </row>
    <row r="1061" spans="9:12" x14ac:dyDescent="0.25">
      <c r="I1061" s="123"/>
      <c r="J1061" s="123"/>
      <c r="K1061" s="123"/>
      <c r="L1061" s="116"/>
    </row>
    <row r="1062" spans="9:12" x14ac:dyDescent="0.25">
      <c r="I1062" s="123"/>
      <c r="J1062" s="123"/>
      <c r="K1062" s="123"/>
      <c r="L1062" s="116"/>
    </row>
    <row r="1063" spans="9:12" x14ac:dyDescent="0.25">
      <c r="I1063" s="123"/>
      <c r="J1063" s="123"/>
      <c r="K1063" s="123"/>
      <c r="L1063" s="116"/>
    </row>
    <row r="1064" spans="9:12" x14ac:dyDescent="0.25">
      <c r="I1064" s="123"/>
      <c r="J1064" s="123"/>
      <c r="K1064" s="123"/>
      <c r="L1064" s="116"/>
    </row>
    <row r="1065" spans="9:12" x14ac:dyDescent="0.25">
      <c r="I1065" s="123"/>
      <c r="J1065" s="123"/>
      <c r="K1065" s="123"/>
      <c r="L1065" s="116"/>
    </row>
    <row r="1066" spans="9:12" x14ac:dyDescent="0.25">
      <c r="I1066" s="123"/>
      <c r="J1066" s="123"/>
      <c r="K1066" s="123"/>
      <c r="L1066" s="116"/>
    </row>
    <row r="1067" spans="9:12" x14ac:dyDescent="0.25">
      <c r="I1067" s="123"/>
      <c r="J1067" s="123"/>
      <c r="K1067" s="123"/>
      <c r="L1067" s="116"/>
    </row>
    <row r="1068" spans="9:12" x14ac:dyDescent="0.25">
      <c r="I1068" s="123"/>
      <c r="J1068" s="123"/>
      <c r="K1068" s="123"/>
      <c r="L1068" s="116"/>
    </row>
    <row r="1069" spans="9:12" x14ac:dyDescent="0.25">
      <c r="I1069" s="123"/>
      <c r="J1069" s="123"/>
      <c r="K1069" s="123"/>
      <c r="L1069" s="116"/>
    </row>
    <row r="1070" spans="9:12" x14ac:dyDescent="0.25">
      <c r="I1070" s="123"/>
      <c r="J1070" s="123"/>
      <c r="K1070" s="123"/>
      <c r="L1070" s="116"/>
    </row>
    <row r="1071" spans="9:12" x14ac:dyDescent="0.25">
      <c r="I1071" s="123"/>
      <c r="J1071" s="123"/>
      <c r="K1071" s="123"/>
      <c r="L1071" s="116"/>
    </row>
    <row r="1072" spans="9:12" x14ac:dyDescent="0.25">
      <c r="I1072" s="123"/>
      <c r="J1072" s="123"/>
      <c r="K1072" s="123"/>
      <c r="L1072" s="116"/>
    </row>
    <row r="1073" spans="9:12" x14ac:dyDescent="0.25">
      <c r="I1073" s="123"/>
      <c r="J1073" s="123"/>
      <c r="K1073" s="123"/>
      <c r="L1073" s="116"/>
    </row>
    <row r="1074" spans="9:12" x14ac:dyDescent="0.25">
      <c r="I1074" s="123"/>
      <c r="J1074" s="123"/>
      <c r="K1074" s="123"/>
      <c r="L1074" s="116"/>
    </row>
    <row r="1075" spans="9:12" x14ac:dyDescent="0.25">
      <c r="I1075" s="123"/>
      <c r="J1075" s="123"/>
      <c r="K1075" s="123"/>
      <c r="L1075" s="116"/>
    </row>
    <row r="1076" spans="9:12" x14ac:dyDescent="0.25">
      <c r="I1076" s="123"/>
      <c r="J1076" s="123"/>
      <c r="K1076" s="123"/>
      <c r="L1076" s="116"/>
    </row>
    <row r="1077" spans="9:12" x14ac:dyDescent="0.25">
      <c r="I1077" s="123"/>
      <c r="J1077" s="123"/>
      <c r="K1077" s="123"/>
      <c r="L1077" s="116"/>
    </row>
    <row r="1078" spans="9:12" x14ac:dyDescent="0.25">
      <c r="I1078" s="123"/>
      <c r="J1078" s="123"/>
      <c r="K1078" s="123"/>
      <c r="L1078" s="116"/>
    </row>
    <row r="1079" spans="9:12" x14ac:dyDescent="0.25">
      <c r="I1079" s="123"/>
      <c r="J1079" s="123"/>
      <c r="K1079" s="123"/>
      <c r="L1079" s="116"/>
    </row>
    <row r="1080" spans="9:12" x14ac:dyDescent="0.25">
      <c r="I1080" s="123"/>
      <c r="J1080" s="123"/>
      <c r="K1080" s="123"/>
      <c r="L1080" s="116"/>
    </row>
    <row r="1081" spans="9:12" x14ac:dyDescent="0.25">
      <c r="I1081" s="123"/>
      <c r="J1081" s="123"/>
      <c r="K1081" s="123"/>
      <c r="L1081" s="116"/>
    </row>
    <row r="1082" spans="9:12" x14ac:dyDescent="0.25">
      <c r="I1082" s="123"/>
      <c r="J1082" s="123"/>
      <c r="K1082" s="123"/>
      <c r="L1082" s="116"/>
    </row>
    <row r="1083" spans="9:12" x14ac:dyDescent="0.25">
      <c r="I1083" s="123"/>
      <c r="J1083" s="123"/>
      <c r="K1083" s="123"/>
      <c r="L1083" s="116"/>
    </row>
    <row r="1084" spans="9:12" x14ac:dyDescent="0.25">
      <c r="I1084" s="123"/>
      <c r="J1084" s="123"/>
      <c r="K1084" s="123"/>
      <c r="L1084" s="116"/>
    </row>
    <row r="1085" spans="9:12" x14ac:dyDescent="0.25">
      <c r="I1085" s="123"/>
      <c r="J1085" s="123"/>
      <c r="K1085" s="123"/>
      <c r="L1085" s="116"/>
    </row>
    <row r="1086" spans="9:12" x14ac:dyDescent="0.25">
      <c r="I1086" s="123"/>
      <c r="J1086" s="123"/>
      <c r="K1086" s="123"/>
      <c r="L1086" s="116"/>
    </row>
    <row r="1087" spans="9:12" x14ac:dyDescent="0.25">
      <c r="I1087" s="123"/>
      <c r="J1087" s="123"/>
      <c r="K1087" s="123"/>
      <c r="L1087" s="116"/>
    </row>
    <row r="1088" spans="9:12" x14ac:dyDescent="0.25">
      <c r="I1088" s="123"/>
      <c r="J1088" s="123"/>
      <c r="K1088" s="123"/>
      <c r="L1088" s="116"/>
    </row>
    <row r="1089" spans="9:12" x14ac:dyDescent="0.25">
      <c r="I1089" s="123"/>
      <c r="J1089" s="123"/>
      <c r="K1089" s="123"/>
      <c r="L1089" s="116"/>
    </row>
    <row r="1090" spans="9:12" x14ac:dyDescent="0.25">
      <c r="I1090" s="123"/>
      <c r="J1090" s="123"/>
      <c r="K1090" s="123"/>
      <c r="L1090" s="116"/>
    </row>
    <row r="1091" spans="9:12" x14ac:dyDescent="0.25">
      <c r="I1091" s="123"/>
      <c r="J1091" s="123"/>
      <c r="K1091" s="123"/>
      <c r="L1091" s="116"/>
    </row>
    <row r="1092" spans="9:12" x14ac:dyDescent="0.25">
      <c r="I1092" s="123"/>
      <c r="J1092" s="123"/>
      <c r="K1092" s="123"/>
      <c r="L1092" s="116"/>
    </row>
    <row r="1093" spans="9:12" x14ac:dyDescent="0.25">
      <c r="I1093" s="123"/>
      <c r="J1093" s="123"/>
      <c r="K1093" s="123"/>
      <c r="L1093" s="116"/>
    </row>
    <row r="1094" spans="9:12" x14ac:dyDescent="0.25">
      <c r="I1094" s="123"/>
      <c r="J1094" s="123"/>
      <c r="K1094" s="123"/>
      <c r="L1094" s="116"/>
    </row>
    <row r="1095" spans="9:12" x14ac:dyDescent="0.25">
      <c r="I1095" s="123"/>
      <c r="J1095" s="123"/>
      <c r="K1095" s="123"/>
      <c r="L1095" s="116"/>
    </row>
    <row r="1096" spans="9:12" x14ac:dyDescent="0.25">
      <c r="I1096" s="123"/>
      <c r="J1096" s="123"/>
      <c r="K1096" s="123"/>
      <c r="L1096" s="116"/>
    </row>
    <row r="1097" spans="9:12" x14ac:dyDescent="0.25">
      <c r="I1097" s="123"/>
      <c r="J1097" s="123"/>
      <c r="K1097" s="123"/>
      <c r="L1097" s="116"/>
    </row>
    <row r="1098" spans="9:12" x14ac:dyDescent="0.25">
      <c r="I1098" s="123"/>
      <c r="J1098" s="123"/>
      <c r="K1098" s="123"/>
      <c r="L1098" s="116"/>
    </row>
    <row r="1099" spans="9:12" x14ac:dyDescent="0.25">
      <c r="I1099" s="123"/>
      <c r="J1099" s="123"/>
      <c r="K1099" s="123"/>
      <c r="L1099" s="116"/>
    </row>
    <row r="1100" spans="9:12" x14ac:dyDescent="0.25">
      <c r="I1100" s="123"/>
      <c r="J1100" s="123"/>
      <c r="K1100" s="123"/>
      <c r="L1100" s="116"/>
    </row>
    <row r="1101" spans="9:12" x14ac:dyDescent="0.25">
      <c r="I1101" s="123"/>
      <c r="J1101" s="123"/>
      <c r="K1101" s="123"/>
      <c r="L1101" s="116"/>
    </row>
    <row r="1102" spans="9:12" x14ac:dyDescent="0.25">
      <c r="I1102" s="123"/>
      <c r="J1102" s="123"/>
      <c r="K1102" s="123"/>
      <c r="L1102" s="116"/>
    </row>
    <row r="1103" spans="9:12" x14ac:dyDescent="0.25">
      <c r="I1103" s="123"/>
      <c r="J1103" s="123"/>
      <c r="K1103" s="123"/>
      <c r="L1103" s="116"/>
    </row>
    <row r="1104" spans="9:12" x14ac:dyDescent="0.25">
      <c r="I1104" s="123"/>
      <c r="J1104" s="123"/>
      <c r="K1104" s="123"/>
      <c r="L1104" s="116"/>
    </row>
    <row r="1105" spans="9:12" x14ac:dyDescent="0.25">
      <c r="I1105" s="123"/>
      <c r="J1105" s="123"/>
      <c r="K1105" s="123"/>
      <c r="L1105" s="116"/>
    </row>
    <row r="1106" spans="9:12" x14ac:dyDescent="0.25">
      <c r="I1106" s="123"/>
      <c r="J1106" s="123"/>
      <c r="K1106" s="123"/>
      <c r="L1106" s="116"/>
    </row>
    <row r="1107" spans="9:12" x14ac:dyDescent="0.25">
      <c r="I1107" s="123"/>
      <c r="J1107" s="123"/>
      <c r="K1107" s="123"/>
      <c r="L1107" s="116"/>
    </row>
    <row r="1108" spans="9:12" x14ac:dyDescent="0.25">
      <c r="I1108" s="123"/>
      <c r="J1108" s="123"/>
      <c r="K1108" s="123"/>
      <c r="L1108" s="116"/>
    </row>
    <row r="1109" spans="9:12" x14ac:dyDescent="0.25">
      <c r="I1109" s="123"/>
      <c r="J1109" s="123"/>
      <c r="K1109" s="123"/>
      <c r="L1109" s="116"/>
    </row>
    <row r="1110" spans="9:12" x14ac:dyDescent="0.25">
      <c r="I1110" s="123"/>
      <c r="J1110" s="123"/>
      <c r="K1110" s="123"/>
      <c r="L1110" s="116"/>
    </row>
    <row r="1111" spans="9:12" x14ac:dyDescent="0.25">
      <c r="I1111" s="123"/>
      <c r="J1111" s="123"/>
      <c r="K1111" s="123"/>
      <c r="L1111" s="116"/>
    </row>
    <row r="1112" spans="9:12" x14ac:dyDescent="0.25">
      <c r="I1112" s="123"/>
      <c r="J1112" s="123"/>
      <c r="K1112" s="123"/>
      <c r="L1112" s="116"/>
    </row>
    <row r="1113" spans="9:12" x14ac:dyDescent="0.25">
      <c r="I1113" s="123"/>
      <c r="J1113" s="123"/>
      <c r="K1113" s="123"/>
      <c r="L1113" s="116"/>
    </row>
    <row r="1114" spans="9:12" x14ac:dyDescent="0.25">
      <c r="I1114" s="123"/>
      <c r="J1114" s="123"/>
      <c r="K1114" s="123"/>
      <c r="L1114" s="116"/>
    </row>
    <row r="1115" spans="9:12" x14ac:dyDescent="0.25">
      <c r="I1115" s="123"/>
      <c r="J1115" s="123"/>
      <c r="K1115" s="123"/>
      <c r="L1115" s="116"/>
    </row>
    <row r="1116" spans="9:12" x14ac:dyDescent="0.25">
      <c r="I1116" s="123"/>
      <c r="J1116" s="123"/>
      <c r="K1116" s="123"/>
      <c r="L1116" s="116"/>
    </row>
    <row r="1117" spans="9:12" x14ac:dyDescent="0.25">
      <c r="I1117" s="123"/>
      <c r="J1117" s="123"/>
      <c r="K1117" s="123"/>
      <c r="L1117" s="116"/>
    </row>
    <row r="1118" spans="9:12" x14ac:dyDescent="0.25">
      <c r="I1118" s="123"/>
      <c r="J1118" s="123"/>
      <c r="K1118" s="123"/>
      <c r="L1118" s="116"/>
    </row>
    <row r="1119" spans="9:12" x14ac:dyDescent="0.25">
      <c r="I1119" s="123"/>
      <c r="J1119" s="123"/>
      <c r="K1119" s="123"/>
      <c r="L1119" s="116"/>
    </row>
    <row r="1120" spans="9:12" x14ac:dyDescent="0.25">
      <c r="I1120" s="123"/>
      <c r="J1120" s="123"/>
      <c r="K1120" s="123"/>
      <c r="L1120" s="116"/>
    </row>
    <row r="1121" spans="9:12" x14ac:dyDescent="0.25">
      <c r="I1121" s="123"/>
      <c r="J1121" s="123"/>
      <c r="K1121" s="123"/>
      <c r="L1121" s="116"/>
    </row>
    <row r="1122" spans="9:12" x14ac:dyDescent="0.25">
      <c r="I1122" s="123"/>
      <c r="J1122" s="123"/>
      <c r="K1122" s="123"/>
      <c r="L1122" s="116"/>
    </row>
    <row r="1123" spans="9:12" x14ac:dyDescent="0.25">
      <c r="I1123" s="123"/>
      <c r="J1123" s="123"/>
      <c r="K1123" s="123"/>
      <c r="L1123" s="116"/>
    </row>
    <row r="1124" spans="9:12" x14ac:dyDescent="0.25">
      <c r="I1124" s="123"/>
      <c r="J1124" s="123"/>
      <c r="K1124" s="123"/>
      <c r="L1124" s="116"/>
    </row>
    <row r="1125" spans="9:12" x14ac:dyDescent="0.25">
      <c r="I1125" s="123"/>
      <c r="J1125" s="123"/>
      <c r="K1125" s="123"/>
      <c r="L1125" s="116"/>
    </row>
    <row r="1126" spans="9:12" x14ac:dyDescent="0.25">
      <c r="I1126" s="123"/>
      <c r="J1126" s="123"/>
      <c r="K1126" s="123"/>
      <c r="L1126" s="116"/>
    </row>
    <row r="1127" spans="9:12" x14ac:dyDescent="0.25">
      <c r="I1127" s="123"/>
      <c r="J1127" s="123"/>
      <c r="K1127" s="123"/>
      <c r="L1127" s="116"/>
    </row>
    <row r="1128" spans="9:12" x14ac:dyDescent="0.25">
      <c r="I1128" s="123"/>
      <c r="J1128" s="123"/>
      <c r="K1128" s="123"/>
      <c r="L1128" s="116"/>
    </row>
    <row r="1129" spans="9:12" x14ac:dyDescent="0.25">
      <c r="I1129" s="123"/>
      <c r="J1129" s="123"/>
      <c r="K1129" s="123"/>
      <c r="L1129" s="116"/>
    </row>
    <row r="1130" spans="9:12" x14ac:dyDescent="0.25">
      <c r="I1130" s="123"/>
      <c r="J1130" s="123"/>
      <c r="K1130" s="123"/>
      <c r="L1130" s="116"/>
    </row>
    <row r="1131" spans="9:12" x14ac:dyDescent="0.25">
      <c r="I1131" s="123"/>
      <c r="J1131" s="123"/>
      <c r="K1131" s="123"/>
      <c r="L1131" s="116"/>
    </row>
    <row r="1132" spans="9:12" x14ac:dyDescent="0.25">
      <c r="I1132" s="123"/>
      <c r="J1132" s="123"/>
      <c r="K1132" s="123"/>
      <c r="L1132" s="116"/>
    </row>
    <row r="1133" spans="9:12" x14ac:dyDescent="0.25">
      <c r="I1133" s="123"/>
      <c r="J1133" s="123"/>
      <c r="K1133" s="123"/>
      <c r="L1133" s="116"/>
    </row>
    <row r="1134" spans="9:12" x14ac:dyDescent="0.25">
      <c r="I1134" s="123"/>
      <c r="J1134" s="123"/>
      <c r="K1134" s="123"/>
      <c r="L1134" s="116"/>
    </row>
    <row r="1135" spans="9:12" x14ac:dyDescent="0.25">
      <c r="I1135" s="123"/>
      <c r="J1135" s="123"/>
      <c r="K1135" s="123"/>
      <c r="L1135" s="116"/>
    </row>
    <row r="1136" spans="9:12" x14ac:dyDescent="0.25">
      <c r="I1136" s="123"/>
      <c r="J1136" s="123"/>
      <c r="K1136" s="123"/>
      <c r="L1136" s="116"/>
    </row>
  </sheetData>
  <autoFilter ref="A1:Z751" xr:uid="{00000000-0001-0000-0100-000000000000}">
    <sortState ref="A3:Z751">
      <sortCondition ref="C1:C751"/>
    </sortState>
  </autoFilter>
  <conditionalFormatting sqref="L2:X751">
    <cfRule type="colorScale" priority="50">
      <colorScale>
        <cfvo type="num" val="1"/>
        <cfvo type="num" val="6"/>
        <color theme="4" tint="0.59999389629810485"/>
        <color rgb="FFFF0000"/>
      </colorScale>
    </cfRule>
  </conditionalFormatting>
  <conditionalFormatting sqref="M2:M751">
    <cfRule type="cellIs" dxfId="194" priority="41" operator="equal">
      <formula>"not evaluated"</formula>
    </cfRule>
    <cfRule type="cellIs" dxfId="193" priority="42" operator="equal">
      <formula>""</formula>
    </cfRule>
    <cfRule type="cellIs" dxfId="192" priority="43" operator="notEqual">
      <formula>"n.a."</formula>
    </cfRule>
  </conditionalFormatting>
  <conditionalFormatting sqref="R2:R751 W2:W751">
    <cfRule type="cellIs" dxfId="191" priority="32" operator="equal">
      <formula>"not evaluated"</formula>
    </cfRule>
    <cfRule type="cellIs" dxfId="190" priority="33" operator="equal">
      <formula>""</formula>
    </cfRule>
    <cfRule type="cellIs" dxfId="189" priority="34" operator="notEqual">
      <formula>"n.a."</formula>
    </cfRule>
    <cfRule type="cellIs" dxfId="188" priority="38" operator="equal">
      <formula>"nicht bewertet"</formula>
    </cfRule>
    <cfRule type="cellIs" dxfId="187" priority="39" operator="equal">
      <formula>""</formula>
    </cfRule>
    <cfRule type="cellIs" dxfId="186" priority="40" operator="notEqual">
      <formula>"n.a."</formula>
    </cfRule>
  </conditionalFormatting>
  <conditionalFormatting sqref="I1:K1048576">
    <cfRule type="cellIs" dxfId="185" priority="26" operator="equal">
      <formula>"x"</formula>
    </cfRule>
  </conditionalFormatting>
  <conditionalFormatting sqref="M2:M751">
    <cfRule type="cellIs" dxfId="23" priority="19" operator="equal">
      <formula>"not evaluated"</formula>
    </cfRule>
    <cfRule type="cellIs" dxfId="22" priority="20" operator="equal">
      <formula>""</formula>
    </cfRule>
    <cfRule type="cellIs" dxfId="21" priority="21" operator="notEqual">
      <formula>"n.a."</formula>
    </cfRule>
    <cfRule type="cellIs" dxfId="20" priority="22" operator="equal">
      <formula>"nicht bewertet"</formula>
    </cfRule>
    <cfRule type="cellIs" dxfId="19" priority="23" operator="equal">
      <formula>""</formula>
    </cfRule>
    <cfRule type="cellIs" dxfId="18" priority="24" operator="notEqual">
      <formula>"n.a."</formula>
    </cfRule>
  </conditionalFormatting>
  <conditionalFormatting sqref="R2:R751">
    <cfRule type="cellIs" dxfId="17" priority="16" operator="equal">
      <formula>"not evaluated"</formula>
    </cfRule>
    <cfRule type="cellIs" dxfId="16" priority="17" operator="equal">
      <formula>""</formula>
    </cfRule>
    <cfRule type="cellIs" dxfId="15" priority="18" operator="notEqual">
      <formula>"n.a."</formula>
    </cfRule>
  </conditionalFormatting>
  <conditionalFormatting sqref="R2:R751">
    <cfRule type="cellIs" dxfId="14" priority="10" operator="equal">
      <formula>"not evaluated"</formula>
    </cfRule>
    <cfRule type="cellIs" dxfId="13" priority="11" operator="equal">
      <formula>""</formula>
    </cfRule>
    <cfRule type="cellIs" dxfId="12" priority="12" operator="notEqual">
      <formula>"n.a."</formula>
    </cfRule>
    <cfRule type="cellIs" dxfId="11" priority="13" operator="equal">
      <formula>"nicht bewertet"</formula>
    </cfRule>
    <cfRule type="cellIs" dxfId="10" priority="14" operator="equal">
      <formula>""</formula>
    </cfRule>
    <cfRule type="cellIs" dxfId="9" priority="15" operator="notEqual">
      <formula>"n.a."</formula>
    </cfRule>
  </conditionalFormatting>
  <conditionalFormatting sqref="W2:W751">
    <cfRule type="cellIs" dxfId="8" priority="7" operator="equal">
      <formula>"not evaluated"</formula>
    </cfRule>
    <cfRule type="cellIs" dxfId="7" priority="8" operator="equal">
      <formula>""</formula>
    </cfRule>
    <cfRule type="cellIs" dxfId="6" priority="9" operator="notEqual">
      <formula>"n.a."</formula>
    </cfRule>
  </conditionalFormatting>
  <conditionalFormatting sqref="W2:W751">
    <cfRule type="cellIs" dxfId="5" priority="1" operator="equal">
      <formula>"not evaluated"</formula>
    </cfRule>
    <cfRule type="cellIs" dxfId="4" priority="2" operator="equal">
      <formula>""</formula>
    </cfRule>
    <cfRule type="cellIs" dxfId="3" priority="3" operator="notEqual">
      <formula>"n.a."</formula>
    </cfRule>
    <cfRule type="cellIs" dxfId="2" priority="4" operator="equal">
      <formula>"nicht bewertet"</formula>
    </cfRule>
    <cfRule type="cellIs" dxfId="1" priority="5" operator="equal">
      <formula>""</formula>
    </cfRule>
    <cfRule type="cellIs" dxfId="0" priority="6" operator="notEqual">
      <formula>"n.a."</formula>
    </cfRule>
  </conditionalFormatting>
  <dataValidations count="3">
    <dataValidation type="list" allowBlank="1" showInputMessage="1" showErrorMessage="1" sqref="F2:H1048576" xr:uid="{00000000-0002-0000-0100-000001000000}">
      <formula1>"1,2,3,n.a."</formula1>
    </dataValidation>
    <dataValidation type="list" allowBlank="1" showInputMessage="1" showErrorMessage="1" sqref="I2:K1048576" xr:uid="{00000000-0002-0000-0100-000002000000}">
      <formula1>"x"</formula1>
    </dataValidation>
    <dataValidation type="list" showInputMessage="1" showErrorMessage="1" sqref="M2:M1048576 R2:R1048576 W2:W1048576" xr:uid="{B97118DD-1AC6-4AEF-B1B0-BE9369064A8D}">
      <formula1>"completed,partial,incomplete,not evaluated,n.a."</formula1>
    </dataValidation>
  </dataValidations>
  <hyperlinks>
    <hyperlink ref="B368" r:id="rId1" display="https://attack.mitre.org/techniques/T1609/" xr:uid="{DFAE60C2-F636-4F40-83DA-9B437D363602}"/>
    <hyperlink ref="B473" r:id="rId2" display="https://attack.mitre.org/techniques/T1098/006" xr:uid="{7401F51A-27BD-4E53-9E8A-BE965CC5A6F5}"/>
    <hyperlink ref="B555" r:id="rId3" display="https://attack.mitre.org/techniques/T1098/006" xr:uid="{D1ABEF07-56AF-4381-A8B8-003623C1D975}"/>
    <hyperlink ref="B472" r:id="rId4" display="https://attack.mitre.org/techniques/T1098/006" xr:uid="{30D0DB4A-A344-49BE-B8DE-2729A5CC0D32}"/>
  </hyperlinks>
  <pageMargins left="0.7" right="0.7" top="0.78740157499999996" bottom="0.78740157499999996" header="0.3" footer="0.3"/>
  <pageSetup paperSize="9" orientation="portrait"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81F40-C820-461B-8D77-D0991A83B983}">
  <dimension ref="B1:J82"/>
  <sheetViews>
    <sheetView workbookViewId="0">
      <selection activeCell="M76" sqref="M76"/>
    </sheetView>
  </sheetViews>
  <sheetFormatPr baseColWidth="10" defaultColWidth="9.140625" defaultRowHeight="15" x14ac:dyDescent="0.25"/>
  <cols>
    <col min="1" max="1" width="2.85546875" style="20" customWidth="1"/>
    <col min="2" max="2" width="5.28515625" style="20" bestFit="1" customWidth="1"/>
    <col min="3" max="3" width="38" style="20" customWidth="1"/>
    <col min="4" max="9" width="9.140625" style="20"/>
    <col min="10" max="10" width="14.5703125" style="20" bestFit="1" customWidth="1"/>
    <col min="11" max="16384" width="9.140625" style="20"/>
  </cols>
  <sheetData>
    <row r="1" spans="2:10" ht="15.75" thickBot="1" x14ac:dyDescent="0.3"/>
    <row r="2" spans="2:10" x14ac:dyDescent="0.25">
      <c r="B2" s="104" t="s">
        <v>642</v>
      </c>
      <c r="C2" s="105"/>
      <c r="D2" s="105"/>
      <c r="E2" s="105"/>
      <c r="F2" s="105"/>
      <c r="G2" s="105"/>
      <c r="H2" s="105"/>
      <c r="I2" s="105"/>
      <c r="J2" s="106"/>
    </row>
    <row r="3" spans="2:10" x14ac:dyDescent="0.25">
      <c r="B3" s="110" t="s">
        <v>620</v>
      </c>
      <c r="C3" s="111"/>
      <c r="D3" s="111"/>
      <c r="E3" s="111"/>
      <c r="F3" s="111"/>
      <c r="G3" s="111"/>
      <c r="H3" s="111"/>
      <c r="I3" s="111"/>
      <c r="J3" s="112"/>
    </row>
    <row r="4" spans="2:10" x14ac:dyDescent="0.25">
      <c r="B4" s="110"/>
      <c r="C4" s="111"/>
      <c r="D4" s="111"/>
      <c r="E4" s="111"/>
      <c r="F4" s="111"/>
      <c r="G4" s="111"/>
      <c r="H4" s="111"/>
      <c r="I4" s="111"/>
      <c r="J4" s="112"/>
    </row>
    <row r="5" spans="2:10" ht="21" x14ac:dyDescent="0.25">
      <c r="B5" s="32"/>
      <c r="C5" s="77" t="str">
        <f>IF(AND(Status!I16=Status!I7,Status!H16=Status!H7,Status!G16&gt;=Status!G7,Status!F16&gt;=Status!F7,Status!E16&gt;=Status!E7,Status!D16&gt;=Status!D7,SUM(Status!D20:I20)&gt;Status!J6),Status!C6,IF(AND(Status!I16=Status!I7,Status!H16=Status!H7,Status!G16&gt;=Status!G7,Status!F16&gt;=Status!F7,Status!E16&gt;=Status!E7,Status!D16&gt;=Status!D7),Status!C7,IF(AND(Status!I16=Status!I8,Status!H16=Status!H8,Status!G16&gt;=Status!G8,Status!F16&gt;=Status!F8,Status!E16&gt;=Status!E8,Status!D16&gt;=Status!D8),Status!C8,IF(AND(Status!I16&gt;=Status!I9,Status!H16&gt;=Status!H9,Status!G16&gt;=Status!G9,Status!F16&gt;=Status!F9,Status!E16&gt;=Status!E9,Status!D16&gt;=Status!D9),Status!C9,IF(AND(Status!I16&gt;=Status!I10,Status!H16&gt;=Status!H10,Status!G16&gt;=Status!G10,Status!F16&gt;=Status!F10,Status!E16&gt;=Status!E10,Status!D16&gt;=Status!D10),Status!C10,IF(AND(Status!I16&gt;=Status!I11,Status!H16&gt;=Status!H11,Status!G16&gt;=Status!G11,Status!F16&gt;=Status!F11,Status!E16&gt;=Status!E11,Status!D16&gt;=Status!D11),Status!C11,IF(AND(Status!I16&gt;=Status!I12,Status!H16&gt;=Status!H12,Status!G16&gt;=Status!G12,Status!F16&gt;=Status!F12,Status!E16&gt;=Status!E12,Status!D16&gt;=Status!D12),Status!C12,Status!C13)))))))</f>
        <v>UNPROTECTED</v>
      </c>
      <c r="D5" s="44" t="s">
        <v>629</v>
      </c>
      <c r="E5" s="44" t="s">
        <v>630</v>
      </c>
      <c r="F5" s="44" t="s">
        <v>631</v>
      </c>
      <c r="G5" s="44" t="s">
        <v>632</v>
      </c>
      <c r="H5" s="44" t="s">
        <v>633</v>
      </c>
      <c r="I5" s="44" t="s">
        <v>634</v>
      </c>
      <c r="J5" s="45" t="s">
        <v>628</v>
      </c>
    </row>
    <row r="6" spans="2:10" x14ac:dyDescent="0.25">
      <c r="B6" s="34" t="s">
        <v>581</v>
      </c>
      <c r="C6" s="26" t="s">
        <v>655</v>
      </c>
      <c r="E6" s="125" t="s">
        <v>673</v>
      </c>
      <c r="F6" s="125"/>
      <c r="G6" s="125"/>
      <c r="H6" s="125"/>
      <c r="I6" s="125"/>
      <c r="J6" s="50">
        <f>J7</f>
        <v>4.5</v>
      </c>
    </row>
    <row r="7" spans="2:10" x14ac:dyDescent="0.25">
      <c r="B7" s="34" t="s">
        <v>582</v>
      </c>
      <c r="C7" s="26" t="s">
        <v>654</v>
      </c>
      <c r="D7" s="30">
        <v>0.5</v>
      </c>
      <c r="E7" s="30">
        <v>0.6</v>
      </c>
      <c r="F7" s="30">
        <v>0.6</v>
      </c>
      <c r="G7" s="30">
        <v>0.8</v>
      </c>
      <c r="H7" s="30">
        <v>1</v>
      </c>
      <c r="I7" s="30">
        <v>1</v>
      </c>
      <c r="J7" s="51">
        <f t="shared" ref="J7:J13" si="0">SUM(D7:I7)</f>
        <v>4.5</v>
      </c>
    </row>
    <row r="8" spans="2:10" x14ac:dyDescent="0.25">
      <c r="B8" s="34" t="s">
        <v>583</v>
      </c>
      <c r="C8" s="26" t="s">
        <v>653</v>
      </c>
      <c r="D8" s="30">
        <v>0.3</v>
      </c>
      <c r="E8" s="30">
        <v>0.4</v>
      </c>
      <c r="F8" s="30">
        <v>0.5</v>
      </c>
      <c r="G8" s="30">
        <v>0.6</v>
      </c>
      <c r="H8" s="30">
        <v>1</v>
      </c>
      <c r="I8" s="30">
        <v>1</v>
      </c>
      <c r="J8" s="51">
        <f t="shared" si="0"/>
        <v>3.8</v>
      </c>
    </row>
    <row r="9" spans="2:10" x14ac:dyDescent="0.25">
      <c r="B9" s="34" t="s">
        <v>584</v>
      </c>
      <c r="C9" s="26" t="s">
        <v>652</v>
      </c>
      <c r="D9" s="30">
        <v>0.3</v>
      </c>
      <c r="E9" s="30">
        <v>0.3</v>
      </c>
      <c r="F9" s="30">
        <v>0.4</v>
      </c>
      <c r="G9" s="30">
        <v>0.5</v>
      </c>
      <c r="H9" s="30">
        <v>0.8</v>
      </c>
      <c r="I9" s="30">
        <v>0.8</v>
      </c>
      <c r="J9" s="51">
        <f t="shared" si="0"/>
        <v>3.0999999999999996</v>
      </c>
    </row>
    <row r="10" spans="2:10" x14ac:dyDescent="0.25">
      <c r="B10" s="34" t="s">
        <v>585</v>
      </c>
      <c r="C10" s="26" t="s">
        <v>586</v>
      </c>
      <c r="D10" s="30">
        <v>0.1</v>
      </c>
      <c r="E10" s="30">
        <v>0.2</v>
      </c>
      <c r="F10" s="30">
        <v>0.3</v>
      </c>
      <c r="G10" s="30">
        <v>0.4</v>
      </c>
      <c r="H10" s="30">
        <v>0.6</v>
      </c>
      <c r="I10" s="30">
        <v>0.8</v>
      </c>
      <c r="J10" s="51">
        <f t="shared" si="0"/>
        <v>2.4000000000000004</v>
      </c>
    </row>
    <row r="11" spans="2:10" x14ac:dyDescent="0.25">
      <c r="B11" s="34" t="s">
        <v>587</v>
      </c>
      <c r="C11" s="26" t="s">
        <v>651</v>
      </c>
      <c r="D11" s="30">
        <v>0.1</v>
      </c>
      <c r="E11" s="30">
        <v>0.1</v>
      </c>
      <c r="F11" s="30">
        <v>0.2</v>
      </c>
      <c r="G11" s="30">
        <v>0.3</v>
      </c>
      <c r="H11" s="30">
        <v>0.5</v>
      </c>
      <c r="I11" s="30">
        <v>0.5</v>
      </c>
      <c r="J11" s="51">
        <f t="shared" si="0"/>
        <v>1.7</v>
      </c>
    </row>
    <row r="12" spans="2:10" x14ac:dyDescent="0.25">
      <c r="B12" s="34" t="s">
        <v>588</v>
      </c>
      <c r="C12" s="26" t="s">
        <v>650</v>
      </c>
      <c r="D12" s="30">
        <v>0</v>
      </c>
      <c r="E12" s="30">
        <v>0.1</v>
      </c>
      <c r="F12" s="30">
        <v>0.2</v>
      </c>
      <c r="G12" s="30">
        <v>0.2</v>
      </c>
      <c r="H12" s="30">
        <v>0.25</v>
      </c>
      <c r="I12" s="30">
        <v>0.25</v>
      </c>
      <c r="J12" s="51">
        <f t="shared" si="0"/>
        <v>1</v>
      </c>
    </row>
    <row r="13" spans="2:10" ht="15.75" thickBot="1" x14ac:dyDescent="0.3">
      <c r="B13" s="37" t="s">
        <v>589</v>
      </c>
      <c r="C13" s="38" t="s">
        <v>649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52">
        <f t="shared" si="0"/>
        <v>0</v>
      </c>
    </row>
    <row r="14" spans="2:10" ht="15.75" thickBot="1" x14ac:dyDescent="0.3"/>
    <row r="15" spans="2:10" x14ac:dyDescent="0.25">
      <c r="C15" s="40"/>
      <c r="D15" s="76">
        <v>1</v>
      </c>
      <c r="E15" s="76">
        <v>2</v>
      </c>
      <c r="F15" s="76">
        <v>3</v>
      </c>
      <c r="G15" s="76">
        <v>4</v>
      </c>
      <c r="H15" s="76">
        <v>5</v>
      </c>
      <c r="I15" s="76">
        <v>6</v>
      </c>
      <c r="J15" s="61" t="s">
        <v>628</v>
      </c>
    </row>
    <row r="16" spans="2:10" x14ac:dyDescent="0.25">
      <c r="C16" s="31" t="s">
        <v>641</v>
      </c>
      <c r="D16" s="54">
        <f>IFERROR(SUMIF('MITRE ATTCK v17.1'!L:L, D15,'MITRE ATTCK v17.1'!N:N)/(D15*D20),"-")</f>
        <v>0</v>
      </c>
      <c r="E16" s="54">
        <f>IFERROR(SUMIF('MITRE ATTCK v17.1'!L:L, E15,'MITRE ATTCK v17.1'!N:N)/(E15*E20),"-")</f>
        <v>0</v>
      </c>
      <c r="F16" s="54">
        <f>IFERROR(SUMIF('MITRE ATTCK v17.1'!L:L, F15,'MITRE ATTCK v17.1'!N:N)/(F15*F20),"-")</f>
        <v>0</v>
      </c>
      <c r="G16" s="54">
        <f>IFERROR(SUMIF('MITRE ATTCK v17.1'!L:L, G15,'MITRE ATTCK v17.1'!N:N)/(G15*G20),"-")</f>
        <v>0</v>
      </c>
      <c r="H16" s="54">
        <f>IFERROR(SUMIF('MITRE ATTCK v17.1'!L:L, H15,'MITRE ATTCK v17.1'!N:N)/(H15*H20),"-")</f>
        <v>0</v>
      </c>
      <c r="I16" s="54">
        <f>IFERROR(SUMIF('MITRE ATTCK v17.1'!L:L, I15,'MITRE ATTCK v17.1'!N:N)/(I15*I20),"-")</f>
        <v>0</v>
      </c>
      <c r="J16" s="62">
        <f>F26</f>
        <v>0</v>
      </c>
    </row>
    <row r="17" spans="2:10" x14ac:dyDescent="0.25">
      <c r="C17" s="31" t="s">
        <v>640</v>
      </c>
      <c r="D17" s="75">
        <f>SUMIF('MITRE ATTCK v17.1'!$L:$L,Status!D15,'MITRE ATTCK v17.1'!$N:$N)</f>
        <v>0</v>
      </c>
      <c r="E17" s="75">
        <f>SUMIF('MITRE ATTCK v17.1'!$L:$L,Status!E15,'MITRE ATTCK v17.1'!$N:$N)</f>
        <v>0</v>
      </c>
      <c r="F17" s="75">
        <f>SUMIF('MITRE ATTCK v17.1'!$L:$L,Status!F15,'MITRE ATTCK v17.1'!$N:$N)</f>
        <v>0</v>
      </c>
      <c r="G17" s="75">
        <f>SUMIF('MITRE ATTCK v17.1'!$L:$L,Status!G15,'MITRE ATTCK v17.1'!$N:$N)</f>
        <v>0</v>
      </c>
      <c r="H17" s="75">
        <f>SUMIF('MITRE ATTCK v17.1'!$L:$L,Status!H15,'MITRE ATTCK v17.1'!$N:$N)</f>
        <v>0</v>
      </c>
      <c r="I17" s="75">
        <f>SUMIF('MITRE ATTCK v17.1'!$L:$L,Status!I15,'MITRE ATTCK v17.1'!$N:$N)</f>
        <v>0</v>
      </c>
      <c r="J17" s="56"/>
    </row>
    <row r="18" spans="2:10" x14ac:dyDescent="0.25">
      <c r="C18" s="31" t="s">
        <v>639</v>
      </c>
      <c r="D18" s="55">
        <f>SUMIFS('MITRE ATTCK v17.1'!$L:$L,'MITRE ATTCK v17.1'!$L:$L,Status!D15)</f>
        <v>19</v>
      </c>
      <c r="E18" s="55">
        <f>SUMIFS('MITRE ATTCK v17.1'!$L:$L,'MITRE ATTCK v17.1'!$L:$L,Status!E15)</f>
        <v>138</v>
      </c>
      <c r="F18" s="55">
        <f>SUMIFS('MITRE ATTCK v17.1'!$L:$L,'MITRE ATTCK v17.1'!$L:$L,Status!F15)</f>
        <v>414</v>
      </c>
      <c r="G18" s="55">
        <f>SUMIFS('MITRE ATTCK v17.1'!$L:$L,'MITRE ATTCK v17.1'!$L:$L,Status!G15)</f>
        <v>640</v>
      </c>
      <c r="H18" s="55">
        <f>SUMIFS('MITRE ATTCK v17.1'!$L:$L,'MITRE ATTCK v17.1'!$L:$L,Status!H15)</f>
        <v>930</v>
      </c>
      <c r="I18" s="55">
        <f>SUMIFS('MITRE ATTCK v17.1'!$L:$L,'MITRE ATTCK v17.1'!$L:$L,Status!I15)</f>
        <v>582</v>
      </c>
      <c r="J18" s="57"/>
    </row>
    <row r="19" spans="2:10" x14ac:dyDescent="0.25">
      <c r="C19" s="31" t="s">
        <v>638</v>
      </c>
      <c r="D19" s="48">
        <f t="shared" ref="D19:I19" si="1">(D20*D15)/$D$23</f>
        <v>6.9775982372383399E-3</v>
      </c>
      <c r="E19" s="48">
        <f t="shared" si="1"/>
        <v>5.0679397723099526E-2</v>
      </c>
      <c r="F19" s="48">
        <f t="shared" si="1"/>
        <v>0.15203819316929856</v>
      </c>
      <c r="G19" s="48">
        <f t="shared" si="1"/>
        <v>0.23503488799118619</v>
      </c>
      <c r="H19" s="48">
        <f t="shared" si="1"/>
        <v>0.34153507161219243</v>
      </c>
      <c r="I19" s="48">
        <f t="shared" si="1"/>
        <v>0.21373485126698494</v>
      </c>
      <c r="J19" s="49"/>
    </row>
    <row r="20" spans="2:10" x14ac:dyDescent="0.25">
      <c r="C20" s="31" t="s">
        <v>637</v>
      </c>
      <c r="D20" s="20">
        <f>COUNTIFS('MITRE ATTCK v17.1'!$L:$L,D$15,'MITRE ATTCK v17.1'!$F:$F,"&gt;=0")</f>
        <v>19</v>
      </c>
      <c r="E20" s="20">
        <f>COUNTIFS('MITRE ATTCK v17.1'!$L:$L,E$15,'MITRE ATTCK v17.1'!$F:$F,"&gt;=0")</f>
        <v>69</v>
      </c>
      <c r="F20" s="20">
        <f>COUNTIFS('MITRE ATTCK v17.1'!$L:$L,F$15,'MITRE ATTCK v17.1'!$F:$F,"&gt;=0")</f>
        <v>138</v>
      </c>
      <c r="G20" s="20">
        <f>COUNTIFS('MITRE ATTCK v17.1'!$L:$L,G$15,'MITRE ATTCK v17.1'!$F:$F,"&gt;=0")</f>
        <v>160</v>
      </c>
      <c r="H20" s="20">
        <f>COUNTIFS('MITRE ATTCK v17.1'!$L:$L,H$15,'MITRE ATTCK v17.1'!$F:$F,"&gt;=0")</f>
        <v>186</v>
      </c>
      <c r="I20" s="20">
        <f>COUNTIFS('MITRE ATTCK v17.1'!$L:$L,I$15,'MITRE ATTCK v17.1'!$F:$F,"&gt;=0")</f>
        <v>97</v>
      </c>
      <c r="J20" s="41"/>
    </row>
    <row r="21" spans="2:10" x14ac:dyDescent="0.25">
      <c r="C21" s="31" t="s">
        <v>636</v>
      </c>
      <c r="D21" s="20">
        <f>COUNTIFS('MITRE ATTCK v17.1'!$M:$M,"not evaluated",'MITRE ATTCK v17.1'!$F:$F,"&gt;=0")</f>
        <v>669</v>
      </c>
      <c r="E21" s="53">
        <f>$D$21/SUM(D20:I20)</f>
        <v>1</v>
      </c>
      <c r="J21" s="41"/>
    </row>
    <row r="22" spans="2:10" x14ac:dyDescent="0.25">
      <c r="C22" s="31"/>
      <c r="E22" s="33"/>
      <c r="J22" s="41"/>
    </row>
    <row r="23" spans="2:10" x14ac:dyDescent="0.25">
      <c r="C23" s="31" t="s">
        <v>624</v>
      </c>
      <c r="D23" s="20">
        <f>SUMIFS('MITRE ATTCK v17.1'!$L:$L,'MITRE ATTCK v17.1'!$L:$L,"&gt;=0")</f>
        <v>2723</v>
      </c>
      <c r="F23" s="26"/>
      <c r="G23" s="26"/>
      <c r="H23" s="26"/>
      <c r="I23" s="26"/>
      <c r="J23" s="41"/>
    </row>
    <row r="24" spans="2:10" x14ac:dyDescent="0.25">
      <c r="C24" s="31"/>
      <c r="F24" s="26"/>
      <c r="G24" s="26"/>
      <c r="H24" s="26"/>
      <c r="I24" s="26"/>
      <c r="J24" s="41"/>
    </row>
    <row r="25" spans="2:10" x14ac:dyDescent="0.25">
      <c r="C25" s="32"/>
      <c r="D25" s="47" t="s">
        <v>621</v>
      </c>
      <c r="E25" s="47" t="s">
        <v>622</v>
      </c>
      <c r="F25" s="58" t="s">
        <v>623</v>
      </c>
      <c r="J25" s="41"/>
    </row>
    <row r="26" spans="2:10" ht="15.75" thickBot="1" x14ac:dyDescent="0.3">
      <c r="C26" s="46" t="s">
        <v>635</v>
      </c>
      <c r="D26" s="35">
        <f>($I$20*6)+($H$20*5)+($G$20*4)+($F$20*3)+($E$20*2)+($D$20*1)</f>
        <v>2723</v>
      </c>
      <c r="E26" s="36">
        <f>SUM($D$19:$I$19)</f>
        <v>1</v>
      </c>
      <c r="F26" s="59">
        <f>SUM(D16:I16)</f>
        <v>0</v>
      </c>
      <c r="G26" s="60" t="s">
        <v>670</v>
      </c>
      <c r="H26" s="42"/>
      <c r="I26" s="42"/>
      <c r="J26" s="43"/>
    </row>
    <row r="27" spans="2:10" x14ac:dyDescent="0.25">
      <c r="C27" s="26"/>
      <c r="D27" s="87"/>
      <c r="E27" s="88"/>
      <c r="F27" s="89"/>
      <c r="G27" s="90"/>
    </row>
    <row r="28" spans="2:10" x14ac:dyDescent="0.25">
      <c r="C28" s="26"/>
      <c r="D28" s="87"/>
      <c r="E28" s="88"/>
      <c r="F28" s="89"/>
      <c r="G28" s="90"/>
    </row>
    <row r="29" spans="2:10" ht="15.75" thickBot="1" x14ac:dyDescent="0.3"/>
    <row r="30" spans="2:10" x14ac:dyDescent="0.25">
      <c r="B30" s="104" t="s">
        <v>642</v>
      </c>
      <c r="C30" s="105"/>
      <c r="D30" s="105"/>
      <c r="E30" s="105"/>
      <c r="F30" s="105"/>
      <c r="G30" s="105"/>
      <c r="H30" s="105"/>
      <c r="I30" s="105"/>
      <c r="J30" s="106"/>
    </row>
    <row r="31" spans="2:10" x14ac:dyDescent="0.25">
      <c r="B31" s="113" t="s">
        <v>681</v>
      </c>
      <c r="C31" s="114"/>
      <c r="D31" s="114"/>
      <c r="E31" s="114"/>
      <c r="F31" s="114"/>
      <c r="G31" s="114"/>
      <c r="H31" s="114"/>
      <c r="I31" s="114"/>
      <c r="J31" s="115"/>
    </row>
    <row r="32" spans="2:10" x14ac:dyDescent="0.25">
      <c r="B32" s="113"/>
      <c r="C32" s="114"/>
      <c r="D32" s="114"/>
      <c r="E32" s="114"/>
      <c r="F32" s="114"/>
      <c r="G32" s="114"/>
      <c r="H32" s="114"/>
      <c r="I32" s="114"/>
      <c r="J32" s="115"/>
    </row>
    <row r="33" spans="2:10" ht="21" x14ac:dyDescent="0.25">
      <c r="B33" s="32"/>
      <c r="C33" s="77" t="str">
        <f>IF(AND(Status!I44=Status!I35,Status!H44=Status!H35,Status!G44&gt;=Status!G35,Status!F44&gt;=Status!F35,Status!E44&gt;=Status!E35,Status!D44&gt;=Status!D35,SUM(Status!D48:I48)&gt;Status!J34),Status!C34,IF(AND(Status!I44=Status!I35,Status!H44=Status!H35,Status!G44&gt;=Status!G35,Status!F44&gt;=Status!F35,Status!E44&gt;=Status!E35,Status!D44&gt;=Status!D35),Status!C35,IF(AND(Status!I44=Status!I36,Status!H44=Status!H36,Status!G44&gt;=Status!G36,Status!F44&gt;=Status!F36,Status!E44&gt;=Status!E36,Status!D44&gt;=Status!D36),Status!C36,IF(AND(Status!I44&gt;=Status!I37,Status!H44&gt;=Status!H37,Status!G44&gt;=Status!G37,Status!F44&gt;=Status!F37,Status!E44&gt;=Status!E37,Status!D44&gt;=Status!D37),Status!C37,IF(AND(Status!I44&gt;=Status!I38,Status!H44&gt;=Status!H38,Status!G44&gt;=Status!G38,Status!F44&gt;=Status!F38,Status!E44&gt;=Status!E38,Status!D44&gt;=Status!D38),Status!C38,IF(AND(Status!I44&gt;=Status!I39,Status!H44&gt;=Status!H39,Status!G44&gt;=Status!G39,Status!F44&gt;=Status!F39,Status!E44&gt;=Status!E39,Status!D44&gt;=Status!D39),Status!C39,IF(AND(Status!I44&gt;=Status!I40,Status!H44&gt;=Status!H40,Status!G44&gt;=Status!G40,Status!F44&gt;=Status!F40,Status!E44&gt;=Status!E40,Status!D44&gt;=Status!D40),Status!C40,Status!C41)))))))</f>
        <v>UNPROTECTED</v>
      </c>
      <c r="D33" s="44" t="s">
        <v>629</v>
      </c>
      <c r="E33" s="44" t="s">
        <v>630</v>
      </c>
      <c r="F33" s="44" t="s">
        <v>631</v>
      </c>
      <c r="G33" s="44" t="s">
        <v>632</v>
      </c>
      <c r="H33" s="44" t="s">
        <v>633</v>
      </c>
      <c r="I33" s="44" t="s">
        <v>634</v>
      </c>
      <c r="J33" s="45" t="s">
        <v>628</v>
      </c>
    </row>
    <row r="34" spans="2:10" x14ac:dyDescent="0.25">
      <c r="B34" s="34" t="s">
        <v>581</v>
      </c>
      <c r="C34" s="26" t="s">
        <v>655</v>
      </c>
      <c r="E34" s="125" t="s">
        <v>673</v>
      </c>
      <c r="F34" s="125"/>
      <c r="G34" s="125"/>
      <c r="H34" s="125"/>
      <c r="I34" s="125"/>
      <c r="J34" s="50">
        <f>J35</f>
        <v>4.5</v>
      </c>
    </row>
    <row r="35" spans="2:10" x14ac:dyDescent="0.25">
      <c r="B35" s="34" t="s">
        <v>582</v>
      </c>
      <c r="C35" s="26" t="s">
        <v>654</v>
      </c>
      <c r="D35" s="30">
        <v>0.5</v>
      </c>
      <c r="E35" s="30">
        <v>0.6</v>
      </c>
      <c r="F35" s="30">
        <v>0.6</v>
      </c>
      <c r="G35" s="30">
        <v>0.8</v>
      </c>
      <c r="H35" s="30">
        <v>1</v>
      </c>
      <c r="I35" s="30">
        <v>1</v>
      </c>
      <c r="J35" s="51">
        <f t="shared" ref="J35:J41" si="2">SUM(D35:I35)</f>
        <v>4.5</v>
      </c>
    </row>
    <row r="36" spans="2:10" x14ac:dyDescent="0.25">
      <c r="B36" s="34" t="s">
        <v>583</v>
      </c>
      <c r="C36" s="26" t="s">
        <v>653</v>
      </c>
      <c r="D36" s="30">
        <v>0.3</v>
      </c>
      <c r="E36" s="30">
        <v>0.4</v>
      </c>
      <c r="F36" s="30">
        <v>0.5</v>
      </c>
      <c r="G36" s="30">
        <v>0.6</v>
      </c>
      <c r="H36" s="30">
        <v>1</v>
      </c>
      <c r="I36" s="30">
        <v>1</v>
      </c>
      <c r="J36" s="51">
        <f t="shared" si="2"/>
        <v>3.8</v>
      </c>
    </row>
    <row r="37" spans="2:10" x14ac:dyDescent="0.25">
      <c r="B37" s="34" t="s">
        <v>584</v>
      </c>
      <c r="C37" s="26" t="s">
        <v>652</v>
      </c>
      <c r="D37" s="30">
        <v>0.3</v>
      </c>
      <c r="E37" s="30">
        <v>0.3</v>
      </c>
      <c r="F37" s="30">
        <v>0.4</v>
      </c>
      <c r="G37" s="30">
        <v>0.5</v>
      </c>
      <c r="H37" s="30">
        <v>0.8</v>
      </c>
      <c r="I37" s="30">
        <v>0.8</v>
      </c>
      <c r="J37" s="51">
        <f t="shared" si="2"/>
        <v>3.0999999999999996</v>
      </c>
    </row>
    <row r="38" spans="2:10" x14ac:dyDescent="0.25">
      <c r="B38" s="34" t="s">
        <v>585</v>
      </c>
      <c r="C38" s="26" t="s">
        <v>586</v>
      </c>
      <c r="D38" s="30">
        <v>0.1</v>
      </c>
      <c r="E38" s="30">
        <v>0.2</v>
      </c>
      <c r="F38" s="30">
        <v>0.3</v>
      </c>
      <c r="G38" s="30">
        <v>0.4</v>
      </c>
      <c r="H38" s="30">
        <v>0.6</v>
      </c>
      <c r="I38" s="30">
        <v>0.8</v>
      </c>
      <c r="J38" s="51">
        <f t="shared" si="2"/>
        <v>2.4000000000000004</v>
      </c>
    </row>
    <row r="39" spans="2:10" x14ac:dyDescent="0.25">
      <c r="B39" s="34" t="s">
        <v>587</v>
      </c>
      <c r="C39" s="26" t="s">
        <v>651</v>
      </c>
      <c r="D39" s="30">
        <v>0.1</v>
      </c>
      <c r="E39" s="30">
        <v>0.1</v>
      </c>
      <c r="F39" s="30">
        <v>0.2</v>
      </c>
      <c r="G39" s="30">
        <v>0.3</v>
      </c>
      <c r="H39" s="30">
        <v>0.5</v>
      </c>
      <c r="I39" s="30">
        <v>0.5</v>
      </c>
      <c r="J39" s="51">
        <f t="shared" si="2"/>
        <v>1.7</v>
      </c>
    </row>
    <row r="40" spans="2:10" x14ac:dyDescent="0.25">
      <c r="B40" s="34" t="s">
        <v>588</v>
      </c>
      <c r="C40" s="26" t="s">
        <v>650</v>
      </c>
      <c r="D40" s="30">
        <v>0</v>
      </c>
      <c r="E40" s="30">
        <v>0.1</v>
      </c>
      <c r="F40" s="30">
        <v>0.2</v>
      </c>
      <c r="G40" s="30">
        <v>0.2</v>
      </c>
      <c r="H40" s="30">
        <v>0.25</v>
      </c>
      <c r="I40" s="30">
        <v>0.25</v>
      </c>
      <c r="J40" s="51">
        <f t="shared" si="2"/>
        <v>1</v>
      </c>
    </row>
    <row r="41" spans="2:10" ht="15.75" thickBot="1" x14ac:dyDescent="0.3">
      <c r="B41" s="37" t="s">
        <v>589</v>
      </c>
      <c r="C41" s="38" t="s">
        <v>649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  <c r="J41" s="52">
        <f t="shared" si="2"/>
        <v>0</v>
      </c>
    </row>
    <row r="42" spans="2:10" ht="15.75" thickBot="1" x14ac:dyDescent="0.3"/>
    <row r="43" spans="2:10" x14ac:dyDescent="0.25">
      <c r="C43" s="40"/>
      <c r="D43" s="76">
        <v>1</v>
      </c>
      <c r="E43" s="76">
        <v>2</v>
      </c>
      <c r="F43" s="76">
        <v>3</v>
      </c>
      <c r="G43" s="76">
        <v>4</v>
      </c>
      <c r="H43" s="76">
        <v>5</v>
      </c>
      <c r="I43" s="76">
        <v>6</v>
      </c>
      <c r="J43" s="61" t="s">
        <v>628</v>
      </c>
    </row>
    <row r="44" spans="2:10" x14ac:dyDescent="0.25">
      <c r="C44" s="31" t="s">
        <v>641</v>
      </c>
      <c r="D44" s="54">
        <f>IFERROR(SUMIF('MITRE ATTCK v17.1'!$Q:$Q, D43,'MITRE ATTCK v17.1'!$S:$S)/(D43*D48),"-")</f>
        <v>0</v>
      </c>
      <c r="E44" s="54">
        <f>IFERROR(SUMIF('MITRE ATTCK v17.1'!$Q:$Q, E43,'MITRE ATTCK v17.1'!$S:$S)/(E43*E48),"-")</f>
        <v>0</v>
      </c>
      <c r="F44" s="54">
        <f>IFERROR(SUMIF('MITRE ATTCK v17.1'!$Q:$Q, F43,'MITRE ATTCK v17.1'!$S:$S)/(F43*F48),"-")</f>
        <v>0</v>
      </c>
      <c r="G44" s="54">
        <f>IFERROR(SUMIF('MITRE ATTCK v17.1'!$Q:$Q, G43,'MITRE ATTCK v17.1'!$S:$S)/(G43*G48),"-")</f>
        <v>0</v>
      </c>
      <c r="H44" s="54">
        <f>IFERROR(SUMIF('MITRE ATTCK v17.1'!$Q:$Q, H43,'MITRE ATTCK v17.1'!$S:$S)/(H43*H48),"-")</f>
        <v>0</v>
      </c>
      <c r="I44" s="54">
        <f>IFERROR(SUMIF('MITRE ATTCK v17.1'!$Q:$Q, I43,'MITRE ATTCK v17.1'!$S:$S)/(I43*I48),"-")</f>
        <v>0</v>
      </c>
      <c r="J44" s="62">
        <f>F54</f>
        <v>0</v>
      </c>
    </row>
    <row r="45" spans="2:10" x14ac:dyDescent="0.25">
      <c r="C45" s="31" t="s">
        <v>640</v>
      </c>
      <c r="D45" s="75">
        <f>SUMIF('MITRE ATTCK v17.1'!$Q:$Q,Status!D43,'MITRE ATTCK v17.1'!$S:$S)</f>
        <v>0</v>
      </c>
      <c r="E45" s="75">
        <f>SUMIF('MITRE ATTCK v17.1'!$Q:$Q,Status!E43,'MITRE ATTCK v17.1'!$S:$S)</f>
        <v>0</v>
      </c>
      <c r="F45" s="75">
        <f>SUMIF('MITRE ATTCK v17.1'!$Q:$Q,Status!F43,'MITRE ATTCK v17.1'!$S:$S)</f>
        <v>0</v>
      </c>
      <c r="G45" s="75">
        <f>SUMIF('MITRE ATTCK v17.1'!$Q:$Q,Status!G43,'MITRE ATTCK v17.1'!$S:$S)</f>
        <v>0</v>
      </c>
      <c r="H45" s="75">
        <f>SUMIF('MITRE ATTCK v17.1'!$Q:$Q,Status!H43,'MITRE ATTCK v17.1'!$S:$S)</f>
        <v>0</v>
      </c>
      <c r="I45" s="75">
        <f>SUMIF('MITRE ATTCK v17.1'!$Q:$Q,Status!I43,'MITRE ATTCK v17.1'!$S:$S)</f>
        <v>0</v>
      </c>
      <c r="J45" s="56"/>
    </row>
    <row r="46" spans="2:10" x14ac:dyDescent="0.25">
      <c r="C46" s="31" t="s">
        <v>639</v>
      </c>
      <c r="D46" s="55">
        <f>SUMIFS('MITRE ATTCK v17.1'!$Q:$Q,'MITRE ATTCK v17.1'!$Q:$Q,Status!D43)</f>
        <v>16</v>
      </c>
      <c r="E46" s="55">
        <f>SUMIFS('MITRE ATTCK v17.1'!$Q:$Q,'MITRE ATTCK v17.1'!$Q:$Q,Status!E43)</f>
        <v>98</v>
      </c>
      <c r="F46" s="55">
        <f>SUMIFS('MITRE ATTCK v17.1'!$Q:$Q,'MITRE ATTCK v17.1'!$Q:$Q,Status!F43)</f>
        <v>354</v>
      </c>
      <c r="G46" s="55">
        <f>SUMIFS('MITRE ATTCK v17.1'!$Q:$Q,'MITRE ATTCK v17.1'!$Q:$Q,Status!G43)</f>
        <v>468</v>
      </c>
      <c r="H46" s="55">
        <f>SUMIFS('MITRE ATTCK v17.1'!$Q:$Q,'MITRE ATTCK v17.1'!$Q:$Q,Status!H43)</f>
        <v>1000</v>
      </c>
      <c r="I46" s="55">
        <f>SUMIFS('MITRE ATTCK v17.1'!$Q:$Q,'MITRE ATTCK v17.1'!$Q:$Q,Status!I43)</f>
        <v>852</v>
      </c>
      <c r="J46" s="57"/>
    </row>
    <row r="47" spans="2:10" x14ac:dyDescent="0.25">
      <c r="C47" s="31" t="s">
        <v>638</v>
      </c>
      <c r="D47" s="48">
        <f t="shared" ref="D47:I47" si="3">(D48*D43)/$D$51</f>
        <v>5.7388809182209472E-3</v>
      </c>
      <c r="E47" s="48">
        <f t="shared" si="3"/>
        <v>3.5150645624103298E-2</v>
      </c>
      <c r="F47" s="48">
        <f t="shared" si="3"/>
        <v>0.12697274031563846</v>
      </c>
      <c r="G47" s="48">
        <f t="shared" si="3"/>
        <v>0.16786226685796271</v>
      </c>
      <c r="H47" s="48">
        <f t="shared" si="3"/>
        <v>0.3586800573888092</v>
      </c>
      <c r="I47" s="48">
        <f t="shared" si="3"/>
        <v>0.30559540889526543</v>
      </c>
      <c r="J47" s="49"/>
    </row>
    <row r="48" spans="2:10" x14ac:dyDescent="0.25">
      <c r="C48" s="31" t="s">
        <v>637</v>
      </c>
      <c r="D48" s="20">
        <f>COUNTIFS('MITRE ATTCK v17.1'!$Q:$Q,D$43,'MITRE ATTCK v17.1'!$G:$G,"&gt;=0")</f>
        <v>16</v>
      </c>
      <c r="E48" s="20">
        <f>COUNTIFS('MITRE ATTCK v17.1'!$Q:$Q,E$43,'MITRE ATTCK v17.1'!$G:$G,"&gt;=0")</f>
        <v>49</v>
      </c>
      <c r="F48" s="20">
        <f>COUNTIFS('MITRE ATTCK v17.1'!$Q:$Q,F$43,'MITRE ATTCK v17.1'!$G:$G,"&gt;=0")</f>
        <v>118</v>
      </c>
      <c r="G48" s="20">
        <f>COUNTIFS('MITRE ATTCK v17.1'!$Q:$Q,G$43,'MITRE ATTCK v17.1'!$G:$G,"&gt;=0")</f>
        <v>117</v>
      </c>
      <c r="H48" s="20">
        <f>COUNTIFS('MITRE ATTCK v17.1'!$Q:$Q,H$43,'MITRE ATTCK v17.1'!$G:$G,"&gt;=0")</f>
        <v>200</v>
      </c>
      <c r="I48" s="20">
        <f>COUNTIFS('MITRE ATTCK v17.1'!$Q:$Q,I$43,'MITRE ATTCK v17.1'!$G:$G,"&gt;=0")</f>
        <v>142</v>
      </c>
      <c r="J48" s="41"/>
    </row>
    <row r="49" spans="2:10" x14ac:dyDescent="0.25">
      <c r="C49" s="31" t="s">
        <v>636</v>
      </c>
      <c r="D49" s="20">
        <f>COUNTIFS('MITRE ATTCK v17.1'!$R:$R,"not evaluated",'MITRE ATTCK v17.1'!$G:$G,"&gt;=0")</f>
        <v>642</v>
      </c>
      <c r="E49" s="53">
        <f>$D$49/SUM(D48:I48)</f>
        <v>1</v>
      </c>
      <c r="J49" s="41"/>
    </row>
    <row r="50" spans="2:10" x14ac:dyDescent="0.25">
      <c r="C50" s="31"/>
      <c r="E50" s="33"/>
      <c r="J50" s="41"/>
    </row>
    <row r="51" spans="2:10" x14ac:dyDescent="0.25">
      <c r="C51" s="31" t="s">
        <v>624</v>
      </c>
      <c r="D51" s="20">
        <f>SUMIFS('MITRE ATTCK v17.1'!$Q:$Q,'MITRE ATTCK v17.1'!$Q:$Q,"&gt;=0")</f>
        <v>2788</v>
      </c>
      <c r="F51" s="26"/>
      <c r="G51" s="26"/>
      <c r="H51" s="26"/>
      <c r="I51" s="26"/>
      <c r="J51" s="41"/>
    </row>
    <row r="52" spans="2:10" x14ac:dyDescent="0.25">
      <c r="C52" s="31"/>
      <c r="F52" s="26"/>
      <c r="G52" s="26"/>
      <c r="H52" s="26"/>
      <c r="I52" s="26"/>
      <c r="J52" s="41"/>
    </row>
    <row r="53" spans="2:10" x14ac:dyDescent="0.25">
      <c r="C53" s="32"/>
      <c r="D53" s="47" t="s">
        <v>621</v>
      </c>
      <c r="E53" s="47" t="s">
        <v>622</v>
      </c>
      <c r="F53" s="58" t="s">
        <v>623</v>
      </c>
      <c r="J53" s="41"/>
    </row>
    <row r="54" spans="2:10" ht="15.75" thickBot="1" x14ac:dyDescent="0.3">
      <c r="C54" s="46" t="s">
        <v>635</v>
      </c>
      <c r="D54" s="35">
        <f>($I$48*6)+($H$48*5)+($G$48*4)+($F$48*3)+($E$48*2)+($D$48*1)</f>
        <v>2788</v>
      </c>
      <c r="E54" s="36">
        <f>SUM($D$47:$I$47)</f>
        <v>1</v>
      </c>
      <c r="F54" s="59">
        <f>SUM(D44:I44)</f>
        <v>0</v>
      </c>
      <c r="G54" s="60" t="s">
        <v>670</v>
      </c>
      <c r="H54" s="42"/>
      <c r="I54" s="42"/>
      <c r="J54" s="43"/>
    </row>
    <row r="55" spans="2:10" x14ac:dyDescent="0.25">
      <c r="C55" s="26"/>
      <c r="D55" s="87"/>
      <c r="E55" s="88"/>
      <c r="F55" s="89"/>
      <c r="G55" s="90"/>
    </row>
    <row r="56" spans="2:10" x14ac:dyDescent="0.25">
      <c r="C56" s="26"/>
      <c r="D56" s="87"/>
      <c r="E56" s="88"/>
      <c r="F56" s="89"/>
      <c r="G56" s="90"/>
    </row>
    <row r="57" spans="2:10" ht="15.75" thickBot="1" x14ac:dyDescent="0.3"/>
    <row r="58" spans="2:10" x14ac:dyDescent="0.25">
      <c r="B58" s="104" t="s">
        <v>642</v>
      </c>
      <c r="C58" s="105"/>
      <c r="D58" s="105"/>
      <c r="E58" s="105"/>
      <c r="F58" s="105"/>
      <c r="G58" s="105"/>
      <c r="H58" s="105"/>
      <c r="I58" s="105"/>
      <c r="J58" s="106"/>
    </row>
    <row r="59" spans="2:10" ht="15" customHeight="1" x14ac:dyDescent="0.25">
      <c r="B59" s="107" t="s">
        <v>669</v>
      </c>
      <c r="C59" s="108"/>
      <c r="D59" s="108"/>
      <c r="E59" s="108"/>
      <c r="F59" s="108"/>
      <c r="G59" s="108"/>
      <c r="H59" s="108"/>
      <c r="I59" s="108"/>
      <c r="J59" s="109"/>
    </row>
    <row r="60" spans="2:10" ht="15" customHeight="1" x14ac:dyDescent="0.25">
      <c r="B60" s="107"/>
      <c r="C60" s="108"/>
      <c r="D60" s="108"/>
      <c r="E60" s="108"/>
      <c r="F60" s="108"/>
      <c r="G60" s="108"/>
      <c r="H60" s="108"/>
      <c r="I60" s="108"/>
      <c r="J60" s="109"/>
    </row>
    <row r="61" spans="2:10" ht="21" x14ac:dyDescent="0.25">
      <c r="B61" s="32"/>
      <c r="C61" s="77" t="str">
        <f>IF(AND(Status!I72=Status!I63,Status!H72=Status!H63,Status!G72&gt;=Status!G63,Status!F72&gt;=Status!F63,Status!E72&gt;=Status!E63,Status!D72&gt;=Status!D63,SUM(Status!D76:I76)&gt;Status!J62),Status!C62,IF(AND(Status!I72=Status!I63,Status!H72=Status!H63,Status!G72&gt;=Status!G63,Status!F72&gt;=Status!F63,Status!E72&gt;=Status!E63,Status!D72&gt;=Status!D63),Status!C63,IF(AND(Status!I72=Status!I64,Status!H72=Status!H64,Status!G72&gt;=Status!G64,Status!F72&gt;=Status!F64,Status!E72&gt;=Status!E64,Status!D72&gt;=Status!D64),Status!C64,IF(AND(Status!I72&gt;=Status!I65,Status!H72&gt;=Status!H65,Status!G72&gt;=Status!G65,Status!F72&gt;=Status!F65,Status!E72&gt;=Status!E65,Status!D72&gt;=Status!D65),Status!C65,IF(AND(Status!I72&gt;=Status!I66,Status!H72&gt;=Status!H66,Status!G72&gt;=Status!G66,Status!F72&gt;=Status!F66,Status!E72&gt;=Status!E66,Status!D72&gt;=Status!D66),Status!C66,IF(AND(Status!I72&gt;=Status!I67,Status!H72&gt;=Status!H67,Status!G72&gt;=Status!G67,Status!F72&gt;=Status!F67,Status!E72&gt;=Status!E67,Status!D72&gt;=Status!D67),Status!C67,IF(AND(Status!I72&gt;=Status!I68,Status!H72&gt;=Status!H68,Status!G72&gt;=Status!G68,Status!F72&gt;=Status!F68,Status!E72&gt;=Status!E68,Status!D72&gt;=Status!D68),Status!C68,Status!C69)))))))</f>
        <v>UNPROTECTED</v>
      </c>
      <c r="D61" s="44" t="s">
        <v>629</v>
      </c>
      <c r="E61" s="44" t="s">
        <v>630</v>
      </c>
      <c r="F61" s="44" t="s">
        <v>631</v>
      </c>
      <c r="G61" s="44" t="s">
        <v>632</v>
      </c>
      <c r="H61" s="44" t="s">
        <v>633</v>
      </c>
      <c r="I61" s="44" t="s">
        <v>634</v>
      </c>
      <c r="J61" s="45" t="s">
        <v>628</v>
      </c>
    </row>
    <row r="62" spans="2:10" x14ac:dyDescent="0.25">
      <c r="B62" s="34" t="s">
        <v>581</v>
      </c>
      <c r="C62" s="26" t="s">
        <v>655</v>
      </c>
      <c r="E62" s="125" t="s">
        <v>673</v>
      </c>
      <c r="F62" s="125"/>
      <c r="G62" s="125"/>
      <c r="H62" s="125"/>
      <c r="I62" s="125"/>
      <c r="J62" s="50">
        <f>J63</f>
        <v>4.5</v>
      </c>
    </row>
    <row r="63" spans="2:10" x14ac:dyDescent="0.25">
      <c r="B63" s="34" t="s">
        <v>582</v>
      </c>
      <c r="C63" s="26" t="s">
        <v>654</v>
      </c>
      <c r="D63" s="30">
        <v>0.5</v>
      </c>
      <c r="E63" s="30">
        <v>0.6</v>
      </c>
      <c r="F63" s="30">
        <v>0.6</v>
      </c>
      <c r="G63" s="30">
        <v>0.8</v>
      </c>
      <c r="H63" s="30">
        <v>1</v>
      </c>
      <c r="I63" s="30">
        <v>1</v>
      </c>
      <c r="J63" s="51">
        <f t="shared" ref="J63:J69" si="4">SUM(D63:I63)</f>
        <v>4.5</v>
      </c>
    </row>
    <row r="64" spans="2:10" x14ac:dyDescent="0.25">
      <c r="B64" s="34" t="s">
        <v>583</v>
      </c>
      <c r="C64" s="26" t="s">
        <v>653</v>
      </c>
      <c r="D64" s="30">
        <v>0.3</v>
      </c>
      <c r="E64" s="30">
        <v>0.4</v>
      </c>
      <c r="F64" s="30">
        <v>0.5</v>
      </c>
      <c r="G64" s="30">
        <v>0.6</v>
      </c>
      <c r="H64" s="30">
        <v>1</v>
      </c>
      <c r="I64" s="30">
        <v>1</v>
      </c>
      <c r="J64" s="51">
        <f t="shared" si="4"/>
        <v>3.8</v>
      </c>
    </row>
    <row r="65" spans="2:10" x14ac:dyDescent="0.25">
      <c r="B65" s="34" t="s">
        <v>584</v>
      </c>
      <c r="C65" s="26" t="s">
        <v>652</v>
      </c>
      <c r="D65" s="30">
        <v>0.3</v>
      </c>
      <c r="E65" s="30">
        <v>0.3</v>
      </c>
      <c r="F65" s="30">
        <v>0.4</v>
      </c>
      <c r="G65" s="30">
        <v>0.5</v>
      </c>
      <c r="H65" s="30">
        <v>0.8</v>
      </c>
      <c r="I65" s="30">
        <v>0.8</v>
      </c>
      <c r="J65" s="51">
        <f t="shared" si="4"/>
        <v>3.0999999999999996</v>
      </c>
    </row>
    <row r="66" spans="2:10" x14ac:dyDescent="0.25">
      <c r="B66" s="34" t="s">
        <v>585</v>
      </c>
      <c r="C66" s="26" t="s">
        <v>586</v>
      </c>
      <c r="D66" s="30">
        <v>0.1</v>
      </c>
      <c r="E66" s="30">
        <v>0.2</v>
      </c>
      <c r="F66" s="30">
        <v>0.3</v>
      </c>
      <c r="G66" s="30">
        <v>0.4</v>
      </c>
      <c r="H66" s="30">
        <v>0.6</v>
      </c>
      <c r="I66" s="30">
        <v>0.8</v>
      </c>
      <c r="J66" s="51">
        <f t="shared" si="4"/>
        <v>2.4000000000000004</v>
      </c>
    </row>
    <row r="67" spans="2:10" x14ac:dyDescent="0.25">
      <c r="B67" s="34" t="s">
        <v>587</v>
      </c>
      <c r="C67" s="26" t="s">
        <v>651</v>
      </c>
      <c r="D67" s="30">
        <v>0.1</v>
      </c>
      <c r="E67" s="30">
        <v>0.1</v>
      </c>
      <c r="F67" s="30">
        <v>0.2</v>
      </c>
      <c r="G67" s="30">
        <v>0.3</v>
      </c>
      <c r="H67" s="30">
        <v>0.5</v>
      </c>
      <c r="I67" s="30">
        <v>0.5</v>
      </c>
      <c r="J67" s="51">
        <f t="shared" si="4"/>
        <v>1.7</v>
      </c>
    </row>
    <row r="68" spans="2:10" x14ac:dyDescent="0.25">
      <c r="B68" s="34" t="s">
        <v>588</v>
      </c>
      <c r="C68" s="26" t="s">
        <v>650</v>
      </c>
      <c r="D68" s="30">
        <v>0</v>
      </c>
      <c r="E68" s="30">
        <v>0.1</v>
      </c>
      <c r="F68" s="30">
        <v>0.2</v>
      </c>
      <c r="G68" s="30">
        <v>0.2</v>
      </c>
      <c r="H68" s="30">
        <v>0.25</v>
      </c>
      <c r="I68" s="30">
        <v>0.25</v>
      </c>
      <c r="J68" s="51">
        <f t="shared" si="4"/>
        <v>1</v>
      </c>
    </row>
    <row r="69" spans="2:10" ht="15.75" thickBot="1" x14ac:dyDescent="0.3">
      <c r="B69" s="37" t="s">
        <v>589</v>
      </c>
      <c r="C69" s="38" t="s">
        <v>649</v>
      </c>
      <c r="D69" s="39">
        <v>0</v>
      </c>
      <c r="E69" s="39">
        <v>0</v>
      </c>
      <c r="F69" s="39">
        <v>0</v>
      </c>
      <c r="G69" s="39">
        <v>0</v>
      </c>
      <c r="H69" s="39">
        <v>0</v>
      </c>
      <c r="I69" s="39">
        <v>0</v>
      </c>
      <c r="J69" s="52">
        <f t="shared" si="4"/>
        <v>0</v>
      </c>
    </row>
    <row r="70" spans="2:10" ht="15.75" thickBot="1" x14ac:dyDescent="0.3"/>
    <row r="71" spans="2:10" x14ac:dyDescent="0.25">
      <c r="C71" s="40"/>
      <c r="D71" s="76">
        <v>1</v>
      </c>
      <c r="E71" s="76">
        <v>2</v>
      </c>
      <c r="F71" s="76">
        <v>3</v>
      </c>
      <c r="G71" s="76">
        <v>4</v>
      </c>
      <c r="H71" s="76">
        <v>5</v>
      </c>
      <c r="I71" s="76">
        <v>6</v>
      </c>
      <c r="J71" s="61" t="s">
        <v>628</v>
      </c>
    </row>
    <row r="72" spans="2:10" x14ac:dyDescent="0.25">
      <c r="C72" s="31" t="s">
        <v>641</v>
      </c>
      <c r="D72" s="54">
        <f>IFERROR(SUMIF('MITRE ATTCK v17.1'!$V:$V, D71,'MITRE ATTCK v17.1'!$X:$X)/(D71*D76),"-")</f>
        <v>0</v>
      </c>
      <c r="E72" s="54">
        <f>IFERROR(SUMIF('MITRE ATTCK v17.1'!$V:$V, E71,'MITRE ATTCK v17.1'!$X:$X)/(E71*E76),"-")</f>
        <v>0</v>
      </c>
      <c r="F72" s="54">
        <f>IFERROR(SUMIF('MITRE ATTCK v17.1'!$V:$V, F71,'MITRE ATTCK v17.1'!$X:$X)/(F71*F76),"-")</f>
        <v>0</v>
      </c>
      <c r="G72" s="54">
        <f>IFERROR(SUMIF('MITRE ATTCK v17.1'!$V:$V, G71,'MITRE ATTCK v17.1'!$X:$X)/(G71*G76),"-")</f>
        <v>0</v>
      </c>
      <c r="H72" s="54">
        <f>IFERROR(SUMIF('MITRE ATTCK v17.1'!$V:$V, H71,'MITRE ATTCK v17.1'!$X:$X)/(H71*H76),"-")</f>
        <v>0</v>
      </c>
      <c r="I72" s="54">
        <f>IFERROR(SUMIF('MITRE ATTCK v17.1'!$V:$V, I71,'MITRE ATTCK v17.1'!$X:$X)/(I71*I76),"-")</f>
        <v>0</v>
      </c>
      <c r="J72" s="62">
        <f>F82</f>
        <v>0</v>
      </c>
    </row>
    <row r="73" spans="2:10" x14ac:dyDescent="0.25">
      <c r="C73" s="31" t="s">
        <v>640</v>
      </c>
      <c r="D73" s="75">
        <f>SUMIF('MITRE ATTCK v17.1'!$V:$V,Status!D71,'MITRE ATTCK v17.1'!$X:$X)</f>
        <v>0</v>
      </c>
      <c r="E73" s="75">
        <f>SUMIF('MITRE ATTCK v17.1'!$V:$V,Status!E71,'MITRE ATTCK v17.1'!$X:$X)</f>
        <v>0</v>
      </c>
      <c r="F73" s="75">
        <f>SUMIF('MITRE ATTCK v17.1'!$V:$V,Status!F71,'MITRE ATTCK v17.1'!$X:$X)</f>
        <v>0</v>
      </c>
      <c r="G73" s="75">
        <f>SUMIF('MITRE ATTCK v17.1'!$V:$V,Status!G71,'MITRE ATTCK v17.1'!$X:$X)</f>
        <v>0</v>
      </c>
      <c r="H73" s="75">
        <f>SUMIF('MITRE ATTCK v17.1'!$V:$V,Status!H71,'MITRE ATTCK v17.1'!$X:$X)</f>
        <v>0</v>
      </c>
      <c r="I73" s="75">
        <f>SUMIF('MITRE ATTCK v17.1'!$V:$V,Status!I71,'MITRE ATTCK v17.1'!$X:$X)</f>
        <v>0</v>
      </c>
      <c r="J73" s="56"/>
    </row>
    <row r="74" spans="2:10" x14ac:dyDescent="0.25">
      <c r="C74" s="31" t="s">
        <v>639</v>
      </c>
      <c r="D74" s="55">
        <f>SUMIFS('MITRE ATTCK v17.1'!$V:$V,'MITRE ATTCK v17.1'!$V:$V,Status!D71)</f>
        <v>6</v>
      </c>
      <c r="E74" s="55">
        <f>SUMIFS('MITRE ATTCK v17.1'!$V:$V,'MITRE ATTCK v17.1'!$V:$V,Status!E71)</f>
        <v>38</v>
      </c>
      <c r="F74" s="55">
        <f>SUMIFS('MITRE ATTCK v17.1'!$V:$V,'MITRE ATTCK v17.1'!$V:$V,Status!F71)</f>
        <v>87</v>
      </c>
      <c r="G74" s="55">
        <f>SUMIFS('MITRE ATTCK v17.1'!$V:$V,'MITRE ATTCK v17.1'!$V:$V,Status!G71)</f>
        <v>152</v>
      </c>
      <c r="H74" s="55">
        <f>SUMIFS('MITRE ATTCK v17.1'!$V:$V,'MITRE ATTCK v17.1'!$V:$V,Status!H71)</f>
        <v>190</v>
      </c>
      <c r="I74" s="55">
        <f>SUMIFS('MITRE ATTCK v17.1'!$V:$V,'MITRE ATTCK v17.1'!$V:$V,Status!I71)</f>
        <v>372</v>
      </c>
      <c r="J74" s="57"/>
    </row>
    <row r="75" spans="2:10" x14ac:dyDescent="0.25">
      <c r="C75" s="31" t="s">
        <v>638</v>
      </c>
      <c r="D75" s="48">
        <f t="shared" ref="D75:I75" si="5">(D76*D71)/$D$79</f>
        <v>7.100591715976331E-3</v>
      </c>
      <c r="E75" s="48">
        <f t="shared" si="5"/>
        <v>4.4970414201183431E-2</v>
      </c>
      <c r="F75" s="48">
        <f t="shared" si="5"/>
        <v>0.10295857988165681</v>
      </c>
      <c r="G75" s="48">
        <f t="shared" si="5"/>
        <v>0.17988165680473372</v>
      </c>
      <c r="H75" s="48">
        <f t="shared" si="5"/>
        <v>0.22485207100591717</v>
      </c>
      <c r="I75" s="48">
        <f t="shared" si="5"/>
        <v>0.44023668639053254</v>
      </c>
      <c r="J75" s="49"/>
    </row>
    <row r="76" spans="2:10" x14ac:dyDescent="0.25">
      <c r="C76" s="31" t="s">
        <v>637</v>
      </c>
      <c r="D76" s="20">
        <f>COUNTIFS('MITRE ATTCK v17.1'!$V:$V,D$71,'MITRE ATTCK v17.1'!$H:$H,"&gt;=0")</f>
        <v>6</v>
      </c>
      <c r="E76" s="20">
        <f>COUNTIFS('MITRE ATTCK v17.1'!$V:$V,E$71,'MITRE ATTCK v17.1'!$H:$H,"&gt;=0")</f>
        <v>19</v>
      </c>
      <c r="F76" s="20">
        <f>COUNTIFS('MITRE ATTCK v17.1'!$V:$V,F$71,'MITRE ATTCK v17.1'!$H:$H,"&gt;=0")</f>
        <v>29</v>
      </c>
      <c r="G76" s="20">
        <f>COUNTIFS('MITRE ATTCK v17.1'!$V:$V,G$71,'MITRE ATTCK v17.1'!$H:$H,"&gt;=0")</f>
        <v>38</v>
      </c>
      <c r="H76" s="20">
        <f>COUNTIFS('MITRE ATTCK v17.1'!$V:$V,H$71,'MITRE ATTCK v17.1'!$H:$H,"&gt;=0")</f>
        <v>38</v>
      </c>
      <c r="I76" s="20">
        <f>COUNTIFS('MITRE ATTCK v17.1'!$V:$V,I$71,'MITRE ATTCK v17.1'!$H:$H,"&gt;=0")</f>
        <v>62</v>
      </c>
      <c r="J76" s="41"/>
    </row>
    <row r="77" spans="2:10" x14ac:dyDescent="0.25">
      <c r="C77" s="31" t="s">
        <v>636</v>
      </c>
      <c r="D77" s="20">
        <f>COUNTIFS('MITRE ATTCK v17.1'!$W:$W,"not evaluated",'MITRE ATTCK v17.1'!$H:$H,"&gt;=0")</f>
        <v>192</v>
      </c>
      <c r="E77" s="53">
        <f>$D$77/SUM(D76:I76)</f>
        <v>1</v>
      </c>
      <c r="J77" s="41"/>
    </row>
    <row r="78" spans="2:10" x14ac:dyDescent="0.25">
      <c r="C78" s="31"/>
      <c r="E78" s="33"/>
      <c r="J78" s="41"/>
    </row>
    <row r="79" spans="2:10" x14ac:dyDescent="0.25">
      <c r="C79" s="31" t="s">
        <v>624</v>
      </c>
      <c r="D79" s="20">
        <f>SUMIFS('MITRE ATTCK v17.1'!$V:$V,'MITRE ATTCK v17.1'!$V:$V,"&gt;=0")</f>
        <v>845</v>
      </c>
      <c r="F79" s="26"/>
      <c r="G79" s="26"/>
      <c r="H79" s="26"/>
      <c r="I79" s="26"/>
      <c r="J79" s="41"/>
    </row>
    <row r="80" spans="2:10" x14ac:dyDescent="0.25">
      <c r="C80" s="31"/>
      <c r="F80" s="26"/>
      <c r="G80" s="26"/>
      <c r="H80" s="26"/>
      <c r="I80" s="26"/>
      <c r="J80" s="41"/>
    </row>
    <row r="81" spans="3:10" x14ac:dyDescent="0.25">
      <c r="C81" s="32"/>
      <c r="D81" s="47" t="s">
        <v>621</v>
      </c>
      <c r="E81" s="47" t="s">
        <v>622</v>
      </c>
      <c r="F81" s="58" t="s">
        <v>623</v>
      </c>
      <c r="J81" s="41"/>
    </row>
    <row r="82" spans="3:10" ht="15.75" thickBot="1" x14ac:dyDescent="0.3">
      <c r="C82" s="46" t="s">
        <v>635</v>
      </c>
      <c r="D82" s="35">
        <f>($I$76*6)+($H$76*5)+($G$76*4)+($F$76*3)+($E$76*2)+($D$76*1)</f>
        <v>845</v>
      </c>
      <c r="E82" s="36">
        <f>SUM($D$75:$I$75)</f>
        <v>1</v>
      </c>
      <c r="F82" s="59">
        <f>SUM(D72:I72)</f>
        <v>0</v>
      </c>
      <c r="G82" s="60" t="s">
        <v>670</v>
      </c>
      <c r="H82" s="42"/>
      <c r="I82" s="42"/>
      <c r="J82" s="43"/>
    </row>
  </sheetData>
  <mergeCells count="6">
    <mergeCell ref="B58:J58"/>
    <mergeCell ref="B59:J60"/>
    <mergeCell ref="B2:J2"/>
    <mergeCell ref="B3:J4"/>
    <mergeCell ref="B30:J30"/>
    <mergeCell ref="B31:J32"/>
  </mergeCells>
  <conditionalFormatting sqref="C5">
    <cfRule type="cellIs" dxfId="131" priority="83" operator="equal">
      <formula>$C$6</formula>
    </cfRule>
    <cfRule type="cellIs" dxfId="130" priority="84" operator="equal">
      <formula>$C$7</formula>
    </cfRule>
    <cfRule type="cellIs" dxfId="129" priority="85" operator="equal">
      <formula>$C$8</formula>
    </cfRule>
    <cfRule type="cellIs" dxfId="128" priority="86" operator="equal">
      <formula>$C$9</formula>
    </cfRule>
    <cfRule type="cellIs" dxfId="127" priority="87" operator="equal">
      <formula>$C$10</formula>
    </cfRule>
    <cfRule type="cellIs" dxfId="126" priority="88" operator="equal">
      <formula>$C$11</formula>
    </cfRule>
    <cfRule type="cellIs" dxfId="125" priority="89" operator="equal">
      <formula>$C$12</formula>
    </cfRule>
    <cfRule type="cellIs" dxfId="124" priority="90" operator="equal">
      <formula>$C$13</formula>
    </cfRule>
  </conditionalFormatting>
  <conditionalFormatting sqref="C33">
    <cfRule type="cellIs" dxfId="123" priority="11" operator="equal">
      <formula>$C$6</formula>
    </cfRule>
    <cfRule type="cellIs" dxfId="122" priority="12" operator="equal">
      <formula>$C$7</formula>
    </cfRule>
    <cfRule type="cellIs" dxfId="121" priority="13" operator="equal">
      <formula>$C$8</formula>
    </cfRule>
    <cfRule type="cellIs" dxfId="120" priority="14" operator="equal">
      <formula>$C$9</formula>
    </cfRule>
    <cfRule type="cellIs" dxfId="119" priority="15" operator="equal">
      <formula>$C$10</formula>
    </cfRule>
    <cfRule type="cellIs" dxfId="118" priority="16" operator="equal">
      <formula>$C$11</formula>
    </cfRule>
    <cfRule type="cellIs" dxfId="117" priority="17" operator="equal">
      <formula>$C$12</formula>
    </cfRule>
    <cfRule type="cellIs" dxfId="116" priority="18" operator="equal">
      <formula>$C$13</formula>
    </cfRule>
  </conditionalFormatting>
  <conditionalFormatting sqref="C61">
    <cfRule type="cellIs" dxfId="115" priority="3" operator="equal">
      <formula>$C$6</formula>
    </cfRule>
    <cfRule type="cellIs" dxfId="114" priority="4" operator="equal">
      <formula>$C$7</formula>
    </cfRule>
    <cfRule type="cellIs" dxfId="113" priority="5" operator="equal">
      <formula>$C$8</formula>
    </cfRule>
    <cfRule type="cellIs" dxfId="112" priority="6" operator="equal">
      <formula>$C$9</formula>
    </cfRule>
    <cfRule type="cellIs" dxfId="111" priority="7" operator="equal">
      <formula>$C$10</formula>
    </cfRule>
    <cfRule type="cellIs" dxfId="110" priority="8" operator="equal">
      <formula>$C$11</formula>
    </cfRule>
    <cfRule type="cellIs" dxfId="109" priority="9" operator="equal">
      <formula>$C$12</formula>
    </cfRule>
    <cfRule type="cellIs" dxfId="108" priority="10" operator="equal">
      <formula>$C$13</formula>
    </cfRule>
  </conditionalFormatting>
  <conditionalFormatting sqref="D7:D13">
    <cfRule type="cellIs" dxfId="107" priority="80" operator="lessThanOrEqual">
      <formula>$D$16</formula>
    </cfRule>
  </conditionalFormatting>
  <conditionalFormatting sqref="D26:D28">
    <cfRule type="cellIs" dxfId="106" priority="82" operator="notEqual">
      <formula>$D$23</formula>
    </cfRule>
  </conditionalFormatting>
  <conditionalFormatting sqref="D35:D41">
    <cfRule type="cellIs" dxfId="105" priority="62" operator="lessThanOrEqual">
      <formula>$D$44</formula>
    </cfRule>
  </conditionalFormatting>
  <conditionalFormatting sqref="D54:D56">
    <cfRule type="cellIs" dxfId="104" priority="64" operator="notEqual">
      <formula>$D$51</formula>
    </cfRule>
  </conditionalFormatting>
  <conditionalFormatting sqref="D63:D69">
    <cfRule type="cellIs" dxfId="103" priority="26" operator="lessThanOrEqual">
      <formula>$D$72</formula>
    </cfRule>
  </conditionalFormatting>
  <conditionalFormatting sqref="D82">
    <cfRule type="cellIs" dxfId="102" priority="28" operator="notEqual">
      <formula>$D$79</formula>
    </cfRule>
  </conditionalFormatting>
  <conditionalFormatting sqref="E7:E13">
    <cfRule type="cellIs" dxfId="101" priority="79" operator="lessThanOrEqual">
      <formula>$E$16</formula>
    </cfRule>
  </conditionalFormatting>
  <conditionalFormatting sqref="E26:E28">
    <cfRule type="cellIs" dxfId="100" priority="81" operator="notEqual">
      <formula>1</formula>
    </cfRule>
  </conditionalFormatting>
  <conditionalFormatting sqref="E35:E41">
    <cfRule type="cellIs" dxfId="99" priority="61" operator="lessThanOrEqual">
      <formula>$E$44</formula>
    </cfRule>
  </conditionalFormatting>
  <conditionalFormatting sqref="E54:E56">
    <cfRule type="cellIs" dxfId="98" priority="63" operator="notEqual">
      <formula>1</formula>
    </cfRule>
  </conditionalFormatting>
  <conditionalFormatting sqref="E63:E69">
    <cfRule type="cellIs" dxfId="97" priority="25" operator="lessThanOrEqual">
      <formula>$E$72</formula>
    </cfRule>
  </conditionalFormatting>
  <conditionalFormatting sqref="E82">
    <cfRule type="cellIs" dxfId="96" priority="27" operator="notEqual">
      <formula>1</formula>
    </cfRule>
  </conditionalFormatting>
  <conditionalFormatting sqref="F7:F13">
    <cfRule type="cellIs" dxfId="95" priority="78" operator="lessThanOrEqual">
      <formula>$F$16</formula>
    </cfRule>
  </conditionalFormatting>
  <conditionalFormatting sqref="F35:F41">
    <cfRule type="cellIs" dxfId="94" priority="60" operator="lessThanOrEqual">
      <formula>$F$44</formula>
    </cfRule>
  </conditionalFormatting>
  <conditionalFormatting sqref="F63:F69">
    <cfRule type="cellIs" dxfId="93" priority="24" operator="lessThanOrEqual">
      <formula>$F$72</formula>
    </cfRule>
  </conditionalFormatting>
  <conditionalFormatting sqref="G7:G13">
    <cfRule type="cellIs" dxfId="92" priority="77" operator="lessThanOrEqual">
      <formula>$G$16</formula>
    </cfRule>
  </conditionalFormatting>
  <conditionalFormatting sqref="G35:G41">
    <cfRule type="cellIs" dxfId="91" priority="59" operator="lessThanOrEqual">
      <formula>$G$44</formula>
    </cfRule>
  </conditionalFormatting>
  <conditionalFormatting sqref="G63:G69">
    <cfRule type="cellIs" dxfId="90" priority="23" operator="lessThanOrEqual">
      <formula>$G$72</formula>
    </cfRule>
  </conditionalFormatting>
  <conditionalFormatting sqref="H7:H13">
    <cfRule type="cellIs" dxfId="89" priority="76" operator="lessThanOrEqual">
      <formula>$H$16</formula>
    </cfRule>
  </conditionalFormatting>
  <conditionalFormatting sqref="H35:H41">
    <cfRule type="cellIs" dxfId="88" priority="58" operator="lessThanOrEqual">
      <formula>$H$44</formula>
    </cfRule>
  </conditionalFormatting>
  <conditionalFormatting sqref="H63:H69">
    <cfRule type="cellIs" dxfId="87" priority="22" operator="lessThanOrEqual">
      <formula>$H$72</formula>
    </cfRule>
  </conditionalFormatting>
  <conditionalFormatting sqref="I7:I13">
    <cfRule type="cellIs" dxfId="86" priority="75" operator="lessThanOrEqual">
      <formula>$I$16</formula>
    </cfRule>
  </conditionalFormatting>
  <conditionalFormatting sqref="I35:I41">
    <cfRule type="cellIs" dxfId="85" priority="57" operator="lessThanOrEqual">
      <formula>$I$44</formula>
    </cfRule>
  </conditionalFormatting>
  <conditionalFormatting sqref="I63:I69">
    <cfRule type="cellIs" dxfId="84" priority="21" operator="lessThanOrEqual">
      <formula>$I$72</formula>
    </cfRule>
  </conditionalFormatting>
  <conditionalFormatting sqref="D6:J6">
    <cfRule type="expression" dxfId="78" priority="73">
      <formula>IF($C$5="EXCELLENT",TRUE,FALSE)</formula>
    </cfRule>
  </conditionalFormatting>
  <conditionalFormatting sqref="J7:J13">
    <cfRule type="cellIs" dxfId="83" priority="74" operator="lessThanOrEqual">
      <formula>$F$26</formula>
    </cfRule>
  </conditionalFormatting>
  <conditionalFormatting sqref="J35:J41">
    <cfRule type="cellIs" dxfId="82" priority="56" operator="lessThanOrEqual">
      <formula>$F$54</formula>
    </cfRule>
  </conditionalFormatting>
  <conditionalFormatting sqref="J63:J69">
    <cfRule type="cellIs" dxfId="81" priority="20" operator="lessThanOrEqual">
      <formula>$J$72</formula>
    </cfRule>
  </conditionalFormatting>
  <conditionalFormatting sqref="D34:J34">
    <cfRule type="expression" dxfId="80" priority="2">
      <formula>IF($C$33="EXCELLENT",TRUE,FALSE)</formula>
    </cfRule>
  </conditionalFormatting>
  <conditionalFormatting sqref="D62:J62">
    <cfRule type="expression" dxfId="79" priority="1">
      <formula>IF($C$61="EXCELLENT",TRUE,FALSE)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93DDB52D0E1947B9284518F0C5A1C2" ma:contentTypeVersion="7" ma:contentTypeDescription="Ein neues Dokument erstellen." ma:contentTypeScope="" ma:versionID="ea6e9087044c822c6140eb46b6121f0f">
  <xsd:schema xmlns:xsd="http://www.w3.org/2001/XMLSchema" xmlns:xs="http://www.w3.org/2001/XMLSchema" xmlns:p="http://schemas.microsoft.com/office/2006/metadata/properties" xmlns:ns2="55de2572-9372-408b-a668-0c8a2227a4ef" xmlns:ns3="580380fd-a6e0-475e-aa4b-7d46526846b4" targetNamespace="http://schemas.microsoft.com/office/2006/metadata/properties" ma:root="true" ma:fieldsID="69069fbd32e9fc36794b4719e0939dc9" ns2:_="" ns3:_="">
    <xsd:import namespace="55de2572-9372-408b-a668-0c8a2227a4ef"/>
    <xsd:import namespace="580380fd-a6e0-475e-aa4b-7d46526846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e2572-9372-408b-a668-0c8a2227a4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0380fd-a6e0-475e-aa4b-7d46526846b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E1013E-E24A-43F0-8644-D38CF17ECF2F}">
  <ds:schemaRefs>
    <ds:schemaRef ds:uri="http://purl.org/dc/terms/"/>
    <ds:schemaRef ds:uri="55de2572-9372-408b-a668-0c8a2227a4ef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580380fd-a6e0-475e-aa4b-7d46526846b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C96ED49-0A40-40F2-A39C-F1AA51AF06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D3872-A57B-4665-994A-23043725B6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de2572-9372-408b-a668-0c8a2227a4ef"/>
    <ds:schemaRef ds:uri="580380fd-a6e0-475e-aa4b-7d46526846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MITRE ATTCK v17.1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Kai</dc:creator>
  <cp:keywords/>
  <dc:description/>
  <cp:lastModifiedBy>Adam Kai</cp:lastModifiedBy>
  <cp:revision/>
  <dcterms:created xsi:type="dcterms:W3CDTF">2022-03-08T11:39:27Z</dcterms:created>
  <dcterms:modified xsi:type="dcterms:W3CDTF">2025-07-17T13:22:43Z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0x0101001D93DDB52D0E1947B9284518F0C5A1C2</vt:lpwstr>
  </property>
</Properties>
</file>