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defaultThemeVersion="124226"/>
  <bookViews>
    <workbookView xWindow="480" yWindow="630" windowWidth="14880" windowHeight="7155"/>
  </bookViews>
  <sheets>
    <sheet name="CBU" sheetId="5" r:id="rId1"/>
    <sheet name="Master" sheetId="6" state="hidden" r:id="rId2"/>
  </sheets>
  <externalReferences>
    <externalReference r:id="rId3"/>
  </externalReferences>
  <definedNames>
    <definedName name="_xlnm._FilterDatabase" localSheetId="1" hidden="1">Master!$C$1:$D$77</definedName>
    <definedName name="Actual" localSheetId="0">(CBU!PeriodInActual*(CBU!$R1&gt;0))*CBU!PeriodInPlan</definedName>
    <definedName name="Actual">(PeriodInActual*([1]LCT!$N1&gt;0))*PeriodInPlan</definedName>
    <definedName name="ActualBeyond" localSheetId="0">CBU!PeriodInActual*(CBU!$R1&gt;0)</definedName>
    <definedName name="ActualBeyond">PeriodInActual*([1]LCT!$N1&gt;0)</definedName>
    <definedName name="PercentComplete" localSheetId="0">CBU!PercentCompleteBeyond*CBU!PeriodInPlan</definedName>
    <definedName name="PercentComplete">PercentCompleteBeyond*PeriodInPlan</definedName>
    <definedName name="PercentCompleteBeyond" localSheetId="0">(CBU!A$8=MEDIAN(CBU!A$8,CBU!$R1,CBU!$R1+CBU!$S1)*(CBU!$R1&gt;0))*((CBU!A$8&lt;(INT(CBU!$R1+CBU!$S1*CBU!#REF!)))+(CBU!A$8=CBU!$R1))*(CBU!#REF!&gt;0)</definedName>
    <definedName name="PercentCompleteBeyond">([1]LCT!A$10=MEDIAN([1]LCT!A$10,[1]LCT!$N1,[1]LCT!$N1+[1]LCT!$O1)*([1]LCT!$N1&gt;0))*(([1]LCT!A$10&lt;(INT([1]LCT!$N1+[1]LCT!$O1*[1]LCT!$P1)))+([1]LCT!A$10=[1]LCT!$N1))*([1]LCT!$P1&gt;0)</definedName>
    <definedName name="period_selected" localSheetId="0">CBU!$Z$1</definedName>
    <definedName name="period_selected">[1]LCT!$W$3</definedName>
    <definedName name="PeriodInActual" localSheetId="0">CBU!A$8=MEDIAN(CBU!A$8,CBU!$R1,CBU!$R1+CBU!$S1-1)</definedName>
    <definedName name="PeriodInActual">[1]LCT!A$10=MEDIAN([1]LCT!A$10,[1]LCT!$N1,[1]LCT!$N1+[1]LCT!$O1-1)</definedName>
    <definedName name="PeriodInPlan" localSheetId="0">CBU!A$8=MEDIAN(CBU!A$8,CBU!$P1,CBU!$P1+CBU!$Q1-1)</definedName>
    <definedName name="PeriodInPlan">[1]LCT!A$10=MEDIAN([1]LCT!A$10,[1]LCT!$L1,[1]LCT!$L1+[1]LCT!$M1-1)</definedName>
    <definedName name="Plan" localSheetId="0">CBU!PeriodInPlan*(CBU!$P1&gt;0)</definedName>
    <definedName name="Plan">PeriodInPlan*([1]LCT!$L1&gt;0)</definedName>
  </definedNames>
  <calcPr calcId="145621"/>
</workbook>
</file>

<file path=xl/calcChain.xml><?xml version="1.0" encoding="utf-8"?>
<calcChain xmlns="http://schemas.openxmlformats.org/spreadsheetml/2006/main">
  <c r="I18" i="5" l="1"/>
  <c r="I13" i="5"/>
  <c r="L20" i="5" l="1"/>
  <c r="L21" i="5"/>
  <c r="H20" i="5"/>
  <c r="I40" i="5" l="1"/>
  <c r="I38" i="5"/>
  <c r="I34" i="5"/>
  <c r="I33" i="5"/>
  <c r="L12" i="5" l="1"/>
  <c r="H41" i="5" l="1"/>
  <c r="L41" i="5" s="1"/>
  <c r="L29" i="5" l="1"/>
  <c r="L28" i="5"/>
  <c r="L27" i="5"/>
  <c r="L11" i="5" l="1"/>
  <c r="L30" i="5" l="1"/>
  <c r="L39" i="5" l="1"/>
  <c r="L38" i="5"/>
  <c r="L19" i="5"/>
  <c r="L18" i="5" l="1"/>
  <c r="L16" i="5" l="1"/>
  <c r="L15" i="5"/>
  <c r="L14" i="5"/>
  <c r="L17" i="5"/>
  <c r="L22" i="5"/>
  <c r="L23" i="5"/>
  <c r="L24" i="5"/>
  <c r="L13" i="5" l="1"/>
  <c r="L33" i="5" l="1"/>
  <c r="L34" i="5"/>
  <c r="L37" i="5" l="1"/>
  <c r="L40" i="5"/>
  <c r="L42" i="5"/>
  <c r="L43" i="5"/>
  <c r="L44" i="5"/>
  <c r="L10" i="5"/>
  <c r="L26" i="5"/>
  <c r="L35" i="5"/>
  <c r="L36" i="5"/>
  <c r="L2" i="5" l="1"/>
  <c r="M2" i="5"/>
  <c r="U7" i="5"/>
  <c r="U6" i="5"/>
  <c r="K21" i="5" l="1"/>
  <c r="K20" i="5"/>
  <c r="K41" i="5"/>
  <c r="K12" i="5"/>
  <c r="K28" i="5"/>
  <c r="K29" i="5"/>
  <c r="K11" i="5"/>
  <c r="K27" i="5"/>
  <c r="K39" i="5"/>
  <c r="K30" i="5"/>
  <c r="K19" i="5"/>
  <c r="K38" i="5"/>
  <c r="K18" i="5"/>
  <c r="K22" i="5"/>
  <c r="K23" i="5"/>
  <c r="K24" i="5"/>
  <c r="K16" i="5"/>
  <c r="K17" i="5"/>
  <c r="K14" i="5"/>
  <c r="K15" i="5"/>
  <c r="K13" i="5"/>
  <c r="K34" i="5"/>
  <c r="K33" i="5"/>
  <c r="K42" i="5"/>
  <c r="K35" i="5"/>
  <c r="K40" i="5"/>
  <c r="K37" i="5"/>
  <c r="K26" i="5"/>
  <c r="K43" i="5"/>
  <c r="K44" i="5"/>
  <c r="K36" i="5"/>
  <c r="BL7" i="5"/>
  <c r="BM7" i="5" s="1"/>
  <c r="BN7" i="5" s="1"/>
  <c r="BO7" i="5" s="1"/>
  <c r="BP7" i="5" s="1"/>
  <c r="BQ7" i="5" s="1"/>
  <c r="BR7" i="5" s="1"/>
  <c r="BS7" i="5" s="1"/>
  <c r="BT7" i="5" s="1"/>
  <c r="BU7" i="5" s="1"/>
  <c r="BV7" i="5" s="1"/>
  <c r="BW7" i="5" s="1"/>
  <c r="BX7" i="5" s="1"/>
  <c r="BY7" i="5" s="1"/>
  <c r="BZ7" i="5" s="1"/>
  <c r="CA7" i="5" s="1"/>
  <c r="CB7" i="5" s="1"/>
  <c r="V6" i="5"/>
  <c r="W6" i="5" s="1"/>
  <c r="X6" i="5" s="1"/>
  <c r="Y6" i="5" s="1"/>
  <c r="Z6" i="5" s="1"/>
  <c r="AA6" i="5" s="1"/>
  <c r="AB6" i="5" s="1"/>
  <c r="AC6" i="5" s="1"/>
  <c r="AD6" i="5" s="1"/>
  <c r="AE6" i="5" s="1"/>
  <c r="AF6" i="5" s="1"/>
  <c r="AG6" i="5" s="1"/>
  <c r="AH6" i="5" s="1"/>
  <c r="AI6" i="5" s="1"/>
  <c r="AJ6" i="5" s="1"/>
  <c r="AK6" i="5" s="1"/>
  <c r="AL6" i="5" s="1"/>
  <c r="AM6" i="5" s="1"/>
  <c r="AN6" i="5" s="1"/>
  <c r="AO6" i="5" s="1"/>
  <c r="AP6" i="5" s="1"/>
  <c r="AQ6" i="5" s="1"/>
  <c r="AR6" i="5" s="1"/>
  <c r="AS6" i="5" s="1"/>
  <c r="AT6" i="5" s="1"/>
  <c r="AU6" i="5" s="1"/>
  <c r="AV6" i="5" s="1"/>
  <c r="AW6" i="5" s="1"/>
  <c r="AX6" i="5" s="1"/>
  <c r="AY6" i="5" s="1"/>
  <c r="AZ6" i="5" s="1"/>
  <c r="BA6" i="5" s="1"/>
  <c r="BB6" i="5" s="1"/>
  <c r="BC6" i="5" s="1"/>
  <c r="BD6" i="5" s="1"/>
  <c r="BE6" i="5" s="1"/>
  <c r="BF6" i="5" s="1"/>
  <c r="BG6" i="5" s="1"/>
  <c r="BH6" i="5" s="1"/>
  <c r="BI6" i="5" s="1"/>
  <c r="BJ6" i="5" s="1"/>
  <c r="BK6" i="5" s="1"/>
  <c r="BL6" i="5" s="1"/>
  <c r="BM6" i="5" s="1"/>
  <c r="BN6" i="5" s="1"/>
  <c r="BO6" i="5" s="1"/>
  <c r="BP6" i="5" s="1"/>
  <c r="BQ6" i="5" s="1"/>
  <c r="BR6" i="5" s="1"/>
  <c r="BS6" i="5" s="1"/>
  <c r="BT6" i="5" s="1"/>
  <c r="BU6" i="5" s="1"/>
  <c r="BV6" i="5" s="1"/>
  <c r="BW6" i="5" s="1"/>
  <c r="BX6" i="5" s="1"/>
  <c r="BY6" i="5" s="1"/>
  <c r="BZ6" i="5" s="1"/>
  <c r="CA6" i="5" s="1"/>
  <c r="CB6" i="5" s="1"/>
</calcChain>
</file>

<file path=xl/sharedStrings.xml><?xml version="1.0" encoding="utf-8"?>
<sst xmlns="http://schemas.openxmlformats.org/spreadsheetml/2006/main" count="338" uniqueCount="173">
  <si>
    <t xml:space="preserve"> Period Highlight:</t>
  </si>
  <si>
    <t>Plan</t>
  </si>
  <si>
    <t>Actual</t>
  </si>
  <si>
    <r>
      <rPr>
        <sz val="12"/>
        <color indexed="63"/>
        <rFont val="Calibri"/>
        <family val="2"/>
      </rPr>
      <t>Actual (beyond plan</t>
    </r>
    <r>
      <rPr>
        <sz val="11"/>
        <color theme="1" tint="0.24994659260841701"/>
        <rFont val="Cambria"/>
        <family val="2"/>
        <scheme val="major"/>
      </rPr>
      <t>)</t>
    </r>
  </si>
  <si>
    <t>No</t>
  </si>
  <si>
    <t>UOM</t>
  </si>
  <si>
    <t>PERIODS</t>
  </si>
  <si>
    <t>Booking Number</t>
  </si>
  <si>
    <t>Project Name / Cargo</t>
  </si>
  <si>
    <t>Origin</t>
  </si>
  <si>
    <t>Destination</t>
  </si>
  <si>
    <t>Rev No</t>
  </si>
  <si>
    <t>Total CBU Amount</t>
  </si>
  <si>
    <t>Estimate Start Execution Date :</t>
  </si>
  <si>
    <t xml:space="preserve">Total Cost Actual </t>
  </si>
  <si>
    <t>Location</t>
  </si>
  <si>
    <t>Cost Category</t>
  </si>
  <si>
    <t>Component Cost</t>
  </si>
  <si>
    <t>Additional Note</t>
  </si>
  <si>
    <t>Cost Ratio  / Activity</t>
  </si>
  <si>
    <t>Base Cost</t>
  </si>
  <si>
    <t>Qty</t>
  </si>
  <si>
    <t>Amount Plan</t>
  </si>
  <si>
    <t>Amount Actual</t>
  </si>
  <si>
    <t>WO Number</t>
  </si>
  <si>
    <t>Category
Work Order</t>
  </si>
  <si>
    <t>Plan Start</t>
  </si>
  <si>
    <t>Plan Duration</t>
  </si>
  <si>
    <t>Actual Start</t>
  </si>
  <si>
    <t>Actual Duration</t>
  </si>
  <si>
    <t>CATEGORY</t>
  </si>
  <si>
    <t>COMPONENT COST</t>
  </si>
  <si>
    <t>OPP/OPT</t>
  </si>
  <si>
    <t>Handling, Permits, and Formalities</t>
  </si>
  <si>
    <t>Supervisi</t>
  </si>
  <si>
    <t>CRANE 25T</t>
  </si>
  <si>
    <t>CDD</t>
  </si>
  <si>
    <t>LCT</t>
  </si>
  <si>
    <t>Equipment, Tools and Materials</t>
  </si>
  <si>
    <t>Land Transportation</t>
  </si>
  <si>
    <t>Sea Freight</t>
  </si>
  <si>
    <t>Air Ticket</t>
  </si>
  <si>
    <t>Accomodation</t>
  </si>
  <si>
    <t>Labour</t>
  </si>
  <si>
    <t>Escort</t>
  </si>
  <si>
    <t>Security</t>
  </si>
  <si>
    <t>Communinty Coordination</t>
  </si>
  <si>
    <t>Operator</t>
  </si>
  <si>
    <t>Retribusi</t>
  </si>
  <si>
    <t>Overtime</t>
  </si>
  <si>
    <t>Public Road Transport Ticket</t>
  </si>
  <si>
    <t>Storage</t>
  </si>
  <si>
    <t>Custom Clearance</t>
  </si>
  <si>
    <t>Fumigation</t>
  </si>
  <si>
    <t>Crane 200T</t>
  </si>
  <si>
    <t>Crane 150T</t>
  </si>
  <si>
    <t>Crane 100T</t>
  </si>
  <si>
    <t>Crane 75T</t>
  </si>
  <si>
    <t>Crane 50T</t>
  </si>
  <si>
    <t>Truck Crane</t>
  </si>
  <si>
    <t>Mob Cost Crane</t>
  </si>
  <si>
    <t>Demob Cost Crane</t>
  </si>
  <si>
    <t>Forklift 75T</t>
  </si>
  <si>
    <t>Forklift 50T</t>
  </si>
  <si>
    <t>Forklift 25T</t>
  </si>
  <si>
    <t>Forklift 15 T</t>
  </si>
  <si>
    <t>Forklift 10T</t>
  </si>
  <si>
    <t>Forklift 5T</t>
  </si>
  <si>
    <t>Forklift 2.5T</t>
  </si>
  <si>
    <t>Mob Cost Forklift</t>
  </si>
  <si>
    <t>Demob Cost Forklift</t>
  </si>
  <si>
    <t>Multiaxle</t>
  </si>
  <si>
    <t>Mob Cost Multiaxle</t>
  </si>
  <si>
    <t>Demob Cost Multiaxle</t>
  </si>
  <si>
    <t>Jacking Tools</t>
  </si>
  <si>
    <t>Mob cost Jacking</t>
  </si>
  <si>
    <t>Demob Cost Jacking</t>
  </si>
  <si>
    <t>Plate</t>
  </si>
  <si>
    <t>H Beam</t>
  </si>
  <si>
    <t>Lashing</t>
  </si>
  <si>
    <t>Balok</t>
  </si>
  <si>
    <t>Fly Over Bridge</t>
  </si>
  <si>
    <t>Fuels</t>
  </si>
  <si>
    <t>Container Rental</t>
  </si>
  <si>
    <t>Lowbed 90T</t>
  </si>
  <si>
    <t>Lowbed 60T</t>
  </si>
  <si>
    <t>Lowbed 50T</t>
  </si>
  <si>
    <t>Lowbed 40T</t>
  </si>
  <si>
    <t>Lowbed 30T</t>
  </si>
  <si>
    <t>Lowbed 20T</t>
  </si>
  <si>
    <t>Flat Bed Trailer 40 Feet</t>
  </si>
  <si>
    <t>Flat Bed Trailer 20 Feet</t>
  </si>
  <si>
    <t>Tronton</t>
  </si>
  <si>
    <t>Fuso</t>
  </si>
  <si>
    <t>Tug and Barge</t>
  </si>
  <si>
    <t>Demurage</t>
  </si>
  <si>
    <t>Fuel Bunker</t>
  </si>
  <si>
    <t>Fresh Water</t>
  </si>
  <si>
    <t>Capt/Crew Incentives</t>
  </si>
  <si>
    <t>Vessel Piloting</t>
  </si>
  <si>
    <t>Surveyor</t>
  </si>
  <si>
    <t>Sailing Permit (SIB)</t>
  </si>
  <si>
    <t>Breakbulk</t>
  </si>
  <si>
    <t>Container Vessel</t>
  </si>
  <si>
    <t>Ship Agency</t>
  </si>
  <si>
    <t>Lashing Survey</t>
  </si>
  <si>
    <t>Condition Survey</t>
  </si>
  <si>
    <t>Towing Car</t>
  </si>
  <si>
    <t>Selfloader</t>
  </si>
  <si>
    <t>Pickup</t>
  </si>
  <si>
    <t>Roro</t>
  </si>
  <si>
    <t>Operating Plan
(Activity List)</t>
  </si>
  <si>
    <t>Terms &amp; Condition</t>
  </si>
  <si>
    <t xml:space="preserve">* Terms of delivery </t>
  </si>
  <si>
    <t xml:space="preserve">* LCT/Vessel Name &amp; terms of LCT/Vessel </t>
  </si>
  <si>
    <t xml:space="preserve">: </t>
  </si>
  <si>
    <t xml:space="preserve">* LCT will beaching at </t>
  </si>
  <si>
    <t xml:space="preserve">* Readiness of vessel/ETD Orig/ETA Dest </t>
  </si>
  <si>
    <t>* Subject to P.List</t>
  </si>
  <si>
    <t xml:space="preserve">* Subject to availability LCT/Vessel at </t>
  </si>
  <si>
    <t xml:space="preserve">* Subject to jetty/port/site condition </t>
  </si>
  <si>
    <t>: Good</t>
  </si>
  <si>
    <t xml:space="preserve">* Subject to weather condition </t>
  </si>
  <si>
    <t xml:space="preserve">* Subject exchange Rate/BAF </t>
  </si>
  <si>
    <t xml:space="preserve">* Cost included </t>
  </si>
  <si>
    <t xml:space="preserve">* Cost excluded </t>
  </si>
  <si>
    <t xml:space="preserve">* Free Time Loading + Unloading </t>
  </si>
  <si>
    <t xml:space="preserve">* Demurrage Fee </t>
  </si>
  <si>
    <t>* Subject Bunker calculation at</t>
  </si>
  <si>
    <t>:</t>
  </si>
  <si>
    <t>Unit / Trip</t>
  </si>
  <si>
    <t xml:space="preserve">Tiket Pesawat </t>
  </si>
  <si>
    <t xml:space="preserve">Rental Crane 75 ton </t>
  </si>
  <si>
    <t xml:space="preserve">Rental Crane 50 ton </t>
  </si>
  <si>
    <t>Meal+Penginapan, Crew Crane, Rigger, Driver  LV</t>
  </si>
  <si>
    <t>Person/day</t>
  </si>
  <si>
    <t>Mob Crane 50 Ton</t>
  </si>
  <si>
    <t>Job/Trip</t>
  </si>
  <si>
    <t>Rigger</t>
  </si>
  <si>
    <t>Rental LV + Fuel (Supervisi, Crew Crane dan Rigger)</t>
  </si>
  <si>
    <t>Person/trip</t>
  </si>
  <si>
    <t>* Subject to Survey KM 38 (Petung)</t>
  </si>
  <si>
    <t>Unit/ Month</t>
  </si>
  <si>
    <t>Rental Manitou</t>
  </si>
  <si>
    <t>Mob demob Manitou</t>
  </si>
  <si>
    <t>Unit / Hours</t>
  </si>
  <si>
    <t>: DTD, CK ABN - CK MHU</t>
  </si>
  <si>
    <t xml:space="preserve">: Driver, Fuel, Escort Police, </t>
  </si>
  <si>
    <t>: Community at loa kulu (If Any), PPn, Overnight</t>
  </si>
  <si>
    <t>: 4 x 6030</t>
  </si>
  <si>
    <t>Mob 2 x CAT 6030 Dismantle + Assembly</t>
  </si>
  <si>
    <t>Somber</t>
  </si>
  <si>
    <t>Binuang</t>
  </si>
  <si>
    <t>Rental Crane 60 ton</t>
  </si>
  <si>
    <t>Dismantle Job</t>
  </si>
  <si>
    <t>Mob Crane 75 Ton</t>
  </si>
  <si>
    <t>Mob Crane 60 Ton</t>
  </si>
  <si>
    <t>Rental Mobil + Fuel (Supervisi, Crew Crane dan Rigger)</t>
  </si>
  <si>
    <t>Unit / Day</t>
  </si>
  <si>
    <t>Tim Cobra</t>
  </si>
  <si>
    <t>Trucking 6030 dismantle</t>
  </si>
  <si>
    <t>Somber - Binuang</t>
  </si>
  <si>
    <t xml:space="preserve">Mob Demob Manitou </t>
  </si>
  <si>
    <t>Rental Manitou from Balikpapan</t>
  </si>
  <si>
    <t>MCU Crew Crane + Operator Manitau + Driver</t>
  </si>
  <si>
    <t>Man / Job</t>
  </si>
  <si>
    <t xml:space="preserve">Operator Crane Terex CK </t>
  </si>
  <si>
    <t>Helper Crane Terex CK</t>
  </si>
  <si>
    <t>Man / Day</t>
  </si>
  <si>
    <t>100010089201</t>
  </si>
  <si>
    <t>Solar Crane Terex dan Solar Crane Sany</t>
  </si>
  <si>
    <t>Solar Manitou</t>
  </si>
  <si>
    <t>Liter /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</si>
</sst>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ddd"/>
    <numFmt numFmtId="166" formatCode="_-* #,##0.00_-;\-* #,##0.00_-;_-* &quot;-&quot;??_-;_-@_-"/>
    <numFmt numFmtId="167" formatCode="_([$IDR]\ * #,##0_);_([$IDR]\ * \(#,##0\);_([$IDR]\ * &quot;-&quot;_);_(@_)"/>
  </numFmts>
  <fonts count="36">
    <font>
      <sz val="11"/>
      <color theme="1" tint="0.24994659260841701"/>
      <name val="Cambria"/>
      <family val="2"/>
      <scheme val="maj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24994659260841701"/>
      <name val="Cambria"/>
      <family val="2"/>
      <scheme val="major"/>
    </font>
    <font>
      <b/>
      <sz val="13"/>
      <color theme="1" tint="0.24994659260841701"/>
      <name val="Cambria"/>
      <family val="2"/>
      <scheme val="major"/>
    </font>
    <font>
      <b/>
      <sz val="13"/>
      <color theme="7"/>
      <name val="Cambria"/>
      <family val="2"/>
      <scheme val="major"/>
    </font>
    <font>
      <b/>
      <sz val="42"/>
      <color theme="7"/>
      <name val="Cambria"/>
      <family val="2"/>
      <scheme val="major"/>
    </font>
    <font>
      <b/>
      <sz val="11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</font>
    <font>
      <sz val="12"/>
      <color indexed="63"/>
      <name val="Calibri"/>
      <family val="2"/>
    </font>
    <font>
      <b/>
      <sz val="9.5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Frutiger-Light"/>
    </font>
    <font>
      <b/>
      <i/>
      <sz val="10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theme="1" tint="0.24994659260841701"/>
      <name val="Calibri"/>
      <family val="2"/>
      <scheme val="minor"/>
    </font>
    <font>
      <b/>
      <sz val="12"/>
      <color theme="7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b/>
      <sz val="18"/>
      <color theme="1" tint="0.2499465926084170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2499465926084170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 tint="0.2499465926084170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</font>
    <font>
      <b/>
      <i/>
      <u/>
      <sz val="12"/>
      <color rgb="FF000000"/>
      <name val="Calibri"/>
      <family val="2"/>
      <scheme val="minor"/>
    </font>
    <font>
      <i/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7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7">
    <xf numFmtId="0" fontId="0" fillId="0" borderId="0" applyNumberFormat="0" applyFill="0" applyBorder="0" applyProtection="0">
      <alignment vertical="center"/>
    </xf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 applyFill="0" applyBorder="0" applyProtection="0">
      <alignment horizontal="left"/>
    </xf>
    <xf numFmtId="9" fontId="5" fillId="0" borderId="0" applyFill="0" applyBorder="0" applyProtection="0">
      <alignment horizontal="center" vertical="center"/>
    </xf>
    <xf numFmtId="0" fontId="7" fillId="2" borderId="1" applyNumberFormat="0" applyProtection="0">
      <alignment horizontal="left" vertical="center"/>
    </xf>
    <xf numFmtId="0" fontId="9" fillId="0" borderId="0" applyNumberFormat="0" applyFill="0" applyBorder="0" applyProtection="0">
      <alignment horizontal="left" vertical="center"/>
    </xf>
    <xf numFmtId="0" fontId="12" fillId="0" borderId="0" applyFill="0" applyBorder="0" applyProtection="0">
      <alignment horizontal="center"/>
    </xf>
    <xf numFmtId="3" fontId="12" fillId="0" borderId="5" applyFill="0" applyProtection="0">
      <alignment horizontal="center"/>
    </xf>
    <xf numFmtId="0" fontId="15" fillId="0" borderId="0"/>
    <xf numFmtId="166" fontId="15" fillId="0" borderId="0" applyFont="0" applyFill="0" applyBorder="0" applyAlignment="0" applyProtection="0"/>
    <xf numFmtId="0" fontId="19" fillId="0" borderId="0"/>
    <xf numFmtId="0" fontId="2" fillId="0" borderId="0"/>
    <xf numFmtId="9" fontId="15" fillId="0" borderId="0" applyFont="0" applyFill="0" applyBorder="0" applyAlignment="0" applyProtection="0"/>
    <xf numFmtId="41" fontId="19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</cellStyleXfs>
  <cellXfs count="122">
    <xf numFmtId="0" fontId="0" fillId="0" borderId="0" xfId="0">
      <alignment vertical="center"/>
    </xf>
    <xf numFmtId="0" fontId="4" fillId="0" borderId="0" xfId="3">
      <alignment horizontal="left"/>
    </xf>
    <xf numFmtId="1" fontId="4" fillId="0" borderId="0" xfId="3" applyNumberFormat="1" applyAlignment="1">
      <alignment horizontal="center"/>
    </xf>
    <xf numFmtId="164" fontId="4" fillId="0" borderId="0" xfId="1" applyNumberFormat="1" applyFont="1" applyAlignment="1">
      <alignment horizontal="left"/>
    </xf>
    <xf numFmtId="0" fontId="7" fillId="2" borderId="1" xfId="5">
      <alignment horizontal="left" vertical="center"/>
    </xf>
    <xf numFmtId="0" fontId="8" fillId="2" borderId="1" xfId="5" applyFont="1">
      <alignment horizontal="left" vertical="center"/>
    </xf>
    <xf numFmtId="0" fontId="0" fillId="3" borderId="2" xfId="0" applyFill="1" applyBorder="1" applyAlignment="1">
      <alignment horizontal="center"/>
    </xf>
    <xf numFmtId="0" fontId="10" fillId="0" borderId="0" xfId="6" applyFont="1">
      <alignment horizontal="left" vertical="center"/>
    </xf>
    <xf numFmtId="0" fontId="0" fillId="4" borderId="2" xfId="0" applyFill="1" applyBorder="1" applyAlignment="1">
      <alignment horizontal="center"/>
    </xf>
    <xf numFmtId="0" fontId="3" fillId="0" borderId="0" xfId="6" applyFont="1">
      <alignment horizontal="left" vertical="center"/>
    </xf>
    <xf numFmtId="0" fontId="0" fillId="5" borderId="2" xfId="0" applyFill="1" applyBorder="1" applyAlignment="1">
      <alignment horizontal="center"/>
    </xf>
    <xf numFmtId="0" fontId="12" fillId="0" borderId="0" xfId="7">
      <alignment horizontal="center"/>
    </xf>
    <xf numFmtId="165" fontId="12" fillId="0" borderId="0" xfId="7" applyNumberFormat="1">
      <alignment horizontal="center"/>
    </xf>
    <xf numFmtId="16" fontId="12" fillId="0" borderId="0" xfId="7" applyNumberFormat="1">
      <alignment horizontal="center"/>
    </xf>
    <xf numFmtId="3" fontId="12" fillId="0" borderId="5" xfId="8">
      <alignment horizontal="center"/>
    </xf>
    <xf numFmtId="9" fontId="4" fillId="0" borderId="0" xfId="2" applyFont="1" applyFill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17" fillId="0" borderId="0" xfId="16" applyFont="1" applyBorder="1" applyAlignment="1"/>
    <xf numFmtId="0" fontId="13" fillId="0" borderId="0" xfId="7" applyFont="1" applyBorder="1" applyAlignment="1">
      <alignment horizontal="center" vertical="center"/>
    </xf>
    <xf numFmtId="0" fontId="17" fillId="0" borderId="0" xfId="16" applyFont="1" applyBorder="1" applyAlignment="1">
      <alignment horizontal="center"/>
    </xf>
    <xf numFmtId="0" fontId="21" fillId="0" borderId="0" xfId="16" applyFont="1" applyBorder="1" applyAlignment="1"/>
    <xf numFmtId="164" fontId="21" fillId="0" borderId="0" xfId="10" applyNumberFormat="1" applyFont="1" applyBorder="1" applyAlignment="1"/>
    <xf numFmtId="0" fontId="6" fillId="0" borderId="0" xfId="16" applyBorder="1" applyAlignment="1"/>
    <xf numFmtId="15" fontId="13" fillId="0" borderId="0" xfId="7" applyNumberFormat="1" applyFont="1" applyBorder="1" applyAlignment="1">
      <alignment horizontal="center" vertical="center"/>
    </xf>
    <xf numFmtId="0" fontId="18" fillId="0" borderId="0" xfId="16" applyFont="1" applyBorder="1" applyAlignment="1"/>
    <xf numFmtId="0" fontId="18" fillId="0" borderId="3" xfId="16" applyFont="1" applyBorder="1" applyAlignment="1">
      <alignment vertical="top"/>
    </xf>
    <xf numFmtId="0" fontId="18" fillId="0" borderId="3" xfId="16" applyFont="1" applyBorder="1" applyAlignment="1">
      <alignment horizontal="left" vertical="top"/>
    </xf>
    <xf numFmtId="0" fontId="18" fillId="0" borderId="0" xfId="16" applyFont="1" applyBorder="1" applyAlignment="1">
      <alignment vertical="top"/>
    </xf>
    <xf numFmtId="164" fontId="22" fillId="0" borderId="0" xfId="10" applyNumberFormat="1" applyFont="1" applyBorder="1" applyAlignment="1">
      <alignment vertical="top"/>
    </xf>
    <xf numFmtId="0" fontId="18" fillId="0" borderId="0" xfId="16" applyFont="1" applyBorder="1" applyAlignment="1">
      <alignment horizontal="center" vertical="top"/>
    </xf>
    <xf numFmtId="164" fontId="22" fillId="0" borderId="0" xfId="10" applyNumberFormat="1" applyFont="1" applyBorder="1" applyAlignment="1">
      <alignment horizontal="center" vertical="top"/>
    </xf>
    <xf numFmtId="0" fontId="3" fillId="0" borderId="0" xfId="6" applyFont="1" applyFill="1">
      <alignment horizontal="left" vertical="center"/>
    </xf>
    <xf numFmtId="0" fontId="0" fillId="0" borderId="0" xfId="0" applyFill="1">
      <alignment vertical="center"/>
    </xf>
    <xf numFmtId="3" fontId="16" fillId="6" borderId="6" xfId="9" applyNumberFormat="1" applyFont="1" applyFill="1" applyBorder="1" applyAlignment="1">
      <alignment horizontal="right" vertical="center" wrapText="1"/>
    </xf>
    <xf numFmtId="3" fontId="16" fillId="7" borderId="6" xfId="9" applyNumberFormat="1" applyFont="1" applyFill="1" applyBorder="1" applyAlignment="1">
      <alignment horizontal="right" vertical="center" wrapText="1"/>
    </xf>
    <xf numFmtId="0" fontId="17" fillId="0" borderId="11" xfId="16" applyFont="1" applyBorder="1" applyAlignment="1"/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5" fillId="0" borderId="0" xfId="0" applyFont="1" applyFill="1">
      <alignment vertical="center"/>
    </xf>
    <xf numFmtId="0" fontId="24" fillId="0" borderId="0" xfId="0" applyFont="1" applyFill="1">
      <alignment vertical="center"/>
    </xf>
    <xf numFmtId="3" fontId="26" fillId="0" borderId="3" xfId="9" applyNumberFormat="1" applyFont="1" applyFill="1" applyBorder="1" applyAlignment="1">
      <alignment horizontal="left" vertical="center" wrapText="1"/>
    </xf>
    <xf numFmtId="0" fontId="27" fillId="0" borderId="3" xfId="0" applyFont="1" applyBorder="1">
      <alignment vertical="center"/>
    </xf>
    <xf numFmtId="3" fontId="27" fillId="0" borderId="3" xfId="9" applyNumberFormat="1" applyFont="1" applyFill="1" applyBorder="1" applyAlignment="1">
      <alignment horizontal="left" vertical="center" wrapText="1"/>
    </xf>
    <xf numFmtId="0" fontId="27" fillId="0" borderId="3" xfId="0" applyFont="1" applyFill="1" applyBorder="1" applyAlignment="1">
      <alignment horizontal="left" vertical="center"/>
    </xf>
    <xf numFmtId="0" fontId="28" fillId="6" borderId="3" xfId="0" applyFont="1" applyFill="1" applyBorder="1" applyAlignment="1">
      <alignment vertical="center"/>
    </xf>
    <xf numFmtId="3" fontId="29" fillId="6" borderId="6" xfId="9" applyNumberFormat="1" applyFont="1" applyFill="1" applyBorder="1" applyAlignment="1">
      <alignment horizontal="left"/>
    </xf>
    <xf numFmtId="3" fontId="29" fillId="6" borderId="6" xfId="9" applyNumberFormat="1" applyFont="1" applyFill="1" applyBorder="1" applyAlignment="1">
      <alignment horizontal="left" vertical="center" wrapText="1"/>
    </xf>
    <xf numFmtId="0" fontId="30" fillId="6" borderId="6" xfId="3" applyFont="1" applyFill="1" applyBorder="1">
      <alignment horizontal="left"/>
    </xf>
    <xf numFmtId="164" fontId="30" fillId="6" borderId="6" xfId="1" applyNumberFormat="1" applyFont="1" applyFill="1" applyBorder="1" applyAlignment="1">
      <alignment horizontal="left"/>
    </xf>
    <xf numFmtId="9" fontId="30" fillId="7" borderId="6" xfId="2" applyFont="1" applyFill="1" applyBorder="1" applyAlignment="1">
      <alignment horizontal="center"/>
    </xf>
    <xf numFmtId="0" fontId="27" fillId="6" borderId="6" xfId="0" applyFont="1" applyFill="1" applyBorder="1" applyAlignment="1">
      <alignment horizontal="center"/>
    </xf>
    <xf numFmtId="164" fontId="17" fillId="0" borderId="0" xfId="1" applyNumberFormat="1" applyFont="1" applyBorder="1" applyAlignment="1"/>
    <xf numFmtId="164" fontId="30" fillId="6" borderId="6" xfId="1" applyNumberFormat="1" applyFont="1" applyFill="1" applyBorder="1" applyAlignment="1">
      <alignment horizontal="center"/>
    </xf>
    <xf numFmtId="164" fontId="4" fillId="0" borderId="0" xfId="1" applyNumberFormat="1" applyFont="1" applyAlignment="1">
      <alignment horizontal="center"/>
    </xf>
    <xf numFmtId="167" fontId="21" fillId="0" borderId="3" xfId="16" applyNumberFormat="1" applyFont="1" applyBorder="1" applyAlignment="1">
      <alignment vertical="top"/>
    </xf>
    <xf numFmtId="0" fontId="31" fillId="0" borderId="12" xfId="0" applyFont="1" applyBorder="1" applyAlignment="1">
      <alignment horizontal="left" vertical="top" wrapText="1"/>
    </xf>
    <xf numFmtId="0" fontId="31" fillId="0" borderId="13" xfId="0" applyFont="1" applyBorder="1" applyAlignment="1">
      <alignment horizontal="left" vertical="top" wrapText="1"/>
    </xf>
    <xf numFmtId="0" fontId="17" fillId="0" borderId="13" xfId="0" applyFont="1" applyBorder="1" applyAlignment="1">
      <alignment horizontal="left" vertical="top" wrapText="1"/>
    </xf>
    <xf numFmtId="0" fontId="17" fillId="0" borderId="14" xfId="0" applyFont="1" applyBorder="1" applyAlignment="1">
      <alignment horizontal="left" vertical="top" wrapText="1"/>
    </xf>
    <xf numFmtId="9" fontId="5" fillId="0" borderId="0" xfId="4">
      <alignment horizontal="center" vertical="center"/>
    </xf>
    <xf numFmtId="0" fontId="18" fillId="0" borderId="15" xfId="0" applyFont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 wrapText="1"/>
    </xf>
    <xf numFmtId="0" fontId="18" fillId="0" borderId="16" xfId="0" applyFont="1" applyBorder="1" applyAlignment="1">
      <alignment horizontal="left" vertical="top" wrapText="1"/>
    </xf>
    <xf numFmtId="0" fontId="18" fillId="0" borderId="15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0" fontId="18" fillId="0" borderId="15" xfId="0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0" fontId="18" fillId="0" borderId="16" xfId="0" applyFont="1" applyBorder="1" applyAlignment="1">
      <alignment vertical="top" wrapText="1"/>
    </xf>
    <xf numFmtId="0" fontId="18" fillId="0" borderId="15" xfId="0" applyFont="1" applyFill="1" applyBorder="1" applyAlignment="1">
      <alignment vertical="top" wrapText="1"/>
    </xf>
    <xf numFmtId="0" fontId="18" fillId="0" borderId="0" xfId="0" applyFont="1" applyFill="1" applyBorder="1" applyAlignment="1">
      <alignment vertical="top" wrapText="1"/>
    </xf>
    <xf numFmtId="0" fontId="18" fillId="0" borderId="16" xfId="0" applyFont="1" applyFill="1" applyBorder="1" applyAlignment="1">
      <alignment vertical="top" wrapText="1"/>
    </xf>
    <xf numFmtId="0" fontId="18" fillId="0" borderId="15" xfId="0" applyFont="1" applyBorder="1" applyAlignment="1"/>
    <xf numFmtId="0" fontId="18" fillId="0" borderId="0" xfId="0" applyFont="1" applyBorder="1" applyAlignment="1"/>
    <xf numFmtId="0" fontId="18" fillId="0" borderId="16" xfId="0" applyFont="1" applyBorder="1" applyAlignment="1"/>
    <xf numFmtId="0" fontId="32" fillId="0" borderId="15" xfId="0" applyFont="1" applyBorder="1" applyAlignment="1">
      <alignment vertical="center"/>
    </xf>
    <xf numFmtId="0" fontId="33" fillId="0" borderId="15" xfId="0" applyFont="1" applyBorder="1" applyAlignment="1">
      <alignment vertical="center"/>
    </xf>
    <xf numFmtId="0" fontId="34" fillId="0" borderId="0" xfId="0" applyFont="1" applyBorder="1" applyAlignment="1">
      <alignment vertical="center"/>
    </xf>
    <xf numFmtId="0" fontId="35" fillId="0" borderId="15" xfId="0" applyFont="1" applyBorder="1" applyAlignment="1">
      <alignment vertical="center"/>
    </xf>
    <xf numFmtId="0" fontId="35" fillId="0" borderId="0" xfId="0" applyFont="1" applyBorder="1" applyAlignment="1">
      <alignment vertical="center"/>
    </xf>
    <xf numFmtId="0" fontId="35" fillId="0" borderId="17" xfId="0" applyFont="1" applyFill="1" applyBorder="1" applyAlignment="1">
      <alignment vertical="center"/>
    </xf>
    <xf numFmtId="0" fontId="0" fillId="0" borderId="18" xfId="0" applyBorder="1">
      <alignment vertical="center"/>
    </xf>
    <xf numFmtId="0" fontId="4" fillId="0" borderId="18" xfId="3" applyBorder="1">
      <alignment horizontal="left"/>
    </xf>
    <xf numFmtId="9" fontId="4" fillId="0" borderId="18" xfId="2" applyFont="1" applyFill="1" applyBorder="1" applyAlignment="1">
      <alignment horizontal="center" vertical="center"/>
    </xf>
    <xf numFmtId="0" fontId="4" fillId="0" borderId="19" xfId="3" applyBorder="1">
      <alignment horizontal="left"/>
    </xf>
    <xf numFmtId="0" fontId="18" fillId="0" borderId="0" xfId="0" applyFont="1" applyBorder="1" applyAlignment="1">
      <alignment horizontal="left" vertical="top"/>
    </xf>
    <xf numFmtId="0" fontId="18" fillId="0" borderId="16" xfId="0" applyFont="1" applyBorder="1" applyAlignment="1">
      <alignment horizontal="left" vertical="top"/>
    </xf>
    <xf numFmtId="3" fontId="29" fillId="8" borderId="6" xfId="9" applyNumberFormat="1" applyFont="1" applyFill="1" applyBorder="1" applyAlignment="1">
      <alignment horizontal="center"/>
    </xf>
    <xf numFmtId="3" fontId="29" fillId="8" borderId="6" xfId="9" applyNumberFormat="1" applyFont="1" applyFill="1" applyBorder="1" applyAlignment="1">
      <alignment horizontal="center" wrapText="1"/>
    </xf>
    <xf numFmtId="0" fontId="18" fillId="0" borderId="0" xfId="0" applyFont="1" applyBorder="1" applyAlignment="1">
      <alignment vertical="top"/>
    </xf>
    <xf numFmtId="0" fontId="18" fillId="0" borderId="16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18" fillId="0" borderId="3" xfId="16" quotePrefix="1" applyFont="1" applyBorder="1" applyAlignment="1">
      <alignment vertical="top"/>
    </xf>
    <xf numFmtId="3" fontId="29" fillId="9" borderId="6" xfId="9" applyNumberFormat="1" applyFont="1" applyFill="1" applyBorder="1" applyAlignment="1">
      <alignment horizontal="left"/>
    </xf>
    <xf numFmtId="0" fontId="18" fillId="0" borderId="0" xfId="0" applyFont="1" applyBorder="1" applyAlignment="1">
      <alignment horizontal="left" vertical="top" wrapText="1"/>
    </xf>
    <xf numFmtId="0" fontId="18" fillId="0" borderId="16" xfId="0" applyFont="1" applyBorder="1" applyAlignment="1">
      <alignment horizontal="left" vertical="top" wrapText="1"/>
    </xf>
    <xf numFmtId="0" fontId="18" fillId="0" borderId="0" xfId="0" applyFont="1" applyBorder="1" applyAlignment="1">
      <alignment horizontal="left" vertical="center" wrapText="1"/>
    </xf>
    <xf numFmtId="0" fontId="20" fillId="0" borderId="3" xfId="9" applyFont="1" applyBorder="1" applyAlignment="1">
      <alignment horizontal="left" vertical="top"/>
    </xf>
    <xf numFmtId="15" fontId="23" fillId="0" borderId="3" xfId="7" applyNumberFormat="1" applyFont="1" applyBorder="1" applyAlignment="1">
      <alignment horizontal="center" vertical="top"/>
    </xf>
    <xf numFmtId="0" fontId="23" fillId="0" borderId="3" xfId="7" applyFont="1" applyBorder="1" applyAlignment="1">
      <alignment horizontal="center" vertical="top"/>
    </xf>
    <xf numFmtId="0" fontId="18" fillId="0" borderId="8" xfId="16" applyFont="1" applyBorder="1" applyAlignment="1">
      <alignment horizontal="left" vertical="top"/>
    </xf>
    <xf numFmtId="0" fontId="18" fillId="0" borderId="10" xfId="16" applyFont="1" applyBorder="1" applyAlignment="1">
      <alignment horizontal="left" vertical="top"/>
    </xf>
    <xf numFmtId="0" fontId="18" fillId="0" borderId="9" xfId="16" applyFont="1" applyBorder="1" applyAlignment="1">
      <alignment horizontal="left" vertical="top"/>
    </xf>
    <xf numFmtId="0" fontId="18" fillId="0" borderId="8" xfId="16" applyFont="1" applyBorder="1" applyAlignment="1">
      <alignment horizontal="center" vertical="top"/>
    </xf>
    <xf numFmtId="0" fontId="18" fillId="0" borderId="10" xfId="16" applyFont="1" applyBorder="1" applyAlignment="1">
      <alignment horizontal="center" vertical="top"/>
    </xf>
    <xf numFmtId="0" fontId="18" fillId="0" borderId="9" xfId="16" applyFont="1" applyBorder="1" applyAlignment="1">
      <alignment horizontal="center" vertical="top"/>
    </xf>
    <xf numFmtId="0" fontId="18" fillId="0" borderId="3" xfId="16" applyFont="1" applyBorder="1" applyAlignment="1">
      <alignment horizontal="center" vertical="top"/>
    </xf>
    <xf numFmtId="167" fontId="22" fillId="0" borderId="3" xfId="10" applyNumberFormat="1" applyFont="1" applyBorder="1" applyAlignment="1">
      <alignment horizontal="center" vertical="top"/>
    </xf>
    <xf numFmtId="0" fontId="14" fillId="0" borderId="7" xfId="7" applyFont="1" applyBorder="1" applyAlignment="1">
      <alignment horizontal="center" vertical="center" wrapText="1"/>
    </xf>
    <xf numFmtId="0" fontId="14" fillId="0" borderId="4" xfId="7" applyFont="1" applyBorder="1" applyAlignment="1">
      <alignment horizontal="center" vertical="center" wrapText="1"/>
    </xf>
    <xf numFmtId="0" fontId="14" fillId="0" borderId="6" xfId="7" applyFont="1" applyBorder="1" applyAlignment="1">
      <alignment horizontal="center" vertical="center" wrapText="1"/>
    </xf>
    <xf numFmtId="1" fontId="14" fillId="0" borderId="7" xfId="7" applyNumberFormat="1" applyFont="1" applyBorder="1" applyAlignment="1">
      <alignment horizontal="center" vertical="center" wrapText="1"/>
    </xf>
    <xf numFmtId="1" fontId="14" fillId="0" borderId="4" xfId="7" applyNumberFormat="1" applyFont="1" applyBorder="1" applyAlignment="1">
      <alignment horizontal="center" vertical="center" wrapText="1"/>
    </xf>
    <xf numFmtId="1" fontId="14" fillId="0" borderId="6" xfId="7" applyNumberFormat="1" applyFont="1" applyBorder="1" applyAlignment="1">
      <alignment horizontal="center" vertical="center" wrapText="1"/>
    </xf>
    <xf numFmtId="164" fontId="14" fillId="0" borderId="7" xfId="1" applyNumberFormat="1" applyFont="1" applyBorder="1" applyAlignment="1">
      <alignment horizontal="center" vertical="center"/>
    </xf>
    <xf numFmtId="164" fontId="14" fillId="0" borderId="4" xfId="1" applyNumberFormat="1" applyFont="1" applyBorder="1" applyAlignment="1">
      <alignment horizontal="center" vertical="center"/>
    </xf>
    <xf numFmtId="164" fontId="14" fillId="0" borderId="6" xfId="1" applyNumberFormat="1" applyFont="1" applyBorder="1" applyAlignment="1">
      <alignment horizontal="center" vertical="center"/>
    </xf>
    <xf numFmtId="0" fontId="14" fillId="0" borderId="3" xfId="7" applyFont="1" applyBorder="1" applyAlignment="1">
      <alignment horizontal="center" vertical="center"/>
    </xf>
    <xf numFmtId="0" fontId="14" fillId="0" borderId="3" xfId="7" applyFont="1" applyBorder="1" applyAlignment="1">
      <alignment horizontal="center" vertical="center" wrapText="1"/>
    </xf>
    <xf numFmtId="0" fontId="14" fillId="0" borderId="3" xfId="7" applyFont="1" applyFill="1" applyBorder="1" applyAlignment="1">
      <alignment horizontal="center" vertical="center" wrapText="1"/>
    </xf>
  </cellXfs>
  <cellStyles count="17">
    <cellStyle name="Activity" xfId="3"/>
    <cellStyle name="Comma" xfId="1" builtinId="3"/>
    <cellStyle name="Comma [0] 10 4 3" xfId="14"/>
    <cellStyle name="Comma 2" xfId="10"/>
    <cellStyle name="Heading 1 2" xfId="16"/>
    <cellStyle name="Label" xfId="6"/>
    <cellStyle name="Normal" xfId="0" builtinId="0"/>
    <cellStyle name="Normal 2" xfId="9"/>
    <cellStyle name="Normal 2 2 2" xfId="11"/>
    <cellStyle name="Normal 3" xfId="12"/>
    <cellStyle name="Normal 4" xfId="15"/>
    <cellStyle name="Percent" xfId="2" builtinId="5"/>
    <cellStyle name="Percent 2" xfId="13"/>
    <cellStyle name="Percent Complete" xfId="4"/>
    <cellStyle name="Period Headers" xfId="8"/>
    <cellStyle name="Period Highlight Control" xfId="5"/>
    <cellStyle name="Project Headers" xfId="7"/>
  </cellStyles>
  <dxfs count="9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66675</xdr:colOff>
          <xdr:row>0</xdr:row>
          <xdr:rowOff>28575</xdr:rowOff>
        </xdr:from>
        <xdr:to>
          <xdr:col>26</xdr:col>
          <xdr:colOff>200025</xdr:colOff>
          <xdr:row>0</xdr:row>
          <xdr:rowOff>257175</xdr:rowOff>
        </xdr:to>
        <xdr:sp macro="" textlink="">
          <xdr:nvSpPr>
            <xdr:cNvPr id="4097" name="Spinner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xdr:twoCellAnchor editAs="oneCell">
    <xdr:from>
      <xdr:col>0</xdr:col>
      <xdr:colOff>158003</xdr:colOff>
      <xdr:row>0</xdr:row>
      <xdr:rowOff>108211</xdr:rowOff>
    </xdr:from>
    <xdr:to>
      <xdr:col>1</xdr:col>
      <xdr:colOff>1190625</xdr:colOff>
      <xdr:row>3</xdr:row>
      <xdr:rowOff>67507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003" y="108211"/>
          <a:ext cx="1423147" cy="7403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1479177</xdr:colOff>
      <xdr:row>0</xdr:row>
      <xdr:rowOff>280147</xdr:rowOff>
    </xdr:from>
    <xdr:to>
      <xdr:col>2</xdr:col>
      <xdr:colOff>11207</xdr:colOff>
      <xdr:row>2</xdr:row>
      <xdr:rowOff>156882</xdr:rowOff>
    </xdr:to>
    <xdr:sp macro="" textlink="">
      <xdr:nvSpPr>
        <xdr:cNvPr id="2" name="TextBox 1"/>
        <xdr:cNvSpPr txBox="1"/>
      </xdr:nvSpPr>
      <xdr:spPr>
        <a:xfrm>
          <a:off x="1871383" y="280147"/>
          <a:ext cx="2005853" cy="4146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COST</a:t>
          </a:r>
          <a:r>
            <a:rPr lang="en-US" sz="2000" b="1" baseline="0"/>
            <a:t> BUILD UP</a:t>
          </a:r>
          <a:endParaRPr lang="en-US" sz="20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ORK\JOB%20CKB\FANNY%20JOB\PCS\CK\2017\CBU%20CK%20RINJANI%20-%20AGM%20(%20OPSI%20VIA%20SOMBER%20BPN%20)%20REV.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TA"/>
      <sheetName val="PL"/>
      <sheetName val="LCT"/>
      <sheetName val="trucking ME "/>
      <sheetName val="trucking (SE) (ANE)"/>
      <sheetName val="Sheet1"/>
      <sheetName val="Master"/>
    </sheetNames>
    <sheetDataSet>
      <sheetData sheetId="0" refreshError="1"/>
      <sheetData sheetId="1" refreshError="1"/>
      <sheetData sheetId="2">
        <row r="3">
          <cell r="W3">
            <v>1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  <pageSetUpPr fitToPage="1"/>
  </sheetPr>
  <dimension ref="A1:CC74"/>
  <sheetViews>
    <sheetView showGridLines="0" tabSelected="1" topLeftCell="A4" zoomScale="80" zoomScaleNormal="80" workbookViewId="0">
      <pane xSplit="2" topLeftCell="C1" activePane="topRight" state="frozen"/>
      <selection pane="topRight" activeCell="H22" sqref="H22"/>
    </sheetView>
  </sheetViews>
  <sheetFormatPr defaultColWidth="2.625" defaultRowHeight="16.5"/>
  <cols>
    <col min="1" max="1" width="5.125" customWidth="1"/>
    <col min="2" max="2" width="45.625" customWidth="1"/>
    <col min="3" max="3" width="14.25" customWidth="1"/>
    <col min="4" max="4" width="28.375" style="1" customWidth="1"/>
    <col min="5" max="5" width="22.5" style="15" customWidth="1"/>
    <col min="6" max="6" width="11.375" style="1" customWidth="1"/>
    <col min="7" max="7" width="14.875" style="55" customWidth="1"/>
    <col min="8" max="8" width="12.75" style="2" customWidth="1"/>
    <col min="9" max="9" width="12.375" style="2" customWidth="1"/>
    <col min="10" max="10" width="12.625" style="3" customWidth="1"/>
    <col min="11" max="11" width="11.75" style="1" customWidth="1"/>
    <col min="12" max="12" width="23.75" style="1" customWidth="1"/>
    <col min="13" max="13" width="20.5" style="1" customWidth="1"/>
    <col min="14" max="15" width="17" style="1" customWidth="1"/>
    <col min="16" max="16" width="10" style="17" customWidth="1"/>
    <col min="17" max="17" width="11.625" style="17" customWidth="1"/>
    <col min="18" max="18" width="10.5" style="17" customWidth="1"/>
    <col min="19" max="19" width="12.5" style="17" customWidth="1"/>
    <col min="20" max="20" width="4.125" style="17" customWidth="1"/>
    <col min="21" max="40" width="5.625" style="17" customWidth="1"/>
    <col min="41" max="80" width="5.625" customWidth="1"/>
    <col min="106" max="106" width="2.625" customWidth="1"/>
  </cols>
  <sheetData>
    <row r="1" spans="1:81" ht="24" customHeight="1">
      <c r="A1" s="16"/>
      <c r="B1" s="16"/>
      <c r="C1" s="16"/>
      <c r="D1" s="27" t="s">
        <v>7</v>
      </c>
      <c r="E1" s="102" t="s">
        <v>8</v>
      </c>
      <c r="F1" s="103"/>
      <c r="G1" s="104"/>
      <c r="H1" s="28" t="s">
        <v>9</v>
      </c>
      <c r="I1" s="28"/>
      <c r="J1" s="28" t="s">
        <v>10</v>
      </c>
      <c r="K1" s="27" t="s">
        <v>11</v>
      </c>
      <c r="L1" s="27" t="s">
        <v>12</v>
      </c>
      <c r="M1" s="108" t="s">
        <v>14</v>
      </c>
      <c r="N1" s="108"/>
      <c r="O1" s="31"/>
      <c r="P1" s="29"/>
      <c r="Q1" s="99" t="s">
        <v>13</v>
      </c>
      <c r="R1" s="99"/>
      <c r="S1" s="99"/>
      <c r="U1" s="4" t="s">
        <v>0</v>
      </c>
      <c r="V1" s="4"/>
      <c r="W1" s="4"/>
      <c r="X1" s="4"/>
      <c r="Y1" s="4"/>
      <c r="Z1" s="5">
        <v>1</v>
      </c>
      <c r="AA1" s="4"/>
      <c r="AC1" s="6"/>
      <c r="AD1" s="7" t="s">
        <v>1</v>
      </c>
      <c r="AF1" s="8"/>
      <c r="AG1" s="7" t="s">
        <v>2</v>
      </c>
      <c r="AI1" s="10"/>
      <c r="AJ1" s="9" t="s">
        <v>3</v>
      </c>
      <c r="AK1"/>
      <c r="AL1"/>
      <c r="AS1" s="17"/>
      <c r="AT1" s="17"/>
      <c r="AU1" s="17"/>
      <c r="AV1" s="17"/>
      <c r="AW1" s="18"/>
      <c r="AX1" s="33"/>
      <c r="AY1" s="34"/>
      <c r="AZ1" s="34"/>
    </row>
    <row r="2" spans="1:81" ht="18.75" customHeight="1">
      <c r="A2" s="16"/>
      <c r="B2" s="19"/>
      <c r="C2" s="37"/>
      <c r="D2" s="94" t="s">
        <v>169</v>
      </c>
      <c r="E2" s="105" t="s">
        <v>150</v>
      </c>
      <c r="F2" s="106"/>
      <c r="G2" s="107"/>
      <c r="H2" s="27" t="s">
        <v>151</v>
      </c>
      <c r="I2" s="27"/>
      <c r="J2" s="27" t="s">
        <v>152</v>
      </c>
      <c r="K2" s="27"/>
      <c r="L2" s="56">
        <f>IFERROR(SUM(L9:L45),"")</f>
        <v>3578350000</v>
      </c>
      <c r="M2" s="109">
        <f>IFERROR(SUM(M9:M9),"")</f>
        <v>0</v>
      </c>
      <c r="N2" s="109"/>
      <c r="O2" s="32"/>
      <c r="P2" s="30"/>
      <c r="Q2" s="100">
        <v>43313</v>
      </c>
      <c r="R2" s="101"/>
      <c r="S2" s="101"/>
      <c r="BF2" s="17"/>
      <c r="BG2" s="17"/>
      <c r="BH2" s="17"/>
      <c r="BI2" s="17"/>
      <c r="BJ2" s="17"/>
    </row>
    <row r="3" spans="1:81" ht="18.75" customHeight="1">
      <c r="A3" s="16"/>
      <c r="B3" s="21"/>
      <c r="C3" s="21"/>
      <c r="D3" s="19"/>
      <c r="E3" s="19"/>
      <c r="F3" s="19"/>
      <c r="G3" s="53"/>
      <c r="H3" s="19"/>
      <c r="I3" s="19"/>
      <c r="J3" s="19"/>
      <c r="K3" s="19"/>
      <c r="L3" s="22"/>
      <c r="M3" s="23"/>
      <c r="N3" s="23"/>
      <c r="O3" s="23"/>
      <c r="P3" s="24"/>
      <c r="Q3" s="25"/>
      <c r="R3" s="20"/>
      <c r="S3" s="20"/>
      <c r="BF3" s="17"/>
      <c r="BG3" s="17"/>
      <c r="BH3" s="17"/>
      <c r="BI3" s="17"/>
      <c r="BJ3" s="17"/>
    </row>
    <row r="4" spans="1:81" ht="18.75" customHeight="1">
      <c r="A4" s="16"/>
      <c r="B4" s="19"/>
      <c r="C4" s="21"/>
      <c r="E4" s="19"/>
      <c r="F4" s="19"/>
      <c r="G4" s="53"/>
      <c r="H4" s="19"/>
      <c r="I4" s="19"/>
      <c r="J4" s="19"/>
      <c r="K4" s="19"/>
      <c r="L4" s="26"/>
      <c r="M4" s="23"/>
      <c r="N4" s="23"/>
      <c r="O4" s="23"/>
      <c r="P4" s="24"/>
      <c r="Q4" s="25"/>
      <c r="R4" s="20"/>
      <c r="S4" s="20"/>
      <c r="BF4" s="17"/>
      <c r="BG4" s="17"/>
      <c r="BH4" s="17"/>
      <c r="BI4" s="17"/>
      <c r="BJ4" s="17"/>
    </row>
    <row r="5" spans="1:81" ht="13.5" customHeight="1">
      <c r="A5" s="119" t="s">
        <v>4</v>
      </c>
      <c r="B5" s="120" t="s">
        <v>111</v>
      </c>
      <c r="C5" s="119" t="s">
        <v>15</v>
      </c>
      <c r="D5" s="119" t="s">
        <v>16</v>
      </c>
      <c r="E5" s="121" t="s">
        <v>17</v>
      </c>
      <c r="F5" s="110" t="s">
        <v>18</v>
      </c>
      <c r="G5" s="116" t="s">
        <v>20</v>
      </c>
      <c r="H5" s="116" t="s">
        <v>21</v>
      </c>
      <c r="I5" s="116" t="s">
        <v>21</v>
      </c>
      <c r="J5" s="119" t="s">
        <v>5</v>
      </c>
      <c r="K5" s="113" t="s">
        <v>19</v>
      </c>
      <c r="L5" s="119" t="s">
        <v>22</v>
      </c>
      <c r="M5" s="120" t="s">
        <v>23</v>
      </c>
      <c r="N5" s="120" t="s">
        <v>24</v>
      </c>
      <c r="O5" s="120" t="s">
        <v>25</v>
      </c>
      <c r="P5" s="120" t="s">
        <v>26</v>
      </c>
      <c r="Q5" s="120" t="s">
        <v>27</v>
      </c>
      <c r="R5" s="120" t="s">
        <v>28</v>
      </c>
      <c r="S5" s="120" t="s">
        <v>29</v>
      </c>
      <c r="T5" s="11"/>
      <c r="U5" s="11" t="s">
        <v>6</v>
      </c>
      <c r="V5" s="11"/>
    </row>
    <row r="6" spans="1:81" ht="13.5" customHeight="1">
      <c r="A6" s="119"/>
      <c r="B6" s="119"/>
      <c r="C6" s="119"/>
      <c r="D6" s="119"/>
      <c r="E6" s="121"/>
      <c r="F6" s="111"/>
      <c r="G6" s="117"/>
      <c r="H6" s="117"/>
      <c r="I6" s="117"/>
      <c r="J6" s="119"/>
      <c r="K6" s="114"/>
      <c r="L6" s="119"/>
      <c r="M6" s="120"/>
      <c r="N6" s="120"/>
      <c r="O6" s="120"/>
      <c r="P6" s="120"/>
      <c r="Q6" s="120"/>
      <c r="R6" s="120"/>
      <c r="S6" s="120"/>
      <c r="T6" s="11"/>
      <c r="U6" s="12">
        <f>Q2</f>
        <v>43313</v>
      </c>
      <c r="V6" s="12">
        <f>U6+1</f>
        <v>43314</v>
      </c>
      <c r="W6" s="12">
        <f t="shared" ref="W6:CB7" si="0">V6+1</f>
        <v>43315</v>
      </c>
      <c r="X6" s="12">
        <f t="shared" si="0"/>
        <v>43316</v>
      </c>
      <c r="Y6" s="12">
        <f t="shared" si="0"/>
        <v>43317</v>
      </c>
      <c r="Z6" s="12">
        <f t="shared" si="0"/>
        <v>43318</v>
      </c>
      <c r="AA6" s="12">
        <f t="shared" si="0"/>
        <v>43319</v>
      </c>
      <c r="AB6" s="12">
        <f t="shared" si="0"/>
        <v>43320</v>
      </c>
      <c r="AC6" s="12">
        <f t="shared" si="0"/>
        <v>43321</v>
      </c>
      <c r="AD6" s="12">
        <f t="shared" si="0"/>
        <v>43322</v>
      </c>
      <c r="AE6" s="12">
        <f t="shared" si="0"/>
        <v>43323</v>
      </c>
      <c r="AF6" s="12">
        <f t="shared" si="0"/>
        <v>43324</v>
      </c>
      <c r="AG6" s="12">
        <f t="shared" si="0"/>
        <v>43325</v>
      </c>
      <c r="AH6" s="12">
        <f t="shared" si="0"/>
        <v>43326</v>
      </c>
      <c r="AI6" s="12">
        <f t="shared" si="0"/>
        <v>43327</v>
      </c>
      <c r="AJ6" s="12">
        <f t="shared" si="0"/>
        <v>43328</v>
      </c>
      <c r="AK6" s="12">
        <f t="shared" si="0"/>
        <v>43329</v>
      </c>
      <c r="AL6" s="12">
        <f t="shared" si="0"/>
        <v>43330</v>
      </c>
      <c r="AM6" s="12">
        <f t="shared" si="0"/>
        <v>43331</v>
      </c>
      <c r="AN6" s="12">
        <f t="shared" si="0"/>
        <v>43332</v>
      </c>
      <c r="AO6" s="12">
        <f t="shared" si="0"/>
        <v>43333</v>
      </c>
      <c r="AP6" s="12">
        <f t="shared" si="0"/>
        <v>43334</v>
      </c>
      <c r="AQ6" s="12">
        <f t="shared" si="0"/>
        <v>43335</v>
      </c>
      <c r="AR6" s="12">
        <f t="shared" si="0"/>
        <v>43336</v>
      </c>
      <c r="AS6" s="12">
        <f t="shared" si="0"/>
        <v>43337</v>
      </c>
      <c r="AT6" s="12">
        <f t="shared" si="0"/>
        <v>43338</v>
      </c>
      <c r="AU6" s="12">
        <f t="shared" si="0"/>
        <v>43339</v>
      </c>
      <c r="AV6" s="12">
        <f t="shared" si="0"/>
        <v>43340</v>
      </c>
      <c r="AW6" s="12">
        <f t="shared" si="0"/>
        <v>43341</v>
      </c>
      <c r="AX6" s="12">
        <f t="shared" si="0"/>
        <v>43342</v>
      </c>
      <c r="AY6" s="12">
        <f t="shared" si="0"/>
        <v>43343</v>
      </c>
      <c r="AZ6" s="12">
        <f t="shared" si="0"/>
        <v>43344</v>
      </c>
      <c r="BA6" s="12">
        <f t="shared" si="0"/>
        <v>43345</v>
      </c>
      <c r="BB6" s="12">
        <f t="shared" si="0"/>
        <v>43346</v>
      </c>
      <c r="BC6" s="12">
        <f t="shared" si="0"/>
        <v>43347</v>
      </c>
      <c r="BD6" s="12">
        <f t="shared" si="0"/>
        <v>43348</v>
      </c>
      <c r="BE6" s="12">
        <f t="shared" si="0"/>
        <v>43349</v>
      </c>
      <c r="BF6" s="12">
        <f t="shared" si="0"/>
        <v>43350</v>
      </c>
      <c r="BG6" s="12">
        <f t="shared" si="0"/>
        <v>43351</v>
      </c>
      <c r="BH6" s="12">
        <f t="shared" si="0"/>
        <v>43352</v>
      </c>
      <c r="BI6" s="12">
        <f t="shared" si="0"/>
        <v>43353</v>
      </c>
      <c r="BJ6" s="12">
        <f t="shared" si="0"/>
        <v>43354</v>
      </c>
      <c r="BK6" s="12">
        <f t="shared" si="0"/>
        <v>43355</v>
      </c>
      <c r="BL6" s="12">
        <f t="shared" si="0"/>
        <v>43356</v>
      </c>
      <c r="BM6" s="12">
        <f t="shared" si="0"/>
        <v>43357</v>
      </c>
      <c r="BN6" s="12">
        <f t="shared" si="0"/>
        <v>43358</v>
      </c>
      <c r="BO6" s="12">
        <f t="shared" si="0"/>
        <v>43359</v>
      </c>
      <c r="BP6" s="12">
        <f t="shared" si="0"/>
        <v>43360</v>
      </c>
      <c r="BQ6" s="12">
        <f t="shared" si="0"/>
        <v>43361</v>
      </c>
      <c r="BR6" s="12">
        <f t="shared" si="0"/>
        <v>43362</v>
      </c>
      <c r="BS6" s="12">
        <f t="shared" si="0"/>
        <v>43363</v>
      </c>
      <c r="BT6" s="12">
        <f t="shared" si="0"/>
        <v>43364</v>
      </c>
      <c r="BU6" s="12">
        <f t="shared" si="0"/>
        <v>43365</v>
      </c>
      <c r="BV6" s="12">
        <f t="shared" si="0"/>
        <v>43366</v>
      </c>
      <c r="BW6" s="12">
        <f t="shared" si="0"/>
        <v>43367</v>
      </c>
      <c r="BX6" s="12">
        <f t="shared" si="0"/>
        <v>43368</v>
      </c>
      <c r="BY6" s="12">
        <f t="shared" si="0"/>
        <v>43369</v>
      </c>
      <c r="BZ6" s="12">
        <f t="shared" si="0"/>
        <v>43370</v>
      </c>
      <c r="CA6" s="12">
        <f t="shared" si="0"/>
        <v>43371</v>
      </c>
      <c r="CB6" s="12">
        <f t="shared" si="0"/>
        <v>43372</v>
      </c>
    </row>
    <row r="7" spans="1:81" ht="13.5" customHeight="1">
      <c r="A7" s="119"/>
      <c r="B7" s="119"/>
      <c r="C7" s="119"/>
      <c r="D7" s="119"/>
      <c r="E7" s="121"/>
      <c r="F7" s="111"/>
      <c r="G7" s="117"/>
      <c r="H7" s="117"/>
      <c r="I7" s="117"/>
      <c r="J7" s="119"/>
      <c r="K7" s="114"/>
      <c r="L7" s="119"/>
      <c r="M7" s="120"/>
      <c r="N7" s="120"/>
      <c r="O7" s="120"/>
      <c r="P7" s="120"/>
      <c r="Q7" s="120"/>
      <c r="R7" s="120"/>
      <c r="S7" s="120"/>
      <c r="T7" s="11"/>
      <c r="U7" s="13">
        <f>Q2</f>
        <v>43313</v>
      </c>
      <c r="V7" s="13">
        <v>42945</v>
      </c>
      <c r="W7" s="13">
        <v>42946</v>
      </c>
      <c r="X7" s="13">
        <v>42947</v>
      </c>
      <c r="Y7" s="13">
        <v>42948</v>
      </c>
      <c r="Z7" s="13">
        <v>42949</v>
      </c>
      <c r="AA7" s="13">
        <v>42950</v>
      </c>
      <c r="AB7" s="13">
        <v>42951</v>
      </c>
      <c r="AC7" s="13">
        <v>42952</v>
      </c>
      <c r="AD7" s="13">
        <v>42953</v>
      </c>
      <c r="AE7" s="13">
        <v>42954</v>
      </c>
      <c r="AF7" s="13">
        <v>42955</v>
      </c>
      <c r="AG7" s="13">
        <v>42956</v>
      </c>
      <c r="AH7" s="13">
        <v>42957</v>
      </c>
      <c r="AI7" s="13">
        <v>42958</v>
      </c>
      <c r="AJ7" s="13">
        <v>42959</v>
      </c>
      <c r="AK7" s="13">
        <v>42960</v>
      </c>
      <c r="AL7" s="13">
        <v>42961</v>
      </c>
      <c r="AM7" s="13">
        <v>42962</v>
      </c>
      <c r="AN7" s="13">
        <v>42963</v>
      </c>
      <c r="AO7" s="13">
        <v>42964</v>
      </c>
      <c r="AP7" s="13">
        <v>42965</v>
      </c>
      <c r="AQ7" s="13">
        <v>42966</v>
      </c>
      <c r="AR7" s="13">
        <v>42967</v>
      </c>
      <c r="AS7" s="13">
        <v>42968</v>
      </c>
      <c r="AT7" s="13">
        <v>42969</v>
      </c>
      <c r="AU7" s="13">
        <v>42970</v>
      </c>
      <c r="AV7" s="13">
        <v>42971</v>
      </c>
      <c r="AW7" s="13">
        <v>42972</v>
      </c>
      <c r="AX7" s="13">
        <v>42973</v>
      </c>
      <c r="AY7" s="13">
        <v>42974</v>
      </c>
      <c r="AZ7" s="13">
        <v>42975</v>
      </c>
      <c r="BA7" s="13">
        <v>42976</v>
      </c>
      <c r="BB7" s="13">
        <v>42977</v>
      </c>
      <c r="BC7" s="13">
        <v>42978</v>
      </c>
      <c r="BD7" s="13">
        <v>42979</v>
      </c>
      <c r="BE7" s="13">
        <v>42980</v>
      </c>
      <c r="BF7" s="13">
        <v>42981</v>
      </c>
      <c r="BG7" s="13">
        <v>42982</v>
      </c>
      <c r="BH7" s="13">
        <v>42983</v>
      </c>
      <c r="BI7" s="13">
        <v>42984</v>
      </c>
      <c r="BJ7" s="13">
        <v>42985</v>
      </c>
      <c r="BK7" s="13">
        <v>42986</v>
      </c>
      <c r="BL7" s="13">
        <f t="shared" si="0"/>
        <v>42987</v>
      </c>
      <c r="BM7" s="13">
        <f t="shared" si="0"/>
        <v>42988</v>
      </c>
      <c r="BN7" s="13">
        <f t="shared" si="0"/>
        <v>42989</v>
      </c>
      <c r="BO7" s="13">
        <f t="shared" si="0"/>
        <v>42990</v>
      </c>
      <c r="BP7" s="13">
        <f t="shared" si="0"/>
        <v>42991</v>
      </c>
      <c r="BQ7" s="13">
        <f t="shared" si="0"/>
        <v>42992</v>
      </c>
      <c r="BR7" s="13">
        <f t="shared" si="0"/>
        <v>42993</v>
      </c>
      <c r="BS7" s="13">
        <f t="shared" si="0"/>
        <v>42994</v>
      </c>
      <c r="BT7" s="13">
        <f t="shared" si="0"/>
        <v>42995</v>
      </c>
      <c r="BU7" s="13">
        <f t="shared" si="0"/>
        <v>42996</v>
      </c>
      <c r="BV7" s="13">
        <f t="shared" si="0"/>
        <v>42997</v>
      </c>
      <c r="BW7" s="13">
        <f t="shared" si="0"/>
        <v>42998</v>
      </c>
      <c r="BX7" s="13">
        <f t="shared" si="0"/>
        <v>42999</v>
      </c>
      <c r="BY7" s="13">
        <f t="shared" si="0"/>
        <v>43000</v>
      </c>
      <c r="BZ7" s="13">
        <f t="shared" si="0"/>
        <v>43001</v>
      </c>
      <c r="CA7" s="13">
        <f t="shared" si="0"/>
        <v>43002</v>
      </c>
      <c r="CB7" s="13">
        <f t="shared" si="0"/>
        <v>43003</v>
      </c>
    </row>
    <row r="8" spans="1:81" ht="15.75" customHeight="1">
      <c r="A8" s="119"/>
      <c r="B8" s="119"/>
      <c r="C8" s="119"/>
      <c r="D8" s="119"/>
      <c r="E8" s="121"/>
      <c r="F8" s="112"/>
      <c r="G8" s="118"/>
      <c r="H8" s="118"/>
      <c r="I8" s="118"/>
      <c r="J8" s="119"/>
      <c r="K8" s="115"/>
      <c r="L8" s="119"/>
      <c r="M8" s="120"/>
      <c r="N8" s="120"/>
      <c r="O8" s="120"/>
      <c r="P8" s="120"/>
      <c r="Q8" s="120"/>
      <c r="R8" s="120"/>
      <c r="S8" s="120"/>
      <c r="T8" s="14"/>
      <c r="U8" s="14">
        <v>1</v>
      </c>
      <c r="V8" s="14">
        <v>2</v>
      </c>
      <c r="W8" s="14">
        <v>3</v>
      </c>
      <c r="X8" s="14">
        <v>4</v>
      </c>
      <c r="Y8" s="14">
        <v>5</v>
      </c>
      <c r="Z8" s="14">
        <v>6</v>
      </c>
      <c r="AA8" s="14">
        <v>7</v>
      </c>
      <c r="AB8" s="14">
        <v>8</v>
      </c>
      <c r="AC8" s="14">
        <v>9</v>
      </c>
      <c r="AD8" s="14">
        <v>10</v>
      </c>
      <c r="AE8" s="14">
        <v>11</v>
      </c>
      <c r="AF8" s="14">
        <v>12</v>
      </c>
      <c r="AG8" s="14">
        <v>13</v>
      </c>
      <c r="AH8" s="14">
        <v>14</v>
      </c>
      <c r="AI8" s="14">
        <v>15</v>
      </c>
      <c r="AJ8" s="14">
        <v>16</v>
      </c>
      <c r="AK8" s="14">
        <v>17</v>
      </c>
      <c r="AL8" s="14">
        <v>18</v>
      </c>
      <c r="AM8" s="14">
        <v>19</v>
      </c>
      <c r="AN8" s="14">
        <v>20</v>
      </c>
      <c r="AO8" s="14">
        <v>21</v>
      </c>
      <c r="AP8" s="14">
        <v>22</v>
      </c>
      <c r="AQ8" s="14">
        <v>23</v>
      </c>
      <c r="AR8" s="14">
        <v>24</v>
      </c>
      <c r="AS8" s="14">
        <v>25</v>
      </c>
      <c r="AT8" s="14">
        <v>26</v>
      </c>
      <c r="AU8" s="14">
        <v>27</v>
      </c>
      <c r="AV8" s="14">
        <v>28</v>
      </c>
      <c r="AW8" s="14">
        <v>29</v>
      </c>
      <c r="AX8" s="14">
        <v>30</v>
      </c>
      <c r="AY8" s="14">
        <v>31</v>
      </c>
      <c r="AZ8" s="14">
        <v>32</v>
      </c>
      <c r="BA8" s="14">
        <v>33</v>
      </c>
      <c r="BB8" s="14">
        <v>34</v>
      </c>
      <c r="BC8" s="14">
        <v>35</v>
      </c>
      <c r="BD8" s="14">
        <v>36</v>
      </c>
      <c r="BE8" s="14">
        <v>37</v>
      </c>
      <c r="BF8" s="14">
        <v>38</v>
      </c>
      <c r="BG8" s="14">
        <v>39</v>
      </c>
      <c r="BH8" s="14">
        <v>40</v>
      </c>
      <c r="BI8" s="14">
        <v>41</v>
      </c>
      <c r="BJ8" s="14">
        <v>42</v>
      </c>
      <c r="BK8" s="14">
        <v>43</v>
      </c>
      <c r="BL8" s="14">
        <v>44</v>
      </c>
      <c r="BM8" s="14">
        <v>45</v>
      </c>
      <c r="BN8" s="14">
        <v>46</v>
      </c>
      <c r="BO8" s="14">
        <v>47</v>
      </c>
      <c r="BP8" s="14">
        <v>48</v>
      </c>
      <c r="BQ8" s="14">
        <v>49</v>
      </c>
      <c r="BR8" s="14">
        <v>50</v>
      </c>
      <c r="BS8" s="14">
        <v>51</v>
      </c>
      <c r="BT8" s="14">
        <v>52</v>
      </c>
      <c r="BU8" s="14">
        <v>53</v>
      </c>
      <c r="BV8" s="14">
        <v>54</v>
      </c>
      <c r="BW8" s="14">
        <v>55</v>
      </c>
      <c r="BX8" s="14">
        <v>56</v>
      </c>
      <c r="BY8" s="14">
        <v>57</v>
      </c>
      <c r="BZ8" s="14">
        <v>58</v>
      </c>
      <c r="CA8" s="14">
        <v>59</v>
      </c>
      <c r="CB8" s="14">
        <v>60</v>
      </c>
      <c r="CC8" s="17"/>
    </row>
    <row r="9" spans="1:81" ht="14.25">
      <c r="A9" s="46"/>
      <c r="B9" s="90" t="s">
        <v>151</v>
      </c>
      <c r="C9" s="48"/>
      <c r="D9" s="48"/>
      <c r="E9" s="48"/>
      <c r="F9" s="49"/>
      <c r="G9" s="54"/>
      <c r="H9" s="50"/>
      <c r="I9" s="50"/>
      <c r="J9" s="35"/>
      <c r="K9" s="51"/>
      <c r="L9" s="36"/>
      <c r="M9" s="35"/>
      <c r="N9" s="35"/>
      <c r="O9" s="35"/>
      <c r="P9" s="52"/>
      <c r="Q9" s="52"/>
      <c r="R9" s="52"/>
      <c r="S9" s="52"/>
    </row>
    <row r="10" spans="1:81" ht="14.25">
      <c r="A10" s="46"/>
      <c r="B10" s="47" t="s">
        <v>154</v>
      </c>
      <c r="C10" s="48"/>
      <c r="D10" s="48"/>
      <c r="E10" s="48"/>
      <c r="F10" s="49"/>
      <c r="G10" s="54"/>
      <c r="H10" s="50"/>
      <c r="I10" s="50"/>
      <c r="J10" s="35"/>
      <c r="K10" s="51"/>
      <c r="L10" s="36">
        <f t="shared" ref="L10:L36" si="1">I10*H10*G10</f>
        <v>0</v>
      </c>
      <c r="M10" s="35"/>
      <c r="N10" s="35"/>
      <c r="O10" s="35"/>
      <c r="P10" s="52"/>
      <c r="Q10" s="52"/>
      <c r="R10" s="52"/>
      <c r="S10" s="52"/>
    </row>
    <row r="11" spans="1:81" ht="14.25">
      <c r="A11" s="46">
        <v>1</v>
      </c>
      <c r="B11" s="47" t="s">
        <v>166</v>
      </c>
      <c r="C11" s="48"/>
      <c r="D11" s="48"/>
      <c r="E11" s="48"/>
      <c r="F11" s="49"/>
      <c r="G11" s="54">
        <v>1000000</v>
      </c>
      <c r="H11" s="50">
        <v>1</v>
      </c>
      <c r="I11" s="50">
        <v>33</v>
      </c>
      <c r="J11" s="35" t="s">
        <v>168</v>
      </c>
      <c r="K11" s="51">
        <f t="shared" ref="K11:K12" si="2">(L11/$L$2)*100%</f>
        <v>9.222127516872302E-3</v>
      </c>
      <c r="L11" s="36">
        <f t="shared" ref="L11:L12" si="3">I11*H11*G11</f>
        <v>33000000</v>
      </c>
      <c r="M11" s="35"/>
      <c r="N11" s="35"/>
      <c r="O11" s="35"/>
      <c r="P11" s="52"/>
      <c r="Q11" s="52"/>
      <c r="R11" s="52"/>
      <c r="S11" s="52"/>
    </row>
    <row r="12" spans="1:81" ht="14.25">
      <c r="A12" s="46">
        <v>2</v>
      </c>
      <c r="B12" s="47" t="s">
        <v>167</v>
      </c>
      <c r="C12" s="48"/>
      <c r="D12" s="48"/>
      <c r="E12" s="48"/>
      <c r="F12" s="49"/>
      <c r="G12" s="54">
        <v>250000</v>
      </c>
      <c r="H12" s="50">
        <v>1</v>
      </c>
      <c r="I12" s="50">
        <v>33</v>
      </c>
      <c r="J12" s="35" t="s">
        <v>168</v>
      </c>
      <c r="K12" s="51">
        <f t="shared" si="2"/>
        <v>2.3055318792180755E-3</v>
      </c>
      <c r="L12" s="36">
        <f t="shared" si="3"/>
        <v>8250000</v>
      </c>
      <c r="M12" s="35"/>
      <c r="N12" s="35"/>
      <c r="O12" s="35"/>
      <c r="P12" s="52"/>
      <c r="Q12" s="52"/>
      <c r="R12" s="52"/>
      <c r="S12" s="52"/>
    </row>
    <row r="13" spans="1:81" ht="14.25">
      <c r="A13" s="46">
        <v>4</v>
      </c>
      <c r="B13" s="47" t="s">
        <v>153</v>
      </c>
      <c r="C13" s="48"/>
      <c r="D13" s="48" t="s">
        <v>38</v>
      </c>
      <c r="E13" s="48" t="s">
        <v>58</v>
      </c>
      <c r="F13" s="49"/>
      <c r="G13" s="54">
        <v>900000</v>
      </c>
      <c r="H13" s="50">
        <v>1</v>
      </c>
      <c r="I13" s="50">
        <f>33*10</f>
        <v>330</v>
      </c>
      <c r="J13" s="35" t="s">
        <v>145</v>
      </c>
      <c r="K13" s="51">
        <f t="shared" ref="K13:K44" si="4">(L13/$L$2)*100%</f>
        <v>8.2999147651850708E-2</v>
      </c>
      <c r="L13" s="36">
        <f t="shared" si="1"/>
        <v>297000000</v>
      </c>
      <c r="M13" s="35"/>
      <c r="N13" s="35"/>
      <c r="O13" s="35"/>
      <c r="P13" s="52"/>
      <c r="Q13" s="52"/>
      <c r="R13" s="52"/>
      <c r="S13" s="52"/>
    </row>
    <row r="14" spans="1:81" ht="14.25">
      <c r="A14" s="46">
        <v>5</v>
      </c>
      <c r="B14" s="47" t="s">
        <v>134</v>
      </c>
      <c r="C14" s="48"/>
      <c r="D14" s="48" t="s">
        <v>33</v>
      </c>
      <c r="E14" s="48"/>
      <c r="F14" s="49"/>
      <c r="G14" s="54">
        <v>400000</v>
      </c>
      <c r="H14" s="50">
        <v>8</v>
      </c>
      <c r="I14" s="50">
        <v>33</v>
      </c>
      <c r="J14" s="35" t="s">
        <v>135</v>
      </c>
      <c r="K14" s="51">
        <f t="shared" si="4"/>
        <v>2.9510808053991366E-2</v>
      </c>
      <c r="L14" s="36">
        <f t="shared" si="1"/>
        <v>105600000</v>
      </c>
      <c r="M14" s="35"/>
      <c r="N14" s="35"/>
      <c r="O14" s="35"/>
      <c r="P14" s="52"/>
      <c r="Q14" s="52"/>
      <c r="R14" s="52"/>
      <c r="S14" s="52"/>
    </row>
    <row r="15" spans="1:81" ht="14.25">
      <c r="A15" s="46">
        <v>6</v>
      </c>
      <c r="B15" s="47" t="s">
        <v>155</v>
      </c>
      <c r="C15" s="48"/>
      <c r="D15" s="48" t="s">
        <v>38</v>
      </c>
      <c r="E15" s="48" t="s">
        <v>60</v>
      </c>
      <c r="F15" s="49"/>
      <c r="G15" s="54">
        <v>30000000</v>
      </c>
      <c r="H15" s="50">
        <v>1</v>
      </c>
      <c r="I15" s="50">
        <v>1</v>
      </c>
      <c r="J15" s="35" t="s">
        <v>137</v>
      </c>
      <c r="K15" s="51">
        <f t="shared" si="4"/>
        <v>8.3837522880657288E-3</v>
      </c>
      <c r="L15" s="36">
        <f t="shared" si="1"/>
        <v>30000000</v>
      </c>
      <c r="M15" s="35"/>
      <c r="N15" s="35"/>
      <c r="O15" s="35"/>
      <c r="P15" s="52"/>
      <c r="Q15" s="52"/>
      <c r="R15" s="52"/>
      <c r="S15" s="52"/>
    </row>
    <row r="16" spans="1:81" ht="14.25">
      <c r="A16" s="46">
        <v>7</v>
      </c>
      <c r="B16" s="47" t="s">
        <v>156</v>
      </c>
      <c r="C16" s="48"/>
      <c r="D16" s="48" t="s">
        <v>38</v>
      </c>
      <c r="E16" s="48" t="s">
        <v>60</v>
      </c>
      <c r="F16" s="49"/>
      <c r="G16" s="54">
        <v>30000000</v>
      </c>
      <c r="H16" s="50">
        <v>1</v>
      </c>
      <c r="I16" s="50">
        <v>1</v>
      </c>
      <c r="J16" s="35" t="s">
        <v>137</v>
      </c>
      <c r="K16" s="51">
        <f t="shared" si="4"/>
        <v>8.3837522880657288E-3</v>
      </c>
      <c r="L16" s="36">
        <f t="shared" si="1"/>
        <v>30000000</v>
      </c>
      <c r="M16" s="35"/>
      <c r="N16" s="35"/>
      <c r="O16" s="35"/>
      <c r="P16" s="52"/>
      <c r="Q16" s="52"/>
      <c r="R16" s="52"/>
      <c r="S16" s="52"/>
    </row>
    <row r="17" spans="1:19" ht="14.25">
      <c r="A17" s="46">
        <v>8</v>
      </c>
      <c r="B17" s="47" t="s">
        <v>138</v>
      </c>
      <c r="C17" s="48"/>
      <c r="D17" s="48" t="s">
        <v>33</v>
      </c>
      <c r="E17" s="48" t="s">
        <v>47</v>
      </c>
      <c r="F17" s="49"/>
      <c r="G17" s="54">
        <v>500000</v>
      </c>
      <c r="H17" s="50">
        <v>1</v>
      </c>
      <c r="I17" s="50">
        <v>33</v>
      </c>
      <c r="J17" s="35" t="s">
        <v>135</v>
      </c>
      <c r="K17" s="51">
        <f t="shared" si="4"/>
        <v>4.611063758436151E-3</v>
      </c>
      <c r="L17" s="36">
        <f t="shared" si="1"/>
        <v>16500000</v>
      </c>
      <c r="M17" s="35"/>
      <c r="N17" s="35"/>
      <c r="O17" s="35"/>
      <c r="P17" s="52"/>
      <c r="Q17" s="52"/>
      <c r="R17" s="52"/>
      <c r="S17" s="52"/>
    </row>
    <row r="18" spans="1:19" ht="14.25">
      <c r="A18" s="46">
        <v>9</v>
      </c>
      <c r="B18" s="47" t="s">
        <v>143</v>
      </c>
      <c r="C18" s="48"/>
      <c r="D18" s="48" t="s">
        <v>38</v>
      </c>
      <c r="E18" s="48" t="s">
        <v>66</v>
      </c>
      <c r="F18" s="49"/>
      <c r="G18" s="54">
        <v>450000</v>
      </c>
      <c r="H18" s="50">
        <v>1</v>
      </c>
      <c r="I18" s="50">
        <f>32*10</f>
        <v>320</v>
      </c>
      <c r="J18" s="35" t="s">
        <v>145</v>
      </c>
      <c r="K18" s="51">
        <f t="shared" si="4"/>
        <v>4.0242010982715494E-2</v>
      </c>
      <c r="L18" s="36">
        <f t="shared" si="1"/>
        <v>144000000</v>
      </c>
      <c r="M18" s="35"/>
      <c r="N18" s="35"/>
      <c r="O18" s="35"/>
      <c r="P18" s="52"/>
      <c r="Q18" s="52"/>
      <c r="R18" s="52"/>
      <c r="S18" s="52"/>
    </row>
    <row r="19" spans="1:19" ht="14.25">
      <c r="A19" s="46">
        <v>10</v>
      </c>
      <c r="B19" s="47" t="s">
        <v>144</v>
      </c>
      <c r="C19" s="48"/>
      <c r="D19" s="48" t="s">
        <v>38</v>
      </c>
      <c r="E19" s="48" t="s">
        <v>69</v>
      </c>
      <c r="F19" s="49"/>
      <c r="G19" s="54">
        <v>2500000</v>
      </c>
      <c r="H19" s="50">
        <v>1</v>
      </c>
      <c r="I19" s="50">
        <v>1</v>
      </c>
      <c r="J19" s="35" t="s">
        <v>137</v>
      </c>
      <c r="K19" s="51">
        <f t="shared" si="4"/>
        <v>6.9864602400547743E-4</v>
      </c>
      <c r="L19" s="36">
        <f t="shared" si="1"/>
        <v>2500000</v>
      </c>
      <c r="M19" s="35"/>
      <c r="N19" s="35"/>
      <c r="O19" s="35"/>
      <c r="P19" s="52"/>
      <c r="Q19" s="52"/>
      <c r="R19" s="52"/>
      <c r="S19" s="52"/>
    </row>
    <row r="20" spans="1:19" ht="14.25">
      <c r="A20" s="46">
        <v>11</v>
      </c>
      <c r="B20" s="95" t="s">
        <v>170</v>
      </c>
      <c r="C20" s="48"/>
      <c r="D20" s="48"/>
      <c r="E20" s="48"/>
      <c r="F20" s="49"/>
      <c r="G20" s="54">
        <v>15000</v>
      </c>
      <c r="H20" s="50">
        <f>2*80</f>
        <v>160</v>
      </c>
      <c r="I20" s="50">
        <v>30</v>
      </c>
      <c r="J20" s="35" t="s">
        <v>172</v>
      </c>
      <c r="K20" s="51">
        <f t="shared" si="4"/>
        <v>2.0121005491357747E-2</v>
      </c>
      <c r="L20" s="36">
        <f t="shared" si="1"/>
        <v>72000000</v>
      </c>
      <c r="M20" s="35"/>
      <c r="N20" s="35"/>
      <c r="O20" s="35"/>
      <c r="P20" s="52"/>
      <c r="Q20" s="52"/>
      <c r="R20" s="52"/>
      <c r="S20" s="52"/>
    </row>
    <row r="21" spans="1:19" ht="14.25">
      <c r="A21" s="46">
        <v>12</v>
      </c>
      <c r="B21" s="95" t="s">
        <v>171</v>
      </c>
      <c r="C21" s="48"/>
      <c r="D21" s="48"/>
      <c r="E21" s="48"/>
      <c r="F21" s="49"/>
      <c r="G21" s="54">
        <v>15000</v>
      </c>
      <c r="H21" s="50">
        <v>30</v>
      </c>
      <c r="I21" s="50">
        <v>30</v>
      </c>
      <c r="J21" s="35" t="s">
        <v>172</v>
      </c>
      <c r="K21" s="51">
        <f t="shared" si="4"/>
        <v>3.7726885296295778E-3</v>
      </c>
      <c r="L21" s="36">
        <f t="shared" si="1"/>
        <v>13500000</v>
      </c>
      <c r="M21" s="35"/>
      <c r="N21" s="35"/>
      <c r="O21" s="35"/>
      <c r="P21" s="52"/>
      <c r="Q21" s="52"/>
      <c r="R21" s="52"/>
      <c r="S21" s="52"/>
    </row>
    <row r="22" spans="1:19" ht="14.25">
      <c r="A22" s="46">
        <v>13</v>
      </c>
      <c r="B22" s="47" t="s">
        <v>34</v>
      </c>
      <c r="C22" s="48"/>
      <c r="D22" s="48" t="s">
        <v>33</v>
      </c>
      <c r="E22" s="48" t="s">
        <v>34</v>
      </c>
      <c r="F22" s="49"/>
      <c r="G22" s="54">
        <v>500000</v>
      </c>
      <c r="H22" s="50">
        <v>2</v>
      </c>
      <c r="I22" s="50">
        <v>33</v>
      </c>
      <c r="J22" s="35" t="s">
        <v>135</v>
      </c>
      <c r="K22" s="51">
        <f t="shared" si="4"/>
        <v>9.222127516872302E-3</v>
      </c>
      <c r="L22" s="36">
        <f t="shared" si="1"/>
        <v>33000000</v>
      </c>
      <c r="M22" s="35"/>
      <c r="N22" s="35"/>
      <c r="O22" s="35"/>
      <c r="P22" s="52"/>
      <c r="Q22" s="52"/>
      <c r="R22" s="52"/>
      <c r="S22" s="52"/>
    </row>
    <row r="23" spans="1:19" ht="14.25">
      <c r="A23" s="46">
        <v>14</v>
      </c>
      <c r="B23" s="47" t="s">
        <v>131</v>
      </c>
      <c r="C23" s="48"/>
      <c r="D23" s="48" t="s">
        <v>33</v>
      </c>
      <c r="E23" s="48" t="s">
        <v>41</v>
      </c>
      <c r="F23" s="49"/>
      <c r="G23" s="54">
        <v>1800000</v>
      </c>
      <c r="H23" s="50">
        <v>2</v>
      </c>
      <c r="I23" s="50">
        <v>2</v>
      </c>
      <c r="J23" s="35" t="s">
        <v>140</v>
      </c>
      <c r="K23" s="51">
        <f t="shared" si="4"/>
        <v>2.0121005491357748E-3</v>
      </c>
      <c r="L23" s="36">
        <f t="shared" si="1"/>
        <v>7200000</v>
      </c>
      <c r="M23" s="35"/>
      <c r="N23" s="35"/>
      <c r="O23" s="35"/>
      <c r="P23" s="52"/>
      <c r="Q23" s="52"/>
      <c r="R23" s="52"/>
      <c r="S23" s="52"/>
    </row>
    <row r="24" spans="1:19" ht="14.25">
      <c r="A24" s="46">
        <v>15</v>
      </c>
      <c r="B24" s="47" t="s">
        <v>157</v>
      </c>
      <c r="C24" s="48"/>
      <c r="D24" s="48" t="s">
        <v>33</v>
      </c>
      <c r="E24" s="48" t="s">
        <v>42</v>
      </c>
      <c r="F24" s="49"/>
      <c r="G24" s="54">
        <v>1000000</v>
      </c>
      <c r="H24" s="50">
        <v>2</v>
      </c>
      <c r="I24" s="50">
        <v>33</v>
      </c>
      <c r="J24" s="35" t="s">
        <v>158</v>
      </c>
      <c r="K24" s="51">
        <f t="shared" si="4"/>
        <v>1.8444255033744604E-2</v>
      </c>
      <c r="L24" s="36">
        <f t="shared" si="1"/>
        <v>66000000</v>
      </c>
      <c r="M24" s="35"/>
      <c r="N24" s="35"/>
      <c r="O24" s="35"/>
      <c r="P24" s="52"/>
      <c r="Q24" s="52"/>
      <c r="R24" s="52"/>
      <c r="S24" s="52"/>
    </row>
    <row r="25" spans="1:19" ht="14.25">
      <c r="A25" s="46"/>
      <c r="B25" s="89" t="s">
        <v>161</v>
      </c>
      <c r="C25" s="48"/>
      <c r="D25" s="48"/>
      <c r="E25" s="48"/>
      <c r="F25" s="49"/>
      <c r="G25" s="54"/>
      <c r="H25" s="50"/>
      <c r="I25" s="50"/>
      <c r="J25" s="35"/>
      <c r="K25" s="51"/>
      <c r="L25" s="36"/>
      <c r="M25" s="35"/>
      <c r="N25" s="35"/>
      <c r="O25" s="35"/>
      <c r="P25" s="52"/>
      <c r="Q25" s="52"/>
      <c r="R25" s="52"/>
      <c r="S25" s="52"/>
    </row>
    <row r="26" spans="1:19" ht="14.25">
      <c r="A26" s="46">
        <v>1</v>
      </c>
      <c r="B26" s="47" t="s">
        <v>160</v>
      </c>
      <c r="C26" s="48"/>
      <c r="D26" s="48" t="s">
        <v>39</v>
      </c>
      <c r="E26" s="48" t="s">
        <v>87</v>
      </c>
      <c r="F26" s="49"/>
      <c r="G26" s="54">
        <v>40000000</v>
      </c>
      <c r="H26" s="50">
        <v>4</v>
      </c>
      <c r="I26" s="50">
        <v>2</v>
      </c>
      <c r="J26" s="35" t="s">
        <v>130</v>
      </c>
      <c r="K26" s="51">
        <f t="shared" si="4"/>
        <v>8.9426691072701112E-2</v>
      </c>
      <c r="L26" s="36">
        <f t="shared" si="1"/>
        <v>320000000</v>
      </c>
      <c r="M26" s="35"/>
      <c r="N26" s="35"/>
      <c r="O26" s="35"/>
      <c r="P26" s="52"/>
      <c r="Q26" s="52"/>
      <c r="R26" s="52"/>
      <c r="S26" s="52"/>
    </row>
    <row r="27" spans="1:19" ht="14.25">
      <c r="A27" s="46"/>
      <c r="B27" s="47"/>
      <c r="C27" s="48"/>
      <c r="D27" s="48" t="s">
        <v>39</v>
      </c>
      <c r="E27" s="48" t="s">
        <v>88</v>
      </c>
      <c r="F27" s="49"/>
      <c r="G27" s="54">
        <v>35000000</v>
      </c>
      <c r="H27" s="50">
        <v>3</v>
      </c>
      <c r="I27" s="50">
        <v>2</v>
      </c>
      <c r="J27" s="35" t="s">
        <v>130</v>
      </c>
      <c r="K27" s="51">
        <f t="shared" si="4"/>
        <v>5.8686266016460098E-2</v>
      </c>
      <c r="L27" s="36">
        <f t="shared" si="1"/>
        <v>210000000</v>
      </c>
      <c r="M27" s="35"/>
      <c r="N27" s="35"/>
      <c r="O27" s="35"/>
      <c r="P27" s="52"/>
      <c r="Q27" s="52"/>
      <c r="R27" s="52"/>
      <c r="S27" s="52"/>
    </row>
    <row r="28" spans="1:19" ht="14.25">
      <c r="A28" s="46"/>
      <c r="B28" s="47"/>
      <c r="C28" s="48"/>
      <c r="D28" s="48" t="s">
        <v>39</v>
      </c>
      <c r="E28" s="48" t="s">
        <v>89</v>
      </c>
      <c r="F28" s="49"/>
      <c r="G28" s="54">
        <v>28000000</v>
      </c>
      <c r="H28" s="50">
        <v>2</v>
      </c>
      <c r="I28" s="50">
        <v>2</v>
      </c>
      <c r="J28" s="35" t="s">
        <v>130</v>
      </c>
      <c r="K28" s="51">
        <f t="shared" si="4"/>
        <v>3.1299341875445384E-2</v>
      </c>
      <c r="L28" s="36">
        <f t="shared" si="1"/>
        <v>112000000</v>
      </c>
      <c r="M28" s="35"/>
      <c r="N28" s="35"/>
      <c r="O28" s="35"/>
      <c r="P28" s="52"/>
      <c r="Q28" s="52"/>
      <c r="R28" s="52"/>
      <c r="S28" s="52"/>
    </row>
    <row r="29" spans="1:19" ht="14.25">
      <c r="A29" s="46"/>
      <c r="B29" s="47"/>
      <c r="C29" s="48"/>
      <c r="D29" s="48" t="s">
        <v>39</v>
      </c>
      <c r="E29" s="48" t="s">
        <v>90</v>
      </c>
      <c r="F29" s="49"/>
      <c r="G29" s="54">
        <v>25000000</v>
      </c>
      <c r="H29" s="50">
        <v>6</v>
      </c>
      <c r="I29" s="50">
        <v>2</v>
      </c>
      <c r="J29" s="35" t="s">
        <v>130</v>
      </c>
      <c r="K29" s="51">
        <f t="shared" si="4"/>
        <v>8.3837522880657281E-2</v>
      </c>
      <c r="L29" s="36">
        <f t="shared" si="1"/>
        <v>300000000</v>
      </c>
      <c r="M29" s="35"/>
      <c r="N29" s="35"/>
      <c r="O29" s="35"/>
      <c r="P29" s="52"/>
      <c r="Q29" s="52"/>
      <c r="R29" s="52"/>
      <c r="S29" s="52"/>
    </row>
    <row r="30" spans="1:19" ht="14.25">
      <c r="A30" s="46">
        <v>2</v>
      </c>
      <c r="B30" s="47" t="s">
        <v>159</v>
      </c>
      <c r="C30" s="48"/>
      <c r="D30" s="48" t="s">
        <v>33</v>
      </c>
      <c r="E30" s="48"/>
      <c r="F30" s="49"/>
      <c r="G30" s="54">
        <v>250000</v>
      </c>
      <c r="H30" s="50">
        <v>14</v>
      </c>
      <c r="I30" s="50">
        <v>2</v>
      </c>
      <c r="J30" s="35" t="s">
        <v>130</v>
      </c>
      <c r="K30" s="51">
        <f t="shared" si="4"/>
        <v>1.9562088672153365E-3</v>
      </c>
      <c r="L30" s="36">
        <f t="shared" si="1"/>
        <v>7000000</v>
      </c>
      <c r="M30" s="35"/>
      <c r="N30" s="35"/>
      <c r="O30" s="35"/>
      <c r="P30" s="52"/>
      <c r="Q30" s="52"/>
      <c r="R30" s="52"/>
      <c r="S30" s="52"/>
    </row>
    <row r="31" spans="1:19" ht="14.25">
      <c r="A31" s="46"/>
      <c r="B31" s="47"/>
      <c r="C31" s="48"/>
      <c r="D31" s="48"/>
      <c r="E31" s="48"/>
      <c r="F31" s="49"/>
      <c r="G31" s="54"/>
      <c r="H31" s="50"/>
      <c r="I31" s="50"/>
      <c r="J31" s="35"/>
      <c r="K31" s="51"/>
      <c r="L31" s="36"/>
      <c r="M31" s="35"/>
      <c r="N31" s="35"/>
      <c r="O31" s="35"/>
      <c r="P31" s="52"/>
      <c r="Q31" s="52"/>
      <c r="R31" s="52"/>
      <c r="S31" s="52"/>
    </row>
    <row r="32" spans="1:19" ht="14.25">
      <c r="A32" s="46"/>
      <c r="B32" s="89" t="s">
        <v>152</v>
      </c>
      <c r="C32" s="48"/>
      <c r="D32" s="48"/>
      <c r="E32" s="48"/>
      <c r="F32" s="49"/>
      <c r="G32" s="54"/>
      <c r="H32" s="50"/>
      <c r="I32" s="50"/>
      <c r="J32" s="35"/>
      <c r="K32" s="51"/>
      <c r="L32" s="36"/>
      <c r="M32" s="35"/>
      <c r="N32" s="35"/>
      <c r="O32" s="35"/>
      <c r="P32" s="52"/>
      <c r="Q32" s="52"/>
      <c r="R32" s="52"/>
      <c r="S32" s="52"/>
    </row>
    <row r="33" spans="1:40" ht="14.25">
      <c r="A33" s="46">
        <v>1</v>
      </c>
      <c r="B33" s="47" t="s">
        <v>132</v>
      </c>
      <c r="C33" s="48"/>
      <c r="D33" s="48" t="s">
        <v>38</v>
      </c>
      <c r="E33" s="48" t="s">
        <v>56</v>
      </c>
      <c r="F33" s="49"/>
      <c r="G33" s="54">
        <v>900000</v>
      </c>
      <c r="H33" s="50">
        <v>1</v>
      </c>
      <c r="I33" s="50">
        <f>42*12</f>
        <v>504</v>
      </c>
      <c r="J33" s="35" t="s">
        <v>145</v>
      </c>
      <c r="K33" s="51">
        <f t="shared" si="4"/>
        <v>0.12676233459555381</v>
      </c>
      <c r="L33" s="36">
        <f t="shared" si="1"/>
        <v>453600000</v>
      </c>
      <c r="M33" s="35"/>
      <c r="N33" s="35"/>
      <c r="O33" s="35"/>
      <c r="P33" s="52"/>
      <c r="Q33" s="52"/>
      <c r="R33" s="52"/>
      <c r="S33" s="52"/>
    </row>
    <row r="34" spans="1:40" ht="14.25">
      <c r="A34" s="46">
        <v>2</v>
      </c>
      <c r="B34" s="47" t="s">
        <v>133</v>
      </c>
      <c r="C34" s="48"/>
      <c r="D34" s="48" t="s">
        <v>38</v>
      </c>
      <c r="E34" s="48" t="s">
        <v>58</v>
      </c>
      <c r="F34" s="49"/>
      <c r="G34" s="54">
        <v>900000</v>
      </c>
      <c r="H34" s="50">
        <v>1</v>
      </c>
      <c r="I34" s="50">
        <f>42*12</f>
        <v>504</v>
      </c>
      <c r="J34" s="35" t="s">
        <v>145</v>
      </c>
      <c r="K34" s="51">
        <f t="shared" si="4"/>
        <v>0.12676233459555381</v>
      </c>
      <c r="L34" s="36">
        <f t="shared" si="1"/>
        <v>453600000</v>
      </c>
      <c r="M34" s="35"/>
      <c r="N34" s="35"/>
      <c r="O34" s="35"/>
      <c r="P34" s="52"/>
      <c r="Q34" s="52"/>
      <c r="R34" s="52"/>
      <c r="S34" s="52"/>
    </row>
    <row r="35" spans="1:40" ht="14.25">
      <c r="A35" s="46">
        <v>3</v>
      </c>
      <c r="B35" s="47" t="s">
        <v>134</v>
      </c>
      <c r="C35" s="48"/>
      <c r="D35" s="48" t="s">
        <v>33</v>
      </c>
      <c r="E35" s="48"/>
      <c r="F35" s="49"/>
      <c r="G35" s="54">
        <v>400000</v>
      </c>
      <c r="H35" s="50">
        <v>8</v>
      </c>
      <c r="I35" s="50">
        <v>42</v>
      </c>
      <c r="J35" s="35" t="s">
        <v>135</v>
      </c>
      <c r="K35" s="51">
        <f t="shared" si="4"/>
        <v>3.7559210250534464E-2</v>
      </c>
      <c r="L35" s="36">
        <f t="shared" si="1"/>
        <v>134400000</v>
      </c>
      <c r="M35" s="35"/>
      <c r="N35" s="35"/>
      <c r="O35" s="35"/>
      <c r="P35" s="52"/>
      <c r="Q35" s="52"/>
      <c r="R35" s="52"/>
      <c r="S35" s="52"/>
    </row>
    <row r="36" spans="1:40" ht="14.25">
      <c r="A36" s="46">
        <v>5</v>
      </c>
      <c r="B36" s="47" t="s">
        <v>155</v>
      </c>
      <c r="C36" s="48"/>
      <c r="D36" s="48" t="s">
        <v>38</v>
      </c>
      <c r="E36" s="48" t="s">
        <v>60</v>
      </c>
      <c r="F36" s="49"/>
      <c r="G36" s="54">
        <v>150000000</v>
      </c>
      <c r="H36" s="50">
        <v>1</v>
      </c>
      <c r="I36" s="50">
        <v>1</v>
      </c>
      <c r="J36" s="35" t="s">
        <v>137</v>
      </c>
      <c r="K36" s="51">
        <f t="shared" si="4"/>
        <v>4.191876144032864E-2</v>
      </c>
      <c r="L36" s="36">
        <f t="shared" si="1"/>
        <v>150000000</v>
      </c>
      <c r="M36" s="35"/>
      <c r="N36" s="35"/>
      <c r="O36" s="35"/>
      <c r="P36" s="52"/>
      <c r="Q36" s="52"/>
      <c r="R36" s="52"/>
      <c r="S36" s="52"/>
    </row>
    <row r="37" spans="1:40" ht="14.25">
      <c r="A37" s="46">
        <v>6</v>
      </c>
      <c r="B37" s="47" t="s">
        <v>136</v>
      </c>
      <c r="C37" s="48"/>
      <c r="D37" s="48" t="s">
        <v>38</v>
      </c>
      <c r="E37" s="48" t="s">
        <v>60</v>
      </c>
      <c r="F37" s="49"/>
      <c r="G37" s="54">
        <v>30000000</v>
      </c>
      <c r="H37" s="50">
        <v>1</v>
      </c>
      <c r="I37" s="50">
        <v>1</v>
      </c>
      <c r="J37" s="35" t="s">
        <v>137</v>
      </c>
      <c r="K37" s="51">
        <f>(L37/$L$2)*100%</f>
        <v>8.3837522880657288E-3</v>
      </c>
      <c r="L37" s="36">
        <f>I37*H37*G37</f>
        <v>30000000</v>
      </c>
      <c r="M37" s="35"/>
      <c r="N37" s="35"/>
      <c r="O37" s="35"/>
      <c r="P37" s="52"/>
      <c r="Q37" s="52"/>
      <c r="R37" s="52"/>
      <c r="S37" s="52"/>
    </row>
    <row r="38" spans="1:40" ht="14.25">
      <c r="A38" s="46">
        <v>9</v>
      </c>
      <c r="B38" s="47" t="s">
        <v>163</v>
      </c>
      <c r="C38" s="48"/>
      <c r="D38" s="48" t="s">
        <v>38</v>
      </c>
      <c r="E38" s="48" t="s">
        <v>66</v>
      </c>
      <c r="F38" s="49"/>
      <c r="G38" s="54">
        <v>500000</v>
      </c>
      <c r="H38" s="50">
        <v>1</v>
      </c>
      <c r="I38" s="50">
        <f>42*12</f>
        <v>504</v>
      </c>
      <c r="J38" s="35" t="s">
        <v>142</v>
      </c>
      <c r="K38" s="51">
        <f>(L38/$L$2)*100%</f>
        <v>7.0423519219752123E-2</v>
      </c>
      <c r="L38" s="36">
        <f>I38*H38*G38</f>
        <v>252000000</v>
      </c>
      <c r="M38" s="35"/>
      <c r="N38" s="35"/>
      <c r="O38" s="35"/>
      <c r="P38" s="52"/>
      <c r="Q38" s="52"/>
      <c r="R38" s="52"/>
      <c r="S38" s="52"/>
    </row>
    <row r="39" spans="1:40" ht="14.25">
      <c r="A39" s="46">
        <v>10</v>
      </c>
      <c r="B39" s="47" t="s">
        <v>162</v>
      </c>
      <c r="C39" s="48"/>
      <c r="D39" s="48" t="s">
        <v>38</v>
      </c>
      <c r="E39" s="48" t="s">
        <v>69</v>
      </c>
      <c r="F39" s="49"/>
      <c r="G39" s="54">
        <v>55000000</v>
      </c>
      <c r="H39" s="50">
        <v>1</v>
      </c>
      <c r="I39" s="50">
        <v>1</v>
      </c>
      <c r="J39" s="35" t="s">
        <v>137</v>
      </c>
      <c r="K39" s="51">
        <f>(L39/$L$2)*100%</f>
        <v>1.5370212528120502E-2</v>
      </c>
      <c r="L39" s="36">
        <f>I39*H39*G39</f>
        <v>55000000</v>
      </c>
      <c r="M39" s="35"/>
      <c r="N39" s="35"/>
      <c r="O39" s="35"/>
      <c r="P39" s="52"/>
      <c r="Q39" s="52"/>
      <c r="R39" s="52"/>
      <c r="S39" s="52"/>
    </row>
    <row r="40" spans="1:40" ht="14.25">
      <c r="A40" s="46">
        <v>11</v>
      </c>
      <c r="B40" s="47" t="s">
        <v>138</v>
      </c>
      <c r="C40" s="48"/>
      <c r="D40" s="48" t="s">
        <v>33</v>
      </c>
      <c r="E40" s="48" t="s">
        <v>47</v>
      </c>
      <c r="F40" s="49"/>
      <c r="G40" s="54">
        <v>500000</v>
      </c>
      <c r="H40" s="50">
        <v>1</v>
      </c>
      <c r="I40" s="50">
        <f>42</f>
        <v>42</v>
      </c>
      <c r="J40" s="35" t="s">
        <v>135</v>
      </c>
      <c r="K40" s="51">
        <f t="shared" si="4"/>
        <v>5.86862660164601E-3</v>
      </c>
      <c r="L40" s="36">
        <f t="shared" ref="L40:L44" si="5">I40*H40*G40</f>
        <v>21000000</v>
      </c>
      <c r="M40" s="35"/>
      <c r="N40" s="35"/>
      <c r="O40" s="35"/>
      <c r="P40" s="52"/>
      <c r="Q40" s="52"/>
      <c r="R40" s="52"/>
      <c r="S40" s="52"/>
    </row>
    <row r="41" spans="1:40" ht="14.25">
      <c r="A41" s="46">
        <v>12</v>
      </c>
      <c r="B41" s="47" t="s">
        <v>164</v>
      </c>
      <c r="C41" s="48"/>
      <c r="D41" s="48"/>
      <c r="E41" s="48"/>
      <c r="F41" s="49"/>
      <c r="G41" s="54">
        <v>2500000</v>
      </c>
      <c r="H41" s="50">
        <f>5+1+2</f>
        <v>8</v>
      </c>
      <c r="I41" s="50">
        <v>1</v>
      </c>
      <c r="J41" s="35" t="s">
        <v>165</v>
      </c>
      <c r="K41" s="51">
        <f t="shared" si="4"/>
        <v>5.5891681920438195E-3</v>
      </c>
      <c r="L41" s="36">
        <f t="shared" si="5"/>
        <v>20000000</v>
      </c>
      <c r="M41" s="35"/>
      <c r="N41" s="35"/>
      <c r="O41" s="35"/>
      <c r="P41" s="52"/>
      <c r="Q41" s="52"/>
      <c r="R41" s="52"/>
      <c r="S41" s="52"/>
    </row>
    <row r="42" spans="1:40" ht="14.25">
      <c r="A42" s="46">
        <v>13</v>
      </c>
      <c r="B42" s="47" t="s">
        <v>34</v>
      </c>
      <c r="C42" s="48"/>
      <c r="D42" s="48" t="s">
        <v>33</v>
      </c>
      <c r="E42" s="48" t="s">
        <v>34</v>
      </c>
      <c r="F42" s="49"/>
      <c r="G42" s="54">
        <v>500000</v>
      </c>
      <c r="H42" s="50">
        <v>2</v>
      </c>
      <c r="I42" s="50">
        <v>42</v>
      </c>
      <c r="J42" s="35" t="s">
        <v>135</v>
      </c>
      <c r="K42" s="51">
        <f t="shared" si="4"/>
        <v>1.173725320329202E-2</v>
      </c>
      <c r="L42" s="36">
        <f t="shared" si="5"/>
        <v>42000000</v>
      </c>
      <c r="M42" s="35"/>
      <c r="N42" s="35"/>
      <c r="O42" s="35"/>
      <c r="P42" s="52"/>
      <c r="Q42" s="52"/>
      <c r="R42" s="52"/>
      <c r="S42" s="52"/>
    </row>
    <row r="43" spans="1:40" ht="14.25">
      <c r="A43" s="46">
        <v>14</v>
      </c>
      <c r="B43" s="47" t="s">
        <v>131</v>
      </c>
      <c r="C43" s="48"/>
      <c r="D43" s="48" t="s">
        <v>33</v>
      </c>
      <c r="E43" s="48" t="s">
        <v>41</v>
      </c>
      <c r="F43" s="49"/>
      <c r="G43" s="54">
        <v>1800000</v>
      </c>
      <c r="H43" s="50">
        <v>2</v>
      </c>
      <c r="I43" s="50">
        <v>2</v>
      </c>
      <c r="J43" s="35" t="s">
        <v>140</v>
      </c>
      <c r="K43" s="51">
        <f t="shared" si="4"/>
        <v>2.0121005491357748E-3</v>
      </c>
      <c r="L43" s="36">
        <f t="shared" si="5"/>
        <v>7200000</v>
      </c>
      <c r="M43" s="35"/>
      <c r="N43" s="35"/>
      <c r="O43" s="35"/>
      <c r="P43" s="52"/>
      <c r="Q43" s="52"/>
      <c r="R43" s="52"/>
      <c r="S43" s="52"/>
    </row>
    <row r="44" spans="1:40" ht="14.25">
      <c r="A44" s="46">
        <v>15</v>
      </c>
      <c r="B44" s="47" t="s">
        <v>139</v>
      </c>
      <c r="C44" s="48"/>
      <c r="D44" s="48" t="s">
        <v>33</v>
      </c>
      <c r="E44" s="48" t="s">
        <v>42</v>
      </c>
      <c r="F44" s="49"/>
      <c r="G44" s="54">
        <v>38000000</v>
      </c>
      <c r="H44" s="50">
        <v>2</v>
      </c>
      <c r="I44" s="50">
        <v>2</v>
      </c>
      <c r="J44" s="35" t="s">
        <v>142</v>
      </c>
      <c r="K44" s="51">
        <f t="shared" si="4"/>
        <v>4.2477678259533025E-2</v>
      </c>
      <c r="L44" s="36">
        <f t="shared" si="5"/>
        <v>152000000</v>
      </c>
      <c r="M44" s="35"/>
      <c r="N44" s="35"/>
      <c r="O44" s="35"/>
      <c r="P44" s="52"/>
      <c r="Q44" s="52"/>
      <c r="R44" s="52"/>
      <c r="S44" s="52"/>
    </row>
    <row r="45" spans="1:40" ht="14.25">
      <c r="A45" s="46"/>
      <c r="B45" s="47"/>
      <c r="C45" s="48"/>
      <c r="D45" s="48"/>
      <c r="E45" s="48"/>
      <c r="F45" s="49"/>
      <c r="G45" s="54"/>
      <c r="H45" s="50"/>
      <c r="I45" s="50"/>
      <c r="J45" s="35"/>
      <c r="K45" s="51"/>
      <c r="L45" s="36"/>
      <c r="M45" s="35"/>
      <c r="N45" s="35"/>
      <c r="O45" s="35"/>
      <c r="P45" s="52"/>
      <c r="Q45" s="52"/>
      <c r="R45" s="52"/>
      <c r="S45" s="52"/>
    </row>
    <row r="46" spans="1:40" ht="17.25" thickBot="1"/>
    <row r="47" spans="1:40">
      <c r="B47" s="57" t="s">
        <v>112</v>
      </c>
      <c r="C47" s="58"/>
      <c r="D47" s="59"/>
      <c r="E47" s="59"/>
      <c r="F47" s="60"/>
      <c r="G47" s="2"/>
      <c r="N47" s="17"/>
      <c r="O47" s="17"/>
      <c r="R47" s="61"/>
      <c r="AN47"/>
    </row>
    <row r="48" spans="1:40" ht="16.5" customHeight="1">
      <c r="B48" s="62" t="s">
        <v>113</v>
      </c>
      <c r="C48" s="93" t="s">
        <v>146</v>
      </c>
      <c r="D48" s="93"/>
      <c r="E48" s="63"/>
      <c r="F48" s="64"/>
      <c r="G48" s="2"/>
      <c r="N48" s="17"/>
      <c r="O48" s="17"/>
      <c r="R48" s="61"/>
      <c r="AN48"/>
    </row>
    <row r="49" spans="1:80">
      <c r="B49" s="62" t="s">
        <v>114</v>
      </c>
      <c r="C49" s="96" t="s">
        <v>115</v>
      </c>
      <c r="D49" s="96"/>
      <c r="E49" s="96"/>
      <c r="F49" s="97"/>
      <c r="G49" s="2"/>
      <c r="N49" s="17"/>
      <c r="O49" s="17"/>
      <c r="R49" s="61"/>
      <c r="AN49"/>
    </row>
    <row r="50" spans="1:80">
      <c r="B50" s="65" t="s">
        <v>116</v>
      </c>
      <c r="C50" s="98" t="s">
        <v>115</v>
      </c>
      <c r="D50" s="98"/>
      <c r="E50" s="66"/>
      <c r="F50" s="67"/>
      <c r="G50" s="2"/>
      <c r="N50" s="17"/>
      <c r="O50" s="17"/>
      <c r="R50" s="61"/>
      <c r="AN50"/>
    </row>
    <row r="51" spans="1:80">
      <c r="B51" s="62" t="s">
        <v>117</v>
      </c>
      <c r="C51" s="63" t="s">
        <v>115</v>
      </c>
      <c r="D51" s="63"/>
      <c r="E51" s="63"/>
      <c r="F51" s="64"/>
      <c r="G51" s="2"/>
      <c r="N51" s="17"/>
      <c r="O51" s="17"/>
      <c r="R51" s="61"/>
      <c r="AN51"/>
    </row>
    <row r="52" spans="1:80" ht="16.5" customHeight="1">
      <c r="B52" s="62" t="s">
        <v>118</v>
      </c>
      <c r="C52" s="96" t="s">
        <v>149</v>
      </c>
      <c r="D52" s="96"/>
      <c r="E52" s="96"/>
      <c r="F52" s="97"/>
      <c r="G52" s="2"/>
      <c r="N52" s="17"/>
      <c r="O52" s="17"/>
      <c r="R52" s="61"/>
      <c r="AN52"/>
    </row>
    <row r="53" spans="1:80">
      <c r="B53" s="62" t="s">
        <v>119</v>
      </c>
      <c r="C53" s="87" t="s">
        <v>115</v>
      </c>
      <c r="D53" s="87"/>
      <c r="E53" s="87"/>
      <c r="F53" s="88"/>
      <c r="G53" s="2"/>
      <c r="N53" s="17"/>
      <c r="O53" s="17"/>
      <c r="R53" s="61"/>
      <c r="AN53"/>
    </row>
    <row r="54" spans="1:80" s="2" customFormat="1">
      <c r="A54"/>
      <c r="B54" s="68" t="s">
        <v>120</v>
      </c>
      <c r="C54" s="69" t="s">
        <v>121</v>
      </c>
      <c r="D54" s="69"/>
      <c r="E54" s="69"/>
      <c r="F54" s="70"/>
      <c r="J54" s="3"/>
      <c r="K54" s="1"/>
      <c r="L54" s="1"/>
      <c r="M54" s="1"/>
      <c r="N54" s="17"/>
      <c r="O54" s="17"/>
      <c r="P54" s="17"/>
      <c r="Q54" s="17"/>
      <c r="R54" s="61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</row>
    <row r="55" spans="1:80" s="2" customFormat="1">
      <c r="A55"/>
      <c r="B55" s="68" t="s">
        <v>122</v>
      </c>
      <c r="C55" s="69" t="s">
        <v>121</v>
      </c>
      <c r="D55" s="69"/>
      <c r="E55" s="69"/>
      <c r="F55" s="70"/>
      <c r="J55" s="3"/>
      <c r="K55" s="1"/>
      <c r="L55" s="1"/>
      <c r="M55" s="1"/>
      <c r="N55" s="17"/>
      <c r="O55" s="17"/>
      <c r="P55" s="17"/>
      <c r="Q55" s="17"/>
      <c r="R55" s="61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</row>
    <row r="56" spans="1:80" s="2" customFormat="1">
      <c r="A56"/>
      <c r="B56" s="71" t="s">
        <v>123</v>
      </c>
      <c r="C56" s="72" t="s">
        <v>115</v>
      </c>
      <c r="D56" s="72"/>
      <c r="E56" s="72"/>
      <c r="F56" s="73"/>
      <c r="J56" s="3"/>
      <c r="K56" s="1"/>
      <c r="L56" s="1"/>
      <c r="M56" s="1"/>
      <c r="N56" s="17"/>
      <c r="O56" s="17"/>
      <c r="P56" s="17"/>
      <c r="Q56" s="17"/>
      <c r="R56" s="61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</row>
    <row r="57" spans="1:80" s="2" customFormat="1">
      <c r="A57"/>
      <c r="B57" s="71" t="s">
        <v>128</v>
      </c>
      <c r="C57" s="72" t="s">
        <v>115</v>
      </c>
      <c r="D57" s="72"/>
      <c r="E57" s="72"/>
      <c r="F57" s="73"/>
      <c r="J57" s="3"/>
      <c r="K57" s="1"/>
      <c r="L57" s="1"/>
      <c r="M57" s="1"/>
      <c r="N57" s="17"/>
      <c r="O57" s="17"/>
      <c r="P57" s="17"/>
      <c r="Q57" s="17"/>
      <c r="R57" s="61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</row>
    <row r="58" spans="1:80" s="2" customFormat="1">
      <c r="A58"/>
      <c r="B58" s="68" t="s">
        <v>124</v>
      </c>
      <c r="C58" s="96" t="s">
        <v>147</v>
      </c>
      <c r="D58" s="96"/>
      <c r="E58" s="96"/>
      <c r="F58" s="97"/>
      <c r="J58" s="3"/>
      <c r="K58" s="1"/>
      <c r="L58" s="1"/>
      <c r="M58" s="1"/>
      <c r="N58" s="17"/>
      <c r="O58" s="17"/>
      <c r="P58" s="17"/>
      <c r="Q58" s="17"/>
      <c r="R58" s="61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</row>
    <row r="59" spans="1:80" s="2" customFormat="1" ht="16.5" customHeight="1">
      <c r="A59"/>
      <c r="B59" s="68" t="s">
        <v>125</v>
      </c>
      <c r="C59" s="91" t="s">
        <v>148</v>
      </c>
      <c r="D59" s="91"/>
      <c r="E59" s="91"/>
      <c r="F59" s="92"/>
      <c r="J59" s="3"/>
      <c r="K59" s="1"/>
      <c r="L59" s="1"/>
      <c r="M59" s="1"/>
      <c r="N59" s="17"/>
      <c r="O59" s="17"/>
      <c r="P59" s="17"/>
      <c r="Q59" s="17"/>
      <c r="R59" s="61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</row>
    <row r="60" spans="1:80" s="2" customFormat="1">
      <c r="A60"/>
      <c r="B60" s="74" t="s">
        <v>126</v>
      </c>
      <c r="C60" s="75" t="s">
        <v>129</v>
      </c>
      <c r="D60" s="75"/>
      <c r="E60" s="75"/>
      <c r="F60" s="76"/>
      <c r="J60" s="3"/>
      <c r="K60" s="1"/>
      <c r="L60" s="1"/>
      <c r="M60" s="1"/>
      <c r="N60" s="17"/>
      <c r="O60" s="17"/>
      <c r="P60" s="17"/>
      <c r="Q60" s="17"/>
      <c r="R60" s="61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</row>
    <row r="61" spans="1:80" s="2" customFormat="1">
      <c r="A61"/>
      <c r="B61" s="74" t="s">
        <v>127</v>
      </c>
      <c r="C61" s="75" t="s">
        <v>115</v>
      </c>
      <c r="D61" s="75"/>
      <c r="E61" s="75"/>
      <c r="F61" s="76"/>
      <c r="J61" s="3"/>
      <c r="K61" s="1"/>
      <c r="L61" s="1"/>
      <c r="M61" s="1"/>
      <c r="N61" s="17"/>
      <c r="O61" s="17"/>
      <c r="P61" s="17"/>
      <c r="Q61" s="17"/>
      <c r="R61" s="61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</row>
    <row r="62" spans="1:80" s="2" customFormat="1">
      <c r="A62"/>
      <c r="B62" s="74" t="s">
        <v>141</v>
      </c>
      <c r="C62" s="75" t="s">
        <v>129</v>
      </c>
      <c r="D62" s="75"/>
      <c r="E62" s="75"/>
      <c r="F62" s="76"/>
      <c r="J62" s="3"/>
      <c r="K62" s="1"/>
      <c r="L62" s="1"/>
      <c r="M62" s="1"/>
      <c r="N62" s="17"/>
      <c r="O62" s="17"/>
      <c r="P62" s="17"/>
      <c r="Q62" s="17"/>
      <c r="R62" s="61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</row>
    <row r="63" spans="1:80" s="2" customFormat="1">
      <c r="A63"/>
      <c r="B63" s="77"/>
      <c r="C63" s="75"/>
      <c r="D63" s="75"/>
      <c r="E63" s="75"/>
      <c r="F63" s="76"/>
      <c r="J63" s="3"/>
      <c r="K63" s="1"/>
      <c r="L63" s="1"/>
      <c r="M63" s="1"/>
      <c r="N63" s="17"/>
      <c r="O63" s="17"/>
      <c r="P63" s="17"/>
      <c r="Q63" s="17"/>
      <c r="R63" s="61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</row>
    <row r="64" spans="1:80" s="2" customFormat="1">
      <c r="A64"/>
      <c r="B64" s="78"/>
      <c r="C64" s="79"/>
      <c r="D64" s="75"/>
      <c r="E64" s="75"/>
      <c r="F64" s="76"/>
      <c r="J64" s="3"/>
      <c r="K64" s="1"/>
      <c r="L64" s="1"/>
      <c r="M64" s="1"/>
      <c r="N64" s="17"/>
      <c r="O64" s="17"/>
      <c r="P64" s="17"/>
      <c r="Q64" s="17"/>
      <c r="R64" s="61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</row>
    <row r="65" spans="1:80" s="2" customFormat="1">
      <c r="A65"/>
      <c r="B65" s="80"/>
      <c r="C65" s="81"/>
      <c r="D65" s="75"/>
      <c r="E65" s="75"/>
      <c r="F65" s="76"/>
      <c r="J65" s="3"/>
      <c r="K65" s="1"/>
      <c r="L65" s="1"/>
      <c r="M65" s="1"/>
      <c r="N65" s="17"/>
      <c r="O65" s="17"/>
      <c r="P65" s="17"/>
      <c r="Q65" s="17"/>
      <c r="R65" s="61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</row>
    <row r="66" spans="1:80" s="2" customFormat="1">
      <c r="A66"/>
      <c r="B66" s="80"/>
      <c r="C66" s="81"/>
      <c r="D66" s="75"/>
      <c r="E66" s="75"/>
      <c r="F66" s="76"/>
      <c r="J66" s="3"/>
      <c r="K66" s="1"/>
      <c r="L66" s="1"/>
      <c r="M66" s="1"/>
      <c r="N66" s="17"/>
      <c r="O66" s="17"/>
      <c r="P66" s="17"/>
      <c r="Q66" s="17"/>
      <c r="R66" s="61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</row>
    <row r="67" spans="1:80" s="2" customFormat="1">
      <c r="A67"/>
      <c r="B67" s="80"/>
      <c r="C67" s="81"/>
      <c r="D67" s="75"/>
      <c r="E67" s="75"/>
      <c r="F67" s="76"/>
      <c r="J67" s="3"/>
      <c r="K67" s="1"/>
      <c r="L67" s="1"/>
      <c r="M67" s="1"/>
      <c r="N67" s="17"/>
      <c r="O67" s="17"/>
      <c r="P67" s="17"/>
      <c r="Q67" s="17"/>
      <c r="R67" s="61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</row>
    <row r="68" spans="1:80" s="2" customFormat="1">
      <c r="A68"/>
      <c r="B68" s="80"/>
      <c r="C68" s="81"/>
      <c r="D68" s="75"/>
      <c r="E68" s="75"/>
      <c r="F68" s="76"/>
      <c r="J68" s="3"/>
      <c r="K68" s="1"/>
      <c r="L68" s="1"/>
      <c r="M68" s="1"/>
      <c r="N68" s="17"/>
      <c r="O68" s="17"/>
      <c r="P68" s="17"/>
      <c r="Q68" s="17"/>
      <c r="R68" s="61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</row>
    <row r="69" spans="1:80" s="2" customFormat="1">
      <c r="A69"/>
      <c r="B69" s="80"/>
      <c r="C69" s="81"/>
      <c r="D69" s="75"/>
      <c r="E69" s="75"/>
      <c r="F69" s="76"/>
      <c r="J69" s="3"/>
      <c r="K69" s="1"/>
      <c r="L69" s="1"/>
      <c r="M69" s="1"/>
      <c r="N69" s="17"/>
      <c r="O69" s="17"/>
      <c r="P69" s="17"/>
      <c r="Q69" s="17"/>
      <c r="R69" s="61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</row>
    <row r="70" spans="1:80" s="2" customFormat="1">
      <c r="A70"/>
      <c r="B70" s="80"/>
      <c r="C70" s="81"/>
      <c r="D70" s="75"/>
      <c r="E70" s="75"/>
      <c r="F70" s="76"/>
      <c r="J70" s="3"/>
      <c r="K70" s="1"/>
      <c r="L70" s="1"/>
      <c r="M70" s="1"/>
      <c r="N70" s="17"/>
      <c r="O70" s="17"/>
      <c r="P70" s="17"/>
      <c r="Q70" s="17"/>
      <c r="R70" s="61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</row>
    <row r="71" spans="1:80" s="2" customFormat="1">
      <c r="A71"/>
      <c r="B71" s="80"/>
      <c r="C71" s="81"/>
      <c r="D71" s="75"/>
      <c r="E71" s="75"/>
      <c r="F71" s="76"/>
      <c r="J71" s="3"/>
      <c r="K71" s="1"/>
      <c r="L71" s="1"/>
      <c r="M71" s="1"/>
      <c r="N71" s="17"/>
      <c r="O71" s="17"/>
      <c r="P71" s="17"/>
      <c r="Q71" s="17"/>
      <c r="R71" s="61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</row>
    <row r="72" spans="1:80" s="2" customFormat="1">
      <c r="A72"/>
      <c r="B72" s="80"/>
      <c r="C72" s="81"/>
      <c r="D72" s="75"/>
      <c r="E72" s="75"/>
      <c r="F72" s="76"/>
      <c r="J72" s="3"/>
      <c r="K72" s="1"/>
      <c r="L72" s="1"/>
      <c r="M72" s="1"/>
      <c r="N72" s="17"/>
      <c r="O72" s="17"/>
      <c r="P72" s="17"/>
      <c r="Q72" s="17"/>
      <c r="R72" s="61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</row>
    <row r="73" spans="1:80" s="2" customFormat="1">
      <c r="A73"/>
      <c r="B73" s="80"/>
      <c r="C73" s="81"/>
      <c r="D73" s="75"/>
      <c r="E73" s="75"/>
      <c r="F73" s="76"/>
      <c r="J73" s="3"/>
      <c r="K73" s="1"/>
      <c r="L73" s="1"/>
      <c r="M73" s="1"/>
      <c r="N73" s="17"/>
      <c r="O73" s="17"/>
      <c r="P73" s="17"/>
      <c r="Q73" s="17"/>
      <c r="R73" s="61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</row>
    <row r="74" spans="1:80" s="2" customFormat="1" ht="17.25" thickBot="1">
      <c r="A74"/>
      <c r="B74" s="82"/>
      <c r="C74" s="83"/>
      <c r="D74" s="84"/>
      <c r="E74" s="85"/>
      <c r="F74" s="86"/>
      <c r="J74" s="3"/>
      <c r="K74" s="1"/>
      <c r="L74" s="1"/>
      <c r="M74" s="1"/>
      <c r="N74" s="17"/>
      <c r="O74" s="17"/>
      <c r="P74" s="17"/>
      <c r="Q74" s="17"/>
      <c r="R74" s="61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</row>
  </sheetData>
  <mergeCells count="29">
    <mergeCell ref="L5:L8"/>
    <mergeCell ref="Q5:Q8"/>
    <mergeCell ref="R5:R8"/>
    <mergeCell ref="S5:S8"/>
    <mergeCell ref="M5:M8"/>
    <mergeCell ref="P5:P8"/>
    <mergeCell ref="N5:N8"/>
    <mergeCell ref="O5:O8"/>
    <mergeCell ref="A5:A8"/>
    <mergeCell ref="B5:B8"/>
    <mergeCell ref="C5:C8"/>
    <mergeCell ref="D5:D8"/>
    <mergeCell ref="E5:E8"/>
    <mergeCell ref="C49:F49"/>
    <mergeCell ref="C50:D50"/>
    <mergeCell ref="C52:F52"/>
    <mergeCell ref="C58:F58"/>
    <mergeCell ref="Q1:S1"/>
    <mergeCell ref="Q2:S2"/>
    <mergeCell ref="E1:G1"/>
    <mergeCell ref="E2:G2"/>
    <mergeCell ref="M1:N1"/>
    <mergeCell ref="M2:N2"/>
    <mergeCell ref="F5:F8"/>
    <mergeCell ref="K5:K8"/>
    <mergeCell ref="G5:G8"/>
    <mergeCell ref="H5:H8"/>
    <mergeCell ref="J5:J8"/>
    <mergeCell ref="I5:I8"/>
  </mergeCells>
  <conditionalFormatting sqref="U9:CB45">
    <cfRule type="expression" dxfId="8" priority="121">
      <formula>PercentComplete</formula>
    </cfRule>
    <cfRule type="expression" dxfId="7" priority="123">
      <formula>PercentCompleteBeyond</formula>
    </cfRule>
    <cfRule type="expression" dxfId="6" priority="124">
      <formula>Actual</formula>
    </cfRule>
    <cfRule type="expression" dxfId="5" priority="125">
      <formula>ActualBeyond</formula>
    </cfRule>
    <cfRule type="expression" dxfId="4" priority="126">
      <formula>Plan</formula>
    </cfRule>
    <cfRule type="expression" dxfId="3" priority="127">
      <formula>U$8=period_selected</formula>
    </cfRule>
    <cfRule type="expression" dxfId="2" priority="129">
      <formula>MOD(COLUMN(),2)</formula>
    </cfRule>
    <cfRule type="expression" dxfId="1" priority="130">
      <formula>MOD(COLUMN(),2)=0</formula>
    </cfRule>
  </conditionalFormatting>
  <conditionalFormatting sqref="U8:CB8">
    <cfRule type="expression" dxfId="0" priority="128">
      <formula>U$8=period_selected</formula>
    </cfRule>
  </conditionalFormatting>
  <dataValidations xWindow="682" yWindow="378" count="9">
    <dataValidation allowBlank="1" showInputMessage="1" showErrorMessage="1" prompt="Masukkan urutan langkah dari Operating Plan / Activity" sqref="A9:A45"/>
    <dataValidation allowBlank="1" showInputMessage="1" showErrorMessage="1" prompt=" Susun operating plan paling efektif dan efisien yang akan digunakan untuk pengiriman kargo dan dijelaskan dalam bentuk activity list." sqref="B9:B45"/>
    <dataValidation allowBlank="1" showInputMessage="1" showErrorMessage="1" prompt=" Masukkan lokasi untuk tiap operating plan / activity." sqref="C9:C45"/>
    <dataValidation allowBlank="1" showInputMessage="1" showErrorMessage="1" prompt="Tambahan informasi untuk setiap component  cost yang dipilih" sqref="F9:F45"/>
    <dataValidation allowBlank="1" showInputMessage="1" showErrorMessage="1" prompt="Masukkan Nilai dari tiap komponen biaya." sqref="G9:G45"/>
    <dataValidation allowBlank="1" showInputMessage="1" showErrorMessage="1" prompt="Tentukan banyaknya Qty untuk tiap komponen biaya." sqref="H9:I45"/>
    <dataValidation allowBlank="1" showInputMessage="1" showErrorMessage="1" prompt="Tentukan jenis UOM untuk tiap komponen biaya." sqref="J9:J45"/>
    <dataValidation allowBlank="1" showInputMessage="1" showErrorMessage="1" prompt="Ratio Component cost dengan total amount CBU" sqref="K9:K45"/>
    <dataValidation allowBlank="1" showInputMessage="1" showErrorMessage="1" prompt="Cost Amount untuk setiap Component Cost." sqref="L9:L45"/>
  </dataValidations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Spinner 1">
              <controlPr defaultSize="0" print="0" autoPict="0" altText="Period Highlight Spin Control">
                <anchor moveWithCells="1">
                  <from>
                    <xdr:col>26</xdr:col>
                    <xdr:colOff>66675</xdr:colOff>
                    <xdr:row>0</xdr:row>
                    <xdr:rowOff>28575</xdr:rowOff>
                  </from>
                  <to>
                    <xdr:col>26</xdr:col>
                    <xdr:colOff>200025</xdr:colOff>
                    <xdr:row>0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xWindow="682" yWindow="378" count="2">
        <x14:dataValidation type="list" allowBlank="1" showInputMessage="1" showErrorMessage="1" prompt="Tentukan komponen biaya apa saya yang dibutuhkan untuk setiap activity.">
          <x14:formula1>
            <xm:f>OFFSET(Master!$C$1,MATCH(D9,Master!$C:$C,0)-1,1,COUNTIF(Master!$C:$C,D9),1)</xm:f>
          </x14:formula1>
          <xm:sqref>E9:E45</xm:sqref>
        </x14:dataValidation>
        <x14:dataValidation type="list" allowBlank="1" showInputMessage="1" showErrorMessage="1" prompt="Pilih jenis kategori komponen biaya yang dibutuhkan untuk setiap langkah operating plan / activity.">
          <x14:formula1>
            <xm:f>OFFSET(Master!$A$1,1,0,COUNTA(Master!A:A)-1,1)</xm:f>
          </x14:formula1>
          <xm:sqref>D9:D45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activeCell="E17" sqref="E17"/>
    </sheetView>
  </sheetViews>
  <sheetFormatPr defaultRowHeight="15"/>
  <cols>
    <col min="1" max="1" width="34.5" style="38" bestFit="1" customWidth="1"/>
    <col min="2" max="2" width="10.625" style="38" customWidth="1"/>
    <col min="3" max="3" width="32.125" style="38" customWidth="1"/>
    <col min="4" max="4" width="29.5" style="41" customWidth="1"/>
    <col min="5" max="16384" width="9" style="38"/>
  </cols>
  <sheetData>
    <row r="1" spans="1:4" ht="23.25">
      <c r="A1" s="39" t="s">
        <v>30</v>
      </c>
      <c r="B1" s="39"/>
      <c r="C1" s="39" t="s">
        <v>30</v>
      </c>
      <c r="D1" s="40" t="s">
        <v>31</v>
      </c>
    </row>
    <row r="2" spans="1:4">
      <c r="A2" s="43" t="s">
        <v>38</v>
      </c>
      <c r="C2" s="43" t="s">
        <v>38</v>
      </c>
      <c r="D2" s="42" t="s">
        <v>80</v>
      </c>
    </row>
    <row r="3" spans="1:4">
      <c r="A3" s="43" t="s">
        <v>33</v>
      </c>
      <c r="C3" s="43" t="s">
        <v>38</v>
      </c>
      <c r="D3" s="42" t="s">
        <v>83</v>
      </c>
    </row>
    <row r="4" spans="1:4">
      <c r="A4" s="42" t="s">
        <v>39</v>
      </c>
      <c r="C4" s="43" t="s">
        <v>38</v>
      </c>
      <c r="D4" s="42" t="s">
        <v>56</v>
      </c>
    </row>
    <row r="5" spans="1:4">
      <c r="A5" s="42" t="s">
        <v>40</v>
      </c>
      <c r="C5" s="43" t="s">
        <v>38</v>
      </c>
      <c r="D5" s="42" t="s">
        <v>55</v>
      </c>
    </row>
    <row r="6" spans="1:4">
      <c r="C6" s="43" t="s">
        <v>38</v>
      </c>
      <c r="D6" s="42" t="s">
        <v>54</v>
      </c>
    </row>
    <row r="7" spans="1:4">
      <c r="C7" s="43" t="s">
        <v>38</v>
      </c>
      <c r="D7" s="42" t="s">
        <v>35</v>
      </c>
    </row>
    <row r="8" spans="1:4">
      <c r="C8" s="43" t="s">
        <v>38</v>
      </c>
      <c r="D8" s="42" t="s">
        <v>58</v>
      </c>
    </row>
    <row r="9" spans="1:4">
      <c r="C9" s="43" t="s">
        <v>38</v>
      </c>
      <c r="D9" s="42" t="s">
        <v>57</v>
      </c>
    </row>
    <row r="10" spans="1:4">
      <c r="C10" s="43" t="s">
        <v>38</v>
      </c>
      <c r="D10" s="42" t="s">
        <v>61</v>
      </c>
    </row>
    <row r="11" spans="1:4">
      <c r="C11" s="43" t="s">
        <v>38</v>
      </c>
      <c r="D11" s="42" t="s">
        <v>70</v>
      </c>
    </row>
    <row r="12" spans="1:4">
      <c r="C12" s="43" t="s">
        <v>38</v>
      </c>
      <c r="D12" s="42" t="s">
        <v>76</v>
      </c>
    </row>
    <row r="13" spans="1:4">
      <c r="C13" s="43" t="s">
        <v>38</v>
      </c>
      <c r="D13" s="42" t="s">
        <v>73</v>
      </c>
    </row>
    <row r="14" spans="1:4">
      <c r="C14" s="43" t="s">
        <v>38</v>
      </c>
      <c r="D14" s="42" t="s">
        <v>81</v>
      </c>
    </row>
    <row r="15" spans="1:4">
      <c r="C15" s="43" t="s">
        <v>38</v>
      </c>
      <c r="D15" s="42" t="s">
        <v>66</v>
      </c>
    </row>
    <row r="16" spans="1:4">
      <c r="C16" s="43" t="s">
        <v>38</v>
      </c>
      <c r="D16" s="42" t="s">
        <v>65</v>
      </c>
    </row>
    <row r="17" spans="3:4">
      <c r="C17" s="43" t="s">
        <v>38</v>
      </c>
      <c r="D17" s="42" t="s">
        <v>68</v>
      </c>
    </row>
    <row r="18" spans="3:4">
      <c r="C18" s="43" t="s">
        <v>38</v>
      </c>
      <c r="D18" s="42" t="s">
        <v>64</v>
      </c>
    </row>
    <row r="19" spans="3:4">
      <c r="C19" s="43" t="s">
        <v>38</v>
      </c>
      <c r="D19" s="42" t="s">
        <v>63</v>
      </c>
    </row>
    <row r="20" spans="3:4">
      <c r="C20" s="43" t="s">
        <v>38</v>
      </c>
      <c r="D20" s="42" t="s">
        <v>67</v>
      </c>
    </row>
    <row r="21" spans="3:4">
      <c r="C21" s="43" t="s">
        <v>38</v>
      </c>
      <c r="D21" s="42" t="s">
        <v>62</v>
      </c>
    </row>
    <row r="22" spans="3:4">
      <c r="C22" s="43" t="s">
        <v>38</v>
      </c>
      <c r="D22" s="42" t="s">
        <v>82</v>
      </c>
    </row>
    <row r="23" spans="3:4">
      <c r="C23" s="43" t="s">
        <v>38</v>
      </c>
      <c r="D23" s="42" t="s">
        <v>78</v>
      </c>
    </row>
    <row r="24" spans="3:4">
      <c r="C24" s="43" t="s">
        <v>38</v>
      </c>
      <c r="D24" s="42" t="s">
        <v>74</v>
      </c>
    </row>
    <row r="25" spans="3:4">
      <c r="C25" s="43" t="s">
        <v>38</v>
      </c>
      <c r="D25" s="42" t="s">
        <v>79</v>
      </c>
    </row>
    <row r="26" spans="3:4">
      <c r="C26" s="43" t="s">
        <v>38</v>
      </c>
      <c r="D26" s="42" t="s">
        <v>60</v>
      </c>
    </row>
    <row r="27" spans="3:4">
      <c r="C27" s="43" t="s">
        <v>38</v>
      </c>
      <c r="D27" s="42" t="s">
        <v>69</v>
      </c>
    </row>
    <row r="28" spans="3:4">
      <c r="C28" s="43" t="s">
        <v>38</v>
      </c>
      <c r="D28" s="42" t="s">
        <v>75</v>
      </c>
    </row>
    <row r="29" spans="3:4">
      <c r="C29" s="43" t="s">
        <v>38</v>
      </c>
      <c r="D29" s="42" t="s">
        <v>72</v>
      </c>
    </row>
    <row r="30" spans="3:4">
      <c r="C30" s="43" t="s">
        <v>38</v>
      </c>
      <c r="D30" s="42" t="s">
        <v>71</v>
      </c>
    </row>
    <row r="31" spans="3:4">
      <c r="C31" s="43" t="s">
        <v>38</v>
      </c>
      <c r="D31" s="42" t="s">
        <v>77</v>
      </c>
    </row>
    <row r="32" spans="3:4">
      <c r="C32" s="43" t="s">
        <v>38</v>
      </c>
      <c r="D32" s="42" t="s">
        <v>59</v>
      </c>
    </row>
    <row r="33" spans="3:4">
      <c r="C33" s="43" t="s">
        <v>33</v>
      </c>
      <c r="D33" s="42" t="s">
        <v>42</v>
      </c>
    </row>
    <row r="34" spans="3:4">
      <c r="C34" s="43" t="s">
        <v>33</v>
      </c>
      <c r="D34" s="44" t="s">
        <v>41</v>
      </c>
    </row>
    <row r="35" spans="3:4">
      <c r="C35" s="43" t="s">
        <v>33</v>
      </c>
      <c r="D35" s="42" t="s">
        <v>46</v>
      </c>
    </row>
    <row r="36" spans="3:4">
      <c r="C36" s="43" t="s">
        <v>33</v>
      </c>
      <c r="D36" s="42" t="s">
        <v>52</v>
      </c>
    </row>
    <row r="37" spans="3:4">
      <c r="C37" s="43" t="s">
        <v>33</v>
      </c>
      <c r="D37" s="42" t="s">
        <v>44</v>
      </c>
    </row>
    <row r="38" spans="3:4">
      <c r="C38" s="43" t="s">
        <v>33</v>
      </c>
      <c r="D38" s="42" t="s">
        <v>53</v>
      </c>
    </row>
    <row r="39" spans="3:4">
      <c r="C39" s="43" t="s">
        <v>33</v>
      </c>
      <c r="D39" s="42" t="s">
        <v>43</v>
      </c>
    </row>
    <row r="40" spans="3:4">
      <c r="C40" s="43" t="s">
        <v>33</v>
      </c>
      <c r="D40" s="42" t="s">
        <v>47</v>
      </c>
    </row>
    <row r="41" spans="3:4">
      <c r="C41" s="43" t="s">
        <v>33</v>
      </c>
      <c r="D41" s="42" t="s">
        <v>32</v>
      </c>
    </row>
    <row r="42" spans="3:4">
      <c r="C42" s="43" t="s">
        <v>33</v>
      </c>
      <c r="D42" s="42" t="s">
        <v>49</v>
      </c>
    </row>
    <row r="43" spans="3:4">
      <c r="C43" s="43" t="s">
        <v>33</v>
      </c>
      <c r="D43" s="42" t="s">
        <v>50</v>
      </c>
    </row>
    <row r="44" spans="3:4">
      <c r="C44" s="43" t="s">
        <v>33</v>
      </c>
      <c r="D44" s="42" t="s">
        <v>48</v>
      </c>
    </row>
    <row r="45" spans="3:4">
      <c r="C45" s="43" t="s">
        <v>33</v>
      </c>
      <c r="D45" s="42" t="s">
        <v>45</v>
      </c>
    </row>
    <row r="46" spans="3:4">
      <c r="C46" s="43" t="s">
        <v>33</v>
      </c>
      <c r="D46" s="42" t="s">
        <v>51</v>
      </c>
    </row>
    <row r="47" spans="3:4">
      <c r="C47" s="43" t="s">
        <v>33</v>
      </c>
      <c r="D47" s="42" t="s">
        <v>34</v>
      </c>
    </row>
    <row r="48" spans="3:4">
      <c r="C48" s="42" t="s">
        <v>39</v>
      </c>
      <c r="D48" s="42" t="s">
        <v>36</v>
      </c>
    </row>
    <row r="49" spans="3:4">
      <c r="C49" s="42" t="s">
        <v>39</v>
      </c>
      <c r="D49" s="42" t="s">
        <v>91</v>
      </c>
    </row>
    <row r="50" spans="3:4">
      <c r="C50" s="42" t="s">
        <v>39</v>
      </c>
      <c r="D50" s="42" t="s">
        <v>90</v>
      </c>
    </row>
    <row r="51" spans="3:4">
      <c r="C51" s="42" t="s">
        <v>39</v>
      </c>
      <c r="D51" s="42" t="s">
        <v>93</v>
      </c>
    </row>
    <row r="52" spans="3:4">
      <c r="C52" s="42" t="s">
        <v>39</v>
      </c>
      <c r="D52" s="42" t="s">
        <v>89</v>
      </c>
    </row>
    <row r="53" spans="3:4">
      <c r="C53" s="42" t="s">
        <v>39</v>
      </c>
      <c r="D53" s="42" t="s">
        <v>88</v>
      </c>
    </row>
    <row r="54" spans="3:4">
      <c r="C54" s="42" t="s">
        <v>39</v>
      </c>
      <c r="D54" s="42" t="s">
        <v>87</v>
      </c>
    </row>
    <row r="55" spans="3:4">
      <c r="C55" s="42" t="s">
        <v>39</v>
      </c>
      <c r="D55" s="42" t="s">
        <v>86</v>
      </c>
    </row>
    <row r="56" spans="3:4">
      <c r="C56" s="42" t="s">
        <v>39</v>
      </c>
      <c r="D56" s="42" t="s">
        <v>85</v>
      </c>
    </row>
    <row r="57" spans="3:4">
      <c r="C57" s="42" t="s">
        <v>39</v>
      </c>
      <c r="D57" s="42" t="s">
        <v>84</v>
      </c>
    </row>
    <row r="58" spans="3:4">
      <c r="C58" s="42" t="s">
        <v>39</v>
      </c>
      <c r="D58" s="42" t="s">
        <v>109</v>
      </c>
    </row>
    <row r="59" spans="3:4">
      <c r="C59" s="42" t="s">
        <v>39</v>
      </c>
      <c r="D59" s="42" t="s">
        <v>108</v>
      </c>
    </row>
    <row r="60" spans="3:4">
      <c r="C60" s="42" t="s">
        <v>39</v>
      </c>
      <c r="D60" s="42" t="s">
        <v>107</v>
      </c>
    </row>
    <row r="61" spans="3:4">
      <c r="C61" s="42" t="s">
        <v>39</v>
      </c>
      <c r="D61" s="42" t="s">
        <v>92</v>
      </c>
    </row>
    <row r="62" spans="3:4">
      <c r="C62" s="42" t="s">
        <v>40</v>
      </c>
      <c r="D62" s="42" t="s">
        <v>102</v>
      </c>
    </row>
    <row r="63" spans="3:4">
      <c r="C63" s="42" t="s">
        <v>40</v>
      </c>
      <c r="D63" s="42" t="s">
        <v>98</v>
      </c>
    </row>
    <row r="64" spans="3:4">
      <c r="C64" s="42" t="s">
        <v>40</v>
      </c>
      <c r="D64" s="42" t="s">
        <v>106</v>
      </c>
    </row>
    <row r="65" spans="3:4">
      <c r="C65" s="42" t="s">
        <v>40</v>
      </c>
      <c r="D65" s="42" t="s">
        <v>103</v>
      </c>
    </row>
    <row r="66" spans="3:4">
      <c r="C66" s="42" t="s">
        <v>40</v>
      </c>
      <c r="D66" s="42" t="s">
        <v>95</v>
      </c>
    </row>
    <row r="67" spans="3:4">
      <c r="C67" s="42" t="s">
        <v>40</v>
      </c>
      <c r="D67" s="42" t="s">
        <v>97</v>
      </c>
    </row>
    <row r="68" spans="3:4">
      <c r="C68" s="42" t="s">
        <v>40</v>
      </c>
      <c r="D68" s="42" t="s">
        <v>96</v>
      </c>
    </row>
    <row r="69" spans="3:4">
      <c r="C69" s="42" t="s">
        <v>40</v>
      </c>
      <c r="D69" s="42" t="s">
        <v>105</v>
      </c>
    </row>
    <row r="70" spans="3:4">
      <c r="C70" s="42" t="s">
        <v>40</v>
      </c>
      <c r="D70" s="42" t="s">
        <v>37</v>
      </c>
    </row>
    <row r="71" spans="3:4">
      <c r="C71" s="42" t="s">
        <v>40</v>
      </c>
      <c r="D71" s="45" t="s">
        <v>110</v>
      </c>
    </row>
    <row r="72" spans="3:4">
      <c r="C72" s="42" t="s">
        <v>40</v>
      </c>
      <c r="D72" s="42" t="s">
        <v>101</v>
      </c>
    </row>
    <row r="73" spans="3:4">
      <c r="C73" s="42" t="s">
        <v>40</v>
      </c>
      <c r="D73" s="42" t="s">
        <v>45</v>
      </c>
    </row>
    <row r="74" spans="3:4">
      <c r="C74" s="42" t="s">
        <v>40</v>
      </c>
      <c r="D74" s="42" t="s">
        <v>104</v>
      </c>
    </row>
    <row r="75" spans="3:4">
      <c r="C75" s="42" t="s">
        <v>40</v>
      </c>
      <c r="D75" s="42" t="s">
        <v>100</v>
      </c>
    </row>
    <row r="76" spans="3:4">
      <c r="C76" s="42" t="s">
        <v>40</v>
      </c>
      <c r="D76" s="42" t="s">
        <v>94</v>
      </c>
    </row>
    <row r="77" spans="3:4">
      <c r="C77" s="42" t="s">
        <v>40</v>
      </c>
      <c r="D77" s="42" t="s">
        <v>99</v>
      </c>
    </row>
  </sheetData>
  <autoFilter ref="C1:D77">
    <sortState ref="C2:D77">
      <sortCondition ref="C1:C77"/>
    </sortState>
  </autoFilter>
  <sortState ref="A2:A5">
    <sortCondition ref="A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CBU</vt:lpstr>
      <vt:lpstr>Master</vt:lpstr>
      <vt:lpstr>CBU!period_selected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Andalia</dc:creator>
  <cp:lastModifiedBy>Herdi Ranu Dwitama</cp:lastModifiedBy>
  <dcterms:created xsi:type="dcterms:W3CDTF">2017-07-31T04:48:56Z</dcterms:created>
  <dcterms:modified xsi:type="dcterms:W3CDTF">2019-12-06T07:53:19Z</dcterms:modified>
</cp:coreProperties>
</file>