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390" windowWidth="14880" windowHeight="7395"/>
  </bookViews>
  <sheets>
    <sheet name="CBU" sheetId="5" r:id="rId1"/>
    <sheet name="Master" sheetId="6" r:id="rId2"/>
    <sheet name="Sheet1" sheetId="8" r:id="rId3"/>
  </sheets>
  <externalReferences>
    <externalReference r:id="rId4"/>
    <externalReference r:id="rId5"/>
  </externalReferences>
  <definedNames>
    <definedName name="_xlnm._FilterDatabase" localSheetId="1" hidden="1">Master!$C$1:$D$83</definedName>
    <definedName name="Actual" localSheetId="0">(CBU!PeriodInActual*(CBU!$R1&gt;0))*CBU!PeriodInPlan</definedName>
    <definedName name="Actual">(PeriodInActual*([1]LCT!$N1&gt;0))*PeriodInPlan</definedName>
    <definedName name="ActualBeyond" localSheetId="0">CBU!PeriodInActual*(CBU!$R1&gt;0)</definedName>
    <definedName name="ActualBeyond">PeriodInActual*([1]LCT!$N1&gt;0)</definedName>
    <definedName name="PercentComplete" localSheetId="0">CBU!PercentCompleteBeyond*CBU!PeriodInPlan</definedName>
    <definedName name="PercentComplete">PercentCompleteBeyond*PeriodInPlan</definedName>
    <definedName name="PercentCompleteBeyond" localSheetId="0">(CBU!A$8=MEDIAN(CBU!A$8,CBU!$R1,CBU!$R1+CBU!$S1)*(CBU!$R1&gt;0))*((CBU!A$8&lt;(INT(CBU!$R1+CBU!$S1*CBU!#REF!)))+(CBU!A$8=CBU!$R1))*(CBU!#REF!&gt;0)</definedName>
    <definedName name="PercentCompleteBeyond">([1]LCT!A$10=MEDIAN([1]LCT!A$10,[1]LCT!$N1,[1]LCT!$N1+[1]LCT!$O1)*([1]LCT!$N1&gt;0))*(([1]LCT!A$10&lt;(INT([1]LCT!$N1+[1]LCT!$O1*[1]LCT!$P1)))+([1]LCT!A$10=[1]LCT!$N1))*([1]LCT!$P1&gt;0)</definedName>
    <definedName name="period_selected" localSheetId="0">CBU!$Z$1</definedName>
    <definedName name="period_selected">[1]LCT!$W$3</definedName>
    <definedName name="PeriodInActual" localSheetId="0">CBU!A$8=MEDIAN(CBU!A$8,CBU!$R1,CBU!$R1+CBU!$S1-1)</definedName>
    <definedName name="PeriodInActual">[1]LCT!A$10=MEDIAN([1]LCT!A$10,[1]LCT!$N1,[1]LCT!$N1+[1]LCT!$O1-1)</definedName>
    <definedName name="PeriodInPlan" localSheetId="0">CBU!A$8=MEDIAN(CBU!A$8,CBU!$P1,CBU!$P1+CBU!$Q1-1)</definedName>
    <definedName name="PeriodInPlan">[1]LCT!A$10=MEDIAN([1]LCT!A$10,[1]LCT!$L1,[1]LCT!$L1+[1]LCT!$M1-1)</definedName>
    <definedName name="Plan" localSheetId="0">CBU!PeriodInPlan*(CBU!$P1&gt;0)</definedName>
    <definedName name="Plan">PeriodInPlan*([1]LCT!$L1&gt;0)</definedName>
  </definedNames>
  <calcPr calcId="145621"/>
</workbook>
</file>

<file path=xl/calcChain.xml><?xml version="1.0" encoding="utf-8"?>
<calcChain xmlns="http://schemas.openxmlformats.org/spreadsheetml/2006/main">
  <c r="G13" i="5" l="1"/>
  <c r="L19" i="5" l="1"/>
  <c r="L15" i="5" l="1"/>
  <c r="L14" i="5"/>
  <c r="L13" i="5"/>
  <c r="M2" i="5" l="1"/>
  <c r="L10" i="5" l="1"/>
  <c r="L11" i="5"/>
  <c r="L12" i="5"/>
  <c r="L16" i="5"/>
  <c r="L17" i="5"/>
  <c r="L18" i="5"/>
  <c r="L20" i="5"/>
  <c r="L21" i="5"/>
  <c r="L22" i="5"/>
  <c r="L9" i="5"/>
  <c r="L2" i="5" l="1"/>
  <c r="K19" i="5" s="1"/>
  <c r="U7" i="5"/>
  <c r="U6" i="5"/>
  <c r="K15" i="5" l="1"/>
  <c r="K14" i="5"/>
  <c r="K13" i="5"/>
  <c r="K10" i="5"/>
  <c r="K17" i="5"/>
  <c r="K18" i="5"/>
  <c r="K9" i="5"/>
  <c r="K20" i="5"/>
  <c r="K11" i="5"/>
  <c r="K16" i="5"/>
  <c r="K21" i="5"/>
  <c r="K12" i="5"/>
  <c r="K22" i="5"/>
  <c r="BL7" i="5"/>
  <c r="BM7" i="5" s="1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V6" i="5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</calcChain>
</file>

<file path=xl/sharedStrings.xml><?xml version="1.0" encoding="utf-8"?>
<sst xmlns="http://schemas.openxmlformats.org/spreadsheetml/2006/main" count="319" uniqueCount="195">
  <si>
    <t xml:space="preserve"> Period Highlight:</t>
  </si>
  <si>
    <t>Plan</t>
  </si>
  <si>
    <t>Actual</t>
  </si>
  <si>
    <r>
      <rPr>
        <sz val="12"/>
        <color indexed="63"/>
        <rFont val="Calibri"/>
        <family val="2"/>
      </rPr>
      <t>Actual (beyond plan</t>
    </r>
    <r>
      <rPr>
        <sz val="11"/>
        <color theme="1" tint="0.24994659260841701"/>
        <rFont val="Cambria"/>
        <family val="2"/>
        <scheme val="major"/>
      </rPr>
      <t>)</t>
    </r>
  </si>
  <si>
    <t>No</t>
  </si>
  <si>
    <t>UOM</t>
  </si>
  <si>
    <t>PERIODS</t>
  </si>
  <si>
    <t>Booking Number</t>
  </si>
  <si>
    <t>Project Name / Cargo</t>
  </si>
  <si>
    <t>Origin</t>
  </si>
  <si>
    <t>Destination</t>
  </si>
  <si>
    <t>Rev No</t>
  </si>
  <si>
    <t>Total CBU Amount</t>
  </si>
  <si>
    <t>Estimate Start Execution Date :</t>
  </si>
  <si>
    <t xml:space="preserve">Total Cost Actual </t>
  </si>
  <si>
    <t>Location</t>
  </si>
  <si>
    <t>Cost Category</t>
  </si>
  <si>
    <t>Component Cost</t>
  </si>
  <si>
    <t>Additional Note</t>
  </si>
  <si>
    <t>Cost Ratio  / Activity</t>
  </si>
  <si>
    <t>Base Cost</t>
  </si>
  <si>
    <t>Qty</t>
  </si>
  <si>
    <t>Amount Plan</t>
  </si>
  <si>
    <t>Amount Actual</t>
  </si>
  <si>
    <t>WO Number</t>
  </si>
  <si>
    <t>Category
Work Order</t>
  </si>
  <si>
    <t>Plan Start</t>
  </si>
  <si>
    <t>Plan Duration</t>
  </si>
  <si>
    <t>Actual Start</t>
  </si>
  <si>
    <t>Actual Duration</t>
  </si>
  <si>
    <t>CATEGORY</t>
  </si>
  <si>
    <t>COMPONENT COST</t>
  </si>
  <si>
    <t>OPP/OPT</t>
  </si>
  <si>
    <t>Handling, Permits, and Formalities</t>
  </si>
  <si>
    <t>Supervisi</t>
  </si>
  <si>
    <t>CDD</t>
  </si>
  <si>
    <t>LCT</t>
  </si>
  <si>
    <t>Equipment, Tools and Materials</t>
  </si>
  <si>
    <t>Land Transportation</t>
  </si>
  <si>
    <t>Sea Freight</t>
  </si>
  <si>
    <t>Air Ticket</t>
  </si>
  <si>
    <t>Accomodation</t>
  </si>
  <si>
    <t>Labour</t>
  </si>
  <si>
    <t>Escort</t>
  </si>
  <si>
    <t>Security</t>
  </si>
  <si>
    <t>Communinty Coordination</t>
  </si>
  <si>
    <t>Operator</t>
  </si>
  <si>
    <t>Retribusi</t>
  </si>
  <si>
    <t>Overtime</t>
  </si>
  <si>
    <t>Public Road Transport Ticket</t>
  </si>
  <si>
    <t>Storage</t>
  </si>
  <si>
    <t>Custom Clearance</t>
  </si>
  <si>
    <t>Fumigation</t>
  </si>
  <si>
    <t>Crane 200T</t>
  </si>
  <si>
    <t>Crane 150T</t>
  </si>
  <si>
    <t>Crane 100T</t>
  </si>
  <si>
    <t>Crane 75T</t>
  </si>
  <si>
    <t>Crane 50T</t>
  </si>
  <si>
    <t>Truck Crane</t>
  </si>
  <si>
    <t>Mob Cost Crane</t>
  </si>
  <si>
    <t>Demob Cost Crane</t>
  </si>
  <si>
    <t>Forklift 75T</t>
  </si>
  <si>
    <t>Forklift 50T</t>
  </si>
  <si>
    <t>Forklift 25T</t>
  </si>
  <si>
    <t>Forklift 15 T</t>
  </si>
  <si>
    <t>Forklift 10T</t>
  </si>
  <si>
    <t>Forklift 5T</t>
  </si>
  <si>
    <t>Forklift 2.5T</t>
  </si>
  <si>
    <t>Mob Cost Forklift</t>
  </si>
  <si>
    <t>Demob Cost Forklift</t>
  </si>
  <si>
    <t>Multiaxle</t>
  </si>
  <si>
    <t>Mob Cost Multiaxle</t>
  </si>
  <si>
    <t>Demob Cost Multiaxle</t>
  </si>
  <si>
    <t>Jacking Tools</t>
  </si>
  <si>
    <t>Mob cost Jacking</t>
  </si>
  <si>
    <t>Demob Cost Jacking</t>
  </si>
  <si>
    <t>Plate</t>
  </si>
  <si>
    <t>H Beam</t>
  </si>
  <si>
    <t>Lashing</t>
  </si>
  <si>
    <t>Balok</t>
  </si>
  <si>
    <t>Fly Over Bridge</t>
  </si>
  <si>
    <t>Fuels</t>
  </si>
  <si>
    <t>Container Rental</t>
  </si>
  <si>
    <t>Lowbed 90T</t>
  </si>
  <si>
    <t>Lowbed 60T</t>
  </si>
  <si>
    <t>Lowbed 50T</t>
  </si>
  <si>
    <t>Lowbed 40T</t>
  </si>
  <si>
    <t>Lowbed 30T</t>
  </si>
  <si>
    <t>Lowbed 20T</t>
  </si>
  <si>
    <t>Flat Bed Trailer 40 Feet</t>
  </si>
  <si>
    <t>Flat Bed Trailer 20 Feet</t>
  </si>
  <si>
    <t>Tronton</t>
  </si>
  <si>
    <t>Fuso</t>
  </si>
  <si>
    <t>Tug and Barge</t>
  </si>
  <si>
    <t>Demurage</t>
  </si>
  <si>
    <t>Fuel Bunker</t>
  </si>
  <si>
    <t>Fresh Water</t>
  </si>
  <si>
    <t>Capt/Crew Incentives</t>
  </si>
  <si>
    <t>Vessel Piloting</t>
  </si>
  <si>
    <t>Surveyor</t>
  </si>
  <si>
    <t>Sailing Permit (SIB)</t>
  </si>
  <si>
    <t>Breakbulk</t>
  </si>
  <si>
    <t>Container Vessel</t>
  </si>
  <si>
    <t>Ship Agency</t>
  </si>
  <si>
    <t>Lashing Survey</t>
  </si>
  <si>
    <t>Condition Survey</t>
  </si>
  <si>
    <t>Towing Car</t>
  </si>
  <si>
    <t>Selfloader</t>
  </si>
  <si>
    <t>Pickup</t>
  </si>
  <si>
    <t>Roro</t>
  </si>
  <si>
    <t>Operating Plan
(Activity List)</t>
  </si>
  <si>
    <t>Terms &amp; Condition</t>
  </si>
  <si>
    <t xml:space="preserve">* Terms of delivery </t>
  </si>
  <si>
    <t xml:space="preserve">* LCT/Vessel Name &amp; terms of LCT/Vessel </t>
  </si>
  <si>
    <t xml:space="preserve">* LCT will beaching at </t>
  </si>
  <si>
    <t xml:space="preserve">* Readiness of vessel/ETD Orig/ETA Dest </t>
  </si>
  <si>
    <t>* Subject to P.List</t>
  </si>
  <si>
    <t xml:space="preserve">* Subject to availability LCT/Vessel at </t>
  </si>
  <si>
    <t xml:space="preserve">* Subject to jetty/port/site condition </t>
  </si>
  <si>
    <t>: Good</t>
  </si>
  <si>
    <t xml:space="preserve">* Subject to weather condition </t>
  </si>
  <si>
    <t xml:space="preserve">* Subject exchange Rate/BAF </t>
  </si>
  <si>
    <t xml:space="preserve">* Cost included </t>
  </si>
  <si>
    <t xml:space="preserve">* Cost excluded </t>
  </si>
  <si>
    <t xml:space="preserve">* Demurrage Fee </t>
  </si>
  <si>
    <t>Term &amp; Condition Demurrage :</t>
  </si>
  <si>
    <t xml:space="preserve">Demurrage apply since Vessel is ready at POL based on agreed Laycan </t>
  </si>
  <si>
    <t>Demurrage apply on daily basis or 24 hours from 00.00 hrs -24.00 hrs</t>
  </si>
  <si>
    <t>Demurrage remains apply which ever:</t>
  </si>
  <si>
    <t xml:space="preserve">1. Port is not available due to queuing process. </t>
  </si>
  <si>
    <t>2. Jetty's Master approval has not been released.</t>
  </si>
  <si>
    <t xml:space="preserve">3. Loading / Unloading cannot be performed due to readiness of the stevedoring company. </t>
  </si>
  <si>
    <t xml:space="preserve">4. Loading / Unloading time has exceed its free time. </t>
  </si>
  <si>
    <t>5. Jetty's Authorized Personel is not available at the office due to National Holiday / Weekend.</t>
  </si>
  <si>
    <t xml:space="preserve">6. Low/high tide or </t>
  </si>
  <si>
    <t xml:space="preserve">7. Military activities occurance at the port. </t>
  </si>
  <si>
    <t>* Subject to safety max load</t>
  </si>
  <si>
    <t>:</t>
  </si>
  <si>
    <t>Handling Container</t>
  </si>
  <si>
    <t>Lashing Charge</t>
  </si>
  <si>
    <t>Handling</t>
  </si>
  <si>
    <t>Loading / Unloading</t>
  </si>
  <si>
    <t>Lumpsum</t>
  </si>
  <si>
    <t>* Free Demurrage</t>
  </si>
  <si>
    <t>* Above rates quoted are applicable for general cargo only NOT applicable for DGR, PER, AVI, HUM, and DIP</t>
  </si>
  <si>
    <t>* Above rates quoted which will be subject to the space availability</t>
  </si>
  <si>
    <t xml:space="preserve">* Subject to local charges at origin and destination. </t>
  </si>
  <si>
    <t>* Rates Quoted excludes other charges, if any, not specified aboveare subject to change with our without prior notice.</t>
  </si>
  <si>
    <t>* Subject to carrier space and equipment availability.</t>
  </si>
  <si>
    <t>* Above rates, exclude marine insurance, overtime, urgent delivery and special arrangement / requirements</t>
  </si>
  <si>
    <t>* Above rates are subject to any duty / taxes at destination</t>
  </si>
  <si>
    <t>* Rates are subject to any increase on inclusive charges where applicable.</t>
  </si>
  <si>
    <t>* Rates are subject to any demurrage/additional charges at origin/destination due to shipper/consignee issue</t>
  </si>
  <si>
    <t>* Charges quoted are inclusive of any regulation/requirement to adhere/complied with Singapore &amp; Destination custom</t>
  </si>
  <si>
    <t>* For customer's premises that do not permit fumigation, additional transportation &amp; warehouse handling charges are applicable</t>
  </si>
  <si>
    <t>Crane 10T</t>
  </si>
  <si>
    <t>: IDR 15.000,-</t>
  </si>
  <si>
    <t>: 4 days</t>
  </si>
  <si>
    <t>: Rp 25.000.000</t>
  </si>
  <si>
    <t>* Subject to confirmation</t>
  </si>
  <si>
    <t>Driven</t>
  </si>
  <si>
    <t>: DTD</t>
  </si>
  <si>
    <t xml:space="preserve">: </t>
  </si>
  <si>
    <t>: Dump Truck 30 T</t>
  </si>
  <si>
    <t xml:space="preserve">:  </t>
  </si>
  <si>
    <t>: Ship insurance,  fuel.</t>
  </si>
  <si>
    <t>: Quantity and quality (marine and land) insurance, additional local charges, inspection, storage, demurrage, community issues, taxes,</t>
  </si>
  <si>
    <t>person/day</t>
  </si>
  <si>
    <t>BBE</t>
  </si>
  <si>
    <t>BBE BAKUNGAN</t>
  </si>
  <si>
    <t>BMB BINUANG</t>
  </si>
  <si>
    <t>BBE, BAKUNGAN</t>
  </si>
  <si>
    <t>Ranmor</t>
  </si>
  <si>
    <t>Rental LV + Fuel</t>
  </si>
  <si>
    <t>unit/day</t>
  </si>
  <si>
    <t>BBE BAKUNGAN - BMB BINUANG</t>
  </si>
  <si>
    <t>unit/trip</t>
  </si>
  <si>
    <t>akomodasi</t>
  </si>
  <si>
    <t>person/job</t>
  </si>
  <si>
    <t>Project</t>
  </si>
  <si>
    <t>Operating Plan</t>
  </si>
  <si>
    <t>Days</t>
  </si>
  <si>
    <t>DESEMBER</t>
  </si>
  <si>
    <t>4 x 777 + 1 x 14M BBE - BMB via LCT</t>
  </si>
  <si>
    <t>BBE - BMB</t>
  </si>
  <si>
    <t>Sailing LCT from Port BBE - Port BMB</t>
  </si>
  <si>
    <t>Prepare  4x777 + 1x14M at BBE</t>
  </si>
  <si>
    <t>Driven 4x777 + 1x14M to jetty BBE</t>
  </si>
  <si>
    <t>Loading 4x777 + 1x14M into LCT</t>
  </si>
  <si>
    <t>Lashing unit at LCT</t>
  </si>
  <si>
    <t>BMB</t>
  </si>
  <si>
    <t>unLoading 4x777 + 1x14M from LCT</t>
  </si>
  <si>
    <t>Driven 4x777 + 1x14M from jetty BMB to PIT BMB</t>
  </si>
  <si>
    <t>5X777</t>
  </si>
  <si>
    <t>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</si>
</sst>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_-* #,##0.00_-;\-* #,##0.00_-;_-* &quot;-&quot;??_-;_-@_-"/>
    <numFmt numFmtId="167" formatCode="_([$IDR]\ * #,##0_);_([$IDR]\ * \(#,##0\);_([$IDR]\ * &quot;-&quot;_);_(@_)"/>
  </numFmts>
  <fonts count="41">
    <font>
      <sz val="11"/>
      <color theme="1" tint="0.24994659260841701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indexed="63"/>
      <name val="Calibri"/>
      <family val="2"/>
    </font>
    <font>
      <b/>
      <sz val="9.5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Frutiger-Light"/>
    </font>
    <font>
      <b/>
      <i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8"/>
      <color theme="1" tint="0.2499465926084170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</font>
    <font>
      <b/>
      <i/>
      <u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19">
    <xf numFmtId="0" fontId="0" fillId="0" borderId="0" applyNumberFormat="0" applyFill="0" applyBorder="0" applyProtection="0">
      <alignment vertic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Fill="0" applyBorder="0" applyProtection="0">
      <alignment horizontal="left"/>
    </xf>
    <xf numFmtId="9" fontId="6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0" fillId="0" borderId="0" applyNumberFormat="0" applyFill="0" applyBorder="0" applyProtection="0">
      <alignment horizontal="left" vertical="center"/>
    </xf>
    <xf numFmtId="0" fontId="13" fillId="0" borderId="0" applyFill="0" applyBorder="0" applyProtection="0">
      <alignment horizontal="center"/>
    </xf>
    <xf numFmtId="3" fontId="13" fillId="0" borderId="5" applyFill="0" applyProtection="0">
      <alignment horizontal="center"/>
    </xf>
    <xf numFmtId="0" fontId="16" fillId="0" borderId="0"/>
    <xf numFmtId="166" fontId="16" fillId="0" borderId="0" applyFont="0" applyFill="0" applyBorder="0" applyAlignment="0" applyProtection="0"/>
    <xf numFmtId="0" fontId="20" fillId="0" borderId="0"/>
    <xf numFmtId="0" fontId="3" fillId="0" borderId="0"/>
    <xf numFmtId="9" fontId="16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181">
    <xf numFmtId="0" fontId="0" fillId="0" borderId="0" xfId="0">
      <alignment vertical="center"/>
    </xf>
    <xf numFmtId="0" fontId="5" fillId="0" borderId="0" xfId="3">
      <alignment horizontal="left"/>
    </xf>
    <xf numFmtId="1" fontId="5" fillId="0" borderId="0" xfId="3" applyNumberFormat="1" applyAlignment="1">
      <alignment horizontal="center"/>
    </xf>
    <xf numFmtId="164" fontId="5" fillId="0" borderId="0" xfId="1" applyNumberFormat="1" applyFont="1" applyAlignment="1">
      <alignment horizontal="left"/>
    </xf>
    <xf numFmtId="0" fontId="8" fillId="2" borderId="1" xfId="5">
      <alignment horizontal="left" vertical="center"/>
    </xf>
    <xf numFmtId="0" fontId="9" fillId="2" borderId="1" xfId="5" applyFont="1">
      <alignment horizontal="left" vertical="center"/>
    </xf>
    <xf numFmtId="0" fontId="0" fillId="3" borderId="2" xfId="0" applyFill="1" applyBorder="1" applyAlignment="1">
      <alignment horizontal="center"/>
    </xf>
    <xf numFmtId="0" fontId="11" fillId="0" borderId="0" xfId="6" applyFont="1">
      <alignment horizontal="left" vertical="center"/>
    </xf>
    <xf numFmtId="0" fontId="0" fillId="4" borderId="2" xfId="0" applyFill="1" applyBorder="1" applyAlignment="1">
      <alignment horizontal="center"/>
    </xf>
    <xf numFmtId="0" fontId="4" fillId="0" borderId="0" xfId="6" applyFont="1">
      <alignment horizontal="left" vertical="center"/>
    </xf>
    <xf numFmtId="0" fontId="0" fillId="5" borderId="2" xfId="0" applyFill="1" applyBorder="1" applyAlignment="1">
      <alignment horizontal="center"/>
    </xf>
    <xf numFmtId="0" fontId="13" fillId="0" borderId="0" xfId="7">
      <alignment horizontal="center"/>
    </xf>
    <xf numFmtId="165" fontId="13" fillId="0" borderId="0" xfId="7" applyNumberFormat="1">
      <alignment horizontal="center"/>
    </xf>
    <xf numFmtId="16" fontId="13" fillId="0" borderId="0" xfId="7" applyNumberFormat="1">
      <alignment horizontal="center"/>
    </xf>
    <xf numFmtId="3" fontId="13" fillId="0" borderId="5" xfId="8">
      <alignment horizontal="center"/>
    </xf>
    <xf numFmtId="9" fontId="5" fillId="0" borderId="0" xfId="2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18" fillId="0" borderId="0" xfId="16" applyFont="1" applyBorder="1" applyAlignment="1"/>
    <xf numFmtId="0" fontId="14" fillId="0" borderId="0" xfId="7" applyFont="1" applyBorder="1" applyAlignment="1">
      <alignment horizontal="center" vertical="center"/>
    </xf>
    <xf numFmtId="0" fontId="18" fillId="0" borderId="0" xfId="16" applyFont="1" applyBorder="1" applyAlignment="1">
      <alignment horizontal="center"/>
    </xf>
    <xf numFmtId="0" fontId="22" fillId="0" borderId="0" xfId="16" applyFont="1" applyBorder="1" applyAlignment="1"/>
    <xf numFmtId="164" fontId="22" fillId="0" borderId="0" xfId="10" applyNumberFormat="1" applyFont="1" applyBorder="1" applyAlignment="1"/>
    <xf numFmtId="0" fontId="7" fillId="0" borderId="0" xfId="16" applyBorder="1" applyAlignment="1"/>
    <xf numFmtId="15" fontId="14" fillId="0" borderId="0" xfId="7" applyNumberFormat="1" applyFont="1" applyBorder="1" applyAlignment="1">
      <alignment horizontal="center" vertical="center"/>
    </xf>
    <xf numFmtId="0" fontId="19" fillId="0" borderId="0" xfId="16" applyFont="1" applyBorder="1" applyAlignment="1"/>
    <xf numFmtId="0" fontId="19" fillId="0" borderId="3" xfId="16" applyFont="1" applyBorder="1" applyAlignment="1">
      <alignment vertical="top"/>
    </xf>
    <xf numFmtId="0" fontId="19" fillId="0" borderId="3" xfId="16" applyFont="1" applyBorder="1" applyAlignment="1">
      <alignment horizontal="left" vertical="top"/>
    </xf>
    <xf numFmtId="0" fontId="19" fillId="0" borderId="0" xfId="16" applyFont="1" applyBorder="1" applyAlignment="1">
      <alignment vertical="top"/>
    </xf>
    <xf numFmtId="164" fontId="23" fillId="0" borderId="0" xfId="10" applyNumberFormat="1" applyFont="1" applyBorder="1" applyAlignment="1">
      <alignment vertical="top"/>
    </xf>
    <xf numFmtId="0" fontId="19" fillId="0" borderId="0" xfId="16" applyFont="1" applyBorder="1" applyAlignment="1">
      <alignment horizontal="center" vertical="top"/>
    </xf>
    <xf numFmtId="164" fontId="23" fillId="0" borderId="0" xfId="10" applyNumberFormat="1" applyFont="1" applyBorder="1" applyAlignment="1">
      <alignment horizontal="center" vertical="top"/>
    </xf>
    <xf numFmtId="0" fontId="4" fillId="0" borderId="0" xfId="6" applyFont="1" applyFill="1">
      <alignment horizontal="left" vertical="center"/>
    </xf>
    <xf numFmtId="0" fontId="0" fillId="0" borderId="0" xfId="0" applyFill="1">
      <alignment vertical="center"/>
    </xf>
    <xf numFmtId="3" fontId="17" fillId="6" borderId="6" xfId="9" applyNumberFormat="1" applyFont="1" applyFill="1" applyBorder="1" applyAlignment="1">
      <alignment horizontal="right" vertical="center" wrapText="1"/>
    </xf>
    <xf numFmtId="3" fontId="17" fillId="7" borderId="6" xfId="9" applyNumberFormat="1" applyFont="1" applyFill="1" applyBorder="1" applyAlignment="1">
      <alignment horizontal="right" vertical="center" wrapText="1"/>
    </xf>
    <xf numFmtId="0" fontId="18" fillId="0" borderId="11" xfId="16" applyFont="1" applyBorder="1" applyAlignment="1"/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3" fontId="27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Border="1">
      <alignment vertical="center"/>
    </xf>
    <xf numFmtId="3" fontId="28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/>
    </xf>
    <xf numFmtId="9" fontId="31" fillId="7" borderId="6" xfId="2" applyFont="1" applyFill="1" applyBorder="1" applyAlignment="1">
      <alignment horizontal="center"/>
    </xf>
    <xf numFmtId="0" fontId="28" fillId="6" borderId="6" xfId="0" applyFont="1" applyFill="1" applyBorder="1" applyAlignment="1">
      <alignment horizontal="center"/>
    </xf>
    <xf numFmtId="164" fontId="18" fillId="0" borderId="0" xfId="1" applyNumberFormat="1" applyFont="1" applyBorder="1" applyAlignment="1"/>
    <xf numFmtId="164" fontId="5" fillId="0" borderId="0" xfId="1" applyNumberFormat="1" applyFont="1" applyAlignment="1">
      <alignment horizontal="center"/>
    </xf>
    <xf numFmtId="167" fontId="22" fillId="0" borderId="3" xfId="16" applyNumberFormat="1" applyFont="1" applyBorder="1" applyAlignment="1">
      <alignment vertical="top"/>
    </xf>
    <xf numFmtId="0" fontId="32" fillId="0" borderId="12" xfId="0" applyFont="1" applyBorder="1" applyAlignment="1">
      <alignment horizontal="left" vertical="top" wrapText="1"/>
    </xf>
    <xf numFmtId="0" fontId="32" fillId="0" borderId="13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9" fontId="6" fillId="0" borderId="0" xfId="4">
      <alignment horizontal="center" vertical="center"/>
    </xf>
    <xf numFmtId="0" fontId="19" fillId="0" borderId="15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5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19" fillId="0" borderId="15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9" fillId="0" borderId="16" xfId="0" applyFont="1" applyFill="1" applyBorder="1" applyAlignment="1">
      <alignment vertical="top" wrapText="1"/>
    </xf>
    <xf numFmtId="0" fontId="19" fillId="0" borderId="15" xfId="0" applyFont="1" applyBorder="1" applyAlignment="1"/>
    <xf numFmtId="0" fontId="19" fillId="0" borderId="0" xfId="0" applyFont="1" applyBorder="1" applyAlignment="1"/>
    <xf numFmtId="0" fontId="19" fillId="0" borderId="16" xfId="0" applyFont="1" applyBorder="1" applyAlignment="1"/>
    <xf numFmtId="0" fontId="33" fillId="0" borderId="15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7" xfId="0" applyFont="1" applyFill="1" applyBorder="1" applyAlignment="1">
      <alignment vertical="center"/>
    </xf>
    <xf numFmtId="0" fontId="0" fillId="0" borderId="18" xfId="0" applyBorder="1">
      <alignment vertical="center"/>
    </xf>
    <xf numFmtId="0" fontId="5" fillId="0" borderId="18" xfId="3" applyBorder="1">
      <alignment horizontal="left"/>
    </xf>
    <xf numFmtId="9" fontId="5" fillId="0" borderId="18" xfId="2" applyFont="1" applyFill="1" applyBorder="1" applyAlignment="1">
      <alignment horizontal="center" vertical="center"/>
    </xf>
    <xf numFmtId="0" fontId="5" fillId="0" borderId="19" xfId="3" applyBorder="1">
      <alignment horizontal="left"/>
    </xf>
    <xf numFmtId="0" fontId="19" fillId="0" borderId="0" xfId="0" applyFont="1" applyBorder="1" applyAlignment="1">
      <alignment horizontal="left" vertical="top"/>
    </xf>
    <xf numFmtId="0" fontId="19" fillId="0" borderId="16" xfId="0" applyFont="1" applyBorder="1" applyAlignment="1">
      <alignment horizontal="left" vertical="top"/>
    </xf>
    <xf numFmtId="0" fontId="19" fillId="0" borderId="0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29" fillId="0" borderId="3" xfId="0" applyFont="1" applyFill="1" applyBorder="1" applyAlignment="1">
      <alignment vertical="center"/>
    </xf>
    <xf numFmtId="3" fontId="30" fillId="0" borderId="6" xfId="9" applyNumberFormat="1" applyFont="1" applyFill="1" applyBorder="1" applyAlignment="1">
      <alignment horizontal="left" vertical="center" wrapText="1"/>
    </xf>
    <xf numFmtId="0" fontId="31" fillId="0" borderId="6" xfId="3" applyFont="1" applyFill="1" applyBorder="1">
      <alignment horizontal="left"/>
    </xf>
    <xf numFmtId="164" fontId="31" fillId="0" borderId="6" xfId="1" applyNumberFormat="1" applyFont="1" applyFill="1" applyBorder="1" applyAlignment="1">
      <alignment horizontal="center"/>
    </xf>
    <xf numFmtId="164" fontId="31" fillId="0" borderId="6" xfId="1" applyNumberFormat="1" applyFont="1" applyFill="1" applyBorder="1" applyAlignment="1">
      <alignment horizontal="left"/>
    </xf>
    <xf numFmtId="3" fontId="17" fillId="0" borderId="6" xfId="9" applyNumberFormat="1" applyFont="1" applyFill="1" applyBorder="1" applyAlignment="1">
      <alignment horizontal="right" vertical="center" wrapText="1"/>
    </xf>
    <xf numFmtId="3" fontId="30" fillId="0" borderId="6" xfId="9" applyNumberFormat="1" applyFont="1" applyFill="1" applyBorder="1" applyAlignment="1">
      <alignment horizontal="left" vertical="center"/>
    </xf>
    <xf numFmtId="3" fontId="17" fillId="0" borderId="6" xfId="9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vertical="top"/>
    </xf>
    <xf numFmtId="3" fontId="37" fillId="8" borderId="6" xfId="9" applyNumberFormat="1" applyFont="1" applyFill="1" applyBorder="1" applyAlignment="1">
      <alignment horizontal="center" vertical="center" wrapText="1"/>
    </xf>
    <xf numFmtId="3" fontId="30" fillId="9" borderId="3" xfId="9" applyNumberFormat="1" applyFont="1" applyFill="1" applyBorder="1" applyAlignment="1">
      <alignment horizontal="left" vertical="center" wrapText="1"/>
    </xf>
    <xf numFmtId="3" fontId="30" fillId="9" borderId="6" xfId="9" applyNumberFormat="1" applyFont="1" applyFill="1" applyBorder="1" applyAlignment="1">
      <alignment horizontal="left" vertical="center"/>
    </xf>
    <xf numFmtId="0" fontId="19" fillId="9" borderId="0" xfId="0" applyFont="1" applyFill="1" applyBorder="1" applyAlignment="1">
      <alignment vertical="top"/>
    </xf>
    <xf numFmtId="3" fontId="37" fillId="9" borderId="6" xfId="9" applyNumberFormat="1" applyFont="1" applyFill="1" applyBorder="1" applyAlignment="1">
      <alignment horizontal="left"/>
    </xf>
    <xf numFmtId="3" fontId="30" fillId="8" borderId="6" xfId="9" applyNumberFormat="1" applyFont="1" applyFill="1" applyBorder="1" applyAlignment="1">
      <alignment horizontal="center" vertical="center"/>
    </xf>
    <xf numFmtId="164" fontId="31" fillId="9" borderId="6" xfId="1" applyNumberFormat="1" applyFont="1" applyFill="1" applyBorder="1" applyAlignment="1">
      <alignment horizont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10" borderId="33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3" xfId="0" applyFont="1" applyFill="1" applyBorder="1" applyAlignment="1">
      <alignment horizontal="center" vertical="center"/>
    </xf>
    <xf numFmtId="0" fontId="39" fillId="0" borderId="35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0" borderId="30" xfId="0" applyFont="1" applyFill="1" applyBorder="1" applyAlignment="1">
      <alignment horizontal="center" vertical="center"/>
    </xf>
    <xf numFmtId="0" fontId="39" fillId="0" borderId="32" xfId="0" applyFont="1" applyFill="1" applyBorder="1" applyAlignment="1">
      <alignment horizontal="center" vertical="center"/>
    </xf>
    <xf numFmtId="0" fontId="40" fillId="9" borderId="34" xfId="0" applyFont="1" applyFill="1" applyBorder="1" applyAlignment="1">
      <alignment horizontal="center" vertical="center"/>
    </xf>
    <xf numFmtId="0" fontId="39" fillId="9" borderId="35" xfId="0" applyFont="1" applyFill="1" applyBorder="1" applyAlignment="1">
      <alignment horizontal="center" vertical="center"/>
    </xf>
    <xf numFmtId="0" fontId="39" fillId="8" borderId="34" xfId="0" applyFont="1" applyFill="1" applyBorder="1" applyAlignment="1">
      <alignment horizontal="center" vertical="center"/>
    </xf>
    <xf numFmtId="0" fontId="39" fillId="8" borderId="3" xfId="0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center" vertical="center"/>
    </xf>
    <xf numFmtId="0" fontId="39" fillId="12" borderId="35" xfId="0" applyFont="1" applyFill="1" applyBorder="1" applyAlignment="1">
      <alignment horizontal="center" vertical="center"/>
    </xf>
    <xf numFmtId="0" fontId="38" fillId="9" borderId="10" xfId="0" applyFont="1" applyFill="1" applyBorder="1" applyAlignment="1">
      <alignment horizontal="left" vertical="center"/>
    </xf>
    <xf numFmtId="0" fontId="38" fillId="9" borderId="36" xfId="0" applyFont="1" applyFill="1" applyBorder="1" applyAlignment="1">
      <alignment horizontal="left" vertical="center"/>
    </xf>
    <xf numFmtId="0" fontId="39" fillId="0" borderId="25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8" fillId="10" borderId="36" xfId="0" applyFont="1" applyFill="1" applyBorder="1" applyAlignment="1">
      <alignment horizontal="center" vertical="center"/>
    </xf>
    <xf numFmtId="0" fontId="39" fillId="11" borderId="25" xfId="0" applyFont="1" applyFill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0" borderId="26" xfId="0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center" vertical="center"/>
    </xf>
    <xf numFmtId="0" fontId="39" fillId="9" borderId="29" xfId="0" applyFont="1" applyFill="1" applyBorder="1" applyAlignment="1">
      <alignment horizontal="center" vertical="center"/>
    </xf>
    <xf numFmtId="0" fontId="39" fillId="8" borderId="30" xfId="0" applyFont="1" applyFill="1" applyBorder="1" applyAlignment="1">
      <alignment horizontal="center" vertical="center"/>
    </xf>
    <xf numFmtId="0" fontId="39" fillId="13" borderId="26" xfId="0" applyFont="1" applyFill="1" applyBorder="1" applyAlignment="1">
      <alignment horizontal="center" vertical="center"/>
    </xf>
    <xf numFmtId="0" fontId="40" fillId="9" borderId="29" xfId="0" applyFont="1" applyFill="1" applyBorder="1" applyAlignment="1">
      <alignment horizontal="center" vertical="center"/>
    </xf>
    <xf numFmtId="0" fontId="39" fillId="9" borderId="30" xfId="0" applyFont="1" applyFill="1" applyBorder="1" applyAlignment="1">
      <alignment horizontal="center" vertical="center"/>
    </xf>
    <xf numFmtId="0" fontId="39" fillId="9" borderId="32" xfId="0" applyFont="1" applyFill="1" applyBorder="1" applyAlignment="1">
      <alignment horizontal="center" vertical="center"/>
    </xf>
    <xf numFmtId="0" fontId="15" fillId="0" borderId="3" xfId="7" applyFont="1" applyBorder="1" applyAlignment="1">
      <alignment horizontal="center" vertical="center"/>
    </xf>
    <xf numFmtId="0" fontId="15" fillId="0" borderId="3" xfId="7" applyFont="1" applyBorder="1" applyAlignment="1">
      <alignment horizontal="center" vertical="center" wrapText="1"/>
    </xf>
    <xf numFmtId="0" fontId="15" fillId="0" borderId="3" xfId="7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21" fillId="0" borderId="3" xfId="9" applyFont="1" applyBorder="1" applyAlignment="1">
      <alignment horizontal="left" vertical="top"/>
    </xf>
    <xf numFmtId="15" fontId="24" fillId="0" borderId="3" xfId="7" applyNumberFormat="1" applyFont="1" applyBorder="1" applyAlignment="1">
      <alignment horizontal="center" vertical="top"/>
    </xf>
    <xf numFmtId="0" fontId="24" fillId="0" borderId="3" xfId="7" applyFont="1" applyBorder="1" applyAlignment="1">
      <alignment horizontal="center" vertical="top"/>
    </xf>
    <xf numFmtId="0" fontId="19" fillId="0" borderId="8" xfId="16" applyFont="1" applyBorder="1" applyAlignment="1">
      <alignment horizontal="left" vertical="top"/>
    </xf>
    <xf numFmtId="0" fontId="19" fillId="0" borderId="10" xfId="16" applyFont="1" applyBorder="1" applyAlignment="1">
      <alignment horizontal="left" vertical="top"/>
    </xf>
    <xf numFmtId="0" fontId="19" fillId="0" borderId="9" xfId="16" applyFont="1" applyBorder="1" applyAlignment="1">
      <alignment horizontal="left" vertical="top"/>
    </xf>
    <xf numFmtId="0" fontId="19" fillId="0" borderId="8" xfId="16" applyFont="1" applyBorder="1" applyAlignment="1">
      <alignment horizontal="center" vertical="top"/>
    </xf>
    <xf numFmtId="0" fontId="19" fillId="0" borderId="10" xfId="16" applyFont="1" applyBorder="1" applyAlignment="1">
      <alignment horizontal="center" vertical="top"/>
    </xf>
    <xf numFmtId="0" fontId="19" fillId="0" borderId="9" xfId="16" applyFont="1" applyBorder="1" applyAlignment="1">
      <alignment horizontal="center" vertical="top"/>
    </xf>
    <xf numFmtId="0" fontId="19" fillId="0" borderId="3" xfId="16" applyFont="1" applyBorder="1" applyAlignment="1">
      <alignment horizontal="center" vertical="top"/>
    </xf>
    <xf numFmtId="167" fontId="23" fillId="0" borderId="3" xfId="10" applyNumberFormat="1" applyFont="1" applyBorder="1" applyAlignment="1">
      <alignment horizontal="center" vertical="top"/>
    </xf>
    <xf numFmtId="0" fontId="15" fillId="0" borderId="7" xfId="7" applyFont="1" applyBorder="1" applyAlignment="1">
      <alignment horizontal="center" vertical="center" wrapText="1"/>
    </xf>
    <xf numFmtId="0" fontId="15" fillId="0" borderId="4" xfId="7" applyFont="1" applyBorder="1" applyAlignment="1">
      <alignment horizontal="center" vertical="center" wrapText="1"/>
    </xf>
    <xf numFmtId="0" fontId="15" fillId="0" borderId="6" xfId="7" applyFont="1" applyBorder="1" applyAlignment="1">
      <alignment horizontal="center" vertical="center" wrapText="1"/>
    </xf>
    <xf numFmtId="1" fontId="15" fillId="0" borderId="7" xfId="7" applyNumberFormat="1" applyFont="1" applyBorder="1" applyAlignment="1">
      <alignment horizontal="center" vertical="center" wrapText="1"/>
    </xf>
    <xf numFmtId="1" fontId="15" fillId="0" borderId="4" xfId="7" applyNumberFormat="1" applyFont="1" applyBorder="1" applyAlignment="1">
      <alignment horizontal="center" vertical="center" wrapText="1"/>
    </xf>
    <xf numFmtId="1" fontId="15" fillId="0" borderId="6" xfId="7" applyNumberFormat="1" applyFont="1" applyBorder="1" applyAlignment="1">
      <alignment horizontal="center" vertical="center" wrapText="1"/>
    </xf>
    <xf numFmtId="164" fontId="15" fillId="0" borderId="7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9" fillId="0" borderId="19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17" fontId="38" fillId="0" borderId="20" xfId="0" applyNumberFormat="1" applyFont="1" applyBorder="1" applyAlignment="1">
      <alignment horizontal="center" vertical="center"/>
    </xf>
    <xf numFmtId="17" fontId="38" fillId="0" borderId="21" xfId="0" applyNumberFormat="1" applyFont="1" applyBorder="1" applyAlignment="1">
      <alignment horizontal="center" vertical="center"/>
    </xf>
    <xf numFmtId="17" fontId="38" fillId="0" borderId="22" xfId="0" applyNumberFormat="1" applyFont="1" applyBorder="1" applyAlignment="1">
      <alignment horizontal="center" vertical="center"/>
    </xf>
  </cellXfs>
  <cellStyles count="19">
    <cellStyle name="Activity" xfId="3"/>
    <cellStyle name="Comma" xfId="1" builtinId="3"/>
    <cellStyle name="Comma [0] 10 4 3" xfId="14"/>
    <cellStyle name="Comma 2" xfId="10"/>
    <cellStyle name="Heading 1 2" xfId="16"/>
    <cellStyle name="Label" xfId="6"/>
    <cellStyle name="Normal" xfId="0" builtinId="0"/>
    <cellStyle name="Normal 2" xfId="9"/>
    <cellStyle name="Normal 2 2 2" xfId="11"/>
    <cellStyle name="Normal 3" xfId="12"/>
    <cellStyle name="Normal 3 2" xfId="17"/>
    <cellStyle name="Normal 4" xfId="15"/>
    <cellStyle name="Normal 4 2" xfId="18"/>
    <cellStyle name="Percent" xfId="2" builtinId="5"/>
    <cellStyle name="Percent 2" xfId="13"/>
    <cellStyle name="Percent Complete" xfId="4"/>
    <cellStyle name="Period Headers" xfId="8"/>
    <cellStyle name="Period Highlight Control" xfId="5"/>
    <cellStyle name="Project Headers" xfId="7"/>
  </cellStyles>
  <dxfs count="33"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2" name="TextBox 1"/>
        <xdr:cNvSpPr txBox="1"/>
      </xdr:nvSpPr>
      <xdr:spPr>
        <a:xfrm>
          <a:off x="1871383" y="280147"/>
          <a:ext cx="2005853" cy="414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/JOB%20CKB/FANNY%20JOB/PCS/CK/2017/CBU%20CK%20RINJANI%20-%20AGM%20(%20OPSI%20VIA%20SOMBER%20BPN%20)%20REV.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BU%203x773%20BBE%20-%20SOMBER%20rev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A"/>
      <sheetName val="PL"/>
      <sheetName val="LCT"/>
      <sheetName val="trucking ME "/>
      <sheetName val="trucking (SE) (ANE)"/>
      <sheetName val="Sheet1"/>
      <sheetName val="Master"/>
    </sheetNames>
    <sheetDataSet>
      <sheetData sheetId="0" refreshError="1"/>
      <sheetData sheetId="1" refreshError="1"/>
      <sheetData sheetId="2">
        <row r="3">
          <cell r="W3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U"/>
      <sheetName val="Master"/>
      <sheetName val="Packing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62"/>
  <sheetViews>
    <sheetView showGridLines="0" tabSelected="1" zoomScale="80" zoomScaleNormal="80" workbookViewId="0">
      <selection activeCell="G17" sqref="G17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7.375" style="1" customWidth="1"/>
    <col min="7" max="7" width="14.875" style="49" customWidth="1"/>
    <col min="8" max="8" width="14.125" style="2" bestFit="1" customWidth="1"/>
    <col min="9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81" max="105" width="2.625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44" t="s">
        <v>8</v>
      </c>
      <c r="F1" s="145"/>
      <c r="G1" s="146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50" t="s">
        <v>14</v>
      </c>
      <c r="N1" s="150"/>
      <c r="O1" s="31"/>
      <c r="P1" s="29"/>
      <c r="Q1" s="141" t="s">
        <v>13</v>
      </c>
      <c r="R1" s="141"/>
      <c r="S1" s="141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47" t="s">
        <v>193</v>
      </c>
      <c r="F2" s="148"/>
      <c r="G2" s="149"/>
      <c r="H2" s="27" t="s">
        <v>169</v>
      </c>
      <c r="I2" s="27"/>
      <c r="J2" s="27" t="s">
        <v>170</v>
      </c>
      <c r="K2" s="27"/>
      <c r="L2" s="50">
        <f>IFERROR(SUM(L9:L22),"")</f>
        <v>581890000</v>
      </c>
      <c r="M2" s="151">
        <f>IFERROR(SUM(M9:M22),"")</f>
        <v>0</v>
      </c>
      <c r="N2" s="151"/>
      <c r="O2" s="32"/>
      <c r="P2" s="30"/>
      <c r="Q2" s="142">
        <v>43101</v>
      </c>
      <c r="R2" s="143"/>
      <c r="S2" s="143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35" t="s">
        <v>4</v>
      </c>
      <c r="B5" s="136" t="s">
        <v>110</v>
      </c>
      <c r="C5" s="135" t="s">
        <v>15</v>
      </c>
      <c r="D5" s="135" t="s">
        <v>16</v>
      </c>
      <c r="E5" s="137" t="s">
        <v>17</v>
      </c>
      <c r="F5" s="152" t="s">
        <v>18</v>
      </c>
      <c r="G5" s="158" t="s">
        <v>20</v>
      </c>
      <c r="H5" s="158" t="s">
        <v>21</v>
      </c>
      <c r="I5" s="158" t="s">
        <v>21</v>
      </c>
      <c r="J5" s="135" t="s">
        <v>5</v>
      </c>
      <c r="K5" s="155" t="s">
        <v>19</v>
      </c>
      <c r="L5" s="135" t="s">
        <v>22</v>
      </c>
      <c r="M5" s="136" t="s">
        <v>23</v>
      </c>
      <c r="N5" s="136" t="s">
        <v>24</v>
      </c>
      <c r="O5" s="136" t="s">
        <v>25</v>
      </c>
      <c r="P5" s="136" t="s">
        <v>26</v>
      </c>
      <c r="Q5" s="136" t="s">
        <v>27</v>
      </c>
      <c r="R5" s="136" t="s">
        <v>28</v>
      </c>
      <c r="S5" s="136" t="s">
        <v>29</v>
      </c>
      <c r="T5" s="11"/>
      <c r="U5" s="11" t="s">
        <v>6</v>
      </c>
      <c r="V5" s="11"/>
    </row>
    <row r="6" spans="1:81" ht="13.5" customHeight="1">
      <c r="A6" s="135"/>
      <c r="B6" s="135"/>
      <c r="C6" s="135"/>
      <c r="D6" s="135"/>
      <c r="E6" s="137"/>
      <c r="F6" s="153"/>
      <c r="G6" s="159"/>
      <c r="H6" s="159"/>
      <c r="I6" s="159"/>
      <c r="J6" s="135"/>
      <c r="K6" s="156"/>
      <c r="L6" s="135"/>
      <c r="M6" s="136"/>
      <c r="N6" s="136"/>
      <c r="O6" s="136"/>
      <c r="P6" s="136"/>
      <c r="Q6" s="136"/>
      <c r="R6" s="136"/>
      <c r="S6" s="136"/>
      <c r="T6" s="11"/>
      <c r="U6" s="12">
        <f>Q2</f>
        <v>43101</v>
      </c>
      <c r="V6" s="12">
        <f>U6+1</f>
        <v>43102</v>
      </c>
      <c r="W6" s="12">
        <f t="shared" ref="W6:CB7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si="0"/>
        <v>43119</v>
      </c>
      <c r="AN6" s="12">
        <f t="shared" si="0"/>
        <v>43120</v>
      </c>
      <c r="AO6" s="12">
        <f t="shared" si="0"/>
        <v>43121</v>
      </c>
      <c r="AP6" s="12">
        <f t="shared" si="0"/>
        <v>43122</v>
      </c>
      <c r="AQ6" s="12">
        <f t="shared" si="0"/>
        <v>43123</v>
      </c>
      <c r="AR6" s="12">
        <f t="shared" si="0"/>
        <v>43124</v>
      </c>
      <c r="AS6" s="12">
        <f t="shared" si="0"/>
        <v>43125</v>
      </c>
      <c r="AT6" s="12">
        <f t="shared" si="0"/>
        <v>43126</v>
      </c>
      <c r="AU6" s="12">
        <f t="shared" si="0"/>
        <v>43127</v>
      </c>
      <c r="AV6" s="12">
        <f t="shared" si="0"/>
        <v>43128</v>
      </c>
      <c r="AW6" s="12">
        <f t="shared" si="0"/>
        <v>43129</v>
      </c>
      <c r="AX6" s="12">
        <f t="shared" si="0"/>
        <v>43130</v>
      </c>
      <c r="AY6" s="12">
        <f t="shared" si="0"/>
        <v>43131</v>
      </c>
      <c r="AZ6" s="12">
        <f t="shared" si="0"/>
        <v>43132</v>
      </c>
      <c r="BA6" s="12">
        <f t="shared" si="0"/>
        <v>43133</v>
      </c>
      <c r="BB6" s="12">
        <f t="shared" si="0"/>
        <v>43134</v>
      </c>
      <c r="BC6" s="12">
        <f t="shared" si="0"/>
        <v>43135</v>
      </c>
      <c r="BD6" s="12">
        <f t="shared" si="0"/>
        <v>43136</v>
      </c>
      <c r="BE6" s="12">
        <f t="shared" si="0"/>
        <v>43137</v>
      </c>
      <c r="BF6" s="12">
        <f t="shared" si="0"/>
        <v>43138</v>
      </c>
      <c r="BG6" s="12">
        <f t="shared" si="0"/>
        <v>43139</v>
      </c>
      <c r="BH6" s="12">
        <f t="shared" si="0"/>
        <v>43140</v>
      </c>
      <c r="BI6" s="12">
        <f t="shared" si="0"/>
        <v>43141</v>
      </c>
      <c r="BJ6" s="12">
        <f t="shared" si="0"/>
        <v>43142</v>
      </c>
      <c r="BK6" s="12">
        <f t="shared" si="0"/>
        <v>43143</v>
      </c>
      <c r="BL6" s="12">
        <f t="shared" si="0"/>
        <v>43144</v>
      </c>
      <c r="BM6" s="12">
        <f t="shared" si="0"/>
        <v>43145</v>
      </c>
      <c r="BN6" s="12">
        <f t="shared" si="0"/>
        <v>43146</v>
      </c>
      <c r="BO6" s="12">
        <f t="shared" si="0"/>
        <v>43147</v>
      </c>
      <c r="BP6" s="12">
        <f t="shared" si="0"/>
        <v>43148</v>
      </c>
      <c r="BQ6" s="12">
        <f t="shared" si="0"/>
        <v>43149</v>
      </c>
      <c r="BR6" s="12">
        <f t="shared" si="0"/>
        <v>43150</v>
      </c>
      <c r="BS6" s="12">
        <f t="shared" si="0"/>
        <v>43151</v>
      </c>
      <c r="BT6" s="12">
        <f t="shared" si="0"/>
        <v>43152</v>
      </c>
      <c r="BU6" s="12">
        <f t="shared" si="0"/>
        <v>43153</v>
      </c>
      <c r="BV6" s="12">
        <f t="shared" si="0"/>
        <v>43154</v>
      </c>
      <c r="BW6" s="12">
        <f t="shared" si="0"/>
        <v>43155</v>
      </c>
      <c r="BX6" s="12">
        <f t="shared" si="0"/>
        <v>43156</v>
      </c>
      <c r="BY6" s="12">
        <f t="shared" si="0"/>
        <v>43157</v>
      </c>
      <c r="BZ6" s="12">
        <f t="shared" si="0"/>
        <v>43158</v>
      </c>
      <c r="CA6" s="12">
        <f t="shared" si="0"/>
        <v>43159</v>
      </c>
      <c r="CB6" s="12">
        <f t="shared" si="0"/>
        <v>43160</v>
      </c>
    </row>
    <row r="7" spans="1:81" ht="13.5" customHeight="1">
      <c r="A7" s="135"/>
      <c r="B7" s="135"/>
      <c r="C7" s="135"/>
      <c r="D7" s="135"/>
      <c r="E7" s="137"/>
      <c r="F7" s="153"/>
      <c r="G7" s="159"/>
      <c r="H7" s="159"/>
      <c r="I7" s="159"/>
      <c r="J7" s="135"/>
      <c r="K7" s="156"/>
      <c r="L7" s="135"/>
      <c r="M7" s="136"/>
      <c r="N7" s="136"/>
      <c r="O7" s="136"/>
      <c r="P7" s="136"/>
      <c r="Q7" s="136"/>
      <c r="R7" s="136"/>
      <c r="S7" s="136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0"/>
        <v>42987</v>
      </c>
      <c r="BM7" s="13">
        <f t="shared" si="0"/>
        <v>42988</v>
      </c>
      <c r="BN7" s="13">
        <f t="shared" si="0"/>
        <v>42989</v>
      </c>
      <c r="BO7" s="13">
        <f t="shared" si="0"/>
        <v>42990</v>
      </c>
      <c r="BP7" s="13">
        <f t="shared" si="0"/>
        <v>42991</v>
      </c>
      <c r="BQ7" s="13">
        <f t="shared" si="0"/>
        <v>42992</v>
      </c>
      <c r="BR7" s="13">
        <f t="shared" si="0"/>
        <v>42993</v>
      </c>
      <c r="BS7" s="13">
        <f t="shared" si="0"/>
        <v>42994</v>
      </c>
      <c r="BT7" s="13">
        <f t="shared" si="0"/>
        <v>42995</v>
      </c>
      <c r="BU7" s="13">
        <f t="shared" si="0"/>
        <v>42996</v>
      </c>
      <c r="BV7" s="13">
        <f t="shared" si="0"/>
        <v>42997</v>
      </c>
      <c r="BW7" s="13">
        <f t="shared" si="0"/>
        <v>42998</v>
      </c>
      <c r="BX7" s="13">
        <f t="shared" si="0"/>
        <v>42999</v>
      </c>
      <c r="BY7" s="13">
        <f t="shared" si="0"/>
        <v>43000</v>
      </c>
      <c r="BZ7" s="13">
        <f t="shared" si="0"/>
        <v>43001</v>
      </c>
      <c r="CA7" s="13">
        <f t="shared" si="0"/>
        <v>43002</v>
      </c>
      <c r="CB7" s="13">
        <f t="shared" si="0"/>
        <v>43003</v>
      </c>
    </row>
    <row r="8" spans="1:81" ht="15.75" customHeight="1">
      <c r="A8" s="135"/>
      <c r="B8" s="135"/>
      <c r="C8" s="135"/>
      <c r="D8" s="135"/>
      <c r="E8" s="137"/>
      <c r="F8" s="154"/>
      <c r="G8" s="160"/>
      <c r="H8" s="160"/>
      <c r="I8" s="160"/>
      <c r="J8" s="135"/>
      <c r="K8" s="157"/>
      <c r="L8" s="135"/>
      <c r="M8" s="136"/>
      <c r="N8" s="136"/>
      <c r="O8" s="136"/>
      <c r="P8" s="136"/>
      <c r="Q8" s="136"/>
      <c r="R8" s="136"/>
      <c r="S8" s="136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94" t="s">
        <v>171</v>
      </c>
      <c r="C9" s="83"/>
      <c r="D9" s="83"/>
      <c r="E9" s="83"/>
      <c r="F9" s="84"/>
      <c r="G9" s="85"/>
      <c r="H9" s="86"/>
      <c r="I9" s="86"/>
      <c r="J9" s="87"/>
      <c r="K9" s="46">
        <f>(L9/$L$2)*100%</f>
        <v>0</v>
      </c>
      <c r="L9" s="36">
        <f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96" t="s">
        <v>34</v>
      </c>
      <c r="C10" s="83" t="s">
        <v>168</v>
      </c>
      <c r="D10" s="83" t="s">
        <v>33</v>
      </c>
      <c r="E10" s="83" t="s">
        <v>34</v>
      </c>
      <c r="F10" s="84"/>
      <c r="G10" s="85">
        <v>500000</v>
      </c>
      <c r="H10" s="86">
        <v>1</v>
      </c>
      <c r="I10" s="86">
        <v>1</v>
      </c>
      <c r="J10" s="89" t="s">
        <v>167</v>
      </c>
      <c r="K10" s="46">
        <f t="shared" ref="K10:K22" si="1">(L10/$L$2)*100%</f>
        <v>8.5926893399096047E-4</v>
      </c>
      <c r="L10" s="36">
        <f t="shared" ref="L10:L22" si="2">G10*H10*I10</f>
        <v>500000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96" t="s">
        <v>173</v>
      </c>
      <c r="C11" s="83" t="s">
        <v>168</v>
      </c>
      <c r="D11" s="83" t="s">
        <v>33</v>
      </c>
      <c r="E11" s="83"/>
      <c r="F11" s="84"/>
      <c r="G11" s="85">
        <v>1900000</v>
      </c>
      <c r="H11" s="86">
        <v>1</v>
      </c>
      <c r="I11" s="86">
        <v>1</v>
      </c>
      <c r="J11" s="89" t="s">
        <v>174</v>
      </c>
      <c r="K11" s="46">
        <f t="shared" si="1"/>
        <v>3.2652219491656497E-3</v>
      </c>
      <c r="L11" s="36">
        <f t="shared" si="2"/>
        <v>1900000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94" t="s">
        <v>175</v>
      </c>
      <c r="C12" s="83"/>
      <c r="D12" s="83"/>
      <c r="E12" s="83"/>
      <c r="F12" s="84"/>
      <c r="G12" s="85"/>
      <c r="H12" s="86"/>
      <c r="I12" s="86"/>
      <c r="J12" s="89"/>
      <c r="K12" s="46">
        <f t="shared" si="1"/>
        <v>0</v>
      </c>
      <c r="L12" s="36">
        <f t="shared" si="2"/>
        <v>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96" t="s">
        <v>36</v>
      </c>
      <c r="C13" s="83"/>
      <c r="D13" s="83" t="s">
        <v>39</v>
      </c>
      <c r="E13" s="83" t="s">
        <v>36</v>
      </c>
      <c r="F13" s="84"/>
      <c r="G13" s="100">
        <f>520000000*1.012</f>
        <v>526240000</v>
      </c>
      <c r="H13" s="86">
        <v>1</v>
      </c>
      <c r="I13" s="86">
        <v>1</v>
      </c>
      <c r="J13" s="87" t="s">
        <v>36</v>
      </c>
      <c r="K13" s="46">
        <f t="shared" ref="K13:K15" si="3">(L13/$L$2)*100%</f>
        <v>0.90436336764680614</v>
      </c>
      <c r="L13" s="36">
        <f t="shared" ref="L13:L15" si="4">G13*H13*I13</f>
        <v>526240000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95" t="s">
        <v>104</v>
      </c>
      <c r="C14" s="83"/>
      <c r="D14" s="83" t="s">
        <v>39</v>
      </c>
      <c r="E14" s="83" t="s">
        <v>104</v>
      </c>
      <c r="F14" s="84"/>
      <c r="G14" s="85">
        <v>15000000</v>
      </c>
      <c r="H14" s="86">
        <v>1</v>
      </c>
      <c r="I14" s="86">
        <v>1</v>
      </c>
      <c r="J14" s="89" t="s">
        <v>36</v>
      </c>
      <c r="K14" s="46">
        <f t="shared" si="3"/>
        <v>2.5778068019728814E-2</v>
      </c>
      <c r="L14" s="36">
        <f t="shared" si="4"/>
        <v>15000000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98" t="s">
        <v>172</v>
      </c>
      <c r="C15" s="83"/>
      <c r="D15" s="83" t="s">
        <v>39</v>
      </c>
      <c r="E15" s="83"/>
      <c r="F15" s="84"/>
      <c r="G15" s="85">
        <v>500000</v>
      </c>
      <c r="H15" s="86">
        <v>5</v>
      </c>
      <c r="I15" s="86">
        <v>1</v>
      </c>
      <c r="J15" s="89" t="s">
        <v>176</v>
      </c>
      <c r="K15" s="46">
        <f t="shared" si="3"/>
        <v>4.2963446699548023E-3</v>
      </c>
      <c r="L15" s="36">
        <f t="shared" si="4"/>
        <v>2500000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99" t="s">
        <v>170</v>
      </c>
      <c r="C16" s="83"/>
      <c r="D16" s="83"/>
      <c r="E16" s="83"/>
      <c r="F16" s="84"/>
      <c r="G16" s="85"/>
      <c r="H16" s="86"/>
      <c r="I16" s="86"/>
      <c r="J16" s="89"/>
      <c r="K16" s="46">
        <f t="shared" si="1"/>
        <v>0</v>
      </c>
      <c r="L16" s="36">
        <f t="shared" si="2"/>
        <v>0</v>
      </c>
      <c r="M16" s="35"/>
      <c r="N16" s="35"/>
      <c r="O16" s="35"/>
      <c r="P16" s="47"/>
      <c r="Q16" s="47"/>
      <c r="R16" s="47"/>
      <c r="S16" s="47"/>
    </row>
    <row r="17" spans="1:80" ht="14.25">
      <c r="A17" s="82"/>
      <c r="B17" s="83" t="s">
        <v>34</v>
      </c>
      <c r="C17" s="83"/>
      <c r="D17" s="83" t="s">
        <v>33</v>
      </c>
      <c r="E17" s="83"/>
      <c r="F17" s="84"/>
      <c r="G17" s="85">
        <v>500000</v>
      </c>
      <c r="H17" s="86">
        <v>1</v>
      </c>
      <c r="I17" s="86">
        <v>3</v>
      </c>
      <c r="J17" s="87" t="s">
        <v>167</v>
      </c>
      <c r="K17" s="46">
        <f t="shared" si="1"/>
        <v>2.5778068019728815E-3</v>
      </c>
      <c r="L17" s="36">
        <f t="shared" si="2"/>
        <v>1500000</v>
      </c>
      <c r="M17" s="35"/>
      <c r="N17" s="35"/>
      <c r="O17" s="35"/>
      <c r="P17" s="47"/>
      <c r="Q17" s="47"/>
      <c r="R17" s="47"/>
      <c r="S17" s="47"/>
    </row>
    <row r="18" spans="1:80" ht="14.25">
      <c r="A18" s="82"/>
      <c r="B18" s="88" t="s">
        <v>173</v>
      </c>
      <c r="C18" s="83"/>
      <c r="D18" s="83" t="s">
        <v>33</v>
      </c>
      <c r="E18" s="83"/>
      <c r="F18" s="84"/>
      <c r="G18" s="85">
        <v>1900000</v>
      </c>
      <c r="H18" s="86">
        <v>1</v>
      </c>
      <c r="I18" s="86">
        <v>3</v>
      </c>
      <c r="J18" s="87" t="s">
        <v>167</v>
      </c>
      <c r="K18" s="46">
        <f t="shared" si="1"/>
        <v>9.7956658474969496E-3</v>
      </c>
      <c r="L18" s="36">
        <f t="shared" si="2"/>
        <v>5700000</v>
      </c>
      <c r="M18" s="35"/>
      <c r="N18" s="35"/>
      <c r="O18" s="35"/>
      <c r="P18" s="47"/>
      <c r="Q18" s="47"/>
      <c r="R18" s="47"/>
      <c r="S18" s="47"/>
    </row>
    <row r="19" spans="1:80" ht="14.25">
      <c r="A19" s="82"/>
      <c r="B19" s="88" t="s">
        <v>194</v>
      </c>
      <c r="C19" s="83"/>
      <c r="D19" s="83" t="s">
        <v>33</v>
      </c>
      <c r="E19" s="83"/>
      <c r="F19" s="84"/>
      <c r="G19" s="85">
        <v>5000000</v>
      </c>
      <c r="H19" s="86">
        <v>5</v>
      </c>
      <c r="I19" s="86">
        <v>1</v>
      </c>
      <c r="J19" s="87" t="s">
        <v>167</v>
      </c>
      <c r="K19" s="46">
        <f t="shared" si="1"/>
        <v>4.2963446699548026E-2</v>
      </c>
      <c r="L19" s="36">
        <f t="shared" si="2"/>
        <v>25000000</v>
      </c>
      <c r="M19" s="35"/>
      <c r="N19" s="35"/>
      <c r="O19" s="35"/>
      <c r="P19" s="47"/>
      <c r="Q19" s="47"/>
      <c r="R19" s="47"/>
      <c r="S19" s="47"/>
    </row>
    <row r="20" spans="1:80" ht="14.25">
      <c r="A20" s="82"/>
      <c r="B20" s="88" t="s">
        <v>43</v>
      </c>
      <c r="C20" s="83"/>
      <c r="D20" s="83" t="s">
        <v>33</v>
      </c>
      <c r="E20" s="83"/>
      <c r="F20" s="84"/>
      <c r="G20" s="100">
        <v>500000</v>
      </c>
      <c r="H20" s="86">
        <v>5</v>
      </c>
      <c r="I20" s="86">
        <v>1</v>
      </c>
      <c r="J20" s="87" t="s">
        <v>176</v>
      </c>
      <c r="K20" s="46">
        <f t="shared" si="1"/>
        <v>4.2963446699548023E-3</v>
      </c>
      <c r="L20" s="36">
        <f t="shared" si="2"/>
        <v>2500000</v>
      </c>
      <c r="M20" s="35"/>
      <c r="N20" s="35"/>
      <c r="O20" s="35"/>
      <c r="P20" s="47"/>
      <c r="Q20" s="47"/>
      <c r="R20" s="47"/>
      <c r="S20" s="47"/>
    </row>
    <row r="21" spans="1:80" ht="14.25">
      <c r="A21" s="82"/>
      <c r="B21" s="88" t="s">
        <v>177</v>
      </c>
      <c r="C21" s="83"/>
      <c r="D21" s="83" t="s">
        <v>33</v>
      </c>
      <c r="E21" s="83"/>
      <c r="F21" s="84"/>
      <c r="G21" s="85">
        <v>35000</v>
      </c>
      <c r="H21" s="86">
        <v>30</v>
      </c>
      <c r="I21" s="86">
        <v>1</v>
      </c>
      <c r="J21" s="87" t="s">
        <v>178</v>
      </c>
      <c r="K21" s="46">
        <f t="shared" si="1"/>
        <v>1.804464761381017E-3</v>
      </c>
      <c r="L21" s="36">
        <f t="shared" si="2"/>
        <v>1050000</v>
      </c>
      <c r="M21" s="35"/>
      <c r="N21" s="35"/>
      <c r="O21" s="35"/>
      <c r="P21" s="47"/>
      <c r="Q21" s="47"/>
      <c r="R21" s="47"/>
      <c r="S21" s="47"/>
    </row>
    <row r="22" spans="1:80" ht="14.25">
      <c r="A22" s="82"/>
      <c r="B22" s="88"/>
      <c r="C22" s="83"/>
      <c r="D22" s="83"/>
      <c r="E22" s="83"/>
      <c r="F22" s="84"/>
      <c r="G22" s="85"/>
      <c r="H22" s="86"/>
      <c r="I22" s="86"/>
      <c r="J22" s="87"/>
      <c r="K22" s="46">
        <f t="shared" si="1"/>
        <v>0</v>
      </c>
      <c r="L22" s="36">
        <f t="shared" si="2"/>
        <v>0</v>
      </c>
      <c r="M22" s="35"/>
      <c r="N22" s="35"/>
      <c r="O22" s="35"/>
      <c r="P22" s="47"/>
      <c r="Q22" s="47"/>
      <c r="R22" s="47"/>
      <c r="S22" s="47"/>
    </row>
    <row r="23" spans="1:80" ht="17.25" thickBot="1"/>
    <row r="24" spans="1:80">
      <c r="B24" s="51" t="s">
        <v>111</v>
      </c>
      <c r="C24" s="52"/>
      <c r="D24" s="53"/>
      <c r="E24" s="53"/>
      <c r="F24" s="54"/>
      <c r="G24" s="2"/>
      <c r="N24" s="17"/>
      <c r="O24" s="17"/>
      <c r="R24" s="55"/>
      <c r="AN24"/>
    </row>
    <row r="25" spans="1:80">
      <c r="B25" s="56" t="s">
        <v>112</v>
      </c>
      <c r="C25" s="138" t="s">
        <v>161</v>
      </c>
      <c r="D25" s="138"/>
      <c r="E25" s="90"/>
      <c r="F25" s="91"/>
      <c r="G25" s="2"/>
      <c r="N25" s="17"/>
      <c r="O25" s="17"/>
      <c r="R25" s="55"/>
      <c r="AN25"/>
    </row>
    <row r="26" spans="1:80">
      <c r="B26" s="56" t="s">
        <v>113</v>
      </c>
      <c r="C26" s="138" t="s">
        <v>162</v>
      </c>
      <c r="D26" s="138"/>
      <c r="E26" s="138"/>
      <c r="F26" s="139"/>
      <c r="G26" s="1"/>
      <c r="N26" s="17"/>
      <c r="O26" s="17"/>
      <c r="R26" s="55"/>
      <c r="AN26"/>
    </row>
    <row r="27" spans="1:80">
      <c r="B27" s="57" t="s">
        <v>114</v>
      </c>
      <c r="C27" s="140" t="s">
        <v>162</v>
      </c>
      <c r="D27" s="140"/>
      <c r="E27" s="92"/>
      <c r="F27" s="58"/>
      <c r="G27" s="1"/>
      <c r="N27" s="17"/>
      <c r="O27" s="17"/>
      <c r="R27" s="55"/>
      <c r="AN27"/>
    </row>
    <row r="28" spans="1:80">
      <c r="B28" s="56" t="s">
        <v>115</v>
      </c>
      <c r="C28" s="90" t="s">
        <v>162</v>
      </c>
      <c r="D28" s="90"/>
      <c r="E28" s="90"/>
      <c r="F28" s="91"/>
      <c r="G28" s="2"/>
      <c r="N28" s="17"/>
      <c r="O28" s="17"/>
      <c r="R28" s="55"/>
      <c r="AN28"/>
    </row>
    <row r="29" spans="1:80" ht="16.5" customHeight="1">
      <c r="B29" s="56" t="s">
        <v>116</v>
      </c>
      <c r="C29" s="138" t="s">
        <v>163</v>
      </c>
      <c r="D29" s="138"/>
      <c r="E29" s="138"/>
      <c r="F29" s="139"/>
      <c r="G29" s="2"/>
      <c r="N29" s="17"/>
      <c r="O29" s="17"/>
      <c r="R29" s="55"/>
      <c r="AN29"/>
    </row>
    <row r="30" spans="1:80">
      <c r="B30" s="56" t="s">
        <v>117</v>
      </c>
      <c r="C30" s="78" t="s">
        <v>162</v>
      </c>
      <c r="D30" s="78"/>
      <c r="E30" s="78"/>
      <c r="F30" s="79"/>
      <c r="G30" s="2"/>
      <c r="N30" s="17"/>
      <c r="O30" s="17"/>
      <c r="R30" s="55"/>
      <c r="AN30"/>
    </row>
    <row r="31" spans="1:80" s="2" customFormat="1">
      <c r="A31"/>
      <c r="B31" s="59" t="s">
        <v>118</v>
      </c>
      <c r="C31" s="60" t="s">
        <v>119</v>
      </c>
      <c r="D31" s="60"/>
      <c r="E31" s="60"/>
      <c r="F31" s="61"/>
      <c r="J31" s="3"/>
      <c r="K31" s="1"/>
      <c r="L31" s="1"/>
      <c r="M31" s="1"/>
      <c r="N31" s="17"/>
      <c r="O31" s="17"/>
      <c r="P31" s="17"/>
      <c r="Q31" s="17"/>
      <c r="R31" s="5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1:80" s="2" customFormat="1">
      <c r="A32"/>
      <c r="B32" s="59" t="s">
        <v>120</v>
      </c>
      <c r="C32" s="60" t="s">
        <v>119</v>
      </c>
      <c r="D32" s="60"/>
      <c r="E32" s="60"/>
      <c r="F32" s="61"/>
      <c r="J32" s="3"/>
      <c r="K32" s="1"/>
      <c r="L32" s="1"/>
      <c r="M32" s="1"/>
      <c r="N32" s="17"/>
      <c r="O32" s="17"/>
      <c r="P32" s="17"/>
      <c r="Q32" s="17"/>
      <c r="R32" s="5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1:80" s="2" customFormat="1">
      <c r="A33"/>
      <c r="B33" s="62" t="s">
        <v>121</v>
      </c>
      <c r="C33" s="60" t="s">
        <v>156</v>
      </c>
      <c r="D33" s="63"/>
      <c r="E33" s="63"/>
      <c r="F33" s="64"/>
      <c r="J33" s="3"/>
      <c r="K33" s="1"/>
      <c r="L33" s="1"/>
      <c r="M33" s="1"/>
      <c r="N33" s="17"/>
      <c r="O33" s="17"/>
      <c r="P33" s="17"/>
      <c r="Q33" s="17"/>
      <c r="R33" s="5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s="2" customFormat="1">
      <c r="A34"/>
      <c r="B34" s="62" t="s">
        <v>159</v>
      </c>
      <c r="C34" s="93" t="s">
        <v>164</v>
      </c>
      <c r="D34" s="63"/>
      <c r="E34" s="63"/>
      <c r="F34" s="64"/>
      <c r="J34" s="3"/>
      <c r="K34" s="1"/>
      <c r="L34" s="1"/>
      <c r="M34" s="1"/>
      <c r="N34" s="17"/>
      <c r="O34" s="17"/>
      <c r="P34" s="17"/>
      <c r="Q34" s="17"/>
      <c r="R34" s="5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s="2" customFormat="1" ht="16.5" customHeight="1">
      <c r="A35"/>
      <c r="B35" s="59" t="s">
        <v>122</v>
      </c>
      <c r="C35" s="97" t="s">
        <v>165</v>
      </c>
      <c r="D35" s="80"/>
      <c r="E35" s="80"/>
      <c r="F35" s="81"/>
      <c r="J35" s="3"/>
      <c r="K35" s="1"/>
      <c r="L35" s="1"/>
      <c r="M35" s="1"/>
      <c r="N35" s="17"/>
      <c r="O35" s="17"/>
      <c r="P35" s="17"/>
      <c r="Q35" s="17"/>
      <c r="R35" s="5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s="2" customFormat="1" ht="16.5" customHeight="1">
      <c r="A36"/>
      <c r="B36" s="59" t="s">
        <v>123</v>
      </c>
      <c r="C36" s="97" t="s">
        <v>166</v>
      </c>
      <c r="D36" s="80"/>
      <c r="E36" s="80"/>
      <c r="F36" s="81"/>
      <c r="J36" s="3"/>
      <c r="K36" s="1"/>
      <c r="L36" s="1"/>
      <c r="M36" s="1"/>
      <c r="N36" s="17"/>
      <c r="O36" s="17"/>
      <c r="P36" s="17"/>
      <c r="Q36" s="17"/>
      <c r="R36" s="5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2" customFormat="1">
      <c r="A37"/>
      <c r="B37" s="65" t="s">
        <v>143</v>
      </c>
      <c r="C37" s="66" t="s">
        <v>157</v>
      </c>
      <c r="D37" s="66"/>
      <c r="E37" s="66"/>
      <c r="F37" s="67"/>
      <c r="J37" s="3"/>
      <c r="K37" s="1"/>
      <c r="L37" s="1"/>
      <c r="M37" s="1"/>
      <c r="N37" s="17"/>
      <c r="O37" s="17"/>
      <c r="P37" s="17"/>
      <c r="Q37" s="17"/>
      <c r="R37" s="5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s="2" customFormat="1">
      <c r="A38"/>
      <c r="B38" s="65" t="s">
        <v>124</v>
      </c>
      <c r="C38" s="66" t="s">
        <v>158</v>
      </c>
      <c r="D38" s="66"/>
      <c r="E38" s="66"/>
      <c r="F38" s="67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65" t="s">
        <v>136</v>
      </c>
      <c r="C39" s="66" t="s">
        <v>137</v>
      </c>
      <c r="D39" s="66"/>
      <c r="E39" s="66"/>
      <c r="F39" s="67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5" t="s">
        <v>144</v>
      </c>
      <c r="C40" s="66"/>
      <c r="D40" s="66"/>
      <c r="E40" s="66"/>
      <c r="F40" s="67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5" t="s">
        <v>145</v>
      </c>
      <c r="C41" s="66"/>
      <c r="D41" s="66"/>
      <c r="E41" s="66"/>
      <c r="F41" s="67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>
      <c r="A42"/>
      <c r="B42" s="68" t="s">
        <v>146</v>
      </c>
      <c r="C42" s="66"/>
      <c r="D42" s="66"/>
      <c r="E42" s="66"/>
      <c r="F42" s="67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>
      <c r="A43"/>
      <c r="B43" s="68" t="s">
        <v>147</v>
      </c>
      <c r="C43" s="66"/>
      <c r="D43" s="66"/>
      <c r="E43" s="66"/>
      <c r="F43" s="67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8" t="s">
        <v>148</v>
      </c>
      <c r="C44" s="66"/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8" t="s">
        <v>149</v>
      </c>
      <c r="C45" s="66"/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8" t="s">
        <v>150</v>
      </c>
      <c r="C46" s="66"/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8" t="s">
        <v>151</v>
      </c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s="2" customFormat="1">
      <c r="A48"/>
      <c r="B48" s="68" t="s">
        <v>152</v>
      </c>
      <c r="C48" s="66"/>
      <c r="D48" s="66"/>
      <c r="E48" s="66"/>
      <c r="F48" s="67"/>
      <c r="J48" s="3"/>
      <c r="K48" s="1"/>
      <c r="L48" s="1"/>
      <c r="M48" s="1"/>
      <c r="N48" s="17"/>
      <c r="O48" s="17"/>
      <c r="P48" s="17"/>
      <c r="Q48" s="17"/>
      <c r="R48" s="55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s="2" customFormat="1">
      <c r="A49"/>
      <c r="B49" s="68" t="s">
        <v>153</v>
      </c>
      <c r="C49" s="66"/>
      <c r="D49" s="66"/>
      <c r="E49" s="66"/>
      <c r="F49" s="67"/>
      <c r="J49" s="3"/>
      <c r="K49" s="1"/>
      <c r="L49" s="1"/>
      <c r="M49" s="1"/>
      <c r="N49" s="17"/>
      <c r="O49" s="17"/>
      <c r="P49" s="17"/>
      <c r="Q49" s="17"/>
      <c r="R49" s="55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</row>
    <row r="50" spans="1:80" s="2" customFormat="1">
      <c r="A50"/>
      <c r="B50" s="68" t="s">
        <v>154</v>
      </c>
      <c r="C50" s="66"/>
      <c r="D50" s="66"/>
      <c r="E50" s="66"/>
      <c r="F50" s="67"/>
      <c r="J50" s="3"/>
      <c r="K50" s="1"/>
      <c r="L50" s="1"/>
      <c r="M50" s="1"/>
      <c r="N50" s="17"/>
      <c r="O50" s="17"/>
      <c r="P50" s="17"/>
      <c r="Q50" s="17"/>
      <c r="R50" s="55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0" s="2" customFormat="1">
      <c r="A51"/>
      <c r="B51" s="68"/>
      <c r="C51" s="66"/>
      <c r="D51" s="66"/>
      <c r="E51" s="66"/>
      <c r="F51" s="67"/>
      <c r="J51" s="3"/>
      <c r="K51" s="1"/>
      <c r="L51" s="1"/>
      <c r="M51" s="1"/>
      <c r="N51" s="17"/>
      <c r="O51" s="17"/>
      <c r="P51" s="17"/>
      <c r="Q51" s="17"/>
      <c r="R51" s="55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1:80">
      <c r="B52" s="69" t="s">
        <v>125</v>
      </c>
      <c r="C52" s="70"/>
      <c r="D52" s="66"/>
      <c r="E52" s="66"/>
      <c r="F52" s="67"/>
    </row>
    <row r="53" spans="1:80">
      <c r="B53" s="71" t="s">
        <v>126</v>
      </c>
      <c r="C53" s="72"/>
      <c r="D53" s="66"/>
      <c r="E53" s="66"/>
      <c r="F53" s="67"/>
    </row>
    <row r="54" spans="1:80">
      <c r="B54" s="71" t="s">
        <v>127</v>
      </c>
      <c r="C54" s="72"/>
      <c r="D54" s="66"/>
      <c r="E54" s="66"/>
      <c r="F54" s="67"/>
    </row>
    <row r="55" spans="1:80">
      <c r="B55" s="71" t="s">
        <v>128</v>
      </c>
      <c r="C55" s="72"/>
      <c r="D55" s="66"/>
      <c r="E55" s="66"/>
      <c r="F55" s="67"/>
    </row>
    <row r="56" spans="1:80">
      <c r="B56" s="71" t="s">
        <v>129</v>
      </c>
      <c r="C56" s="72"/>
      <c r="D56" s="66"/>
      <c r="E56" s="66"/>
      <c r="F56" s="67"/>
    </row>
    <row r="57" spans="1:80">
      <c r="B57" s="71" t="s">
        <v>130</v>
      </c>
      <c r="C57" s="72"/>
      <c r="D57" s="66"/>
      <c r="E57" s="66"/>
      <c r="F57" s="67"/>
    </row>
    <row r="58" spans="1:80">
      <c r="B58" s="71" t="s">
        <v>131</v>
      </c>
      <c r="C58" s="72"/>
      <c r="D58" s="66"/>
      <c r="E58" s="66"/>
      <c r="F58" s="67"/>
    </row>
    <row r="59" spans="1:80">
      <c r="B59" s="71" t="s">
        <v>132</v>
      </c>
      <c r="C59" s="72"/>
      <c r="D59" s="66"/>
      <c r="E59" s="66"/>
      <c r="F59" s="67"/>
    </row>
    <row r="60" spans="1:80">
      <c r="B60" s="71" t="s">
        <v>133</v>
      </c>
      <c r="C60" s="72"/>
      <c r="D60" s="66"/>
      <c r="E60" s="66"/>
      <c r="F60" s="67"/>
    </row>
    <row r="61" spans="1:80">
      <c r="B61" s="71" t="s">
        <v>134</v>
      </c>
      <c r="C61" s="72"/>
      <c r="D61" s="66"/>
      <c r="E61" s="66"/>
      <c r="F61" s="67"/>
    </row>
    <row r="62" spans="1:80" ht="17.25" thickBot="1">
      <c r="B62" s="73" t="s">
        <v>135</v>
      </c>
      <c r="C62" s="74"/>
      <c r="D62" s="75"/>
      <c r="E62" s="76"/>
      <c r="F62" s="77"/>
    </row>
  </sheetData>
  <mergeCells count="29">
    <mergeCell ref="C25:D25"/>
    <mergeCell ref="C26:F26"/>
    <mergeCell ref="C27:D27"/>
    <mergeCell ref="C29:F29"/>
    <mergeCell ref="Q1:S1"/>
    <mergeCell ref="Q2:S2"/>
    <mergeCell ref="E1:G1"/>
    <mergeCell ref="E2:G2"/>
    <mergeCell ref="M1:N1"/>
    <mergeCell ref="M2:N2"/>
    <mergeCell ref="F5:F8"/>
    <mergeCell ref="K5:K8"/>
    <mergeCell ref="G5:G8"/>
    <mergeCell ref="H5:H8"/>
    <mergeCell ref="J5:J8"/>
    <mergeCell ref="I5:I8"/>
    <mergeCell ref="A5:A8"/>
    <mergeCell ref="B5:B8"/>
    <mergeCell ref="C5:C8"/>
    <mergeCell ref="D5:D8"/>
    <mergeCell ref="E5:E8"/>
    <mergeCell ref="L5:L8"/>
    <mergeCell ref="Q5:Q8"/>
    <mergeCell ref="R5:R8"/>
    <mergeCell ref="S5:S8"/>
    <mergeCell ref="M5:M8"/>
    <mergeCell ref="P5:P8"/>
    <mergeCell ref="N5:N8"/>
    <mergeCell ref="O5:O8"/>
  </mergeCells>
  <conditionalFormatting sqref="U10:CB14 U16:CB20">
    <cfRule type="expression" dxfId="32" priority="217">
      <formula>PercentComplete</formula>
    </cfRule>
    <cfRule type="expression" dxfId="31" priority="219">
      <formula>PercentCompleteBeyond</formula>
    </cfRule>
    <cfRule type="expression" dxfId="30" priority="220">
      <formula>Actual</formula>
    </cfRule>
    <cfRule type="expression" dxfId="29" priority="221">
      <formula>ActualBeyond</formula>
    </cfRule>
    <cfRule type="expression" dxfId="28" priority="222">
      <formula>Plan</formula>
    </cfRule>
    <cfRule type="expression" dxfId="27" priority="223">
      <formula>U$8=period_selected</formula>
    </cfRule>
    <cfRule type="expression" dxfId="26" priority="225">
      <formula>MOD(COLUMN(),2)</formula>
    </cfRule>
    <cfRule type="expression" dxfId="25" priority="226">
      <formula>MOD(COLUMN(),2)=0</formula>
    </cfRule>
  </conditionalFormatting>
  <conditionalFormatting sqref="U8:CB8">
    <cfRule type="expression" dxfId="24" priority="224">
      <formula>U$8=period_selected</formula>
    </cfRule>
  </conditionalFormatting>
  <conditionalFormatting sqref="U21:CB22">
    <cfRule type="expression" dxfId="23" priority="57">
      <formula>PercentComplete</formula>
    </cfRule>
    <cfRule type="expression" dxfId="22" priority="58">
      <formula>PercentCompleteBeyond</formula>
    </cfRule>
    <cfRule type="expression" dxfId="21" priority="59">
      <formula>Actual</formula>
    </cfRule>
    <cfRule type="expression" dxfId="20" priority="60">
      <formula>ActualBeyond</formula>
    </cfRule>
    <cfRule type="expression" dxfId="19" priority="61">
      <formula>Plan</formula>
    </cfRule>
    <cfRule type="expression" dxfId="18" priority="62">
      <formula>U$8=period_selected</formula>
    </cfRule>
    <cfRule type="expression" dxfId="17" priority="63">
      <formula>MOD(COLUMN(),2)</formula>
    </cfRule>
    <cfRule type="expression" dxfId="16" priority="64">
      <formula>MOD(COLUMN(),2)=0</formula>
    </cfRule>
  </conditionalFormatting>
  <conditionalFormatting sqref="U9:CB9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U$8=period_selected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U15:CB1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U$8=period_selected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757" yWindow="224" count="9">
    <dataValidation allowBlank="1" showInputMessage="1" showErrorMessage="1" prompt="Masukkan urutan langkah dari Operating Plan / Activity" sqref="A9:A22"/>
    <dataValidation allowBlank="1" showInputMessage="1" showErrorMessage="1" prompt=" Susun operating plan paling efektif dan efisien yang akan digunakan untuk pengiriman kargo dan dijelaskan dalam bentuk activity list." sqref="B9:B22"/>
    <dataValidation allowBlank="1" showInputMessage="1" showErrorMessage="1" prompt=" Masukkan lokasi untuk tiap operating plan / activity." sqref="C9:C22"/>
    <dataValidation allowBlank="1" showInputMessage="1" showErrorMessage="1" prompt="Tambahan informasi untuk setiap component  cost yang dipilih" sqref="F9:F22"/>
    <dataValidation allowBlank="1" showInputMessage="1" showErrorMessage="1" prompt="Masukkan Nilai dari tiap komponen biaya." sqref="G9:G22"/>
    <dataValidation allowBlank="1" showInputMessage="1" showErrorMessage="1" prompt="Tentukan banyaknya Qty untuk tiap komponen biaya." sqref="H9:I22"/>
    <dataValidation allowBlank="1" showInputMessage="1" showErrorMessage="1" prompt="Tentukan jenis UOM untuk tiap komponen biaya." sqref="J9:J22"/>
    <dataValidation allowBlank="1" showInputMessage="1" showErrorMessage="1" prompt="Ratio Component cost dengan total amount CBU" sqref="K9:K22"/>
    <dataValidation allowBlank="1" showInputMessage="1" showErrorMessage="1" prompt="Cost Amount untuk setiap Component Cost." sqref="L9:L22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757" yWindow="224" count="4"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E9 E12 E16:E22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OFFSET([2]Master!#REF!,1,0,COUNTA([2]Master!#REF!)-1,1)</xm:f>
          </x14:formula1>
          <xm:sqref>D13:D15 D10:D11</xm:sqref>
        </x14:dataValidation>
        <x14:dataValidation type="list" allowBlank="1" showInputMessage="1" showErrorMessage="1" prompt="Tentukan komponen biaya apa saya yang dibutuhkan untuk setiap activity.">
          <x14:formula1>
            <xm:f>OFFSET([2]Master!#REF!,MATCH(D10,[2]Master!#REF!,0)-1,1,COUNTIF([2]Master!#REF!,D10),1)</xm:f>
          </x14:formula1>
          <xm:sqref>E13:E15 E10:E11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D16:D22 D9 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36" workbookViewId="0">
      <selection activeCell="G54" sqref="G54"/>
    </sheetView>
  </sheetViews>
  <sheetFormatPr defaultRowHeight="15"/>
  <cols>
    <col min="1" max="1" width="34.5" style="38" bestFit="1" customWidth="1"/>
    <col min="2" max="2" width="10.625" style="38" customWidth="1"/>
    <col min="3" max="3" width="32.125" style="38" customWidth="1"/>
    <col min="4" max="4" width="29.5" style="41" customWidth="1"/>
    <col min="5" max="16384" width="9" style="38"/>
  </cols>
  <sheetData>
    <row r="1" spans="1:4" ht="23.25">
      <c r="A1" s="39" t="s">
        <v>30</v>
      </c>
      <c r="B1" s="39"/>
      <c r="C1" s="39" t="s">
        <v>30</v>
      </c>
      <c r="D1" s="40" t="s">
        <v>31</v>
      </c>
    </row>
    <row r="2" spans="1:4">
      <c r="A2" s="43" t="s">
        <v>37</v>
      </c>
      <c r="C2" s="43" t="s">
        <v>37</v>
      </c>
      <c r="D2" s="42" t="s">
        <v>79</v>
      </c>
    </row>
    <row r="3" spans="1:4">
      <c r="A3" s="43" t="s">
        <v>33</v>
      </c>
      <c r="C3" s="43" t="s">
        <v>37</v>
      </c>
      <c r="D3" s="42" t="s">
        <v>82</v>
      </c>
    </row>
    <row r="4" spans="1:4">
      <c r="A4" s="42" t="s">
        <v>38</v>
      </c>
      <c r="C4" s="43" t="s">
        <v>37</v>
      </c>
      <c r="D4" s="42" t="s">
        <v>55</v>
      </c>
    </row>
    <row r="5" spans="1:4">
      <c r="A5" s="42" t="s">
        <v>39</v>
      </c>
      <c r="C5" s="43" t="s">
        <v>37</v>
      </c>
      <c r="D5" s="42" t="s">
        <v>54</v>
      </c>
    </row>
    <row r="6" spans="1:4">
      <c r="C6" s="43" t="s">
        <v>37</v>
      </c>
      <c r="D6" s="42" t="s">
        <v>53</v>
      </c>
    </row>
    <row r="7" spans="1:4">
      <c r="C7" s="43" t="s">
        <v>37</v>
      </c>
      <c r="D7" s="42" t="s">
        <v>155</v>
      </c>
    </row>
    <row r="8" spans="1:4">
      <c r="C8" s="43" t="s">
        <v>37</v>
      </c>
      <c r="D8" s="42" t="s">
        <v>57</v>
      </c>
    </row>
    <row r="9" spans="1:4">
      <c r="C9" s="43" t="s">
        <v>37</v>
      </c>
      <c r="D9" s="42" t="s">
        <v>56</v>
      </c>
    </row>
    <row r="10" spans="1:4">
      <c r="C10" s="43" t="s">
        <v>37</v>
      </c>
      <c r="D10" s="42" t="s">
        <v>60</v>
      </c>
    </row>
    <row r="11" spans="1:4">
      <c r="C11" s="43" t="s">
        <v>37</v>
      </c>
      <c r="D11" s="42" t="s">
        <v>69</v>
      </c>
    </row>
    <row r="12" spans="1:4">
      <c r="C12" s="43" t="s">
        <v>37</v>
      </c>
      <c r="D12" s="42" t="s">
        <v>75</v>
      </c>
    </row>
    <row r="13" spans="1:4">
      <c r="C13" s="43" t="s">
        <v>37</v>
      </c>
      <c r="D13" s="42" t="s">
        <v>72</v>
      </c>
    </row>
    <row r="14" spans="1:4">
      <c r="C14" s="43" t="s">
        <v>37</v>
      </c>
      <c r="D14" s="42" t="s">
        <v>80</v>
      </c>
    </row>
    <row r="15" spans="1:4">
      <c r="C15" s="43" t="s">
        <v>37</v>
      </c>
      <c r="D15" s="42" t="s">
        <v>65</v>
      </c>
    </row>
    <row r="16" spans="1:4">
      <c r="C16" s="43" t="s">
        <v>37</v>
      </c>
      <c r="D16" s="42" t="s">
        <v>64</v>
      </c>
    </row>
    <row r="17" spans="3:4">
      <c r="C17" s="43" t="s">
        <v>37</v>
      </c>
      <c r="D17" s="42" t="s">
        <v>67</v>
      </c>
    </row>
    <row r="18" spans="3:4">
      <c r="C18" s="43" t="s">
        <v>37</v>
      </c>
      <c r="D18" s="42" t="s">
        <v>63</v>
      </c>
    </row>
    <row r="19" spans="3:4">
      <c r="C19" s="43" t="s">
        <v>37</v>
      </c>
      <c r="D19" s="42" t="s">
        <v>62</v>
      </c>
    </row>
    <row r="20" spans="3:4">
      <c r="C20" s="43" t="s">
        <v>37</v>
      </c>
      <c r="D20" s="42" t="s">
        <v>66</v>
      </c>
    </row>
    <row r="21" spans="3:4">
      <c r="C21" s="43" t="s">
        <v>37</v>
      </c>
      <c r="D21" s="42" t="s">
        <v>61</v>
      </c>
    </row>
    <row r="22" spans="3:4">
      <c r="C22" s="43" t="s">
        <v>37</v>
      </c>
      <c r="D22" s="42" t="s">
        <v>81</v>
      </c>
    </row>
    <row r="23" spans="3:4">
      <c r="C23" s="43" t="s">
        <v>37</v>
      </c>
      <c r="D23" s="42" t="s">
        <v>77</v>
      </c>
    </row>
    <row r="24" spans="3:4">
      <c r="C24" s="43" t="s">
        <v>37</v>
      </c>
      <c r="D24" s="42" t="s">
        <v>73</v>
      </c>
    </row>
    <row r="25" spans="3:4">
      <c r="C25" s="43" t="s">
        <v>37</v>
      </c>
      <c r="D25" s="42" t="s">
        <v>78</v>
      </c>
    </row>
    <row r="26" spans="3:4">
      <c r="C26" s="43" t="s">
        <v>37</v>
      </c>
      <c r="D26" s="42" t="s">
        <v>59</v>
      </c>
    </row>
    <row r="27" spans="3:4">
      <c r="C27" s="43" t="s">
        <v>37</v>
      </c>
      <c r="D27" s="42" t="s">
        <v>68</v>
      </c>
    </row>
    <row r="28" spans="3:4">
      <c r="C28" s="43" t="s">
        <v>37</v>
      </c>
      <c r="D28" s="42" t="s">
        <v>74</v>
      </c>
    </row>
    <row r="29" spans="3:4">
      <c r="C29" s="43" t="s">
        <v>37</v>
      </c>
      <c r="D29" s="42" t="s">
        <v>71</v>
      </c>
    </row>
    <row r="30" spans="3:4">
      <c r="C30" s="43" t="s">
        <v>37</v>
      </c>
      <c r="D30" s="42" t="s">
        <v>70</v>
      </c>
    </row>
    <row r="31" spans="3:4">
      <c r="C31" s="43" t="s">
        <v>37</v>
      </c>
      <c r="D31" s="42" t="s">
        <v>141</v>
      </c>
    </row>
    <row r="32" spans="3:4">
      <c r="C32" s="43" t="s">
        <v>37</v>
      </c>
      <c r="D32" s="42" t="s">
        <v>139</v>
      </c>
    </row>
    <row r="33" spans="3:4">
      <c r="C33" s="43" t="s">
        <v>37</v>
      </c>
      <c r="D33" s="42" t="s">
        <v>140</v>
      </c>
    </row>
    <row r="34" spans="3:4">
      <c r="C34" s="43" t="s">
        <v>37</v>
      </c>
      <c r="D34" s="42" t="s">
        <v>76</v>
      </c>
    </row>
    <row r="35" spans="3:4">
      <c r="C35" s="43" t="s">
        <v>37</v>
      </c>
      <c r="D35" s="42" t="s">
        <v>58</v>
      </c>
    </row>
    <row r="36" spans="3:4">
      <c r="C36" s="43" t="s">
        <v>33</v>
      </c>
      <c r="D36" s="42" t="s">
        <v>41</v>
      </c>
    </row>
    <row r="37" spans="3:4">
      <c r="C37" s="43" t="s">
        <v>33</v>
      </c>
      <c r="D37" s="44" t="s">
        <v>40</v>
      </c>
    </row>
    <row r="38" spans="3:4">
      <c r="C38" s="43" t="s">
        <v>33</v>
      </c>
      <c r="D38" s="42" t="s">
        <v>45</v>
      </c>
    </row>
    <row r="39" spans="3:4">
      <c r="C39" s="43" t="s">
        <v>33</v>
      </c>
      <c r="D39" s="42" t="s">
        <v>51</v>
      </c>
    </row>
    <row r="40" spans="3:4">
      <c r="C40" s="43" t="s">
        <v>33</v>
      </c>
      <c r="D40" s="42" t="s">
        <v>43</v>
      </c>
    </row>
    <row r="41" spans="3:4">
      <c r="C41" s="43" t="s">
        <v>33</v>
      </c>
      <c r="D41" s="42" t="s">
        <v>52</v>
      </c>
    </row>
    <row r="42" spans="3:4">
      <c r="C42" s="43" t="s">
        <v>33</v>
      </c>
      <c r="D42" s="42" t="s">
        <v>42</v>
      </c>
    </row>
    <row r="43" spans="3:4">
      <c r="C43" s="43" t="s">
        <v>33</v>
      </c>
      <c r="D43" s="42" t="s">
        <v>46</v>
      </c>
    </row>
    <row r="44" spans="3:4">
      <c r="C44" s="43" t="s">
        <v>33</v>
      </c>
      <c r="D44" s="42" t="s">
        <v>32</v>
      </c>
    </row>
    <row r="45" spans="3:4">
      <c r="C45" s="43" t="s">
        <v>33</v>
      </c>
      <c r="D45" s="42" t="s">
        <v>138</v>
      </c>
    </row>
    <row r="46" spans="3:4">
      <c r="C46" s="43" t="s">
        <v>33</v>
      </c>
      <c r="D46" s="42" t="s">
        <v>48</v>
      </c>
    </row>
    <row r="47" spans="3:4">
      <c r="C47" s="43" t="s">
        <v>33</v>
      </c>
      <c r="D47" s="42" t="s">
        <v>49</v>
      </c>
    </row>
    <row r="48" spans="3:4">
      <c r="C48" s="43" t="s">
        <v>33</v>
      </c>
      <c r="D48" s="42" t="s">
        <v>47</v>
      </c>
    </row>
    <row r="49" spans="3:4">
      <c r="C49" s="43" t="s">
        <v>33</v>
      </c>
      <c r="D49" s="42" t="s">
        <v>44</v>
      </c>
    </row>
    <row r="50" spans="3:4">
      <c r="C50" s="43" t="s">
        <v>33</v>
      </c>
      <c r="D50" s="42" t="s">
        <v>50</v>
      </c>
    </row>
    <row r="51" spans="3:4">
      <c r="C51" s="43" t="s">
        <v>33</v>
      </c>
      <c r="D51" s="42" t="s">
        <v>34</v>
      </c>
    </row>
    <row r="52" spans="3:4">
      <c r="C52" s="42" t="s">
        <v>38</v>
      </c>
      <c r="D52" s="42" t="s">
        <v>35</v>
      </c>
    </row>
    <row r="53" spans="3:4">
      <c r="C53" s="42" t="s">
        <v>38</v>
      </c>
      <c r="D53" s="42" t="s">
        <v>160</v>
      </c>
    </row>
    <row r="54" spans="3:4">
      <c r="C54" s="42" t="s">
        <v>38</v>
      </c>
      <c r="D54" s="42" t="s">
        <v>90</v>
      </c>
    </row>
    <row r="55" spans="3:4">
      <c r="C55" s="42" t="s">
        <v>38</v>
      </c>
      <c r="D55" s="42" t="s">
        <v>89</v>
      </c>
    </row>
    <row r="56" spans="3:4">
      <c r="C56" s="42" t="s">
        <v>38</v>
      </c>
      <c r="D56" s="42" t="s">
        <v>92</v>
      </c>
    </row>
    <row r="57" spans="3:4">
      <c r="C57" s="42" t="s">
        <v>38</v>
      </c>
      <c r="D57" s="42" t="s">
        <v>88</v>
      </c>
    </row>
    <row r="58" spans="3:4">
      <c r="C58" s="42" t="s">
        <v>38</v>
      </c>
      <c r="D58" s="42" t="s">
        <v>87</v>
      </c>
    </row>
    <row r="59" spans="3:4">
      <c r="C59" s="42" t="s">
        <v>38</v>
      </c>
      <c r="D59" s="42" t="s">
        <v>86</v>
      </c>
    </row>
    <row r="60" spans="3:4">
      <c r="C60" s="42" t="s">
        <v>38</v>
      </c>
      <c r="D60" s="42" t="s">
        <v>85</v>
      </c>
    </row>
    <row r="61" spans="3:4">
      <c r="C61" s="42" t="s">
        <v>38</v>
      </c>
      <c r="D61" s="42" t="s">
        <v>84</v>
      </c>
    </row>
    <row r="62" spans="3:4">
      <c r="C62" s="42" t="s">
        <v>38</v>
      </c>
      <c r="D62" s="42" t="s">
        <v>83</v>
      </c>
    </row>
    <row r="63" spans="3:4">
      <c r="C63" s="42" t="s">
        <v>38</v>
      </c>
      <c r="D63" s="42" t="s">
        <v>108</v>
      </c>
    </row>
    <row r="64" spans="3:4">
      <c r="C64" s="42" t="s">
        <v>38</v>
      </c>
      <c r="D64" s="42" t="s">
        <v>107</v>
      </c>
    </row>
    <row r="65" spans="3:4">
      <c r="C65" s="42" t="s">
        <v>38</v>
      </c>
      <c r="D65" s="42" t="s">
        <v>106</v>
      </c>
    </row>
    <row r="66" spans="3:4">
      <c r="C66" s="42" t="s">
        <v>38</v>
      </c>
      <c r="D66" s="42" t="s">
        <v>142</v>
      </c>
    </row>
    <row r="67" spans="3:4">
      <c r="C67" s="42" t="s">
        <v>38</v>
      </c>
      <c r="D67" s="42" t="s">
        <v>91</v>
      </c>
    </row>
    <row r="68" spans="3:4">
      <c r="C68" s="42" t="s">
        <v>39</v>
      </c>
      <c r="D68" s="42" t="s">
        <v>101</v>
      </c>
    </row>
    <row r="69" spans="3:4">
      <c r="C69" s="42" t="s">
        <v>39</v>
      </c>
      <c r="D69" s="42" t="s">
        <v>97</v>
      </c>
    </row>
    <row r="70" spans="3:4">
      <c r="C70" s="42" t="s">
        <v>39</v>
      </c>
      <c r="D70" s="42" t="s">
        <v>105</v>
      </c>
    </row>
    <row r="71" spans="3:4">
      <c r="C71" s="42" t="s">
        <v>39</v>
      </c>
      <c r="D71" s="42" t="s">
        <v>102</v>
      </c>
    </row>
    <row r="72" spans="3:4">
      <c r="C72" s="42" t="s">
        <v>39</v>
      </c>
      <c r="D72" s="42" t="s">
        <v>94</v>
      </c>
    </row>
    <row r="73" spans="3:4">
      <c r="C73" s="42" t="s">
        <v>39</v>
      </c>
      <c r="D73" s="42" t="s">
        <v>96</v>
      </c>
    </row>
    <row r="74" spans="3:4">
      <c r="C74" s="42" t="s">
        <v>39</v>
      </c>
      <c r="D74" s="42" t="s">
        <v>95</v>
      </c>
    </row>
    <row r="75" spans="3:4">
      <c r="C75" s="42" t="s">
        <v>39</v>
      </c>
      <c r="D75" s="42" t="s">
        <v>104</v>
      </c>
    </row>
    <row r="76" spans="3:4">
      <c r="C76" s="42" t="s">
        <v>39</v>
      </c>
      <c r="D76" s="42" t="s">
        <v>36</v>
      </c>
    </row>
    <row r="77" spans="3:4">
      <c r="C77" s="42" t="s">
        <v>39</v>
      </c>
      <c r="D77" s="45" t="s">
        <v>109</v>
      </c>
    </row>
    <row r="78" spans="3:4">
      <c r="C78" s="42" t="s">
        <v>39</v>
      </c>
      <c r="D78" s="42" t="s">
        <v>100</v>
      </c>
    </row>
    <row r="79" spans="3:4">
      <c r="C79" s="42" t="s">
        <v>39</v>
      </c>
      <c r="D79" s="42" t="s">
        <v>44</v>
      </c>
    </row>
    <row r="80" spans="3:4">
      <c r="C80" s="42" t="s">
        <v>39</v>
      </c>
      <c r="D80" s="42" t="s">
        <v>103</v>
      </c>
    </row>
    <row r="81" spans="3:4">
      <c r="C81" s="42" t="s">
        <v>39</v>
      </c>
      <c r="D81" s="42" t="s">
        <v>99</v>
      </c>
    </row>
    <row r="82" spans="3:4">
      <c r="C82" s="42" t="s">
        <v>39</v>
      </c>
      <c r="D82" s="42" t="s">
        <v>93</v>
      </c>
    </row>
    <row r="83" spans="3:4">
      <c r="C83" s="42" t="s">
        <v>39</v>
      </c>
      <c r="D83" s="42" t="s">
        <v>98</v>
      </c>
    </row>
  </sheetData>
  <autoFilter ref="C1:D83">
    <sortState ref="C2:D77">
      <sortCondition ref="C1:C77"/>
    </sortState>
  </autoFilter>
  <sortState ref="A2:A5">
    <sortCondition ref="A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6"/>
  <sheetViews>
    <sheetView workbookViewId="0">
      <selection activeCell="C3" sqref="C3"/>
    </sheetView>
  </sheetViews>
  <sheetFormatPr defaultRowHeight="14.25"/>
  <cols>
    <col min="4" max="4" width="59" bestFit="1" customWidth="1"/>
    <col min="7" max="14" width="4.125" customWidth="1"/>
  </cols>
  <sheetData>
    <row r="4" spans="2:14" ht="15" thickBot="1"/>
    <row r="5" spans="2:14" ht="16.5" thickBot="1">
      <c r="B5" s="170" t="s">
        <v>179</v>
      </c>
      <c r="C5" s="171"/>
      <c r="D5" s="174" t="s">
        <v>180</v>
      </c>
      <c r="E5" s="171" t="s">
        <v>181</v>
      </c>
      <c r="F5" s="176"/>
      <c r="G5" s="178" t="s">
        <v>182</v>
      </c>
      <c r="H5" s="179"/>
      <c r="I5" s="179"/>
      <c r="J5" s="179"/>
      <c r="K5" s="179"/>
      <c r="L5" s="179"/>
      <c r="M5" s="179"/>
      <c r="N5" s="180"/>
    </row>
    <row r="6" spans="2:14" ht="16.5" thickBot="1">
      <c r="B6" s="172"/>
      <c r="C6" s="173"/>
      <c r="D6" s="175"/>
      <c r="E6" s="173"/>
      <c r="F6" s="177"/>
      <c r="G6" s="101">
        <v>1</v>
      </c>
      <c r="H6" s="102">
        <v>2</v>
      </c>
      <c r="I6" s="101">
        <v>3</v>
      </c>
      <c r="J6" s="102">
        <v>4</v>
      </c>
      <c r="K6" s="101">
        <v>5</v>
      </c>
      <c r="L6" s="101">
        <v>7</v>
      </c>
      <c r="M6" s="102">
        <v>8</v>
      </c>
      <c r="N6" s="101">
        <v>9</v>
      </c>
    </row>
    <row r="7" spans="2:14" ht="16.5" thickBot="1">
      <c r="B7" s="161" t="s">
        <v>183</v>
      </c>
      <c r="C7" s="162"/>
      <c r="D7" s="103" t="s">
        <v>168</v>
      </c>
      <c r="E7" s="167"/>
      <c r="F7" s="168"/>
      <c r="G7" s="168"/>
      <c r="H7" s="168"/>
      <c r="I7" s="168"/>
      <c r="J7" s="168"/>
      <c r="K7" s="168"/>
      <c r="L7" s="168"/>
      <c r="M7" s="168"/>
      <c r="N7" s="168"/>
    </row>
    <row r="8" spans="2:14" ht="15.75">
      <c r="B8" s="163"/>
      <c r="C8" s="164"/>
      <c r="D8" s="116" t="s">
        <v>186</v>
      </c>
      <c r="E8" s="118">
        <v>1</v>
      </c>
      <c r="F8" s="119" t="s">
        <v>181</v>
      </c>
      <c r="G8" s="125"/>
      <c r="H8" s="126"/>
      <c r="I8" s="127"/>
      <c r="J8" s="127"/>
      <c r="K8" s="128"/>
      <c r="L8" s="127"/>
      <c r="M8" s="127"/>
      <c r="N8" s="128"/>
    </row>
    <row r="9" spans="2:14" ht="15.75">
      <c r="B9" s="163"/>
      <c r="C9" s="164"/>
      <c r="D9" s="117" t="s">
        <v>187</v>
      </c>
      <c r="E9" s="120">
        <v>1</v>
      </c>
      <c r="F9" s="121" t="s">
        <v>181</v>
      </c>
      <c r="G9" s="112"/>
      <c r="H9" s="104"/>
      <c r="I9" s="105"/>
      <c r="J9" s="105"/>
      <c r="K9" s="106"/>
      <c r="L9" s="105"/>
      <c r="M9" s="105"/>
      <c r="N9" s="106"/>
    </row>
    <row r="10" spans="2:14" ht="16.5" thickBot="1">
      <c r="B10" s="163"/>
      <c r="C10" s="164"/>
      <c r="D10" s="117" t="s">
        <v>188</v>
      </c>
      <c r="E10" s="122">
        <v>1</v>
      </c>
      <c r="F10" s="123" t="s">
        <v>181</v>
      </c>
      <c r="G10" s="129"/>
      <c r="H10" s="130"/>
      <c r="I10" s="108"/>
      <c r="J10" s="108"/>
      <c r="K10" s="109"/>
      <c r="L10" s="108"/>
      <c r="M10" s="108"/>
      <c r="N10" s="109"/>
    </row>
    <row r="11" spans="2:14" ht="16.5" thickBot="1">
      <c r="B11" s="163"/>
      <c r="C11" s="164"/>
      <c r="D11" s="103" t="s">
        <v>184</v>
      </c>
      <c r="E11" s="169"/>
      <c r="F11" s="169"/>
      <c r="G11" s="169"/>
      <c r="H11" s="169"/>
      <c r="I11" s="169"/>
      <c r="J11" s="169"/>
      <c r="K11" s="169"/>
      <c r="L11" s="169"/>
      <c r="M11" s="169"/>
      <c r="N11" s="169"/>
    </row>
    <row r="12" spans="2:14" ht="15.75">
      <c r="B12" s="163"/>
      <c r="C12" s="164"/>
      <c r="D12" s="117" t="s">
        <v>189</v>
      </c>
      <c r="E12" s="118">
        <v>1</v>
      </c>
      <c r="F12" s="119" t="s">
        <v>181</v>
      </c>
      <c r="G12" s="118"/>
      <c r="H12" s="131"/>
      <c r="I12" s="126"/>
      <c r="J12" s="126"/>
      <c r="K12" s="119"/>
      <c r="L12" s="126"/>
      <c r="M12" s="126"/>
      <c r="N12" s="119"/>
    </row>
    <row r="13" spans="2:14" ht="15.75">
      <c r="B13" s="163"/>
      <c r="C13" s="164"/>
      <c r="D13" s="116" t="s">
        <v>185</v>
      </c>
      <c r="E13" s="120">
        <v>4</v>
      </c>
      <c r="F13" s="121" t="s">
        <v>181</v>
      </c>
      <c r="G13" s="110"/>
      <c r="H13" s="107"/>
      <c r="I13" s="114"/>
      <c r="J13" s="114"/>
      <c r="K13" s="115"/>
      <c r="L13" s="114"/>
      <c r="M13" s="107"/>
      <c r="N13" s="111"/>
    </row>
    <row r="14" spans="2:14" ht="15.75">
      <c r="B14" s="163"/>
      <c r="C14" s="164"/>
      <c r="D14" s="124" t="s">
        <v>190</v>
      </c>
      <c r="E14" s="120"/>
      <c r="F14" s="121"/>
      <c r="G14" s="110"/>
      <c r="H14" s="107"/>
      <c r="I14" s="107"/>
      <c r="J14" s="107"/>
      <c r="K14" s="111"/>
      <c r="L14" s="107"/>
      <c r="M14" s="107"/>
      <c r="N14" s="111"/>
    </row>
    <row r="15" spans="2:14" ht="15.75">
      <c r="B15" s="163"/>
      <c r="C15" s="164"/>
      <c r="D15" s="116" t="s">
        <v>191</v>
      </c>
      <c r="E15" s="120">
        <v>1</v>
      </c>
      <c r="F15" s="121" t="s">
        <v>181</v>
      </c>
      <c r="G15" s="110"/>
      <c r="H15" s="107"/>
      <c r="I15" s="107"/>
      <c r="J15" s="107"/>
      <c r="K15" s="111"/>
      <c r="L15" s="113"/>
      <c r="M15" s="107"/>
      <c r="N15" s="111"/>
    </row>
    <row r="16" spans="2:14" ht="16.5" thickBot="1">
      <c r="B16" s="165"/>
      <c r="C16" s="166"/>
      <c r="D16" s="117" t="s">
        <v>192</v>
      </c>
      <c r="E16" s="122">
        <v>1</v>
      </c>
      <c r="F16" s="123" t="s">
        <v>181</v>
      </c>
      <c r="G16" s="132"/>
      <c r="H16" s="133"/>
      <c r="I16" s="133"/>
      <c r="J16" s="133"/>
      <c r="K16" s="134"/>
      <c r="L16" s="133"/>
      <c r="M16" s="130"/>
      <c r="N16" s="134"/>
    </row>
  </sheetData>
  <mergeCells count="7">
    <mergeCell ref="B7:C16"/>
    <mergeCell ref="E7:N7"/>
    <mergeCell ref="E11:N11"/>
    <mergeCell ref="B5:C6"/>
    <mergeCell ref="D5:D6"/>
    <mergeCell ref="E5:F6"/>
    <mergeCell ref="G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CBU</vt:lpstr>
      <vt:lpstr>Master</vt:lpstr>
      <vt:lpstr>Sheet1</vt:lpstr>
      <vt:lpstr>CBU!period_selected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Andalia</dc:creator>
  <cp:lastModifiedBy>Ipan Sopandy</cp:lastModifiedBy>
  <dcterms:created xsi:type="dcterms:W3CDTF">2017-07-31T04:48:56Z</dcterms:created>
  <dcterms:modified xsi:type="dcterms:W3CDTF">2020-01-06T06:31:55Z</dcterms:modified>
</cp:coreProperties>
</file>