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66925"/>
  <xr:revisionPtr revIDLastSave="0" documentId="8_{F7F79EDE-B462-409E-B325-AA817A0A9523}" xr6:coauthVersionLast="47" xr6:coauthVersionMax="47" xr10:uidLastSave="{00000000-0000-0000-0000-000000000000}"/>
  <bookViews>
    <workbookView xWindow="-110" yWindow="-110" windowWidth="19420" windowHeight="10420" activeTab="2" xr2:uid="{00000000-000D-0000-FFFF-FFFF00000000}"/>
  </bookViews>
  <sheets>
    <sheet name="Contents" sheetId="2" r:id="rId1"/>
    <sheet name="Retirement Income Methodology" sheetId="3" r:id="rId2"/>
    <sheet name="2018-23 Data Tables" sheetId="1" r:id="rId3"/>
    <sheet name="2015-18 Data Tables" sheetId="4" r:id="rId4"/>
  </sheets>
  <externalReferences>
    <externalReference r:id="rId5"/>
    <externalReference r:id="rId6"/>
  </externalReferences>
  <definedNames>
    <definedName name="_xlnm._FilterDatabase" localSheetId="3" hidden="1">'2015-18 Data Tables'!$B$23:$J$30</definedName>
    <definedName name="Measure_Name">OFFSET([1]Lists!D$2,1,MATCH('[1]Market shares &amp; trends'!$D$329,[1]Lists!$H$2:$N$2,0),COUNTA(OFFSET([1]Lists!D$2,1,MATCH('[1]Market shares &amp; trends'!$D$329,[1]Lists!$H$2:$N$2,0),200,1)),1)</definedName>
    <definedName name="Measure2_Name">OFFSET([2]Lists!D$2,1,MATCH('[2]Market shares &amp; trends'!$D$319,[2]Lists!$H$2:$N$2,0),COUNTA(OFFSET([2]Lists!D$2,1,MATCH('[2]Market shares &amp; trends'!$D$319,[2]Lists!$H$2:$N$2,0),200,1)),1)</definedName>
    <definedName name="_xlnm.Print_Area" localSheetId="0">Contents!$A$1:$K$15</definedName>
    <definedName name="_xlnm.Print_Area" localSheetId="1">'Retirement Income Methodology'!$A$1:$C$18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62" i="1" l="1"/>
  <c r="AG163" i="1"/>
  <c r="M207" i="1"/>
  <c r="N207" i="1" s="1"/>
  <c r="AU9" i="1"/>
  <c r="AR9" i="1"/>
  <c r="AN44" i="1"/>
  <c r="AN43" i="1"/>
  <c r="AV8" i="1"/>
  <c r="AU8" i="1"/>
  <c r="AT8" i="1"/>
  <c r="AS8" i="1"/>
  <c r="AR8" i="1"/>
  <c r="AB105" i="1"/>
  <c r="AB104" i="1"/>
  <c r="AA13" i="1"/>
  <c r="AI14" i="1" s="1"/>
  <c r="AI13" i="1"/>
  <c r="M206" i="1"/>
  <c r="M212" i="1"/>
  <c r="N213" i="1" s="1"/>
  <c r="M213" i="1"/>
  <c r="J216" i="1"/>
  <c r="L216" i="1"/>
  <c r="L217" i="1" s="1"/>
  <c r="AR11" i="1"/>
  <c r="AS11" i="1"/>
  <c r="AT9" i="1"/>
  <c r="AT10" i="1"/>
  <c r="AU10" i="1" s="1"/>
  <c r="AT11" i="1"/>
  <c r="AS9" i="1"/>
  <c r="AS10" i="1"/>
  <c r="AS12" i="1"/>
  <c r="AT12" i="1" s="1"/>
  <c r="AU12" i="1" s="1"/>
  <c r="AR10" i="1"/>
  <c r="AR12" i="1"/>
  <c r="M215" i="1" l="1"/>
  <c r="AU11" i="1"/>
  <c r="AK89" i="1"/>
  <c r="AA168" i="1"/>
  <c r="AB168" i="1"/>
  <c r="AC168" i="1"/>
  <c r="AD168" i="1"/>
  <c r="AE168" i="1"/>
  <c r="AF168" i="1"/>
  <c r="AA169" i="1"/>
  <c r="AB169" i="1"/>
  <c r="AC169" i="1"/>
  <c r="AD169" i="1"/>
  <c r="AE169" i="1"/>
  <c r="AF169" i="1"/>
  <c r="AA170" i="1"/>
  <c r="AB170" i="1"/>
  <c r="AC170" i="1"/>
  <c r="AD170" i="1"/>
  <c r="AE170" i="1"/>
  <c r="AF170" i="1"/>
  <c r="AA171" i="1"/>
  <c r="AB171" i="1"/>
  <c r="AC171" i="1"/>
  <c r="AD171" i="1"/>
  <c r="AE171" i="1"/>
  <c r="AF171" i="1"/>
  <c r="AA172" i="1"/>
  <c r="AB172" i="1"/>
  <c r="AC172" i="1"/>
  <c r="AD172" i="1"/>
  <c r="AE172" i="1"/>
  <c r="AF172" i="1"/>
  <c r="AB167" i="1"/>
  <c r="AC167" i="1"/>
  <c r="AD167" i="1"/>
  <c r="AE167" i="1"/>
  <c r="AF167" i="1"/>
  <c r="AA167" i="1"/>
  <c r="AE102" i="1" l="1"/>
  <c r="AD102" i="1"/>
  <c r="AC102" i="1"/>
  <c r="AB102" i="1"/>
  <c r="AA102" i="1"/>
  <c r="Y102" i="1"/>
  <c r="X102" i="1"/>
  <c r="W102" i="1"/>
  <c r="V102" i="1"/>
  <c r="U102" i="1"/>
  <c r="S102" i="1"/>
  <c r="R102" i="1"/>
  <c r="Q102" i="1"/>
  <c r="P102" i="1"/>
  <c r="O102" i="1"/>
  <c r="N102" i="1"/>
  <c r="M102" i="1"/>
  <c r="D102" i="1"/>
  <c r="C102" i="1"/>
  <c r="L102" i="1"/>
  <c r="K102" i="1"/>
  <c r="J102" i="1"/>
  <c r="I102" i="1"/>
  <c r="H102" i="1"/>
  <c r="G102" i="1"/>
  <c r="F102" i="1"/>
  <c r="E102" i="1"/>
  <c r="AF163" i="1"/>
  <c r="AB8" i="1"/>
  <c r="AE8" i="1"/>
  <c r="AM8" i="1"/>
  <c r="AP12" i="1" s="1"/>
  <c r="L225" i="1" l="1"/>
  <c r="K225" i="1"/>
  <c r="J225" i="1"/>
  <c r="I225" i="1"/>
  <c r="AF202" i="1"/>
  <c r="AE202" i="1"/>
  <c r="AD202" i="1"/>
  <c r="AC202" i="1"/>
  <c r="AB202" i="1"/>
  <c r="AA202" i="1"/>
  <c r="AF189" i="1"/>
  <c r="AE189" i="1"/>
  <c r="AD189" i="1"/>
  <c r="AC189" i="1"/>
  <c r="AB189" i="1"/>
  <c r="AA189" i="1"/>
  <c r="V175" i="1"/>
  <c r="V174" i="1"/>
  <c r="V173" i="1"/>
  <c r="V172" i="1"/>
  <c r="V171" i="1"/>
  <c r="V170" i="1"/>
  <c r="T175" i="1"/>
  <c r="T174" i="1"/>
  <c r="T173" i="1"/>
  <c r="T172" i="1"/>
  <c r="T171" i="1"/>
  <c r="T170" i="1"/>
  <c r="V169" i="1"/>
  <c r="T169" i="1"/>
  <c r="AE163" i="1"/>
  <c r="AD163" i="1"/>
  <c r="AD173" i="1" s="1"/>
  <c r="AC163" i="1"/>
  <c r="AB163" i="1"/>
  <c r="AA163" i="1"/>
  <c r="AF151" i="1"/>
  <c r="AE151" i="1"/>
  <c r="AD151" i="1"/>
  <c r="AC151" i="1"/>
  <c r="AB151" i="1"/>
  <c r="AA151" i="1"/>
  <c r="AF139" i="1"/>
  <c r="AE139" i="1"/>
  <c r="AD139" i="1"/>
  <c r="AC139" i="1"/>
  <c r="AG139" i="1" s="1"/>
  <c r="AB139" i="1"/>
  <c r="AA139" i="1"/>
  <c r="AF127" i="1"/>
  <c r="AF173" i="1" s="1"/>
  <c r="AE127" i="1"/>
  <c r="AD127" i="1"/>
  <c r="AC127" i="1"/>
  <c r="AB127" i="1"/>
  <c r="AA127" i="1"/>
  <c r="L115" i="1"/>
  <c r="K115" i="1"/>
  <c r="AF101" i="1"/>
  <c r="AF100" i="1"/>
  <c r="AC105" i="1" s="1"/>
  <c r="AF99" i="1"/>
  <c r="AF98" i="1"/>
  <c r="AF97" i="1"/>
  <c r="AF96" i="1"/>
  <c r="AC104" i="1" s="1"/>
  <c r="AI89" i="1"/>
  <c r="AH89" i="1"/>
  <c r="AG89" i="1"/>
  <c r="AF89" i="1"/>
  <c r="AE89" i="1"/>
  <c r="AJ88" i="1"/>
  <c r="AJ87" i="1"/>
  <c r="AJ86" i="1"/>
  <c r="AJ85" i="1"/>
  <c r="AJ84" i="1"/>
  <c r="AY78" i="1"/>
  <c r="AX78" i="1"/>
  <c r="AW78" i="1"/>
  <c r="AV78" i="1"/>
  <c r="AT78" i="1"/>
  <c r="AS78" i="1"/>
  <c r="AR78" i="1"/>
  <c r="AQ78" i="1"/>
  <c r="AZ77" i="1"/>
  <c r="AU77" i="1"/>
  <c r="AZ76" i="1"/>
  <c r="AU76" i="1"/>
  <c r="AZ75" i="1"/>
  <c r="AU75" i="1"/>
  <c r="AZ74" i="1"/>
  <c r="AU74" i="1"/>
  <c r="AZ73" i="1"/>
  <c r="AU73" i="1"/>
  <c r="AZ72" i="1"/>
  <c r="AU72" i="1"/>
  <c r="AY65" i="1"/>
  <c r="AX65" i="1"/>
  <c r="AW65" i="1"/>
  <c r="AT65" i="1"/>
  <c r="AS65" i="1"/>
  <c r="AR65" i="1"/>
  <c r="AZ64" i="1"/>
  <c r="AU64" i="1"/>
  <c r="AZ63" i="1"/>
  <c r="AU63" i="1"/>
  <c r="AZ62" i="1"/>
  <c r="AU62" i="1"/>
  <c r="AZ61" i="1"/>
  <c r="AU61" i="1"/>
  <c r="AZ60" i="1"/>
  <c r="AU60" i="1"/>
  <c r="AZ59" i="1"/>
  <c r="AU59" i="1"/>
  <c r="L52" i="1"/>
  <c r="K52" i="1"/>
  <c r="M52" i="1" s="1"/>
  <c r="AY40" i="1"/>
  <c r="AX40" i="1"/>
  <c r="AW40" i="1"/>
  <c r="AV40" i="1"/>
  <c r="AT40" i="1"/>
  <c r="AS40" i="1"/>
  <c r="AR40" i="1"/>
  <c r="AQ40" i="1"/>
  <c r="AZ39" i="1"/>
  <c r="AU39" i="1"/>
  <c r="AZ38" i="1"/>
  <c r="AU38" i="1"/>
  <c r="AZ37" i="1"/>
  <c r="AU37" i="1"/>
  <c r="AZ36" i="1"/>
  <c r="AU36" i="1"/>
  <c r="AZ35" i="1"/>
  <c r="AU35" i="1"/>
  <c r="AZ34" i="1"/>
  <c r="AU34" i="1"/>
  <c r="AY27" i="1"/>
  <c r="AX27" i="1"/>
  <c r="AW27" i="1"/>
  <c r="AV27" i="1"/>
  <c r="AT27" i="1"/>
  <c r="AS27" i="1"/>
  <c r="AR27" i="1"/>
  <c r="AQ27" i="1"/>
  <c r="AZ26" i="1"/>
  <c r="AU26" i="1"/>
  <c r="AZ25" i="1"/>
  <c r="AU25" i="1"/>
  <c r="AZ24" i="1"/>
  <c r="AU24" i="1"/>
  <c r="AZ23" i="1"/>
  <c r="AU23" i="1"/>
  <c r="AZ22" i="1"/>
  <c r="AU22" i="1"/>
  <c r="AZ21" i="1"/>
  <c r="AU21" i="1"/>
  <c r="AN8" i="1"/>
  <c r="AJ8" i="1"/>
  <c r="AI8" i="1"/>
  <c r="H293" i="4"/>
  <c r="H292" i="4"/>
  <c r="F252" i="1"/>
  <c r="F251" i="1"/>
  <c r="D252" i="1"/>
  <c r="D251" i="1"/>
  <c r="H266" i="4"/>
  <c r="G266" i="4"/>
  <c r="F266" i="4"/>
  <c r="E266" i="4"/>
  <c r="D266" i="4"/>
  <c r="C266" i="4"/>
  <c r="D225" i="1"/>
  <c r="E225" i="1"/>
  <c r="F225" i="1"/>
  <c r="G225" i="1"/>
  <c r="H225" i="1"/>
  <c r="C225" i="1"/>
  <c r="P8" i="1"/>
  <c r="C163" i="1"/>
  <c r="D163" i="1"/>
  <c r="E163" i="1"/>
  <c r="F163" i="1"/>
  <c r="G163" i="1"/>
  <c r="H163" i="1"/>
  <c r="I163" i="1"/>
  <c r="J163" i="1"/>
  <c r="K163" i="1"/>
  <c r="L163" i="1"/>
  <c r="M163" i="1"/>
  <c r="N163" i="1"/>
  <c r="O163" i="1"/>
  <c r="P163" i="1"/>
  <c r="Q163" i="1"/>
  <c r="R163" i="1"/>
  <c r="S163" i="1"/>
  <c r="T163" i="1"/>
  <c r="U163" i="1"/>
  <c r="V163" i="1"/>
  <c r="W163" i="1"/>
  <c r="X163" i="1"/>
  <c r="Y163" i="1"/>
  <c r="C151" i="1"/>
  <c r="D151" i="1"/>
  <c r="E151" i="1"/>
  <c r="F151" i="1"/>
  <c r="G151" i="1"/>
  <c r="H151" i="1"/>
  <c r="I151" i="1"/>
  <c r="J151" i="1"/>
  <c r="K151" i="1"/>
  <c r="L151" i="1"/>
  <c r="M151" i="1"/>
  <c r="N151" i="1"/>
  <c r="Z139" i="1"/>
  <c r="Y139" i="1"/>
  <c r="X139" i="1"/>
  <c r="W139" i="1"/>
  <c r="V139" i="1"/>
  <c r="U139" i="1"/>
  <c r="T139" i="1"/>
  <c r="S139" i="1"/>
  <c r="R139" i="1"/>
  <c r="Q139" i="1"/>
  <c r="P139" i="1"/>
  <c r="O139" i="1"/>
  <c r="N139" i="1"/>
  <c r="M139" i="1"/>
  <c r="L139" i="1"/>
  <c r="K139" i="1"/>
  <c r="J139" i="1"/>
  <c r="I139" i="1"/>
  <c r="H139" i="1"/>
  <c r="G139" i="1"/>
  <c r="F139" i="1"/>
  <c r="E139" i="1"/>
  <c r="D139" i="1"/>
  <c r="C127" i="1"/>
  <c r="D127" i="1"/>
  <c r="E127" i="1"/>
  <c r="F127" i="1"/>
  <c r="G127" i="1"/>
  <c r="H127" i="1"/>
  <c r="I127" i="1"/>
  <c r="J127" i="1"/>
  <c r="K127" i="1"/>
  <c r="L127" i="1"/>
  <c r="V127" i="1"/>
  <c r="U127" i="1"/>
  <c r="T127" i="1"/>
  <c r="S127" i="1"/>
  <c r="R127" i="1"/>
  <c r="Q127" i="1"/>
  <c r="P127" i="1"/>
  <c r="O127" i="1"/>
  <c r="N127" i="1"/>
  <c r="M127" i="1"/>
  <c r="AF8" i="1"/>
  <c r="Z202" i="1"/>
  <c r="Y202" i="1"/>
  <c r="X202" i="1"/>
  <c r="W202" i="1"/>
  <c r="V202" i="1"/>
  <c r="U202" i="1"/>
  <c r="Z189" i="1"/>
  <c r="Y189" i="1"/>
  <c r="X189" i="1"/>
  <c r="W189" i="1"/>
  <c r="V189" i="1"/>
  <c r="U189" i="1"/>
  <c r="R170" i="1"/>
  <c r="R171" i="1"/>
  <c r="R172" i="1"/>
  <c r="R173" i="1"/>
  <c r="R174" i="1"/>
  <c r="R175" i="1"/>
  <c r="R169" i="1"/>
  <c r="P170" i="1"/>
  <c r="P171" i="1"/>
  <c r="P172" i="1"/>
  <c r="P173" i="1"/>
  <c r="P174" i="1"/>
  <c r="P175" i="1"/>
  <c r="P169" i="1"/>
  <c r="Z163" i="1"/>
  <c r="Z151" i="1"/>
  <c r="Y151" i="1"/>
  <c r="X151" i="1"/>
  <c r="W151" i="1"/>
  <c r="V151" i="1"/>
  <c r="U151" i="1"/>
  <c r="Z127" i="1"/>
  <c r="Y127" i="1"/>
  <c r="X127" i="1"/>
  <c r="W127" i="1"/>
  <c r="J115" i="1"/>
  <c r="I115" i="1"/>
  <c r="Z101" i="1"/>
  <c r="Z100" i="1"/>
  <c r="Z99" i="1"/>
  <c r="Z98" i="1"/>
  <c r="Z97" i="1"/>
  <c r="Z96" i="1"/>
  <c r="AD89" i="1"/>
  <c r="AB89" i="1"/>
  <c r="AA89" i="1"/>
  <c r="Z89" i="1"/>
  <c r="Y89" i="1"/>
  <c r="X89" i="1"/>
  <c r="AC88" i="1"/>
  <c r="AC87" i="1"/>
  <c r="AC86" i="1"/>
  <c r="AC85" i="1"/>
  <c r="AC84" i="1"/>
  <c r="AK74" i="1"/>
  <c r="AO78" i="1"/>
  <c r="AN78" i="1"/>
  <c r="AM78" i="1"/>
  <c r="AL78" i="1"/>
  <c r="AJ78" i="1"/>
  <c r="AI78" i="1"/>
  <c r="AH78" i="1"/>
  <c r="AG78" i="1"/>
  <c r="AP77" i="1"/>
  <c r="AK77" i="1"/>
  <c r="AP76" i="1"/>
  <c r="AK76" i="1"/>
  <c r="AP75" i="1"/>
  <c r="AK75" i="1"/>
  <c r="AP74" i="1"/>
  <c r="AP73" i="1"/>
  <c r="AK73" i="1"/>
  <c r="AP72" i="1"/>
  <c r="AK72" i="1"/>
  <c r="AO65" i="1"/>
  <c r="AN65" i="1"/>
  <c r="AM65" i="1"/>
  <c r="AJ65" i="1"/>
  <c r="AI65" i="1"/>
  <c r="AH65" i="1"/>
  <c r="AP64" i="1"/>
  <c r="AK64" i="1"/>
  <c r="AP63" i="1"/>
  <c r="AK63" i="1"/>
  <c r="AP62" i="1"/>
  <c r="AK62" i="1"/>
  <c r="AP61" i="1"/>
  <c r="AK61" i="1"/>
  <c r="AP60" i="1"/>
  <c r="AK60" i="1"/>
  <c r="AP59" i="1"/>
  <c r="AK59" i="1"/>
  <c r="J52" i="1"/>
  <c r="I52" i="1"/>
  <c r="AO40" i="1"/>
  <c r="AN40" i="1"/>
  <c r="AM40" i="1"/>
  <c r="AL40" i="1"/>
  <c r="AJ40" i="1"/>
  <c r="AI40" i="1"/>
  <c r="AH40" i="1"/>
  <c r="AG40" i="1"/>
  <c r="AP39" i="1"/>
  <c r="AK39" i="1"/>
  <c r="AP38" i="1"/>
  <c r="AK38" i="1"/>
  <c r="AP37" i="1"/>
  <c r="AK37" i="1"/>
  <c r="AP36" i="1"/>
  <c r="AK36" i="1"/>
  <c r="AP35" i="1"/>
  <c r="AK35" i="1"/>
  <c r="AP34" i="1"/>
  <c r="AK34" i="1"/>
  <c r="AO27" i="1"/>
  <c r="AN27" i="1"/>
  <c r="AM27" i="1"/>
  <c r="AL27" i="1"/>
  <c r="AJ27" i="1"/>
  <c r="AI27" i="1"/>
  <c r="AH27" i="1"/>
  <c r="AG27" i="1"/>
  <c r="AP26" i="1"/>
  <c r="AK26" i="1"/>
  <c r="AP25" i="1"/>
  <c r="AK25" i="1"/>
  <c r="AP24" i="1"/>
  <c r="AK24" i="1"/>
  <c r="AP23" i="1"/>
  <c r="AK23" i="1"/>
  <c r="AP22" i="1"/>
  <c r="AK22" i="1"/>
  <c r="AP21" i="1"/>
  <c r="AK21" i="1"/>
  <c r="AH12" i="1"/>
  <c r="AA8" i="1"/>
  <c r="N170" i="1"/>
  <c r="N171" i="1"/>
  <c r="N172" i="1"/>
  <c r="N173" i="1"/>
  <c r="N174" i="1"/>
  <c r="N175" i="1"/>
  <c r="N169" i="1"/>
  <c r="L170" i="1"/>
  <c r="L171" i="1"/>
  <c r="L172" i="1"/>
  <c r="L173" i="1"/>
  <c r="L174" i="1"/>
  <c r="L175" i="1"/>
  <c r="L169" i="1"/>
  <c r="J170" i="1"/>
  <c r="J171" i="1"/>
  <c r="J172" i="1"/>
  <c r="J173" i="1"/>
  <c r="J174" i="1"/>
  <c r="J175" i="1"/>
  <c r="J169" i="1"/>
  <c r="H170" i="1"/>
  <c r="H171" i="1"/>
  <c r="H172" i="1"/>
  <c r="H173" i="1"/>
  <c r="H174" i="1"/>
  <c r="H175" i="1"/>
  <c r="H169" i="1"/>
  <c r="F170" i="1"/>
  <c r="F171" i="1"/>
  <c r="F172" i="1"/>
  <c r="F173" i="1"/>
  <c r="F174" i="1"/>
  <c r="F175" i="1"/>
  <c r="F169" i="1"/>
  <c r="D170" i="1"/>
  <c r="D171" i="1"/>
  <c r="D172" i="1"/>
  <c r="D173" i="1"/>
  <c r="D174" i="1"/>
  <c r="D175" i="1"/>
  <c r="D169" i="1"/>
  <c r="S8" i="1"/>
  <c r="AV12" i="1" l="1"/>
  <c r="AW8" i="1"/>
  <c r="AG127" i="1"/>
  <c r="AA173" i="1"/>
  <c r="AM124" i="1"/>
  <c r="AC173" i="1"/>
  <c r="AB173" i="1"/>
  <c r="AE173" i="1"/>
  <c r="AL123" i="1"/>
  <c r="L252" i="1"/>
  <c r="AM123" i="1"/>
  <c r="AM122" i="1"/>
  <c r="AL122" i="1"/>
  <c r="J252" i="1"/>
  <c r="AK122" i="1"/>
  <c r="J251" i="1"/>
  <c r="AF102" i="1"/>
  <c r="AK121" i="1"/>
  <c r="AL121" i="1"/>
  <c r="AM121" i="1"/>
  <c r="AK124" i="1"/>
  <c r="Z102" i="1"/>
  <c r="AL124" i="1"/>
  <c r="AK123" i="1"/>
  <c r="AG151" i="1"/>
  <c r="L251" i="1"/>
  <c r="AZ27" i="1"/>
  <c r="AL12" i="1"/>
  <c r="AU78" i="1"/>
  <c r="AZ40" i="1"/>
  <c r="AZ41" i="1" s="1"/>
  <c r="AD12" i="1"/>
  <c r="AU27" i="1"/>
  <c r="AZ78" i="1"/>
  <c r="AJ89" i="1"/>
  <c r="AZ65" i="1"/>
  <c r="AU65" i="1"/>
  <c r="AU40" i="1"/>
  <c r="AL9" i="1"/>
  <c r="AP9" i="1"/>
  <c r="AL10" i="1"/>
  <c r="AP10" i="1"/>
  <c r="AL11" i="1"/>
  <c r="AP11" i="1"/>
  <c r="AC89" i="1"/>
  <c r="AP78" i="1"/>
  <c r="AK78" i="1"/>
  <c r="AK65" i="1"/>
  <c r="AP65" i="1"/>
  <c r="AP40" i="1"/>
  <c r="AP41" i="1" s="1"/>
  <c r="AK40" i="1"/>
  <c r="AP27" i="1"/>
  <c r="AK27" i="1"/>
  <c r="AH9" i="1"/>
  <c r="AH11" i="1"/>
  <c r="AH10" i="1"/>
  <c r="AD9" i="1"/>
  <c r="AD10" i="1"/>
  <c r="AD11" i="1"/>
  <c r="T202" i="1"/>
  <c r="S202" i="1"/>
  <c r="R202" i="1"/>
  <c r="Q202" i="1"/>
  <c r="P202" i="1"/>
  <c r="O202" i="1"/>
  <c r="T189" i="1"/>
  <c r="S189" i="1"/>
  <c r="R189" i="1"/>
  <c r="Q189" i="1"/>
  <c r="P189" i="1"/>
  <c r="O189" i="1"/>
  <c r="S151" i="1"/>
  <c r="R151" i="1"/>
  <c r="P151" i="1"/>
  <c r="O151" i="1"/>
  <c r="H115" i="1"/>
  <c r="G115" i="1"/>
  <c r="F115" i="1"/>
  <c r="E115" i="1"/>
  <c r="D115" i="1"/>
  <c r="C115" i="1"/>
  <c r="T96" i="1"/>
  <c r="T97" i="1"/>
  <c r="T98" i="1"/>
  <c r="T99" i="1"/>
  <c r="T100" i="1"/>
  <c r="T101" i="1"/>
  <c r="W89" i="1"/>
  <c r="U89" i="1"/>
  <c r="T89" i="1"/>
  <c r="S89" i="1"/>
  <c r="R89" i="1"/>
  <c r="Q89" i="1"/>
  <c r="V85" i="1"/>
  <c r="V86" i="1"/>
  <c r="V87" i="1"/>
  <c r="V88" i="1"/>
  <c r="V84" i="1"/>
  <c r="AE78" i="1"/>
  <c r="AD78" i="1"/>
  <c r="AC78" i="1"/>
  <c r="AB78" i="1"/>
  <c r="Z78" i="1"/>
  <c r="Y78" i="1"/>
  <c r="X78" i="1"/>
  <c r="W78" i="1"/>
  <c r="AF72" i="1"/>
  <c r="AF73" i="1"/>
  <c r="AF74" i="1"/>
  <c r="AF75" i="1"/>
  <c r="AF76" i="1"/>
  <c r="AF77" i="1"/>
  <c r="AA77" i="1"/>
  <c r="AA76" i="1"/>
  <c r="AA75" i="1"/>
  <c r="AA74" i="1"/>
  <c r="AA73" i="1"/>
  <c r="AA72" i="1"/>
  <c r="AF64" i="1"/>
  <c r="AF63" i="1"/>
  <c r="AF62" i="1"/>
  <c r="AF61" i="1"/>
  <c r="AF60" i="1"/>
  <c r="AF59" i="1"/>
  <c r="AE65" i="1"/>
  <c r="AD65" i="1"/>
  <c r="AC65" i="1"/>
  <c r="AA64" i="1"/>
  <c r="AA63" i="1"/>
  <c r="AA62" i="1"/>
  <c r="AA61" i="1"/>
  <c r="AA60" i="1"/>
  <c r="AA59" i="1"/>
  <c r="Z65" i="1"/>
  <c r="Y65" i="1"/>
  <c r="X65" i="1"/>
  <c r="H52" i="1"/>
  <c r="G52" i="1"/>
  <c r="AF39" i="1"/>
  <c r="AF38" i="1"/>
  <c r="AF37" i="1"/>
  <c r="AF36" i="1"/>
  <c r="AF35" i="1"/>
  <c r="AF34" i="1"/>
  <c r="AE40" i="1"/>
  <c r="AD40" i="1"/>
  <c r="AC40" i="1"/>
  <c r="AB40" i="1"/>
  <c r="AA39" i="1"/>
  <c r="AA38" i="1"/>
  <c r="AA37" i="1"/>
  <c r="AA36" i="1"/>
  <c r="AA35" i="1"/>
  <c r="AA34" i="1"/>
  <c r="Z40" i="1"/>
  <c r="Y40" i="1"/>
  <c r="X40" i="1"/>
  <c r="W40" i="1"/>
  <c r="AE27" i="1"/>
  <c r="AD27" i="1"/>
  <c r="AC27" i="1"/>
  <c r="AB27" i="1"/>
  <c r="AF26" i="1"/>
  <c r="AF25" i="1"/>
  <c r="AF24" i="1"/>
  <c r="AF23" i="1"/>
  <c r="AF22" i="1"/>
  <c r="AF21" i="1"/>
  <c r="AA26" i="1"/>
  <c r="AA25" i="1"/>
  <c r="AA24" i="1"/>
  <c r="AA23" i="1"/>
  <c r="AA22" i="1"/>
  <c r="AA21" i="1"/>
  <c r="Z27" i="1"/>
  <c r="Y27" i="1"/>
  <c r="W27" i="1"/>
  <c r="X27" i="1"/>
  <c r="Z12" i="1"/>
  <c r="Z11" i="1"/>
  <c r="Z10" i="1"/>
  <c r="Z9" i="1"/>
  <c r="V12" i="1"/>
  <c r="V11" i="1"/>
  <c r="V10" i="1"/>
  <c r="V9" i="1"/>
  <c r="R10" i="1"/>
  <c r="R9" i="1"/>
  <c r="AU41" i="1" l="1"/>
  <c r="AM126" i="1"/>
  <c r="AL126" i="1"/>
  <c r="T102" i="1"/>
  <c r="AJ163" i="1"/>
  <c r="AK126" i="1"/>
  <c r="H252" i="1"/>
  <c r="AA27" i="1"/>
  <c r="H251" i="1"/>
  <c r="AA65" i="1"/>
  <c r="T151" i="1"/>
  <c r="Q151" i="1"/>
  <c r="V89" i="1"/>
  <c r="AF78" i="1"/>
  <c r="AA78" i="1"/>
  <c r="AF65" i="1"/>
  <c r="AF40" i="1"/>
  <c r="AA40" i="1"/>
  <c r="AF27" i="1"/>
  <c r="S240" i="4"/>
  <c r="S239" i="4"/>
  <c r="S238" i="4"/>
  <c r="S237" i="4"/>
  <c r="S236" i="4"/>
  <c r="S235" i="4"/>
  <c r="S234" i="4"/>
  <c r="O224" i="4"/>
  <c r="O223" i="4"/>
  <c r="O222" i="4"/>
  <c r="O221" i="4"/>
  <c r="O220" i="4"/>
  <c r="O219" i="4"/>
  <c r="O218" i="4"/>
  <c r="O217" i="4"/>
  <c r="AA106" i="4"/>
  <c r="Z106" i="4"/>
  <c r="AA105" i="4"/>
  <c r="Z105" i="4"/>
  <c r="AA104" i="4"/>
  <c r="Z104" i="4"/>
  <c r="AA103" i="4"/>
  <c r="Z103" i="4"/>
  <c r="AA102" i="4"/>
  <c r="Z102" i="4"/>
  <c r="AA101" i="4"/>
  <c r="Z101" i="4"/>
  <c r="AA100" i="4"/>
  <c r="Z100" i="4"/>
  <c r="W47" i="4"/>
  <c r="W46" i="4"/>
  <c r="W45" i="4"/>
  <c r="W44" i="4"/>
  <c r="W43" i="4"/>
  <c r="AU31" i="4"/>
  <c r="AP31" i="4" s="1"/>
  <c r="AU30" i="4"/>
  <c r="AF30" i="4" s="1"/>
  <c r="AU29" i="4"/>
  <c r="V29" i="4" s="1"/>
  <c r="AU28" i="4"/>
  <c r="AF28" i="4" s="1"/>
  <c r="AU27" i="4"/>
  <c r="AP27" i="4" s="1"/>
  <c r="AU26" i="4"/>
  <c r="AF26" i="4" s="1"/>
  <c r="AU25" i="4"/>
  <c r="V25" i="4" s="1"/>
  <c r="O12" i="4"/>
  <c r="N12" i="4"/>
  <c r="O11" i="4"/>
  <c r="N11" i="4"/>
  <c r="O10" i="4"/>
  <c r="N10" i="4"/>
  <c r="O9" i="4"/>
  <c r="N9" i="4"/>
  <c r="O8" i="4"/>
  <c r="P220" i="4" l="1"/>
  <c r="L31" i="4"/>
  <c r="AO126" i="1"/>
  <c r="AM128" i="1" s="1"/>
  <c r="AP26" i="4"/>
  <c r="AP30" i="4"/>
  <c r="AB100" i="4"/>
  <c r="AB104" i="4"/>
  <c r="AB106" i="4"/>
  <c r="L30" i="4"/>
  <c r="L26" i="4"/>
  <c r="P218" i="4"/>
  <c r="AB105" i="4"/>
  <c r="P222" i="4"/>
  <c r="P224" i="4"/>
  <c r="P223" i="4"/>
  <c r="V30" i="4"/>
  <c r="P12" i="4"/>
  <c r="L25" i="4"/>
  <c r="L29" i="4"/>
  <c r="AB101" i="4"/>
  <c r="AB103" i="4"/>
  <c r="P9" i="4"/>
  <c r="AF25" i="4"/>
  <c r="V26" i="4"/>
  <c r="AF29" i="4"/>
  <c r="AP25" i="4"/>
  <c r="AP28" i="4"/>
  <c r="AP29" i="4"/>
  <c r="AB102" i="4"/>
  <c r="AF27" i="4"/>
  <c r="V28" i="4"/>
  <c r="AF31" i="4"/>
  <c r="L27" i="4"/>
  <c r="V27" i="4"/>
  <c r="L28" i="4"/>
  <c r="V31" i="4"/>
  <c r="P219" i="4"/>
  <c r="P221" i="4"/>
  <c r="AL128" i="1" l="1"/>
  <c r="AK128" i="1"/>
  <c r="C139" i="1" l="1"/>
</calcChain>
</file>

<file path=xl/sharedStrings.xml><?xml version="1.0" encoding="utf-8"?>
<sst xmlns="http://schemas.openxmlformats.org/spreadsheetml/2006/main" count="1740" uniqueCount="324">
  <si>
    <t>number</t>
  </si>
  <si>
    <t xml:space="preserve">% of policies accessed in this way </t>
  </si>
  <si>
    <t>Annuities purchased</t>
  </si>
  <si>
    <t>Apr - Sep 2018</t>
  </si>
  <si>
    <t>Oct 2018 - Mar 2019</t>
  </si>
  <si>
    <t>Number</t>
  </si>
  <si>
    <t>Pot size (excluding PCLS)</t>
  </si>
  <si>
    <t>Age of customer</t>
  </si>
  <si>
    <t>Under 55</t>
  </si>
  <si>
    <t>55-64</t>
  </si>
  <si>
    <t>65-74</t>
  </si>
  <si>
    <t>75+</t>
  </si>
  <si>
    <t>All ages</t>
  </si>
  <si>
    <t>Less than £10,000</t>
  </si>
  <si>
    <t>£10,000 - £29,000</t>
  </si>
  <si>
    <t>£30,000 - £49,000</t>
  </si>
  <si>
    <t>£50,000 - £99,000</t>
  </si>
  <si>
    <t>£100,000 - £249,000</t>
  </si>
  <si>
    <t>£250,000 and above</t>
  </si>
  <si>
    <t>All pot sizes</t>
  </si>
  <si>
    <t>Pot size</t>
  </si>
  <si>
    <t>Total number of pots with regular withdrawals</t>
  </si>
  <si>
    <t>Less than 2%</t>
  </si>
  <si>
    <t>2%-3.99%</t>
  </si>
  <si>
    <t>4%-5.99%</t>
  </si>
  <si>
    <t>6%-7.99%</t>
  </si>
  <si>
    <t>8% and above</t>
  </si>
  <si>
    <t>75-84</t>
  </si>
  <si>
    <t>85+</t>
  </si>
  <si>
    <t>Numbers</t>
  </si>
  <si>
    <t>Pot size (including tax free portion of payment)</t>
  </si>
  <si>
    <t>Annuity product feature/type</t>
  </si>
  <si>
    <t>% of annuities sold in period</t>
  </si>
  <si>
    <t>Number of annuities sold during the period where provider specified the types of annuity sold</t>
  </si>
  <si>
    <t>Guaranteed payment period annuities</t>
  </si>
  <si>
    <t>Value protected annuities</t>
  </si>
  <si>
    <t>Single life annuities</t>
  </si>
  <si>
    <t>Joint life annuities</t>
  </si>
  <si>
    <t>Level only annuities</t>
  </si>
  <si>
    <t>Apr - Sept 2018</t>
  </si>
  <si>
    <t>number of annuities sold to existing customers</t>
  </si>
  <si>
    <t>number of annuities sold to new customers (not via third party)</t>
  </si>
  <si>
    <t>number of drawdown plans sold to existing provider</t>
  </si>
  <si>
    <t>number of drawdown plans sold to new customers (not via third party)</t>
  </si>
  <si>
    <t>AUA value (£000)</t>
  </si>
  <si>
    <t>Number of firms</t>
  </si>
  <si>
    <t>Value (£000)</t>
  </si>
  <si>
    <t>Pots where first partial UFPLS payment taken and not fully withdrawn</t>
  </si>
  <si>
    <t>Value of withdrawals (£000)</t>
  </si>
  <si>
    <t>Table 1</t>
  </si>
  <si>
    <t>Tables 2-6</t>
  </si>
  <si>
    <t>Use of advice when purchasing retirement products</t>
  </si>
  <si>
    <t>Types of annuity options sold</t>
  </si>
  <si>
    <t>Sources of business for retirement product providers</t>
  </si>
  <si>
    <t>Table 17</t>
  </si>
  <si>
    <t>Number of DB to DC pension transfers received</t>
  </si>
  <si>
    <t>Overview - pots accessed for the first time</t>
  </si>
  <si>
    <t>Table 2: Annuity purchases  - by pot size and customer age</t>
  </si>
  <si>
    <t>Table 4: Number of plans entering drawdown where only a Pension Commencement Lump Sum (PCLS) was taken - by pot size</t>
  </si>
  <si>
    <t>Table 5: Number of pots where first UFPLS taken - by pot size and customer age</t>
  </si>
  <si>
    <t>Tables 7-9</t>
  </si>
  <si>
    <t>Tables 10-13</t>
  </si>
  <si>
    <t>Table 14</t>
  </si>
  <si>
    <t>Tables 15-16</t>
  </si>
  <si>
    <t>Table 10: Use of advice when purchasing an annuity - by pot size</t>
  </si>
  <si>
    <t>Table 11: Use of advice when entering drawdown - by pot size</t>
  </si>
  <si>
    <t>Table 12: Use of advice when taking first UFPLS payment - by pot size</t>
  </si>
  <si>
    <t>Table 14: Types of annuity options sold</t>
  </si>
  <si>
    <t>Table 15: Sources of business for annuity providers  - by pot size</t>
  </si>
  <si>
    <t>Table 16: Sources of business for drawdown providers  - by pot size</t>
  </si>
  <si>
    <t>Table 17: Number of defined benefit (DB) to defined contribution (DC) pension transfers received</t>
  </si>
  <si>
    <t>Table 3: Number of pots that entered drawdown (but were not fully exhausted) - by pot size and customer age</t>
  </si>
  <si>
    <t xml:space="preserve">*In this data collection we define enhanced annuities as only those underwritten on impaired life or lifestyle factors (e.g. smoking) and not annuities solely underwritten on other factors (e.g. occupation or postcode details).   
</t>
  </si>
  <si>
    <t>Note: these product features are not mutually exclusive (e.g. an annuity could be both joint life and escalating)</t>
  </si>
  <si>
    <t>Note: We also collected data on unit-linked, with profits, deferred and flexible annuities but have not published this due to the very limited number of providers selling these types of annuities</t>
  </si>
  <si>
    <t>Enhanced annuities*</t>
  </si>
  <si>
    <t>Number of DB-DC transfers received</t>
  </si>
  <si>
    <t xml:space="preserve">Table 18: Total value withdrawn by PCLS and by fully encashed plans </t>
  </si>
  <si>
    <t xml:space="preserve">Table 18 </t>
  </si>
  <si>
    <t>Note: Pot sizes do not include Pension Commencement Lump Sum (PCLS) for annuities and drawdown, but do include tax free portion of cash for UFPLS and full withdrawals</t>
  </si>
  <si>
    <t>*Includes both single-firm 3rd party arrangements where an accumulation pension provider has a relationship with a sole retirement income product provider, and multi-firm 3rd party arrangements mean where an accumulation pension provider has a panel with multiple retirement income product providers</t>
  </si>
  <si>
    <t>Numbers and types of plans accessed for first time</t>
  </si>
  <si>
    <t>Note: where customers have a regular payment in place and also took an ad-hoc payment in the year, the ad-hoc payments are reported here also</t>
  </si>
  <si>
    <t>Escalating anuities</t>
  </si>
  <si>
    <t>Note: plans where with a regular drawdown or UFPLS payment set up, at least one withdrawal was made and remained invested at the period end. Reported by firms with at least 750 such plans during the period. Rates are % of pot withdrawn during the year.</t>
  </si>
  <si>
    <t xml:space="preserve">Note: plans with no regular payment set up but from which at least one partial drawdown or UFPLS payment was made in the reporting period </t>
  </si>
  <si>
    <t>Note: pot sizes are after payment of any Pension Commencement Lump Sum (PCLS)</t>
  </si>
  <si>
    <t>Table 13: Use of advice when making a full withdrawal - by pot size</t>
  </si>
  <si>
    <t>Value withdrawn via PCLS for all plans (£000)*</t>
  </si>
  <si>
    <t>Value withdrawn by all plans fully encashed (£000)**</t>
  </si>
  <si>
    <t>Total number of plans fully encashed**</t>
  </si>
  <si>
    <t>Table 7</t>
  </si>
  <si>
    <t>Tables 8-10</t>
  </si>
  <si>
    <t>Tables 11-14</t>
  </si>
  <si>
    <t>Table 15</t>
  </si>
  <si>
    <t>Tables 16-17</t>
  </si>
  <si>
    <t>Methodology</t>
  </si>
  <si>
    <t>Table 1: Overview - Pots accessed for the first time since April 2015</t>
  </si>
  <si>
    <t>Apr - Sep 2015</t>
  </si>
  <si>
    <t>Oct 2015 - Mar 2016</t>
  </si>
  <si>
    <t>Apr - Sept 2016</t>
  </si>
  <si>
    <t>Oct 2016 - Mar 2017</t>
  </si>
  <si>
    <t>Apr - Sept 2017</t>
  </si>
  <si>
    <t>Oct 2017 - Mar 2018</t>
  </si>
  <si>
    <t>Total since April 2015</t>
  </si>
  <si>
    <t>% of policies accessed in this way in quarter</t>
  </si>
  <si>
    <t>% of policies accessed in this way since April</t>
  </si>
  <si>
    <t>Total pots accessed for first time</t>
  </si>
  <si>
    <t>New drawdown policies entered and not fully withdrawn*</t>
  </si>
  <si>
    <t>n/a</t>
  </si>
  <si>
    <t>Pots where first partial UFPLS payment taken and not fully withdrawn**</t>
  </si>
  <si>
    <t>a/a</t>
  </si>
  <si>
    <t>Full cash withdrawals from pots being accessed for first time***</t>
  </si>
  <si>
    <t>Pension Commencement Lump Sum (PCLS) withdrawn but no income taken****</t>
  </si>
  <si>
    <t xml:space="preserve"> n/a </t>
  </si>
  <si>
    <t>Base (number of firms who responded)</t>
  </si>
  <si>
    <t>Note: it is not possible to do a consistent comparison of retirement income data returns for April – September 2015 with those covering subsequent periods. This is due to issues with data quality and changes in the format of information collected.</t>
  </si>
  <si>
    <t>*In July-Sept 2015 and Oct-Dec 2015 this includes those who just took PCLS but withdrew no crystallised funds, but excludes those who moved to Flexi-Access Drawdown (FAD) from capped drawdown</t>
  </si>
  <si>
    <t>**In Oct-Dec 2015 a small number of pots that have had previous UFPLS payments are included, as one provider was unable to exclude these pots in its submission.</t>
  </si>
  <si>
    <t>***Made a first and full withdrawal via Flexi-Access Drawdown (FAD), Uncrystallised Funds Pension Lump Sum (UFPLS) or a Small Pot Lump Sum (SPLS)</t>
  </si>
  <si>
    <t>****In April-June 2015 firms were asked separately about pots where only a PCLS had been taken. In subsequent periods these pots have been included within the questions on new drawdown policies</t>
  </si>
  <si>
    <t>Table 2: Numbers of pots accessed for first time - by pot size</t>
  </si>
  <si>
    <t>Annuities</t>
  </si>
  <si>
    <t>Starting drawdown*</t>
  </si>
  <si>
    <t>Taking first UFPLS**</t>
  </si>
  <si>
    <t>Full cash withdrawal***</t>
  </si>
  <si>
    <t>Total of pots accessed</t>
  </si>
  <si>
    <t>% of pots of this size accessed in this way</t>
  </si>
  <si>
    <t>*Entered drawdown for first time but did not extinguish pot, including those who just took PCLS but withdrew no crystallised funds (Customers who moved to FAD from capped drawdown are not included)</t>
  </si>
  <si>
    <t>**Took a first UFPLS payment but did not extinguish pot</t>
  </si>
  <si>
    <t>***Made a first and full withdrawal via FAD, UFPLS or a small pot lump sum</t>
  </si>
  <si>
    <t>.</t>
  </si>
  <si>
    <t>Table 3: Numbers of pots accessed for first time - by age of customer</t>
  </si>
  <si>
    <t>*Entered drawdown for first time but did not extinguish pot, including those who just took PCLS but withdrew no crystallised funds (Customers who moved to FAD from Capped drawdown are not included)</t>
  </si>
  <si>
    <t>**Took a first UFPLS payment but did not extinguish pot; a small number of pots that have had previous UFPLS payments are included, as one provider was unable to exclude these pots in its submission.</t>
  </si>
  <si>
    <t>Note: Rules on dependants, nominees and successors, and for certain protected occupations mean it is possible for some under 55s to purchase annuities or drawdown.</t>
  </si>
  <si>
    <t>Table 4: Annuity purchases by pot size and customer age</t>
  </si>
  <si>
    <t>Table 5: Number of pots entering drawdown* - by pot size and customer age</t>
  </si>
  <si>
    <t>Table 6: Number of pots where first UFPLS taken* - by pot size and customer age</t>
  </si>
  <si>
    <t>*Took a first UFPLS payment but did not extinguish pot; a small number of pots that have had previous UFPLS payments are included, as one provider was unable to exclude these pots in its submission.</t>
  </si>
  <si>
    <t>Table 7: Take up of Guaranteed Annuity Rates (GAR's) and deferred annuity options since July 2015</t>
  </si>
  <si>
    <t>Pot size (excluding benefit of GAR)</t>
  </si>
  <si>
    <t>July - Sept 2015</t>
  </si>
  <si>
    <t>Apr - Sep 2016</t>
  </si>
  <si>
    <t>Total since July 2015</t>
  </si>
  <si>
    <t xml:space="preserve">Number of pensions with GARs accessed </t>
  </si>
  <si>
    <t>of which GARs not taken up</t>
  </si>
  <si>
    <t>% not taken up</t>
  </si>
  <si>
    <t>Number of pensions with GARs accessed</t>
  </si>
  <si>
    <t>of which not taken up and full encashment</t>
  </si>
  <si>
    <t>Note: All columns include numbers of deferred annuity options as well pensions with GAR's</t>
  </si>
  <si>
    <t>Note: Pot sizes do not include Pension Commencement Lump Sum (PCLS) for annuities and drawdown, but do include tax free portion of cash for UFPLS</t>
  </si>
  <si>
    <t>Note: Pot size does not include the value of the GAR</t>
  </si>
  <si>
    <t>Table 8: Number of plans where the plan holder(s) made regular partial withdrawals by annual rate of withdrawal and pot size</t>
  </si>
  <si>
    <t>Numbers of plans segmented by annual rate of withdrawal during 2017-18</t>
  </si>
  <si>
    <t>Note: Rates are the % withdrawn during the year;</t>
  </si>
  <si>
    <t>Note: Pot sizes do not include Pension Commencement Lump Sum (PCLS) for drawdown, but do include tax free portion of cash for UFPLS</t>
  </si>
  <si>
    <t>Note: Where customers have a regular payment in place and also took an ad-hoc payment in the year, the ad-hoc payments are reported here also</t>
  </si>
  <si>
    <t>Table 9: Number of plans where the plan holder(s) made regular partial withdrawals by annual rate of withdrawal and age band</t>
  </si>
  <si>
    <t>Table 10: Number of plans where the plan holder made ad hoc partial withdrawals by pot size</t>
  </si>
  <si>
    <t>Table 11: Use of advice since October 2015 when purchasing an annuity - by pot size</t>
  </si>
  <si>
    <t xml:space="preserve">number of annuity sales by providers who specified advice </t>
  </si>
  <si>
    <t>number of annuity sales where advice used</t>
  </si>
  <si>
    <t>Note: Some providers cannot determine whether customers used advice when accessing their pot and have instead provided data on whether the customer used advice when taking out the original pension</t>
  </si>
  <si>
    <t>Table 12: Use of advice since October 2015 when entering drawdown - by pot size</t>
  </si>
  <si>
    <t>number of pots entering drawdown with providers who specified advice use</t>
  </si>
  <si>
    <t>number of pots entering drawdown where advice used</t>
  </si>
  <si>
    <t>Note: this table includes drawdown plans that were entered into but where the pot was not extinguished, including where only PCLS was taken.</t>
  </si>
  <si>
    <t>Note: Some providers cannot determine whether customers used advice when accessing their pot and have instead provided data on whether the customer used advise when taking out the original pension</t>
  </si>
  <si>
    <t>Table 13: Use of advice when taking first UFPLS payment - by pot size</t>
  </si>
  <si>
    <t>Apr- Sept 2017</t>
  </si>
  <si>
    <t>number of first UFPLS payments by providers who specified advice use</t>
  </si>
  <si>
    <t>number of first UFPLS payments where advice used</t>
  </si>
  <si>
    <t>Note: this table includes pots where a first UFPLS payment was made but the pot was not fully extinguished.</t>
  </si>
  <si>
    <t>Table 14: Use of advice  when making a full withdrawal (new and existing customers) - by pot size</t>
  </si>
  <si>
    <t>number of full withdrawals (new and existing customers) at providers who specified advice use</t>
  </si>
  <si>
    <t>number of full withdrawals (new and existing customers) where advice used</t>
  </si>
  <si>
    <t>Table 15: Types of annuity options sold since July 2015</t>
  </si>
  <si>
    <t>Oct - Dec 2015</t>
  </si>
  <si>
    <t>Escalating</t>
  </si>
  <si>
    <t>Table 16: Sources of business for annuity providers since July 2015 - by pot size</t>
  </si>
  <si>
    <t>number of annuities sold via 3rd party arrangements including panels*</t>
  </si>
  <si>
    <t>Note: data on numbers of annuities bought from 3rd parties was collected differently in July-Sept 2015 so is not comparable with subsequent periods</t>
  </si>
  <si>
    <t>Table 17: Sources of business for drawdown providers  - by pot size</t>
  </si>
  <si>
    <t>number of drawdown plans sold via 3rd party arrangements including panels*</t>
  </si>
  <si>
    <t>Note: this table includes drawdown plans that were entered in the period but where the pot was not extinguished, including where only Pension Commencement Lump Sum was taken</t>
  </si>
  <si>
    <t>Retirement income data collection April 2015 - March 2018</t>
  </si>
  <si>
    <t>The data refer to the number of plans accessed, rather than the number of consumers accessing their plans, as some consumers have multiple pension plans.</t>
  </si>
  <si>
    <t>For reporting periods from 1 April 2018 onwards, we have collected data from all regulated firms that provide pension and retirement income products. Firms report these using two regulatory returns:
REP015 – retirement income flow data, collected twice a year for each 6 month period from 1 April to 30 September 2018 onwards.
REP016 – retirement income stock and withdrawals flow data, collected annually at the end of each financial year from 1 April 2018 to 31 March 2019 onwards.</t>
  </si>
  <si>
    <t>Note: plans where funds were crystallised and tax-free PCLS taken but no taxable drawdown was taken</t>
  </si>
  <si>
    <t>The data do not include trust-based occupational pension schemes or defined benefit schemes.</t>
  </si>
  <si>
    <t>Table 1: Overview - pots accessed for the first time</t>
  </si>
  <si>
    <t>New drawdown policies entered into and not fully withdrawn</t>
  </si>
  <si>
    <t>Note: for pots that were fully withdrawn or accessed by partial UFPLS, the data relate to pension plans that had not been accessed by any method prior to the reporting period in question. For pots that entered drawdown or were used to purchase an annuity, the data reflect all plans accessed by that particular method for the first time, regardless of whether the plan had previously been accessed in other ways.</t>
  </si>
  <si>
    <t>Note: includes both single-firm 3rd party arrangements where an accumulation pension provider has a relationship with a sole retirement income product provider, and multi-firm 3rd party arrangements mean where an accumulation pension provider has a panel with multiple retirement income product providers</t>
  </si>
  <si>
    <t>Number of firms that received DB-DC transfers</t>
  </si>
  <si>
    <t xml:space="preserve">The Retirement Income Data Request (RIDR) was collected from around 50 firm groups. The original sample of firm groups chosen comprised of 94 retirement and pension providers. It included all life insurers who reported pension reserves of more than £2bn on their Annual Insurance Returns and all non-life insurance personal pension operators with more than £500m of assets under administration. Of the remaining population of personal pension operators, every fifth firm was selected from a list ordered by size of pension assets. The sample of firms covered an estimated 95% of defined contribution (DC) contract-based pension schemes assets in 2015, although this is likely to have changed with developments in the market. 
</t>
  </si>
  <si>
    <t>Numbers and types of policies accessed for first time (October 2015 - March 2018)</t>
  </si>
  <si>
    <t>Take up of Guaranteed Annuity Rates and deferred annuity options (October 2015 - March 2018)</t>
  </si>
  <si>
    <t>Number of plans where planholder made a regular or ad hoc partial withdrawal (April 2017 - March 2018)</t>
  </si>
  <si>
    <t>Types of annuity options sold (October 2015 - March 2018)</t>
  </si>
  <si>
    <t xml:space="preserve">Sources of business for retirement product providers (October 2015 - March 2018) </t>
  </si>
  <si>
    <t>Use of advice when purchasing retirement products (October 2015 - March 2018)</t>
  </si>
  <si>
    <t>Overview - pots accessed for the first time (April 2015 - March 2018)</t>
  </si>
  <si>
    <t>Number of plans where plan holder made a regular or ad hoc partial withdrawal</t>
  </si>
  <si>
    <t>Total value withdrawn by PCLS and by all fully encashed plans</t>
  </si>
  <si>
    <t>Table 6: Number of plans fully withdrawn at first time of access - by pot size and customer age</t>
  </si>
  <si>
    <t>Apr - Sept 2019</t>
  </si>
  <si>
    <t>Apr - Sep 2019</t>
  </si>
  <si>
    <t>Oct 2019 - Mar 2020</t>
  </si>
  <si>
    <t>Numbers of plans  by annual rate of withdrawal during 2018-19</t>
  </si>
  <si>
    <t>Numbers of plans  by annual rate of withdrawal during 2019-20</t>
  </si>
  <si>
    <t>Number of plans with regular withdrawals</t>
  </si>
  <si>
    <t>Numbers of plans by annual rate of withdrawal during 2018-19</t>
  </si>
  <si>
    <t>Numbers of plans by annual rate of withdrawal during 2019-20</t>
  </si>
  <si>
    <t>Table 9: Number of plans where the plan holder made ad hoc partial withdrawals by pot size</t>
  </si>
  <si>
    <t>Number of annuity sales which used regulated advice</t>
  </si>
  <si>
    <t>Number of annuity sales which used Pension Wise guidance</t>
  </si>
  <si>
    <t>Number of annuity sales with no advice or guidance</t>
  </si>
  <si>
    <t>Number of pots entering drawdown which used regulated advice</t>
  </si>
  <si>
    <t>Number of pots entering drawdown which used Pension Wise guidance</t>
  </si>
  <si>
    <t>Number of pots entering drawdown with no advice or guidance</t>
  </si>
  <si>
    <t>Number of first UFPLS payments which used regulated advice</t>
  </si>
  <si>
    <t>Number of first UFPLS payments which used Pension Wise guidance</t>
  </si>
  <si>
    <t>Number of first UFPLS payments with no advice or guidance</t>
  </si>
  <si>
    <t>Number of first UFPLS payments which used  regulated advice</t>
  </si>
  <si>
    <t>Number of full withdrawals which used regulated advice</t>
  </si>
  <si>
    <t>Number of  full withdrawals which used Pension Wise guidance</t>
  </si>
  <si>
    <t>Number of annuities sold to existing customers</t>
  </si>
  <si>
    <t>Number of annuities sold via 3rd party arrangements including panels</t>
  </si>
  <si>
    <t>Number of annuities sold to new customers (not via third party)</t>
  </si>
  <si>
    <t>Number of drawdown plans sold to existing provider</t>
  </si>
  <si>
    <t>Number of drawdown plans sold via 3rd party arrangements including panels</t>
  </si>
  <si>
    <t>Number of drawdown plans sold to new customers (not via third party)</t>
  </si>
  <si>
    <t>*Value of all tax-free PCLS cash taken including those plans where income was also taken via drawdown, used to buy an annuity or transferred away.</t>
  </si>
  <si>
    <t>**Value and number of plans that had all funds withdrawn during the reporting period, regardless of when the plan was first set up or when the plan holder first accessed the plan</t>
  </si>
  <si>
    <t>Retirement income data collection, April 2015 - March 2018</t>
  </si>
  <si>
    <t>The analysis published here for April 2018 onwards reflect the data regulated firms submitted to us using the above returns. We have carried out selective quality assurance checks on the data.</t>
  </si>
  <si>
    <t>Total</t>
  </si>
  <si>
    <t>Number of  full withdrawals with no advice or guidance</t>
  </si>
  <si>
    <t>Table 7: Number of plans where the plan holder(s) made regular partial withdrawals by annual rate of withdrawal and age band</t>
  </si>
  <si>
    <t>Retirement income data April 2018 onwards</t>
  </si>
  <si>
    <t>Notes about the data:</t>
  </si>
  <si>
    <t>Full cash withdrawals from pots being accessed for first time*</t>
  </si>
  <si>
    <t xml:space="preserve">*By plan holders accessing their plans for the first time via small pot lump sum, drawdown or uncrystallised fund pension lump sum (UFPLS). </t>
  </si>
  <si>
    <t>Apr - Sep 2020</t>
  </si>
  <si>
    <t>Oct 2020 - Mar 2021</t>
  </si>
  <si>
    <t>Apr - Sept 2020</t>
  </si>
  <si>
    <t>Numbers of plans by annual rate of withdrawal during 2020-21</t>
  </si>
  <si>
    <t>Numbers of plans  by annual rate of withdrawal during 2020-21</t>
  </si>
  <si>
    <t>2018-19</t>
  </si>
  <si>
    <t>2019-20</t>
  </si>
  <si>
    <t>2020-21</t>
  </si>
  <si>
    <t>Apr - Sep 2021</t>
  </si>
  <si>
    <t>Oct 2021 - Mar 2022</t>
  </si>
  <si>
    <t>Apr - Sept 2021</t>
  </si>
  <si>
    <t>Numbers of plans by annual rate of withdrawal during 2021-22</t>
  </si>
  <si>
    <t>2021-22</t>
  </si>
  <si>
    <t>Retirement income market data September 2022</t>
  </si>
  <si>
    <t>Retirement income data: April 2018 - March 2022 data tables</t>
  </si>
  <si>
    <t>Numbers of plans  by annual rate of withdrawal during 2021-22</t>
  </si>
  <si>
    <t>Apr 2018 - Mar 2019</t>
  </si>
  <si>
    <t>Apr 2019 - Mar 2020</t>
  </si>
  <si>
    <t>Apr 2020 - Mar 2021</t>
  </si>
  <si>
    <t>Apr 2021 - Mar 2022</t>
  </si>
  <si>
    <t>Contract</t>
  </si>
  <si>
    <t>Trust</t>
  </si>
  <si>
    <t>Uncrystallised assets</t>
  </si>
  <si>
    <t>Partly crystallised assets</t>
  </si>
  <si>
    <t>Crystallised assets</t>
  </si>
  <si>
    <t>All assets</t>
  </si>
  <si>
    <t>Over 55 or over and not accessed</t>
  </si>
  <si>
    <t>Over 55 and accessed pension via UFPLS</t>
  </si>
  <si>
    <t>Under 55 years old</t>
  </si>
  <si>
    <t>Guaranteed Income Benefit</t>
  </si>
  <si>
    <t>Drawdown plan where 100% of the fund has been crystallised</t>
  </si>
  <si>
    <t>Drawdown plan where a PLS has been paid but no income has been taken</t>
  </si>
  <si>
    <t>Total annuitities in payment</t>
  </si>
  <si>
    <t>Income paid on annuities during the reporting period (£)</t>
  </si>
  <si>
    <t>Plans with regular withdrawals by drawdown or UFPLS</t>
  </si>
  <si>
    <t>Plans with ad hoc partial withdrawals or UFPLS</t>
  </si>
  <si>
    <t>Apr 2015 - Mar 2016</t>
  </si>
  <si>
    <t>Apr 2016 - Mar 2017</t>
  </si>
  <si>
    <t>Apr 2017 - Mar 2018</t>
  </si>
  <si>
    <t>Table 20: Use of advise on drawdown based on the size of the withdrawal rate</t>
  </si>
  <si>
    <t>Of the number of plans where the plan holder made greater than or equal to 4% withdrawals in the reporting period, number of advised sales</t>
  </si>
  <si>
    <t>Amount</t>
  </si>
  <si>
    <t>% of total</t>
  </si>
  <si>
    <t>NA</t>
  </si>
  <si>
    <t>Of the number of plans where the plan holder made less than 4% withdrawals in the reporting period, number of advised sales</t>
  </si>
  <si>
    <t>FCA Retirement income data: April 2018 - March 2023</t>
  </si>
  <si>
    <t>Apr - Sep 2022</t>
  </si>
  <si>
    <t>Oct 2022 - Mar 2023</t>
  </si>
  <si>
    <t>Numbers of plans  by annual rate of withdrawal during 2022-23</t>
  </si>
  <si>
    <t>2022-23</t>
  </si>
  <si>
    <t>Apr - Sept 2022</t>
  </si>
  <si>
    <t>Apr 2022 - Mar 2023</t>
  </si>
  <si>
    <t>Table 19</t>
  </si>
  <si>
    <t>Stock Data</t>
  </si>
  <si>
    <t>Table 20</t>
  </si>
  <si>
    <t>Drawdown advice</t>
  </si>
  <si>
    <t>Numbers of plans by annual rate of withdrawal during 2022-23</t>
  </si>
  <si>
    <t>Uncrystallised assets (£Value)</t>
  </si>
  <si>
    <t>Table 19: Stock Data (£Value)</t>
  </si>
  <si>
    <t>Partly crystallised assets (£Value)</t>
  </si>
  <si>
    <t>Crystallised assets (£Value)</t>
  </si>
  <si>
    <t>Table 19A: Uncrystallised Stock Data (Number of plans)</t>
  </si>
  <si>
    <t>Table 19B: Crystallised Stock Data (Number of plans)</t>
  </si>
  <si>
    <t>Table 19C: Payments from annuities, drawdown and UFPLS (Number of plans)</t>
  </si>
  <si>
    <t>AUA** value (£000)</t>
  </si>
  <si>
    <t>** AUA stands for Assets under administration</t>
  </si>
  <si>
    <t>Note: pot sizes are based on uncrystallised funds in the plan before UFPLS withdrawal.</t>
  </si>
  <si>
    <t>Note: pot sizes are based on uncrystallised funds in the plan before first withdrawal in the period.</t>
  </si>
  <si>
    <t>Total annuities in payment</t>
  </si>
  <si>
    <t xml:space="preserve">Retirement income data collection: April 2015 - March 2018 data tables </t>
  </si>
  <si>
    <t>Annuity</t>
  </si>
  <si>
    <t>Advice</t>
  </si>
  <si>
    <t>PW</t>
  </si>
  <si>
    <t>None</t>
  </si>
  <si>
    <t>Drawdown</t>
  </si>
  <si>
    <t>UFPLS</t>
  </si>
  <si>
    <t>FCW</t>
  </si>
  <si>
    <t>Average amount</t>
  </si>
  <si>
    <t>whole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</si>
</sst>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5" x14ac:knownFonts="1">
    <font>
      <sz val="10"/>
      <color theme="1"/>
      <name val="Verdana"/>
      <family val="2"/>
    </font>
    <font>
      <sz val="10"/>
      <color theme="1"/>
      <name val="Verdana"/>
      <family val="2"/>
    </font>
    <font>
      <b/>
      <sz val="14"/>
      <color rgb="FF8E1537"/>
      <name val="Verdana"/>
      <family val="2"/>
    </font>
    <font>
      <sz val="10"/>
      <name val="Arial"/>
      <family val="2"/>
    </font>
    <font>
      <b/>
      <sz val="9"/>
      <color theme="1"/>
      <name val="Verdana"/>
      <family val="2"/>
    </font>
    <font>
      <sz val="9"/>
      <color theme="1"/>
      <name val="Verdana"/>
      <family val="2"/>
    </font>
    <font>
      <b/>
      <sz val="9"/>
      <name val="Verdana"/>
      <family val="2"/>
    </font>
    <font>
      <sz val="9"/>
      <name val="Verdana"/>
      <family val="2"/>
    </font>
    <font>
      <sz val="20"/>
      <color rgb="FFFF0000"/>
      <name val="Verdana"/>
      <family val="2"/>
    </font>
    <font>
      <b/>
      <i/>
      <sz val="12"/>
      <color rgb="FFFF0000"/>
      <name val="Verdana"/>
      <family val="2"/>
    </font>
    <font>
      <sz val="11"/>
      <color rgb="FF3F3F3F"/>
      <name val="Verdana"/>
      <family val="2"/>
    </font>
    <font>
      <sz val="16"/>
      <color rgb="FF8E1537"/>
      <name val="Verdana"/>
      <family val="2"/>
    </font>
    <font>
      <b/>
      <sz val="11"/>
      <color rgb="FF8E1537"/>
      <name val="Verdana"/>
      <family val="2"/>
    </font>
    <font>
      <sz val="10"/>
      <color rgb="FF8E1537"/>
      <name val="Verdana"/>
      <family val="2"/>
    </font>
    <font>
      <b/>
      <sz val="10"/>
      <color rgb="FF8E1537"/>
      <name val="Verdana"/>
      <family val="2"/>
    </font>
    <font>
      <sz val="9"/>
      <color rgb="FF333333"/>
      <name val="Verdana"/>
      <family val="2"/>
    </font>
    <font>
      <b/>
      <sz val="10"/>
      <color theme="1"/>
      <name val="Verdana"/>
      <family val="2"/>
    </font>
    <font>
      <sz val="10"/>
      <color theme="0"/>
      <name val="Verdana"/>
      <family val="2"/>
    </font>
    <font>
      <sz val="9"/>
      <color rgb="FF8E1537"/>
      <name val="Verdana"/>
      <family val="2"/>
    </font>
    <font>
      <b/>
      <i/>
      <sz val="10"/>
      <color theme="1"/>
      <name val="Verdana"/>
      <family val="2"/>
    </font>
    <font>
      <b/>
      <sz val="10"/>
      <name val="Verdana"/>
      <family val="2"/>
    </font>
    <font>
      <sz val="10"/>
      <name val="Verdana"/>
      <family val="2"/>
    </font>
    <font>
      <sz val="10"/>
      <color rgb="FF000000"/>
      <name val="Verdana"/>
      <family val="2"/>
    </font>
    <font>
      <b/>
      <sz val="10"/>
      <color rgb="FF000000"/>
      <name val="Verdana"/>
      <family val="2"/>
    </font>
    <font>
      <b/>
      <sz val="10"/>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center"/>
    </xf>
    <xf numFmtId="0" fontId="1" fillId="0" borderId="0"/>
  </cellStyleXfs>
  <cellXfs count="399">
    <xf numFmtId="0" fontId="0" fillId="0" borderId="0" xfId="0"/>
    <xf numFmtId="3" fontId="6" fillId="0" borderId="3" xfId="1" applyNumberFormat="1" applyFont="1" applyFill="1" applyBorder="1" applyAlignment="1">
      <alignment horizontal="right"/>
    </xf>
    <xf numFmtId="9" fontId="7" fillId="0" borderId="3" xfId="2" applyFont="1" applyFill="1" applyBorder="1" applyAlignment="1">
      <alignment horizontal="right"/>
    </xf>
    <xf numFmtId="3" fontId="4" fillId="0" borderId="3" xfId="0" applyNumberFormat="1" applyFont="1" applyFill="1" applyBorder="1"/>
    <xf numFmtId="3" fontId="5" fillId="0" borderId="0" xfId="0" applyNumberFormat="1" applyFont="1" applyFill="1" applyBorder="1" applyAlignment="1">
      <alignment horizontal="right"/>
    </xf>
    <xf numFmtId="3" fontId="5" fillId="0" borderId="3" xfId="0" applyNumberFormat="1" applyFont="1" applyFill="1" applyBorder="1" applyAlignment="1">
      <alignment horizontal="right"/>
    </xf>
    <xf numFmtId="3" fontId="4" fillId="0" borderId="3" xfId="0" applyNumberFormat="1" applyFont="1" applyFill="1" applyBorder="1" applyAlignment="1">
      <alignment horizontal="right"/>
    </xf>
    <xf numFmtId="3" fontId="4" fillId="0" borderId="1" xfId="0" applyNumberFormat="1" applyFont="1" applyFill="1" applyBorder="1"/>
    <xf numFmtId="3" fontId="7" fillId="0" borderId="3" xfId="0" applyNumberFormat="1" applyFont="1" applyFill="1" applyBorder="1"/>
    <xf numFmtId="3" fontId="7" fillId="0" borderId="3" xfId="0" applyNumberFormat="1" applyFont="1" applyFill="1" applyBorder="1" applyAlignment="1">
      <alignment horizontal="right"/>
    </xf>
    <xf numFmtId="3" fontId="6" fillId="0" borderId="3" xfId="0" applyNumberFormat="1" applyFont="1" applyFill="1" applyBorder="1" applyAlignment="1">
      <alignment horizontal="right"/>
    </xf>
    <xf numFmtId="3" fontId="5" fillId="0" borderId="3" xfId="0" applyNumberFormat="1" applyFont="1" applyFill="1" applyBorder="1"/>
    <xf numFmtId="3" fontId="6" fillId="0" borderId="3" xfId="0" applyNumberFormat="1" applyFont="1" applyFill="1" applyBorder="1"/>
    <xf numFmtId="3" fontId="4" fillId="0" borderId="3" xfId="0" applyNumberFormat="1" applyFont="1" applyFill="1" applyBorder="1" applyAlignment="1">
      <alignment wrapText="1"/>
    </xf>
    <xf numFmtId="3" fontId="5" fillId="0" borderId="3" xfId="0" applyNumberFormat="1" applyFont="1" applyFill="1" applyBorder="1" applyAlignment="1">
      <alignment wrapText="1"/>
    </xf>
    <xf numFmtId="3" fontId="5" fillId="0" borderId="1" xfId="0" applyNumberFormat="1" applyFont="1" applyFill="1" applyBorder="1" applyAlignment="1">
      <alignment wrapText="1"/>
    </xf>
    <xf numFmtId="3" fontId="5" fillId="0" borderId="3" xfId="1" applyNumberFormat="1" applyFont="1" applyFill="1" applyBorder="1" applyAlignment="1">
      <alignment horizontal="right"/>
    </xf>
    <xf numFmtId="3" fontId="5" fillId="0" borderId="1"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3" xfId="0" applyNumberFormat="1" applyFont="1" applyFill="1" applyBorder="1" applyAlignment="1">
      <alignment horizontal="center" vertical="top" wrapText="1"/>
    </xf>
    <xf numFmtId="0" fontId="0" fillId="2" borderId="0" xfId="0" applyFill="1"/>
    <xf numFmtId="0" fontId="10" fillId="0" borderId="0" xfId="0" applyFont="1"/>
    <xf numFmtId="0" fontId="11" fillId="2" borderId="0" xfId="0" applyFont="1" applyFill="1" applyAlignment="1">
      <alignment horizontal="left"/>
    </xf>
    <xf numFmtId="0" fontId="13" fillId="2" borderId="0" xfId="0" applyFont="1" applyFill="1" applyAlignment="1">
      <alignment horizontal="left" vertical="center" wrapText="1"/>
    </xf>
    <xf numFmtId="0" fontId="14" fillId="2" borderId="0" xfId="4" applyFont="1" applyFill="1" applyAlignment="1">
      <alignment horizontal="left" vertical="center" wrapText="1"/>
    </xf>
    <xf numFmtId="49" fontId="14" fillId="2" borderId="0" xfId="0" applyNumberFormat="1" applyFont="1" applyFill="1" applyAlignment="1">
      <alignment horizontal="left" vertical="center"/>
    </xf>
    <xf numFmtId="0" fontId="13" fillId="2" borderId="0" xfId="0" applyFont="1" applyFill="1" applyBorder="1" applyAlignment="1">
      <alignment horizontal="left" wrapText="1"/>
    </xf>
    <xf numFmtId="49" fontId="14" fillId="2" borderId="0" xfId="0" applyNumberFormat="1" applyFont="1" applyFill="1" applyBorder="1" applyAlignment="1">
      <alignment horizontal="left" vertical="center"/>
    </xf>
    <xf numFmtId="2" fontId="5" fillId="0" borderId="8" xfId="0" applyNumberFormat="1" applyFont="1" applyFill="1" applyBorder="1"/>
    <xf numFmtId="3" fontId="5" fillId="0" borderId="3" xfId="0" applyNumberFormat="1" applyFont="1" applyFill="1" applyBorder="1" applyAlignment="1">
      <alignment vertical="top" wrapText="1"/>
    </xf>
    <xf numFmtId="3" fontId="5" fillId="0" borderId="1" xfId="0" applyNumberFormat="1" applyFont="1" applyFill="1" applyBorder="1" applyAlignment="1">
      <alignment vertical="top" wrapText="1"/>
    </xf>
    <xf numFmtId="2" fontId="5" fillId="0" borderId="0" xfId="0" applyNumberFormat="1" applyFont="1" applyFill="1" applyBorder="1"/>
    <xf numFmtId="0" fontId="12" fillId="2" borderId="0" xfId="0" applyFont="1" applyFill="1" applyAlignment="1">
      <alignment horizontal="left" vertical="center" wrapText="1"/>
    </xf>
    <xf numFmtId="3" fontId="0" fillId="0" borderId="0" xfId="0" applyNumberFormat="1" applyFont="1"/>
    <xf numFmtId="0" fontId="0" fillId="0" borderId="0" xfId="0" applyFont="1"/>
    <xf numFmtId="0" fontId="13" fillId="0" borderId="0" xfId="0" applyFont="1"/>
    <xf numFmtId="49" fontId="18" fillId="0" borderId="0" xfId="0" applyNumberFormat="1" applyFont="1" applyBorder="1" applyAlignment="1">
      <alignment horizontal="right" vertical="top"/>
    </xf>
    <xf numFmtId="0" fontId="0" fillId="0" borderId="0" xfId="0" applyFont="1" applyFill="1" applyBorder="1" applyAlignment="1">
      <alignment wrapText="1"/>
    </xf>
    <xf numFmtId="0" fontId="19" fillId="0" borderId="0" xfId="0" applyFont="1"/>
    <xf numFmtId="0" fontId="18" fillId="0" borderId="0" xfId="0" applyFont="1" applyAlignment="1">
      <alignment horizontal="right"/>
    </xf>
    <xf numFmtId="0" fontId="16" fillId="0" borderId="1" xfId="0" applyFont="1" applyBorder="1" applyAlignment="1"/>
    <xf numFmtId="0" fontId="16" fillId="0" borderId="2" xfId="0" applyFont="1" applyBorder="1" applyAlignment="1"/>
    <xf numFmtId="0" fontId="0" fillId="0" borderId="2" xfId="0" applyFont="1" applyBorder="1"/>
    <xf numFmtId="0" fontId="0" fillId="0" borderId="4" xfId="0" applyFont="1" applyBorder="1"/>
    <xf numFmtId="9" fontId="0" fillId="0" borderId="0" xfId="2" applyFont="1"/>
    <xf numFmtId="0" fontId="0" fillId="0" borderId="3" xfId="0" applyFont="1" applyBorder="1" applyAlignment="1">
      <alignment horizontal="right"/>
    </xf>
    <xf numFmtId="0" fontId="0" fillId="0" borderId="3" xfId="0" applyFont="1" applyBorder="1" applyAlignment="1">
      <alignment horizontal="right" wrapText="1"/>
    </xf>
    <xf numFmtId="0" fontId="16" fillId="0" borderId="3" xfId="0" applyFont="1" applyBorder="1" applyAlignment="1">
      <alignment wrapText="1"/>
    </xf>
    <xf numFmtId="164" fontId="16" fillId="0" borderId="3" xfId="1" applyNumberFormat="1" applyFont="1" applyBorder="1" applyAlignment="1">
      <alignment wrapText="1"/>
    </xf>
    <xf numFmtId="164" fontId="20" fillId="0" borderId="3" xfId="1" applyNumberFormat="1" applyFont="1" applyFill="1" applyBorder="1" applyAlignment="1">
      <alignment horizontal="right"/>
    </xf>
    <xf numFmtId="9" fontId="20" fillId="0" borderId="3" xfId="0" applyNumberFormat="1" applyFont="1" applyBorder="1" applyAlignment="1">
      <alignment horizontal="right"/>
    </xf>
    <xf numFmtId="164" fontId="20" fillId="0" borderId="3" xfId="0" applyNumberFormat="1" applyFont="1" applyBorder="1" applyAlignment="1">
      <alignment horizontal="right"/>
    </xf>
    <xf numFmtId="0" fontId="20" fillId="0" borderId="3" xfId="0" applyFont="1" applyBorder="1" applyAlignment="1">
      <alignment horizontal="right"/>
    </xf>
    <xf numFmtId="0" fontId="0" fillId="0" borderId="3" xfId="0" applyFont="1" applyBorder="1" applyAlignment="1">
      <alignment horizontal="left" wrapText="1"/>
    </xf>
    <xf numFmtId="164" fontId="0" fillId="0" borderId="3" xfId="1" applyNumberFormat="1" applyFont="1" applyBorder="1" applyAlignment="1">
      <alignment horizontal="left" wrapText="1"/>
    </xf>
    <xf numFmtId="9" fontId="21" fillId="0" borderId="3" xfId="2" applyFont="1" applyBorder="1" applyAlignment="1">
      <alignment horizontal="right"/>
    </xf>
    <xf numFmtId="164" fontId="21" fillId="0" borderId="3" xfId="1" applyNumberFormat="1" applyFont="1" applyFill="1" applyBorder="1" applyAlignment="1">
      <alignment horizontal="right"/>
    </xf>
    <xf numFmtId="9" fontId="21" fillId="0" borderId="3" xfId="2" applyFont="1" applyFill="1" applyBorder="1" applyAlignment="1">
      <alignment horizontal="right"/>
    </xf>
    <xf numFmtId="164" fontId="21" fillId="0" borderId="3" xfId="1" applyNumberFormat="1" applyFont="1" applyBorder="1" applyAlignment="1">
      <alignment horizontal="right"/>
    </xf>
    <xf numFmtId="0" fontId="0" fillId="0" borderId="0" xfId="0" applyFont="1" applyAlignment="1">
      <alignment horizontal="right"/>
    </xf>
    <xf numFmtId="164" fontId="21" fillId="0" borderId="3" xfId="0" applyNumberFormat="1" applyFont="1" applyBorder="1" applyAlignment="1">
      <alignment horizontal="right"/>
    </xf>
    <xf numFmtId="164" fontId="0" fillId="0" borderId="0" xfId="0" applyNumberFormat="1" applyFont="1"/>
    <xf numFmtId="0" fontId="22" fillId="0" borderId="0" xfId="0" applyFont="1" applyBorder="1" applyAlignment="1">
      <alignment vertical="center" wrapText="1"/>
    </xf>
    <xf numFmtId="0" fontId="22" fillId="0" borderId="0" xfId="0" applyFont="1"/>
    <xf numFmtId="0" fontId="0" fillId="0" borderId="1" xfId="0" applyFont="1" applyBorder="1"/>
    <xf numFmtId="0" fontId="0" fillId="0" borderId="4" xfId="0" applyFont="1" applyBorder="1" applyAlignment="1">
      <alignment horizontal="center" wrapText="1"/>
    </xf>
    <xf numFmtId="0" fontId="0" fillId="0" borderId="0" xfId="0" applyFont="1" applyAlignment="1"/>
    <xf numFmtId="0" fontId="0" fillId="0" borderId="0" xfId="0" applyFont="1" applyAlignment="1">
      <alignment wrapText="1"/>
    </xf>
    <xf numFmtId="0" fontId="0" fillId="0" borderId="0" xfId="0" applyFont="1" applyBorder="1"/>
    <xf numFmtId="164" fontId="0" fillId="0" borderId="0" xfId="0" applyNumberFormat="1" applyFont="1" applyAlignment="1">
      <alignment wrapText="1"/>
    </xf>
    <xf numFmtId="0" fontId="0" fillId="0" borderId="0" xfId="0" applyFont="1" applyBorder="1" applyAlignment="1">
      <alignment wrapText="1"/>
    </xf>
    <xf numFmtId="9" fontId="0" fillId="0" borderId="0" xfId="0" applyNumberFormat="1" applyFont="1" applyAlignment="1">
      <alignment wrapText="1"/>
    </xf>
    <xf numFmtId="9" fontId="22" fillId="0" borderId="0" xfId="0" applyNumberFormat="1" applyFont="1" applyBorder="1" applyAlignment="1">
      <alignment horizontal="center" vertical="center" wrapText="1"/>
    </xf>
    <xf numFmtId="0" fontId="17" fillId="0" borderId="0" xfId="0" applyFont="1" applyFill="1" applyAlignment="1">
      <alignment wrapText="1"/>
    </xf>
    <xf numFmtId="0" fontId="16" fillId="0" borderId="0" xfId="0" applyFont="1" applyBorder="1" applyAlignment="1">
      <alignment wrapText="1"/>
    </xf>
    <xf numFmtId="0" fontId="16" fillId="0" borderId="8" xfId="0" applyFont="1" applyBorder="1" applyAlignment="1"/>
    <xf numFmtId="0" fontId="0" fillId="0" borderId="8" xfId="0" applyFont="1" applyBorder="1" applyAlignment="1">
      <alignment wrapText="1"/>
    </xf>
    <xf numFmtId="0" fontId="0" fillId="0" borderId="2" xfId="0" applyFont="1" applyBorder="1" applyAlignment="1">
      <alignment wrapText="1"/>
    </xf>
    <xf numFmtId="0" fontId="0" fillId="0" borderId="4" xfId="0" applyFont="1" applyBorder="1" applyAlignment="1">
      <alignment wrapText="1"/>
    </xf>
    <xf numFmtId="0" fontId="0" fillId="0" borderId="7" xfId="0" applyFont="1" applyBorder="1"/>
    <xf numFmtId="0" fontId="16" fillId="0" borderId="3" xfId="0" applyFont="1" applyBorder="1"/>
    <xf numFmtId="0" fontId="16" fillId="0" borderId="0" xfId="0" applyFont="1"/>
    <xf numFmtId="0" fontId="0" fillId="0" borderId="3" xfId="0" applyFont="1" applyBorder="1"/>
    <xf numFmtId="0" fontId="0" fillId="0" borderId="3" xfId="0" applyFont="1" applyBorder="1" applyAlignment="1">
      <alignment wrapText="1"/>
    </xf>
    <xf numFmtId="0" fontId="0" fillId="0" borderId="1" xfId="0" applyFont="1" applyBorder="1" applyAlignment="1"/>
    <xf numFmtId="0" fontId="0" fillId="0" borderId="3" xfId="0" applyFont="1" applyBorder="1" applyAlignment="1"/>
    <xf numFmtId="2" fontId="0" fillId="0" borderId="3" xfId="0" applyNumberFormat="1" applyFont="1" applyBorder="1"/>
    <xf numFmtId="3" fontId="0" fillId="0" borderId="3" xfId="0" applyNumberFormat="1" applyFont="1" applyFill="1" applyBorder="1" applyAlignment="1">
      <alignment horizontal="right"/>
    </xf>
    <xf numFmtId="3" fontId="0" fillId="0" borderId="3" xfId="0" applyNumberFormat="1" applyFont="1" applyBorder="1"/>
    <xf numFmtId="9" fontId="0" fillId="0" borderId="0" xfId="0" applyNumberFormat="1" applyFont="1"/>
    <xf numFmtId="2" fontId="0" fillId="0" borderId="0" xfId="0" applyNumberFormat="1" applyFont="1"/>
    <xf numFmtId="0" fontId="16" fillId="0" borderId="5" xfId="0" applyFont="1" applyBorder="1"/>
    <xf numFmtId="3" fontId="16" fillId="0" borderId="3" xfId="0" applyNumberFormat="1" applyFont="1" applyFill="1" applyBorder="1" applyAlignment="1">
      <alignment horizontal="right"/>
    </xf>
    <xf numFmtId="9" fontId="20" fillId="0" borderId="5" xfId="2" applyFont="1" applyFill="1" applyBorder="1" applyAlignment="1">
      <alignment horizontal="right"/>
    </xf>
    <xf numFmtId="9" fontId="20" fillId="0" borderId="3" xfId="2" applyFont="1" applyFill="1" applyBorder="1" applyAlignment="1">
      <alignment horizontal="right"/>
    </xf>
    <xf numFmtId="3" fontId="16" fillId="0" borderId="5" xfId="0" applyNumberFormat="1" applyFont="1" applyFill="1" applyBorder="1" applyAlignment="1">
      <alignment horizontal="right"/>
    </xf>
    <xf numFmtId="164" fontId="20" fillId="0" borderId="5" xfId="1" applyNumberFormat="1" applyFont="1" applyFill="1" applyBorder="1" applyAlignment="1">
      <alignment horizontal="right"/>
    </xf>
    <xf numFmtId="3" fontId="16" fillId="0" borderId="3" xfId="0" applyNumberFormat="1" applyFont="1" applyBorder="1"/>
    <xf numFmtId="0" fontId="0" fillId="0" borderId="5" xfId="0" applyFont="1" applyBorder="1"/>
    <xf numFmtId="0" fontId="0" fillId="0" borderId="1" xfId="0" applyFont="1" applyFill="1" applyBorder="1" applyAlignment="1">
      <alignment horizontal="right"/>
    </xf>
    <xf numFmtId="0" fontId="0" fillId="0" borderId="4" xfId="0" applyFont="1" applyFill="1" applyBorder="1" applyAlignment="1">
      <alignment horizontal="right"/>
    </xf>
    <xf numFmtId="3" fontId="0" fillId="0" borderId="1" xfId="0" applyNumberFormat="1" applyFont="1" applyFill="1" applyBorder="1" applyAlignment="1">
      <alignment horizontal="right"/>
    </xf>
    <xf numFmtId="3" fontId="0" fillId="0" borderId="4" xfId="0" applyNumberFormat="1" applyFont="1" applyFill="1" applyBorder="1" applyAlignment="1">
      <alignment horizontal="right"/>
    </xf>
    <xf numFmtId="2" fontId="0" fillId="0" borderId="8" xfId="0" applyNumberFormat="1" applyFont="1" applyFill="1" applyBorder="1"/>
    <xf numFmtId="3" fontId="0" fillId="0" borderId="0" xfId="0" applyNumberFormat="1" applyFont="1" applyBorder="1"/>
    <xf numFmtId="9" fontId="21" fillId="0" borderId="0" xfId="2" applyFont="1" applyFill="1" applyBorder="1" applyAlignment="1">
      <alignment horizontal="right"/>
    </xf>
    <xf numFmtId="0" fontId="0" fillId="0" borderId="0" xfId="0" applyFont="1" applyFill="1" applyBorder="1"/>
    <xf numFmtId="0" fontId="16" fillId="0" borderId="1" xfId="0" applyFont="1" applyFill="1" applyBorder="1" applyAlignment="1"/>
    <xf numFmtId="0" fontId="16" fillId="0" borderId="2" xfId="0" applyFont="1" applyFill="1" applyBorder="1" applyAlignment="1"/>
    <xf numFmtId="3" fontId="0" fillId="0" borderId="2" xfId="0" applyNumberFormat="1" applyFont="1" applyBorder="1"/>
    <xf numFmtId="9" fontId="0" fillId="0" borderId="8" xfId="2" applyFont="1" applyBorder="1"/>
    <xf numFmtId="0" fontId="0" fillId="0" borderId="8" xfId="0" applyFont="1" applyBorder="1"/>
    <xf numFmtId="0" fontId="16" fillId="0" borderId="3" xfId="0" applyFont="1" applyBorder="1" applyAlignment="1"/>
    <xf numFmtId="0" fontId="0" fillId="0" borderId="3" xfId="0" applyFont="1" applyFill="1" applyBorder="1"/>
    <xf numFmtId="0" fontId="0" fillId="0" borderId="4" xfId="0" applyFont="1" applyBorder="1" applyAlignment="1"/>
    <xf numFmtId="0" fontId="16" fillId="0" borderId="3" xfId="0" applyFont="1" applyFill="1" applyBorder="1"/>
    <xf numFmtId="0" fontId="0" fillId="0" borderId="0" xfId="0" applyFont="1" applyFill="1" applyBorder="1" applyAlignment="1">
      <alignment horizontal="right"/>
    </xf>
    <xf numFmtId="0" fontId="0" fillId="0" borderId="0" xfId="0" applyFont="1" applyFill="1"/>
    <xf numFmtId="2" fontId="0" fillId="0" borderId="0" xfId="0" applyNumberFormat="1" applyFont="1" applyFill="1" applyBorder="1"/>
    <xf numFmtId="0" fontId="23" fillId="0" borderId="7" xfId="0" applyFont="1" applyBorder="1"/>
    <xf numFmtId="0" fontId="23" fillId="0" borderId="11" xfId="0" applyFont="1" applyBorder="1"/>
    <xf numFmtId="0" fontId="0" fillId="0" borderId="12" xfId="0" applyFont="1" applyBorder="1"/>
    <xf numFmtId="3" fontId="0" fillId="0" borderId="8" xfId="0" applyNumberFormat="1" applyFont="1" applyBorder="1"/>
    <xf numFmtId="3" fontId="0" fillId="0" borderId="13" xfId="0" applyNumberFormat="1" applyFont="1" applyBorder="1"/>
    <xf numFmtId="0" fontId="0" fillId="0" borderId="2" xfId="0" applyFont="1" applyBorder="1" applyAlignment="1"/>
    <xf numFmtId="0" fontId="21" fillId="0" borderId="3" xfId="0" applyFont="1" applyBorder="1" applyAlignment="1">
      <alignment wrapText="1"/>
    </xf>
    <xf numFmtId="0" fontId="21" fillId="0" borderId="3" xfId="0" applyFont="1" applyFill="1" applyBorder="1" applyAlignment="1">
      <alignment wrapText="1"/>
    </xf>
    <xf numFmtId="3" fontId="21" fillId="0" borderId="3" xfId="0" applyNumberFormat="1" applyFont="1" applyFill="1" applyBorder="1" applyAlignment="1">
      <alignment horizontal="right"/>
    </xf>
    <xf numFmtId="164" fontId="0" fillId="0" borderId="3" xfId="0" applyNumberFormat="1" applyFont="1" applyFill="1" applyBorder="1" applyAlignment="1">
      <alignment horizontal="right"/>
    </xf>
    <xf numFmtId="9" fontId="1" fillId="0" borderId="3" xfId="2" applyFont="1" applyFill="1" applyBorder="1" applyAlignment="1">
      <alignment horizontal="right"/>
    </xf>
    <xf numFmtId="3" fontId="20" fillId="0" borderId="3" xfId="0" applyNumberFormat="1" applyFont="1" applyFill="1" applyBorder="1" applyAlignment="1">
      <alignment horizontal="right"/>
    </xf>
    <xf numFmtId="0" fontId="0" fillId="0" borderId="8" xfId="0" applyFont="1" applyFill="1" applyBorder="1"/>
    <xf numFmtId="0" fontId="21" fillId="0" borderId="0" xfId="0" applyFont="1"/>
    <xf numFmtId="0" fontId="0" fillId="0" borderId="1" xfId="0" applyFont="1" applyFill="1" applyBorder="1"/>
    <xf numFmtId="0" fontId="21" fillId="0" borderId="3" xfId="0" applyFont="1" applyFill="1" applyBorder="1"/>
    <xf numFmtId="0" fontId="16" fillId="0" borderId="5" xfId="0" applyFont="1" applyFill="1" applyBorder="1"/>
    <xf numFmtId="0" fontId="0" fillId="0" borderId="2" xfId="0" applyFont="1" applyFill="1" applyBorder="1" applyAlignment="1">
      <alignment horizontal="right"/>
    </xf>
    <xf numFmtId="3" fontId="0" fillId="0" borderId="0" xfId="0" applyNumberFormat="1" applyFont="1" applyFill="1"/>
    <xf numFmtId="0" fontId="0" fillId="0" borderId="0" xfId="0" applyFont="1" applyFill="1" applyBorder="1" applyAlignment="1"/>
    <xf numFmtId="3" fontId="21" fillId="0" borderId="3" xfId="0" applyNumberFormat="1" applyFont="1" applyFill="1" applyBorder="1"/>
    <xf numFmtId="3" fontId="20" fillId="0" borderId="3" xfId="0" applyNumberFormat="1" applyFont="1" applyFill="1" applyBorder="1"/>
    <xf numFmtId="0" fontId="0" fillId="0" borderId="0" xfId="0" applyFont="1" applyFill="1" applyBorder="1" applyAlignment="1">
      <alignment horizontal="center" wrapText="1"/>
    </xf>
    <xf numFmtId="0" fontId="16" fillId="0" borderId="3" xfId="0" applyFont="1" applyFill="1" applyBorder="1" applyAlignment="1">
      <alignment wrapText="1"/>
    </xf>
    <xf numFmtId="0" fontId="0" fillId="0" borderId="0" xfId="0" applyFont="1" applyFill="1" applyAlignment="1">
      <alignment wrapText="1"/>
    </xf>
    <xf numFmtId="0" fontId="21" fillId="0" borderId="3" xfId="0" applyNumberFormat="1" applyFont="1" applyFill="1" applyBorder="1"/>
    <xf numFmtId="0" fontId="0" fillId="0" borderId="3" xfId="0" applyFont="1" applyFill="1" applyBorder="1" applyAlignment="1">
      <alignment wrapText="1"/>
    </xf>
    <xf numFmtId="0" fontId="0" fillId="0" borderId="1" xfId="0" applyFont="1" applyFill="1" applyBorder="1" applyAlignment="1">
      <alignment wrapText="1"/>
    </xf>
    <xf numFmtId="164" fontId="0" fillId="0" borderId="3" xfId="1" applyNumberFormat="1" applyFont="1" applyFill="1" applyBorder="1" applyAlignment="1">
      <alignment horizontal="right"/>
    </xf>
    <xf numFmtId="164" fontId="0" fillId="0" borderId="1" xfId="1" applyNumberFormat="1" applyFont="1" applyFill="1" applyBorder="1" applyAlignment="1">
      <alignment horizontal="right"/>
    </xf>
    <xf numFmtId="164" fontId="16" fillId="0" borderId="3" xfId="1" applyNumberFormat="1" applyFont="1" applyFill="1" applyBorder="1" applyAlignment="1">
      <alignment horizontal="right"/>
    </xf>
    <xf numFmtId="164" fontId="16" fillId="0" borderId="1" xfId="1" applyNumberFormat="1" applyFont="1" applyFill="1" applyBorder="1" applyAlignment="1">
      <alignment horizontal="right"/>
    </xf>
    <xf numFmtId="9" fontId="0" fillId="0" borderId="0" xfId="2" applyFont="1" applyFill="1" applyBorder="1"/>
    <xf numFmtId="0" fontId="16" fillId="0" borderId="3" xfId="0" applyFont="1" applyBorder="1" applyAlignment="1">
      <alignment horizontal="left"/>
    </xf>
    <xf numFmtId="0" fontId="0" fillId="0" borderId="1" xfId="0" applyFont="1" applyBorder="1" applyAlignment="1">
      <alignment wrapText="1"/>
    </xf>
    <xf numFmtId="10" fontId="0" fillId="0" borderId="0" xfId="0" applyNumberFormat="1" applyFont="1" applyFill="1"/>
    <xf numFmtId="0" fontId="16" fillId="0" borderId="3" xfId="0" applyFont="1" applyFill="1" applyBorder="1" applyAlignment="1">
      <alignment horizontal="left" wrapText="1"/>
    </xf>
    <xf numFmtId="0" fontId="16" fillId="0" borderId="3" xfId="0" applyFont="1" applyBorder="1" applyAlignment="1">
      <alignment horizontal="left" wrapText="1"/>
    </xf>
    <xf numFmtId="0" fontId="16" fillId="0" borderId="5" xfId="0" applyFont="1" applyFill="1" applyBorder="1" applyAlignment="1">
      <alignment wrapText="1"/>
    </xf>
    <xf numFmtId="0" fontId="24" fillId="0" borderId="3" xfId="3" applyFont="1" applyFill="1" applyBorder="1" applyAlignment="1" applyProtection="1">
      <alignment horizontal="right" wrapText="1"/>
    </xf>
    <xf numFmtId="9" fontId="21" fillId="0" borderId="4" xfId="0" applyNumberFormat="1" applyFont="1" applyFill="1" applyBorder="1" applyAlignment="1">
      <alignment horizontal="right"/>
    </xf>
    <xf numFmtId="9" fontId="0" fillId="0" borderId="3" xfId="0" applyNumberFormat="1" applyFont="1" applyBorder="1" applyAlignment="1">
      <alignment horizontal="right"/>
    </xf>
    <xf numFmtId="9" fontId="0" fillId="0" borderId="3" xfId="0" applyNumberFormat="1" applyFont="1" applyFill="1" applyBorder="1" applyAlignment="1">
      <alignment horizontal="right"/>
    </xf>
    <xf numFmtId="3" fontId="16" fillId="0" borderId="3" xfId="0" applyNumberFormat="1" applyFont="1" applyBorder="1" applyAlignment="1">
      <alignment horizontal="right"/>
    </xf>
    <xf numFmtId="0" fontId="3" fillId="0" borderId="3" xfId="3" applyFont="1" applyFill="1" applyBorder="1" applyAlignment="1" applyProtection="1">
      <alignment horizontal="right" vertical="center" wrapText="1"/>
    </xf>
    <xf numFmtId="3" fontId="0" fillId="0" borderId="3" xfId="0" applyNumberFormat="1" applyFont="1" applyBorder="1" applyAlignment="1">
      <alignment horizontal="right"/>
    </xf>
    <xf numFmtId="9" fontId="1" fillId="0" borderId="3" xfId="2" applyFont="1" applyBorder="1" applyAlignment="1">
      <alignment horizontal="right"/>
    </xf>
    <xf numFmtId="0" fontId="21" fillId="0" borderId="3" xfId="0" applyFont="1" applyFill="1" applyBorder="1" applyAlignment="1">
      <alignment horizontal="right"/>
    </xf>
    <xf numFmtId="0" fontId="0" fillId="0" borderId="0" xfId="0" applyFont="1" applyBorder="1" applyAlignment="1"/>
    <xf numFmtId="9" fontId="0" fillId="0" borderId="0" xfId="0" applyNumberFormat="1" applyFont="1" applyFill="1" applyBorder="1" applyAlignment="1">
      <alignment horizontal="right"/>
    </xf>
    <xf numFmtId="3" fontId="0" fillId="0" borderId="0" xfId="0" applyNumberFormat="1" applyFont="1" applyBorder="1" applyAlignment="1">
      <alignment horizontal="right"/>
    </xf>
    <xf numFmtId="0" fontId="0" fillId="0" borderId="0" xfId="0" applyFont="1" applyBorder="1" applyAlignment="1">
      <alignment horizontal="right"/>
    </xf>
    <xf numFmtId="9" fontId="0" fillId="0" borderId="0" xfId="0" applyNumberFormat="1" applyFont="1" applyBorder="1" applyAlignment="1">
      <alignment horizontal="right"/>
    </xf>
    <xf numFmtId="0" fontId="16" fillId="0" borderId="3" xfId="0" applyFont="1" applyBorder="1" applyAlignment="1">
      <alignment horizontal="center"/>
    </xf>
    <xf numFmtId="9" fontId="0" fillId="0" borderId="0" xfId="0" applyNumberFormat="1" applyFont="1" applyFill="1" applyBorder="1"/>
    <xf numFmtId="164" fontId="0" fillId="0" borderId="0" xfId="0" applyNumberFormat="1" applyFont="1" applyFill="1"/>
    <xf numFmtId="3" fontId="0" fillId="0" borderId="3" xfId="0" applyNumberFormat="1" applyFont="1" applyFill="1" applyBorder="1"/>
    <xf numFmtId="3" fontId="16" fillId="0" borderId="3" xfId="0" applyNumberFormat="1" applyFont="1" applyFill="1" applyBorder="1"/>
    <xf numFmtId="9" fontId="0" fillId="0" borderId="0" xfId="2" applyFont="1" applyFill="1" applyBorder="1" applyAlignment="1">
      <alignment horizontal="right"/>
    </xf>
    <xf numFmtId="0" fontId="16" fillId="0" borderId="0" xfId="0" applyFont="1" applyBorder="1"/>
    <xf numFmtId="0" fontId="13" fillId="0" borderId="0" xfId="0" applyFont="1" applyAlignment="1">
      <alignment vertical="top" wrapText="1"/>
    </xf>
    <xf numFmtId="0" fontId="12" fillId="2" borderId="0" xfId="0" applyFont="1" applyFill="1" applyAlignment="1">
      <alignment horizontal="left" vertical="center"/>
    </xf>
    <xf numFmtId="9" fontId="7" fillId="0" borderId="3" xfId="2" applyFont="1" applyFill="1" applyBorder="1" applyAlignment="1">
      <alignment horizontal="right" vertical="top"/>
    </xf>
    <xf numFmtId="3" fontId="4" fillId="0" borderId="7" xfId="0" applyNumberFormat="1" applyFont="1" applyFill="1" applyBorder="1" applyAlignment="1">
      <alignment wrapText="1"/>
    </xf>
    <xf numFmtId="3" fontId="4" fillId="0" borderId="5" xfId="0" applyNumberFormat="1" applyFont="1" applyFill="1" applyBorder="1" applyAlignment="1">
      <alignment horizontal="left" wrapText="1"/>
    </xf>
    <xf numFmtId="3" fontId="5" fillId="0" borderId="7" xfId="0" applyNumberFormat="1" applyFont="1" applyFill="1" applyBorder="1"/>
    <xf numFmtId="3" fontId="5" fillId="0" borderId="7" xfId="0" applyNumberFormat="1" applyFont="1" applyFill="1" applyBorder="1" applyAlignment="1">
      <alignment horizontal="right"/>
    </xf>
    <xf numFmtId="9" fontId="7" fillId="0" borderId="7" xfId="2" applyFont="1" applyFill="1" applyBorder="1" applyAlignment="1">
      <alignment horizontal="right"/>
    </xf>
    <xf numFmtId="3" fontId="4" fillId="0" borderId="6" xfId="0" applyNumberFormat="1" applyFont="1" applyFill="1" applyBorder="1" applyAlignment="1">
      <alignment horizontal="center" vertical="top" wrapText="1"/>
    </xf>
    <xf numFmtId="0" fontId="6" fillId="0" borderId="3" xfId="1" applyNumberFormat="1" applyFont="1" applyFill="1" applyBorder="1" applyAlignment="1">
      <alignment horizontal="right"/>
    </xf>
    <xf numFmtId="0" fontId="7" fillId="0" borderId="3" xfId="1" applyNumberFormat="1" applyFont="1" applyFill="1" applyBorder="1" applyAlignment="1">
      <alignment horizontal="right"/>
    </xf>
    <xf numFmtId="0" fontId="7" fillId="0" borderId="3" xfId="1" applyNumberFormat="1" applyFont="1" applyFill="1" applyBorder="1" applyAlignment="1">
      <alignment horizontal="right" vertical="top"/>
    </xf>
    <xf numFmtId="0" fontId="5" fillId="0" borderId="3" xfId="0" applyFont="1" applyFill="1" applyBorder="1" applyAlignment="1">
      <alignment horizontal="right"/>
    </xf>
    <xf numFmtId="0" fontId="4" fillId="0" borderId="3" xfId="0" applyFont="1" applyFill="1" applyBorder="1" applyAlignment="1">
      <alignment horizontal="right"/>
    </xf>
    <xf numFmtId="0" fontId="7" fillId="0" borderId="3" xfId="0" applyFont="1" applyFill="1" applyBorder="1" applyAlignment="1">
      <alignment horizontal="right"/>
    </xf>
    <xf numFmtId="0" fontId="7" fillId="0" borderId="3" xfId="0" applyFont="1" applyFill="1" applyBorder="1"/>
    <xf numFmtId="0" fontId="5" fillId="0" borderId="1" xfId="1" applyNumberFormat="1" applyFont="1" applyFill="1" applyBorder="1" applyAlignment="1">
      <alignment horizontal="right"/>
    </xf>
    <xf numFmtId="0" fontId="5" fillId="0" borderId="3" xfId="1" applyNumberFormat="1" applyFont="1" applyFill="1" applyBorder="1" applyAlignment="1">
      <alignment horizontal="right"/>
    </xf>
    <xf numFmtId="0" fontId="5" fillId="0" borderId="3" xfId="0" applyFont="1" applyFill="1" applyBorder="1"/>
    <xf numFmtId="3" fontId="4" fillId="0" borderId="3" xfId="0" applyNumberFormat="1" applyFont="1" applyFill="1" applyBorder="1" applyAlignment="1">
      <alignment horizontal="left" wrapText="1"/>
    </xf>
    <xf numFmtId="3" fontId="8" fillId="0" borderId="0" xfId="0" applyNumberFormat="1" applyFont="1" applyFill="1"/>
    <xf numFmtId="3" fontId="0" fillId="0" borderId="0" xfId="0" applyNumberFormat="1" applyFill="1"/>
    <xf numFmtId="3" fontId="9" fillId="0" borderId="0" xfId="0" applyNumberFormat="1" applyFont="1" applyFill="1"/>
    <xf numFmtId="3" fontId="4" fillId="0" borderId="3" xfId="0" applyNumberFormat="1" applyFont="1" applyFill="1" applyBorder="1" applyAlignment="1"/>
    <xf numFmtId="3" fontId="4" fillId="0" borderId="3" xfId="0" applyNumberFormat="1" applyFont="1" applyFill="1" applyBorder="1" applyAlignment="1">
      <alignment vertical="top"/>
    </xf>
    <xf numFmtId="3" fontId="4" fillId="0" borderId="3" xfId="0" applyNumberFormat="1" applyFont="1" applyFill="1" applyBorder="1" applyAlignment="1">
      <alignment vertical="top" wrapText="1"/>
    </xf>
    <xf numFmtId="3" fontId="4" fillId="0" borderId="3" xfId="0" applyNumberFormat="1" applyFont="1" applyFill="1" applyBorder="1" applyAlignment="1">
      <alignment horizontal="right" wrapText="1"/>
    </xf>
    <xf numFmtId="0" fontId="4" fillId="0" borderId="3" xfId="1" applyNumberFormat="1" applyFont="1" applyFill="1" applyBorder="1" applyAlignment="1">
      <alignment horizontal="right" wrapText="1"/>
    </xf>
    <xf numFmtId="9" fontId="4" fillId="0" borderId="3" xfId="2" applyFont="1" applyFill="1" applyBorder="1" applyAlignment="1">
      <alignment wrapText="1"/>
    </xf>
    <xf numFmtId="3" fontId="4" fillId="0" borderId="0" xfId="0" applyNumberFormat="1" applyFont="1" applyFill="1"/>
    <xf numFmtId="9" fontId="6" fillId="0" borderId="3" xfId="2" applyFont="1" applyFill="1" applyBorder="1" applyAlignment="1">
      <alignment horizontal="right"/>
    </xf>
    <xf numFmtId="0" fontId="4" fillId="0" borderId="3" xfId="0" applyFont="1" applyFill="1" applyBorder="1"/>
    <xf numFmtId="9" fontId="4" fillId="0" borderId="3" xfId="0" applyNumberFormat="1" applyFont="1" applyFill="1" applyBorder="1"/>
    <xf numFmtId="3" fontId="5" fillId="0" borderId="3" xfId="0" applyNumberFormat="1" applyFont="1" applyFill="1" applyBorder="1" applyAlignment="1">
      <alignment horizontal="left" wrapText="1"/>
    </xf>
    <xf numFmtId="3" fontId="5" fillId="0" borderId="3" xfId="0" applyNumberFormat="1" applyFont="1" applyFill="1" applyBorder="1" applyAlignment="1">
      <alignment horizontal="right" wrapText="1"/>
    </xf>
    <xf numFmtId="3" fontId="5" fillId="0" borderId="0" xfId="0" applyNumberFormat="1" applyFont="1" applyFill="1"/>
    <xf numFmtId="0" fontId="5" fillId="0" borderId="3" xfId="1" applyNumberFormat="1" applyFont="1" applyFill="1" applyBorder="1" applyAlignment="1">
      <alignment horizontal="right" wrapText="1"/>
    </xf>
    <xf numFmtId="3" fontId="7" fillId="0" borderId="3" xfId="2" applyNumberFormat="1" applyFont="1" applyFill="1" applyBorder="1" applyAlignment="1">
      <alignment horizontal="right"/>
    </xf>
    <xf numFmtId="9" fontId="5" fillId="0" borderId="3" xfId="0" applyNumberFormat="1" applyFont="1" applyFill="1" applyBorder="1"/>
    <xf numFmtId="3" fontId="5" fillId="0" borderId="3" xfId="0" applyNumberFormat="1" applyFont="1" applyFill="1" applyBorder="1" applyAlignment="1">
      <alignment horizontal="left" vertical="top" wrapText="1"/>
    </xf>
    <xf numFmtId="3" fontId="5" fillId="0" borderId="3" xfId="0" applyNumberFormat="1" applyFont="1" applyFill="1" applyBorder="1" applyAlignment="1">
      <alignment horizontal="right" vertical="top" wrapText="1"/>
    </xf>
    <xf numFmtId="0" fontId="5" fillId="0" borderId="3" xfId="0" applyFont="1" applyFill="1" applyBorder="1" applyAlignment="1">
      <alignment horizontal="right" vertical="top" wrapText="1"/>
    </xf>
    <xf numFmtId="3" fontId="7" fillId="0" borderId="3" xfId="2" applyNumberFormat="1" applyFont="1" applyFill="1" applyBorder="1" applyAlignment="1">
      <alignment horizontal="right" vertical="top"/>
    </xf>
    <xf numFmtId="3" fontId="5" fillId="0" borderId="3" xfId="0" applyNumberFormat="1" applyFont="1" applyFill="1" applyBorder="1" applyAlignment="1">
      <alignment vertical="top"/>
    </xf>
    <xf numFmtId="0" fontId="5" fillId="0" borderId="3" xfId="0" applyFont="1" applyFill="1" applyBorder="1" applyAlignment="1">
      <alignment vertical="top"/>
    </xf>
    <xf numFmtId="9" fontId="5" fillId="0" borderId="3" xfId="0" applyNumberFormat="1" applyFont="1" applyFill="1" applyBorder="1" applyAlignment="1">
      <alignment vertical="top"/>
    </xf>
    <xf numFmtId="0" fontId="5" fillId="0" borderId="3" xfId="1" applyNumberFormat="1" applyFont="1" applyFill="1" applyBorder="1" applyAlignment="1">
      <alignment horizontal="right" vertical="top" wrapText="1"/>
    </xf>
    <xf numFmtId="3" fontId="0" fillId="0" borderId="0" xfId="0" applyNumberFormat="1" applyFill="1" applyAlignment="1">
      <alignment vertical="top" wrapText="1"/>
    </xf>
    <xf numFmtId="3" fontId="5" fillId="0" borderId="0" xfId="0" applyNumberFormat="1" applyFont="1" applyFill="1" applyBorder="1"/>
    <xf numFmtId="0" fontId="5" fillId="0" borderId="0" xfId="0" applyFont="1" applyFill="1" applyBorder="1" applyAlignment="1">
      <alignment wrapText="1"/>
    </xf>
    <xf numFmtId="0" fontId="0" fillId="0" borderId="0" xfId="0" applyFill="1" applyBorder="1" applyAlignment="1">
      <alignment wrapText="1"/>
    </xf>
    <xf numFmtId="3" fontId="0" fillId="0" borderId="0" xfId="0" applyNumberFormat="1" applyFill="1" applyAlignment="1">
      <alignment vertical="top"/>
    </xf>
    <xf numFmtId="3" fontId="0" fillId="0" borderId="7" xfId="0" applyNumberFormat="1" applyFill="1" applyBorder="1"/>
    <xf numFmtId="3" fontId="4" fillId="0" borderId="7" xfId="0" applyNumberFormat="1" applyFont="1" applyFill="1" applyBorder="1" applyAlignment="1"/>
    <xf numFmtId="3" fontId="0" fillId="0" borderId="0" xfId="0" applyNumberFormat="1" applyFill="1" applyBorder="1"/>
    <xf numFmtId="3" fontId="5" fillId="3" borderId="3" xfId="0" applyNumberFormat="1" applyFont="1" applyFill="1" applyBorder="1" applyAlignment="1">
      <alignment vertical="top" wrapText="1"/>
    </xf>
    <xf numFmtId="3" fontId="5" fillId="3" borderId="3" xfId="0" applyNumberFormat="1" applyFont="1" applyFill="1" applyBorder="1"/>
    <xf numFmtId="3" fontId="5" fillId="3" borderId="3" xfId="1" applyNumberFormat="1" applyFont="1" applyFill="1" applyBorder="1"/>
    <xf numFmtId="3" fontId="4" fillId="3" borderId="3" xfId="0" applyNumberFormat="1" applyFont="1" applyFill="1" applyBorder="1"/>
    <xf numFmtId="3" fontId="4" fillId="3" borderId="3" xfId="0" applyNumberFormat="1" applyFont="1" applyFill="1" applyBorder="1" applyAlignment="1">
      <alignment horizontal="left"/>
    </xf>
    <xf numFmtId="0" fontId="4" fillId="3" borderId="3" xfId="0" applyNumberFormat="1" applyFont="1" applyFill="1" applyBorder="1" applyAlignment="1"/>
    <xf numFmtId="3" fontId="5" fillId="3" borderId="3" xfId="0" applyNumberFormat="1" applyFont="1" applyFill="1" applyBorder="1" applyAlignment="1">
      <alignment horizontal="left"/>
    </xf>
    <xf numFmtId="3" fontId="0" fillId="3" borderId="3" xfId="0" applyNumberFormat="1" applyFill="1" applyBorder="1"/>
    <xf numFmtId="3" fontId="4" fillId="3" borderId="3" xfId="0" applyNumberFormat="1" applyFont="1" applyFill="1" applyBorder="1" applyAlignment="1">
      <alignment horizontal="left"/>
    </xf>
    <xf numFmtId="9" fontId="5" fillId="3" borderId="3" xfId="2" applyFont="1" applyFill="1" applyBorder="1" applyAlignment="1">
      <alignment vertical="top" wrapText="1"/>
    </xf>
    <xf numFmtId="9" fontId="5" fillId="3" borderId="3" xfId="2" applyFont="1" applyFill="1" applyBorder="1"/>
    <xf numFmtId="3" fontId="5" fillId="3" borderId="3" xfId="0" applyNumberFormat="1" applyFont="1" applyFill="1" applyBorder="1" applyAlignment="1">
      <alignment horizontal="left" wrapText="1"/>
    </xf>
    <xf numFmtId="3" fontId="0" fillId="0" borderId="0" xfId="0" applyNumberFormat="1" applyFill="1" applyAlignment="1">
      <alignment wrapText="1"/>
    </xf>
    <xf numFmtId="3" fontId="4" fillId="0" borderId="3" xfId="0" applyNumberFormat="1" applyFont="1" applyFill="1" applyBorder="1" applyAlignment="1">
      <alignment horizontal="left"/>
    </xf>
    <xf numFmtId="0" fontId="0" fillId="0" borderId="0" xfId="0" applyFill="1" applyAlignment="1"/>
    <xf numFmtId="3" fontId="5" fillId="0" borderId="0" xfId="0" applyNumberFormat="1" applyFont="1" applyFill="1" applyAlignment="1">
      <alignment horizontal="left"/>
    </xf>
    <xf numFmtId="3" fontId="5" fillId="0" borderId="3" xfId="1" applyNumberFormat="1" applyFont="1" applyFill="1" applyBorder="1"/>
    <xf numFmtId="0" fontId="4" fillId="0" borderId="3" xfId="0" applyNumberFormat="1" applyFont="1" applyFill="1" applyBorder="1" applyAlignment="1"/>
    <xf numFmtId="3" fontId="5" fillId="0" borderId="3" xfId="0" applyNumberFormat="1" applyFont="1" applyFill="1" applyBorder="1" applyAlignment="1">
      <alignment horizontal="left"/>
    </xf>
    <xf numFmtId="3" fontId="0" fillId="0" borderId="3" xfId="0" applyNumberFormat="1" applyFill="1" applyBorder="1"/>
    <xf numFmtId="9" fontId="5" fillId="0" borderId="3" xfId="2" applyFont="1" applyFill="1" applyBorder="1" applyAlignment="1">
      <alignment vertical="top" wrapText="1"/>
    </xf>
    <xf numFmtId="3" fontId="5" fillId="0" borderId="3" xfId="1" applyNumberFormat="1" applyFont="1" applyFill="1" applyBorder="1" applyAlignment="1">
      <alignment wrapText="1"/>
    </xf>
    <xf numFmtId="9" fontId="5" fillId="0" borderId="3" xfId="2" applyFont="1" applyFill="1" applyBorder="1" applyAlignment="1">
      <alignment wrapText="1"/>
    </xf>
    <xf numFmtId="165" fontId="0" fillId="0" borderId="0" xfId="0" applyNumberFormat="1" applyFill="1"/>
    <xf numFmtId="10" fontId="0" fillId="0" borderId="0" xfId="0" applyNumberFormat="1" applyFill="1"/>
    <xf numFmtId="9" fontId="0" fillId="0" borderId="0" xfId="0" applyNumberFormat="1" applyFill="1"/>
    <xf numFmtId="0" fontId="0" fillId="0" borderId="0" xfId="2" applyNumberFormat="1" applyFont="1"/>
    <xf numFmtId="3" fontId="0" fillId="0" borderId="0" xfId="0" applyNumberFormat="1"/>
    <xf numFmtId="3" fontId="4" fillId="0" borderId="3" xfId="0" applyNumberFormat="1" applyFont="1" applyBorder="1" applyAlignment="1">
      <alignment vertical="top" wrapText="1"/>
    </xf>
    <xf numFmtId="0" fontId="0" fillId="0" borderId="0" xfId="0" applyNumberFormat="1"/>
    <xf numFmtId="3" fontId="0" fillId="0" borderId="0" xfId="2" applyNumberFormat="1" applyFont="1"/>
    <xf numFmtId="10" fontId="0" fillId="0" borderId="0" xfId="0" applyNumberFormat="1"/>
    <xf numFmtId="9" fontId="0" fillId="0" borderId="0" xfId="0" applyNumberFormat="1"/>
    <xf numFmtId="10" fontId="0" fillId="0" borderId="0" xfId="0" applyNumberFormat="1" applyFill="1" applyAlignment="1">
      <alignment vertical="top" wrapText="1"/>
    </xf>
    <xf numFmtId="9" fontId="0" fillId="0" borderId="0" xfId="2" applyFont="1" applyFill="1"/>
    <xf numFmtId="0" fontId="12" fillId="2" borderId="0" xfId="0" applyFont="1" applyFill="1" applyAlignment="1">
      <alignment horizontal="left" vertical="center" wrapText="1"/>
    </xf>
    <xf numFmtId="0" fontId="13" fillId="0" borderId="0" xfId="0" applyFont="1" applyAlignment="1">
      <alignment horizontal="left" vertical="top" wrapText="1"/>
    </xf>
    <xf numFmtId="3" fontId="4" fillId="0" borderId="1" xfId="0" applyNumberFormat="1" applyFont="1" applyFill="1" applyBorder="1" applyAlignment="1">
      <alignment horizontal="center"/>
    </xf>
    <xf numFmtId="3" fontId="4" fillId="0" borderId="2" xfId="0" applyNumberFormat="1" applyFont="1" applyFill="1" applyBorder="1" applyAlignment="1">
      <alignment horizontal="center"/>
    </xf>
    <xf numFmtId="3" fontId="4" fillId="0" borderId="4" xfId="0" applyNumberFormat="1" applyFont="1" applyFill="1" applyBorder="1" applyAlignment="1">
      <alignment horizontal="center"/>
    </xf>
    <xf numFmtId="3" fontId="4" fillId="0" borderId="1" xfId="0" applyNumberFormat="1" applyFont="1" applyFill="1" applyBorder="1" applyAlignment="1">
      <alignment horizontal="left"/>
    </xf>
    <xf numFmtId="3" fontId="4" fillId="0" borderId="4" xfId="0" applyNumberFormat="1" applyFont="1" applyFill="1" applyBorder="1" applyAlignment="1">
      <alignment horizontal="left"/>
    </xf>
    <xf numFmtId="3" fontId="4" fillId="4" borderId="1" xfId="0" applyNumberFormat="1" applyFont="1" applyFill="1" applyBorder="1" applyAlignment="1">
      <alignment horizontal="left"/>
    </xf>
    <xf numFmtId="3" fontId="4" fillId="4" borderId="2" xfId="0" applyNumberFormat="1" applyFont="1" applyFill="1" applyBorder="1" applyAlignment="1">
      <alignment horizontal="left"/>
    </xf>
    <xf numFmtId="3" fontId="4" fillId="4" borderId="4" xfId="0" applyNumberFormat="1" applyFont="1" applyFill="1" applyBorder="1" applyAlignment="1">
      <alignment horizontal="left"/>
    </xf>
    <xf numFmtId="3" fontId="4" fillId="4" borderId="1" xfId="0" applyNumberFormat="1" applyFont="1" applyFill="1" applyBorder="1" applyAlignment="1">
      <alignment horizontal="left" vertical="center" wrapText="1"/>
    </xf>
    <xf numFmtId="3" fontId="4" fillId="4" borderId="2" xfId="0" applyNumberFormat="1" applyFont="1" applyFill="1" applyBorder="1" applyAlignment="1">
      <alignment horizontal="left" vertical="center" wrapText="1"/>
    </xf>
    <xf numFmtId="3" fontId="4" fillId="4" borderId="4" xfId="0" applyNumberFormat="1" applyFont="1" applyFill="1" applyBorder="1" applyAlignment="1">
      <alignment horizontal="left" vertical="center" wrapText="1"/>
    </xf>
    <xf numFmtId="3" fontId="4" fillId="4" borderId="1" xfId="0" applyNumberFormat="1" applyFont="1" applyFill="1" applyBorder="1" applyAlignment="1">
      <alignment horizontal="left" vertical="top" wrapText="1"/>
    </xf>
    <xf numFmtId="3" fontId="4" fillId="4" borderId="2" xfId="0" applyNumberFormat="1" applyFont="1" applyFill="1" applyBorder="1" applyAlignment="1">
      <alignment horizontal="left" vertical="top" wrapText="1"/>
    </xf>
    <xf numFmtId="3" fontId="4" fillId="4" borderId="4" xfId="0" applyNumberFormat="1" applyFont="1" applyFill="1" applyBorder="1" applyAlignment="1">
      <alignment horizontal="left" vertical="top" wrapText="1"/>
    </xf>
    <xf numFmtId="3" fontId="4" fillId="0" borderId="2" xfId="0" applyNumberFormat="1" applyFont="1" applyFill="1" applyBorder="1" applyAlignment="1">
      <alignment horizontal="left"/>
    </xf>
    <xf numFmtId="3" fontId="5" fillId="0" borderId="8" xfId="0" applyNumberFormat="1" applyFont="1" applyFill="1" applyBorder="1" applyAlignment="1">
      <alignment horizontal="left" wrapText="1"/>
    </xf>
    <xf numFmtId="3" fontId="5" fillId="0" borderId="0" xfId="0" applyNumberFormat="1" applyFont="1" applyFill="1" applyBorder="1" applyAlignment="1">
      <alignment horizontal="left" wrapText="1"/>
    </xf>
    <xf numFmtId="0" fontId="5" fillId="0" borderId="8" xfId="0" applyFont="1" applyFill="1" applyBorder="1" applyAlignment="1">
      <alignment horizontal="left" wrapText="1"/>
    </xf>
    <xf numFmtId="3" fontId="4" fillId="0" borderId="3" xfId="0" applyNumberFormat="1" applyFont="1" applyFill="1" applyBorder="1" applyAlignment="1">
      <alignment horizontal="center"/>
    </xf>
    <xf numFmtId="3" fontId="4" fillId="0" borderId="1" xfId="0" applyNumberFormat="1" applyFont="1" applyFill="1" applyBorder="1" applyAlignment="1">
      <alignment horizontal="center" wrapText="1"/>
    </xf>
    <xf numFmtId="3" fontId="4" fillId="0" borderId="4" xfId="0" applyNumberFormat="1" applyFont="1" applyFill="1" applyBorder="1" applyAlignment="1">
      <alignment horizontal="center" wrapText="1"/>
    </xf>
    <xf numFmtId="3" fontId="4" fillId="0" borderId="3" xfId="0" applyNumberFormat="1" applyFont="1" applyFill="1" applyBorder="1" applyAlignment="1">
      <alignment horizontal="left"/>
    </xf>
    <xf numFmtId="3" fontId="4" fillId="0" borderId="1" xfId="0" applyNumberFormat="1" applyFont="1" applyFill="1" applyBorder="1" applyAlignment="1">
      <alignment horizontal="center" vertical="center"/>
    </xf>
    <xf numFmtId="3" fontId="4" fillId="0" borderId="2" xfId="0" applyNumberFormat="1" applyFont="1" applyFill="1" applyBorder="1" applyAlignment="1">
      <alignment horizontal="center" vertical="center"/>
    </xf>
    <xf numFmtId="3" fontId="4" fillId="0" borderId="4" xfId="0" applyNumberFormat="1" applyFont="1" applyFill="1" applyBorder="1" applyAlignment="1">
      <alignment horizontal="center" vertical="center"/>
    </xf>
    <xf numFmtId="3" fontId="4" fillId="0" borderId="3" xfId="0" applyNumberFormat="1" applyFont="1" applyFill="1" applyBorder="1" applyAlignment="1">
      <alignment horizontal="center" wrapText="1"/>
    </xf>
    <xf numFmtId="3" fontId="4" fillId="0" borderId="5" xfId="0" applyNumberFormat="1" applyFont="1" applyFill="1" applyBorder="1" applyAlignment="1">
      <alignment horizontal="center" vertical="top" wrapText="1"/>
    </xf>
    <xf numFmtId="3" fontId="4" fillId="0" borderId="7" xfId="0" applyNumberFormat="1" applyFont="1" applyFill="1" applyBorder="1" applyAlignment="1">
      <alignment horizontal="center" vertical="top" wrapText="1"/>
    </xf>
    <xf numFmtId="3" fontId="4" fillId="0" borderId="5" xfId="0" applyNumberFormat="1" applyFont="1" applyFill="1" applyBorder="1" applyAlignment="1">
      <alignment horizontal="left"/>
    </xf>
    <xf numFmtId="3" fontId="4" fillId="0" borderId="6" xfId="0" applyNumberFormat="1" applyFont="1" applyFill="1" applyBorder="1" applyAlignment="1">
      <alignment horizontal="left"/>
    </xf>
    <xf numFmtId="3" fontId="4" fillId="0" borderId="7" xfId="0" applyNumberFormat="1" applyFont="1" applyFill="1" applyBorder="1" applyAlignment="1">
      <alignment horizontal="left"/>
    </xf>
    <xf numFmtId="3" fontId="4" fillId="4" borderId="14" xfId="0" applyNumberFormat="1" applyFont="1" applyFill="1" applyBorder="1" applyAlignment="1">
      <alignment horizontal="left"/>
    </xf>
    <xf numFmtId="3" fontId="4" fillId="4" borderId="15" xfId="0" applyNumberFormat="1" applyFont="1" applyFill="1" applyBorder="1" applyAlignment="1">
      <alignment horizontal="left"/>
    </xf>
    <xf numFmtId="3" fontId="4" fillId="0" borderId="14" xfId="0" applyNumberFormat="1" applyFont="1" applyFill="1" applyBorder="1" applyAlignment="1">
      <alignment horizontal="center"/>
    </xf>
    <xf numFmtId="3" fontId="4" fillId="0" borderId="15" xfId="0" applyNumberFormat="1" applyFont="1" applyFill="1" applyBorder="1" applyAlignment="1">
      <alignment horizontal="center"/>
    </xf>
    <xf numFmtId="3" fontId="4" fillId="0" borderId="11" xfId="0" applyNumberFormat="1" applyFont="1" applyFill="1" applyBorder="1" applyAlignment="1">
      <alignment horizontal="center"/>
    </xf>
    <xf numFmtId="3" fontId="5" fillId="0" borderId="8" xfId="0" applyNumberFormat="1" applyFont="1" applyFill="1" applyBorder="1" applyAlignment="1">
      <alignment horizontal="left" vertical="top" wrapText="1"/>
    </xf>
    <xf numFmtId="3" fontId="4" fillId="0" borderId="3" xfId="0" applyNumberFormat="1" applyFont="1" applyFill="1" applyBorder="1" applyAlignment="1">
      <alignment horizontal="center" vertical="center"/>
    </xf>
    <xf numFmtId="3" fontId="2" fillId="0" borderId="0" xfId="0" applyNumberFormat="1" applyFont="1" applyFill="1" applyAlignment="1">
      <alignment horizontal="left" vertical="center" wrapText="1"/>
    </xf>
    <xf numFmtId="3" fontId="5" fillId="0" borderId="0" xfId="0" applyNumberFormat="1" applyFont="1" applyFill="1" applyAlignment="1">
      <alignment horizontal="left"/>
    </xf>
    <xf numFmtId="0" fontId="15" fillId="0" borderId="0" xfId="0" applyFont="1" applyFill="1" applyAlignment="1">
      <alignment horizontal="left" vertical="top" wrapText="1"/>
    </xf>
    <xf numFmtId="3" fontId="4" fillId="0" borderId="1" xfId="0" applyNumberFormat="1" applyFont="1" applyFill="1" applyBorder="1" applyAlignment="1">
      <alignment horizontal="left" wrapText="1"/>
    </xf>
    <xf numFmtId="3" fontId="4" fillId="0" borderId="2" xfId="0" applyNumberFormat="1" applyFont="1" applyFill="1" applyBorder="1" applyAlignment="1">
      <alignment horizontal="left" wrapText="1"/>
    </xf>
    <xf numFmtId="3" fontId="4" fillId="0" borderId="4" xfId="0" applyNumberFormat="1" applyFont="1" applyFill="1" applyBorder="1" applyAlignment="1">
      <alignment horizontal="left" wrapText="1"/>
    </xf>
    <xf numFmtId="3" fontId="5" fillId="0" borderId="0" xfId="0" applyNumberFormat="1"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0" xfId="0" applyFont="1" applyFill="1" applyBorder="1" applyAlignment="1"/>
    <xf numFmtId="0" fontId="0" fillId="0" borderId="0" xfId="0" applyFill="1" applyAlignment="1"/>
    <xf numFmtId="0" fontId="5" fillId="0" borderId="0" xfId="0" applyFont="1" applyFill="1" applyBorder="1" applyAlignment="1">
      <alignment horizontal="left" wrapText="1"/>
    </xf>
    <xf numFmtId="3" fontId="4" fillId="3" borderId="1" xfId="0" applyNumberFormat="1" applyFont="1" applyFill="1" applyBorder="1" applyAlignment="1">
      <alignment horizontal="left"/>
    </xf>
    <xf numFmtId="3" fontId="4" fillId="3" borderId="2" xfId="0" applyNumberFormat="1" applyFont="1" applyFill="1" applyBorder="1" applyAlignment="1">
      <alignment horizontal="left"/>
    </xf>
    <xf numFmtId="3" fontId="4" fillId="3" borderId="4" xfId="0" applyNumberFormat="1" applyFont="1" applyFill="1" applyBorder="1" applyAlignment="1">
      <alignment horizontal="left"/>
    </xf>
    <xf numFmtId="0" fontId="4" fillId="3" borderId="1" xfId="0" applyNumberFormat="1" applyFont="1" applyFill="1" applyBorder="1" applyAlignment="1">
      <alignment horizontal="center"/>
    </xf>
    <xf numFmtId="0" fontId="4" fillId="3" borderId="4" xfId="0" applyNumberFormat="1" applyFont="1" applyFill="1" applyBorder="1" applyAlignment="1">
      <alignment horizontal="center"/>
    </xf>
    <xf numFmtId="0" fontId="2" fillId="0" borderId="0" xfId="0" applyFont="1" applyAlignment="1">
      <alignment horizontal="left" vertical="center" wrapText="1"/>
    </xf>
    <xf numFmtId="0" fontId="16" fillId="0" borderId="3" xfId="0" applyFont="1" applyBorder="1" applyAlignment="1">
      <alignment horizontal="left"/>
    </xf>
    <xf numFmtId="0" fontId="16" fillId="0" borderId="3" xfId="0" applyFont="1" applyFill="1" applyBorder="1" applyAlignment="1">
      <alignment horizontal="center"/>
    </xf>
    <xf numFmtId="0" fontId="16" fillId="0" borderId="1" xfId="0" applyFont="1" applyFill="1" applyBorder="1" applyAlignment="1">
      <alignment horizontal="center"/>
    </xf>
    <xf numFmtId="0" fontId="16" fillId="0" borderId="4" xfId="0" applyFont="1" applyFill="1" applyBorder="1" applyAlignment="1">
      <alignment horizontal="center"/>
    </xf>
    <xf numFmtId="0" fontId="16" fillId="0" borderId="5" xfId="0" applyFont="1" applyBorder="1" applyAlignment="1">
      <alignment horizontal="left"/>
    </xf>
    <xf numFmtId="0" fontId="16" fillId="0" borderId="7" xfId="0" applyFont="1" applyBorder="1" applyAlignment="1">
      <alignment horizontal="left"/>
    </xf>
    <xf numFmtId="0" fontId="16" fillId="0" borderId="1" xfId="0" applyFont="1" applyBorder="1" applyAlignment="1">
      <alignment horizontal="center"/>
    </xf>
    <xf numFmtId="0" fontId="16" fillId="0" borderId="4" xfId="0" applyFont="1" applyBorder="1" applyAlignment="1">
      <alignment horizontal="center"/>
    </xf>
    <xf numFmtId="0" fontId="0" fillId="0" borderId="1" xfId="0" applyFont="1" applyFill="1" applyBorder="1" applyAlignment="1">
      <alignment horizontal="right"/>
    </xf>
    <xf numFmtId="0" fontId="0" fillId="0" borderId="2" xfId="0" applyFont="1" applyFill="1" applyBorder="1" applyAlignment="1">
      <alignment horizontal="right"/>
    </xf>
    <xf numFmtId="0" fontId="0" fillId="0" borderId="4" xfId="0" applyFont="1" applyFill="1" applyBorder="1" applyAlignment="1">
      <alignment horizontal="right"/>
    </xf>
    <xf numFmtId="0" fontId="16" fillId="0" borderId="1" xfId="0" applyFont="1" applyBorder="1" applyAlignment="1">
      <alignment horizontal="left"/>
    </xf>
    <xf numFmtId="0" fontId="16" fillId="0" borderId="2" xfId="0" applyFont="1" applyBorder="1" applyAlignment="1">
      <alignment horizontal="left"/>
    </xf>
    <xf numFmtId="0" fontId="16" fillId="0" borderId="4" xfId="0" applyFont="1" applyBorder="1" applyAlignment="1">
      <alignment horizontal="left"/>
    </xf>
    <xf numFmtId="0" fontId="21" fillId="0" borderId="1" xfId="0" applyFont="1" applyFill="1" applyBorder="1" applyAlignment="1">
      <alignment horizontal="right"/>
    </xf>
    <xf numFmtId="0" fontId="21" fillId="0" borderId="2" xfId="0" applyFont="1" applyFill="1" applyBorder="1" applyAlignment="1">
      <alignment horizontal="right"/>
    </xf>
    <xf numFmtId="0" fontId="21" fillId="0" borderId="4" xfId="0" applyFont="1" applyFill="1" applyBorder="1" applyAlignment="1">
      <alignment horizontal="right"/>
    </xf>
    <xf numFmtId="0" fontId="16" fillId="0" borderId="1" xfId="0" applyFont="1" applyFill="1" applyBorder="1" applyAlignment="1">
      <alignment horizontal="left"/>
    </xf>
    <xf numFmtId="0" fontId="16" fillId="0" borderId="2" xfId="0" applyFont="1" applyFill="1" applyBorder="1" applyAlignment="1">
      <alignment horizontal="left"/>
    </xf>
    <xf numFmtId="0" fontId="16" fillId="0" borderId="4" xfId="0" applyFont="1" applyFill="1" applyBorder="1" applyAlignment="1">
      <alignment horizontal="left"/>
    </xf>
    <xf numFmtId="0" fontId="16" fillId="0" borderId="5" xfId="0" applyFont="1" applyFill="1" applyBorder="1" applyAlignment="1">
      <alignment horizontal="left"/>
    </xf>
    <xf numFmtId="0" fontId="16" fillId="0" borderId="7" xfId="0" applyFont="1" applyFill="1" applyBorder="1" applyAlignment="1">
      <alignment horizontal="left"/>
    </xf>
    <xf numFmtId="0" fontId="16" fillId="0" borderId="2" xfId="0" applyFont="1" applyFill="1" applyBorder="1" applyAlignment="1">
      <alignment horizontal="center"/>
    </xf>
    <xf numFmtId="0" fontId="16" fillId="0" borderId="5" xfId="0" applyFont="1" applyFill="1" applyBorder="1" applyAlignment="1">
      <alignment horizontal="center" wrapText="1"/>
    </xf>
    <xf numFmtId="0" fontId="16" fillId="0" borderId="7" xfId="0" applyFont="1" applyFill="1" applyBorder="1" applyAlignment="1">
      <alignment horizontal="center" wrapText="1"/>
    </xf>
    <xf numFmtId="0" fontId="16" fillId="0" borderId="2" xfId="0" applyFont="1" applyBorder="1" applyAlignment="1">
      <alignment horizontal="center"/>
    </xf>
    <xf numFmtId="0" fontId="0" fillId="2" borderId="0" xfId="0" applyFont="1" applyFill="1" applyAlignment="1">
      <alignment wrapText="1"/>
    </xf>
    <xf numFmtId="0" fontId="0" fillId="2" borderId="0" xfId="0" applyFont="1" applyFill="1" applyBorder="1" applyAlignment="1">
      <alignment horizontal="left" wrapText="1"/>
    </xf>
    <xf numFmtId="0" fontId="0" fillId="2" borderId="0" xfId="0" applyFont="1" applyFill="1" applyBorder="1" applyAlignment="1">
      <alignment wrapText="1"/>
    </xf>
    <xf numFmtId="0" fontId="16" fillId="0" borderId="3" xfId="0" applyFont="1" applyBorder="1" applyAlignment="1">
      <alignment horizontal="center"/>
    </xf>
    <xf numFmtId="164" fontId="1" fillId="0" borderId="1" xfId="1" applyNumberFormat="1" applyFont="1" applyBorder="1" applyAlignment="1">
      <alignment horizontal="center"/>
    </xf>
    <xf numFmtId="164" fontId="1" fillId="0" borderId="4" xfId="1" applyNumberFormat="1" applyFont="1" applyBorder="1" applyAlignment="1">
      <alignment horizontal="center"/>
    </xf>
    <xf numFmtId="164" fontId="1" fillId="0" borderId="1" xfId="1" applyNumberFormat="1" applyFont="1" applyFill="1" applyBorder="1" applyAlignment="1">
      <alignment horizontal="right"/>
    </xf>
    <xf numFmtId="164" fontId="1" fillId="0" borderId="4" xfId="1" applyNumberFormat="1" applyFont="1" applyFill="1" applyBorder="1" applyAlignment="1">
      <alignment horizontal="right"/>
    </xf>
    <xf numFmtId="0" fontId="0" fillId="0" borderId="1" xfId="0" applyFont="1" applyFill="1" applyBorder="1" applyAlignment="1">
      <alignment horizontal="center"/>
    </xf>
    <xf numFmtId="0" fontId="0" fillId="0" borderId="4" xfId="0" applyFont="1" applyFill="1" applyBorder="1" applyAlignment="1">
      <alignment horizontal="center"/>
    </xf>
    <xf numFmtId="3" fontId="0" fillId="0" borderId="1" xfId="0" applyNumberFormat="1" applyFont="1" applyFill="1" applyBorder="1" applyAlignment="1">
      <alignment horizontal="center"/>
    </xf>
    <xf numFmtId="3" fontId="0" fillId="0" borderId="4" xfId="0" applyNumberFormat="1" applyFont="1" applyFill="1" applyBorder="1" applyAlignment="1">
      <alignment horizontal="center"/>
    </xf>
    <xf numFmtId="3" fontId="0" fillId="0" borderId="1" xfId="0" applyNumberFormat="1" applyFont="1" applyFill="1" applyBorder="1" applyAlignment="1">
      <alignment horizontal="right"/>
    </xf>
    <xf numFmtId="3" fontId="0" fillId="0" borderId="4" xfId="0" applyNumberFormat="1" applyFont="1" applyFill="1" applyBorder="1" applyAlignment="1">
      <alignment horizontal="right"/>
    </xf>
    <xf numFmtId="0" fontId="16" fillId="0" borderId="6" xfId="0" applyFont="1" applyBorder="1" applyAlignment="1">
      <alignment horizontal="left"/>
    </xf>
    <xf numFmtId="0" fontId="23" fillId="0" borderId="1" xfId="0" applyFont="1" applyBorder="1" applyAlignment="1">
      <alignment horizontal="center"/>
    </xf>
    <xf numFmtId="0" fontId="23" fillId="0" borderId="2"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2" fillId="0" borderId="1" xfId="0" applyFont="1" applyFill="1" applyBorder="1" applyAlignment="1">
      <alignment horizontal="right"/>
    </xf>
    <xf numFmtId="0" fontId="22" fillId="0" borderId="2" xfId="0" applyFont="1" applyFill="1" applyBorder="1" applyAlignment="1">
      <alignment horizontal="right"/>
    </xf>
    <xf numFmtId="0" fontId="22" fillId="0" borderId="9" xfId="0" applyFont="1" applyFill="1" applyBorder="1" applyAlignment="1">
      <alignment horizontal="right"/>
    </xf>
    <xf numFmtId="0" fontId="22" fillId="0" borderId="10" xfId="0" applyFont="1" applyFill="1" applyBorder="1" applyAlignment="1">
      <alignment horizontal="right"/>
    </xf>
    <xf numFmtId="0" fontId="22" fillId="0" borderId="4" xfId="0" applyFont="1" applyFill="1" applyBorder="1" applyAlignment="1">
      <alignment horizontal="right"/>
    </xf>
    <xf numFmtId="0" fontId="23" fillId="0" borderId="4" xfId="0" applyFont="1" applyBorder="1" applyAlignment="1">
      <alignment horizontal="center"/>
    </xf>
    <xf numFmtId="0" fontId="16" fillId="0" borderId="5" xfId="0" applyFont="1" applyBorder="1" applyAlignment="1">
      <alignment horizontal="left" wrapText="1"/>
    </xf>
    <xf numFmtId="0" fontId="16" fillId="0" borderId="6" xfId="0" applyFont="1" applyBorder="1" applyAlignment="1">
      <alignment horizontal="left" wrapText="1"/>
    </xf>
    <xf numFmtId="0" fontId="16" fillId="0" borderId="7" xfId="0" applyFont="1" applyBorder="1" applyAlignment="1">
      <alignment horizontal="left" wrapText="1"/>
    </xf>
    <xf numFmtId="0" fontId="16" fillId="0" borderId="3" xfId="0" applyFont="1" applyFill="1" applyBorder="1" applyAlignment="1">
      <alignment horizontal="left"/>
    </xf>
    <xf numFmtId="0" fontId="16" fillId="0" borderId="3" xfId="0" applyFont="1" applyFill="1" applyBorder="1" applyAlignment="1">
      <alignment horizontal="center" wrapText="1"/>
    </xf>
    <xf numFmtId="164" fontId="21" fillId="0" borderId="1" xfId="1" applyNumberFormat="1" applyFont="1" applyFill="1" applyBorder="1" applyAlignment="1">
      <alignment horizontal="right"/>
    </xf>
    <xf numFmtId="164" fontId="21" fillId="0" borderId="2" xfId="1" applyNumberFormat="1" applyFont="1" applyFill="1" applyBorder="1" applyAlignment="1">
      <alignment horizontal="right"/>
    </xf>
    <xf numFmtId="164" fontId="21" fillId="0" borderId="4" xfId="1" applyNumberFormat="1" applyFont="1" applyFill="1" applyBorder="1" applyAlignment="1">
      <alignment horizontal="right"/>
    </xf>
    <xf numFmtId="0" fontId="0" fillId="0" borderId="3" xfId="0" applyFont="1" applyFill="1" applyBorder="1" applyAlignment="1">
      <alignment horizontal="right"/>
    </xf>
    <xf numFmtId="0" fontId="16" fillId="0" borderId="1" xfId="0" applyFont="1" applyFill="1" applyBorder="1" applyAlignment="1">
      <alignment horizontal="left" wrapText="1"/>
    </xf>
    <xf numFmtId="0" fontId="16" fillId="0" borderId="4" xfId="0" applyFont="1" applyFill="1" applyBorder="1" applyAlignment="1">
      <alignment horizontal="left" wrapText="1"/>
    </xf>
    <xf numFmtId="1" fontId="0" fillId="0" borderId="1" xfId="0" applyNumberFormat="1" applyFont="1" applyFill="1" applyBorder="1" applyAlignment="1">
      <alignment horizontal="righ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0" fontId="0" fillId="0" borderId="2" xfId="0" applyFont="1" applyBorder="1" applyAlignment="1">
      <alignment horizontal="center"/>
    </xf>
    <xf numFmtId="0" fontId="0" fillId="0" borderId="4" xfId="0" applyFont="1" applyBorder="1" applyAlignment="1">
      <alignment horizontal="center"/>
    </xf>
    <xf numFmtId="3" fontId="0" fillId="0" borderId="1" xfId="0" applyNumberFormat="1" applyFont="1" applyBorder="1" applyAlignment="1">
      <alignment horizontal="right"/>
    </xf>
    <xf numFmtId="3" fontId="0" fillId="0" borderId="4" xfId="0" applyNumberFormat="1" applyFont="1" applyBorder="1" applyAlignment="1">
      <alignment horizontal="right"/>
    </xf>
    <xf numFmtId="0" fontId="0" fillId="0" borderId="1" xfId="0" applyFont="1" applyBorder="1" applyAlignment="1">
      <alignment horizontal="right"/>
    </xf>
    <xf numFmtId="0" fontId="0" fillId="0" borderId="2" xfId="0" applyFont="1" applyBorder="1" applyAlignment="1">
      <alignment horizontal="right"/>
    </xf>
    <xf numFmtId="0" fontId="0" fillId="0" borderId="4" xfId="0" applyFont="1" applyBorder="1" applyAlignment="1">
      <alignment horizontal="right"/>
    </xf>
    <xf numFmtId="3" fontId="4" fillId="3" borderId="3" xfId="0" applyNumberFormat="1" applyFont="1" applyFill="1" applyBorder="1" applyAlignment="1">
      <alignment horizontal="left"/>
    </xf>
  </cellXfs>
  <cellStyles count="5">
    <cellStyle name="Comma" xfId="1" builtinId="3"/>
    <cellStyle name="Normal" xfId="0" builtinId="0"/>
    <cellStyle name="Normal 2" xfId="3" xr:uid="{00000000-0005-0000-0000-000002000000}"/>
    <cellStyle name="Normal 4 2" xfId="4"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57150</xdr:rowOff>
    </xdr:from>
    <xdr:to>
      <xdr:col>2</xdr:col>
      <xdr:colOff>657225</xdr:colOff>
      <xdr:row>1</xdr:row>
      <xdr:rowOff>529556</xdr:rowOff>
    </xdr:to>
    <xdr:pic>
      <xdr:nvPicPr>
        <xdr:cNvPr id="2" name="Picture 1" descr="https://www.fca.org.uk/sites/default/files/images/logos-812x156.png">
          <a:extLst>
            <a:ext uri="{FF2B5EF4-FFF2-40B4-BE49-F238E27FC236}">
              <a16:creationId xmlns:a16="http://schemas.microsoft.com/office/drawing/2014/main" id="{34F73644-8CD8-43E4-B48D-13758664963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61950" y="57150"/>
          <a:ext cx="2085975" cy="634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133350</xdr:rowOff>
    </xdr:from>
    <xdr:to>
      <xdr:col>2</xdr:col>
      <xdr:colOff>1181100</xdr:colOff>
      <xdr:row>1</xdr:row>
      <xdr:rowOff>605756</xdr:rowOff>
    </xdr:to>
    <xdr:pic>
      <xdr:nvPicPr>
        <xdr:cNvPr id="2" name="Picture 1" descr="https://www.fca.org.uk/sites/default/files/images/logos-812x156.png">
          <a:extLst>
            <a:ext uri="{FF2B5EF4-FFF2-40B4-BE49-F238E27FC236}">
              <a16:creationId xmlns:a16="http://schemas.microsoft.com/office/drawing/2014/main" id="{CDB776C9-76E7-4EA4-9298-8709E5376CE6}"/>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66775" y="133350"/>
          <a:ext cx="2085975" cy="634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1964584</xdr:colOff>
      <xdr:row>0</xdr:row>
      <xdr:rowOff>592531</xdr:rowOff>
    </xdr:to>
    <xdr:pic>
      <xdr:nvPicPr>
        <xdr:cNvPr id="2" name="Picture 1" descr="https://www.fca.org.uk/sites/default/files/images/logos-812x156.png">
          <a:extLst>
            <a:ext uri="{FF2B5EF4-FFF2-40B4-BE49-F238E27FC236}">
              <a16:creationId xmlns:a16="http://schemas.microsoft.com/office/drawing/2014/main" id="{B17D1928-552F-4F23-AF8F-25711077519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81000" y="0"/>
          <a:ext cx="1957917" cy="595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73269</xdr:colOff>
      <xdr:row>1</xdr:row>
      <xdr:rowOff>0</xdr:rowOff>
    </xdr:from>
    <xdr:to>
      <xdr:col>1</xdr:col>
      <xdr:colOff>2159244</xdr:colOff>
      <xdr:row>1</xdr:row>
      <xdr:rowOff>634331</xdr:rowOff>
    </xdr:to>
    <xdr:pic>
      <xdr:nvPicPr>
        <xdr:cNvPr id="2" name="Picture 1" descr="https://www.fca.org.uk/sites/default/files/images/logos-812x156.png">
          <a:extLst>
            <a:ext uri="{FF2B5EF4-FFF2-40B4-BE49-F238E27FC236}">
              <a16:creationId xmlns:a16="http://schemas.microsoft.com/office/drawing/2014/main" id="{02045279-D4F5-4885-9AEF-ED69D12E243A}"/>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97119" y="161925"/>
          <a:ext cx="2085975" cy="634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fca.org.uk/Users/jshah1/AppData/Roaming/OTLocal/PRODRM/Workbin/331682D.0/Master_spreadsheet_Q2Q3_2017(full_analysis)_DRAF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recmgmt.is.fsa.gov.uk/Users/jshah1/Desktop/Retirement%20Income%20Data%20Request%20Submissions%20Q4%202016%20&amp;%20Q1%202017/Master_spreadsheet_Q4_2016_Q1_2017(full_analysis)_DRAFT%20(Don't%20us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Question tables"/>
      <sheetName val="Example"/>
      <sheetName val="Change tracking"/>
      <sheetName val="Aggregated - DO NOT USE"/>
      <sheetName val="Firm Indicators Calculations"/>
      <sheetName val="Firm Indicators"/>
      <sheetName val="Market Indicators Calcs"/>
      <sheetName val="Master 2016Q417Q1"/>
      <sheetName val="Analysis 2016Q417Q1"/>
      <sheetName val="Tables 11-14"/>
      <sheetName val="Analysis"/>
      <sheetName val="Analysis (half year)"/>
      <sheetName val="Analysis (half year) (2)"/>
      <sheetName val="Market shares &amp; trends"/>
      <sheetName val="Lists"/>
      <sheetName val="Latest figures"/>
      <sheetName val="M&amp;A activity"/>
      <sheetName val="Contents (short)"/>
      <sheetName val="Methodolgy"/>
      <sheetName val="Validation"/>
      <sheetName val="Aggregated"/>
      <sheetName val="A J Bell"/>
      <sheetName val="Abbey"/>
      <sheetName val="Aegon"/>
      <sheetName val="Alliance Trust"/>
      <sheetName val="Aviva"/>
      <sheetName val="Axa"/>
      <sheetName val="Barnett Waddingham"/>
      <sheetName val="Blackrock"/>
      <sheetName val="Cabot Trustees"/>
      <sheetName val="Canada Life"/>
      <sheetName val="Carey"/>
      <sheetName val="Curtis Banks"/>
      <sheetName val="Dentons"/>
      <sheetName val="Deutsche Bank"/>
      <sheetName val="DP Pensions"/>
      <sheetName val="EBS"/>
      <sheetName val="Embark"/>
      <sheetName val="Equitable Life"/>
      <sheetName val="European Pensions"/>
      <sheetName val="Fidelity"/>
      <sheetName val="Hargreaves Lansdown"/>
      <sheetName val="Hornbuckle"/>
      <sheetName val="HSBC"/>
      <sheetName val="I.P.M. SIPP"/>
      <sheetName val="IFG Group"/>
      <sheetName val="Intelligent Money"/>
      <sheetName val="Investec"/>
      <sheetName val="JLT"/>
      <sheetName val="Just Retirement"/>
      <sheetName val="Killik and Co"/>
      <sheetName val="L&amp;G"/>
      <sheetName val="LBG"/>
      <sheetName val="Liberty"/>
      <sheetName val="LV="/>
      <sheetName val="Mattioli Woods"/>
      <sheetName val="MetLife"/>
      <sheetName val="N W Brown Group"/>
      <sheetName val="MW Pensions"/>
      <sheetName val="Novia"/>
      <sheetName val="Old Mutual"/>
      <sheetName val="Partnership Life"/>
      <sheetName val="Pershing"/>
      <sheetName val="Phoenix"/>
      <sheetName val="Prudential"/>
      <sheetName val="ReAssure Ltd"/>
      <sheetName val="Retirement Advantage"/>
      <sheetName val="Rowanmoor"/>
      <sheetName val="Royal London"/>
      <sheetName val="Sovereign Pension"/>
      <sheetName val="St James Place"/>
      <sheetName val="Standard Life"/>
      <sheetName val="Suffolk Life"/>
      <sheetName val="Sun Life of Canada"/>
      <sheetName val="Talbot and Muir"/>
      <sheetName val="Towry"/>
      <sheetName val="Transact"/>
      <sheetName val="True Potential"/>
      <sheetName val="Wensley Mackay"/>
      <sheetName val="Wesleyan"/>
      <sheetName val="Whitefoord LLP"/>
      <sheetName val="Zurich"/>
      <sheetName val="MenuDataItems"/>
      <sheetName val="Diagnostics"/>
      <sheetName val="Sheet2"/>
      <sheetName val="Sheet3"/>
      <sheetName val="Sheet1"/>
      <sheetName val="Sheet4"/>
      <sheetName val="Sheet5"/>
      <sheetName val="Sheet6"/>
      <sheetName val="Scope update"/>
      <sheetName val="DB to DC transfers"/>
      <sheetName val="Platforms"/>
      <sheetName val="Lists for Sprint"/>
      <sheetName val="Firm list Q1 2016"/>
      <sheetName val="Taking lump sums &amp; nothing else"/>
      <sheetName val="DB to DC transfer intrmdr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R7" t="str">
            <v>April - Sept 2015</v>
          </cell>
        </row>
      </sheetData>
      <sheetData sheetId="14">
        <row r="329">
          <cell r="D329" t="str">
            <v>Drawdown</v>
          </cell>
        </row>
      </sheetData>
      <sheetData sheetId="15">
        <row r="2">
          <cell r="H2" t="str">
            <v>Annuities</v>
          </cell>
          <cell r="I2" t="str">
            <v>Drawdown</v>
          </cell>
          <cell r="J2" t="str">
            <v>UFPLS</v>
          </cell>
          <cell r="K2" t="str">
            <v>Full cash withdrawals</v>
          </cell>
          <cell r="L2" t="str">
            <v>Contract-based</v>
          </cell>
          <cell r="M2" t="str">
            <v>Trust-based</v>
          </cell>
          <cell r="N2" t="str">
            <v>DB to DC transfers</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Question tables"/>
      <sheetName val="Validation"/>
      <sheetName val="Example"/>
      <sheetName val="Change tracking"/>
      <sheetName val="Master Q2"/>
      <sheetName val="Aggregated - DO NOT USE"/>
      <sheetName val="Firm Indicators Calculations"/>
      <sheetName val="Firm Indicators"/>
      <sheetName val="Market Indicators Calcs"/>
      <sheetName val="Master Q3"/>
      <sheetName val="Tables 11-14"/>
      <sheetName val="Analysis Q2"/>
      <sheetName val="Analysis"/>
      <sheetName val="Analysis 2016Q2Q3"/>
      <sheetName val="Analysis 2016Q1"/>
      <sheetName val="Analysis 2015Q4"/>
      <sheetName val="Market shares &amp; trends"/>
      <sheetName val="Latest figures"/>
      <sheetName val="M&amp;A activity"/>
      <sheetName val="Contents (short)"/>
      <sheetName val="Methodolgy"/>
      <sheetName val="Aggregated"/>
      <sheetName val="A J Bell"/>
      <sheetName val="Abbey"/>
      <sheetName val="Aegon"/>
      <sheetName val="Alliance Trust"/>
      <sheetName val="Aviva"/>
      <sheetName val="Axa"/>
      <sheetName val="Barnett Waddingham"/>
      <sheetName val="Blackrock"/>
      <sheetName val="Cabot Trustees"/>
      <sheetName val="Canada Life"/>
      <sheetName val="Carey"/>
      <sheetName val="Curtis Banks"/>
      <sheetName val="Dentons"/>
      <sheetName val="Deutsche Bank"/>
      <sheetName val="DP Pensions"/>
      <sheetName val="EBS"/>
      <sheetName val="Embark"/>
      <sheetName val="Equitable Life"/>
      <sheetName val="European Pensions"/>
      <sheetName val="Fidelity"/>
      <sheetName val="Hargreaves Lansdown"/>
      <sheetName val="Hornbuckle"/>
      <sheetName val="HSBC"/>
      <sheetName val="I.P.M. SIPP"/>
      <sheetName val="Intelligent Money"/>
      <sheetName val="Investec"/>
      <sheetName val="IFG Group"/>
      <sheetName val="JLT"/>
      <sheetName val="Just Retirement"/>
      <sheetName val="Killik and Co"/>
      <sheetName val="L&amp;G"/>
      <sheetName val="LBG"/>
      <sheetName val="Liberty"/>
      <sheetName val="LV="/>
      <sheetName val="Mattioli Woods"/>
      <sheetName val="MetLife"/>
      <sheetName val="N W Brown Group"/>
      <sheetName val="MW Pensions"/>
      <sheetName val="Novia"/>
      <sheetName val="Old Mutual"/>
      <sheetName val="Partnership Life"/>
      <sheetName val="Pershing"/>
      <sheetName val="Phoenix"/>
      <sheetName val="Prudential"/>
      <sheetName val="ReAssure Ltd"/>
      <sheetName val="Retirement Advantage"/>
      <sheetName val="Rowanmoor"/>
      <sheetName val="Royal London"/>
      <sheetName val="Sovereign Pension"/>
      <sheetName val="St James Place"/>
      <sheetName val="Standard Life"/>
      <sheetName val="Suffolk Life"/>
      <sheetName val="Sun Life of Canada"/>
      <sheetName val="Talbot and Muir"/>
      <sheetName val="Towry"/>
      <sheetName val="Transact"/>
      <sheetName val="True Potential"/>
      <sheetName val="Wensley Mackay"/>
      <sheetName val="Wesleyan"/>
      <sheetName val="Whitefoord LLP"/>
      <sheetName val="Zurich"/>
      <sheetName val="MenuDataItems"/>
      <sheetName val="Diagnostics"/>
      <sheetName val="Sheet2"/>
      <sheetName val="Sheet3"/>
      <sheetName val="Sheet1"/>
      <sheetName val="Sheet4"/>
      <sheetName val="Sheet5"/>
      <sheetName val="Sheet6"/>
      <sheetName val="Scope update"/>
      <sheetName val="Lists"/>
      <sheetName val="DB to DC transfers"/>
      <sheetName val="Platforms"/>
      <sheetName val="Lists for Sprint"/>
      <sheetName val="Firm list Q1 2016"/>
      <sheetName val="Taking lump sums &amp; nothing else"/>
      <sheetName val="DB to DC transfer intrmd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row r="319">
          <cell r="D319" t="str">
            <v>DB to DC transfers</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2">
          <cell r="H2" t="str">
            <v>Annuities</v>
          </cell>
          <cell r="I2" t="str">
            <v>Drawdown</v>
          </cell>
          <cell r="J2" t="str">
            <v>UFPLS</v>
          </cell>
          <cell r="K2" t="str">
            <v>Full cash withdrawals</v>
          </cell>
          <cell r="L2" t="str">
            <v>Contract-based</v>
          </cell>
          <cell r="M2" t="str">
            <v>Trust-based</v>
          </cell>
          <cell r="N2" t="str">
            <v>DB to DC transfers</v>
          </cell>
        </row>
      </sheetData>
      <sheetData sheetId="94" refreshError="1"/>
      <sheetData sheetId="95" refreshError="1"/>
      <sheetData sheetId="96" refreshError="1"/>
      <sheetData sheetId="97" refreshError="1"/>
      <sheetData sheetId="98" refreshError="1"/>
      <sheetData sheetId="9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33"/>
  <sheetViews>
    <sheetView zoomScaleNormal="100" workbookViewId="0">
      <selection activeCell="C18" sqref="C18"/>
    </sheetView>
  </sheetViews>
  <sheetFormatPr defaultColWidth="9" defaultRowHeight="13.5" x14ac:dyDescent="0.3"/>
  <cols>
    <col min="1" max="1" width="4.4609375" style="20" customWidth="1"/>
    <col min="2" max="2" width="19" style="20" customWidth="1"/>
    <col min="3" max="3" width="92.921875" style="20" customWidth="1"/>
    <col min="4" max="16384" width="9" style="20"/>
  </cols>
  <sheetData>
    <row r="2" spans="2:5" ht="45.75" customHeight="1" x14ac:dyDescent="0.3">
      <c r="C2" s="21"/>
    </row>
    <row r="4" spans="2:5" ht="19.5" x14ac:dyDescent="0.35">
      <c r="B4" s="22" t="s">
        <v>258</v>
      </c>
    </row>
    <row r="5" spans="2:5" ht="19.5" x14ac:dyDescent="0.35">
      <c r="B5" s="22"/>
    </row>
    <row r="6" spans="2:5" x14ac:dyDescent="0.3">
      <c r="B6" s="269" t="s">
        <v>259</v>
      </c>
      <c r="C6" s="269"/>
    </row>
    <row r="7" spans="2:5" x14ac:dyDescent="0.3">
      <c r="B7" s="23"/>
      <c r="C7" s="23"/>
    </row>
    <row r="8" spans="2:5" x14ac:dyDescent="0.3">
      <c r="B8" s="24"/>
      <c r="C8" s="23"/>
    </row>
    <row r="9" spans="2:5" x14ac:dyDescent="0.3">
      <c r="B9" s="25" t="s">
        <v>49</v>
      </c>
      <c r="C9" s="26" t="s">
        <v>56</v>
      </c>
    </row>
    <row r="10" spans="2:5" x14ac:dyDescent="0.3">
      <c r="B10" s="25" t="s">
        <v>50</v>
      </c>
      <c r="C10" s="26" t="s">
        <v>81</v>
      </c>
    </row>
    <row r="11" spans="2:5" x14ac:dyDescent="0.3">
      <c r="B11" s="25" t="s">
        <v>60</v>
      </c>
      <c r="C11" s="26" t="s">
        <v>204</v>
      </c>
    </row>
    <row r="12" spans="2:5" x14ac:dyDescent="0.3">
      <c r="B12" s="25" t="s">
        <v>61</v>
      </c>
      <c r="C12" s="26" t="s">
        <v>51</v>
      </c>
    </row>
    <row r="13" spans="2:5" x14ac:dyDescent="0.3">
      <c r="B13" s="27" t="s">
        <v>62</v>
      </c>
      <c r="C13" s="26" t="s">
        <v>52</v>
      </c>
    </row>
    <row r="14" spans="2:5" x14ac:dyDescent="0.3">
      <c r="B14" s="27" t="s">
        <v>63</v>
      </c>
      <c r="C14" s="26" t="s">
        <v>53</v>
      </c>
    </row>
    <row r="15" spans="2:5" x14ac:dyDescent="0.3">
      <c r="B15" s="27" t="s">
        <v>54</v>
      </c>
      <c r="C15" s="26" t="s">
        <v>55</v>
      </c>
      <c r="D15" s="26"/>
      <c r="E15" s="26"/>
    </row>
    <row r="16" spans="2:5" ht="13.5" customHeight="1" x14ac:dyDescent="0.3">
      <c r="B16" s="27" t="s">
        <v>78</v>
      </c>
      <c r="C16" s="26" t="s">
        <v>205</v>
      </c>
      <c r="D16" s="26"/>
      <c r="E16" s="26"/>
    </row>
    <row r="17" spans="2:3" x14ac:dyDescent="0.3">
      <c r="B17" s="27" t="s">
        <v>297</v>
      </c>
      <c r="C17" s="26" t="s">
        <v>298</v>
      </c>
    </row>
    <row r="18" spans="2:3" x14ac:dyDescent="0.3">
      <c r="B18" s="27" t="s">
        <v>299</v>
      </c>
      <c r="C18" s="26" t="s">
        <v>300</v>
      </c>
    </row>
    <row r="21" spans="2:3" x14ac:dyDescent="0.3">
      <c r="B21" s="269" t="s">
        <v>314</v>
      </c>
      <c r="C21" s="269"/>
    </row>
    <row r="24" spans="2:3" x14ac:dyDescent="0.3">
      <c r="B24" s="25" t="s">
        <v>49</v>
      </c>
      <c r="C24" s="26" t="s">
        <v>203</v>
      </c>
    </row>
    <row r="25" spans="2:3" x14ac:dyDescent="0.3">
      <c r="B25" s="25" t="s">
        <v>50</v>
      </c>
      <c r="C25" s="26" t="s">
        <v>197</v>
      </c>
    </row>
    <row r="26" spans="2:3" x14ac:dyDescent="0.3">
      <c r="B26" s="25" t="s">
        <v>91</v>
      </c>
      <c r="C26" s="26" t="s">
        <v>198</v>
      </c>
    </row>
    <row r="27" spans="2:3" x14ac:dyDescent="0.3">
      <c r="B27" s="25" t="s">
        <v>92</v>
      </c>
      <c r="C27" s="26" t="s">
        <v>199</v>
      </c>
    </row>
    <row r="28" spans="2:3" x14ac:dyDescent="0.3">
      <c r="B28" s="25" t="s">
        <v>93</v>
      </c>
      <c r="C28" s="26" t="s">
        <v>202</v>
      </c>
    </row>
    <row r="29" spans="2:3" x14ac:dyDescent="0.3">
      <c r="B29" s="27" t="s">
        <v>94</v>
      </c>
      <c r="C29" s="26" t="s">
        <v>200</v>
      </c>
    </row>
    <row r="30" spans="2:3" x14ac:dyDescent="0.3">
      <c r="B30" s="27" t="s">
        <v>95</v>
      </c>
      <c r="C30" s="26" t="s">
        <v>201</v>
      </c>
    </row>
    <row r="31" spans="2:3" x14ac:dyDescent="0.3">
      <c r="B31" s="27" t="s">
        <v>78</v>
      </c>
      <c r="C31" s="26" t="s">
        <v>205</v>
      </c>
    </row>
    <row r="32" spans="2:3" x14ac:dyDescent="0.3">
      <c r="B32" s="27" t="s">
        <v>297</v>
      </c>
      <c r="C32" s="26" t="s">
        <v>298</v>
      </c>
    </row>
    <row r="33" spans="2:3" x14ac:dyDescent="0.3">
      <c r="B33" s="27" t="s">
        <v>299</v>
      </c>
      <c r="C33" s="26" t="s">
        <v>300</v>
      </c>
    </row>
  </sheetData>
  <mergeCells count="2">
    <mergeCell ref="B6:C6"/>
    <mergeCell ref="B21:C21"/>
  </mergeCells>
  <pageMargins left="0.7" right="0.7" top="0.75" bottom="0.75" header="0.3" footer="0.3"/>
  <pageSetup paperSize="9" scale="61" orientation="landscape" r:id="rId1"/>
  <headerFooter>
    <oddHeader>&amp;L&amp;"Calibri"&amp;10&amp;K000000 FCA Public&amp;1#_x000D_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40"/>
  <sheetViews>
    <sheetView showGridLines="0" topLeftCell="A7" zoomScaleNormal="100" zoomScaleSheetLayoutView="100" workbookViewId="0">
      <selection activeCell="B12" sqref="B12:C12"/>
    </sheetView>
  </sheetViews>
  <sheetFormatPr defaultColWidth="9" defaultRowHeight="13.5" x14ac:dyDescent="0.3"/>
  <cols>
    <col min="1" max="1" width="10.61328125" style="34" customWidth="1"/>
    <col min="2" max="2" width="12.61328125" style="35" customWidth="1"/>
    <col min="3" max="3" width="74.07421875" style="34" customWidth="1"/>
    <col min="4" max="16384" width="9" style="34"/>
  </cols>
  <sheetData>
    <row r="2" spans="2:3" ht="69" customHeight="1" x14ac:dyDescent="0.3"/>
    <row r="3" spans="2:3" ht="21.75" customHeight="1" x14ac:dyDescent="0.35">
      <c r="B3" s="22" t="s">
        <v>96</v>
      </c>
    </row>
    <row r="4" spans="2:3" ht="14.25" customHeight="1" x14ac:dyDescent="0.3">
      <c r="B4" s="34"/>
    </row>
    <row r="5" spans="2:3" ht="12" customHeight="1" x14ac:dyDescent="0.3">
      <c r="B5" s="34"/>
      <c r="C5" s="32"/>
    </row>
    <row r="6" spans="2:3" ht="38.25" customHeight="1" x14ac:dyDescent="0.3">
      <c r="B6" s="269" t="s">
        <v>186</v>
      </c>
      <c r="C6" s="269"/>
    </row>
    <row r="7" spans="2:3" ht="102" customHeight="1" x14ac:dyDescent="0.3">
      <c r="B7" s="270" t="s">
        <v>196</v>
      </c>
      <c r="C7" s="270"/>
    </row>
    <row r="8" spans="2:3" x14ac:dyDescent="0.3">
      <c r="B8" s="179"/>
      <c r="C8" s="179"/>
    </row>
    <row r="9" spans="2:3" x14ac:dyDescent="0.3">
      <c r="B9" s="179"/>
      <c r="C9" s="179"/>
    </row>
    <row r="10" spans="2:3" x14ac:dyDescent="0.3">
      <c r="B10" s="180" t="s">
        <v>241</v>
      </c>
      <c r="C10" s="179"/>
    </row>
    <row r="11" spans="2:3" ht="10.5" customHeight="1" x14ac:dyDescent="0.3">
      <c r="B11" s="179"/>
      <c r="C11" s="179"/>
    </row>
    <row r="12" spans="2:3" ht="101.25" customHeight="1" x14ac:dyDescent="0.3">
      <c r="B12" s="270" t="s">
        <v>188</v>
      </c>
      <c r="C12" s="270"/>
    </row>
    <row r="13" spans="2:3" ht="57.75" customHeight="1" x14ac:dyDescent="0.3">
      <c r="B13" s="270" t="s">
        <v>237</v>
      </c>
      <c r="C13" s="270"/>
    </row>
    <row r="14" spans="2:3" ht="23.25" customHeight="1" x14ac:dyDescent="0.3">
      <c r="B14" s="270" t="s">
        <v>242</v>
      </c>
      <c r="C14" s="270"/>
    </row>
    <row r="15" spans="2:3" ht="34.5" customHeight="1" x14ac:dyDescent="0.3">
      <c r="B15" s="270" t="s">
        <v>187</v>
      </c>
      <c r="C15" s="270"/>
    </row>
    <row r="16" spans="2:3" ht="47.25" customHeight="1" x14ac:dyDescent="0.3">
      <c r="B16" s="270" t="s">
        <v>190</v>
      </c>
      <c r="C16" s="270"/>
    </row>
    <row r="17" spans="1:3" x14ac:dyDescent="0.3">
      <c r="B17" s="36"/>
      <c r="C17" s="37"/>
    </row>
    <row r="18" spans="1:3" x14ac:dyDescent="0.3">
      <c r="A18" s="38"/>
      <c r="B18" s="39"/>
    </row>
    <row r="19" spans="1:3" x14ac:dyDescent="0.3">
      <c r="B19" s="34"/>
    </row>
    <row r="20" spans="1:3" x14ac:dyDescent="0.3">
      <c r="B20" s="39"/>
    </row>
    <row r="21" spans="1:3" x14ac:dyDescent="0.3">
      <c r="B21" s="39"/>
    </row>
    <row r="22" spans="1:3" x14ac:dyDescent="0.3">
      <c r="B22" s="39"/>
    </row>
    <row r="23" spans="1:3" x14ac:dyDescent="0.3">
      <c r="B23" s="39"/>
    </row>
    <row r="24" spans="1:3" x14ac:dyDescent="0.3">
      <c r="B24" s="39"/>
    </row>
    <row r="25" spans="1:3" x14ac:dyDescent="0.3">
      <c r="B25" s="39"/>
    </row>
    <row r="26" spans="1:3" x14ac:dyDescent="0.3">
      <c r="B26" s="39"/>
    </row>
    <row r="27" spans="1:3" x14ac:dyDescent="0.3">
      <c r="B27" s="39"/>
    </row>
    <row r="31" spans="1:3" x14ac:dyDescent="0.3">
      <c r="B31" s="34"/>
    </row>
    <row r="32" spans="1:3" x14ac:dyDescent="0.3">
      <c r="B32" s="34"/>
    </row>
    <row r="33" spans="2:2" x14ac:dyDescent="0.3">
      <c r="B33" s="34"/>
    </row>
    <row r="34" spans="2:2" x14ac:dyDescent="0.3">
      <c r="B34" s="34"/>
    </row>
    <row r="35" spans="2:2" x14ac:dyDescent="0.3">
      <c r="B35" s="34"/>
    </row>
    <row r="36" spans="2:2" x14ac:dyDescent="0.3">
      <c r="B36" s="34"/>
    </row>
    <row r="37" spans="2:2" x14ac:dyDescent="0.3">
      <c r="B37" s="34"/>
    </row>
    <row r="38" spans="2:2" x14ac:dyDescent="0.3">
      <c r="B38" s="34"/>
    </row>
    <row r="39" spans="2:2" x14ac:dyDescent="0.3">
      <c r="B39" s="34"/>
    </row>
    <row r="40" spans="2:2" x14ac:dyDescent="0.3">
      <c r="B40" s="34"/>
    </row>
  </sheetData>
  <mergeCells count="7">
    <mergeCell ref="B16:C16"/>
    <mergeCell ref="B14:C14"/>
    <mergeCell ref="B6:C6"/>
    <mergeCell ref="B7:C7"/>
    <mergeCell ref="B12:C12"/>
    <mergeCell ref="B13:C13"/>
    <mergeCell ref="B15:C15"/>
  </mergeCells>
  <pageMargins left="0.7" right="0.7" top="0.75" bottom="0.75" header="0.3" footer="0.3"/>
  <pageSetup paperSize="9" orientation="landscape" r:id="rId1"/>
  <headerFooter>
    <oddHeader>&amp;L&amp;"Calibri"&amp;10&amp;K000000 FCA Public&amp;1#_x000D_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Z252"/>
  <sheetViews>
    <sheetView showGridLines="0" tabSelected="1" topLeftCell="A149" zoomScale="80" zoomScaleNormal="80" workbookViewId="0">
      <pane xSplit="2" topLeftCell="Y1" activePane="topRight" state="frozen"/>
      <selection activeCell="A4" sqref="A4"/>
      <selection pane="topRight" activeCell="AA157" sqref="AA157"/>
    </sheetView>
  </sheetViews>
  <sheetFormatPr defaultColWidth="9" defaultRowHeight="13.5" x14ac:dyDescent="0.3"/>
  <cols>
    <col min="1" max="1" width="5" style="200" customWidth="1"/>
    <col min="2" max="2" width="41.4609375" style="200" customWidth="1"/>
    <col min="3" max="3" width="16.921875" style="200" bestFit="1" customWidth="1"/>
    <col min="4" max="7" width="17.4609375" style="200" customWidth="1"/>
    <col min="8" max="8" width="17.4609375" style="200" bestFit="1" customWidth="1"/>
    <col min="9" max="9" width="16.921875" style="200" bestFit="1" customWidth="1"/>
    <col min="10" max="12" width="16.3828125" style="200" customWidth="1"/>
    <col min="13" max="13" width="15.69140625" style="200" bestFit="1" customWidth="1"/>
    <col min="14" max="14" width="17.4609375" style="200" bestFit="1" customWidth="1"/>
    <col min="15" max="15" width="12.61328125" style="200" customWidth="1"/>
    <col min="16" max="16" width="14" style="200" customWidth="1"/>
    <col min="17" max="17" width="11.61328125" style="200" customWidth="1"/>
    <col min="18" max="45" width="12.69140625" style="200" customWidth="1"/>
    <col min="46" max="46" width="14.3046875" style="200" customWidth="1"/>
    <col min="47" max="52" width="12.69140625" style="200" customWidth="1"/>
    <col min="53" max="16384" width="9" style="200"/>
  </cols>
  <sheetData>
    <row r="1" spans="2:52" ht="49.5" customHeight="1" x14ac:dyDescent="0.45">
      <c r="B1" s="199"/>
    </row>
    <row r="3" spans="2:52" ht="19.5" customHeight="1" x14ac:dyDescent="0.3">
      <c r="B3" s="309" t="s">
        <v>290</v>
      </c>
      <c r="C3" s="309"/>
      <c r="D3" s="309"/>
      <c r="E3" s="309"/>
      <c r="F3" s="309"/>
      <c r="G3" s="309"/>
      <c r="H3" s="309"/>
      <c r="I3" s="309"/>
      <c r="K3" s="201"/>
    </row>
    <row r="5" spans="2:52" x14ac:dyDescent="0.3">
      <c r="B5" s="302" t="s">
        <v>191</v>
      </c>
      <c r="C5" s="303"/>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R5" s="261"/>
      <c r="AS5" s="261"/>
      <c r="AT5" s="261"/>
      <c r="AU5" s="261"/>
      <c r="AV5" s="261"/>
      <c r="AW5" s="261"/>
      <c r="AX5" s="261"/>
      <c r="AY5" s="261"/>
      <c r="AZ5" s="261"/>
    </row>
    <row r="6" spans="2:52" x14ac:dyDescent="0.3">
      <c r="B6" s="232"/>
      <c r="C6" s="304" t="s">
        <v>3</v>
      </c>
      <c r="D6" s="305"/>
      <c r="E6" s="305"/>
      <c r="F6" s="306"/>
      <c r="G6" s="304" t="s">
        <v>4</v>
      </c>
      <c r="H6" s="305"/>
      <c r="I6" s="305"/>
      <c r="J6" s="306"/>
      <c r="K6" s="304" t="s">
        <v>208</v>
      </c>
      <c r="L6" s="305"/>
      <c r="M6" s="305"/>
      <c r="N6" s="306"/>
      <c r="O6" s="304" t="s">
        <v>209</v>
      </c>
      <c r="P6" s="305"/>
      <c r="Q6" s="305"/>
      <c r="R6" s="306"/>
      <c r="S6" s="304" t="s">
        <v>245</v>
      </c>
      <c r="T6" s="305"/>
      <c r="U6" s="305"/>
      <c r="V6" s="306"/>
      <c r="W6" s="304" t="s">
        <v>246</v>
      </c>
      <c r="X6" s="305"/>
      <c r="Y6" s="305"/>
      <c r="Z6" s="306"/>
      <c r="AA6" s="289" t="s">
        <v>253</v>
      </c>
      <c r="AB6" s="289"/>
      <c r="AC6" s="289"/>
      <c r="AD6" s="289"/>
      <c r="AE6" s="289" t="s">
        <v>254</v>
      </c>
      <c r="AF6" s="289"/>
      <c r="AG6" s="289"/>
      <c r="AH6" s="289"/>
      <c r="AI6" s="289" t="s">
        <v>291</v>
      </c>
      <c r="AJ6" s="289"/>
      <c r="AK6" s="289"/>
      <c r="AL6" s="289"/>
      <c r="AM6" s="289" t="s">
        <v>292</v>
      </c>
      <c r="AN6" s="289"/>
      <c r="AO6" s="289"/>
      <c r="AP6" s="289"/>
      <c r="AR6" s="261"/>
      <c r="AS6" s="261"/>
      <c r="AT6" s="261"/>
      <c r="AU6" s="263">
        <v>22.23</v>
      </c>
      <c r="AV6">
        <v>21.22</v>
      </c>
      <c r="AW6">
        <v>20.21</v>
      </c>
      <c r="AX6"/>
      <c r="AY6" s="261"/>
      <c r="AZ6" s="261"/>
    </row>
    <row r="7" spans="2:52" ht="37.5" customHeight="1" x14ac:dyDescent="0.3">
      <c r="B7" s="202"/>
      <c r="C7" s="203" t="s">
        <v>5</v>
      </c>
      <c r="D7" s="204" t="s">
        <v>309</v>
      </c>
      <c r="E7" s="204" t="s">
        <v>45</v>
      </c>
      <c r="F7" s="204" t="s">
        <v>1</v>
      </c>
      <c r="G7" s="204" t="s">
        <v>5</v>
      </c>
      <c r="H7" s="204" t="s">
        <v>44</v>
      </c>
      <c r="I7" s="204" t="s">
        <v>45</v>
      </c>
      <c r="J7" s="204" t="s">
        <v>1</v>
      </c>
      <c r="K7" s="203" t="s">
        <v>5</v>
      </c>
      <c r="L7" s="204" t="s">
        <v>44</v>
      </c>
      <c r="M7" s="204" t="s">
        <v>45</v>
      </c>
      <c r="N7" s="204" t="s">
        <v>1</v>
      </c>
      <c r="O7" s="204" t="s">
        <v>5</v>
      </c>
      <c r="P7" s="204" t="s">
        <v>44</v>
      </c>
      <c r="Q7" s="204" t="s">
        <v>45</v>
      </c>
      <c r="R7" s="204" t="s">
        <v>1</v>
      </c>
      <c r="S7" s="203" t="s">
        <v>5</v>
      </c>
      <c r="T7" s="204" t="s">
        <v>44</v>
      </c>
      <c r="U7" s="204" t="s">
        <v>45</v>
      </c>
      <c r="V7" s="204" t="s">
        <v>1</v>
      </c>
      <c r="W7" s="204" t="s">
        <v>5</v>
      </c>
      <c r="X7" s="204" t="s">
        <v>44</v>
      </c>
      <c r="Y7" s="204" t="s">
        <v>45</v>
      </c>
      <c r="Z7" s="204" t="s">
        <v>1</v>
      </c>
      <c r="AA7" s="203" t="s">
        <v>5</v>
      </c>
      <c r="AB7" s="204" t="s">
        <v>44</v>
      </c>
      <c r="AC7" s="204" t="s">
        <v>45</v>
      </c>
      <c r="AD7" s="204" t="s">
        <v>1</v>
      </c>
      <c r="AE7" s="204" t="s">
        <v>5</v>
      </c>
      <c r="AF7" s="204" t="s">
        <v>44</v>
      </c>
      <c r="AG7" s="204" t="s">
        <v>45</v>
      </c>
      <c r="AH7" s="204" t="s">
        <v>1</v>
      </c>
      <c r="AI7" s="203" t="s">
        <v>5</v>
      </c>
      <c r="AJ7" s="204" t="s">
        <v>44</v>
      </c>
      <c r="AK7" s="204" t="s">
        <v>45</v>
      </c>
      <c r="AL7" s="204" t="s">
        <v>1</v>
      </c>
      <c r="AM7" s="204" t="s">
        <v>5</v>
      </c>
      <c r="AN7" s="204" t="s">
        <v>44</v>
      </c>
      <c r="AO7" s="204" t="s">
        <v>45</v>
      </c>
      <c r="AP7" s="204" t="s">
        <v>1</v>
      </c>
      <c r="AR7" s="261"/>
      <c r="AS7" s="262" t="s">
        <v>44</v>
      </c>
      <c r="AT7" s="261" t="s">
        <v>323</v>
      </c>
      <c r="AU7" s="261" t="s">
        <v>322</v>
      </c>
      <c r="AV7" s="261" t="s">
        <v>322</v>
      </c>
      <c r="AW7" s="261" t="s">
        <v>322</v>
      </c>
      <c r="AX7" s="261"/>
      <c r="AY7" s="261"/>
      <c r="AZ7" s="261"/>
    </row>
    <row r="8" spans="2:52" x14ac:dyDescent="0.3">
      <c r="B8" s="13" t="s">
        <v>107</v>
      </c>
      <c r="C8" s="205">
        <v>335010</v>
      </c>
      <c r="D8" s="3">
        <v>20930674.179000001</v>
      </c>
      <c r="E8" s="206">
        <v>123</v>
      </c>
      <c r="F8" s="207"/>
      <c r="G8" s="13">
        <v>316984</v>
      </c>
      <c r="H8" s="208">
        <v>19418161.965999998</v>
      </c>
      <c r="I8" s="188">
        <v>118</v>
      </c>
      <c r="J8" s="209">
        <v>1</v>
      </c>
      <c r="K8" s="3">
        <v>356618</v>
      </c>
      <c r="L8" s="3">
        <v>21057323.999000002</v>
      </c>
      <c r="M8" s="210">
        <v>116</v>
      </c>
      <c r="N8" s="211"/>
      <c r="O8" s="3">
        <v>317213</v>
      </c>
      <c r="P8" s="3">
        <f>SUM(P9:P12)</f>
        <v>18960614.063999999</v>
      </c>
      <c r="Q8" s="210">
        <v>116</v>
      </c>
      <c r="R8" s="211"/>
      <c r="S8" s="3">
        <f>SUM(S9:S12)</f>
        <v>289437</v>
      </c>
      <c r="T8" s="3">
        <v>16576100</v>
      </c>
      <c r="U8" s="210">
        <v>115</v>
      </c>
      <c r="V8" s="211"/>
      <c r="W8" s="3">
        <v>306643</v>
      </c>
      <c r="X8" s="3">
        <v>20856087</v>
      </c>
      <c r="Y8" s="210">
        <v>116</v>
      </c>
      <c r="Z8" s="211"/>
      <c r="AA8" s="3">
        <f>SUM(AA9:AA12)</f>
        <v>353558</v>
      </c>
      <c r="AB8" s="3">
        <f>SUM(AB9:AB12)</f>
        <v>22941743</v>
      </c>
      <c r="AC8" s="3">
        <v>120</v>
      </c>
      <c r="AD8" s="211"/>
      <c r="AE8" s="3">
        <f>SUM(AE9:AE12)</f>
        <v>352103</v>
      </c>
      <c r="AF8" s="3">
        <f>SUM(AF9:AF12)</f>
        <v>22696445</v>
      </c>
      <c r="AG8" s="3">
        <v>116</v>
      </c>
      <c r="AH8" s="211"/>
      <c r="AI8" s="3">
        <f>SUM(AI9:AI12)</f>
        <v>371943</v>
      </c>
      <c r="AJ8" s="3">
        <f>SUM(AJ9:AJ12)</f>
        <v>22139933</v>
      </c>
      <c r="AK8" s="3">
        <v>112</v>
      </c>
      <c r="AL8" s="211"/>
      <c r="AM8" s="3">
        <f>SUM(AM9:AM12)</f>
        <v>367592</v>
      </c>
      <c r="AN8" s="3">
        <f>SUM(AN9:AN12)</f>
        <v>21059256</v>
      </c>
      <c r="AO8" s="3">
        <v>110</v>
      </c>
      <c r="AP8" s="211"/>
      <c r="AR8" s="264">
        <f>SUM(AI8,AM8)</f>
        <v>739535</v>
      </c>
      <c r="AS8" s="261">
        <f>SUM(AJ8,AN8)</f>
        <v>43199189</v>
      </c>
      <c r="AT8" s="261">
        <f>AS8*1000</f>
        <v>43199189000</v>
      </c>
      <c r="AU8" s="261">
        <f>AT8/AR8</f>
        <v>58413.988519813123</v>
      </c>
      <c r="AV8" s="261">
        <f>(SUM(AB8,AF8)*1000)/SUM(AE8,AA8)</f>
        <v>64674.380474477119</v>
      </c>
      <c r="AW8" s="261">
        <f>(SUM(P8,T8)*1000)/SUM(O8,S8)</f>
        <v>58578.610506882047</v>
      </c>
      <c r="AX8" s="261"/>
      <c r="AY8" s="261"/>
      <c r="AZ8" s="261"/>
    </row>
    <row r="9" spans="2:52" x14ac:dyDescent="0.3">
      <c r="B9" s="212" t="s">
        <v>2</v>
      </c>
      <c r="C9" s="213">
        <v>37990</v>
      </c>
      <c r="D9" s="219">
        <v>2342789.537</v>
      </c>
      <c r="E9" s="215">
        <v>23</v>
      </c>
      <c r="F9" s="2">
        <v>0.11339960001193994</v>
      </c>
      <c r="G9" s="216">
        <v>35987</v>
      </c>
      <c r="H9" s="29">
        <v>2181928.9819999998</v>
      </c>
      <c r="I9" s="189">
        <v>22</v>
      </c>
      <c r="J9" s="2">
        <v>0.11352938949599979</v>
      </c>
      <c r="K9" s="11">
        <v>38381</v>
      </c>
      <c r="L9" s="222">
        <v>2318600.4989999998</v>
      </c>
      <c r="M9" s="197">
        <v>21</v>
      </c>
      <c r="N9" s="217">
        <v>0.10762496564951854</v>
      </c>
      <c r="O9" s="11">
        <v>31153</v>
      </c>
      <c r="P9" s="222">
        <v>1848416</v>
      </c>
      <c r="Q9" s="197">
        <v>20</v>
      </c>
      <c r="R9" s="224">
        <f>O9/$O$8</f>
        <v>9.8208459300217835E-2</v>
      </c>
      <c r="S9" s="222">
        <v>28694</v>
      </c>
      <c r="T9" s="222">
        <v>1945178</v>
      </c>
      <c r="U9" s="223">
        <v>20</v>
      </c>
      <c r="V9" s="224">
        <f>S9/S$8</f>
        <v>9.9137290671199599E-2</v>
      </c>
      <c r="W9" s="222">
        <v>31689</v>
      </c>
      <c r="X9" s="222">
        <v>2158946</v>
      </c>
      <c r="Y9" s="223">
        <v>20</v>
      </c>
      <c r="Z9" s="224">
        <f>W9/W$8</f>
        <v>0.10334167093330028</v>
      </c>
      <c r="AA9" s="222">
        <v>36708</v>
      </c>
      <c r="AB9" s="222">
        <v>2801524</v>
      </c>
      <c r="AC9" s="223">
        <v>20</v>
      </c>
      <c r="AD9" s="224">
        <f>AA9/AA$8</f>
        <v>0.10382454929601366</v>
      </c>
      <c r="AE9" s="222">
        <v>31806</v>
      </c>
      <c r="AF9" s="222">
        <v>2351626</v>
      </c>
      <c r="AG9" s="223">
        <v>20</v>
      </c>
      <c r="AH9" s="224">
        <f>AE9/AE$8</f>
        <v>9.0331522310233087E-2</v>
      </c>
      <c r="AI9" s="222">
        <v>28768</v>
      </c>
      <c r="AJ9" s="222">
        <v>1881767</v>
      </c>
      <c r="AK9" s="223">
        <v>19</v>
      </c>
      <c r="AL9" s="224">
        <f>AI9/AI$8</f>
        <v>7.7345184611620599E-2</v>
      </c>
      <c r="AM9" s="222">
        <v>30395</v>
      </c>
      <c r="AN9" s="222">
        <v>2179180</v>
      </c>
      <c r="AO9" s="223">
        <v>19</v>
      </c>
      <c r="AP9" s="224">
        <f>AM9/AM$8</f>
        <v>8.2686783172647937E-2</v>
      </c>
      <c r="AR9" s="264">
        <f>SUM(AI9,AM9)</f>
        <v>59163</v>
      </c>
      <c r="AS9" s="261">
        <f t="shared" ref="AR9:AS12" si="0">SUM(AJ9,AN9)</f>
        <v>4060947</v>
      </c>
      <c r="AT9" s="261">
        <f>AS9*1000</f>
        <v>4060947000</v>
      </c>
      <c r="AU9" s="261">
        <f>AT9/AR9</f>
        <v>68639.977688758183</v>
      </c>
      <c r="AV9" s="261"/>
      <c r="AW9" s="261"/>
      <c r="AX9" s="261"/>
      <c r="AY9" s="261"/>
      <c r="AZ9" s="261"/>
    </row>
    <row r="10" spans="2:52" ht="27" customHeight="1" x14ac:dyDescent="0.3">
      <c r="B10" s="218" t="s">
        <v>192</v>
      </c>
      <c r="C10" s="219">
        <v>95830</v>
      </c>
      <c r="D10" s="219">
        <v>14851466.030999999</v>
      </c>
      <c r="E10" s="220">
        <v>102</v>
      </c>
      <c r="F10" s="181">
        <v>0.28605116265186115</v>
      </c>
      <c r="G10" s="221">
        <v>98328</v>
      </c>
      <c r="H10" s="219">
        <v>13591828.789999999</v>
      </c>
      <c r="I10" s="190">
        <v>100</v>
      </c>
      <c r="J10" s="181">
        <v>0.31019862201246751</v>
      </c>
      <c r="K10" s="222">
        <v>101625</v>
      </c>
      <c r="L10" s="219">
        <v>14721068.989</v>
      </c>
      <c r="M10" s="223">
        <v>98</v>
      </c>
      <c r="N10" s="224">
        <v>0.28496879013398091</v>
      </c>
      <c r="O10" s="222">
        <v>95493</v>
      </c>
      <c r="P10" s="219">
        <v>13606950</v>
      </c>
      <c r="Q10" s="223">
        <v>97</v>
      </c>
      <c r="R10" s="224">
        <f>O10/$O$8</f>
        <v>0.30103747324353036</v>
      </c>
      <c r="S10" s="222">
        <v>74788</v>
      </c>
      <c r="T10" s="219">
        <v>11413927</v>
      </c>
      <c r="U10" s="223">
        <v>99</v>
      </c>
      <c r="V10" s="224">
        <f>S10/S$8</f>
        <v>0.25839129067810956</v>
      </c>
      <c r="W10" s="222">
        <v>91200</v>
      </c>
      <c r="X10" s="219">
        <v>14517196</v>
      </c>
      <c r="Y10" s="223">
        <v>99</v>
      </c>
      <c r="Z10" s="224">
        <f>W10/W$8</f>
        <v>0.29741425696983137</v>
      </c>
      <c r="AA10" s="222">
        <v>101657</v>
      </c>
      <c r="AB10" s="219">
        <v>15886611</v>
      </c>
      <c r="AC10" s="223">
        <v>101</v>
      </c>
      <c r="AD10" s="224">
        <f>AA10/AA$8</f>
        <v>0.28752566764151849</v>
      </c>
      <c r="AE10" s="222">
        <v>103984</v>
      </c>
      <c r="AF10" s="219">
        <v>15908008</v>
      </c>
      <c r="AG10" s="223">
        <v>100</v>
      </c>
      <c r="AH10" s="224">
        <f>AE10/AE$8</f>
        <v>0.29532267546712182</v>
      </c>
      <c r="AI10" s="222">
        <v>107192</v>
      </c>
      <c r="AJ10" s="219">
        <v>15671421</v>
      </c>
      <c r="AK10" s="223">
        <v>95</v>
      </c>
      <c r="AL10" s="224">
        <f>AI10/AI$8</f>
        <v>0.28819469649919477</v>
      </c>
      <c r="AM10" s="222">
        <v>110882</v>
      </c>
      <c r="AN10" s="219">
        <v>14195932</v>
      </c>
      <c r="AO10" s="223">
        <v>95</v>
      </c>
      <c r="AP10" s="224">
        <f>AM10/AM$8</f>
        <v>0.30164421423752419</v>
      </c>
      <c r="AR10" s="260">
        <f t="shared" si="0"/>
        <v>218074</v>
      </c>
      <c r="AS10" s="261">
        <f t="shared" si="0"/>
        <v>29867353</v>
      </c>
      <c r="AT10" s="261">
        <f>AS10*1000</f>
        <v>29867353000</v>
      </c>
      <c r="AU10" s="261">
        <f>AT10/AR10</f>
        <v>136959.71550941424</v>
      </c>
      <c r="AV10" s="261"/>
      <c r="AW10" s="261"/>
      <c r="AX10" s="261"/>
      <c r="AY10" s="261"/>
      <c r="AZ10" s="261"/>
    </row>
    <row r="11" spans="2:52" ht="23.5" x14ac:dyDescent="0.3">
      <c r="B11" s="212" t="s">
        <v>47</v>
      </c>
      <c r="C11" s="219">
        <v>13371</v>
      </c>
      <c r="D11" s="219">
        <v>1324896.8419999999</v>
      </c>
      <c r="E11" s="220">
        <v>57</v>
      </c>
      <c r="F11" s="181">
        <v>3.9912241425629089E-2</v>
      </c>
      <c r="G11" s="221">
        <v>13366</v>
      </c>
      <c r="H11" s="221">
        <v>1405457.6669999999</v>
      </c>
      <c r="I11" s="190">
        <v>60</v>
      </c>
      <c r="J11" s="181">
        <v>4.2166166115639905E-2</v>
      </c>
      <c r="K11" s="222">
        <v>15497</v>
      </c>
      <c r="L11" s="222">
        <v>1540427.108</v>
      </c>
      <c r="M11" s="223">
        <v>59</v>
      </c>
      <c r="N11" s="224">
        <v>4.3455462147171484E-2</v>
      </c>
      <c r="O11" s="222">
        <v>16167</v>
      </c>
      <c r="P11" s="222">
        <v>1403911.064</v>
      </c>
      <c r="Q11" s="223">
        <v>65</v>
      </c>
      <c r="R11" s="224">
        <v>5.0965754871332508E-2</v>
      </c>
      <c r="S11" s="222">
        <v>12886</v>
      </c>
      <c r="T11" s="222">
        <v>1146439</v>
      </c>
      <c r="U11" s="223">
        <v>65</v>
      </c>
      <c r="V11" s="224">
        <f>S11/S$8</f>
        <v>4.4520914741377225E-2</v>
      </c>
      <c r="W11" s="222">
        <v>15419</v>
      </c>
      <c r="X11" s="222">
        <v>1902217</v>
      </c>
      <c r="Y11" s="223">
        <v>69</v>
      </c>
      <c r="Z11" s="224">
        <f>W11/W$8</f>
        <v>5.028322837958147E-2</v>
      </c>
      <c r="AA11" s="222">
        <v>16692</v>
      </c>
      <c r="AB11" s="222">
        <v>1694346</v>
      </c>
      <c r="AC11" s="223">
        <v>67</v>
      </c>
      <c r="AD11" s="224">
        <f>AA11/AA$8</f>
        <v>4.7211490052551493E-2</v>
      </c>
      <c r="AE11" s="222">
        <v>19579</v>
      </c>
      <c r="AF11" s="222">
        <v>1998866</v>
      </c>
      <c r="AG11" s="223">
        <v>69</v>
      </c>
      <c r="AH11" s="224">
        <f>AE11/AE$8</f>
        <v>5.5605888049803612E-2</v>
      </c>
      <c r="AI11" s="222">
        <v>20016</v>
      </c>
      <c r="AJ11" s="222">
        <v>1876352</v>
      </c>
      <c r="AK11" s="223">
        <v>64</v>
      </c>
      <c r="AL11" s="224">
        <f>AI11/AI$8</f>
        <v>5.381469741331333E-2</v>
      </c>
      <c r="AM11" s="222">
        <v>21555</v>
      </c>
      <c r="AN11" s="222">
        <v>2126355</v>
      </c>
      <c r="AO11" s="223">
        <v>70</v>
      </c>
      <c r="AP11" s="224">
        <f>AM11/AM$8</f>
        <v>5.8638381684041001E-2</v>
      </c>
      <c r="AR11" s="264">
        <f t="shared" si="0"/>
        <v>41571</v>
      </c>
      <c r="AS11" s="261">
        <f t="shared" si="0"/>
        <v>4002707</v>
      </c>
      <c r="AT11" s="261">
        <f>AS11*1000</f>
        <v>4002707000</v>
      </c>
      <c r="AU11" s="261">
        <f>AT11/AR11</f>
        <v>96286.040749560998</v>
      </c>
      <c r="AV11" s="261"/>
      <c r="AW11" s="261"/>
      <c r="AX11" s="261"/>
      <c r="AY11" s="261"/>
      <c r="AZ11" s="261"/>
    </row>
    <row r="12" spans="2:52" ht="23.5" x14ac:dyDescent="0.3">
      <c r="B12" s="212" t="s">
        <v>243</v>
      </c>
      <c r="C12" s="219">
        <v>187819</v>
      </c>
      <c r="D12" s="219">
        <v>2411521.7689999999</v>
      </c>
      <c r="E12" s="225">
        <v>97</v>
      </c>
      <c r="F12" s="181">
        <v>0.56063699591056981</v>
      </c>
      <c r="G12" s="221">
        <v>169303</v>
      </c>
      <c r="H12" s="221">
        <v>2238946.5269999998</v>
      </c>
      <c r="I12" s="190">
        <v>94</v>
      </c>
      <c r="J12" s="181">
        <v>0.53410582237589277</v>
      </c>
      <c r="K12" s="222">
        <v>201115</v>
      </c>
      <c r="L12" s="222">
        <v>2477227.4029999999</v>
      </c>
      <c r="M12" s="223">
        <v>95</v>
      </c>
      <c r="N12" s="224">
        <v>0.56395078206932914</v>
      </c>
      <c r="O12" s="222">
        <v>174628</v>
      </c>
      <c r="P12" s="222">
        <v>2101337</v>
      </c>
      <c r="Q12" s="223">
        <v>91</v>
      </c>
      <c r="R12" s="224">
        <v>0.54983559942373106</v>
      </c>
      <c r="S12" s="222">
        <v>173069</v>
      </c>
      <c r="T12" s="222">
        <v>2070556</v>
      </c>
      <c r="U12" s="223">
        <v>87</v>
      </c>
      <c r="V12" s="224">
        <f>S12/S$8</f>
        <v>0.59795050390931359</v>
      </c>
      <c r="W12" s="222">
        <v>168335</v>
      </c>
      <c r="X12" s="222">
        <v>2277727</v>
      </c>
      <c r="Y12" s="223">
        <v>87</v>
      </c>
      <c r="Z12" s="224">
        <f>W12/W$8</f>
        <v>0.54896084371728693</v>
      </c>
      <c r="AA12" s="222">
        <v>198501</v>
      </c>
      <c r="AB12" s="222">
        <v>2559262</v>
      </c>
      <c r="AC12" s="223">
        <v>88</v>
      </c>
      <c r="AD12" s="224">
        <f>AA12/AA$8</f>
        <v>0.56143829300991632</v>
      </c>
      <c r="AE12" s="222">
        <v>196734</v>
      </c>
      <c r="AF12" s="222">
        <v>2437945</v>
      </c>
      <c r="AG12" s="223">
        <v>90</v>
      </c>
      <c r="AH12" s="224">
        <f>AE12/AE$8</f>
        <v>0.55873991417284152</v>
      </c>
      <c r="AI12" s="222">
        <v>215967</v>
      </c>
      <c r="AJ12" s="222">
        <v>2710393</v>
      </c>
      <c r="AK12" s="223">
        <v>91</v>
      </c>
      <c r="AL12" s="224">
        <f>AI12/AI$8</f>
        <v>0.58064542147587128</v>
      </c>
      <c r="AM12" s="222">
        <v>204760</v>
      </c>
      <c r="AN12" s="222">
        <v>2557789</v>
      </c>
      <c r="AO12" s="223">
        <v>92</v>
      </c>
      <c r="AP12" s="224">
        <f>AM12/AM$8</f>
        <v>0.55703062090578681</v>
      </c>
      <c r="AR12" s="260">
        <f t="shared" si="0"/>
        <v>420727</v>
      </c>
      <c r="AS12" s="261">
        <f t="shared" si="0"/>
        <v>5268182</v>
      </c>
      <c r="AT12" s="261">
        <f>AS12*1000</f>
        <v>5268182000</v>
      </c>
      <c r="AU12" s="261">
        <f>AT12/AR12</f>
        <v>12521.616154893791</v>
      </c>
      <c r="AV12" s="266">
        <f>(AU8-AV8)/AV8</f>
        <v>-9.6798638173806323E-2</v>
      </c>
      <c r="AW12" s="261"/>
      <c r="AX12" s="261"/>
      <c r="AY12" s="261"/>
      <c r="AZ12" s="261"/>
    </row>
    <row r="13" spans="2:52" s="226" customFormat="1" ht="13.5" customHeight="1" x14ac:dyDescent="0.25">
      <c r="B13" s="310" t="s">
        <v>244</v>
      </c>
      <c r="C13" s="310"/>
      <c r="D13" s="310"/>
      <c r="E13" s="310"/>
      <c r="F13" s="310"/>
      <c r="G13" s="310"/>
      <c r="H13" s="310"/>
      <c r="I13" s="310"/>
      <c r="J13" s="310"/>
      <c r="K13" s="310"/>
      <c r="L13" s="310"/>
      <c r="AA13" s="226">
        <f>SUM(W9,AA9)</f>
        <v>68397</v>
      </c>
      <c r="AI13" s="226">
        <f>SUM(AI9,AM9)</f>
        <v>59163</v>
      </c>
    </row>
    <row r="14" spans="2:52" s="226" customFormat="1" ht="14.25" customHeight="1" x14ac:dyDescent="0.25">
      <c r="B14" s="249" t="s">
        <v>310</v>
      </c>
      <c r="C14" s="249"/>
      <c r="D14" s="249"/>
      <c r="E14" s="249"/>
      <c r="F14" s="249"/>
      <c r="G14" s="249"/>
      <c r="H14" s="249"/>
      <c r="I14" s="249"/>
      <c r="J14" s="249"/>
      <c r="K14" s="249"/>
      <c r="L14" s="249"/>
      <c r="AI14" s="267">
        <f>(AI13-AA13)/AA13</f>
        <v>-0.13500592131233827</v>
      </c>
    </row>
    <row r="15" spans="2:52" ht="26.25" customHeight="1" x14ac:dyDescent="0.3">
      <c r="B15" s="311" t="s">
        <v>193</v>
      </c>
      <c r="C15" s="311"/>
      <c r="D15" s="311"/>
      <c r="E15" s="311"/>
      <c r="F15" s="311"/>
      <c r="G15" s="311"/>
      <c r="H15" s="311"/>
      <c r="I15" s="311"/>
      <c r="J15" s="311"/>
      <c r="K15" s="311"/>
      <c r="L15" s="311"/>
      <c r="M15" s="311"/>
      <c r="N15" s="311"/>
      <c r="O15" s="311"/>
      <c r="P15" s="311"/>
      <c r="Q15" s="311"/>
      <c r="R15" s="311"/>
    </row>
    <row r="16" spans="2:52" ht="15.75" customHeight="1" x14ac:dyDescent="0.3"/>
    <row r="17" spans="2:52" x14ac:dyDescent="0.3">
      <c r="B17" s="276" t="s">
        <v>57</v>
      </c>
      <c r="C17" s="277"/>
      <c r="D17" s="277"/>
      <c r="E17" s="277"/>
      <c r="F17" s="277"/>
      <c r="G17" s="277"/>
      <c r="H17" s="277"/>
      <c r="I17" s="277"/>
      <c r="J17" s="277"/>
      <c r="K17" s="277"/>
      <c r="L17" s="277"/>
      <c r="M17" s="277"/>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7"/>
      <c r="AP17" s="277"/>
      <c r="AQ17" s="277"/>
      <c r="AR17" s="277"/>
      <c r="AS17" s="277"/>
      <c r="AT17" s="277"/>
      <c r="AU17" s="277"/>
      <c r="AV17" s="277"/>
      <c r="AW17" s="277"/>
      <c r="AX17" s="277"/>
      <c r="AY17" s="277"/>
      <c r="AZ17" s="278"/>
    </row>
    <row r="18" spans="2:52" x14ac:dyDescent="0.3">
      <c r="B18" s="299" t="s">
        <v>6</v>
      </c>
      <c r="C18" s="271" t="s">
        <v>3</v>
      </c>
      <c r="D18" s="272"/>
      <c r="E18" s="272"/>
      <c r="F18" s="272"/>
      <c r="G18" s="273"/>
      <c r="H18" s="271" t="s">
        <v>4</v>
      </c>
      <c r="I18" s="272"/>
      <c r="J18" s="272"/>
      <c r="K18" s="272"/>
      <c r="L18" s="273"/>
      <c r="M18" s="271" t="s">
        <v>208</v>
      </c>
      <c r="N18" s="272"/>
      <c r="O18" s="272"/>
      <c r="P18" s="272"/>
      <c r="Q18" s="273"/>
      <c r="R18" s="271" t="s">
        <v>209</v>
      </c>
      <c r="S18" s="272"/>
      <c r="T18" s="272"/>
      <c r="U18" s="272"/>
      <c r="V18" s="273"/>
      <c r="W18" s="271" t="s">
        <v>245</v>
      </c>
      <c r="X18" s="272"/>
      <c r="Y18" s="272"/>
      <c r="Z18" s="272"/>
      <c r="AA18" s="273"/>
      <c r="AB18" s="271" t="s">
        <v>246</v>
      </c>
      <c r="AC18" s="272"/>
      <c r="AD18" s="272"/>
      <c r="AE18" s="272"/>
      <c r="AF18" s="273"/>
      <c r="AG18" s="271" t="s">
        <v>253</v>
      </c>
      <c r="AH18" s="272"/>
      <c r="AI18" s="272"/>
      <c r="AJ18" s="272"/>
      <c r="AK18" s="273"/>
      <c r="AL18" s="271" t="s">
        <v>254</v>
      </c>
      <c r="AM18" s="272"/>
      <c r="AN18" s="272"/>
      <c r="AO18" s="272"/>
      <c r="AP18" s="273"/>
      <c r="AQ18" s="271" t="s">
        <v>291</v>
      </c>
      <c r="AR18" s="272"/>
      <c r="AS18" s="272"/>
      <c r="AT18" s="272"/>
      <c r="AU18" s="273"/>
      <c r="AV18" s="271" t="s">
        <v>292</v>
      </c>
      <c r="AW18" s="272"/>
      <c r="AX18" s="272"/>
      <c r="AY18" s="272"/>
      <c r="AZ18" s="273"/>
    </row>
    <row r="19" spans="2:52" ht="14.25" customHeight="1" x14ac:dyDescent="0.3">
      <c r="B19" s="300"/>
      <c r="C19" s="271" t="s">
        <v>7</v>
      </c>
      <c r="D19" s="272"/>
      <c r="E19" s="272"/>
      <c r="F19" s="272"/>
      <c r="G19" s="273"/>
      <c r="H19" s="271" t="s">
        <v>7</v>
      </c>
      <c r="I19" s="272"/>
      <c r="J19" s="272"/>
      <c r="K19" s="272"/>
      <c r="L19" s="273"/>
      <c r="M19" s="271" t="s">
        <v>7</v>
      </c>
      <c r="N19" s="272"/>
      <c r="O19" s="272"/>
      <c r="P19" s="272"/>
      <c r="Q19" s="273"/>
      <c r="R19" s="271" t="s">
        <v>7</v>
      </c>
      <c r="S19" s="272"/>
      <c r="T19" s="272"/>
      <c r="U19" s="272"/>
      <c r="V19" s="273"/>
      <c r="W19" s="271" t="s">
        <v>7</v>
      </c>
      <c r="X19" s="272"/>
      <c r="Y19" s="272"/>
      <c r="Z19" s="272"/>
      <c r="AA19" s="273"/>
      <c r="AB19" s="271" t="s">
        <v>7</v>
      </c>
      <c r="AC19" s="272"/>
      <c r="AD19" s="272"/>
      <c r="AE19" s="272"/>
      <c r="AF19" s="273"/>
      <c r="AG19" s="271" t="s">
        <v>7</v>
      </c>
      <c r="AH19" s="272"/>
      <c r="AI19" s="272"/>
      <c r="AJ19" s="272"/>
      <c r="AK19" s="273"/>
      <c r="AL19" s="271" t="s">
        <v>7</v>
      </c>
      <c r="AM19" s="272"/>
      <c r="AN19" s="272"/>
      <c r="AO19" s="272"/>
      <c r="AP19" s="273"/>
      <c r="AQ19" s="271" t="s">
        <v>7</v>
      </c>
      <c r="AR19" s="272"/>
      <c r="AS19" s="272"/>
      <c r="AT19" s="272"/>
      <c r="AU19" s="273"/>
      <c r="AV19" s="271" t="s">
        <v>7</v>
      </c>
      <c r="AW19" s="272"/>
      <c r="AX19" s="272"/>
      <c r="AY19" s="272"/>
      <c r="AZ19" s="273"/>
    </row>
    <row r="20" spans="2:52" x14ac:dyDescent="0.3">
      <c r="B20" s="301"/>
      <c r="C20" s="3" t="s">
        <v>8</v>
      </c>
      <c r="D20" s="3" t="s">
        <v>9</v>
      </c>
      <c r="E20" s="3" t="s">
        <v>10</v>
      </c>
      <c r="F20" s="3" t="s">
        <v>11</v>
      </c>
      <c r="G20" s="3" t="s">
        <v>12</v>
      </c>
      <c r="H20" s="3" t="s">
        <v>8</v>
      </c>
      <c r="I20" s="3" t="s">
        <v>9</v>
      </c>
      <c r="J20" s="3" t="s">
        <v>10</v>
      </c>
      <c r="K20" s="3" t="s">
        <v>11</v>
      </c>
      <c r="L20" s="3" t="s">
        <v>12</v>
      </c>
      <c r="M20" s="3" t="s">
        <v>8</v>
      </c>
      <c r="N20" s="3" t="s">
        <v>9</v>
      </c>
      <c r="O20" s="3" t="s">
        <v>10</v>
      </c>
      <c r="P20" s="3" t="s">
        <v>11</v>
      </c>
      <c r="Q20" s="3" t="s">
        <v>12</v>
      </c>
      <c r="R20" s="3" t="s">
        <v>8</v>
      </c>
      <c r="S20" s="3" t="s">
        <v>9</v>
      </c>
      <c r="T20" s="3" t="s">
        <v>10</v>
      </c>
      <c r="U20" s="3" t="s">
        <v>11</v>
      </c>
      <c r="V20" s="3" t="s">
        <v>12</v>
      </c>
      <c r="W20" s="3" t="s">
        <v>8</v>
      </c>
      <c r="X20" s="3" t="s">
        <v>9</v>
      </c>
      <c r="Y20" s="3" t="s">
        <v>10</v>
      </c>
      <c r="Z20" s="3" t="s">
        <v>11</v>
      </c>
      <c r="AA20" s="3" t="s">
        <v>12</v>
      </c>
      <c r="AB20" s="3" t="s">
        <v>8</v>
      </c>
      <c r="AC20" s="3" t="s">
        <v>9</v>
      </c>
      <c r="AD20" s="3" t="s">
        <v>10</v>
      </c>
      <c r="AE20" s="3" t="s">
        <v>11</v>
      </c>
      <c r="AF20" s="3" t="s">
        <v>12</v>
      </c>
      <c r="AG20" s="3" t="s">
        <v>8</v>
      </c>
      <c r="AH20" s="3" t="s">
        <v>9</v>
      </c>
      <c r="AI20" s="3" t="s">
        <v>10</v>
      </c>
      <c r="AJ20" s="3" t="s">
        <v>11</v>
      </c>
      <c r="AK20" s="3" t="s">
        <v>12</v>
      </c>
      <c r="AL20" s="3" t="s">
        <v>8</v>
      </c>
      <c r="AM20" s="3" t="s">
        <v>9</v>
      </c>
      <c r="AN20" s="3" t="s">
        <v>10</v>
      </c>
      <c r="AO20" s="3" t="s">
        <v>11</v>
      </c>
      <c r="AP20" s="3" t="s">
        <v>12</v>
      </c>
      <c r="AQ20" s="3" t="s">
        <v>8</v>
      </c>
      <c r="AR20" s="3" t="s">
        <v>9</v>
      </c>
      <c r="AS20" s="3" t="s">
        <v>10</v>
      </c>
      <c r="AT20" s="3" t="s">
        <v>11</v>
      </c>
      <c r="AU20" s="3" t="s">
        <v>12</v>
      </c>
      <c r="AV20" s="3" t="s">
        <v>8</v>
      </c>
      <c r="AW20" s="3" t="s">
        <v>9</v>
      </c>
      <c r="AX20" s="3" t="s">
        <v>10</v>
      </c>
      <c r="AY20" s="3" t="s">
        <v>11</v>
      </c>
      <c r="AZ20" s="3" t="s">
        <v>12</v>
      </c>
    </row>
    <row r="21" spans="2:52" x14ac:dyDescent="0.3">
      <c r="B21" s="11" t="s">
        <v>13</v>
      </c>
      <c r="C21" s="11">
        <v>56</v>
      </c>
      <c r="D21" s="11">
        <v>3493</v>
      </c>
      <c r="E21" s="11">
        <v>2408</v>
      </c>
      <c r="F21" s="11">
        <v>500</v>
      </c>
      <c r="G21" s="3">
        <v>6457</v>
      </c>
      <c r="H21" s="11">
        <v>79</v>
      </c>
      <c r="I21" s="11">
        <v>3860</v>
      </c>
      <c r="J21" s="11">
        <v>2753</v>
      </c>
      <c r="K21" s="11">
        <v>360</v>
      </c>
      <c r="L21" s="3">
        <v>7052</v>
      </c>
      <c r="M21" s="197">
        <v>73</v>
      </c>
      <c r="N21" s="11">
        <v>4536</v>
      </c>
      <c r="O21" s="11">
        <v>2577</v>
      </c>
      <c r="P21" s="197">
        <v>520</v>
      </c>
      <c r="Q21" s="3">
        <v>7706</v>
      </c>
      <c r="R21" s="197">
        <v>64</v>
      </c>
      <c r="S21" s="11">
        <v>4596</v>
      </c>
      <c r="T21" s="11">
        <v>2750</v>
      </c>
      <c r="U21" s="197">
        <v>639</v>
      </c>
      <c r="V21" s="3">
        <v>8049</v>
      </c>
      <c r="W21" s="197">
        <v>55</v>
      </c>
      <c r="X21" s="11">
        <v>3903</v>
      </c>
      <c r="Y21" s="11">
        <v>2589</v>
      </c>
      <c r="Z21" s="197">
        <v>292</v>
      </c>
      <c r="AA21" s="3">
        <f t="shared" ref="AA21:AA27" si="1">SUM(W21:Z21)</f>
        <v>6839</v>
      </c>
      <c r="AB21" s="197">
        <v>43</v>
      </c>
      <c r="AC21" s="11">
        <v>4044</v>
      </c>
      <c r="AD21" s="11">
        <v>2738</v>
      </c>
      <c r="AE21" s="197">
        <v>661</v>
      </c>
      <c r="AF21" s="3">
        <f t="shared" ref="AF21:AF27" si="2">SUM(AB21:AE21)</f>
        <v>7486</v>
      </c>
      <c r="AG21" s="197">
        <v>53</v>
      </c>
      <c r="AH21" s="11">
        <v>5056</v>
      </c>
      <c r="AI21" s="11">
        <v>3218</v>
      </c>
      <c r="AJ21" s="197">
        <v>460</v>
      </c>
      <c r="AK21" s="3">
        <f t="shared" ref="AK21:AK27" si="3">SUM(AG21:AJ21)</f>
        <v>8787</v>
      </c>
      <c r="AL21" s="197">
        <v>48</v>
      </c>
      <c r="AM21" s="11">
        <v>5143</v>
      </c>
      <c r="AN21" s="11">
        <v>3690</v>
      </c>
      <c r="AO21" s="197">
        <v>515</v>
      </c>
      <c r="AP21" s="3">
        <f t="shared" ref="AP21:AP27" si="4">SUM(AL21:AO21)</f>
        <v>9396</v>
      </c>
      <c r="AQ21" s="197">
        <v>18</v>
      </c>
      <c r="AR21" s="11">
        <v>1031</v>
      </c>
      <c r="AS21" s="11">
        <v>1761</v>
      </c>
      <c r="AT21" s="197">
        <v>279</v>
      </c>
      <c r="AU21" s="3">
        <f t="shared" ref="AU21:AU27" si="5">SUM(AQ21:AT21)</f>
        <v>3089</v>
      </c>
      <c r="AV21" s="197">
        <v>8</v>
      </c>
      <c r="AW21" s="11">
        <v>944</v>
      </c>
      <c r="AX21" s="11">
        <v>1631</v>
      </c>
      <c r="AY21" s="197">
        <v>725</v>
      </c>
      <c r="AZ21" s="3">
        <f t="shared" ref="AZ21:AZ27" si="6">SUM(AV21:AY21)</f>
        <v>3308</v>
      </c>
    </row>
    <row r="22" spans="2:52" x14ac:dyDescent="0.3">
      <c r="B22" s="11" t="s">
        <v>14</v>
      </c>
      <c r="C22" s="11">
        <v>59</v>
      </c>
      <c r="D22" s="11">
        <v>4286</v>
      </c>
      <c r="E22" s="11">
        <v>5127</v>
      </c>
      <c r="F22" s="11">
        <v>358</v>
      </c>
      <c r="G22" s="3">
        <v>9830</v>
      </c>
      <c r="H22" s="11">
        <v>64</v>
      </c>
      <c r="I22" s="11">
        <v>3896</v>
      </c>
      <c r="J22" s="11">
        <v>4677</v>
      </c>
      <c r="K22" s="11">
        <v>278</v>
      </c>
      <c r="L22" s="3">
        <v>8915</v>
      </c>
      <c r="M22" s="197">
        <v>119</v>
      </c>
      <c r="N22" s="11">
        <v>3775</v>
      </c>
      <c r="O22" s="11">
        <v>4831</v>
      </c>
      <c r="P22" s="197">
        <v>343</v>
      </c>
      <c r="Q22" s="3">
        <v>9068</v>
      </c>
      <c r="R22" s="197">
        <v>29</v>
      </c>
      <c r="S22" s="11">
        <v>2713</v>
      </c>
      <c r="T22" s="11">
        <v>3230</v>
      </c>
      <c r="U22" s="197">
        <v>299</v>
      </c>
      <c r="V22" s="3">
        <v>6271</v>
      </c>
      <c r="W22" s="197">
        <v>39</v>
      </c>
      <c r="X22" s="11">
        <v>2534</v>
      </c>
      <c r="Y22" s="11">
        <v>3232</v>
      </c>
      <c r="Z22" s="197">
        <v>218</v>
      </c>
      <c r="AA22" s="3">
        <f t="shared" si="1"/>
        <v>6023</v>
      </c>
      <c r="AB22" s="197">
        <v>26</v>
      </c>
      <c r="AC22" s="11">
        <v>2498</v>
      </c>
      <c r="AD22" s="11">
        <v>3849</v>
      </c>
      <c r="AE22" s="197">
        <v>441</v>
      </c>
      <c r="AF22" s="3">
        <f t="shared" si="2"/>
        <v>6814</v>
      </c>
      <c r="AG22" s="197">
        <v>19</v>
      </c>
      <c r="AH22" s="11">
        <v>2676</v>
      </c>
      <c r="AI22" s="11">
        <v>4441</v>
      </c>
      <c r="AJ22" s="197">
        <v>364</v>
      </c>
      <c r="AK22" s="3">
        <f t="shared" si="3"/>
        <v>7500</v>
      </c>
      <c r="AL22" s="197">
        <v>13</v>
      </c>
      <c r="AM22" s="11">
        <v>2388</v>
      </c>
      <c r="AN22" s="11">
        <v>3827</v>
      </c>
      <c r="AO22" s="197">
        <v>377</v>
      </c>
      <c r="AP22" s="3">
        <f t="shared" si="4"/>
        <v>6605</v>
      </c>
      <c r="AQ22" s="197">
        <v>19</v>
      </c>
      <c r="AR22" s="11">
        <v>2754</v>
      </c>
      <c r="AS22" s="11">
        <v>4351</v>
      </c>
      <c r="AT22" s="197">
        <v>325</v>
      </c>
      <c r="AU22" s="3">
        <f t="shared" si="5"/>
        <v>7449</v>
      </c>
      <c r="AV22" s="197">
        <v>19</v>
      </c>
      <c r="AW22" s="11">
        <v>2572</v>
      </c>
      <c r="AX22" s="11">
        <v>4324</v>
      </c>
      <c r="AY22" s="197">
        <v>589</v>
      </c>
      <c r="AZ22" s="3">
        <f t="shared" si="6"/>
        <v>7504</v>
      </c>
    </row>
    <row r="23" spans="2:52" x14ac:dyDescent="0.3">
      <c r="B23" s="11" t="s">
        <v>15</v>
      </c>
      <c r="C23" s="11">
        <v>35</v>
      </c>
      <c r="D23" s="11">
        <v>2714</v>
      </c>
      <c r="E23" s="11">
        <v>3768</v>
      </c>
      <c r="F23" s="11">
        <v>183</v>
      </c>
      <c r="G23" s="3">
        <v>6700</v>
      </c>
      <c r="H23" s="11">
        <v>41</v>
      </c>
      <c r="I23" s="11">
        <v>2459</v>
      </c>
      <c r="J23" s="11">
        <v>3159</v>
      </c>
      <c r="K23" s="11">
        <v>151</v>
      </c>
      <c r="L23" s="3">
        <v>5810</v>
      </c>
      <c r="M23" s="197">
        <v>79</v>
      </c>
      <c r="N23" s="11">
        <v>2523</v>
      </c>
      <c r="O23" s="11">
        <v>3528</v>
      </c>
      <c r="P23" s="197">
        <v>186</v>
      </c>
      <c r="Q23" s="3">
        <v>6316</v>
      </c>
      <c r="R23" s="197">
        <v>11</v>
      </c>
      <c r="S23" s="11">
        <v>2027</v>
      </c>
      <c r="T23" s="11">
        <v>2687</v>
      </c>
      <c r="U23" s="197">
        <v>169</v>
      </c>
      <c r="V23" s="3">
        <v>4894</v>
      </c>
      <c r="W23" s="197">
        <v>24</v>
      </c>
      <c r="X23" s="11">
        <v>1773</v>
      </c>
      <c r="Y23" s="11">
        <v>2432</v>
      </c>
      <c r="Z23" s="197">
        <v>137</v>
      </c>
      <c r="AA23" s="3">
        <f t="shared" si="1"/>
        <v>4366</v>
      </c>
      <c r="AB23" s="197">
        <v>21</v>
      </c>
      <c r="AC23" s="11">
        <v>1861</v>
      </c>
      <c r="AD23" s="11">
        <v>2869</v>
      </c>
      <c r="AE23" s="197">
        <v>219</v>
      </c>
      <c r="AF23" s="3">
        <f t="shared" si="2"/>
        <v>4970</v>
      </c>
      <c r="AG23" s="197">
        <v>17</v>
      </c>
      <c r="AH23" s="11">
        <v>2003</v>
      </c>
      <c r="AI23" s="11">
        <v>3278</v>
      </c>
      <c r="AJ23" s="197">
        <v>244</v>
      </c>
      <c r="AK23" s="3">
        <f t="shared" si="3"/>
        <v>5542</v>
      </c>
      <c r="AL23" s="197">
        <v>5</v>
      </c>
      <c r="AM23" s="11">
        <v>1698</v>
      </c>
      <c r="AN23" s="11">
        <v>2725</v>
      </c>
      <c r="AO23" s="197">
        <v>169</v>
      </c>
      <c r="AP23" s="3">
        <f t="shared" si="4"/>
        <v>4597</v>
      </c>
      <c r="AQ23" s="197">
        <v>11</v>
      </c>
      <c r="AR23" s="11">
        <v>2166</v>
      </c>
      <c r="AS23" s="11">
        <v>3533</v>
      </c>
      <c r="AT23" s="197">
        <v>192</v>
      </c>
      <c r="AU23" s="3">
        <f t="shared" si="5"/>
        <v>5902</v>
      </c>
      <c r="AV23" s="197">
        <v>14</v>
      </c>
      <c r="AW23" s="11">
        <v>2049</v>
      </c>
      <c r="AX23" s="11">
        <v>3502</v>
      </c>
      <c r="AY23" s="197">
        <v>324</v>
      </c>
      <c r="AZ23" s="3">
        <f t="shared" si="6"/>
        <v>5889</v>
      </c>
    </row>
    <row r="24" spans="2:52" x14ac:dyDescent="0.3">
      <c r="B24" s="11" t="s">
        <v>16</v>
      </c>
      <c r="C24" s="11">
        <v>33</v>
      </c>
      <c r="D24" s="11">
        <v>3500</v>
      </c>
      <c r="E24" s="11">
        <v>4978</v>
      </c>
      <c r="F24" s="11">
        <v>241</v>
      </c>
      <c r="G24" s="3">
        <v>8752</v>
      </c>
      <c r="H24" s="11">
        <v>53</v>
      </c>
      <c r="I24" s="11">
        <v>3210</v>
      </c>
      <c r="J24" s="11">
        <v>4554</v>
      </c>
      <c r="K24" s="11">
        <v>266</v>
      </c>
      <c r="L24" s="3">
        <v>8083</v>
      </c>
      <c r="M24" s="197">
        <v>66</v>
      </c>
      <c r="N24" s="11">
        <v>3250</v>
      </c>
      <c r="O24" s="11">
        <v>4977</v>
      </c>
      <c r="P24" s="197">
        <v>240</v>
      </c>
      <c r="Q24" s="3">
        <v>8533</v>
      </c>
      <c r="R24" s="197">
        <v>23</v>
      </c>
      <c r="S24" s="11">
        <v>2654</v>
      </c>
      <c r="T24" s="11">
        <v>3750</v>
      </c>
      <c r="U24" s="197">
        <v>216</v>
      </c>
      <c r="V24" s="3">
        <v>6643</v>
      </c>
      <c r="W24" s="197">
        <v>38</v>
      </c>
      <c r="X24" s="11">
        <v>2348</v>
      </c>
      <c r="Y24" s="11">
        <v>3376</v>
      </c>
      <c r="Z24" s="197">
        <v>211</v>
      </c>
      <c r="AA24" s="3">
        <f t="shared" si="1"/>
        <v>5973</v>
      </c>
      <c r="AB24" s="197">
        <v>10</v>
      </c>
      <c r="AC24" s="11">
        <v>2339</v>
      </c>
      <c r="AD24" s="11">
        <v>4010</v>
      </c>
      <c r="AE24" s="197">
        <v>282</v>
      </c>
      <c r="AF24" s="3">
        <f t="shared" si="2"/>
        <v>6641</v>
      </c>
      <c r="AG24" s="197">
        <v>11</v>
      </c>
      <c r="AH24" s="11">
        <v>2636</v>
      </c>
      <c r="AI24" s="11">
        <v>4619</v>
      </c>
      <c r="AJ24" s="197">
        <v>345</v>
      </c>
      <c r="AK24" s="3">
        <f t="shared" si="3"/>
        <v>7611</v>
      </c>
      <c r="AL24" s="197">
        <v>11</v>
      </c>
      <c r="AM24" s="11">
        <v>2255</v>
      </c>
      <c r="AN24" s="11">
        <v>3753</v>
      </c>
      <c r="AO24" s="197">
        <v>235</v>
      </c>
      <c r="AP24" s="3">
        <f t="shared" si="4"/>
        <v>6254</v>
      </c>
      <c r="AQ24" s="197">
        <v>14</v>
      </c>
      <c r="AR24" s="11">
        <v>2587</v>
      </c>
      <c r="AS24" s="11">
        <v>4297</v>
      </c>
      <c r="AT24" s="197">
        <v>299</v>
      </c>
      <c r="AU24" s="3">
        <f t="shared" si="5"/>
        <v>7197</v>
      </c>
      <c r="AV24" s="197">
        <v>23</v>
      </c>
      <c r="AW24" s="11">
        <v>2411</v>
      </c>
      <c r="AX24" s="11">
        <v>4774</v>
      </c>
      <c r="AY24" s="197">
        <v>458</v>
      </c>
      <c r="AZ24" s="3">
        <f t="shared" si="6"/>
        <v>7666</v>
      </c>
    </row>
    <row r="25" spans="2:52" x14ac:dyDescent="0.3">
      <c r="B25" s="11" t="s">
        <v>17</v>
      </c>
      <c r="C25" s="11">
        <v>16</v>
      </c>
      <c r="D25" s="11">
        <v>2001</v>
      </c>
      <c r="E25" s="11">
        <v>3014</v>
      </c>
      <c r="F25" s="11">
        <v>191</v>
      </c>
      <c r="G25" s="3">
        <v>5222</v>
      </c>
      <c r="H25" s="11">
        <v>34</v>
      </c>
      <c r="I25" s="11">
        <v>2052</v>
      </c>
      <c r="J25" s="11">
        <v>2848</v>
      </c>
      <c r="K25" s="11">
        <v>232</v>
      </c>
      <c r="L25" s="3">
        <v>5166</v>
      </c>
      <c r="M25" s="197">
        <v>43</v>
      </c>
      <c r="N25" s="11">
        <v>2052</v>
      </c>
      <c r="O25" s="11">
        <v>3239</v>
      </c>
      <c r="P25" s="197">
        <v>169</v>
      </c>
      <c r="Q25" s="3">
        <v>5503</v>
      </c>
      <c r="R25" s="197">
        <v>9</v>
      </c>
      <c r="S25" s="11">
        <v>1666</v>
      </c>
      <c r="T25" s="11">
        <v>2525</v>
      </c>
      <c r="U25" s="197">
        <v>168</v>
      </c>
      <c r="V25" s="3">
        <v>4368</v>
      </c>
      <c r="W25" s="197">
        <v>33</v>
      </c>
      <c r="X25" s="11">
        <v>1604</v>
      </c>
      <c r="Y25" s="11">
        <v>2472</v>
      </c>
      <c r="Z25" s="197">
        <v>176</v>
      </c>
      <c r="AA25" s="3">
        <f t="shared" si="1"/>
        <v>4285</v>
      </c>
      <c r="AB25" s="197">
        <v>9</v>
      </c>
      <c r="AC25" s="11">
        <v>1495</v>
      </c>
      <c r="AD25" s="11">
        <v>2828</v>
      </c>
      <c r="AE25" s="197">
        <v>237</v>
      </c>
      <c r="AF25" s="3">
        <f t="shared" si="2"/>
        <v>4569</v>
      </c>
      <c r="AG25" s="197">
        <v>14</v>
      </c>
      <c r="AH25" s="11">
        <v>1726</v>
      </c>
      <c r="AI25" s="11">
        <v>3217</v>
      </c>
      <c r="AJ25" s="197">
        <v>320</v>
      </c>
      <c r="AK25" s="3">
        <f t="shared" si="3"/>
        <v>5277</v>
      </c>
      <c r="AL25" s="197">
        <v>7</v>
      </c>
      <c r="AM25" s="11">
        <v>1448</v>
      </c>
      <c r="AN25" s="11">
        <v>2557</v>
      </c>
      <c r="AO25" s="197">
        <v>164</v>
      </c>
      <c r="AP25" s="3">
        <f t="shared" si="4"/>
        <v>4176</v>
      </c>
      <c r="AQ25" s="197">
        <v>6</v>
      </c>
      <c r="AR25" s="11">
        <v>1546</v>
      </c>
      <c r="AS25" s="11">
        <v>2518</v>
      </c>
      <c r="AT25" s="197">
        <v>187</v>
      </c>
      <c r="AU25" s="3">
        <f t="shared" si="5"/>
        <v>4257</v>
      </c>
      <c r="AV25" s="197">
        <v>12</v>
      </c>
      <c r="AW25" s="11">
        <v>1601</v>
      </c>
      <c r="AX25" s="11">
        <v>2864</v>
      </c>
      <c r="AY25" s="197">
        <v>354</v>
      </c>
      <c r="AZ25" s="3">
        <f t="shared" si="6"/>
        <v>4831</v>
      </c>
    </row>
    <row r="26" spans="2:52" x14ac:dyDescent="0.3">
      <c r="B26" s="11" t="s">
        <v>18</v>
      </c>
      <c r="C26" s="11">
        <v>17</v>
      </c>
      <c r="D26" s="11">
        <v>533</v>
      </c>
      <c r="E26" s="11">
        <v>443</v>
      </c>
      <c r="F26" s="11">
        <v>36</v>
      </c>
      <c r="G26" s="3">
        <v>1029</v>
      </c>
      <c r="H26" s="11">
        <v>19</v>
      </c>
      <c r="I26" s="11">
        <v>455</v>
      </c>
      <c r="J26" s="11">
        <v>428</v>
      </c>
      <c r="K26" s="11">
        <v>59</v>
      </c>
      <c r="L26" s="3">
        <v>961</v>
      </c>
      <c r="M26" s="197">
        <v>15</v>
      </c>
      <c r="N26" s="197">
        <v>575</v>
      </c>
      <c r="O26" s="197">
        <v>621</v>
      </c>
      <c r="P26" s="197">
        <v>44</v>
      </c>
      <c r="Q26" s="3">
        <v>1255</v>
      </c>
      <c r="R26" s="197">
        <v>6</v>
      </c>
      <c r="S26" s="197">
        <v>475</v>
      </c>
      <c r="T26" s="197">
        <v>397</v>
      </c>
      <c r="U26" s="197">
        <v>35</v>
      </c>
      <c r="V26" s="210">
        <v>913</v>
      </c>
      <c r="W26" s="197">
        <v>25</v>
      </c>
      <c r="X26" s="197">
        <v>514</v>
      </c>
      <c r="Y26" s="197">
        <v>564</v>
      </c>
      <c r="Z26" s="197">
        <v>105</v>
      </c>
      <c r="AA26" s="3">
        <f t="shared" si="1"/>
        <v>1208</v>
      </c>
      <c r="AB26" s="197">
        <v>14</v>
      </c>
      <c r="AC26" s="197">
        <v>466</v>
      </c>
      <c r="AD26" s="197">
        <v>587</v>
      </c>
      <c r="AE26" s="197">
        <v>142</v>
      </c>
      <c r="AF26" s="3">
        <f t="shared" si="2"/>
        <v>1209</v>
      </c>
      <c r="AG26" s="197">
        <v>23</v>
      </c>
      <c r="AH26" s="197">
        <v>819</v>
      </c>
      <c r="AI26" s="197">
        <v>954</v>
      </c>
      <c r="AJ26" s="197">
        <v>195</v>
      </c>
      <c r="AK26" s="3">
        <f t="shared" si="3"/>
        <v>1991</v>
      </c>
      <c r="AL26" s="197">
        <v>2</v>
      </c>
      <c r="AM26" s="197">
        <v>364</v>
      </c>
      <c r="AN26" s="197">
        <v>345</v>
      </c>
      <c r="AO26" s="197">
        <v>67</v>
      </c>
      <c r="AP26" s="3">
        <f t="shared" si="4"/>
        <v>778</v>
      </c>
      <c r="AQ26" s="197">
        <v>8</v>
      </c>
      <c r="AR26" s="197">
        <v>438</v>
      </c>
      <c r="AS26" s="197">
        <v>382</v>
      </c>
      <c r="AT26" s="197">
        <v>46</v>
      </c>
      <c r="AU26" s="3">
        <f t="shared" si="5"/>
        <v>874</v>
      </c>
      <c r="AV26" s="197">
        <v>10</v>
      </c>
      <c r="AW26" s="197">
        <v>547</v>
      </c>
      <c r="AX26" s="197">
        <v>533</v>
      </c>
      <c r="AY26" s="197">
        <v>107</v>
      </c>
      <c r="AZ26" s="3">
        <f t="shared" si="6"/>
        <v>1197</v>
      </c>
    </row>
    <row r="27" spans="2:52" x14ac:dyDescent="0.3">
      <c r="B27" s="3" t="s">
        <v>19</v>
      </c>
      <c r="C27" s="3">
        <v>216</v>
      </c>
      <c r="D27" s="3">
        <v>16527</v>
      </c>
      <c r="E27" s="3">
        <v>19738</v>
      </c>
      <c r="F27" s="3">
        <v>1509</v>
      </c>
      <c r="G27" s="3">
        <v>37990</v>
      </c>
      <c r="H27" s="3">
        <v>290</v>
      </c>
      <c r="I27" s="3">
        <v>15932</v>
      </c>
      <c r="J27" s="3">
        <v>18419</v>
      </c>
      <c r="K27" s="3">
        <v>1346</v>
      </c>
      <c r="L27" s="3">
        <v>35987</v>
      </c>
      <c r="M27" s="210">
        <v>395</v>
      </c>
      <c r="N27" s="3">
        <v>16711</v>
      </c>
      <c r="O27" s="3">
        <v>19773</v>
      </c>
      <c r="P27" s="3">
        <v>1502</v>
      </c>
      <c r="Q27" s="3">
        <v>38381</v>
      </c>
      <c r="R27" s="210">
        <v>142</v>
      </c>
      <c r="S27" s="3">
        <v>14131</v>
      </c>
      <c r="T27" s="3">
        <v>15339</v>
      </c>
      <c r="U27" s="3">
        <v>1526</v>
      </c>
      <c r="V27" s="3">
        <v>31138</v>
      </c>
      <c r="W27" s="3">
        <f>SUM(W21:W26)</f>
        <v>214</v>
      </c>
      <c r="X27" s="3">
        <f>SUM(X21:X26)</f>
        <v>12676</v>
      </c>
      <c r="Y27" s="3">
        <f>SUM(Y21:Y26)</f>
        <v>14665</v>
      </c>
      <c r="Z27" s="3">
        <f>SUM(Z21:Z26)</f>
        <v>1139</v>
      </c>
      <c r="AA27" s="3">
        <f t="shared" si="1"/>
        <v>28694</v>
      </c>
      <c r="AB27" s="3">
        <f>SUM(AB21:AB26)</f>
        <v>123</v>
      </c>
      <c r="AC27" s="3">
        <f>SUM(AC21:AC26)</f>
        <v>12703</v>
      </c>
      <c r="AD27" s="3">
        <f>SUM(AD21:AD26)</f>
        <v>16881</v>
      </c>
      <c r="AE27" s="3">
        <f>SUM(AE21:AE26)</f>
        <v>1982</v>
      </c>
      <c r="AF27" s="3">
        <f t="shared" si="2"/>
        <v>31689</v>
      </c>
      <c r="AG27" s="3">
        <f>SUM(AG21:AG26)</f>
        <v>137</v>
      </c>
      <c r="AH27" s="3">
        <f>SUM(AH21:AH26)</f>
        <v>14916</v>
      </c>
      <c r="AI27" s="3">
        <f>SUM(AI21:AI26)</f>
        <v>19727</v>
      </c>
      <c r="AJ27" s="3">
        <f>SUM(AJ21:AJ26)</f>
        <v>1928</v>
      </c>
      <c r="AK27" s="3">
        <f t="shared" si="3"/>
        <v>36708</v>
      </c>
      <c r="AL27" s="3">
        <f>SUM(AL21:AL26)</f>
        <v>86</v>
      </c>
      <c r="AM27" s="3">
        <f>SUM(AM21:AM26)</f>
        <v>13296</v>
      </c>
      <c r="AN27" s="3">
        <f>SUM(AN21:AN26)</f>
        <v>16897</v>
      </c>
      <c r="AO27" s="3">
        <f>SUM(AO21:AO26)</f>
        <v>1527</v>
      </c>
      <c r="AP27" s="3">
        <f t="shared" si="4"/>
        <v>31806</v>
      </c>
      <c r="AQ27" s="3">
        <f>SUM(AQ21:AQ26)</f>
        <v>76</v>
      </c>
      <c r="AR27" s="3">
        <f>SUM(AR21:AR26)</f>
        <v>10522</v>
      </c>
      <c r="AS27" s="3">
        <f>SUM(AS21:AS26)</f>
        <v>16842</v>
      </c>
      <c r="AT27" s="3">
        <f>SUM(AT21:AT26)</f>
        <v>1328</v>
      </c>
      <c r="AU27" s="3">
        <f t="shared" si="5"/>
        <v>28768</v>
      </c>
      <c r="AV27" s="3">
        <f>SUM(AV21:AV26)</f>
        <v>86</v>
      </c>
      <c r="AW27" s="3">
        <f>SUM(AW21:AW26)</f>
        <v>10124</v>
      </c>
      <c r="AX27" s="3">
        <f>SUM(AX21:AX26)</f>
        <v>17628</v>
      </c>
      <c r="AY27" s="3">
        <f>SUM(AY21:AY26)</f>
        <v>2557</v>
      </c>
      <c r="AZ27" s="3">
        <f t="shared" si="6"/>
        <v>30395</v>
      </c>
    </row>
    <row r="28" spans="2:52" x14ac:dyDescent="0.3">
      <c r="B28" s="28" t="s">
        <v>86</v>
      </c>
      <c r="C28" s="4"/>
      <c r="D28" s="4"/>
      <c r="E28" s="4"/>
      <c r="F28" s="4"/>
      <c r="G28" s="4"/>
      <c r="H28" s="4"/>
      <c r="I28" s="4"/>
      <c r="J28" s="4"/>
      <c r="K28" s="4"/>
      <c r="L28" s="4"/>
    </row>
    <row r="29" spans="2:52" x14ac:dyDescent="0.3">
      <c r="B29" s="214"/>
      <c r="C29" s="214"/>
      <c r="D29" s="214"/>
      <c r="E29" s="214"/>
      <c r="F29" s="214"/>
      <c r="G29" s="214"/>
      <c r="H29" s="214"/>
      <c r="I29" s="214"/>
      <c r="J29" s="214"/>
      <c r="K29" s="214"/>
      <c r="L29" s="214"/>
    </row>
    <row r="30" spans="2:52" x14ac:dyDescent="0.3">
      <c r="B30" s="276" t="s">
        <v>71</v>
      </c>
      <c r="C30" s="277"/>
      <c r="D30" s="277"/>
      <c r="E30" s="277"/>
      <c r="F30" s="277"/>
      <c r="G30" s="277"/>
      <c r="H30" s="277"/>
      <c r="I30" s="277"/>
      <c r="J30" s="277"/>
      <c r="K30" s="277"/>
      <c r="L30" s="277"/>
      <c r="M30" s="277"/>
      <c r="N30" s="277"/>
      <c r="O30" s="277"/>
      <c r="P30" s="277"/>
      <c r="Q30" s="277"/>
      <c r="R30" s="277"/>
      <c r="S30" s="277"/>
      <c r="T30" s="277"/>
      <c r="U30" s="277"/>
      <c r="V30" s="277"/>
      <c r="W30" s="277"/>
      <c r="X30" s="277"/>
      <c r="Y30" s="277"/>
      <c r="Z30" s="277"/>
      <c r="AA30" s="277"/>
      <c r="AB30" s="277"/>
      <c r="AC30" s="277"/>
      <c r="AD30" s="277"/>
      <c r="AE30" s="277"/>
      <c r="AF30" s="277"/>
      <c r="AG30" s="277"/>
      <c r="AH30" s="277"/>
      <c r="AI30" s="277"/>
      <c r="AJ30" s="277"/>
      <c r="AK30" s="277"/>
      <c r="AL30" s="277"/>
      <c r="AM30" s="277"/>
      <c r="AN30" s="277"/>
      <c r="AO30" s="277"/>
      <c r="AP30" s="277"/>
      <c r="AQ30" s="277"/>
      <c r="AR30" s="277"/>
      <c r="AS30" s="277"/>
      <c r="AT30" s="277"/>
      <c r="AU30" s="277"/>
      <c r="AV30" s="277"/>
      <c r="AW30" s="277"/>
      <c r="AX30" s="277"/>
      <c r="AY30" s="277"/>
      <c r="AZ30" s="278"/>
    </row>
    <row r="31" spans="2:52" x14ac:dyDescent="0.3">
      <c r="B31" s="299" t="s">
        <v>6</v>
      </c>
      <c r="C31" s="271" t="s">
        <v>3</v>
      </c>
      <c r="D31" s="272"/>
      <c r="E31" s="272"/>
      <c r="F31" s="272"/>
      <c r="G31" s="273"/>
      <c r="H31" s="271" t="s">
        <v>4</v>
      </c>
      <c r="I31" s="272"/>
      <c r="J31" s="272"/>
      <c r="K31" s="272"/>
      <c r="L31" s="273"/>
      <c r="M31" s="271" t="s">
        <v>208</v>
      </c>
      <c r="N31" s="272"/>
      <c r="O31" s="272"/>
      <c r="P31" s="272"/>
      <c r="Q31" s="273"/>
      <c r="R31" s="271" t="s">
        <v>209</v>
      </c>
      <c r="S31" s="272"/>
      <c r="T31" s="272"/>
      <c r="U31" s="272"/>
      <c r="V31" s="273"/>
      <c r="W31" s="271" t="s">
        <v>245</v>
      </c>
      <c r="X31" s="272"/>
      <c r="Y31" s="272"/>
      <c r="Z31" s="272"/>
      <c r="AA31" s="273"/>
      <c r="AB31" s="271" t="s">
        <v>246</v>
      </c>
      <c r="AC31" s="272"/>
      <c r="AD31" s="272"/>
      <c r="AE31" s="272"/>
      <c r="AF31" s="273"/>
      <c r="AG31" s="271" t="s">
        <v>253</v>
      </c>
      <c r="AH31" s="272"/>
      <c r="AI31" s="272"/>
      <c r="AJ31" s="272"/>
      <c r="AK31" s="273"/>
      <c r="AL31" s="271" t="s">
        <v>254</v>
      </c>
      <c r="AM31" s="272"/>
      <c r="AN31" s="272"/>
      <c r="AO31" s="272"/>
      <c r="AP31" s="273"/>
      <c r="AQ31" s="271" t="s">
        <v>291</v>
      </c>
      <c r="AR31" s="272"/>
      <c r="AS31" s="272"/>
      <c r="AT31" s="272"/>
      <c r="AU31" s="273"/>
      <c r="AV31" s="271" t="s">
        <v>292</v>
      </c>
      <c r="AW31" s="272"/>
      <c r="AX31" s="272"/>
      <c r="AY31" s="272"/>
      <c r="AZ31" s="273"/>
    </row>
    <row r="32" spans="2:52" x14ac:dyDescent="0.3">
      <c r="B32" s="300"/>
      <c r="C32" s="271" t="s">
        <v>7</v>
      </c>
      <c r="D32" s="272"/>
      <c r="E32" s="272"/>
      <c r="F32" s="272"/>
      <c r="G32" s="273"/>
      <c r="H32" s="271" t="s">
        <v>7</v>
      </c>
      <c r="I32" s="272"/>
      <c r="J32" s="272"/>
      <c r="K32" s="272"/>
      <c r="L32" s="273"/>
      <c r="M32" s="271" t="s">
        <v>7</v>
      </c>
      <c r="N32" s="272"/>
      <c r="O32" s="272"/>
      <c r="P32" s="272"/>
      <c r="Q32" s="273"/>
      <c r="R32" s="271" t="s">
        <v>7</v>
      </c>
      <c r="S32" s="272"/>
      <c r="T32" s="272"/>
      <c r="U32" s="272"/>
      <c r="V32" s="273"/>
      <c r="W32" s="271" t="s">
        <v>7</v>
      </c>
      <c r="X32" s="272"/>
      <c r="Y32" s="272"/>
      <c r="Z32" s="272"/>
      <c r="AA32" s="273"/>
      <c r="AB32" s="271" t="s">
        <v>7</v>
      </c>
      <c r="AC32" s="272"/>
      <c r="AD32" s="272"/>
      <c r="AE32" s="272"/>
      <c r="AF32" s="273"/>
      <c r="AG32" s="271" t="s">
        <v>7</v>
      </c>
      <c r="AH32" s="272"/>
      <c r="AI32" s="272"/>
      <c r="AJ32" s="272"/>
      <c r="AK32" s="273"/>
      <c r="AL32" s="271" t="s">
        <v>7</v>
      </c>
      <c r="AM32" s="272"/>
      <c r="AN32" s="272"/>
      <c r="AO32" s="272"/>
      <c r="AP32" s="273"/>
      <c r="AQ32" s="271" t="s">
        <v>7</v>
      </c>
      <c r="AR32" s="272"/>
      <c r="AS32" s="272"/>
      <c r="AT32" s="272"/>
      <c r="AU32" s="273"/>
      <c r="AV32" s="271" t="s">
        <v>7</v>
      </c>
      <c r="AW32" s="272"/>
      <c r="AX32" s="272"/>
      <c r="AY32" s="272"/>
      <c r="AZ32" s="273"/>
    </row>
    <row r="33" spans="2:52" x14ac:dyDescent="0.3">
      <c r="B33" s="301"/>
      <c r="C33" s="3" t="s">
        <v>8</v>
      </c>
      <c r="D33" s="3" t="s">
        <v>9</v>
      </c>
      <c r="E33" s="3" t="s">
        <v>10</v>
      </c>
      <c r="F33" s="3" t="s">
        <v>11</v>
      </c>
      <c r="G33" s="3" t="s">
        <v>12</v>
      </c>
      <c r="H33" s="3" t="s">
        <v>8</v>
      </c>
      <c r="I33" s="3" t="s">
        <v>9</v>
      </c>
      <c r="J33" s="3" t="s">
        <v>10</v>
      </c>
      <c r="K33" s="3" t="s">
        <v>11</v>
      </c>
      <c r="L33" s="3" t="s">
        <v>12</v>
      </c>
      <c r="M33" s="3" t="s">
        <v>8</v>
      </c>
      <c r="N33" s="3" t="s">
        <v>9</v>
      </c>
      <c r="O33" s="3" t="s">
        <v>10</v>
      </c>
      <c r="P33" s="3" t="s">
        <v>11</v>
      </c>
      <c r="Q33" s="3" t="s">
        <v>12</v>
      </c>
      <c r="R33" s="3" t="s">
        <v>8</v>
      </c>
      <c r="S33" s="3" t="s">
        <v>9</v>
      </c>
      <c r="T33" s="3" t="s">
        <v>10</v>
      </c>
      <c r="U33" s="3" t="s">
        <v>11</v>
      </c>
      <c r="V33" s="3" t="s">
        <v>12</v>
      </c>
      <c r="W33" s="3" t="s">
        <v>8</v>
      </c>
      <c r="X33" s="3" t="s">
        <v>9</v>
      </c>
      <c r="Y33" s="3" t="s">
        <v>10</v>
      </c>
      <c r="Z33" s="3" t="s">
        <v>11</v>
      </c>
      <c r="AA33" s="3" t="s">
        <v>12</v>
      </c>
      <c r="AB33" s="3" t="s">
        <v>8</v>
      </c>
      <c r="AC33" s="3" t="s">
        <v>9</v>
      </c>
      <c r="AD33" s="3" t="s">
        <v>10</v>
      </c>
      <c r="AE33" s="3" t="s">
        <v>11</v>
      </c>
      <c r="AF33" s="3" t="s">
        <v>12</v>
      </c>
      <c r="AG33" s="3" t="s">
        <v>8</v>
      </c>
      <c r="AH33" s="3" t="s">
        <v>9</v>
      </c>
      <c r="AI33" s="3" t="s">
        <v>10</v>
      </c>
      <c r="AJ33" s="3" t="s">
        <v>11</v>
      </c>
      <c r="AK33" s="3" t="s">
        <v>12</v>
      </c>
      <c r="AL33" s="3" t="s">
        <v>8</v>
      </c>
      <c r="AM33" s="3" t="s">
        <v>9</v>
      </c>
      <c r="AN33" s="3" t="s">
        <v>10</v>
      </c>
      <c r="AO33" s="3" t="s">
        <v>11</v>
      </c>
      <c r="AP33" s="3" t="s">
        <v>12</v>
      </c>
      <c r="AQ33" s="3" t="s">
        <v>8</v>
      </c>
      <c r="AR33" s="3" t="s">
        <v>9</v>
      </c>
      <c r="AS33" s="3" t="s">
        <v>10</v>
      </c>
      <c r="AT33" s="3" t="s">
        <v>11</v>
      </c>
      <c r="AU33" s="3" t="s">
        <v>12</v>
      </c>
      <c r="AV33" s="3" t="s">
        <v>8</v>
      </c>
      <c r="AW33" s="3" t="s">
        <v>9</v>
      </c>
      <c r="AX33" s="3" t="s">
        <v>10</v>
      </c>
      <c r="AY33" s="3" t="s">
        <v>11</v>
      </c>
      <c r="AZ33" s="3" t="s">
        <v>12</v>
      </c>
    </row>
    <row r="34" spans="2:52" x14ac:dyDescent="0.3">
      <c r="B34" s="11" t="s">
        <v>13</v>
      </c>
      <c r="C34" s="191">
        <v>52</v>
      </c>
      <c r="D34" s="5">
        <v>3612</v>
      </c>
      <c r="E34" s="5">
        <v>1273</v>
      </c>
      <c r="F34" s="191">
        <v>92</v>
      </c>
      <c r="G34" s="6">
        <v>5029</v>
      </c>
      <c r="H34" s="191">
        <v>77</v>
      </c>
      <c r="I34" s="5">
        <v>3845</v>
      </c>
      <c r="J34" s="5">
        <v>1324</v>
      </c>
      <c r="K34" s="191">
        <v>135</v>
      </c>
      <c r="L34" s="6">
        <v>5381</v>
      </c>
      <c r="M34" s="197">
        <v>64</v>
      </c>
      <c r="N34" s="11">
        <v>4252</v>
      </c>
      <c r="O34" s="11">
        <v>1495</v>
      </c>
      <c r="P34" s="197">
        <v>161</v>
      </c>
      <c r="Q34" s="3">
        <v>5972</v>
      </c>
      <c r="R34" s="197">
        <v>103</v>
      </c>
      <c r="S34" s="11">
        <v>4407</v>
      </c>
      <c r="T34" s="11">
        <v>1426</v>
      </c>
      <c r="U34" s="197">
        <v>179</v>
      </c>
      <c r="V34" s="3">
        <v>6115</v>
      </c>
      <c r="W34" s="197">
        <v>135</v>
      </c>
      <c r="X34" s="11">
        <v>4042</v>
      </c>
      <c r="Y34" s="11">
        <v>1354</v>
      </c>
      <c r="Z34" s="197">
        <v>134</v>
      </c>
      <c r="AA34" s="3">
        <f t="shared" ref="AA34:AA39" si="7">SUM(W34:Z34)</f>
        <v>5665</v>
      </c>
      <c r="AB34" s="197">
        <v>284</v>
      </c>
      <c r="AC34" s="11">
        <v>5282</v>
      </c>
      <c r="AD34" s="11">
        <v>1892</v>
      </c>
      <c r="AE34" s="197">
        <v>180</v>
      </c>
      <c r="AF34" s="3">
        <f t="shared" ref="AF34:AF39" si="8">SUM(AB34:AE34)</f>
        <v>7638</v>
      </c>
      <c r="AG34" s="197">
        <v>104</v>
      </c>
      <c r="AH34" s="11">
        <v>6940</v>
      </c>
      <c r="AI34" s="11">
        <v>2548</v>
      </c>
      <c r="AJ34" s="197">
        <v>157</v>
      </c>
      <c r="AK34" s="3">
        <f t="shared" ref="AK34:AK39" si="9">SUM(AG34:AJ34)</f>
        <v>9749</v>
      </c>
      <c r="AL34" s="197">
        <v>274</v>
      </c>
      <c r="AM34" s="11">
        <v>6816</v>
      </c>
      <c r="AN34" s="11">
        <v>2485</v>
      </c>
      <c r="AO34" s="197">
        <v>221</v>
      </c>
      <c r="AP34" s="3">
        <f t="shared" ref="AP34:AP39" si="10">SUM(AL34:AO34)</f>
        <v>9796</v>
      </c>
      <c r="AQ34" s="197">
        <v>377</v>
      </c>
      <c r="AR34" s="11">
        <v>7947</v>
      </c>
      <c r="AS34" s="11">
        <v>3071</v>
      </c>
      <c r="AT34" s="197">
        <v>312</v>
      </c>
      <c r="AU34" s="3">
        <f t="shared" ref="AU34:AU39" si="11">SUM(AQ34:AT34)</f>
        <v>11707</v>
      </c>
      <c r="AV34" s="197">
        <v>446</v>
      </c>
      <c r="AW34" s="11">
        <v>9010</v>
      </c>
      <c r="AX34" s="11">
        <v>3308</v>
      </c>
      <c r="AY34" s="197">
        <v>325</v>
      </c>
      <c r="AZ34" s="3">
        <f t="shared" ref="AZ34:AZ39" si="12">SUM(AV34:AY34)</f>
        <v>13089</v>
      </c>
    </row>
    <row r="35" spans="2:52" x14ac:dyDescent="0.3">
      <c r="B35" s="11" t="s">
        <v>14</v>
      </c>
      <c r="C35" s="191">
        <v>134</v>
      </c>
      <c r="D35" s="5">
        <v>13828</v>
      </c>
      <c r="E35" s="5">
        <v>3882</v>
      </c>
      <c r="F35" s="191">
        <v>310</v>
      </c>
      <c r="G35" s="6">
        <v>18154</v>
      </c>
      <c r="H35" s="191">
        <v>160</v>
      </c>
      <c r="I35" s="5">
        <v>14857</v>
      </c>
      <c r="J35" s="5">
        <v>4254</v>
      </c>
      <c r="K35" s="191">
        <v>357</v>
      </c>
      <c r="L35" s="6">
        <v>19628</v>
      </c>
      <c r="M35" s="197">
        <v>131</v>
      </c>
      <c r="N35" s="11">
        <v>14688</v>
      </c>
      <c r="O35" s="11">
        <v>4079</v>
      </c>
      <c r="P35" s="197">
        <v>349</v>
      </c>
      <c r="Q35" s="3">
        <v>19247</v>
      </c>
      <c r="R35" s="197">
        <v>152</v>
      </c>
      <c r="S35" s="11">
        <v>14076</v>
      </c>
      <c r="T35" s="11">
        <v>3806</v>
      </c>
      <c r="U35" s="197">
        <v>380</v>
      </c>
      <c r="V35" s="3">
        <v>18414</v>
      </c>
      <c r="W35" s="197">
        <v>183</v>
      </c>
      <c r="X35" s="11">
        <v>10888</v>
      </c>
      <c r="Y35" s="11">
        <v>3217</v>
      </c>
      <c r="Z35" s="197">
        <v>302</v>
      </c>
      <c r="AA35" s="3">
        <f t="shared" si="7"/>
        <v>14590</v>
      </c>
      <c r="AB35" s="197">
        <v>217</v>
      </c>
      <c r="AC35" s="11">
        <v>12323</v>
      </c>
      <c r="AD35" s="11">
        <v>3882</v>
      </c>
      <c r="AE35" s="197">
        <v>387</v>
      </c>
      <c r="AF35" s="3">
        <f t="shared" si="8"/>
        <v>16809</v>
      </c>
      <c r="AG35" s="197">
        <v>132</v>
      </c>
      <c r="AH35" s="11">
        <v>13814</v>
      </c>
      <c r="AI35" s="11">
        <v>4461</v>
      </c>
      <c r="AJ35" s="197">
        <v>389</v>
      </c>
      <c r="AK35" s="3">
        <f t="shared" si="9"/>
        <v>18796</v>
      </c>
      <c r="AL35" s="197">
        <v>283</v>
      </c>
      <c r="AM35" s="11">
        <v>14151</v>
      </c>
      <c r="AN35" s="11">
        <v>4724</v>
      </c>
      <c r="AO35" s="197">
        <v>478</v>
      </c>
      <c r="AP35" s="3">
        <f t="shared" si="10"/>
        <v>19636</v>
      </c>
      <c r="AQ35" s="197">
        <v>290</v>
      </c>
      <c r="AR35" s="11">
        <v>15512</v>
      </c>
      <c r="AS35" s="11">
        <v>5076</v>
      </c>
      <c r="AT35" s="197">
        <v>444</v>
      </c>
      <c r="AU35" s="3">
        <f t="shared" si="11"/>
        <v>21322</v>
      </c>
      <c r="AV35" s="197">
        <v>332</v>
      </c>
      <c r="AW35" s="11">
        <v>16627</v>
      </c>
      <c r="AX35" s="11">
        <v>5484</v>
      </c>
      <c r="AY35" s="197">
        <v>531</v>
      </c>
      <c r="AZ35" s="3">
        <f t="shared" si="12"/>
        <v>22974</v>
      </c>
    </row>
    <row r="36" spans="2:52" x14ac:dyDescent="0.3">
      <c r="B36" s="11" t="s">
        <v>15</v>
      </c>
      <c r="C36" s="191">
        <v>108</v>
      </c>
      <c r="D36" s="5">
        <v>12885</v>
      </c>
      <c r="E36" s="5">
        <v>3678</v>
      </c>
      <c r="F36" s="191">
        <v>239</v>
      </c>
      <c r="G36" s="6">
        <v>16910</v>
      </c>
      <c r="H36" s="191">
        <v>125</v>
      </c>
      <c r="I36" s="5">
        <v>13780</v>
      </c>
      <c r="J36" s="5">
        <v>4012</v>
      </c>
      <c r="K36" s="191">
        <v>310</v>
      </c>
      <c r="L36" s="6">
        <v>18227</v>
      </c>
      <c r="M36" s="197">
        <v>116</v>
      </c>
      <c r="N36" s="11">
        <v>13606</v>
      </c>
      <c r="O36" s="11">
        <v>3859</v>
      </c>
      <c r="P36" s="197">
        <v>294</v>
      </c>
      <c r="Q36" s="3">
        <v>17875</v>
      </c>
      <c r="R36" s="197">
        <v>122</v>
      </c>
      <c r="S36" s="11">
        <v>12915</v>
      </c>
      <c r="T36" s="11">
        <v>3540</v>
      </c>
      <c r="U36" s="197">
        <v>270</v>
      </c>
      <c r="V36" s="3">
        <v>16847</v>
      </c>
      <c r="W36" s="197">
        <v>126</v>
      </c>
      <c r="X36" s="11">
        <v>9567</v>
      </c>
      <c r="Y36" s="11">
        <v>2751</v>
      </c>
      <c r="Z36" s="197">
        <v>234</v>
      </c>
      <c r="AA36" s="3">
        <f t="shared" si="7"/>
        <v>12678</v>
      </c>
      <c r="AB36" s="197">
        <v>171</v>
      </c>
      <c r="AC36" s="11">
        <v>10582</v>
      </c>
      <c r="AD36" s="11">
        <v>3444</v>
      </c>
      <c r="AE36" s="197">
        <v>286</v>
      </c>
      <c r="AF36" s="3">
        <f t="shared" si="8"/>
        <v>14483</v>
      </c>
      <c r="AG36" s="197">
        <v>128</v>
      </c>
      <c r="AH36" s="11">
        <v>11404</v>
      </c>
      <c r="AI36" s="11">
        <v>3726</v>
      </c>
      <c r="AJ36" s="197">
        <v>338</v>
      </c>
      <c r="AK36" s="3">
        <f t="shared" si="9"/>
        <v>15596</v>
      </c>
      <c r="AL36" s="197">
        <v>171</v>
      </c>
      <c r="AM36" s="11">
        <v>11535</v>
      </c>
      <c r="AN36" s="11">
        <v>3830</v>
      </c>
      <c r="AO36" s="197">
        <v>342</v>
      </c>
      <c r="AP36" s="3">
        <f t="shared" si="10"/>
        <v>15878</v>
      </c>
      <c r="AQ36" s="197">
        <v>173</v>
      </c>
      <c r="AR36" s="11">
        <v>12137</v>
      </c>
      <c r="AS36" s="11">
        <v>4072</v>
      </c>
      <c r="AT36" s="197">
        <v>372</v>
      </c>
      <c r="AU36" s="3">
        <f t="shared" si="11"/>
        <v>16754</v>
      </c>
      <c r="AV36" s="197">
        <v>182</v>
      </c>
      <c r="AW36" s="11">
        <v>12653</v>
      </c>
      <c r="AX36" s="11">
        <v>4296</v>
      </c>
      <c r="AY36" s="197">
        <v>448</v>
      </c>
      <c r="AZ36" s="3">
        <f t="shared" si="12"/>
        <v>17579</v>
      </c>
    </row>
    <row r="37" spans="2:52" x14ac:dyDescent="0.3">
      <c r="B37" s="11" t="s">
        <v>16</v>
      </c>
      <c r="C37" s="191">
        <v>190</v>
      </c>
      <c r="D37" s="5">
        <v>17024</v>
      </c>
      <c r="E37" s="5">
        <v>5376</v>
      </c>
      <c r="F37" s="191">
        <v>401</v>
      </c>
      <c r="G37" s="6">
        <v>22991</v>
      </c>
      <c r="H37" s="191">
        <v>187</v>
      </c>
      <c r="I37" s="5">
        <v>17643</v>
      </c>
      <c r="J37" s="5">
        <v>5385</v>
      </c>
      <c r="K37" s="191">
        <v>455</v>
      </c>
      <c r="L37" s="6">
        <v>23670</v>
      </c>
      <c r="M37" s="197">
        <v>177</v>
      </c>
      <c r="N37" s="11">
        <v>18011</v>
      </c>
      <c r="O37" s="11">
        <v>5327</v>
      </c>
      <c r="P37" s="197">
        <v>411</v>
      </c>
      <c r="Q37" s="3">
        <v>23926</v>
      </c>
      <c r="R37" s="197">
        <v>190</v>
      </c>
      <c r="S37" s="11">
        <v>16954</v>
      </c>
      <c r="T37" s="11">
        <v>4909</v>
      </c>
      <c r="U37" s="197">
        <v>449</v>
      </c>
      <c r="V37" s="3">
        <v>22502</v>
      </c>
      <c r="W37" s="197">
        <v>180</v>
      </c>
      <c r="X37" s="11">
        <v>12252</v>
      </c>
      <c r="Y37" s="11">
        <v>3840</v>
      </c>
      <c r="Z37" s="197">
        <v>348</v>
      </c>
      <c r="AA37" s="3">
        <f t="shared" si="7"/>
        <v>16620</v>
      </c>
      <c r="AB37" s="197">
        <v>238</v>
      </c>
      <c r="AC37" s="11">
        <v>14070</v>
      </c>
      <c r="AD37" s="11">
        <v>4977</v>
      </c>
      <c r="AE37" s="197">
        <v>457</v>
      </c>
      <c r="AF37" s="3">
        <f t="shared" si="8"/>
        <v>19742</v>
      </c>
      <c r="AG37" s="197">
        <v>211</v>
      </c>
      <c r="AH37" s="11">
        <v>15378</v>
      </c>
      <c r="AI37" s="11">
        <v>5597</v>
      </c>
      <c r="AJ37" s="197">
        <v>491</v>
      </c>
      <c r="AK37" s="3">
        <f t="shared" si="9"/>
        <v>21677</v>
      </c>
      <c r="AL37" s="197">
        <v>288</v>
      </c>
      <c r="AM37" s="11">
        <v>15425</v>
      </c>
      <c r="AN37" s="11">
        <v>5711</v>
      </c>
      <c r="AO37" s="197">
        <v>626</v>
      </c>
      <c r="AP37" s="3">
        <f t="shared" si="10"/>
        <v>22050</v>
      </c>
      <c r="AQ37" s="197">
        <v>225</v>
      </c>
      <c r="AR37" s="11">
        <v>16241</v>
      </c>
      <c r="AS37" s="11">
        <v>5940</v>
      </c>
      <c r="AT37" s="197">
        <v>602</v>
      </c>
      <c r="AU37" s="3">
        <f t="shared" si="11"/>
        <v>23008</v>
      </c>
      <c r="AV37" s="197">
        <v>277</v>
      </c>
      <c r="AW37" s="11">
        <v>16450</v>
      </c>
      <c r="AX37" s="11">
        <v>5956</v>
      </c>
      <c r="AY37" s="197">
        <v>687</v>
      </c>
      <c r="AZ37" s="3">
        <f t="shared" si="12"/>
        <v>23370</v>
      </c>
    </row>
    <row r="38" spans="2:52" x14ac:dyDescent="0.3">
      <c r="B38" s="11" t="s">
        <v>17</v>
      </c>
      <c r="C38" s="191">
        <v>187</v>
      </c>
      <c r="D38" s="5">
        <v>13496</v>
      </c>
      <c r="E38" s="5">
        <v>4539</v>
      </c>
      <c r="F38" s="191">
        <v>432</v>
      </c>
      <c r="G38" s="6">
        <v>18654</v>
      </c>
      <c r="H38" s="191">
        <v>236</v>
      </c>
      <c r="I38" s="5">
        <v>13422</v>
      </c>
      <c r="J38" s="5">
        <v>4531</v>
      </c>
      <c r="K38" s="191">
        <v>478</v>
      </c>
      <c r="L38" s="6">
        <v>18667</v>
      </c>
      <c r="M38" s="197">
        <v>225</v>
      </c>
      <c r="N38" s="11">
        <v>14505</v>
      </c>
      <c r="O38" s="11">
        <v>4633</v>
      </c>
      <c r="P38" s="197">
        <v>478</v>
      </c>
      <c r="Q38" s="3">
        <v>19841</v>
      </c>
      <c r="R38" s="197">
        <v>221</v>
      </c>
      <c r="S38" s="11">
        <v>12939</v>
      </c>
      <c r="T38" s="11">
        <v>4274</v>
      </c>
      <c r="U38" s="197">
        <v>460</v>
      </c>
      <c r="V38" s="3">
        <v>17894</v>
      </c>
      <c r="W38" s="197">
        <v>214</v>
      </c>
      <c r="X38" s="11">
        <v>9777</v>
      </c>
      <c r="Y38" s="11">
        <v>3383</v>
      </c>
      <c r="Z38" s="197">
        <v>403</v>
      </c>
      <c r="AA38" s="3">
        <f t="shared" si="7"/>
        <v>13777</v>
      </c>
      <c r="AB38" s="197">
        <v>260</v>
      </c>
      <c r="AC38" s="11">
        <v>11980</v>
      </c>
      <c r="AD38" s="11">
        <v>4483</v>
      </c>
      <c r="AE38" s="197">
        <v>514</v>
      </c>
      <c r="AF38" s="3">
        <f t="shared" si="8"/>
        <v>17237</v>
      </c>
      <c r="AG38" s="197">
        <v>241</v>
      </c>
      <c r="AH38" s="11">
        <v>13247</v>
      </c>
      <c r="AI38" s="11">
        <v>5041</v>
      </c>
      <c r="AJ38" s="197">
        <v>562</v>
      </c>
      <c r="AK38" s="3">
        <f t="shared" si="9"/>
        <v>19091</v>
      </c>
      <c r="AL38" s="197">
        <v>353</v>
      </c>
      <c r="AM38" s="11">
        <v>13215</v>
      </c>
      <c r="AN38" s="11">
        <v>5337</v>
      </c>
      <c r="AO38" s="197">
        <v>662</v>
      </c>
      <c r="AP38" s="3">
        <f t="shared" si="10"/>
        <v>19567</v>
      </c>
      <c r="AQ38" s="197">
        <v>263</v>
      </c>
      <c r="AR38" s="11">
        <v>13065</v>
      </c>
      <c r="AS38" s="11">
        <v>5310</v>
      </c>
      <c r="AT38" s="197">
        <v>633</v>
      </c>
      <c r="AU38" s="3">
        <f t="shared" si="11"/>
        <v>19271</v>
      </c>
      <c r="AV38" s="197">
        <v>220</v>
      </c>
      <c r="AW38" s="11">
        <v>13071</v>
      </c>
      <c r="AX38" s="11">
        <v>5612</v>
      </c>
      <c r="AY38" s="197">
        <v>765</v>
      </c>
      <c r="AZ38" s="3">
        <f t="shared" si="12"/>
        <v>19668</v>
      </c>
    </row>
    <row r="39" spans="2:52" x14ac:dyDescent="0.3">
      <c r="B39" s="11" t="s">
        <v>18</v>
      </c>
      <c r="C39" s="191">
        <v>182</v>
      </c>
      <c r="D39" s="5">
        <v>11003</v>
      </c>
      <c r="E39" s="5">
        <v>2597</v>
      </c>
      <c r="F39" s="191">
        <v>310</v>
      </c>
      <c r="G39" s="6">
        <v>14092</v>
      </c>
      <c r="H39" s="191">
        <v>236</v>
      </c>
      <c r="I39" s="5">
        <v>9747</v>
      </c>
      <c r="J39" s="5">
        <v>2440</v>
      </c>
      <c r="K39" s="191">
        <v>332</v>
      </c>
      <c r="L39" s="6">
        <v>12755</v>
      </c>
      <c r="M39" s="197">
        <v>233</v>
      </c>
      <c r="N39" s="11">
        <v>11642</v>
      </c>
      <c r="O39" s="11">
        <v>2588</v>
      </c>
      <c r="P39" s="197">
        <v>301</v>
      </c>
      <c r="Q39" s="3">
        <v>14764</v>
      </c>
      <c r="R39" s="197">
        <v>232</v>
      </c>
      <c r="S39" s="11">
        <v>10640</v>
      </c>
      <c r="T39" s="11">
        <v>2477</v>
      </c>
      <c r="U39" s="197">
        <v>372</v>
      </c>
      <c r="V39" s="3">
        <v>13721</v>
      </c>
      <c r="W39" s="197">
        <v>212</v>
      </c>
      <c r="X39" s="11">
        <v>9104</v>
      </c>
      <c r="Y39" s="11">
        <v>1880</v>
      </c>
      <c r="Z39" s="197">
        <v>262</v>
      </c>
      <c r="AA39" s="3">
        <f t="shared" si="7"/>
        <v>11458</v>
      </c>
      <c r="AB39" s="197">
        <v>235</v>
      </c>
      <c r="AC39" s="11">
        <v>11777</v>
      </c>
      <c r="AD39" s="11">
        <v>2879</v>
      </c>
      <c r="AE39" s="197">
        <v>400</v>
      </c>
      <c r="AF39" s="3">
        <f t="shared" si="8"/>
        <v>15291</v>
      </c>
      <c r="AG39" s="197">
        <v>286</v>
      </c>
      <c r="AH39" s="11">
        <v>12708</v>
      </c>
      <c r="AI39" s="11">
        <v>3239</v>
      </c>
      <c r="AJ39" s="197">
        <v>515</v>
      </c>
      <c r="AK39" s="3">
        <f t="shared" si="9"/>
        <v>16748</v>
      </c>
      <c r="AL39" s="197">
        <v>412</v>
      </c>
      <c r="AM39" s="11">
        <v>12575</v>
      </c>
      <c r="AN39" s="11">
        <v>3510</v>
      </c>
      <c r="AO39" s="197">
        <v>560</v>
      </c>
      <c r="AP39" s="3">
        <f t="shared" si="10"/>
        <v>17057</v>
      </c>
      <c r="AQ39" s="197">
        <v>216</v>
      </c>
      <c r="AR39" s="11">
        <v>11387</v>
      </c>
      <c r="AS39" s="11">
        <v>3017</v>
      </c>
      <c r="AT39" s="197">
        <v>510</v>
      </c>
      <c r="AU39" s="3">
        <f t="shared" si="11"/>
        <v>15130</v>
      </c>
      <c r="AV39" s="197">
        <v>213</v>
      </c>
      <c r="AW39" s="11">
        <v>10015</v>
      </c>
      <c r="AX39" s="11">
        <v>3369</v>
      </c>
      <c r="AY39" s="197">
        <v>605</v>
      </c>
      <c r="AZ39" s="3">
        <f t="shared" si="12"/>
        <v>14202</v>
      </c>
    </row>
    <row r="40" spans="2:52" x14ac:dyDescent="0.3">
      <c r="B40" s="3" t="s">
        <v>19</v>
      </c>
      <c r="C40" s="192">
        <v>853</v>
      </c>
      <c r="D40" s="6">
        <v>71848</v>
      </c>
      <c r="E40" s="6">
        <v>21345</v>
      </c>
      <c r="F40" s="6">
        <v>1784</v>
      </c>
      <c r="G40" s="6">
        <v>95830</v>
      </c>
      <c r="H40" s="6">
        <v>1021</v>
      </c>
      <c r="I40" s="6">
        <v>73294</v>
      </c>
      <c r="J40" s="6">
        <v>21946</v>
      </c>
      <c r="K40" s="6">
        <v>2067</v>
      </c>
      <c r="L40" s="6">
        <v>98328</v>
      </c>
      <c r="M40" s="3">
        <v>946</v>
      </c>
      <c r="N40" s="3">
        <v>76704</v>
      </c>
      <c r="O40" s="3">
        <v>21981</v>
      </c>
      <c r="P40" s="3">
        <v>1994</v>
      </c>
      <c r="Q40" s="3">
        <v>101625</v>
      </c>
      <c r="R40" s="3">
        <v>1020</v>
      </c>
      <c r="S40" s="3">
        <v>71931</v>
      </c>
      <c r="T40" s="3">
        <v>20432</v>
      </c>
      <c r="U40" s="3">
        <v>2110</v>
      </c>
      <c r="V40" s="3">
        <v>95493</v>
      </c>
      <c r="W40" s="3">
        <f t="shared" ref="W40:AF40" si="13">SUM(W34:W39)</f>
        <v>1050</v>
      </c>
      <c r="X40" s="3">
        <f t="shared" si="13"/>
        <v>55630</v>
      </c>
      <c r="Y40" s="3">
        <f t="shared" si="13"/>
        <v>16425</v>
      </c>
      <c r="Z40" s="3">
        <f t="shared" si="13"/>
        <v>1683</v>
      </c>
      <c r="AA40" s="3">
        <f t="shared" si="13"/>
        <v>74788</v>
      </c>
      <c r="AB40" s="3">
        <f t="shared" si="13"/>
        <v>1405</v>
      </c>
      <c r="AC40" s="3">
        <f t="shared" si="13"/>
        <v>66014</v>
      </c>
      <c r="AD40" s="3">
        <f t="shared" si="13"/>
        <v>21557</v>
      </c>
      <c r="AE40" s="3">
        <f t="shared" si="13"/>
        <v>2224</v>
      </c>
      <c r="AF40" s="3">
        <f t="shared" si="13"/>
        <v>91200</v>
      </c>
      <c r="AG40" s="3">
        <f t="shared" ref="AG40:AP40" si="14">SUM(AG34:AG39)</f>
        <v>1102</v>
      </c>
      <c r="AH40" s="3">
        <f t="shared" si="14"/>
        <v>73491</v>
      </c>
      <c r="AI40" s="3">
        <f t="shared" si="14"/>
        <v>24612</v>
      </c>
      <c r="AJ40" s="3">
        <f t="shared" si="14"/>
        <v>2452</v>
      </c>
      <c r="AK40" s="3">
        <f t="shared" si="14"/>
        <v>101657</v>
      </c>
      <c r="AL40" s="3">
        <f t="shared" si="14"/>
        <v>1781</v>
      </c>
      <c r="AM40" s="3">
        <f t="shared" si="14"/>
        <v>73717</v>
      </c>
      <c r="AN40" s="3">
        <f t="shared" si="14"/>
        <v>25597</v>
      </c>
      <c r="AO40" s="3">
        <f t="shared" si="14"/>
        <v>2889</v>
      </c>
      <c r="AP40" s="3">
        <f t="shared" si="14"/>
        <v>103984</v>
      </c>
      <c r="AQ40" s="3">
        <f t="shared" ref="AQ40:AZ40" si="15">SUM(AQ34:AQ39)</f>
        <v>1544</v>
      </c>
      <c r="AR40" s="3">
        <f t="shared" si="15"/>
        <v>76289</v>
      </c>
      <c r="AS40" s="3">
        <f t="shared" si="15"/>
        <v>26486</v>
      </c>
      <c r="AT40" s="3">
        <f t="shared" si="15"/>
        <v>2873</v>
      </c>
      <c r="AU40" s="3">
        <f t="shared" si="15"/>
        <v>107192</v>
      </c>
      <c r="AV40" s="3">
        <f t="shared" si="15"/>
        <v>1670</v>
      </c>
      <c r="AW40" s="3">
        <f t="shared" si="15"/>
        <v>77826</v>
      </c>
      <c r="AX40" s="3">
        <f t="shared" si="15"/>
        <v>28025</v>
      </c>
      <c r="AY40" s="3">
        <f t="shared" si="15"/>
        <v>3361</v>
      </c>
      <c r="AZ40" s="3">
        <f t="shared" si="15"/>
        <v>110882</v>
      </c>
    </row>
    <row r="41" spans="2:52" x14ac:dyDescent="0.3">
      <c r="B41" s="28" t="s">
        <v>86</v>
      </c>
      <c r="C41" s="4"/>
      <c r="D41" s="4"/>
      <c r="E41" s="4"/>
      <c r="F41" s="4"/>
      <c r="G41" s="4"/>
      <c r="H41" s="4"/>
      <c r="I41" s="4"/>
      <c r="J41" s="4"/>
      <c r="K41" s="4"/>
      <c r="L41" s="4"/>
      <c r="AP41" s="200">
        <f>SUM(AP40,AK40)</f>
        <v>205641</v>
      </c>
      <c r="AU41" s="258">
        <f>(AZ41-AP41)/AP41</f>
        <v>6.0459733224405642E-2</v>
      </c>
      <c r="AZ41" s="200">
        <f>SUM(AZ40,AU40)</f>
        <v>218074</v>
      </c>
    </row>
    <row r="42" spans="2:52" x14ac:dyDescent="0.3">
      <c r="B42" s="227"/>
      <c r="C42" s="4"/>
      <c r="D42" s="4"/>
      <c r="E42" s="4"/>
      <c r="F42" s="4"/>
      <c r="G42" s="4"/>
      <c r="H42" s="4"/>
      <c r="I42" s="4"/>
      <c r="J42" s="4"/>
      <c r="K42" s="4"/>
      <c r="L42" s="4"/>
    </row>
    <row r="43" spans="2:52" ht="28.5" customHeight="1" x14ac:dyDescent="0.3">
      <c r="B43" s="279" t="s">
        <v>58</v>
      </c>
      <c r="C43" s="280"/>
      <c r="D43" s="280"/>
      <c r="E43" s="280"/>
      <c r="F43" s="280"/>
      <c r="G43" s="280"/>
      <c r="H43" s="280"/>
      <c r="I43" s="280"/>
      <c r="J43" s="280"/>
      <c r="K43" s="280"/>
      <c r="L43" s="281"/>
      <c r="AL43" s="200">
        <v>4121000</v>
      </c>
      <c r="AM43" s="200">
        <v>4902000</v>
      </c>
      <c r="AN43" s="258">
        <f>(AM43-AL43)/AL43</f>
        <v>0.18951710749818004</v>
      </c>
    </row>
    <row r="44" spans="2:52" ht="23" x14ac:dyDescent="0.3">
      <c r="B44" s="198"/>
      <c r="C44" s="19" t="s">
        <v>39</v>
      </c>
      <c r="D44" s="19" t="s">
        <v>4</v>
      </c>
      <c r="E44" s="19" t="s">
        <v>207</v>
      </c>
      <c r="F44" s="19" t="s">
        <v>209</v>
      </c>
      <c r="G44" s="19" t="s">
        <v>247</v>
      </c>
      <c r="H44" s="19" t="s">
        <v>246</v>
      </c>
      <c r="I44" s="19" t="s">
        <v>255</v>
      </c>
      <c r="J44" s="19" t="s">
        <v>254</v>
      </c>
      <c r="K44" s="19" t="s">
        <v>295</v>
      </c>
      <c r="L44" s="19" t="s">
        <v>292</v>
      </c>
      <c r="AL44" s="200">
        <v>1493000</v>
      </c>
      <c r="AM44" s="200">
        <v>1839000</v>
      </c>
      <c r="AN44" s="258">
        <f>(AM44-AL44)/AL44</f>
        <v>0.23174815807099799</v>
      </c>
    </row>
    <row r="45" spans="2:52" x14ac:dyDescent="0.3">
      <c r="B45" s="13" t="s">
        <v>20</v>
      </c>
      <c r="C45" s="13" t="s">
        <v>29</v>
      </c>
      <c r="D45" s="13" t="s">
        <v>29</v>
      </c>
      <c r="E45" s="13" t="s">
        <v>29</v>
      </c>
      <c r="F45" s="13" t="s">
        <v>29</v>
      </c>
      <c r="G45" s="13" t="s">
        <v>29</v>
      </c>
      <c r="H45" s="13" t="s">
        <v>29</v>
      </c>
      <c r="I45" s="13" t="s">
        <v>29</v>
      </c>
      <c r="J45" s="13" t="s">
        <v>29</v>
      </c>
      <c r="K45" s="13" t="s">
        <v>29</v>
      </c>
      <c r="L45" s="13" t="s">
        <v>29</v>
      </c>
    </row>
    <row r="46" spans="2:52" x14ac:dyDescent="0.3">
      <c r="B46" s="11" t="s">
        <v>13</v>
      </c>
      <c r="C46" s="8">
        <v>2487</v>
      </c>
      <c r="D46" s="8">
        <v>2560</v>
      </c>
      <c r="E46" s="11">
        <v>2860</v>
      </c>
      <c r="F46" s="11">
        <v>3178</v>
      </c>
      <c r="G46" s="11">
        <v>2835</v>
      </c>
      <c r="H46" s="11">
        <v>3580</v>
      </c>
      <c r="I46" s="11">
        <v>4654</v>
      </c>
      <c r="J46" s="11">
        <v>4920</v>
      </c>
      <c r="K46" s="11">
        <v>6023</v>
      </c>
      <c r="L46" s="11">
        <v>6248</v>
      </c>
    </row>
    <row r="47" spans="2:52" x14ac:dyDescent="0.3">
      <c r="B47" s="11" t="s">
        <v>14</v>
      </c>
      <c r="C47" s="8">
        <v>10538</v>
      </c>
      <c r="D47" s="8">
        <v>11821</v>
      </c>
      <c r="E47" s="11">
        <v>12007</v>
      </c>
      <c r="F47" s="11">
        <v>11783</v>
      </c>
      <c r="G47" s="11">
        <v>9273</v>
      </c>
      <c r="H47" s="11">
        <v>10101</v>
      </c>
      <c r="I47" s="11">
        <v>11682</v>
      </c>
      <c r="J47" s="11">
        <v>12009</v>
      </c>
      <c r="K47" s="11">
        <v>13474</v>
      </c>
      <c r="L47" s="11">
        <v>13858</v>
      </c>
    </row>
    <row r="48" spans="2:52" x14ac:dyDescent="0.3">
      <c r="B48" s="11" t="s">
        <v>15</v>
      </c>
      <c r="C48" s="8">
        <v>10500</v>
      </c>
      <c r="D48" s="8">
        <v>11509</v>
      </c>
      <c r="E48" s="11">
        <v>11745</v>
      </c>
      <c r="F48" s="11">
        <v>11106</v>
      </c>
      <c r="G48" s="11">
        <v>8344</v>
      </c>
      <c r="H48" s="11">
        <v>9166</v>
      </c>
      <c r="I48" s="11">
        <v>9951</v>
      </c>
      <c r="J48" s="11">
        <v>10052</v>
      </c>
      <c r="K48" s="11">
        <v>10717</v>
      </c>
      <c r="L48" s="11">
        <v>10967</v>
      </c>
    </row>
    <row r="49" spans="2:52" x14ac:dyDescent="0.3">
      <c r="B49" s="11" t="s">
        <v>16</v>
      </c>
      <c r="C49" s="8">
        <v>14557</v>
      </c>
      <c r="D49" s="8">
        <v>15269</v>
      </c>
      <c r="E49" s="11">
        <v>15924</v>
      </c>
      <c r="F49" s="11">
        <v>15224</v>
      </c>
      <c r="G49" s="11">
        <v>10879</v>
      </c>
      <c r="H49" s="11">
        <v>12659</v>
      </c>
      <c r="I49" s="11">
        <v>13782</v>
      </c>
      <c r="J49" s="11">
        <v>14024</v>
      </c>
      <c r="K49" s="11">
        <v>14826</v>
      </c>
      <c r="L49" s="11">
        <v>14795</v>
      </c>
    </row>
    <row r="50" spans="2:52" x14ac:dyDescent="0.3">
      <c r="B50" s="11" t="s">
        <v>17</v>
      </c>
      <c r="C50" s="8">
        <v>12149</v>
      </c>
      <c r="D50" s="8">
        <v>12086</v>
      </c>
      <c r="E50" s="11">
        <v>13023</v>
      </c>
      <c r="F50" s="11">
        <v>12110</v>
      </c>
      <c r="G50" s="11">
        <v>9056</v>
      </c>
      <c r="H50" s="11">
        <v>11069</v>
      </c>
      <c r="I50" s="11">
        <v>11738</v>
      </c>
      <c r="J50" s="11">
        <v>12019</v>
      </c>
      <c r="K50" s="11">
        <v>11726</v>
      </c>
      <c r="L50" s="11">
        <v>12258</v>
      </c>
    </row>
    <row r="51" spans="2:52" x14ac:dyDescent="0.3">
      <c r="B51" s="11" t="s">
        <v>18</v>
      </c>
      <c r="C51" s="8">
        <v>9035</v>
      </c>
      <c r="D51" s="8">
        <v>7745</v>
      </c>
      <c r="E51" s="11">
        <v>9544</v>
      </c>
      <c r="F51" s="11">
        <v>9507</v>
      </c>
      <c r="G51" s="11">
        <v>7508</v>
      </c>
      <c r="H51" s="11">
        <v>10115</v>
      </c>
      <c r="I51" s="11">
        <v>10015</v>
      </c>
      <c r="J51" s="11">
        <v>10078</v>
      </c>
      <c r="K51" s="11">
        <v>8360</v>
      </c>
      <c r="L51" s="11">
        <v>8632</v>
      </c>
    </row>
    <row r="52" spans="2:52" x14ac:dyDescent="0.3">
      <c r="B52" s="3" t="s">
        <v>19</v>
      </c>
      <c r="C52" s="12">
        <v>59266</v>
      </c>
      <c r="D52" s="12">
        <v>60990</v>
      </c>
      <c r="E52" s="3">
        <v>65103</v>
      </c>
      <c r="F52" s="3">
        <v>62908</v>
      </c>
      <c r="G52" s="3">
        <f t="shared" ref="G52:L52" si="16">SUM(G46:G51)</f>
        <v>47895</v>
      </c>
      <c r="H52" s="3">
        <f t="shared" si="16"/>
        <v>56690</v>
      </c>
      <c r="I52" s="3">
        <f t="shared" si="16"/>
        <v>61822</v>
      </c>
      <c r="J52" s="3">
        <f t="shared" si="16"/>
        <v>63102</v>
      </c>
      <c r="K52" s="3">
        <f t="shared" si="16"/>
        <v>65126</v>
      </c>
      <c r="L52" s="3">
        <f t="shared" si="16"/>
        <v>66758</v>
      </c>
      <c r="M52" s="200">
        <f>SUM(K52:L52)</f>
        <v>131884</v>
      </c>
      <c r="N52" s="259"/>
    </row>
    <row r="53" spans="2:52" x14ac:dyDescent="0.3">
      <c r="B53" s="214" t="s">
        <v>189</v>
      </c>
      <c r="C53" s="214"/>
      <c r="D53" s="214"/>
      <c r="E53" s="214"/>
      <c r="F53" s="214"/>
      <c r="G53" s="214"/>
      <c r="H53" s="214"/>
      <c r="I53" s="214"/>
      <c r="J53" s="214"/>
      <c r="K53" s="214"/>
      <c r="L53" s="214"/>
    </row>
    <row r="54" spans="2:52" x14ac:dyDescent="0.3">
      <c r="B54" s="214"/>
      <c r="C54" s="214"/>
      <c r="D54" s="214"/>
      <c r="E54" s="214"/>
      <c r="F54" s="214"/>
      <c r="G54" s="214"/>
      <c r="H54" s="214"/>
      <c r="I54" s="214"/>
      <c r="J54" s="214"/>
      <c r="K54" s="214"/>
      <c r="L54" s="214"/>
    </row>
    <row r="55" spans="2:52" x14ac:dyDescent="0.3">
      <c r="B55" s="276" t="s">
        <v>59</v>
      </c>
      <c r="C55" s="277"/>
      <c r="D55" s="277"/>
      <c r="E55" s="277"/>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c r="AE55" s="277"/>
      <c r="AF55" s="277"/>
      <c r="AG55" s="277"/>
      <c r="AH55" s="277"/>
      <c r="AI55" s="277"/>
      <c r="AJ55" s="277"/>
      <c r="AK55" s="277"/>
      <c r="AL55" s="277"/>
      <c r="AM55" s="277"/>
      <c r="AN55" s="277"/>
      <c r="AO55" s="277"/>
      <c r="AP55" s="277"/>
      <c r="AQ55" s="277"/>
      <c r="AR55" s="277"/>
      <c r="AS55" s="277"/>
      <c r="AT55" s="277"/>
      <c r="AU55" s="277"/>
      <c r="AV55" s="277"/>
      <c r="AW55" s="277"/>
      <c r="AX55" s="277"/>
      <c r="AY55" s="277"/>
      <c r="AZ55" s="278"/>
    </row>
    <row r="56" spans="2:52" x14ac:dyDescent="0.3">
      <c r="B56" s="299" t="s">
        <v>6</v>
      </c>
      <c r="C56" s="271" t="s">
        <v>3</v>
      </c>
      <c r="D56" s="272"/>
      <c r="E56" s="272"/>
      <c r="F56" s="272"/>
      <c r="G56" s="273"/>
      <c r="H56" s="271" t="s">
        <v>4</v>
      </c>
      <c r="I56" s="272"/>
      <c r="J56" s="272"/>
      <c r="K56" s="272"/>
      <c r="L56" s="273"/>
      <c r="M56" s="271" t="s">
        <v>208</v>
      </c>
      <c r="N56" s="272"/>
      <c r="O56" s="272"/>
      <c r="P56" s="272"/>
      <c r="Q56" s="273"/>
      <c r="R56" s="271" t="s">
        <v>209</v>
      </c>
      <c r="S56" s="272"/>
      <c r="T56" s="272"/>
      <c r="U56" s="272"/>
      <c r="V56" s="273"/>
      <c r="W56" s="271" t="s">
        <v>245</v>
      </c>
      <c r="X56" s="272"/>
      <c r="Y56" s="272"/>
      <c r="Z56" s="272"/>
      <c r="AA56" s="273"/>
      <c r="AB56" s="271" t="s">
        <v>246</v>
      </c>
      <c r="AC56" s="272"/>
      <c r="AD56" s="272"/>
      <c r="AE56" s="272"/>
      <c r="AF56" s="273"/>
      <c r="AG56" s="271" t="s">
        <v>253</v>
      </c>
      <c r="AH56" s="272"/>
      <c r="AI56" s="272"/>
      <c r="AJ56" s="272"/>
      <c r="AK56" s="273"/>
      <c r="AL56" s="271" t="s">
        <v>254</v>
      </c>
      <c r="AM56" s="272"/>
      <c r="AN56" s="272"/>
      <c r="AO56" s="272"/>
      <c r="AP56" s="273"/>
      <c r="AQ56" s="271" t="s">
        <v>291</v>
      </c>
      <c r="AR56" s="272"/>
      <c r="AS56" s="272"/>
      <c r="AT56" s="272"/>
      <c r="AU56" s="273"/>
      <c r="AV56" s="271" t="s">
        <v>292</v>
      </c>
      <c r="AW56" s="272"/>
      <c r="AX56" s="272"/>
      <c r="AY56" s="272"/>
      <c r="AZ56" s="273"/>
    </row>
    <row r="57" spans="2:52" x14ac:dyDescent="0.3">
      <c r="B57" s="300"/>
      <c r="C57" s="271" t="s">
        <v>7</v>
      </c>
      <c r="D57" s="272"/>
      <c r="E57" s="272"/>
      <c r="F57" s="272"/>
      <c r="G57" s="273"/>
      <c r="H57" s="271" t="s">
        <v>7</v>
      </c>
      <c r="I57" s="272"/>
      <c r="J57" s="272"/>
      <c r="K57" s="272"/>
      <c r="L57" s="273"/>
      <c r="M57" s="271" t="s">
        <v>7</v>
      </c>
      <c r="N57" s="272"/>
      <c r="O57" s="272"/>
      <c r="P57" s="272"/>
      <c r="Q57" s="273"/>
      <c r="R57" s="271" t="s">
        <v>7</v>
      </c>
      <c r="S57" s="272"/>
      <c r="T57" s="272"/>
      <c r="U57" s="272"/>
      <c r="V57" s="273"/>
      <c r="W57" s="271" t="s">
        <v>7</v>
      </c>
      <c r="X57" s="272"/>
      <c r="Y57" s="272"/>
      <c r="Z57" s="272"/>
      <c r="AA57" s="273"/>
      <c r="AB57" s="271" t="s">
        <v>7</v>
      </c>
      <c r="AC57" s="272"/>
      <c r="AD57" s="272"/>
      <c r="AE57" s="272"/>
      <c r="AF57" s="273"/>
      <c r="AG57" s="271" t="s">
        <v>7</v>
      </c>
      <c r="AH57" s="272"/>
      <c r="AI57" s="272"/>
      <c r="AJ57" s="272"/>
      <c r="AK57" s="273"/>
      <c r="AL57" s="271" t="s">
        <v>7</v>
      </c>
      <c r="AM57" s="272"/>
      <c r="AN57" s="272"/>
      <c r="AO57" s="272"/>
      <c r="AP57" s="273"/>
      <c r="AQ57" s="271" t="s">
        <v>7</v>
      </c>
      <c r="AR57" s="272"/>
      <c r="AS57" s="272"/>
      <c r="AT57" s="272"/>
      <c r="AU57" s="273"/>
      <c r="AV57" s="271" t="s">
        <v>7</v>
      </c>
      <c r="AW57" s="272"/>
      <c r="AX57" s="272"/>
      <c r="AY57" s="272"/>
      <c r="AZ57" s="273"/>
    </row>
    <row r="58" spans="2:52" x14ac:dyDescent="0.3">
      <c r="B58" s="301"/>
      <c r="C58" s="3" t="s">
        <v>8</v>
      </c>
      <c r="D58" s="3" t="s">
        <v>9</v>
      </c>
      <c r="E58" s="3" t="s">
        <v>10</v>
      </c>
      <c r="F58" s="3" t="s">
        <v>11</v>
      </c>
      <c r="G58" s="3" t="s">
        <v>12</v>
      </c>
      <c r="H58" s="3" t="s">
        <v>8</v>
      </c>
      <c r="I58" s="3" t="s">
        <v>9</v>
      </c>
      <c r="J58" s="3" t="s">
        <v>10</v>
      </c>
      <c r="K58" s="3" t="s">
        <v>11</v>
      </c>
      <c r="L58" s="3" t="s">
        <v>12</v>
      </c>
      <c r="M58" s="3" t="s">
        <v>8</v>
      </c>
      <c r="N58" s="3" t="s">
        <v>9</v>
      </c>
      <c r="O58" s="3" t="s">
        <v>10</v>
      </c>
      <c r="P58" s="3" t="s">
        <v>11</v>
      </c>
      <c r="Q58" s="3" t="s">
        <v>12</v>
      </c>
      <c r="R58" s="3" t="s">
        <v>8</v>
      </c>
      <c r="S58" s="3" t="s">
        <v>9</v>
      </c>
      <c r="T58" s="3" t="s">
        <v>10</v>
      </c>
      <c r="U58" s="3" t="s">
        <v>11</v>
      </c>
      <c r="V58" s="3" t="s">
        <v>12</v>
      </c>
      <c r="W58" s="3" t="s">
        <v>8</v>
      </c>
      <c r="X58" s="3" t="s">
        <v>9</v>
      </c>
      <c r="Y58" s="3" t="s">
        <v>10</v>
      </c>
      <c r="Z58" s="3" t="s">
        <v>11</v>
      </c>
      <c r="AA58" s="3" t="s">
        <v>12</v>
      </c>
      <c r="AB58" s="3" t="s">
        <v>8</v>
      </c>
      <c r="AC58" s="3" t="s">
        <v>9</v>
      </c>
      <c r="AD58" s="3" t="s">
        <v>10</v>
      </c>
      <c r="AE58" s="3" t="s">
        <v>11</v>
      </c>
      <c r="AF58" s="3" t="s">
        <v>12</v>
      </c>
      <c r="AG58" s="3" t="s">
        <v>8</v>
      </c>
      <c r="AH58" s="3" t="s">
        <v>9</v>
      </c>
      <c r="AI58" s="3" t="s">
        <v>10</v>
      </c>
      <c r="AJ58" s="3" t="s">
        <v>11</v>
      </c>
      <c r="AK58" s="3" t="s">
        <v>12</v>
      </c>
      <c r="AL58" s="3" t="s">
        <v>8</v>
      </c>
      <c r="AM58" s="3" t="s">
        <v>9</v>
      </c>
      <c r="AN58" s="3" t="s">
        <v>10</v>
      </c>
      <c r="AO58" s="3" t="s">
        <v>11</v>
      </c>
      <c r="AP58" s="3" t="s">
        <v>12</v>
      </c>
      <c r="AQ58" s="3" t="s">
        <v>8</v>
      </c>
      <c r="AR58" s="3" t="s">
        <v>9</v>
      </c>
      <c r="AS58" s="3" t="s">
        <v>10</v>
      </c>
      <c r="AT58" s="3" t="s">
        <v>11</v>
      </c>
      <c r="AU58" s="3" t="s">
        <v>12</v>
      </c>
      <c r="AV58" s="3" t="s">
        <v>8</v>
      </c>
      <c r="AW58" s="3" t="s">
        <v>9</v>
      </c>
      <c r="AX58" s="3" t="s">
        <v>10</v>
      </c>
      <c r="AY58" s="3" t="s">
        <v>11</v>
      </c>
      <c r="AZ58" s="3" t="s">
        <v>12</v>
      </c>
    </row>
    <row r="59" spans="2:52" x14ac:dyDescent="0.3">
      <c r="B59" s="11" t="s">
        <v>13</v>
      </c>
      <c r="C59" s="5"/>
      <c r="D59" s="5">
        <v>2090</v>
      </c>
      <c r="E59" s="5">
        <v>453</v>
      </c>
      <c r="F59" s="5">
        <v>11</v>
      </c>
      <c r="G59" s="6">
        <v>2554</v>
      </c>
      <c r="H59" s="5"/>
      <c r="I59" s="5">
        <v>1775</v>
      </c>
      <c r="J59" s="5">
        <v>446</v>
      </c>
      <c r="K59" s="5">
        <v>15</v>
      </c>
      <c r="L59" s="6">
        <v>2236</v>
      </c>
      <c r="M59" s="5"/>
      <c r="N59" s="11">
        <v>2110</v>
      </c>
      <c r="O59" s="197">
        <v>560</v>
      </c>
      <c r="P59" s="197">
        <v>17</v>
      </c>
      <c r="Q59" s="3">
        <v>2687</v>
      </c>
      <c r="R59" s="5"/>
      <c r="S59" s="11">
        <v>2604</v>
      </c>
      <c r="T59" s="197">
        <v>615</v>
      </c>
      <c r="U59" s="197">
        <v>19</v>
      </c>
      <c r="V59" s="3">
        <v>3238</v>
      </c>
      <c r="W59" s="5"/>
      <c r="X59" s="11">
        <v>2146</v>
      </c>
      <c r="Y59" s="197">
        <v>640</v>
      </c>
      <c r="Z59" s="197">
        <v>14</v>
      </c>
      <c r="AA59" s="3">
        <f t="shared" ref="AA59:AA65" si="17">SUM(X59:Z59)</f>
        <v>2800</v>
      </c>
      <c r="AB59" s="5"/>
      <c r="AC59" s="11">
        <v>2469</v>
      </c>
      <c r="AD59" s="197">
        <v>820</v>
      </c>
      <c r="AE59" s="197">
        <v>22</v>
      </c>
      <c r="AF59" s="3">
        <f t="shared" ref="AF59:AF64" si="18">SUM(AC59:AE59)</f>
        <v>3311</v>
      </c>
      <c r="AG59" s="5"/>
      <c r="AH59" s="11">
        <v>2602</v>
      </c>
      <c r="AI59" s="197">
        <v>963</v>
      </c>
      <c r="AJ59" s="197">
        <v>17</v>
      </c>
      <c r="AK59" s="3">
        <f t="shared" ref="AK59:AK65" si="19">SUM(AH59:AJ59)</f>
        <v>3582</v>
      </c>
      <c r="AL59" s="5"/>
      <c r="AM59" s="11">
        <v>3065</v>
      </c>
      <c r="AN59" s="197">
        <v>948</v>
      </c>
      <c r="AO59" s="197">
        <v>24</v>
      </c>
      <c r="AP59" s="3">
        <f t="shared" ref="AP59:AP64" si="20">SUM(AM59:AO59)</f>
        <v>4037</v>
      </c>
      <c r="AQ59" s="5"/>
      <c r="AR59" s="11">
        <v>3346</v>
      </c>
      <c r="AS59" s="197">
        <v>1091</v>
      </c>
      <c r="AT59" s="197">
        <v>14</v>
      </c>
      <c r="AU59" s="3">
        <f t="shared" ref="AU59:AU65" si="21">SUM(AR59:AT59)</f>
        <v>4451</v>
      </c>
      <c r="AV59" s="5"/>
      <c r="AW59" s="11">
        <v>3642</v>
      </c>
      <c r="AX59" s="197">
        <v>1179</v>
      </c>
      <c r="AY59" s="197">
        <v>38</v>
      </c>
      <c r="AZ59" s="3">
        <f t="shared" ref="AZ59:AZ64" si="22">SUM(AW59:AY59)</f>
        <v>4859</v>
      </c>
    </row>
    <row r="60" spans="2:52" x14ac:dyDescent="0.3">
      <c r="B60" s="11" t="s">
        <v>14</v>
      </c>
      <c r="C60" s="5"/>
      <c r="D60" s="5">
        <v>2979</v>
      </c>
      <c r="E60" s="5">
        <v>645</v>
      </c>
      <c r="F60" s="5">
        <v>11</v>
      </c>
      <c r="G60" s="6">
        <v>3635</v>
      </c>
      <c r="H60" s="5"/>
      <c r="I60" s="5">
        <v>2875</v>
      </c>
      <c r="J60" s="5">
        <v>626</v>
      </c>
      <c r="K60" s="5">
        <v>13</v>
      </c>
      <c r="L60" s="6">
        <v>3514</v>
      </c>
      <c r="M60" s="5"/>
      <c r="N60" s="11">
        <v>3255</v>
      </c>
      <c r="O60" s="197">
        <v>858</v>
      </c>
      <c r="P60" s="197">
        <v>33</v>
      </c>
      <c r="Q60" s="3">
        <v>4146</v>
      </c>
      <c r="R60" s="5"/>
      <c r="S60" s="11">
        <v>3505</v>
      </c>
      <c r="T60" s="197">
        <v>742</v>
      </c>
      <c r="U60" s="197">
        <v>19</v>
      </c>
      <c r="V60" s="3">
        <v>4266</v>
      </c>
      <c r="W60" s="5"/>
      <c r="X60" s="11">
        <v>2758</v>
      </c>
      <c r="Y60" s="197">
        <v>760</v>
      </c>
      <c r="Z60" s="197">
        <v>23</v>
      </c>
      <c r="AA60" s="3">
        <f t="shared" si="17"/>
        <v>3541</v>
      </c>
      <c r="AB60" s="5"/>
      <c r="AC60" s="11">
        <v>3099</v>
      </c>
      <c r="AD60" s="197">
        <v>1004</v>
      </c>
      <c r="AE60" s="197">
        <v>32</v>
      </c>
      <c r="AF60" s="3">
        <f t="shared" si="18"/>
        <v>4135</v>
      </c>
      <c r="AG60" s="5"/>
      <c r="AH60" s="11">
        <v>3536</v>
      </c>
      <c r="AI60" s="197">
        <v>1127</v>
      </c>
      <c r="AJ60" s="197">
        <v>33</v>
      </c>
      <c r="AK60" s="3">
        <f t="shared" si="19"/>
        <v>4696</v>
      </c>
      <c r="AL60" s="5"/>
      <c r="AM60" s="11">
        <v>4262</v>
      </c>
      <c r="AN60" s="197">
        <v>1346</v>
      </c>
      <c r="AO60" s="197">
        <v>40</v>
      </c>
      <c r="AP60" s="3">
        <f t="shared" si="20"/>
        <v>5648</v>
      </c>
      <c r="AQ60" s="5"/>
      <c r="AR60" s="11">
        <v>4291</v>
      </c>
      <c r="AS60" s="197">
        <v>1331</v>
      </c>
      <c r="AT60" s="197">
        <v>32</v>
      </c>
      <c r="AU60" s="3">
        <f t="shared" si="21"/>
        <v>5654</v>
      </c>
      <c r="AV60" s="5"/>
      <c r="AW60" s="11">
        <v>4556</v>
      </c>
      <c r="AX60" s="197">
        <v>1549</v>
      </c>
      <c r="AY60" s="197">
        <v>54</v>
      </c>
      <c r="AZ60" s="3">
        <f t="shared" si="22"/>
        <v>6159</v>
      </c>
    </row>
    <row r="61" spans="2:52" x14ac:dyDescent="0.3">
      <c r="B61" s="11" t="s">
        <v>15</v>
      </c>
      <c r="C61" s="5"/>
      <c r="D61" s="5">
        <v>1634</v>
      </c>
      <c r="E61" s="5">
        <v>334</v>
      </c>
      <c r="F61" s="5">
        <v>10</v>
      </c>
      <c r="G61" s="6">
        <v>1978</v>
      </c>
      <c r="H61" s="5"/>
      <c r="I61" s="5">
        <v>1730</v>
      </c>
      <c r="J61" s="5">
        <v>392</v>
      </c>
      <c r="K61" s="5">
        <v>10</v>
      </c>
      <c r="L61" s="6">
        <v>2132</v>
      </c>
      <c r="M61" s="5"/>
      <c r="N61" s="11">
        <v>1957</v>
      </c>
      <c r="O61" s="197">
        <v>470</v>
      </c>
      <c r="P61" s="197">
        <v>20</v>
      </c>
      <c r="Q61" s="3">
        <v>2447</v>
      </c>
      <c r="R61" s="5"/>
      <c r="S61" s="11">
        <v>1991</v>
      </c>
      <c r="T61" s="197">
        <v>540</v>
      </c>
      <c r="U61" s="197">
        <v>11</v>
      </c>
      <c r="V61" s="3">
        <v>2542</v>
      </c>
      <c r="W61" s="5"/>
      <c r="X61" s="11">
        <v>1433</v>
      </c>
      <c r="Y61" s="197">
        <v>436</v>
      </c>
      <c r="Z61" s="197">
        <v>16</v>
      </c>
      <c r="AA61" s="3">
        <f t="shared" si="17"/>
        <v>1885</v>
      </c>
      <c r="AB61" s="5"/>
      <c r="AC61" s="11">
        <v>1490</v>
      </c>
      <c r="AD61" s="197">
        <v>472</v>
      </c>
      <c r="AE61" s="197">
        <v>9</v>
      </c>
      <c r="AF61" s="3">
        <f t="shared" si="18"/>
        <v>1971</v>
      </c>
      <c r="AG61" s="5"/>
      <c r="AH61" s="11">
        <v>1617</v>
      </c>
      <c r="AI61" s="197">
        <v>564</v>
      </c>
      <c r="AJ61" s="197">
        <v>14</v>
      </c>
      <c r="AK61" s="3">
        <f t="shared" si="19"/>
        <v>2195</v>
      </c>
      <c r="AL61" s="5"/>
      <c r="AM61" s="11">
        <v>1866</v>
      </c>
      <c r="AN61" s="197">
        <v>620</v>
      </c>
      <c r="AO61" s="197">
        <v>19</v>
      </c>
      <c r="AP61" s="3">
        <f t="shared" si="20"/>
        <v>2505</v>
      </c>
      <c r="AQ61" s="5"/>
      <c r="AR61" s="11">
        <v>1901</v>
      </c>
      <c r="AS61" s="197">
        <v>633</v>
      </c>
      <c r="AT61" s="197">
        <v>21</v>
      </c>
      <c r="AU61" s="3">
        <f t="shared" si="21"/>
        <v>2555</v>
      </c>
      <c r="AV61" s="5"/>
      <c r="AW61" s="11">
        <v>2077</v>
      </c>
      <c r="AX61" s="197">
        <v>702</v>
      </c>
      <c r="AY61" s="197">
        <v>22</v>
      </c>
      <c r="AZ61" s="3">
        <f t="shared" si="22"/>
        <v>2801</v>
      </c>
    </row>
    <row r="62" spans="2:52" x14ac:dyDescent="0.3">
      <c r="B62" s="11" t="s">
        <v>16</v>
      </c>
      <c r="C62" s="5"/>
      <c r="D62" s="5">
        <v>1904</v>
      </c>
      <c r="E62" s="5">
        <v>433</v>
      </c>
      <c r="F62" s="5">
        <v>10</v>
      </c>
      <c r="G62" s="6">
        <v>2347</v>
      </c>
      <c r="H62" s="5"/>
      <c r="I62" s="5">
        <v>2014</v>
      </c>
      <c r="J62" s="5">
        <v>485</v>
      </c>
      <c r="K62" s="5">
        <v>15</v>
      </c>
      <c r="L62" s="6">
        <v>2514</v>
      </c>
      <c r="M62" s="5"/>
      <c r="N62" s="11">
        <v>2219</v>
      </c>
      <c r="O62" s="197">
        <v>528</v>
      </c>
      <c r="P62" s="197">
        <v>17</v>
      </c>
      <c r="Q62" s="3">
        <v>2764</v>
      </c>
      <c r="R62" s="5"/>
      <c r="S62" s="11">
        <v>2264</v>
      </c>
      <c r="T62" s="197">
        <v>579</v>
      </c>
      <c r="U62" s="197">
        <v>17</v>
      </c>
      <c r="V62" s="3">
        <v>2860</v>
      </c>
      <c r="W62" s="5"/>
      <c r="X62" s="11">
        <v>1649</v>
      </c>
      <c r="Y62" s="197">
        <v>486</v>
      </c>
      <c r="Z62" s="197">
        <v>13</v>
      </c>
      <c r="AA62" s="3">
        <f t="shared" si="17"/>
        <v>2148</v>
      </c>
      <c r="AB62" s="5"/>
      <c r="AC62" s="11">
        <v>1712</v>
      </c>
      <c r="AD62" s="197">
        <v>582</v>
      </c>
      <c r="AE62" s="197">
        <v>11</v>
      </c>
      <c r="AF62" s="3">
        <f t="shared" si="18"/>
        <v>2305</v>
      </c>
      <c r="AG62" s="5"/>
      <c r="AH62" s="11">
        <v>1885</v>
      </c>
      <c r="AI62" s="197">
        <v>581</v>
      </c>
      <c r="AJ62" s="197">
        <v>8</v>
      </c>
      <c r="AK62" s="3">
        <f t="shared" si="19"/>
        <v>2474</v>
      </c>
      <c r="AL62" s="5"/>
      <c r="AM62" s="11">
        <v>2156</v>
      </c>
      <c r="AN62" s="197">
        <v>743</v>
      </c>
      <c r="AO62" s="197">
        <v>21</v>
      </c>
      <c r="AP62" s="3">
        <f t="shared" si="20"/>
        <v>2920</v>
      </c>
      <c r="AQ62" s="5"/>
      <c r="AR62" s="11">
        <v>2288</v>
      </c>
      <c r="AS62" s="197">
        <v>732</v>
      </c>
      <c r="AT62" s="197">
        <v>19</v>
      </c>
      <c r="AU62" s="3">
        <f t="shared" si="21"/>
        <v>3039</v>
      </c>
      <c r="AV62" s="5"/>
      <c r="AW62" s="11">
        <v>2291</v>
      </c>
      <c r="AX62" s="197">
        <v>758</v>
      </c>
      <c r="AY62" s="197">
        <v>22</v>
      </c>
      <c r="AZ62" s="3">
        <f t="shared" si="22"/>
        <v>3071</v>
      </c>
    </row>
    <row r="63" spans="2:52" x14ac:dyDescent="0.3">
      <c r="B63" s="11" t="s">
        <v>17</v>
      </c>
      <c r="C63" s="5"/>
      <c r="D63" s="5">
        <v>1306</v>
      </c>
      <c r="E63" s="5">
        <v>399</v>
      </c>
      <c r="F63" s="5">
        <v>9</v>
      </c>
      <c r="G63" s="6">
        <v>1714</v>
      </c>
      <c r="H63" s="5"/>
      <c r="I63" s="5">
        <v>1430</v>
      </c>
      <c r="J63" s="5">
        <v>388</v>
      </c>
      <c r="K63" s="5">
        <v>10</v>
      </c>
      <c r="L63" s="6">
        <v>1828</v>
      </c>
      <c r="M63" s="5"/>
      <c r="N63" s="11">
        <v>1640</v>
      </c>
      <c r="O63" s="197">
        <v>431</v>
      </c>
      <c r="P63" s="197">
        <v>6</v>
      </c>
      <c r="Q63" s="3">
        <v>2077</v>
      </c>
      <c r="R63" s="5"/>
      <c r="S63" s="11">
        <v>1495</v>
      </c>
      <c r="T63" s="197">
        <v>457</v>
      </c>
      <c r="U63" s="197">
        <v>19</v>
      </c>
      <c r="V63" s="3">
        <v>1971</v>
      </c>
      <c r="W63" s="5"/>
      <c r="X63" s="11">
        <v>1193</v>
      </c>
      <c r="Y63" s="197">
        <v>375</v>
      </c>
      <c r="Z63" s="197">
        <v>7</v>
      </c>
      <c r="AA63" s="3">
        <f t="shared" si="17"/>
        <v>1575</v>
      </c>
      <c r="AB63" s="5"/>
      <c r="AC63" s="11">
        <v>1388</v>
      </c>
      <c r="AD63" s="197">
        <v>543</v>
      </c>
      <c r="AE63" s="197">
        <v>9</v>
      </c>
      <c r="AF63" s="3">
        <f t="shared" si="18"/>
        <v>1940</v>
      </c>
      <c r="AG63" s="5"/>
      <c r="AH63" s="11">
        <v>1569</v>
      </c>
      <c r="AI63" s="197">
        <v>534</v>
      </c>
      <c r="AJ63" s="197">
        <v>20</v>
      </c>
      <c r="AK63" s="3">
        <f t="shared" si="19"/>
        <v>2123</v>
      </c>
      <c r="AL63" s="5"/>
      <c r="AM63" s="11">
        <v>1786</v>
      </c>
      <c r="AN63" s="197">
        <v>697</v>
      </c>
      <c r="AO63" s="197">
        <v>20</v>
      </c>
      <c r="AP63" s="3">
        <f t="shared" si="20"/>
        <v>2503</v>
      </c>
      <c r="AQ63" s="5"/>
      <c r="AR63" s="11">
        <v>1786</v>
      </c>
      <c r="AS63" s="197">
        <v>710</v>
      </c>
      <c r="AT63" s="197">
        <v>10</v>
      </c>
      <c r="AU63" s="3">
        <f t="shared" si="21"/>
        <v>2506</v>
      </c>
      <c r="AV63" s="5"/>
      <c r="AW63" s="11">
        <v>1892</v>
      </c>
      <c r="AX63" s="197">
        <v>722</v>
      </c>
      <c r="AY63" s="197">
        <v>18</v>
      </c>
      <c r="AZ63" s="3">
        <f t="shared" si="22"/>
        <v>2632</v>
      </c>
    </row>
    <row r="64" spans="2:52" x14ac:dyDescent="0.3">
      <c r="B64" s="11" t="s">
        <v>18</v>
      </c>
      <c r="C64" s="5"/>
      <c r="D64" s="5">
        <v>917</v>
      </c>
      <c r="E64" s="5">
        <v>221</v>
      </c>
      <c r="F64" s="5">
        <v>5</v>
      </c>
      <c r="G64" s="6">
        <v>1143</v>
      </c>
      <c r="H64" s="5"/>
      <c r="I64" s="5">
        <v>914</v>
      </c>
      <c r="J64" s="5">
        <v>223</v>
      </c>
      <c r="K64" s="5">
        <v>5</v>
      </c>
      <c r="L64" s="6">
        <v>1142</v>
      </c>
      <c r="M64" s="5"/>
      <c r="N64" s="11">
        <v>1102</v>
      </c>
      <c r="O64" s="197">
        <v>266</v>
      </c>
      <c r="P64" s="197">
        <v>8</v>
      </c>
      <c r="Q64" s="3">
        <v>1376</v>
      </c>
      <c r="R64" s="5"/>
      <c r="S64" s="197">
        <v>962</v>
      </c>
      <c r="T64" s="197">
        <v>311</v>
      </c>
      <c r="U64" s="197">
        <v>17</v>
      </c>
      <c r="V64" s="3">
        <v>1290</v>
      </c>
      <c r="W64" s="5"/>
      <c r="X64" s="11">
        <v>776</v>
      </c>
      <c r="Y64" s="197">
        <v>157</v>
      </c>
      <c r="Z64" s="197">
        <v>4</v>
      </c>
      <c r="AA64" s="3">
        <f t="shared" si="17"/>
        <v>937</v>
      </c>
      <c r="AB64" s="5"/>
      <c r="AC64" s="197">
        <v>1364</v>
      </c>
      <c r="AD64" s="197">
        <v>379</v>
      </c>
      <c r="AE64" s="197">
        <v>14</v>
      </c>
      <c r="AF64" s="3">
        <f t="shared" si="18"/>
        <v>1757</v>
      </c>
      <c r="AG64" s="5"/>
      <c r="AH64" s="11">
        <v>1279</v>
      </c>
      <c r="AI64" s="197">
        <v>329</v>
      </c>
      <c r="AJ64" s="197">
        <v>14</v>
      </c>
      <c r="AK64" s="3">
        <f t="shared" si="19"/>
        <v>1622</v>
      </c>
      <c r="AL64" s="5"/>
      <c r="AM64" s="197">
        <v>1508</v>
      </c>
      <c r="AN64" s="197">
        <v>434</v>
      </c>
      <c r="AO64" s="197">
        <v>27</v>
      </c>
      <c r="AP64" s="3">
        <f t="shared" si="20"/>
        <v>1969</v>
      </c>
      <c r="AQ64" s="5"/>
      <c r="AR64" s="11">
        <v>1430</v>
      </c>
      <c r="AS64" s="197">
        <v>365</v>
      </c>
      <c r="AT64" s="197">
        <v>16</v>
      </c>
      <c r="AU64" s="3">
        <f t="shared" si="21"/>
        <v>1811</v>
      </c>
      <c r="AV64" s="5"/>
      <c r="AW64" s="197">
        <v>1547</v>
      </c>
      <c r="AX64" s="197">
        <v>465</v>
      </c>
      <c r="AY64" s="197">
        <v>21</v>
      </c>
      <c r="AZ64" s="3">
        <f t="shared" si="22"/>
        <v>2033</v>
      </c>
    </row>
    <row r="65" spans="2:52" x14ac:dyDescent="0.3">
      <c r="B65" s="3" t="s">
        <v>19</v>
      </c>
      <c r="C65" s="6"/>
      <c r="D65" s="6">
        <v>10830</v>
      </c>
      <c r="E65" s="6">
        <v>2485</v>
      </c>
      <c r="F65" s="6">
        <v>56</v>
      </c>
      <c r="G65" s="6">
        <v>13371</v>
      </c>
      <c r="H65" s="6"/>
      <c r="I65" s="6">
        <v>10738</v>
      </c>
      <c r="J65" s="6">
        <v>2560</v>
      </c>
      <c r="K65" s="6">
        <v>68</v>
      </c>
      <c r="L65" s="6">
        <v>13366</v>
      </c>
      <c r="M65" s="6"/>
      <c r="N65" s="3">
        <v>12283</v>
      </c>
      <c r="O65" s="3">
        <v>3113</v>
      </c>
      <c r="P65" s="210">
        <v>101</v>
      </c>
      <c r="Q65" s="3">
        <v>15497</v>
      </c>
      <c r="R65" s="6"/>
      <c r="S65" s="3">
        <v>12821</v>
      </c>
      <c r="T65" s="3">
        <v>3244</v>
      </c>
      <c r="U65" s="210">
        <v>102</v>
      </c>
      <c r="V65" s="3">
        <v>16167</v>
      </c>
      <c r="W65" s="6"/>
      <c r="X65" s="3">
        <f>SUM(X59:X64)</f>
        <v>9955</v>
      </c>
      <c r="Y65" s="3">
        <f>SUM(Y59:Y64)</f>
        <v>2854</v>
      </c>
      <c r="Z65" s="3">
        <f>SUM(Z59:Z64)</f>
        <v>77</v>
      </c>
      <c r="AA65" s="3">
        <f t="shared" si="17"/>
        <v>12886</v>
      </c>
      <c r="AB65" s="6"/>
      <c r="AC65" s="3">
        <f>SUM(AC59:AC64)</f>
        <v>11522</v>
      </c>
      <c r="AD65" s="3">
        <f>SUM(AD59:AD64)</f>
        <v>3800</v>
      </c>
      <c r="AE65" s="3">
        <f>SUM(AE59:AE64)</f>
        <v>97</v>
      </c>
      <c r="AF65" s="3">
        <f>SUM(AF59:AF64)</f>
        <v>15419</v>
      </c>
      <c r="AG65" s="6"/>
      <c r="AH65" s="3">
        <f>SUM(AH59:AH64)</f>
        <v>12488</v>
      </c>
      <c r="AI65" s="3">
        <f>SUM(AI59:AI64)</f>
        <v>4098</v>
      </c>
      <c r="AJ65" s="3">
        <f>SUM(AJ59:AJ64)</f>
        <v>106</v>
      </c>
      <c r="AK65" s="3">
        <f t="shared" si="19"/>
        <v>16692</v>
      </c>
      <c r="AL65" s="6"/>
      <c r="AM65" s="3">
        <f>SUM(AM59:AM64)</f>
        <v>14643</v>
      </c>
      <c r="AN65" s="3">
        <f>SUM(AN59:AN64)</f>
        <v>4788</v>
      </c>
      <c r="AO65" s="3">
        <f>SUM(AO59:AO64)</f>
        <v>151</v>
      </c>
      <c r="AP65" s="3">
        <f>SUM(AP59:AP64)</f>
        <v>19582</v>
      </c>
      <c r="AQ65" s="6"/>
      <c r="AR65" s="3">
        <f>SUM(AR59:AR64)</f>
        <v>15042</v>
      </c>
      <c r="AS65" s="3">
        <f>SUM(AS59:AS64)</f>
        <v>4862</v>
      </c>
      <c r="AT65" s="3">
        <f>SUM(AT59:AT64)</f>
        <v>112</v>
      </c>
      <c r="AU65" s="3">
        <f t="shared" si="21"/>
        <v>20016</v>
      </c>
      <c r="AV65" s="6"/>
      <c r="AW65" s="3">
        <f>SUM(AW59:AW64)</f>
        <v>16005</v>
      </c>
      <c r="AX65" s="3">
        <f>SUM(AX59:AX64)</f>
        <v>5375</v>
      </c>
      <c r="AY65" s="3">
        <f>SUM(AY59:AY64)</f>
        <v>175</v>
      </c>
      <c r="AZ65" s="3">
        <f>SUM(AZ59:AZ64)</f>
        <v>21555</v>
      </c>
    </row>
    <row r="66" spans="2:52" x14ac:dyDescent="0.3">
      <c r="B66" s="227" t="s">
        <v>311</v>
      </c>
      <c r="C66" s="4"/>
      <c r="D66" s="4"/>
      <c r="E66" s="4"/>
      <c r="F66" s="4"/>
      <c r="G66" s="4"/>
      <c r="H66" s="4"/>
      <c r="I66" s="4"/>
      <c r="J66" s="4"/>
      <c r="K66" s="4"/>
      <c r="L66" s="4"/>
    </row>
    <row r="67" spans="2:52" x14ac:dyDescent="0.3">
      <c r="B67" s="214"/>
      <c r="C67" s="214"/>
      <c r="D67" s="214"/>
      <c r="E67" s="214"/>
      <c r="F67" s="214"/>
      <c r="G67" s="214"/>
      <c r="H67" s="214"/>
      <c r="I67" s="214"/>
      <c r="J67" s="214"/>
      <c r="K67" s="214"/>
      <c r="L67" s="214"/>
    </row>
    <row r="68" spans="2:52" x14ac:dyDescent="0.3">
      <c r="B68" s="276" t="s">
        <v>206</v>
      </c>
      <c r="C68" s="277"/>
      <c r="D68" s="277"/>
      <c r="E68" s="277"/>
      <c r="F68" s="277"/>
      <c r="G68" s="277"/>
      <c r="H68" s="277"/>
      <c r="I68" s="277"/>
      <c r="J68" s="277"/>
      <c r="K68" s="277"/>
      <c r="L68" s="277"/>
      <c r="M68" s="277"/>
      <c r="N68" s="277"/>
      <c r="O68" s="277"/>
      <c r="P68" s="277"/>
      <c r="Q68" s="277"/>
      <c r="R68" s="277"/>
      <c r="S68" s="277"/>
      <c r="T68" s="277"/>
      <c r="U68" s="277"/>
      <c r="V68" s="277"/>
      <c r="W68" s="277"/>
      <c r="X68" s="277"/>
      <c r="Y68" s="277"/>
      <c r="Z68" s="277"/>
      <c r="AA68" s="277"/>
      <c r="AB68" s="277"/>
      <c r="AC68" s="277"/>
      <c r="AD68" s="277"/>
      <c r="AE68" s="277"/>
      <c r="AF68" s="277"/>
      <c r="AG68" s="277"/>
      <c r="AH68" s="277"/>
      <c r="AI68" s="277"/>
      <c r="AJ68" s="277"/>
      <c r="AK68" s="277"/>
      <c r="AL68" s="277"/>
      <c r="AM68" s="277"/>
      <c r="AN68" s="277"/>
      <c r="AO68" s="277"/>
      <c r="AP68" s="277"/>
      <c r="AQ68" s="277"/>
      <c r="AR68" s="277"/>
      <c r="AS68" s="277"/>
      <c r="AT68" s="277"/>
      <c r="AU68" s="277"/>
      <c r="AV68" s="277"/>
      <c r="AW68" s="277"/>
      <c r="AX68" s="277"/>
      <c r="AY68" s="277"/>
      <c r="AZ68" s="278"/>
    </row>
    <row r="69" spans="2:52" x14ac:dyDescent="0.3">
      <c r="B69" s="299" t="s">
        <v>6</v>
      </c>
      <c r="C69" s="271" t="s">
        <v>3</v>
      </c>
      <c r="D69" s="272"/>
      <c r="E69" s="272"/>
      <c r="F69" s="272"/>
      <c r="G69" s="273"/>
      <c r="H69" s="271" t="s">
        <v>4</v>
      </c>
      <c r="I69" s="272"/>
      <c r="J69" s="272"/>
      <c r="K69" s="272"/>
      <c r="L69" s="273"/>
      <c r="M69" s="271" t="s">
        <v>208</v>
      </c>
      <c r="N69" s="272"/>
      <c r="O69" s="272"/>
      <c r="P69" s="272"/>
      <c r="Q69" s="273"/>
      <c r="R69" s="271" t="s">
        <v>209</v>
      </c>
      <c r="S69" s="272"/>
      <c r="T69" s="272"/>
      <c r="U69" s="272"/>
      <c r="V69" s="273"/>
      <c r="W69" s="271" t="s">
        <v>245</v>
      </c>
      <c r="X69" s="272"/>
      <c r="Y69" s="272"/>
      <c r="Z69" s="272"/>
      <c r="AA69" s="273"/>
      <c r="AB69" s="271" t="s">
        <v>246</v>
      </c>
      <c r="AC69" s="272"/>
      <c r="AD69" s="272"/>
      <c r="AE69" s="272"/>
      <c r="AF69" s="273"/>
      <c r="AG69" s="271" t="s">
        <v>253</v>
      </c>
      <c r="AH69" s="272"/>
      <c r="AI69" s="272"/>
      <c r="AJ69" s="272"/>
      <c r="AK69" s="273"/>
      <c r="AL69" s="271" t="s">
        <v>254</v>
      </c>
      <c r="AM69" s="272"/>
      <c r="AN69" s="272"/>
      <c r="AO69" s="272"/>
      <c r="AP69" s="273"/>
      <c r="AQ69" s="271" t="s">
        <v>291</v>
      </c>
      <c r="AR69" s="272"/>
      <c r="AS69" s="272"/>
      <c r="AT69" s="272"/>
      <c r="AU69" s="273"/>
      <c r="AV69" s="271" t="s">
        <v>292</v>
      </c>
      <c r="AW69" s="272"/>
      <c r="AX69" s="272"/>
      <c r="AY69" s="272"/>
      <c r="AZ69" s="273"/>
    </row>
    <row r="70" spans="2:52" x14ac:dyDescent="0.3">
      <c r="B70" s="300"/>
      <c r="C70" s="271" t="s">
        <v>7</v>
      </c>
      <c r="D70" s="272"/>
      <c r="E70" s="272"/>
      <c r="F70" s="272"/>
      <c r="G70" s="273"/>
      <c r="H70" s="271" t="s">
        <v>7</v>
      </c>
      <c r="I70" s="272"/>
      <c r="J70" s="272"/>
      <c r="K70" s="272"/>
      <c r="L70" s="273"/>
      <c r="M70" s="271" t="s">
        <v>7</v>
      </c>
      <c r="N70" s="272"/>
      <c r="O70" s="272"/>
      <c r="P70" s="272"/>
      <c r="Q70" s="273"/>
      <c r="R70" s="271" t="s">
        <v>7</v>
      </c>
      <c r="S70" s="272"/>
      <c r="T70" s="272"/>
      <c r="U70" s="272"/>
      <c r="V70" s="273"/>
      <c r="W70" s="271" t="s">
        <v>7</v>
      </c>
      <c r="X70" s="272"/>
      <c r="Y70" s="272"/>
      <c r="Z70" s="272"/>
      <c r="AA70" s="273"/>
      <c r="AB70" s="271" t="s">
        <v>7</v>
      </c>
      <c r="AC70" s="272"/>
      <c r="AD70" s="272"/>
      <c r="AE70" s="272"/>
      <c r="AF70" s="273"/>
      <c r="AG70" s="271" t="s">
        <v>7</v>
      </c>
      <c r="AH70" s="272"/>
      <c r="AI70" s="272"/>
      <c r="AJ70" s="272"/>
      <c r="AK70" s="273"/>
      <c r="AL70" s="271" t="s">
        <v>7</v>
      </c>
      <c r="AM70" s="272"/>
      <c r="AN70" s="272"/>
      <c r="AO70" s="272"/>
      <c r="AP70" s="273"/>
      <c r="AQ70" s="271" t="s">
        <v>7</v>
      </c>
      <c r="AR70" s="272"/>
      <c r="AS70" s="272"/>
      <c r="AT70" s="272"/>
      <c r="AU70" s="273"/>
      <c r="AV70" s="271" t="s">
        <v>7</v>
      </c>
      <c r="AW70" s="272"/>
      <c r="AX70" s="272"/>
      <c r="AY70" s="272"/>
      <c r="AZ70" s="273"/>
    </row>
    <row r="71" spans="2:52" x14ac:dyDescent="0.3">
      <c r="B71" s="301"/>
      <c r="C71" s="3" t="s">
        <v>8</v>
      </c>
      <c r="D71" s="3" t="s">
        <v>9</v>
      </c>
      <c r="E71" s="3" t="s">
        <v>10</v>
      </c>
      <c r="F71" s="3" t="s">
        <v>11</v>
      </c>
      <c r="G71" s="3" t="s">
        <v>12</v>
      </c>
      <c r="H71" s="3" t="s">
        <v>8</v>
      </c>
      <c r="I71" s="3" t="s">
        <v>9</v>
      </c>
      <c r="J71" s="3" t="s">
        <v>10</v>
      </c>
      <c r="K71" s="3" t="s">
        <v>11</v>
      </c>
      <c r="L71" s="3" t="s">
        <v>12</v>
      </c>
      <c r="M71" s="3" t="s">
        <v>8</v>
      </c>
      <c r="N71" s="3" t="s">
        <v>9</v>
      </c>
      <c r="O71" s="3" t="s">
        <v>10</v>
      </c>
      <c r="P71" s="3" t="s">
        <v>11</v>
      </c>
      <c r="Q71" s="3" t="s">
        <v>12</v>
      </c>
      <c r="R71" s="3" t="s">
        <v>8</v>
      </c>
      <c r="S71" s="3" t="s">
        <v>9</v>
      </c>
      <c r="T71" s="3" t="s">
        <v>10</v>
      </c>
      <c r="U71" s="3" t="s">
        <v>11</v>
      </c>
      <c r="V71" s="3" t="s">
        <v>12</v>
      </c>
      <c r="W71" s="3" t="s">
        <v>8</v>
      </c>
      <c r="X71" s="3" t="s">
        <v>9</v>
      </c>
      <c r="Y71" s="3" t="s">
        <v>10</v>
      </c>
      <c r="Z71" s="3" t="s">
        <v>11</v>
      </c>
      <c r="AA71" s="3" t="s">
        <v>12</v>
      </c>
      <c r="AB71" s="3" t="s">
        <v>8</v>
      </c>
      <c r="AC71" s="3" t="s">
        <v>9</v>
      </c>
      <c r="AD71" s="3" t="s">
        <v>10</v>
      </c>
      <c r="AE71" s="3" t="s">
        <v>11</v>
      </c>
      <c r="AF71" s="3" t="s">
        <v>12</v>
      </c>
      <c r="AG71" s="3" t="s">
        <v>8</v>
      </c>
      <c r="AH71" s="3" t="s">
        <v>9</v>
      </c>
      <c r="AI71" s="3" t="s">
        <v>10</v>
      </c>
      <c r="AJ71" s="3" t="s">
        <v>11</v>
      </c>
      <c r="AK71" s="3" t="s">
        <v>12</v>
      </c>
      <c r="AL71" s="3" t="s">
        <v>8</v>
      </c>
      <c r="AM71" s="3" t="s">
        <v>9</v>
      </c>
      <c r="AN71" s="3" t="s">
        <v>10</v>
      </c>
      <c r="AO71" s="3" t="s">
        <v>11</v>
      </c>
      <c r="AP71" s="3" t="s">
        <v>12</v>
      </c>
      <c r="AQ71" s="3" t="s">
        <v>8</v>
      </c>
      <c r="AR71" s="3" t="s">
        <v>9</v>
      </c>
      <c r="AS71" s="3" t="s">
        <v>10</v>
      </c>
      <c r="AT71" s="3" t="s">
        <v>11</v>
      </c>
      <c r="AU71" s="3" t="s">
        <v>12</v>
      </c>
      <c r="AV71" s="3" t="s">
        <v>8</v>
      </c>
      <c r="AW71" s="3" t="s">
        <v>9</v>
      </c>
      <c r="AX71" s="3" t="s">
        <v>10</v>
      </c>
      <c r="AY71" s="3" t="s">
        <v>11</v>
      </c>
      <c r="AZ71" s="3" t="s">
        <v>12</v>
      </c>
    </row>
    <row r="72" spans="2:52" x14ac:dyDescent="0.3">
      <c r="B72" s="11" t="s">
        <v>13</v>
      </c>
      <c r="C72" s="197">
        <v>904</v>
      </c>
      <c r="D72" s="11">
        <v>87854</v>
      </c>
      <c r="E72" s="11">
        <v>27096</v>
      </c>
      <c r="F72" s="11">
        <v>1415</v>
      </c>
      <c r="G72" s="3">
        <v>117269</v>
      </c>
      <c r="H72" s="197">
        <v>954</v>
      </c>
      <c r="I72" s="11">
        <v>79682</v>
      </c>
      <c r="J72" s="11">
        <v>25371</v>
      </c>
      <c r="K72" s="11">
        <v>1486</v>
      </c>
      <c r="L72" s="3">
        <v>107493</v>
      </c>
      <c r="M72" s="197">
        <v>970</v>
      </c>
      <c r="N72" s="11">
        <v>93729</v>
      </c>
      <c r="O72" s="11">
        <v>30152</v>
      </c>
      <c r="P72" s="11">
        <v>1906</v>
      </c>
      <c r="Q72" s="3">
        <v>126757</v>
      </c>
      <c r="R72" s="197">
        <v>907</v>
      </c>
      <c r="S72" s="11">
        <v>84127</v>
      </c>
      <c r="T72" s="11">
        <v>26143</v>
      </c>
      <c r="U72" s="11">
        <v>1630</v>
      </c>
      <c r="V72" s="3">
        <v>112671</v>
      </c>
      <c r="W72" s="197">
        <v>901</v>
      </c>
      <c r="X72" s="11">
        <v>78178</v>
      </c>
      <c r="Y72" s="11">
        <v>27444</v>
      </c>
      <c r="Z72" s="11">
        <v>1792</v>
      </c>
      <c r="AA72" s="3">
        <f t="shared" ref="AA72:AA78" si="23">SUM(W72:Z72)</f>
        <v>108315</v>
      </c>
      <c r="AB72" s="197">
        <v>831</v>
      </c>
      <c r="AC72" s="11">
        <v>76357</v>
      </c>
      <c r="AD72" s="11">
        <v>30150</v>
      </c>
      <c r="AE72" s="11">
        <v>1531</v>
      </c>
      <c r="AF72" s="3">
        <f t="shared" ref="AF72:AF78" si="24">SUM(AB72:AE72)</f>
        <v>108869</v>
      </c>
      <c r="AG72" s="197">
        <v>919</v>
      </c>
      <c r="AH72" s="11">
        <v>89017</v>
      </c>
      <c r="AI72" s="11">
        <v>36971</v>
      </c>
      <c r="AJ72" s="11">
        <v>1745</v>
      </c>
      <c r="AK72" s="3">
        <f t="shared" ref="AK72:AK78" si="25">SUM(AG72:AJ72)</f>
        <v>128652</v>
      </c>
      <c r="AL72" s="197">
        <v>956</v>
      </c>
      <c r="AM72" s="11">
        <v>91034</v>
      </c>
      <c r="AN72" s="11">
        <v>40076</v>
      </c>
      <c r="AO72" s="11">
        <v>1945</v>
      </c>
      <c r="AP72" s="3">
        <f t="shared" ref="AP72:AP78" si="26">SUM(AL72:AO72)</f>
        <v>134011</v>
      </c>
      <c r="AQ72" s="197">
        <v>1024</v>
      </c>
      <c r="AR72" s="11">
        <v>98266</v>
      </c>
      <c r="AS72" s="11">
        <v>40649</v>
      </c>
      <c r="AT72" s="11">
        <v>2074</v>
      </c>
      <c r="AU72" s="3">
        <f t="shared" ref="AU72:AU78" si="27">SUM(AQ72:AT72)</f>
        <v>142013</v>
      </c>
      <c r="AV72" s="197">
        <v>1138</v>
      </c>
      <c r="AW72" s="11">
        <v>94128</v>
      </c>
      <c r="AX72" s="11">
        <v>39902</v>
      </c>
      <c r="AY72" s="11">
        <v>2118</v>
      </c>
      <c r="AZ72" s="3">
        <f t="shared" ref="AZ72:AZ78" si="28">SUM(AV72:AY72)</f>
        <v>137286</v>
      </c>
    </row>
    <row r="73" spans="2:52" x14ac:dyDescent="0.3">
      <c r="B73" s="11" t="s">
        <v>14</v>
      </c>
      <c r="C73" s="197">
        <v>674</v>
      </c>
      <c r="D73" s="11">
        <v>38755</v>
      </c>
      <c r="E73" s="11">
        <v>9978</v>
      </c>
      <c r="F73" s="197">
        <v>650</v>
      </c>
      <c r="G73" s="3">
        <v>50057</v>
      </c>
      <c r="H73" s="197">
        <v>566</v>
      </c>
      <c r="I73" s="11">
        <v>33940</v>
      </c>
      <c r="J73" s="11">
        <v>8533</v>
      </c>
      <c r="K73" s="197">
        <v>641</v>
      </c>
      <c r="L73" s="3">
        <v>43680</v>
      </c>
      <c r="M73" s="197">
        <v>623</v>
      </c>
      <c r="N73" s="11">
        <v>40386</v>
      </c>
      <c r="O73" s="11">
        <v>10529</v>
      </c>
      <c r="P73" s="197">
        <v>831</v>
      </c>
      <c r="Q73" s="3">
        <v>52369</v>
      </c>
      <c r="R73" s="197">
        <v>620</v>
      </c>
      <c r="S73" s="11">
        <v>33614</v>
      </c>
      <c r="T73" s="11">
        <v>8214</v>
      </c>
      <c r="U73" s="197">
        <v>769</v>
      </c>
      <c r="V73" s="3">
        <v>43151</v>
      </c>
      <c r="W73" s="197">
        <v>718</v>
      </c>
      <c r="X73" s="11">
        <v>33899</v>
      </c>
      <c r="Y73" s="11">
        <v>9632</v>
      </c>
      <c r="Z73" s="197">
        <v>718</v>
      </c>
      <c r="AA73" s="3">
        <f t="shared" si="23"/>
        <v>44967</v>
      </c>
      <c r="AB73" s="197">
        <v>606</v>
      </c>
      <c r="AC73" s="11">
        <v>29888</v>
      </c>
      <c r="AD73" s="11">
        <v>9557</v>
      </c>
      <c r="AE73" s="197">
        <v>755</v>
      </c>
      <c r="AF73" s="3">
        <f t="shared" si="24"/>
        <v>40806</v>
      </c>
      <c r="AG73" s="197">
        <v>596</v>
      </c>
      <c r="AH73" s="11">
        <v>34940</v>
      </c>
      <c r="AI73" s="11">
        <v>11207</v>
      </c>
      <c r="AJ73" s="197">
        <v>819</v>
      </c>
      <c r="AK73" s="3">
        <f t="shared" si="25"/>
        <v>47562</v>
      </c>
      <c r="AL73" s="197">
        <v>616</v>
      </c>
      <c r="AM73" s="11">
        <v>31052</v>
      </c>
      <c r="AN73" s="11">
        <v>10558</v>
      </c>
      <c r="AO73" s="197">
        <v>967</v>
      </c>
      <c r="AP73" s="3">
        <f t="shared" si="26"/>
        <v>43193</v>
      </c>
      <c r="AQ73" s="197">
        <v>648</v>
      </c>
      <c r="AR73" s="11">
        <v>37209</v>
      </c>
      <c r="AS73" s="11">
        <v>12410</v>
      </c>
      <c r="AT73" s="197">
        <v>967</v>
      </c>
      <c r="AU73" s="3">
        <f t="shared" si="27"/>
        <v>51234</v>
      </c>
      <c r="AV73" s="197">
        <v>806</v>
      </c>
      <c r="AW73" s="11">
        <v>32899</v>
      </c>
      <c r="AX73" s="11">
        <v>11880</v>
      </c>
      <c r="AY73" s="197">
        <v>1075</v>
      </c>
      <c r="AZ73" s="3">
        <f t="shared" si="28"/>
        <v>46660</v>
      </c>
    </row>
    <row r="74" spans="2:52" x14ac:dyDescent="0.3">
      <c r="B74" s="11" t="s">
        <v>15</v>
      </c>
      <c r="C74" s="197">
        <v>160</v>
      </c>
      <c r="D74" s="11">
        <v>9995</v>
      </c>
      <c r="E74" s="11">
        <v>2329</v>
      </c>
      <c r="F74" s="197">
        <v>96</v>
      </c>
      <c r="G74" s="3">
        <v>12580</v>
      </c>
      <c r="H74" s="197">
        <v>131</v>
      </c>
      <c r="I74" s="11">
        <v>8852</v>
      </c>
      <c r="J74" s="11">
        <v>1963</v>
      </c>
      <c r="K74" s="197">
        <v>118</v>
      </c>
      <c r="L74" s="3">
        <v>11064</v>
      </c>
      <c r="M74" s="197">
        <v>172</v>
      </c>
      <c r="N74" s="11">
        <v>10775</v>
      </c>
      <c r="O74" s="11">
        <v>2651</v>
      </c>
      <c r="P74" s="197">
        <v>151</v>
      </c>
      <c r="Q74" s="3">
        <v>13749</v>
      </c>
      <c r="R74" s="197">
        <v>170</v>
      </c>
      <c r="S74" s="11">
        <v>9165</v>
      </c>
      <c r="T74" s="11">
        <v>1969</v>
      </c>
      <c r="U74" s="197">
        <v>127</v>
      </c>
      <c r="V74" s="3">
        <v>11420</v>
      </c>
      <c r="W74" s="197">
        <v>211</v>
      </c>
      <c r="X74" s="11">
        <v>9423</v>
      </c>
      <c r="Y74" s="11">
        <v>2404</v>
      </c>
      <c r="Z74" s="197">
        <v>143</v>
      </c>
      <c r="AA74" s="3">
        <f t="shared" si="23"/>
        <v>12181</v>
      </c>
      <c r="AB74" s="197">
        <v>182</v>
      </c>
      <c r="AC74" s="11">
        <v>8407</v>
      </c>
      <c r="AD74" s="11">
        <v>2230</v>
      </c>
      <c r="AE74" s="197">
        <v>151</v>
      </c>
      <c r="AF74" s="3">
        <f t="shared" si="24"/>
        <v>10970</v>
      </c>
      <c r="AG74" s="197">
        <v>214</v>
      </c>
      <c r="AH74" s="11">
        <v>9717</v>
      </c>
      <c r="AI74" s="11">
        <v>2857</v>
      </c>
      <c r="AJ74" s="197">
        <v>177</v>
      </c>
      <c r="AK74" s="3">
        <f t="shared" si="25"/>
        <v>12965</v>
      </c>
      <c r="AL74" s="197">
        <v>175</v>
      </c>
      <c r="AM74" s="11">
        <v>8415</v>
      </c>
      <c r="AN74" s="11">
        <v>2414</v>
      </c>
      <c r="AO74" s="197">
        <v>189</v>
      </c>
      <c r="AP74" s="3">
        <f t="shared" si="26"/>
        <v>11193</v>
      </c>
      <c r="AQ74" s="197">
        <v>172</v>
      </c>
      <c r="AR74" s="11">
        <v>10209</v>
      </c>
      <c r="AS74" s="11">
        <v>2996</v>
      </c>
      <c r="AT74" s="197">
        <v>192</v>
      </c>
      <c r="AU74" s="3">
        <f t="shared" si="27"/>
        <v>13569</v>
      </c>
      <c r="AV74" s="197">
        <v>212</v>
      </c>
      <c r="AW74" s="11">
        <v>8945</v>
      </c>
      <c r="AX74" s="11">
        <v>2739</v>
      </c>
      <c r="AY74" s="197">
        <v>200</v>
      </c>
      <c r="AZ74" s="3">
        <f t="shared" si="28"/>
        <v>12096</v>
      </c>
    </row>
    <row r="75" spans="2:52" x14ac:dyDescent="0.3">
      <c r="B75" s="11" t="s">
        <v>16</v>
      </c>
      <c r="C75" s="197">
        <v>124</v>
      </c>
      <c r="D75" s="11">
        <v>5092</v>
      </c>
      <c r="E75" s="11">
        <v>1128</v>
      </c>
      <c r="F75" s="197">
        <v>53</v>
      </c>
      <c r="G75" s="3">
        <v>6397</v>
      </c>
      <c r="H75" s="197">
        <v>102</v>
      </c>
      <c r="I75" s="11">
        <v>4676</v>
      </c>
      <c r="J75" s="197">
        <v>913</v>
      </c>
      <c r="K75" s="197">
        <v>72</v>
      </c>
      <c r="L75" s="3">
        <v>5763</v>
      </c>
      <c r="M75" s="197">
        <v>110</v>
      </c>
      <c r="N75" s="11">
        <v>5424</v>
      </c>
      <c r="O75" s="11">
        <v>1240</v>
      </c>
      <c r="P75" s="197">
        <v>77</v>
      </c>
      <c r="Q75" s="3">
        <v>6851</v>
      </c>
      <c r="R75" s="197">
        <v>97</v>
      </c>
      <c r="S75" s="11">
        <v>4625</v>
      </c>
      <c r="T75" s="11">
        <v>1046</v>
      </c>
      <c r="U75" s="197">
        <v>90</v>
      </c>
      <c r="V75" s="3">
        <v>5858</v>
      </c>
      <c r="W75" s="197">
        <v>117</v>
      </c>
      <c r="X75" s="11">
        <v>4843</v>
      </c>
      <c r="Y75" s="11">
        <v>1297</v>
      </c>
      <c r="Z75" s="197">
        <v>71</v>
      </c>
      <c r="AA75" s="3">
        <f t="shared" si="23"/>
        <v>6328</v>
      </c>
      <c r="AB75" s="197">
        <v>142</v>
      </c>
      <c r="AC75" s="11">
        <v>4736</v>
      </c>
      <c r="AD75" s="11">
        <v>1196</v>
      </c>
      <c r="AE75" s="197">
        <v>117</v>
      </c>
      <c r="AF75" s="3">
        <f t="shared" si="24"/>
        <v>6191</v>
      </c>
      <c r="AG75" s="197">
        <v>144</v>
      </c>
      <c r="AH75" s="11">
        <v>5640</v>
      </c>
      <c r="AI75" s="11">
        <v>1590</v>
      </c>
      <c r="AJ75" s="197">
        <v>105</v>
      </c>
      <c r="AK75" s="3">
        <f t="shared" si="25"/>
        <v>7479</v>
      </c>
      <c r="AL75" s="197">
        <v>118</v>
      </c>
      <c r="AM75" s="11">
        <v>5005</v>
      </c>
      <c r="AN75" s="11">
        <v>1376</v>
      </c>
      <c r="AO75" s="197">
        <v>107</v>
      </c>
      <c r="AP75" s="3">
        <f t="shared" si="26"/>
        <v>6606</v>
      </c>
      <c r="AQ75" s="197">
        <v>106</v>
      </c>
      <c r="AR75" s="11">
        <v>5629</v>
      </c>
      <c r="AS75" s="11">
        <v>1605</v>
      </c>
      <c r="AT75" s="197">
        <v>132</v>
      </c>
      <c r="AU75" s="3">
        <f t="shared" si="27"/>
        <v>7472</v>
      </c>
      <c r="AV75" s="197">
        <v>157</v>
      </c>
      <c r="AW75" s="11">
        <v>5160</v>
      </c>
      <c r="AX75" s="11">
        <v>1512</v>
      </c>
      <c r="AY75" s="197">
        <v>131</v>
      </c>
      <c r="AZ75" s="3">
        <f t="shared" si="28"/>
        <v>6960</v>
      </c>
    </row>
    <row r="76" spans="2:52" x14ac:dyDescent="0.3">
      <c r="B76" s="11" t="s">
        <v>17</v>
      </c>
      <c r="C76" s="197">
        <v>49</v>
      </c>
      <c r="D76" s="197">
        <v>923</v>
      </c>
      <c r="E76" s="197">
        <v>296</v>
      </c>
      <c r="F76" s="197">
        <v>28</v>
      </c>
      <c r="G76" s="3">
        <v>1296</v>
      </c>
      <c r="H76" s="197">
        <v>37</v>
      </c>
      <c r="I76" s="197">
        <v>873</v>
      </c>
      <c r="J76" s="197">
        <v>202</v>
      </c>
      <c r="K76" s="197">
        <v>24</v>
      </c>
      <c r="L76" s="3">
        <v>1136</v>
      </c>
      <c r="M76" s="197">
        <v>23</v>
      </c>
      <c r="N76" s="197">
        <v>957</v>
      </c>
      <c r="O76" s="197">
        <v>227</v>
      </c>
      <c r="P76" s="197">
        <v>28</v>
      </c>
      <c r="Q76" s="3">
        <v>1235</v>
      </c>
      <c r="R76" s="197">
        <v>23</v>
      </c>
      <c r="S76" s="197">
        <v>830</v>
      </c>
      <c r="T76" s="197">
        <v>239</v>
      </c>
      <c r="U76" s="197">
        <v>31</v>
      </c>
      <c r="V76" s="3">
        <v>1123</v>
      </c>
      <c r="W76" s="197">
        <v>39</v>
      </c>
      <c r="X76" s="197">
        <v>768</v>
      </c>
      <c r="Y76" s="197">
        <v>293</v>
      </c>
      <c r="Z76" s="197">
        <v>25</v>
      </c>
      <c r="AA76" s="3">
        <f t="shared" si="23"/>
        <v>1125</v>
      </c>
      <c r="AB76" s="197">
        <v>51</v>
      </c>
      <c r="AC76" s="197">
        <v>910</v>
      </c>
      <c r="AD76" s="197">
        <v>293</v>
      </c>
      <c r="AE76" s="197">
        <v>41</v>
      </c>
      <c r="AF76" s="3">
        <f t="shared" si="24"/>
        <v>1295</v>
      </c>
      <c r="AG76" s="197">
        <v>66</v>
      </c>
      <c r="AH76" s="197">
        <v>1075</v>
      </c>
      <c r="AI76" s="197">
        <v>359</v>
      </c>
      <c r="AJ76" s="197">
        <v>46</v>
      </c>
      <c r="AK76" s="3">
        <f t="shared" si="25"/>
        <v>1546</v>
      </c>
      <c r="AL76" s="197">
        <v>55</v>
      </c>
      <c r="AM76" s="197">
        <v>1027</v>
      </c>
      <c r="AN76" s="197">
        <v>369</v>
      </c>
      <c r="AO76" s="197">
        <v>46</v>
      </c>
      <c r="AP76" s="3">
        <f t="shared" si="26"/>
        <v>1497</v>
      </c>
      <c r="AQ76" s="197">
        <v>48</v>
      </c>
      <c r="AR76" s="197">
        <v>1000</v>
      </c>
      <c r="AS76" s="197">
        <v>380</v>
      </c>
      <c r="AT76" s="197">
        <v>65</v>
      </c>
      <c r="AU76" s="3">
        <f t="shared" si="27"/>
        <v>1493</v>
      </c>
      <c r="AV76" s="197">
        <v>59</v>
      </c>
      <c r="AW76" s="197">
        <v>1010</v>
      </c>
      <c r="AX76" s="197">
        <v>430</v>
      </c>
      <c r="AY76" s="197">
        <v>38</v>
      </c>
      <c r="AZ76" s="3">
        <f t="shared" si="28"/>
        <v>1537</v>
      </c>
    </row>
    <row r="77" spans="2:52" x14ac:dyDescent="0.3">
      <c r="B77" s="11" t="s">
        <v>18</v>
      </c>
      <c r="C77" s="197">
        <v>13</v>
      </c>
      <c r="D77" s="197">
        <v>159</v>
      </c>
      <c r="E77" s="197">
        <v>47</v>
      </c>
      <c r="F77" s="197">
        <v>1</v>
      </c>
      <c r="G77" s="210">
        <v>220</v>
      </c>
      <c r="H77" s="197">
        <v>12</v>
      </c>
      <c r="I77" s="197">
        <v>110</v>
      </c>
      <c r="J77" s="197">
        <v>39</v>
      </c>
      <c r="K77" s="197">
        <v>6</v>
      </c>
      <c r="L77" s="210">
        <v>167</v>
      </c>
      <c r="M77" s="197">
        <v>9</v>
      </c>
      <c r="N77" s="197">
        <v>97</v>
      </c>
      <c r="O77" s="197">
        <v>42</v>
      </c>
      <c r="P77" s="197">
        <v>6</v>
      </c>
      <c r="Q77" s="210">
        <v>154</v>
      </c>
      <c r="R77" s="197">
        <v>7</v>
      </c>
      <c r="S77" s="197">
        <v>130</v>
      </c>
      <c r="T77" s="197">
        <v>48</v>
      </c>
      <c r="U77" s="197">
        <v>7</v>
      </c>
      <c r="V77" s="210">
        <v>192</v>
      </c>
      <c r="W77" s="197">
        <v>16</v>
      </c>
      <c r="X77" s="197">
        <v>85</v>
      </c>
      <c r="Y77" s="197">
        <v>49</v>
      </c>
      <c r="Z77" s="197">
        <v>3</v>
      </c>
      <c r="AA77" s="3">
        <f t="shared" si="23"/>
        <v>153</v>
      </c>
      <c r="AB77" s="197">
        <v>12</v>
      </c>
      <c r="AC77" s="197">
        <v>117</v>
      </c>
      <c r="AD77" s="197">
        <v>58</v>
      </c>
      <c r="AE77" s="197">
        <v>17</v>
      </c>
      <c r="AF77" s="3">
        <f t="shared" si="24"/>
        <v>204</v>
      </c>
      <c r="AG77" s="197">
        <v>22</v>
      </c>
      <c r="AH77" s="197">
        <v>198</v>
      </c>
      <c r="AI77" s="197">
        <v>62</v>
      </c>
      <c r="AJ77" s="197">
        <v>15</v>
      </c>
      <c r="AK77" s="3">
        <f t="shared" si="25"/>
        <v>297</v>
      </c>
      <c r="AL77" s="197">
        <v>28</v>
      </c>
      <c r="AM77" s="197">
        <v>139</v>
      </c>
      <c r="AN77" s="197">
        <v>58</v>
      </c>
      <c r="AO77" s="197">
        <v>11</v>
      </c>
      <c r="AP77" s="3">
        <f t="shared" si="26"/>
        <v>236</v>
      </c>
      <c r="AQ77" s="197">
        <v>17</v>
      </c>
      <c r="AR77" s="197">
        <v>112</v>
      </c>
      <c r="AS77" s="197">
        <v>40</v>
      </c>
      <c r="AT77" s="197">
        <v>17</v>
      </c>
      <c r="AU77" s="3">
        <f t="shared" si="27"/>
        <v>186</v>
      </c>
      <c r="AV77" s="197">
        <v>17</v>
      </c>
      <c r="AW77" s="197">
        <v>127</v>
      </c>
      <c r="AX77" s="197">
        <v>58</v>
      </c>
      <c r="AY77" s="197">
        <v>19</v>
      </c>
      <c r="AZ77" s="3">
        <f t="shared" si="28"/>
        <v>221</v>
      </c>
    </row>
    <row r="78" spans="2:52" x14ac:dyDescent="0.3">
      <c r="B78" s="3" t="s">
        <v>19</v>
      </c>
      <c r="C78" s="3">
        <v>1924</v>
      </c>
      <c r="D78" s="3">
        <v>142778</v>
      </c>
      <c r="E78" s="3">
        <v>40874</v>
      </c>
      <c r="F78" s="3">
        <v>2243</v>
      </c>
      <c r="G78" s="3">
        <v>187819</v>
      </c>
      <c r="H78" s="3">
        <v>1802</v>
      </c>
      <c r="I78" s="3">
        <v>128133</v>
      </c>
      <c r="J78" s="3">
        <v>37021</v>
      </c>
      <c r="K78" s="3">
        <v>2347</v>
      </c>
      <c r="L78" s="3">
        <v>169303</v>
      </c>
      <c r="M78" s="3">
        <v>1907</v>
      </c>
      <c r="N78" s="3">
        <v>151368</v>
      </c>
      <c r="O78" s="3">
        <v>44841</v>
      </c>
      <c r="P78" s="3">
        <v>2999</v>
      </c>
      <c r="Q78" s="3">
        <v>201115</v>
      </c>
      <c r="R78" s="3">
        <v>1824</v>
      </c>
      <c r="S78" s="3">
        <v>132278</v>
      </c>
      <c r="T78" s="3">
        <v>37659</v>
      </c>
      <c r="U78" s="3">
        <v>2654</v>
      </c>
      <c r="V78" s="3">
        <v>174415</v>
      </c>
      <c r="W78" s="3">
        <f>SUM(W72:W77)</f>
        <v>2002</v>
      </c>
      <c r="X78" s="3">
        <f>SUM(X72:X77)</f>
        <v>127196</v>
      </c>
      <c r="Y78" s="3">
        <f>SUM(Y72:Y77)</f>
        <v>41119</v>
      </c>
      <c r="Z78" s="3">
        <f>SUM(Z72:Z77)</f>
        <v>2752</v>
      </c>
      <c r="AA78" s="3">
        <f t="shared" si="23"/>
        <v>173069</v>
      </c>
      <c r="AB78" s="3">
        <f>SUM(AB72:AB77)</f>
        <v>1824</v>
      </c>
      <c r="AC78" s="3">
        <f>SUM(AC72:AC77)</f>
        <v>120415</v>
      </c>
      <c r="AD78" s="3">
        <f>SUM(AD72:AD77)</f>
        <v>43484</v>
      </c>
      <c r="AE78" s="3">
        <f>SUM(AE72:AE77)</f>
        <v>2612</v>
      </c>
      <c r="AF78" s="3">
        <f t="shared" si="24"/>
        <v>168335</v>
      </c>
      <c r="AG78" s="3">
        <f>SUM(AG72:AG77)</f>
        <v>1961</v>
      </c>
      <c r="AH78" s="3">
        <f>SUM(AH72:AH77)</f>
        <v>140587</v>
      </c>
      <c r="AI78" s="3">
        <f>SUM(AI72:AI77)</f>
        <v>53046</v>
      </c>
      <c r="AJ78" s="3">
        <f>SUM(AJ72:AJ77)</f>
        <v>2907</v>
      </c>
      <c r="AK78" s="3">
        <f t="shared" si="25"/>
        <v>198501</v>
      </c>
      <c r="AL78" s="3">
        <f>SUM(AL72:AL77)</f>
        <v>1948</v>
      </c>
      <c r="AM78" s="3">
        <f>SUM(AM72:AM77)</f>
        <v>136672</v>
      </c>
      <c r="AN78" s="3">
        <f>SUM(AN72:AN77)</f>
        <v>54851</v>
      </c>
      <c r="AO78" s="3">
        <f>SUM(AO72:AO77)</f>
        <v>3265</v>
      </c>
      <c r="AP78" s="3">
        <f t="shared" si="26"/>
        <v>196736</v>
      </c>
      <c r="AQ78" s="3">
        <f>SUM(AQ72:AQ77)</f>
        <v>2015</v>
      </c>
      <c r="AR78" s="3">
        <f>SUM(AR72:AR77)</f>
        <v>152425</v>
      </c>
      <c r="AS78" s="3">
        <f>SUM(AS72:AS77)</f>
        <v>58080</v>
      </c>
      <c r="AT78" s="3">
        <f>SUM(AT72:AT77)</f>
        <v>3447</v>
      </c>
      <c r="AU78" s="3">
        <f t="shared" si="27"/>
        <v>215967</v>
      </c>
      <c r="AV78" s="3">
        <f>SUM(AV72:AV77)</f>
        <v>2389</v>
      </c>
      <c r="AW78" s="3">
        <f>SUM(AW72:AW77)</f>
        <v>142269</v>
      </c>
      <c r="AX78" s="3">
        <f>SUM(AX72:AX77)</f>
        <v>56521</v>
      </c>
      <c r="AY78" s="3">
        <f>SUM(AY72:AY77)</f>
        <v>3581</v>
      </c>
      <c r="AZ78" s="3">
        <f t="shared" si="28"/>
        <v>204760</v>
      </c>
    </row>
    <row r="79" spans="2:52" x14ac:dyDescent="0.3">
      <c r="B79" s="227" t="s">
        <v>312</v>
      </c>
      <c r="C79" s="214"/>
      <c r="D79" s="214"/>
      <c r="E79" s="214"/>
      <c r="F79" s="214"/>
      <c r="G79" s="214"/>
      <c r="H79" s="214"/>
      <c r="I79" s="214"/>
      <c r="J79" s="214"/>
      <c r="K79" s="214"/>
      <c r="L79" s="214"/>
    </row>
    <row r="80" spans="2:52" x14ac:dyDescent="0.3">
      <c r="B80" s="227"/>
      <c r="C80" s="214"/>
      <c r="D80" s="214"/>
      <c r="E80" s="214"/>
      <c r="F80" s="214"/>
      <c r="G80" s="214"/>
      <c r="H80" s="214"/>
      <c r="I80" s="214"/>
      <c r="J80" s="214"/>
      <c r="K80" s="214"/>
      <c r="L80" s="214"/>
      <c r="AW80" s="258"/>
    </row>
    <row r="81" spans="2:37" x14ac:dyDescent="0.3">
      <c r="B81" s="276" t="s">
        <v>240</v>
      </c>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8"/>
    </row>
    <row r="82" spans="2:37" ht="24" customHeight="1" x14ac:dyDescent="0.3">
      <c r="B82" s="292" t="s">
        <v>7</v>
      </c>
      <c r="C82" s="293" t="s">
        <v>213</v>
      </c>
      <c r="D82" s="294"/>
      <c r="E82" s="294"/>
      <c r="F82" s="294"/>
      <c r="G82" s="295"/>
      <c r="H82" s="296" t="s">
        <v>212</v>
      </c>
      <c r="I82" s="297" t="s">
        <v>48</v>
      </c>
      <c r="J82" s="293" t="s">
        <v>214</v>
      </c>
      <c r="K82" s="294"/>
      <c r="L82" s="294"/>
      <c r="M82" s="294"/>
      <c r="N82" s="295"/>
      <c r="O82" s="296" t="s">
        <v>212</v>
      </c>
      <c r="P82" s="297" t="s">
        <v>48</v>
      </c>
      <c r="Q82" s="293" t="s">
        <v>248</v>
      </c>
      <c r="R82" s="294"/>
      <c r="S82" s="294"/>
      <c r="T82" s="294"/>
      <c r="U82" s="295"/>
      <c r="V82" s="296" t="s">
        <v>212</v>
      </c>
      <c r="W82" s="297" t="s">
        <v>48</v>
      </c>
      <c r="X82" s="293" t="s">
        <v>256</v>
      </c>
      <c r="Y82" s="294"/>
      <c r="Z82" s="294"/>
      <c r="AA82" s="294"/>
      <c r="AB82" s="295"/>
      <c r="AC82" s="296" t="s">
        <v>212</v>
      </c>
      <c r="AD82" s="297" t="s">
        <v>48</v>
      </c>
      <c r="AE82" s="293" t="s">
        <v>301</v>
      </c>
      <c r="AF82" s="294"/>
      <c r="AG82" s="294"/>
      <c r="AH82" s="294"/>
      <c r="AI82" s="295"/>
      <c r="AJ82" s="296" t="s">
        <v>212</v>
      </c>
      <c r="AK82" s="297" t="s">
        <v>48</v>
      </c>
    </row>
    <row r="83" spans="2:37" ht="22.5" customHeight="1" x14ac:dyDescent="0.3">
      <c r="B83" s="292"/>
      <c r="C83" s="3" t="s">
        <v>22</v>
      </c>
      <c r="D83" s="3" t="s">
        <v>23</v>
      </c>
      <c r="E83" s="3" t="s">
        <v>24</v>
      </c>
      <c r="F83" s="3" t="s">
        <v>25</v>
      </c>
      <c r="G83" s="7" t="s">
        <v>26</v>
      </c>
      <c r="H83" s="296"/>
      <c r="I83" s="298"/>
      <c r="J83" s="3" t="s">
        <v>22</v>
      </c>
      <c r="K83" s="3" t="s">
        <v>23</v>
      </c>
      <c r="L83" s="3" t="s">
        <v>24</v>
      </c>
      <c r="M83" s="3" t="s">
        <v>25</v>
      </c>
      <c r="N83" s="7" t="s">
        <v>26</v>
      </c>
      <c r="O83" s="296"/>
      <c r="P83" s="298"/>
      <c r="Q83" s="3" t="s">
        <v>22</v>
      </c>
      <c r="R83" s="3" t="s">
        <v>23</v>
      </c>
      <c r="S83" s="3" t="s">
        <v>24</v>
      </c>
      <c r="T83" s="3" t="s">
        <v>25</v>
      </c>
      <c r="U83" s="7" t="s">
        <v>26</v>
      </c>
      <c r="V83" s="296"/>
      <c r="W83" s="298"/>
      <c r="X83" s="3" t="s">
        <v>22</v>
      </c>
      <c r="Y83" s="3" t="s">
        <v>23</v>
      </c>
      <c r="Z83" s="3" t="s">
        <v>24</v>
      </c>
      <c r="AA83" s="3" t="s">
        <v>25</v>
      </c>
      <c r="AB83" s="7" t="s">
        <v>26</v>
      </c>
      <c r="AC83" s="296"/>
      <c r="AD83" s="298"/>
      <c r="AE83" s="3" t="s">
        <v>22</v>
      </c>
      <c r="AF83" s="3" t="s">
        <v>23</v>
      </c>
      <c r="AG83" s="3" t="s">
        <v>24</v>
      </c>
      <c r="AH83" s="3" t="s">
        <v>25</v>
      </c>
      <c r="AI83" s="7" t="s">
        <v>26</v>
      </c>
      <c r="AJ83" s="296"/>
      <c r="AK83" s="298"/>
    </row>
    <row r="84" spans="2:37" x14ac:dyDescent="0.3">
      <c r="B84" s="11" t="s">
        <v>8</v>
      </c>
      <c r="C84" s="194">
        <v>157</v>
      </c>
      <c r="D84" s="194">
        <v>283</v>
      </c>
      <c r="E84" s="194">
        <v>259</v>
      </c>
      <c r="F84" s="194">
        <v>145</v>
      </c>
      <c r="G84" s="194">
        <v>498</v>
      </c>
      <c r="H84" s="10">
        <v>1342</v>
      </c>
      <c r="I84" s="8">
        <v>19916.644</v>
      </c>
      <c r="J84" s="197">
        <v>147</v>
      </c>
      <c r="K84" s="197">
        <v>254</v>
      </c>
      <c r="L84" s="197">
        <v>220</v>
      </c>
      <c r="M84" s="197">
        <v>152</v>
      </c>
      <c r="N84" s="197">
        <v>602</v>
      </c>
      <c r="O84" s="3">
        <v>1375</v>
      </c>
      <c r="P84" s="11">
        <v>23953.822</v>
      </c>
      <c r="Q84" s="197">
        <v>341</v>
      </c>
      <c r="R84" s="197">
        <v>346</v>
      </c>
      <c r="S84" s="197">
        <v>286</v>
      </c>
      <c r="T84" s="197">
        <v>157</v>
      </c>
      <c r="U84" s="197">
        <v>694</v>
      </c>
      <c r="V84" s="3">
        <f>SUM(Q84:U84)</f>
        <v>1824</v>
      </c>
      <c r="W84" s="11">
        <v>28716</v>
      </c>
      <c r="X84" s="197">
        <v>374</v>
      </c>
      <c r="Y84" s="197">
        <v>349</v>
      </c>
      <c r="Z84" s="197">
        <v>244</v>
      </c>
      <c r="AA84" s="197">
        <v>139</v>
      </c>
      <c r="AB84" s="197">
        <v>731</v>
      </c>
      <c r="AC84" s="3">
        <f>SUM(X84:AB84)</f>
        <v>1837</v>
      </c>
      <c r="AD84" s="11">
        <v>32080</v>
      </c>
      <c r="AE84" s="197">
        <v>392</v>
      </c>
      <c r="AF84" s="197">
        <v>342</v>
      </c>
      <c r="AG84" s="197">
        <v>281</v>
      </c>
      <c r="AH84" s="197">
        <v>160</v>
      </c>
      <c r="AI84" s="197">
        <v>778</v>
      </c>
      <c r="AJ84" s="3">
        <f>SUM(AE84:AI84)</f>
        <v>1953</v>
      </c>
      <c r="AK84" s="11">
        <v>48406</v>
      </c>
    </row>
    <row r="85" spans="2:37" x14ac:dyDescent="0.3">
      <c r="B85" s="11" t="s">
        <v>9</v>
      </c>
      <c r="C85" s="8">
        <v>13400</v>
      </c>
      <c r="D85" s="8">
        <v>19634</v>
      </c>
      <c r="E85" s="8">
        <v>20187</v>
      </c>
      <c r="F85" s="8">
        <v>16206</v>
      </c>
      <c r="G85" s="8">
        <v>53576</v>
      </c>
      <c r="H85" s="10">
        <v>123003</v>
      </c>
      <c r="I85" s="8">
        <v>1385240.425</v>
      </c>
      <c r="J85" s="11">
        <v>13471</v>
      </c>
      <c r="K85" s="11">
        <v>18911</v>
      </c>
      <c r="L85" s="11">
        <v>19353</v>
      </c>
      <c r="M85" s="11">
        <v>13993</v>
      </c>
      <c r="N85" s="11">
        <v>58587</v>
      </c>
      <c r="O85" s="3">
        <v>124315</v>
      </c>
      <c r="P85" s="11">
        <v>1560276</v>
      </c>
      <c r="Q85" s="11">
        <v>16735</v>
      </c>
      <c r="R85" s="11">
        <v>20082</v>
      </c>
      <c r="S85" s="11">
        <v>20162</v>
      </c>
      <c r="T85" s="11">
        <v>14421</v>
      </c>
      <c r="U85" s="11">
        <v>60477</v>
      </c>
      <c r="V85" s="3">
        <f t="shared" ref="V85:V89" si="29">SUM(Q85:U85)</f>
        <v>131877</v>
      </c>
      <c r="W85" s="11">
        <v>1465348</v>
      </c>
      <c r="X85" s="11">
        <v>18134</v>
      </c>
      <c r="Y85" s="11">
        <v>24738</v>
      </c>
      <c r="Z85" s="11">
        <v>21538</v>
      </c>
      <c r="AA85" s="11">
        <v>14196</v>
      </c>
      <c r="AB85" s="11">
        <v>62021</v>
      </c>
      <c r="AC85" s="3">
        <f t="shared" ref="AC85:AC89" si="30">SUM(X85:AB85)</f>
        <v>140627</v>
      </c>
      <c r="AD85" s="11">
        <v>1968897</v>
      </c>
      <c r="AE85" s="11">
        <v>20617</v>
      </c>
      <c r="AF85" s="11">
        <v>28317</v>
      </c>
      <c r="AG85" s="11">
        <v>25824</v>
      </c>
      <c r="AH85" s="11">
        <v>16793</v>
      </c>
      <c r="AI85" s="11">
        <v>71193</v>
      </c>
      <c r="AJ85" s="3">
        <f t="shared" ref="AJ85:AJ89" si="31">SUM(AE85:AI85)</f>
        <v>162744</v>
      </c>
      <c r="AK85" s="11">
        <v>2517407</v>
      </c>
    </row>
    <row r="86" spans="2:37" x14ac:dyDescent="0.3">
      <c r="B86" s="11" t="s">
        <v>10</v>
      </c>
      <c r="C86" s="8">
        <v>18826</v>
      </c>
      <c r="D86" s="8">
        <v>30660</v>
      </c>
      <c r="E86" s="8">
        <v>41275</v>
      </c>
      <c r="F86" s="8">
        <v>30471</v>
      </c>
      <c r="G86" s="8">
        <v>65572</v>
      </c>
      <c r="H86" s="10">
        <v>186804</v>
      </c>
      <c r="I86" s="8">
        <v>1763025.9240000001</v>
      </c>
      <c r="J86" s="11">
        <v>17939</v>
      </c>
      <c r="K86" s="11">
        <v>29083</v>
      </c>
      <c r="L86" s="11">
        <v>38167</v>
      </c>
      <c r="M86" s="11">
        <v>27111</v>
      </c>
      <c r="N86" s="11">
        <v>67837</v>
      </c>
      <c r="O86" s="3">
        <v>180137</v>
      </c>
      <c r="P86" s="11">
        <v>1735370.4720000001</v>
      </c>
      <c r="Q86" s="11">
        <v>21992</v>
      </c>
      <c r="R86" s="11">
        <v>28033</v>
      </c>
      <c r="S86" s="11">
        <v>38111</v>
      </c>
      <c r="T86" s="11">
        <v>27129</v>
      </c>
      <c r="U86" s="11">
        <v>73765</v>
      </c>
      <c r="V86" s="3">
        <f t="shared" si="29"/>
        <v>189030</v>
      </c>
      <c r="W86" s="11">
        <v>1765344</v>
      </c>
      <c r="X86" s="11">
        <v>23670</v>
      </c>
      <c r="Y86" s="11">
        <v>36275</v>
      </c>
      <c r="Z86" s="11">
        <v>40702</v>
      </c>
      <c r="AA86" s="11">
        <v>28680</v>
      </c>
      <c r="AB86" s="11">
        <v>74878</v>
      </c>
      <c r="AC86" s="3">
        <f t="shared" si="30"/>
        <v>204205</v>
      </c>
      <c r="AD86" s="11">
        <v>1997508</v>
      </c>
      <c r="AE86" s="11">
        <v>28030</v>
      </c>
      <c r="AF86" s="11">
        <v>41914</v>
      </c>
      <c r="AG86" s="11">
        <v>48598</v>
      </c>
      <c r="AH86" s="11">
        <v>32324</v>
      </c>
      <c r="AI86" s="11">
        <v>84860</v>
      </c>
      <c r="AJ86" s="3">
        <f t="shared" si="31"/>
        <v>235726</v>
      </c>
      <c r="AK86" s="11">
        <v>2570878</v>
      </c>
    </row>
    <row r="87" spans="2:37" x14ac:dyDescent="0.3">
      <c r="B87" s="11" t="s">
        <v>27</v>
      </c>
      <c r="C87" s="8">
        <v>3982</v>
      </c>
      <c r="D87" s="8">
        <v>6588</v>
      </c>
      <c r="E87" s="8">
        <v>7511</v>
      </c>
      <c r="F87" s="8">
        <v>7052</v>
      </c>
      <c r="G87" s="8">
        <v>21725</v>
      </c>
      <c r="H87" s="10">
        <v>46858</v>
      </c>
      <c r="I87" s="8">
        <v>544116.76</v>
      </c>
      <c r="J87" s="11">
        <v>4237</v>
      </c>
      <c r="K87" s="11">
        <v>6531</v>
      </c>
      <c r="L87" s="11">
        <v>7767</v>
      </c>
      <c r="M87" s="11">
        <v>6810</v>
      </c>
      <c r="N87" s="11">
        <v>22135</v>
      </c>
      <c r="O87" s="3">
        <v>47480</v>
      </c>
      <c r="P87" s="11">
        <v>574876.30599999998</v>
      </c>
      <c r="Q87" s="11">
        <v>5389</v>
      </c>
      <c r="R87" s="11">
        <v>7083</v>
      </c>
      <c r="S87" s="11">
        <v>7813</v>
      </c>
      <c r="T87" s="11">
        <v>6852</v>
      </c>
      <c r="U87" s="11">
        <v>24632</v>
      </c>
      <c r="V87" s="3">
        <f t="shared" si="29"/>
        <v>51769</v>
      </c>
      <c r="W87" s="11">
        <v>614829</v>
      </c>
      <c r="X87" s="11">
        <v>6794</v>
      </c>
      <c r="Y87" s="11">
        <v>8936</v>
      </c>
      <c r="Z87" s="11">
        <v>10520</v>
      </c>
      <c r="AA87" s="11">
        <v>8294</v>
      </c>
      <c r="AB87" s="11">
        <v>26865</v>
      </c>
      <c r="AC87" s="3">
        <f t="shared" si="30"/>
        <v>61409</v>
      </c>
      <c r="AD87" s="11">
        <v>734184</v>
      </c>
      <c r="AE87" s="11">
        <v>7765</v>
      </c>
      <c r="AF87" s="11">
        <v>11010</v>
      </c>
      <c r="AG87" s="11">
        <v>13486</v>
      </c>
      <c r="AH87" s="11">
        <v>10432</v>
      </c>
      <c r="AI87" s="11">
        <v>31812</v>
      </c>
      <c r="AJ87" s="3">
        <f t="shared" si="31"/>
        <v>74505</v>
      </c>
      <c r="AK87" s="11">
        <v>980662</v>
      </c>
    </row>
    <row r="88" spans="2:37" x14ac:dyDescent="0.3">
      <c r="B88" s="11" t="s">
        <v>28</v>
      </c>
      <c r="C88" s="194">
        <v>64</v>
      </c>
      <c r="D88" s="194">
        <v>111</v>
      </c>
      <c r="E88" s="194">
        <v>140</v>
      </c>
      <c r="F88" s="194">
        <v>115</v>
      </c>
      <c r="G88" s="194">
        <v>711</v>
      </c>
      <c r="H88" s="10">
        <v>1141</v>
      </c>
      <c r="I88" s="8">
        <v>16688.187000000002</v>
      </c>
      <c r="J88" s="197">
        <v>78</v>
      </c>
      <c r="K88" s="197">
        <v>150</v>
      </c>
      <c r="L88" s="197">
        <v>175</v>
      </c>
      <c r="M88" s="197">
        <v>158</v>
      </c>
      <c r="N88" s="197">
        <v>930</v>
      </c>
      <c r="O88" s="3">
        <v>1491</v>
      </c>
      <c r="P88" s="11">
        <v>22498.078000000001</v>
      </c>
      <c r="Q88" s="197">
        <v>166</v>
      </c>
      <c r="R88" s="197">
        <v>217</v>
      </c>
      <c r="S88" s="197">
        <v>244</v>
      </c>
      <c r="T88" s="197">
        <v>190</v>
      </c>
      <c r="U88" s="197">
        <v>1275</v>
      </c>
      <c r="V88" s="3">
        <f t="shared" si="29"/>
        <v>2092</v>
      </c>
      <c r="W88" s="11">
        <v>31062</v>
      </c>
      <c r="X88" s="197">
        <v>306</v>
      </c>
      <c r="Y88" s="197">
        <v>393</v>
      </c>
      <c r="Z88" s="197">
        <v>360</v>
      </c>
      <c r="AA88" s="197">
        <v>309</v>
      </c>
      <c r="AB88" s="197">
        <v>1866</v>
      </c>
      <c r="AC88" s="3">
        <f t="shared" si="30"/>
        <v>3234</v>
      </c>
      <c r="AD88" s="11">
        <v>40010</v>
      </c>
      <c r="AE88" s="197">
        <v>421</v>
      </c>
      <c r="AF88" s="197">
        <v>575</v>
      </c>
      <c r="AG88" s="197">
        <v>564</v>
      </c>
      <c r="AH88" s="197">
        <v>495</v>
      </c>
      <c r="AI88" s="197">
        <v>2678</v>
      </c>
      <c r="AJ88" s="3">
        <f t="shared" si="31"/>
        <v>4733</v>
      </c>
      <c r="AK88" s="11">
        <v>61979</v>
      </c>
    </row>
    <row r="89" spans="2:37" x14ac:dyDescent="0.3">
      <c r="B89" s="3" t="s">
        <v>238</v>
      </c>
      <c r="C89" s="12">
        <v>36429</v>
      </c>
      <c r="D89" s="12">
        <v>57276</v>
      </c>
      <c r="E89" s="12">
        <v>69372</v>
      </c>
      <c r="F89" s="12">
        <v>53989</v>
      </c>
      <c r="G89" s="12">
        <v>142082</v>
      </c>
      <c r="H89" s="10">
        <v>359148</v>
      </c>
      <c r="I89" s="12">
        <v>3728987.94</v>
      </c>
      <c r="J89" s="3">
        <v>35872</v>
      </c>
      <c r="K89" s="3">
        <v>54929</v>
      </c>
      <c r="L89" s="3">
        <v>65682</v>
      </c>
      <c r="M89" s="3">
        <v>48224</v>
      </c>
      <c r="N89" s="3">
        <v>150091</v>
      </c>
      <c r="O89" s="3">
        <v>354798</v>
      </c>
      <c r="P89" s="3">
        <v>3951784.5189999999</v>
      </c>
      <c r="Q89" s="3">
        <f>SUM(Q84:Q88)</f>
        <v>44623</v>
      </c>
      <c r="R89" s="3">
        <f>SUM(R84:R88)</f>
        <v>55761</v>
      </c>
      <c r="S89" s="3">
        <f>SUM(S84:S88)</f>
        <v>66616</v>
      </c>
      <c r="T89" s="3">
        <f>SUM(T84:T88)</f>
        <v>48749</v>
      </c>
      <c r="U89" s="3">
        <f>SUM(U84:U88)</f>
        <v>160843</v>
      </c>
      <c r="V89" s="3">
        <f t="shared" si="29"/>
        <v>376592</v>
      </c>
      <c r="W89" s="3">
        <f t="shared" ref="W89:AB89" si="32">SUM(W84:W88)</f>
        <v>3905299</v>
      </c>
      <c r="X89" s="3">
        <f t="shared" si="32"/>
        <v>49278</v>
      </c>
      <c r="Y89" s="3">
        <f t="shared" si="32"/>
        <v>70691</v>
      </c>
      <c r="Z89" s="3">
        <f t="shared" si="32"/>
        <v>73364</v>
      </c>
      <c r="AA89" s="3">
        <f t="shared" si="32"/>
        <v>51618</v>
      </c>
      <c r="AB89" s="3">
        <f t="shared" si="32"/>
        <v>166361</v>
      </c>
      <c r="AC89" s="3">
        <f t="shared" si="30"/>
        <v>411312</v>
      </c>
      <c r="AD89" s="3">
        <f>SUM(AD84:AD88)</f>
        <v>4772679</v>
      </c>
      <c r="AE89" s="3">
        <f t="shared" ref="AE89:AI89" si="33">SUM(AE84:AE88)</f>
        <v>57225</v>
      </c>
      <c r="AF89" s="3">
        <f t="shared" si="33"/>
        <v>82158</v>
      </c>
      <c r="AG89" s="3">
        <f t="shared" si="33"/>
        <v>88753</v>
      </c>
      <c r="AH89" s="3">
        <f t="shared" si="33"/>
        <v>60204</v>
      </c>
      <c r="AI89" s="3">
        <f t="shared" si="33"/>
        <v>191321</v>
      </c>
      <c r="AJ89" s="3">
        <f t="shared" si="31"/>
        <v>479661</v>
      </c>
      <c r="AK89" s="3">
        <f>SUM(AK84:AK88)</f>
        <v>6179332</v>
      </c>
    </row>
    <row r="90" spans="2:37" x14ac:dyDescent="0.3">
      <c r="B90" s="307" t="s">
        <v>84</v>
      </c>
      <c r="C90" s="307"/>
      <c r="D90" s="307"/>
      <c r="E90" s="307"/>
      <c r="F90" s="307"/>
      <c r="G90" s="307"/>
      <c r="H90" s="307"/>
      <c r="I90" s="307"/>
      <c r="J90" s="307"/>
      <c r="K90" s="307"/>
      <c r="L90" s="307"/>
      <c r="M90" s="307"/>
      <c r="N90" s="307"/>
      <c r="O90" s="307"/>
      <c r="P90" s="307"/>
    </row>
    <row r="91" spans="2:37" x14ac:dyDescent="0.3">
      <c r="B91" s="31" t="s">
        <v>82</v>
      </c>
      <c r="C91" s="214"/>
      <c r="D91" s="214"/>
      <c r="E91" s="214"/>
      <c r="F91" s="214"/>
      <c r="G91" s="214"/>
      <c r="H91" s="214"/>
      <c r="I91" s="214"/>
    </row>
    <row r="92" spans="2:37" x14ac:dyDescent="0.3">
      <c r="B92" s="214"/>
      <c r="C92" s="214"/>
      <c r="D92" s="214"/>
      <c r="E92" s="214"/>
      <c r="F92" s="214"/>
      <c r="G92" s="214"/>
      <c r="H92" s="214"/>
      <c r="I92" s="214"/>
      <c r="J92" s="214"/>
      <c r="K92" s="214"/>
      <c r="L92" s="214"/>
      <c r="V92" s="233"/>
    </row>
    <row r="93" spans="2:37" x14ac:dyDescent="0.3">
      <c r="B93" s="276" t="s">
        <v>153</v>
      </c>
      <c r="C93" s="277"/>
      <c r="D93" s="277"/>
      <c r="E93" s="277"/>
      <c r="F93" s="277"/>
      <c r="G93" s="277"/>
      <c r="H93" s="277"/>
      <c r="I93" s="277"/>
      <c r="J93" s="277"/>
      <c r="K93" s="277"/>
      <c r="L93" s="277"/>
      <c r="M93" s="277"/>
      <c r="N93" s="277"/>
      <c r="O93" s="277"/>
      <c r="P93" s="277"/>
      <c r="Q93" s="277"/>
      <c r="R93" s="277"/>
      <c r="S93" s="277"/>
      <c r="T93" s="277"/>
      <c r="U93" s="277"/>
      <c r="V93" s="277"/>
      <c r="W93" s="277"/>
      <c r="X93" s="277"/>
      <c r="Y93" s="277"/>
      <c r="Z93" s="277"/>
      <c r="AA93" s="277"/>
      <c r="AB93" s="277"/>
      <c r="AC93" s="277"/>
      <c r="AD93" s="277"/>
      <c r="AE93" s="277"/>
      <c r="AF93" s="278"/>
    </row>
    <row r="94" spans="2:37" ht="26.25" customHeight="1" x14ac:dyDescent="0.3">
      <c r="B94" s="299" t="s">
        <v>20</v>
      </c>
      <c r="C94" s="308" t="s">
        <v>210</v>
      </c>
      <c r="D94" s="308"/>
      <c r="E94" s="308"/>
      <c r="F94" s="308"/>
      <c r="G94" s="308"/>
      <c r="H94" s="296" t="s">
        <v>212</v>
      </c>
      <c r="I94" s="308" t="s">
        <v>211</v>
      </c>
      <c r="J94" s="308"/>
      <c r="K94" s="308"/>
      <c r="L94" s="308"/>
      <c r="M94" s="308"/>
      <c r="N94" s="296" t="s">
        <v>212</v>
      </c>
      <c r="O94" s="308" t="s">
        <v>249</v>
      </c>
      <c r="P94" s="308"/>
      <c r="Q94" s="308"/>
      <c r="R94" s="308"/>
      <c r="S94" s="308"/>
      <c r="T94" s="296" t="s">
        <v>212</v>
      </c>
      <c r="U94" s="308" t="s">
        <v>260</v>
      </c>
      <c r="V94" s="308"/>
      <c r="W94" s="308"/>
      <c r="X94" s="308"/>
      <c r="Y94" s="308"/>
      <c r="Z94" s="296" t="s">
        <v>212</v>
      </c>
      <c r="AA94" s="308" t="s">
        <v>293</v>
      </c>
      <c r="AB94" s="308"/>
      <c r="AC94" s="308"/>
      <c r="AD94" s="308"/>
      <c r="AE94" s="308"/>
      <c r="AF94" s="296" t="s">
        <v>212</v>
      </c>
    </row>
    <row r="95" spans="2:37" ht="22.5" customHeight="1" x14ac:dyDescent="0.3">
      <c r="B95" s="301"/>
      <c r="C95" s="3" t="s">
        <v>22</v>
      </c>
      <c r="D95" s="3" t="s">
        <v>23</v>
      </c>
      <c r="E95" s="3" t="s">
        <v>24</v>
      </c>
      <c r="F95" s="3" t="s">
        <v>25</v>
      </c>
      <c r="G95" s="3" t="s">
        <v>26</v>
      </c>
      <c r="H95" s="296"/>
      <c r="I95" s="3" t="s">
        <v>22</v>
      </c>
      <c r="J95" s="3" t="s">
        <v>23</v>
      </c>
      <c r="K95" s="3" t="s">
        <v>24</v>
      </c>
      <c r="L95" s="3" t="s">
        <v>25</v>
      </c>
      <c r="M95" s="3" t="s">
        <v>26</v>
      </c>
      <c r="N95" s="296"/>
      <c r="O95" s="3" t="s">
        <v>22</v>
      </c>
      <c r="P95" s="3" t="s">
        <v>23</v>
      </c>
      <c r="Q95" s="3" t="s">
        <v>24</v>
      </c>
      <c r="R95" s="3" t="s">
        <v>25</v>
      </c>
      <c r="S95" s="3" t="s">
        <v>26</v>
      </c>
      <c r="T95" s="296"/>
      <c r="U95" s="3" t="s">
        <v>22</v>
      </c>
      <c r="V95" s="3" t="s">
        <v>23</v>
      </c>
      <c r="W95" s="3" t="s">
        <v>24</v>
      </c>
      <c r="X95" s="3" t="s">
        <v>25</v>
      </c>
      <c r="Y95" s="3" t="s">
        <v>26</v>
      </c>
      <c r="Z95" s="296"/>
      <c r="AA95" s="3" t="s">
        <v>22</v>
      </c>
      <c r="AB95" s="3" t="s">
        <v>23</v>
      </c>
      <c r="AC95" s="3" t="s">
        <v>24</v>
      </c>
      <c r="AD95" s="3" t="s">
        <v>25</v>
      </c>
      <c r="AE95" s="3" t="s">
        <v>26</v>
      </c>
      <c r="AF95" s="296"/>
    </row>
    <row r="96" spans="2:37" x14ac:dyDescent="0.3">
      <c r="B96" s="8" t="s">
        <v>13</v>
      </c>
      <c r="C96" s="193">
        <v>961</v>
      </c>
      <c r="D96" s="193">
        <v>737</v>
      </c>
      <c r="E96" s="9">
        <v>997</v>
      </c>
      <c r="F96" s="9">
        <v>1194</v>
      </c>
      <c r="G96" s="9">
        <v>11611</v>
      </c>
      <c r="H96" s="1">
        <v>15500</v>
      </c>
      <c r="I96" s="197">
        <v>863</v>
      </c>
      <c r="J96" s="197">
        <v>697</v>
      </c>
      <c r="K96" s="197">
        <v>954</v>
      </c>
      <c r="L96" s="11">
        <v>1032</v>
      </c>
      <c r="M96" s="11">
        <v>12734</v>
      </c>
      <c r="N96" s="3">
        <v>16280</v>
      </c>
      <c r="O96" s="197">
        <v>2458</v>
      </c>
      <c r="P96" s="197">
        <v>959</v>
      </c>
      <c r="Q96" s="197">
        <v>1047</v>
      </c>
      <c r="R96" s="11">
        <v>1102</v>
      </c>
      <c r="S96" s="11">
        <v>15245</v>
      </c>
      <c r="T96" s="3">
        <f t="shared" ref="T96:T101" si="34">SUM(O96:S96)</f>
        <v>20811</v>
      </c>
      <c r="U96" s="197">
        <v>1637</v>
      </c>
      <c r="V96" s="197">
        <v>1026</v>
      </c>
      <c r="W96" s="197">
        <v>1101</v>
      </c>
      <c r="X96" s="11">
        <v>1106</v>
      </c>
      <c r="Y96" s="11">
        <v>15643</v>
      </c>
      <c r="Z96" s="3">
        <f t="shared" ref="Z96:Z101" si="35">SUM(U96:Y96)</f>
        <v>20513</v>
      </c>
      <c r="AA96" s="197">
        <v>1641</v>
      </c>
      <c r="AB96" s="197">
        <v>1138</v>
      </c>
      <c r="AC96" s="197">
        <v>1230</v>
      </c>
      <c r="AD96" s="11">
        <v>1137</v>
      </c>
      <c r="AE96" s="11">
        <v>19824</v>
      </c>
      <c r="AF96" s="3">
        <f t="shared" ref="AF96:AF101" si="36">SUM(AA96:AE96)</f>
        <v>24970</v>
      </c>
    </row>
    <row r="97" spans="2:32" x14ac:dyDescent="0.3">
      <c r="B97" s="8" t="s">
        <v>14</v>
      </c>
      <c r="C97" s="9">
        <v>1653</v>
      </c>
      <c r="D97" s="9">
        <v>2739</v>
      </c>
      <c r="E97" s="9">
        <v>5846</v>
      </c>
      <c r="F97" s="9">
        <v>6654</v>
      </c>
      <c r="G97" s="9">
        <v>32944</v>
      </c>
      <c r="H97" s="1">
        <v>49836</v>
      </c>
      <c r="I97" s="11">
        <v>1418</v>
      </c>
      <c r="J97" s="11">
        <v>2552</v>
      </c>
      <c r="K97" s="11">
        <v>5264</v>
      </c>
      <c r="L97" s="11">
        <v>5499</v>
      </c>
      <c r="M97" s="11">
        <v>35586</v>
      </c>
      <c r="N97" s="3">
        <v>50319</v>
      </c>
      <c r="O97" s="11">
        <v>2154</v>
      </c>
      <c r="P97" s="11">
        <v>2911</v>
      </c>
      <c r="Q97" s="11">
        <v>5530</v>
      </c>
      <c r="R97" s="11">
        <v>5500</v>
      </c>
      <c r="S97" s="11">
        <v>39630</v>
      </c>
      <c r="T97" s="3">
        <f t="shared" si="34"/>
        <v>55725</v>
      </c>
      <c r="U97" s="11">
        <v>2066</v>
      </c>
      <c r="V97" s="11">
        <v>3160</v>
      </c>
      <c r="W97" s="11">
        <v>5478</v>
      </c>
      <c r="X97" s="11">
        <v>5379</v>
      </c>
      <c r="Y97" s="11">
        <v>37449</v>
      </c>
      <c r="Z97" s="3">
        <f t="shared" si="35"/>
        <v>53532</v>
      </c>
      <c r="AA97" s="11">
        <v>2736</v>
      </c>
      <c r="AB97" s="11">
        <v>4219</v>
      </c>
      <c r="AC97" s="11">
        <v>6935</v>
      </c>
      <c r="AD97" s="11">
        <v>6173</v>
      </c>
      <c r="AE97" s="11">
        <v>45420</v>
      </c>
      <c r="AF97" s="3">
        <f t="shared" si="36"/>
        <v>65483</v>
      </c>
    </row>
    <row r="98" spans="2:32" x14ac:dyDescent="0.3">
      <c r="B98" s="8" t="s">
        <v>15</v>
      </c>
      <c r="C98" s="9">
        <v>2266</v>
      </c>
      <c r="D98" s="9">
        <v>4380</v>
      </c>
      <c r="E98" s="9">
        <v>7994</v>
      </c>
      <c r="F98" s="9">
        <v>7809</v>
      </c>
      <c r="G98" s="9">
        <v>27767</v>
      </c>
      <c r="H98" s="1">
        <v>50216</v>
      </c>
      <c r="I98" s="11">
        <v>1976</v>
      </c>
      <c r="J98" s="11">
        <v>4141</v>
      </c>
      <c r="K98" s="11">
        <v>7344</v>
      </c>
      <c r="L98" s="11">
        <v>6593</v>
      </c>
      <c r="M98" s="11">
        <v>29691</v>
      </c>
      <c r="N98" s="3">
        <v>49745</v>
      </c>
      <c r="O98" s="11">
        <v>2359</v>
      </c>
      <c r="P98" s="11">
        <v>4084</v>
      </c>
      <c r="Q98" s="11">
        <v>7640</v>
      </c>
      <c r="R98" s="11">
        <v>6908</v>
      </c>
      <c r="S98" s="11">
        <v>31949</v>
      </c>
      <c r="T98" s="3">
        <f t="shared" si="34"/>
        <v>52940</v>
      </c>
      <c r="U98" s="11">
        <v>2208</v>
      </c>
      <c r="V98" s="11">
        <v>4656</v>
      </c>
      <c r="W98" s="11">
        <v>7130</v>
      </c>
      <c r="X98" s="11">
        <v>6652</v>
      </c>
      <c r="Y98" s="11">
        <v>28895</v>
      </c>
      <c r="Z98" s="3">
        <f t="shared" si="35"/>
        <v>49541</v>
      </c>
      <c r="AA98" s="11">
        <v>3760</v>
      </c>
      <c r="AB98" s="11">
        <v>6191</v>
      </c>
      <c r="AC98" s="11">
        <v>9510</v>
      </c>
      <c r="AD98" s="11">
        <v>8054</v>
      </c>
      <c r="AE98" s="11">
        <v>33319</v>
      </c>
      <c r="AF98" s="3">
        <f t="shared" si="36"/>
        <v>60834</v>
      </c>
    </row>
    <row r="99" spans="2:32" x14ac:dyDescent="0.3">
      <c r="B99" s="8" t="s">
        <v>16</v>
      </c>
      <c r="C99" s="9">
        <v>5098</v>
      </c>
      <c r="D99" s="9">
        <v>10744</v>
      </c>
      <c r="E99" s="9">
        <v>17050</v>
      </c>
      <c r="F99" s="9">
        <v>14381</v>
      </c>
      <c r="G99" s="9">
        <v>34226</v>
      </c>
      <c r="H99" s="1">
        <v>81499</v>
      </c>
      <c r="I99" s="11">
        <v>4739</v>
      </c>
      <c r="J99" s="11">
        <v>10091</v>
      </c>
      <c r="K99" s="11">
        <v>15887</v>
      </c>
      <c r="L99" s="11">
        <v>12613</v>
      </c>
      <c r="M99" s="11">
        <v>35654</v>
      </c>
      <c r="N99" s="3">
        <v>78984</v>
      </c>
      <c r="O99" s="11">
        <v>5488</v>
      </c>
      <c r="P99" s="11">
        <v>9611</v>
      </c>
      <c r="Q99" s="11">
        <v>16048</v>
      </c>
      <c r="R99" s="11">
        <v>12738</v>
      </c>
      <c r="S99" s="11">
        <v>37459</v>
      </c>
      <c r="T99" s="3">
        <f t="shared" si="34"/>
        <v>81344</v>
      </c>
      <c r="U99" s="11">
        <v>5269</v>
      </c>
      <c r="V99" s="11">
        <v>11718</v>
      </c>
      <c r="W99" s="11">
        <v>16464</v>
      </c>
      <c r="X99" s="11">
        <v>13194</v>
      </c>
      <c r="Y99" s="11">
        <v>39403</v>
      </c>
      <c r="Z99" s="3">
        <f t="shared" si="35"/>
        <v>86048</v>
      </c>
      <c r="AA99" s="11">
        <v>5766</v>
      </c>
      <c r="AB99" s="11">
        <v>11907</v>
      </c>
      <c r="AC99" s="11">
        <v>18306</v>
      </c>
      <c r="AD99" s="11">
        <v>13919</v>
      </c>
      <c r="AE99" s="11">
        <v>45264</v>
      </c>
      <c r="AF99" s="3">
        <f t="shared" si="36"/>
        <v>95162</v>
      </c>
    </row>
    <row r="100" spans="2:32" x14ac:dyDescent="0.3">
      <c r="B100" s="8" t="s">
        <v>17</v>
      </c>
      <c r="C100" s="9">
        <v>9966</v>
      </c>
      <c r="D100" s="9">
        <v>18756</v>
      </c>
      <c r="E100" s="9">
        <v>22579</v>
      </c>
      <c r="F100" s="9">
        <v>16155</v>
      </c>
      <c r="G100" s="9">
        <v>26431</v>
      </c>
      <c r="H100" s="1">
        <v>93887</v>
      </c>
      <c r="I100" s="11">
        <v>9593</v>
      </c>
      <c r="J100" s="11">
        <v>17257</v>
      </c>
      <c r="K100" s="11">
        <v>20969</v>
      </c>
      <c r="L100" s="11">
        <v>14727</v>
      </c>
      <c r="M100" s="11">
        <v>26477</v>
      </c>
      <c r="N100" s="3">
        <v>89023</v>
      </c>
      <c r="O100" s="11">
        <v>11340</v>
      </c>
      <c r="P100" s="11">
        <v>16907</v>
      </c>
      <c r="Q100" s="11">
        <v>20783</v>
      </c>
      <c r="R100" s="11">
        <v>14719</v>
      </c>
      <c r="S100" s="11">
        <v>26938</v>
      </c>
      <c r="T100" s="3">
        <f t="shared" si="34"/>
        <v>90687</v>
      </c>
      <c r="U100" s="11">
        <v>12005</v>
      </c>
      <c r="V100" s="11">
        <v>21200</v>
      </c>
      <c r="W100" s="11">
        <v>23427</v>
      </c>
      <c r="X100" s="11">
        <v>16055</v>
      </c>
      <c r="Y100" s="11">
        <v>32054</v>
      </c>
      <c r="Z100" s="3">
        <f t="shared" si="35"/>
        <v>104741</v>
      </c>
      <c r="AA100" s="11">
        <v>13721</v>
      </c>
      <c r="AB100" s="11">
        <v>22219</v>
      </c>
      <c r="AC100" s="11">
        <v>26655</v>
      </c>
      <c r="AD100" s="11">
        <v>18986</v>
      </c>
      <c r="AE100" s="11">
        <v>35275</v>
      </c>
      <c r="AF100" s="3">
        <f t="shared" si="36"/>
        <v>116856</v>
      </c>
    </row>
    <row r="101" spans="2:32" x14ac:dyDescent="0.3">
      <c r="B101" s="8" t="s">
        <v>18</v>
      </c>
      <c r="C101" s="9">
        <v>16479</v>
      </c>
      <c r="D101" s="9">
        <v>19918</v>
      </c>
      <c r="E101" s="9">
        <v>14912</v>
      </c>
      <c r="F101" s="9">
        <v>7808</v>
      </c>
      <c r="G101" s="9">
        <v>9093</v>
      </c>
      <c r="H101" s="1">
        <v>68210</v>
      </c>
      <c r="I101" s="11">
        <v>17297</v>
      </c>
      <c r="J101" s="11">
        <v>20184</v>
      </c>
      <c r="K101" s="11">
        <v>15265</v>
      </c>
      <c r="L101" s="11">
        <v>7775</v>
      </c>
      <c r="M101" s="11">
        <v>9926</v>
      </c>
      <c r="N101" s="3">
        <v>70447</v>
      </c>
      <c r="O101" s="11">
        <v>20537</v>
      </c>
      <c r="P101" s="11">
        <v>20924</v>
      </c>
      <c r="Q101" s="11">
        <v>15352</v>
      </c>
      <c r="R101" s="11">
        <v>7738</v>
      </c>
      <c r="S101" s="11">
        <v>10534</v>
      </c>
      <c r="T101" s="3">
        <f t="shared" si="34"/>
        <v>75085</v>
      </c>
      <c r="U101" s="11">
        <v>26108</v>
      </c>
      <c r="V101" s="11">
        <v>28880</v>
      </c>
      <c r="W101" s="11">
        <v>19720</v>
      </c>
      <c r="X101" s="11">
        <v>9250</v>
      </c>
      <c r="Y101" s="11">
        <v>12979</v>
      </c>
      <c r="Z101" s="3">
        <f t="shared" si="35"/>
        <v>96937</v>
      </c>
      <c r="AA101" s="11">
        <v>29611</v>
      </c>
      <c r="AB101" s="11">
        <v>36573</v>
      </c>
      <c r="AC101" s="11">
        <v>26099</v>
      </c>
      <c r="AD101" s="11">
        <v>11917</v>
      </c>
      <c r="AE101" s="11">
        <v>12156</v>
      </c>
      <c r="AF101" s="3">
        <f t="shared" si="36"/>
        <v>116356</v>
      </c>
    </row>
    <row r="102" spans="2:32" x14ac:dyDescent="0.3">
      <c r="B102" s="3" t="s">
        <v>19</v>
      </c>
      <c r="C102" s="12">
        <f>SUM(C96:C101)</f>
        <v>36423</v>
      </c>
      <c r="D102" s="12">
        <f>SUM(D96:D101)</f>
        <v>57274</v>
      </c>
      <c r="E102" s="12">
        <f t="shared" ref="E102:AF102" si="37">SUM(E96:E101)</f>
        <v>69378</v>
      </c>
      <c r="F102" s="12">
        <f t="shared" si="37"/>
        <v>54001</v>
      </c>
      <c r="G102" s="12">
        <f t="shared" si="37"/>
        <v>142072</v>
      </c>
      <c r="H102" s="12">
        <f t="shared" si="37"/>
        <v>359148</v>
      </c>
      <c r="I102" s="12">
        <f t="shared" si="37"/>
        <v>35886</v>
      </c>
      <c r="J102" s="12">
        <f t="shared" si="37"/>
        <v>54922</v>
      </c>
      <c r="K102" s="12">
        <f t="shared" si="37"/>
        <v>65683</v>
      </c>
      <c r="L102" s="12">
        <f t="shared" si="37"/>
        <v>48239</v>
      </c>
      <c r="M102" s="12">
        <f t="shared" si="37"/>
        <v>150068</v>
      </c>
      <c r="N102" s="12">
        <f t="shared" si="37"/>
        <v>354798</v>
      </c>
      <c r="O102" s="12">
        <f t="shared" si="37"/>
        <v>44336</v>
      </c>
      <c r="P102" s="12">
        <f t="shared" si="37"/>
        <v>55396</v>
      </c>
      <c r="Q102" s="12">
        <f t="shared" si="37"/>
        <v>66400</v>
      </c>
      <c r="R102" s="12">
        <f t="shared" si="37"/>
        <v>48705</v>
      </c>
      <c r="S102" s="12">
        <f t="shared" si="37"/>
        <v>161755</v>
      </c>
      <c r="T102" s="12">
        <f t="shared" si="37"/>
        <v>376592</v>
      </c>
      <c r="U102" s="12">
        <f t="shared" si="37"/>
        <v>49293</v>
      </c>
      <c r="V102" s="12">
        <f t="shared" si="37"/>
        <v>70640</v>
      </c>
      <c r="W102" s="12">
        <f t="shared" si="37"/>
        <v>73320</v>
      </c>
      <c r="X102" s="12">
        <f t="shared" si="37"/>
        <v>51636</v>
      </c>
      <c r="Y102" s="12">
        <f t="shared" si="37"/>
        <v>166423</v>
      </c>
      <c r="Z102" s="12">
        <f t="shared" si="37"/>
        <v>411312</v>
      </c>
      <c r="AA102" s="12">
        <f t="shared" si="37"/>
        <v>57235</v>
      </c>
      <c r="AB102" s="12">
        <f t="shared" si="37"/>
        <v>82247</v>
      </c>
      <c r="AC102" s="12">
        <f t="shared" si="37"/>
        <v>88735</v>
      </c>
      <c r="AD102" s="12">
        <f t="shared" si="37"/>
        <v>60186</v>
      </c>
      <c r="AE102" s="12">
        <f t="shared" si="37"/>
        <v>191258</v>
      </c>
      <c r="AF102" s="12">
        <f t="shared" si="37"/>
        <v>479661</v>
      </c>
    </row>
    <row r="103" spans="2:32" ht="12.75" customHeight="1" x14ac:dyDescent="0.3">
      <c r="B103" s="307" t="s">
        <v>84</v>
      </c>
      <c r="C103" s="315"/>
      <c r="D103" s="315"/>
      <c r="E103" s="315"/>
      <c r="F103" s="315"/>
      <c r="G103" s="315"/>
      <c r="H103" s="315"/>
      <c r="I103" s="315"/>
      <c r="J103" s="315"/>
      <c r="K103" s="315"/>
      <c r="L103" s="315"/>
      <c r="M103" s="315"/>
      <c r="N103" s="315"/>
    </row>
    <row r="104" spans="2:32" x14ac:dyDescent="0.3">
      <c r="B104" s="31" t="s">
        <v>82</v>
      </c>
      <c r="C104" s="214"/>
      <c r="D104" s="214"/>
      <c r="E104" s="214"/>
      <c r="F104" s="214"/>
      <c r="G104" s="214"/>
      <c r="H104" s="214"/>
      <c r="I104" s="214"/>
      <c r="J104" s="214"/>
      <c r="K104" s="214"/>
      <c r="L104" s="214"/>
      <c r="AB104" s="200">
        <f>SUM(AE96:AE97)</f>
        <v>65244</v>
      </c>
      <c r="AC104" s="258">
        <f>AB104/SUM(AF96:AF97)</f>
        <v>0.72130277602732906</v>
      </c>
    </row>
    <row r="105" spans="2:32" x14ac:dyDescent="0.3">
      <c r="B105" s="31"/>
      <c r="C105" s="214"/>
      <c r="D105" s="214"/>
      <c r="E105" s="214"/>
      <c r="F105" s="214"/>
      <c r="G105" s="214"/>
      <c r="H105" s="214"/>
      <c r="I105" s="214"/>
      <c r="AB105" s="200">
        <f>SUM(AE100:AE101)</f>
        <v>47431</v>
      </c>
      <c r="AC105" s="265">
        <f>AB105/SUM(AF100:AF101)</f>
        <v>0.20338147265149306</v>
      </c>
    </row>
    <row r="106" spans="2:32" ht="15" customHeight="1" x14ac:dyDescent="0.3">
      <c r="B106" s="312" t="s">
        <v>215</v>
      </c>
      <c r="C106" s="313"/>
      <c r="D106" s="313"/>
      <c r="E106" s="313"/>
      <c r="F106" s="313"/>
      <c r="G106" s="313"/>
      <c r="H106" s="313"/>
      <c r="I106" s="313"/>
      <c r="J106" s="313"/>
      <c r="K106" s="313"/>
      <c r="L106" s="314"/>
    </row>
    <row r="107" spans="2:32" ht="12.75" customHeight="1" x14ac:dyDescent="0.3">
      <c r="B107" s="183"/>
      <c r="C107" s="290" t="s">
        <v>250</v>
      </c>
      <c r="D107" s="291"/>
      <c r="E107" s="271" t="s">
        <v>251</v>
      </c>
      <c r="F107" s="273"/>
      <c r="G107" s="290" t="s">
        <v>252</v>
      </c>
      <c r="H107" s="291"/>
      <c r="I107" s="290" t="s">
        <v>257</v>
      </c>
      <c r="J107" s="291"/>
      <c r="K107" s="290" t="s">
        <v>294</v>
      </c>
      <c r="L107" s="291"/>
    </row>
    <row r="108" spans="2:32" x14ac:dyDescent="0.3">
      <c r="B108" s="182" t="s">
        <v>20</v>
      </c>
      <c r="C108" s="13" t="s">
        <v>29</v>
      </c>
      <c r="D108" s="3" t="s">
        <v>46</v>
      </c>
      <c r="E108" s="13" t="s">
        <v>29</v>
      </c>
      <c r="F108" s="3" t="s">
        <v>46</v>
      </c>
      <c r="G108" s="13" t="s">
        <v>29</v>
      </c>
      <c r="H108" s="3" t="s">
        <v>46</v>
      </c>
      <c r="I108" s="13" t="s">
        <v>29</v>
      </c>
      <c r="J108" s="3" t="s">
        <v>46</v>
      </c>
      <c r="K108" s="13" t="s">
        <v>29</v>
      </c>
      <c r="L108" s="3" t="s">
        <v>46</v>
      </c>
    </row>
    <row r="109" spans="2:32" x14ac:dyDescent="0.3">
      <c r="B109" s="11" t="s">
        <v>13</v>
      </c>
      <c r="C109" s="8">
        <v>24539</v>
      </c>
      <c r="D109" s="11">
        <v>148492</v>
      </c>
      <c r="E109" s="11">
        <v>25011</v>
      </c>
      <c r="F109" s="11">
        <v>155835</v>
      </c>
      <c r="G109" s="8">
        <v>24119</v>
      </c>
      <c r="H109" s="11">
        <v>132420</v>
      </c>
      <c r="I109" s="8">
        <v>40178</v>
      </c>
      <c r="J109" s="11">
        <v>168385</v>
      </c>
      <c r="K109" s="8">
        <v>53643</v>
      </c>
      <c r="L109" s="11">
        <v>250551</v>
      </c>
    </row>
    <row r="110" spans="2:32" x14ac:dyDescent="0.3">
      <c r="B110" s="11" t="s">
        <v>14</v>
      </c>
      <c r="C110" s="8">
        <v>39250</v>
      </c>
      <c r="D110" s="11">
        <v>432826</v>
      </c>
      <c r="E110" s="11">
        <v>36991</v>
      </c>
      <c r="F110" s="11">
        <v>412755</v>
      </c>
      <c r="G110" s="8">
        <v>34076</v>
      </c>
      <c r="H110" s="11">
        <v>344375</v>
      </c>
      <c r="I110" s="8">
        <v>45890</v>
      </c>
      <c r="J110" s="11">
        <v>512130</v>
      </c>
      <c r="K110" s="8">
        <v>57584</v>
      </c>
      <c r="L110" s="11">
        <v>650817</v>
      </c>
    </row>
    <row r="111" spans="2:32" x14ac:dyDescent="0.3">
      <c r="B111" s="11" t="s">
        <v>15</v>
      </c>
      <c r="C111" s="8">
        <v>24098</v>
      </c>
      <c r="D111" s="11">
        <v>359869</v>
      </c>
      <c r="E111" s="11">
        <v>23268</v>
      </c>
      <c r="F111" s="11">
        <v>349419</v>
      </c>
      <c r="G111" s="8">
        <v>22436</v>
      </c>
      <c r="H111" s="11">
        <v>310851</v>
      </c>
      <c r="I111" s="8">
        <v>24284</v>
      </c>
      <c r="J111" s="11">
        <v>357683</v>
      </c>
      <c r="K111" s="8">
        <v>31790</v>
      </c>
      <c r="L111" s="11">
        <v>499216</v>
      </c>
    </row>
    <row r="112" spans="2:32" x14ac:dyDescent="0.3">
      <c r="B112" s="11" t="s">
        <v>16</v>
      </c>
      <c r="C112" s="8">
        <v>30789</v>
      </c>
      <c r="D112" s="11">
        <v>542803</v>
      </c>
      <c r="E112" s="11">
        <v>28409</v>
      </c>
      <c r="F112" s="11">
        <v>501045</v>
      </c>
      <c r="G112" s="8">
        <v>28132</v>
      </c>
      <c r="H112" s="11">
        <v>459266</v>
      </c>
      <c r="I112" s="8">
        <v>31734</v>
      </c>
      <c r="J112" s="11">
        <v>532345</v>
      </c>
      <c r="K112" s="8">
        <v>38615</v>
      </c>
      <c r="L112" s="11">
        <v>698541</v>
      </c>
    </row>
    <row r="113" spans="2:41" x14ac:dyDescent="0.3">
      <c r="B113" s="11" t="s">
        <v>17</v>
      </c>
      <c r="C113" s="8">
        <v>26313</v>
      </c>
      <c r="D113" s="11">
        <v>672864</v>
      </c>
      <c r="E113" s="11">
        <v>23925</v>
      </c>
      <c r="F113" s="11">
        <v>526166</v>
      </c>
      <c r="G113" s="8">
        <v>24359</v>
      </c>
      <c r="H113" s="11">
        <v>486357</v>
      </c>
      <c r="I113" s="8">
        <v>30443</v>
      </c>
      <c r="J113" s="11">
        <v>650702</v>
      </c>
      <c r="K113" s="8">
        <v>32062</v>
      </c>
      <c r="L113" s="11">
        <v>730721</v>
      </c>
    </row>
    <row r="114" spans="2:41" x14ac:dyDescent="0.3">
      <c r="B114" s="11" t="s">
        <v>18</v>
      </c>
      <c r="C114" s="8">
        <v>18346</v>
      </c>
      <c r="D114" s="11">
        <v>866233.43799999997</v>
      </c>
      <c r="E114" s="11">
        <v>16742</v>
      </c>
      <c r="F114" s="11">
        <v>657715</v>
      </c>
      <c r="G114" s="8">
        <v>19817</v>
      </c>
      <c r="H114" s="11">
        <v>675073</v>
      </c>
      <c r="I114" s="8">
        <v>23687</v>
      </c>
      <c r="J114" s="11">
        <v>880044</v>
      </c>
      <c r="K114" s="8">
        <v>23707</v>
      </c>
      <c r="L114" s="11">
        <v>877123</v>
      </c>
    </row>
    <row r="115" spans="2:41" x14ac:dyDescent="0.3">
      <c r="B115" s="3" t="s">
        <v>19</v>
      </c>
      <c r="C115" s="12">
        <f t="shared" ref="C115:H115" si="38">SUM(C109:C114)</f>
        <v>163335</v>
      </c>
      <c r="D115" s="12">
        <f t="shared" si="38"/>
        <v>3023087.4380000001</v>
      </c>
      <c r="E115" s="12">
        <f t="shared" si="38"/>
        <v>154346</v>
      </c>
      <c r="F115" s="12">
        <f t="shared" si="38"/>
        <v>2602935</v>
      </c>
      <c r="G115" s="12">
        <f t="shared" si="38"/>
        <v>152939</v>
      </c>
      <c r="H115" s="12">
        <f t="shared" si="38"/>
        <v>2408342</v>
      </c>
      <c r="I115" s="12">
        <f t="shared" ref="I115:J115" si="39">SUM(I109:I114)</f>
        <v>196216</v>
      </c>
      <c r="J115" s="12">
        <f t="shared" si="39"/>
        <v>3101289</v>
      </c>
      <c r="K115" s="12">
        <f t="shared" ref="K115:L115" si="40">SUM(K109:K114)</f>
        <v>237401</v>
      </c>
      <c r="L115" s="12">
        <f t="shared" si="40"/>
        <v>3706969</v>
      </c>
    </row>
    <row r="116" spans="2:41" x14ac:dyDescent="0.3">
      <c r="B116" s="214" t="s">
        <v>85</v>
      </c>
      <c r="C116" s="214"/>
      <c r="D116" s="214"/>
      <c r="E116" s="214"/>
      <c r="F116" s="214"/>
      <c r="G116" s="214"/>
      <c r="H116" s="214"/>
      <c r="I116" s="214"/>
      <c r="J116" s="214"/>
      <c r="K116" s="214"/>
      <c r="L116" s="214"/>
    </row>
    <row r="117" spans="2:41" x14ac:dyDescent="0.3">
      <c r="B117" s="214"/>
      <c r="C117" s="214"/>
      <c r="D117" s="214"/>
      <c r="E117" s="214"/>
      <c r="F117" s="214"/>
      <c r="G117" s="214"/>
      <c r="H117" s="214"/>
      <c r="I117" s="214"/>
      <c r="J117" s="214"/>
      <c r="K117" s="214"/>
      <c r="L117" s="214"/>
    </row>
    <row r="118" spans="2:41" x14ac:dyDescent="0.3">
      <c r="B118" s="276" t="s">
        <v>64</v>
      </c>
      <c r="C118" s="277"/>
      <c r="D118" s="277"/>
      <c r="E118" s="277"/>
      <c r="F118" s="277"/>
      <c r="G118" s="277"/>
      <c r="H118" s="277"/>
      <c r="I118" s="277"/>
      <c r="J118" s="277"/>
      <c r="K118" s="277"/>
      <c r="L118" s="277"/>
      <c r="M118" s="277"/>
      <c r="N118" s="277"/>
      <c r="O118" s="277"/>
      <c r="P118" s="277"/>
      <c r="Q118" s="277"/>
      <c r="R118" s="277"/>
      <c r="S118" s="277"/>
      <c r="T118" s="277"/>
      <c r="U118" s="277"/>
      <c r="V118" s="277"/>
      <c r="W118" s="277"/>
      <c r="X118" s="277"/>
      <c r="Y118" s="277"/>
      <c r="Z118" s="277"/>
      <c r="AA118" s="277"/>
      <c r="AB118" s="277"/>
      <c r="AC118" s="277"/>
      <c r="AD118" s="277"/>
      <c r="AE118" s="277"/>
      <c r="AF118" s="278"/>
    </row>
    <row r="119" spans="2:41" x14ac:dyDescent="0.3">
      <c r="B119" s="292" t="s">
        <v>6</v>
      </c>
      <c r="C119" s="271" t="s">
        <v>3</v>
      </c>
      <c r="D119" s="272"/>
      <c r="E119" s="273"/>
      <c r="F119" s="289" t="s">
        <v>4</v>
      </c>
      <c r="G119" s="289"/>
      <c r="H119" s="289"/>
      <c r="I119" s="271" t="s">
        <v>208</v>
      </c>
      <c r="J119" s="272"/>
      <c r="K119" s="273"/>
      <c r="L119" s="289" t="s">
        <v>209</v>
      </c>
      <c r="M119" s="289"/>
      <c r="N119" s="289"/>
      <c r="O119" s="271" t="s">
        <v>245</v>
      </c>
      <c r="P119" s="272"/>
      <c r="Q119" s="273"/>
      <c r="R119" s="289" t="s">
        <v>246</v>
      </c>
      <c r="S119" s="289"/>
      <c r="T119" s="289"/>
      <c r="U119" s="271" t="s">
        <v>253</v>
      </c>
      <c r="V119" s="272"/>
      <c r="W119" s="273"/>
      <c r="X119" s="289" t="s">
        <v>254</v>
      </c>
      <c r="Y119" s="289"/>
      <c r="Z119" s="289"/>
      <c r="AA119" s="271" t="s">
        <v>291</v>
      </c>
      <c r="AB119" s="272"/>
      <c r="AC119" s="273"/>
      <c r="AD119" s="289" t="s">
        <v>292</v>
      </c>
      <c r="AE119" s="289"/>
      <c r="AF119" s="289"/>
    </row>
    <row r="120" spans="2:41" ht="48" customHeight="1" x14ac:dyDescent="0.3">
      <c r="B120" s="292"/>
      <c r="C120" s="29" t="s">
        <v>216</v>
      </c>
      <c r="D120" s="30" t="s">
        <v>217</v>
      </c>
      <c r="E120" s="29" t="s">
        <v>218</v>
      </c>
      <c r="F120" s="29" t="s">
        <v>216</v>
      </c>
      <c r="G120" s="30" t="s">
        <v>217</v>
      </c>
      <c r="H120" s="29" t="s">
        <v>218</v>
      </c>
      <c r="I120" s="29" t="s">
        <v>216</v>
      </c>
      <c r="J120" s="30" t="s">
        <v>217</v>
      </c>
      <c r="K120" s="29" t="s">
        <v>218</v>
      </c>
      <c r="L120" s="29" t="s">
        <v>216</v>
      </c>
      <c r="M120" s="30" t="s">
        <v>217</v>
      </c>
      <c r="N120" s="29" t="s">
        <v>218</v>
      </c>
      <c r="O120" s="29" t="s">
        <v>216</v>
      </c>
      <c r="P120" s="30" t="s">
        <v>217</v>
      </c>
      <c r="Q120" s="29" t="s">
        <v>218</v>
      </c>
      <c r="R120" s="29" t="s">
        <v>216</v>
      </c>
      <c r="S120" s="30" t="s">
        <v>217</v>
      </c>
      <c r="T120" s="29" t="s">
        <v>218</v>
      </c>
      <c r="U120" s="29" t="s">
        <v>216</v>
      </c>
      <c r="V120" s="30" t="s">
        <v>217</v>
      </c>
      <c r="W120" s="29" t="s">
        <v>218</v>
      </c>
      <c r="X120" s="29" t="s">
        <v>216</v>
      </c>
      <c r="Y120" s="30" t="s">
        <v>217</v>
      </c>
      <c r="Z120" s="29" t="s">
        <v>218</v>
      </c>
      <c r="AA120" s="29" t="s">
        <v>216</v>
      </c>
      <c r="AB120" s="30" t="s">
        <v>217</v>
      </c>
      <c r="AC120" s="29" t="s">
        <v>218</v>
      </c>
      <c r="AD120" s="29" t="s">
        <v>216</v>
      </c>
      <c r="AE120" s="30" t="s">
        <v>217</v>
      </c>
      <c r="AF120" s="29" t="s">
        <v>218</v>
      </c>
      <c r="AK120" s="200" t="s">
        <v>316</v>
      </c>
      <c r="AL120" s="200" t="s">
        <v>317</v>
      </c>
      <c r="AM120" s="200" t="s">
        <v>318</v>
      </c>
    </row>
    <row r="121" spans="2:41" x14ac:dyDescent="0.3">
      <c r="B121" s="11" t="s">
        <v>13</v>
      </c>
      <c r="C121" s="16">
        <v>1004</v>
      </c>
      <c r="D121" s="17">
        <v>2976</v>
      </c>
      <c r="E121" s="16">
        <v>2477</v>
      </c>
      <c r="F121" s="16">
        <v>814</v>
      </c>
      <c r="G121" s="16">
        <v>3523</v>
      </c>
      <c r="H121" s="16">
        <v>2715</v>
      </c>
      <c r="I121" s="197">
        <v>728</v>
      </c>
      <c r="J121" s="11">
        <v>3638</v>
      </c>
      <c r="K121" s="11">
        <v>3340</v>
      </c>
      <c r="L121" s="197">
        <v>686</v>
      </c>
      <c r="M121" s="11">
        <v>4942</v>
      </c>
      <c r="N121" s="11">
        <v>2424</v>
      </c>
      <c r="O121" s="197">
        <v>502</v>
      </c>
      <c r="P121" s="11">
        <v>4574</v>
      </c>
      <c r="Q121" s="11">
        <v>1763</v>
      </c>
      <c r="R121" s="197">
        <v>570</v>
      </c>
      <c r="S121" s="11">
        <v>5041</v>
      </c>
      <c r="T121" s="11">
        <v>1875</v>
      </c>
      <c r="U121" s="197">
        <v>576</v>
      </c>
      <c r="V121" s="11">
        <v>6367</v>
      </c>
      <c r="W121" s="11">
        <v>1844</v>
      </c>
      <c r="X121" s="197">
        <v>604</v>
      </c>
      <c r="Y121" s="11">
        <v>6959</v>
      </c>
      <c r="Z121" s="11">
        <v>1833</v>
      </c>
      <c r="AA121" s="197">
        <v>484</v>
      </c>
      <c r="AB121" s="11">
        <v>563</v>
      </c>
      <c r="AC121" s="11">
        <v>2042</v>
      </c>
      <c r="AD121" s="197">
        <v>609</v>
      </c>
      <c r="AE121" s="11">
        <v>562</v>
      </c>
      <c r="AF121" s="11">
        <v>2137</v>
      </c>
      <c r="AJ121" s="200" t="s">
        <v>315</v>
      </c>
      <c r="AK121" s="200">
        <f>AA127+AD127</f>
        <v>14215</v>
      </c>
      <c r="AL121" s="200">
        <f t="shared" ref="AL121" si="41">AB127+AE127</f>
        <v>11204</v>
      </c>
      <c r="AM121" s="200">
        <f>AC127+AF127</f>
        <v>33744</v>
      </c>
    </row>
    <row r="122" spans="2:41" x14ac:dyDescent="0.3">
      <c r="B122" s="11" t="s">
        <v>14</v>
      </c>
      <c r="C122" s="16">
        <v>2603</v>
      </c>
      <c r="D122" s="17">
        <v>2038</v>
      </c>
      <c r="E122" s="16">
        <v>5189</v>
      </c>
      <c r="F122" s="16">
        <v>2103</v>
      </c>
      <c r="G122" s="16">
        <v>2189</v>
      </c>
      <c r="H122" s="16">
        <v>4623</v>
      </c>
      <c r="I122" s="11">
        <v>2378</v>
      </c>
      <c r="J122" s="11">
        <v>1852</v>
      </c>
      <c r="K122" s="11">
        <v>4838</v>
      </c>
      <c r="L122" s="11">
        <v>1556</v>
      </c>
      <c r="M122" s="11">
        <v>1539</v>
      </c>
      <c r="N122" s="11">
        <v>3187</v>
      </c>
      <c r="O122" s="11">
        <v>1365</v>
      </c>
      <c r="P122" s="11">
        <v>1590</v>
      </c>
      <c r="Q122" s="11">
        <v>3068</v>
      </c>
      <c r="R122" s="11">
        <v>1469</v>
      </c>
      <c r="S122" s="11">
        <v>1903</v>
      </c>
      <c r="T122" s="11">
        <v>3442</v>
      </c>
      <c r="U122" s="11">
        <v>1432</v>
      </c>
      <c r="V122" s="11">
        <v>2153</v>
      </c>
      <c r="W122" s="11">
        <v>3915</v>
      </c>
      <c r="X122" s="11">
        <v>1310</v>
      </c>
      <c r="Y122" s="11">
        <v>2109</v>
      </c>
      <c r="Z122" s="11">
        <v>3186</v>
      </c>
      <c r="AA122" s="11">
        <v>1241</v>
      </c>
      <c r="AB122" s="11">
        <v>1280</v>
      </c>
      <c r="AC122" s="11">
        <v>4928</v>
      </c>
      <c r="AD122" s="11">
        <v>1562</v>
      </c>
      <c r="AE122" s="11">
        <v>1438</v>
      </c>
      <c r="AF122" s="11">
        <v>4504</v>
      </c>
      <c r="AJ122" s="200" t="s">
        <v>319</v>
      </c>
      <c r="AK122" s="200">
        <f>AA139+AD139</f>
        <v>120686</v>
      </c>
      <c r="AL122" s="200">
        <f t="shared" ref="AL122:AM122" si="42">AB139+AE139</f>
        <v>17596</v>
      </c>
      <c r="AM122" s="200">
        <f t="shared" si="42"/>
        <v>79792</v>
      </c>
    </row>
    <row r="123" spans="2:41" x14ac:dyDescent="0.3">
      <c r="B123" s="11" t="s">
        <v>15</v>
      </c>
      <c r="C123" s="16">
        <v>1947</v>
      </c>
      <c r="D123" s="17">
        <v>1327</v>
      </c>
      <c r="E123" s="16">
        <v>3426</v>
      </c>
      <c r="F123" s="16">
        <v>1651</v>
      </c>
      <c r="G123" s="16">
        <v>1311</v>
      </c>
      <c r="H123" s="16">
        <v>2848</v>
      </c>
      <c r="I123" s="11">
        <v>1942</v>
      </c>
      <c r="J123" s="11">
        <v>1125</v>
      </c>
      <c r="K123" s="11">
        <v>3249</v>
      </c>
      <c r="L123" s="11">
        <v>1476</v>
      </c>
      <c r="M123" s="11">
        <v>1045</v>
      </c>
      <c r="N123" s="11">
        <v>2374</v>
      </c>
      <c r="O123" s="11">
        <v>1160</v>
      </c>
      <c r="P123" s="11">
        <v>975</v>
      </c>
      <c r="Q123" s="11">
        <v>2231</v>
      </c>
      <c r="R123" s="11">
        <v>1311</v>
      </c>
      <c r="S123" s="11">
        <v>1190</v>
      </c>
      <c r="T123" s="11">
        <v>2469</v>
      </c>
      <c r="U123" s="11">
        <v>1239</v>
      </c>
      <c r="V123" s="11">
        <v>1420</v>
      </c>
      <c r="W123" s="11">
        <v>2883</v>
      </c>
      <c r="X123" s="11">
        <v>1170</v>
      </c>
      <c r="Y123" s="11">
        <v>1222</v>
      </c>
      <c r="Z123" s="11">
        <v>2205</v>
      </c>
      <c r="AA123" s="11">
        <v>1174</v>
      </c>
      <c r="AB123" s="11">
        <v>1057</v>
      </c>
      <c r="AC123" s="11">
        <v>3671</v>
      </c>
      <c r="AD123" s="11">
        <v>1453</v>
      </c>
      <c r="AE123" s="11">
        <v>1182</v>
      </c>
      <c r="AF123" s="11">
        <v>3254</v>
      </c>
      <c r="AJ123" s="200" t="s">
        <v>320</v>
      </c>
      <c r="AK123" s="200">
        <f>AA151+AD151</f>
        <v>11860</v>
      </c>
      <c r="AL123" s="200">
        <f t="shared" ref="AL123:AM123" si="43">AB151+AE151</f>
        <v>3436</v>
      </c>
      <c r="AM123" s="200">
        <f t="shared" si="43"/>
        <v>26275</v>
      </c>
    </row>
    <row r="124" spans="2:41" x14ac:dyDescent="0.3">
      <c r="B124" s="11" t="s">
        <v>16</v>
      </c>
      <c r="C124" s="16">
        <v>2726</v>
      </c>
      <c r="D124" s="17">
        <v>2412</v>
      </c>
      <c r="E124" s="16">
        <v>3614</v>
      </c>
      <c r="F124" s="16">
        <v>2370</v>
      </c>
      <c r="G124" s="16">
        <v>2311</v>
      </c>
      <c r="H124" s="16">
        <v>3402</v>
      </c>
      <c r="I124" s="11">
        <v>2756</v>
      </c>
      <c r="J124" s="11">
        <v>1872</v>
      </c>
      <c r="K124" s="11">
        <v>3905</v>
      </c>
      <c r="L124" s="11">
        <v>2065</v>
      </c>
      <c r="M124" s="11">
        <v>1739</v>
      </c>
      <c r="N124" s="11">
        <v>2839</v>
      </c>
      <c r="O124" s="11">
        <v>1737</v>
      </c>
      <c r="P124" s="11">
        <v>1682</v>
      </c>
      <c r="Q124" s="11">
        <v>2554</v>
      </c>
      <c r="R124" s="11">
        <v>1703</v>
      </c>
      <c r="S124" s="11">
        <v>2086</v>
      </c>
      <c r="T124" s="11">
        <v>2852</v>
      </c>
      <c r="U124" s="11">
        <v>1709</v>
      </c>
      <c r="V124" s="11">
        <v>2394</v>
      </c>
      <c r="W124" s="11">
        <v>3508</v>
      </c>
      <c r="X124" s="11">
        <v>1518</v>
      </c>
      <c r="Y124" s="11">
        <v>2136</v>
      </c>
      <c r="Z124" s="11">
        <v>2600</v>
      </c>
      <c r="AA124" s="11">
        <v>1626</v>
      </c>
      <c r="AB124" s="11">
        <v>1360</v>
      </c>
      <c r="AC124" s="11">
        <v>4211</v>
      </c>
      <c r="AD124" s="11">
        <v>2268</v>
      </c>
      <c r="AE124" s="11">
        <v>1614</v>
      </c>
      <c r="AF124" s="11">
        <v>3784</v>
      </c>
      <c r="AJ124" s="200" t="s">
        <v>321</v>
      </c>
      <c r="AK124" s="200">
        <f>AA163+AD163</f>
        <v>96275</v>
      </c>
      <c r="AL124" s="200">
        <f t="shared" ref="AL124:AM124" si="44">AB163+AE163</f>
        <v>35476</v>
      </c>
      <c r="AM124" s="200">
        <f t="shared" si="44"/>
        <v>288976</v>
      </c>
    </row>
    <row r="125" spans="2:41" x14ac:dyDescent="0.3">
      <c r="B125" s="11" t="s">
        <v>17</v>
      </c>
      <c r="C125" s="16">
        <v>1815</v>
      </c>
      <c r="D125" s="17">
        <v>1525</v>
      </c>
      <c r="E125" s="16">
        <v>1882</v>
      </c>
      <c r="F125" s="16">
        <v>1624</v>
      </c>
      <c r="G125" s="16">
        <v>1327</v>
      </c>
      <c r="H125" s="16">
        <v>2215</v>
      </c>
      <c r="I125" s="11">
        <v>2152</v>
      </c>
      <c r="J125" s="11">
        <v>1056</v>
      </c>
      <c r="K125" s="11">
        <v>2295</v>
      </c>
      <c r="L125" s="11">
        <v>1399</v>
      </c>
      <c r="M125" s="11">
        <v>1276</v>
      </c>
      <c r="N125" s="11">
        <v>1693</v>
      </c>
      <c r="O125" s="11">
        <v>1301</v>
      </c>
      <c r="P125" s="11">
        <v>1176</v>
      </c>
      <c r="Q125" s="11">
        <v>1808</v>
      </c>
      <c r="R125" s="11">
        <v>1274</v>
      </c>
      <c r="S125" s="11">
        <v>1339</v>
      </c>
      <c r="T125" s="11">
        <v>1956</v>
      </c>
      <c r="U125" s="11">
        <v>1228</v>
      </c>
      <c r="V125" s="11">
        <v>1549</v>
      </c>
      <c r="W125" s="11">
        <v>2500</v>
      </c>
      <c r="X125" s="11">
        <v>1065</v>
      </c>
      <c r="Y125" s="11">
        <v>1414</v>
      </c>
      <c r="Z125" s="11">
        <v>1697</v>
      </c>
      <c r="AA125" s="11">
        <v>1108</v>
      </c>
      <c r="AB125" s="11">
        <v>798</v>
      </c>
      <c r="AC125" s="11">
        <v>2351</v>
      </c>
      <c r="AD125" s="11">
        <v>1840</v>
      </c>
      <c r="AE125" s="11">
        <v>1007</v>
      </c>
      <c r="AF125" s="11">
        <v>1984</v>
      </c>
    </row>
    <row r="126" spans="2:41" x14ac:dyDescent="0.3">
      <c r="B126" s="11" t="s">
        <v>18</v>
      </c>
      <c r="C126" s="16">
        <v>487</v>
      </c>
      <c r="D126" s="17">
        <v>227</v>
      </c>
      <c r="E126" s="16">
        <v>315</v>
      </c>
      <c r="F126" s="16">
        <v>375</v>
      </c>
      <c r="G126" s="16">
        <v>218</v>
      </c>
      <c r="H126" s="16">
        <v>368</v>
      </c>
      <c r="I126" s="197">
        <v>667</v>
      </c>
      <c r="J126" s="197">
        <v>174</v>
      </c>
      <c r="K126" s="11">
        <v>414</v>
      </c>
      <c r="L126" s="197">
        <v>366</v>
      </c>
      <c r="M126" s="197">
        <v>213</v>
      </c>
      <c r="N126" s="11">
        <v>334</v>
      </c>
      <c r="O126" s="197">
        <v>389</v>
      </c>
      <c r="P126" s="197">
        <v>204</v>
      </c>
      <c r="Q126" s="11">
        <v>615</v>
      </c>
      <c r="R126" s="197">
        <v>356</v>
      </c>
      <c r="S126" s="197">
        <v>195</v>
      </c>
      <c r="T126" s="11">
        <v>658</v>
      </c>
      <c r="U126" s="197">
        <v>372</v>
      </c>
      <c r="V126" s="197">
        <v>250</v>
      </c>
      <c r="W126" s="11">
        <v>1369</v>
      </c>
      <c r="X126" s="197">
        <v>263</v>
      </c>
      <c r="Y126" s="197">
        <v>201</v>
      </c>
      <c r="Z126" s="11">
        <v>314</v>
      </c>
      <c r="AA126" s="197">
        <v>321</v>
      </c>
      <c r="AB126" s="197">
        <v>130</v>
      </c>
      <c r="AC126" s="11">
        <v>423</v>
      </c>
      <c r="AD126" s="197">
        <v>529</v>
      </c>
      <c r="AE126" s="197">
        <v>213</v>
      </c>
      <c r="AF126" s="11">
        <v>455</v>
      </c>
      <c r="AK126" s="200">
        <f>SUM(AK121:AK124)</f>
        <v>243036</v>
      </c>
      <c r="AL126" s="200">
        <f t="shared" ref="AL126:AM126" si="45">SUM(AL121:AL124)</f>
        <v>67712</v>
      </c>
      <c r="AM126" s="200">
        <f t="shared" si="45"/>
        <v>428787</v>
      </c>
      <c r="AO126" s="200">
        <f>SUM(AK126:AM126)</f>
        <v>739535</v>
      </c>
    </row>
    <row r="127" spans="2:41" x14ac:dyDescent="0.3">
      <c r="B127" s="3" t="s">
        <v>19</v>
      </c>
      <c r="C127" s="3">
        <f t="shared" ref="C127:V127" si="46">SUM(C121:C126)</f>
        <v>10582</v>
      </c>
      <c r="D127" s="3">
        <f t="shared" si="46"/>
        <v>10505</v>
      </c>
      <c r="E127" s="3">
        <f t="shared" si="46"/>
        <v>16903</v>
      </c>
      <c r="F127" s="3">
        <f t="shared" si="46"/>
        <v>8937</v>
      </c>
      <c r="G127" s="3">
        <f t="shared" si="46"/>
        <v>10879</v>
      </c>
      <c r="H127" s="3">
        <f t="shared" si="46"/>
        <v>16171</v>
      </c>
      <c r="I127" s="3">
        <f t="shared" si="46"/>
        <v>10623</v>
      </c>
      <c r="J127" s="3">
        <f t="shared" si="46"/>
        <v>9717</v>
      </c>
      <c r="K127" s="3">
        <f t="shared" si="46"/>
        <v>18041</v>
      </c>
      <c r="L127" s="3">
        <f t="shared" si="46"/>
        <v>7548</v>
      </c>
      <c r="M127" s="3">
        <f t="shared" si="46"/>
        <v>10754</v>
      </c>
      <c r="N127" s="3">
        <f t="shared" si="46"/>
        <v>12851</v>
      </c>
      <c r="O127" s="3">
        <f t="shared" si="46"/>
        <v>6454</v>
      </c>
      <c r="P127" s="3">
        <f t="shared" si="46"/>
        <v>10201</v>
      </c>
      <c r="Q127" s="3">
        <f t="shared" si="46"/>
        <v>12039</v>
      </c>
      <c r="R127" s="3">
        <f t="shared" si="46"/>
        <v>6683</v>
      </c>
      <c r="S127" s="3">
        <f t="shared" si="46"/>
        <v>11754</v>
      </c>
      <c r="T127" s="3">
        <f t="shared" si="46"/>
        <v>13252</v>
      </c>
      <c r="U127" s="3">
        <f t="shared" si="46"/>
        <v>6556</v>
      </c>
      <c r="V127" s="3">
        <f t="shared" si="46"/>
        <v>14133</v>
      </c>
      <c r="W127" s="3">
        <f t="shared" ref="W127:AB127" si="47">SUM(W121:W126)</f>
        <v>16019</v>
      </c>
      <c r="X127" s="3">
        <f t="shared" si="47"/>
        <v>5930</v>
      </c>
      <c r="Y127" s="3">
        <f t="shared" si="47"/>
        <v>14041</v>
      </c>
      <c r="Z127" s="3">
        <f t="shared" si="47"/>
        <v>11835</v>
      </c>
      <c r="AA127" s="3">
        <f t="shared" si="47"/>
        <v>5954</v>
      </c>
      <c r="AB127" s="3">
        <f t="shared" si="47"/>
        <v>5188</v>
      </c>
      <c r="AC127" s="3">
        <f t="shared" ref="AC127:AF127" si="48">SUM(AC121:AC126)</f>
        <v>17626</v>
      </c>
      <c r="AD127" s="3">
        <f t="shared" si="48"/>
        <v>8261</v>
      </c>
      <c r="AE127" s="3">
        <f t="shared" si="48"/>
        <v>6016</v>
      </c>
      <c r="AF127" s="3">
        <f t="shared" si="48"/>
        <v>16118</v>
      </c>
      <c r="AG127" s="200">
        <f>SUM(AA127,AB127,AD127,AE127)</f>
        <v>25419</v>
      </c>
    </row>
    <row r="128" spans="2:41" x14ac:dyDescent="0.3">
      <c r="B128" s="214"/>
      <c r="C128" s="214"/>
      <c r="D128" s="214"/>
      <c r="E128" s="214"/>
      <c r="F128" s="214"/>
      <c r="G128" s="214"/>
      <c r="H128" s="214"/>
      <c r="I128" s="214"/>
      <c r="J128" s="214"/>
      <c r="K128" s="214"/>
      <c r="L128" s="214"/>
      <c r="AK128" s="257">
        <f>AK126/AO126</f>
        <v>0.32863353323372119</v>
      </c>
      <c r="AL128" s="257">
        <f>AL126/AO126</f>
        <v>9.1560237176063333E-2</v>
      </c>
      <c r="AM128" s="257">
        <f>AM126/AO126</f>
        <v>0.57980622959021544</v>
      </c>
    </row>
    <row r="129" spans="2:33" x14ac:dyDescent="0.3">
      <c r="B129" s="214"/>
      <c r="C129" s="214"/>
      <c r="D129" s="214"/>
      <c r="E129" s="214"/>
      <c r="F129" s="214"/>
      <c r="G129" s="214"/>
      <c r="H129" s="214"/>
      <c r="I129" s="214"/>
      <c r="J129" s="214"/>
      <c r="K129" s="214"/>
      <c r="L129" s="214"/>
    </row>
    <row r="130" spans="2:33" x14ac:dyDescent="0.3">
      <c r="B130" s="276" t="s">
        <v>65</v>
      </c>
      <c r="C130" s="277"/>
      <c r="D130" s="277"/>
      <c r="E130" s="277"/>
      <c r="F130" s="277"/>
      <c r="G130" s="277"/>
      <c r="H130" s="277"/>
      <c r="I130" s="277"/>
      <c r="J130" s="277"/>
      <c r="K130" s="277"/>
      <c r="L130" s="277"/>
      <c r="M130" s="277"/>
      <c r="N130" s="277"/>
      <c r="O130" s="277"/>
      <c r="P130" s="277"/>
      <c r="Q130" s="277"/>
      <c r="R130" s="277"/>
      <c r="S130" s="277"/>
      <c r="T130" s="277"/>
      <c r="U130" s="277"/>
      <c r="V130" s="277"/>
      <c r="W130" s="277"/>
      <c r="X130" s="277"/>
      <c r="Y130" s="277"/>
      <c r="Z130" s="277"/>
      <c r="AA130" s="277"/>
      <c r="AB130" s="277"/>
      <c r="AC130" s="277"/>
      <c r="AD130" s="277"/>
      <c r="AE130" s="277"/>
      <c r="AF130" s="278"/>
    </row>
    <row r="131" spans="2:33" x14ac:dyDescent="0.3">
      <c r="B131" s="247"/>
      <c r="C131" s="271" t="s">
        <v>3</v>
      </c>
      <c r="D131" s="272"/>
      <c r="E131" s="273"/>
      <c r="F131" s="271" t="s">
        <v>4</v>
      </c>
      <c r="G131" s="272"/>
      <c r="H131" s="273"/>
      <c r="I131" s="271" t="s">
        <v>208</v>
      </c>
      <c r="J131" s="272"/>
      <c r="K131" s="273"/>
      <c r="L131" s="289" t="s">
        <v>209</v>
      </c>
      <c r="M131" s="289"/>
      <c r="N131" s="289"/>
      <c r="O131" s="271" t="s">
        <v>245</v>
      </c>
      <c r="P131" s="272"/>
      <c r="Q131" s="273"/>
      <c r="R131" s="289" t="s">
        <v>246</v>
      </c>
      <c r="S131" s="289"/>
      <c r="T131" s="289"/>
      <c r="U131" s="271" t="s">
        <v>253</v>
      </c>
      <c r="V131" s="272"/>
      <c r="W131" s="273"/>
      <c r="X131" s="289" t="s">
        <v>254</v>
      </c>
      <c r="Y131" s="289"/>
      <c r="Z131" s="289"/>
      <c r="AA131" s="271" t="s">
        <v>291</v>
      </c>
      <c r="AB131" s="272"/>
      <c r="AC131" s="273"/>
      <c r="AD131" s="289" t="s">
        <v>292</v>
      </c>
      <c r="AE131" s="289"/>
      <c r="AF131" s="289"/>
    </row>
    <row r="132" spans="2:33" ht="60.75" customHeight="1" x14ac:dyDescent="0.3">
      <c r="B132" s="247" t="s">
        <v>6</v>
      </c>
      <c r="C132" s="29" t="s">
        <v>219</v>
      </c>
      <c r="D132" s="30" t="s">
        <v>220</v>
      </c>
      <c r="E132" s="29" t="s">
        <v>221</v>
      </c>
      <c r="F132" s="29" t="s">
        <v>219</v>
      </c>
      <c r="G132" s="30" t="s">
        <v>220</v>
      </c>
      <c r="H132" s="29" t="s">
        <v>221</v>
      </c>
      <c r="I132" s="29" t="s">
        <v>219</v>
      </c>
      <c r="J132" s="30" t="s">
        <v>220</v>
      </c>
      <c r="K132" s="29" t="s">
        <v>221</v>
      </c>
      <c r="L132" s="29" t="s">
        <v>219</v>
      </c>
      <c r="M132" s="30" t="s">
        <v>220</v>
      </c>
      <c r="N132" s="29" t="s">
        <v>221</v>
      </c>
      <c r="O132" s="29" t="s">
        <v>219</v>
      </c>
      <c r="P132" s="30" t="s">
        <v>220</v>
      </c>
      <c r="Q132" s="29" t="s">
        <v>221</v>
      </c>
      <c r="R132" s="29" t="s">
        <v>219</v>
      </c>
      <c r="S132" s="30" t="s">
        <v>220</v>
      </c>
      <c r="T132" s="29" t="s">
        <v>221</v>
      </c>
      <c r="U132" s="29" t="s">
        <v>219</v>
      </c>
      <c r="V132" s="30" t="s">
        <v>220</v>
      </c>
      <c r="W132" s="29" t="s">
        <v>221</v>
      </c>
      <c r="X132" s="29" t="s">
        <v>219</v>
      </c>
      <c r="Y132" s="30" t="s">
        <v>220</v>
      </c>
      <c r="Z132" s="29" t="s">
        <v>221</v>
      </c>
      <c r="AA132" s="29" t="s">
        <v>219</v>
      </c>
      <c r="AB132" s="30" t="s">
        <v>220</v>
      </c>
      <c r="AC132" s="29" t="s">
        <v>221</v>
      </c>
      <c r="AD132" s="29" t="s">
        <v>219</v>
      </c>
      <c r="AE132" s="30" t="s">
        <v>220</v>
      </c>
      <c r="AF132" s="29" t="s">
        <v>221</v>
      </c>
    </row>
    <row r="133" spans="2:33" x14ac:dyDescent="0.3">
      <c r="B133" s="11" t="s">
        <v>13</v>
      </c>
      <c r="C133" s="16">
        <v>2484</v>
      </c>
      <c r="D133" s="195">
        <v>684</v>
      </c>
      <c r="E133" s="16">
        <v>1861</v>
      </c>
      <c r="F133" s="16">
        <v>2452</v>
      </c>
      <c r="G133" s="196">
        <v>906</v>
      </c>
      <c r="H133" s="16">
        <v>2023</v>
      </c>
      <c r="I133" s="11">
        <v>2729</v>
      </c>
      <c r="J133" s="197">
        <v>761</v>
      </c>
      <c r="K133" s="11">
        <v>2482</v>
      </c>
      <c r="L133" s="11">
        <v>2665</v>
      </c>
      <c r="M133" s="197">
        <v>914</v>
      </c>
      <c r="N133" s="11">
        <v>2536</v>
      </c>
      <c r="O133" s="11">
        <v>2376</v>
      </c>
      <c r="P133" s="197">
        <v>871</v>
      </c>
      <c r="Q133" s="11">
        <v>2418</v>
      </c>
      <c r="R133" s="11">
        <v>2992</v>
      </c>
      <c r="S133" s="197">
        <v>824</v>
      </c>
      <c r="T133" s="11">
        <v>3822</v>
      </c>
      <c r="U133" s="11">
        <v>3944</v>
      </c>
      <c r="V133" s="197">
        <v>889</v>
      </c>
      <c r="W133" s="11">
        <v>4916</v>
      </c>
      <c r="X133" s="11">
        <v>4598</v>
      </c>
      <c r="Y133" s="197">
        <v>871</v>
      </c>
      <c r="Z133" s="11">
        <v>4327</v>
      </c>
      <c r="AA133" s="11">
        <v>5266</v>
      </c>
      <c r="AB133" s="197">
        <v>1243</v>
      </c>
      <c r="AC133" s="11">
        <v>5198</v>
      </c>
      <c r="AD133" s="11">
        <v>4322</v>
      </c>
      <c r="AE133" s="197">
        <v>1458</v>
      </c>
      <c r="AF133" s="11">
        <v>7309</v>
      </c>
    </row>
    <row r="134" spans="2:33" x14ac:dyDescent="0.3">
      <c r="B134" s="11" t="s">
        <v>14</v>
      </c>
      <c r="C134" s="16">
        <v>9251</v>
      </c>
      <c r="D134" s="17">
        <v>2424</v>
      </c>
      <c r="E134" s="16">
        <v>6479</v>
      </c>
      <c r="F134" s="16">
        <v>10154</v>
      </c>
      <c r="G134" s="16">
        <v>2656</v>
      </c>
      <c r="H134" s="16">
        <v>6818</v>
      </c>
      <c r="I134" s="11">
        <v>9072</v>
      </c>
      <c r="J134" s="11">
        <v>2641</v>
      </c>
      <c r="K134" s="11">
        <v>7534</v>
      </c>
      <c r="L134" s="11">
        <v>8336</v>
      </c>
      <c r="M134" s="11">
        <v>2835</v>
      </c>
      <c r="N134" s="11">
        <v>7243</v>
      </c>
      <c r="O134" s="11">
        <v>6705</v>
      </c>
      <c r="P134" s="11">
        <v>2130</v>
      </c>
      <c r="Q134" s="11">
        <v>5755</v>
      </c>
      <c r="R134" s="11">
        <v>6737</v>
      </c>
      <c r="S134" s="11">
        <v>2287</v>
      </c>
      <c r="T134" s="11">
        <v>7785</v>
      </c>
      <c r="U134" s="11">
        <v>7082</v>
      </c>
      <c r="V134" s="11">
        <v>2466</v>
      </c>
      <c r="W134" s="11">
        <v>9248</v>
      </c>
      <c r="X134" s="11">
        <v>7580</v>
      </c>
      <c r="Y134" s="11">
        <v>2604</v>
      </c>
      <c r="Z134" s="11">
        <v>9452</v>
      </c>
      <c r="AA134" s="11">
        <v>8583</v>
      </c>
      <c r="AB134" s="11">
        <v>2238</v>
      </c>
      <c r="AC134" s="11">
        <v>10501</v>
      </c>
      <c r="AD134" s="11">
        <v>8630</v>
      </c>
      <c r="AE134" s="11">
        <v>2218</v>
      </c>
      <c r="AF134" s="11">
        <v>12126</v>
      </c>
    </row>
    <row r="135" spans="2:33" x14ac:dyDescent="0.3">
      <c r="B135" s="11" t="s">
        <v>15</v>
      </c>
      <c r="C135" s="16">
        <v>10467</v>
      </c>
      <c r="D135" s="17">
        <v>1797</v>
      </c>
      <c r="E135" s="16">
        <v>4646</v>
      </c>
      <c r="F135" s="16">
        <v>11328</v>
      </c>
      <c r="G135" s="16">
        <v>1903</v>
      </c>
      <c r="H135" s="16">
        <v>4996</v>
      </c>
      <c r="I135" s="11">
        <v>10503</v>
      </c>
      <c r="J135" s="11">
        <v>1889</v>
      </c>
      <c r="K135" s="11">
        <v>5483</v>
      </c>
      <c r="L135" s="11">
        <v>9451</v>
      </c>
      <c r="M135" s="11">
        <v>2049</v>
      </c>
      <c r="N135" s="11">
        <v>5347</v>
      </c>
      <c r="O135" s="11">
        <v>7044</v>
      </c>
      <c r="P135" s="11">
        <v>1528</v>
      </c>
      <c r="Q135" s="11">
        <v>4106</v>
      </c>
      <c r="R135" s="11">
        <v>7527</v>
      </c>
      <c r="S135" s="11">
        <v>1502</v>
      </c>
      <c r="T135" s="11">
        <v>5454</v>
      </c>
      <c r="U135" s="11">
        <v>7562</v>
      </c>
      <c r="V135" s="11">
        <v>1868</v>
      </c>
      <c r="W135" s="11">
        <v>6166</v>
      </c>
      <c r="X135" s="11">
        <v>7730</v>
      </c>
      <c r="Y135" s="11">
        <v>1857</v>
      </c>
      <c r="Z135" s="11">
        <v>6291</v>
      </c>
      <c r="AA135" s="11">
        <v>8343</v>
      </c>
      <c r="AB135" s="11">
        <v>1586</v>
      </c>
      <c r="AC135" s="11">
        <v>6825</v>
      </c>
      <c r="AD135" s="11">
        <v>8394</v>
      </c>
      <c r="AE135" s="11">
        <v>1583</v>
      </c>
      <c r="AF135" s="11">
        <v>7602</v>
      </c>
    </row>
    <row r="136" spans="2:33" x14ac:dyDescent="0.3">
      <c r="B136" s="11" t="s">
        <v>16</v>
      </c>
      <c r="C136" s="16">
        <v>15747</v>
      </c>
      <c r="D136" s="17">
        <v>1977</v>
      </c>
      <c r="E136" s="16">
        <v>5267</v>
      </c>
      <c r="F136" s="16">
        <v>16272</v>
      </c>
      <c r="G136" s="16">
        <v>2112</v>
      </c>
      <c r="H136" s="16">
        <v>5286</v>
      </c>
      <c r="I136" s="11">
        <v>16104</v>
      </c>
      <c r="J136" s="11">
        <v>2083</v>
      </c>
      <c r="K136" s="11">
        <v>5739</v>
      </c>
      <c r="L136" s="11">
        <v>14595</v>
      </c>
      <c r="M136" s="11">
        <v>2146</v>
      </c>
      <c r="N136" s="11">
        <v>5761</v>
      </c>
      <c r="O136" s="11">
        <v>10407</v>
      </c>
      <c r="P136" s="11">
        <v>1648</v>
      </c>
      <c r="Q136" s="11">
        <v>4565</v>
      </c>
      <c r="R136" s="11">
        <v>11827</v>
      </c>
      <c r="S136" s="11">
        <v>1852</v>
      </c>
      <c r="T136" s="11">
        <v>6063</v>
      </c>
      <c r="U136" s="11">
        <v>12715</v>
      </c>
      <c r="V136" s="11">
        <v>2229</v>
      </c>
      <c r="W136" s="11">
        <v>6733</v>
      </c>
      <c r="X136" s="11">
        <v>12853</v>
      </c>
      <c r="Y136" s="11">
        <v>2293</v>
      </c>
      <c r="Z136" s="11">
        <v>6904</v>
      </c>
      <c r="AA136" s="11">
        <v>13667</v>
      </c>
      <c r="AB136" s="11">
        <v>1892</v>
      </c>
      <c r="AC136" s="11">
        <v>7449</v>
      </c>
      <c r="AD136" s="11">
        <v>13139</v>
      </c>
      <c r="AE136" s="11">
        <v>1800</v>
      </c>
      <c r="AF136" s="11">
        <v>8431</v>
      </c>
    </row>
    <row r="137" spans="2:33" x14ac:dyDescent="0.3">
      <c r="B137" s="11" t="s">
        <v>17</v>
      </c>
      <c r="C137" s="16">
        <v>14038</v>
      </c>
      <c r="D137" s="17">
        <v>1182</v>
      </c>
      <c r="E137" s="16">
        <v>3434</v>
      </c>
      <c r="F137" s="16">
        <v>14338</v>
      </c>
      <c r="G137" s="16">
        <v>1245</v>
      </c>
      <c r="H137" s="16">
        <v>3084</v>
      </c>
      <c r="I137" s="11">
        <v>15512</v>
      </c>
      <c r="J137" s="11">
        <v>1074</v>
      </c>
      <c r="K137" s="11">
        <v>3255</v>
      </c>
      <c r="L137" s="11">
        <v>13377</v>
      </c>
      <c r="M137" s="11">
        <v>1224</v>
      </c>
      <c r="N137" s="11">
        <v>3293</v>
      </c>
      <c r="O137" s="11">
        <v>9896</v>
      </c>
      <c r="P137" s="11">
        <v>1084</v>
      </c>
      <c r="Q137" s="11">
        <v>2797</v>
      </c>
      <c r="R137" s="11">
        <v>12088</v>
      </c>
      <c r="S137" s="11">
        <v>1265</v>
      </c>
      <c r="T137" s="11">
        <v>3884</v>
      </c>
      <c r="U137" s="11">
        <v>13356</v>
      </c>
      <c r="V137" s="11">
        <v>1480</v>
      </c>
      <c r="W137" s="11">
        <v>4255</v>
      </c>
      <c r="X137" s="11">
        <v>13535</v>
      </c>
      <c r="Y137" s="11">
        <v>1473</v>
      </c>
      <c r="Z137" s="11">
        <v>4559</v>
      </c>
      <c r="AA137" s="11">
        <v>13948</v>
      </c>
      <c r="AB137" s="11">
        <v>1132</v>
      </c>
      <c r="AC137" s="11">
        <v>4191</v>
      </c>
      <c r="AD137" s="11">
        <v>13200</v>
      </c>
      <c r="AE137" s="11">
        <v>1224</v>
      </c>
      <c r="AF137" s="11">
        <v>5244</v>
      </c>
    </row>
    <row r="138" spans="2:33" x14ac:dyDescent="0.3">
      <c r="B138" s="11" t="s">
        <v>18</v>
      </c>
      <c r="C138" s="16">
        <v>11593</v>
      </c>
      <c r="D138" s="195">
        <v>525</v>
      </c>
      <c r="E138" s="16">
        <v>1974</v>
      </c>
      <c r="F138" s="16">
        <v>10437</v>
      </c>
      <c r="G138" s="196">
        <v>588</v>
      </c>
      <c r="H138" s="16">
        <v>1730</v>
      </c>
      <c r="I138" s="11">
        <v>12480</v>
      </c>
      <c r="J138" s="197">
        <v>468</v>
      </c>
      <c r="K138" s="11">
        <v>1816</v>
      </c>
      <c r="L138" s="11">
        <v>11360</v>
      </c>
      <c r="M138" s="197">
        <v>499</v>
      </c>
      <c r="N138" s="11">
        <v>1862</v>
      </c>
      <c r="O138" s="11">
        <v>9075</v>
      </c>
      <c r="P138" s="197">
        <v>591</v>
      </c>
      <c r="Q138" s="11">
        <v>1792</v>
      </c>
      <c r="R138" s="11">
        <v>11993</v>
      </c>
      <c r="S138" s="197">
        <v>736</v>
      </c>
      <c r="T138" s="11">
        <v>2562</v>
      </c>
      <c r="U138" s="11">
        <v>13247</v>
      </c>
      <c r="V138" s="197">
        <v>789</v>
      </c>
      <c r="W138" s="11">
        <v>2712</v>
      </c>
      <c r="X138" s="11">
        <v>13100</v>
      </c>
      <c r="Y138" s="197">
        <v>753</v>
      </c>
      <c r="Z138" s="11">
        <v>3204</v>
      </c>
      <c r="AA138" s="11">
        <v>12295</v>
      </c>
      <c r="AB138" s="197">
        <v>573</v>
      </c>
      <c r="AC138" s="11">
        <v>2262</v>
      </c>
      <c r="AD138" s="11">
        <v>10899</v>
      </c>
      <c r="AE138" s="197">
        <v>649</v>
      </c>
      <c r="AF138" s="11">
        <v>2654</v>
      </c>
    </row>
    <row r="139" spans="2:33" x14ac:dyDescent="0.3">
      <c r="B139" s="3" t="s">
        <v>19</v>
      </c>
      <c r="C139" s="18">
        <f>SUM(C133:C138)</f>
        <v>63580</v>
      </c>
      <c r="D139" s="18">
        <f t="shared" ref="D139:Z139" si="49">SUM(D133:D138)</f>
        <v>8589</v>
      </c>
      <c r="E139" s="18">
        <f t="shared" si="49"/>
        <v>23661</v>
      </c>
      <c r="F139" s="18">
        <f t="shared" si="49"/>
        <v>64981</v>
      </c>
      <c r="G139" s="18">
        <f t="shared" si="49"/>
        <v>9410</v>
      </c>
      <c r="H139" s="18">
        <f t="shared" si="49"/>
        <v>23937</v>
      </c>
      <c r="I139" s="18">
        <f t="shared" si="49"/>
        <v>66400</v>
      </c>
      <c r="J139" s="18">
        <f t="shared" si="49"/>
        <v>8916</v>
      </c>
      <c r="K139" s="18">
        <f t="shared" si="49"/>
        <v>26309</v>
      </c>
      <c r="L139" s="18">
        <f t="shared" si="49"/>
        <v>59784</v>
      </c>
      <c r="M139" s="18">
        <f t="shared" si="49"/>
        <v>9667</v>
      </c>
      <c r="N139" s="18">
        <f t="shared" si="49"/>
        <v>26042</v>
      </c>
      <c r="O139" s="18">
        <f t="shared" si="49"/>
        <v>45503</v>
      </c>
      <c r="P139" s="18">
        <f t="shared" si="49"/>
        <v>7852</v>
      </c>
      <c r="Q139" s="18">
        <f t="shared" si="49"/>
        <v>21433</v>
      </c>
      <c r="R139" s="18">
        <f t="shared" si="49"/>
        <v>53164</v>
      </c>
      <c r="S139" s="18">
        <f t="shared" si="49"/>
        <v>8466</v>
      </c>
      <c r="T139" s="18">
        <f t="shared" si="49"/>
        <v>29570</v>
      </c>
      <c r="U139" s="18">
        <f t="shared" si="49"/>
        <v>57906</v>
      </c>
      <c r="V139" s="18">
        <f t="shared" si="49"/>
        <v>9721</v>
      </c>
      <c r="W139" s="18">
        <f t="shared" si="49"/>
        <v>34030</v>
      </c>
      <c r="X139" s="18">
        <f t="shared" si="49"/>
        <v>59396</v>
      </c>
      <c r="Y139" s="18">
        <f t="shared" si="49"/>
        <v>9851</v>
      </c>
      <c r="Z139" s="18">
        <f t="shared" si="49"/>
        <v>34737</v>
      </c>
      <c r="AA139" s="18">
        <f t="shared" ref="AA139:AF139" si="50">SUM(AA133:AA138)</f>
        <v>62102</v>
      </c>
      <c r="AB139" s="18">
        <f t="shared" si="50"/>
        <v>8664</v>
      </c>
      <c r="AC139" s="18">
        <f t="shared" si="50"/>
        <v>36426</v>
      </c>
      <c r="AD139" s="18">
        <f t="shared" si="50"/>
        <v>58584</v>
      </c>
      <c r="AE139" s="18">
        <f t="shared" si="50"/>
        <v>8932</v>
      </c>
      <c r="AF139" s="18">
        <f t="shared" si="50"/>
        <v>43366</v>
      </c>
      <c r="AG139" s="258">
        <f>SUM(AC139,AF139)/SUM(AA139:AF139)</f>
        <v>0.36589414602382675</v>
      </c>
    </row>
    <row r="140" spans="2:33" x14ac:dyDescent="0.3">
      <c r="B140" s="214"/>
      <c r="C140" s="214"/>
      <c r="D140" s="214"/>
      <c r="E140" s="214"/>
      <c r="F140" s="214"/>
      <c r="G140" s="214"/>
      <c r="H140" s="214"/>
      <c r="I140" s="214"/>
      <c r="J140" s="214"/>
      <c r="K140" s="214"/>
      <c r="L140" s="214"/>
    </row>
    <row r="141" spans="2:33" x14ac:dyDescent="0.3">
      <c r="B141" s="214"/>
      <c r="C141" s="214"/>
      <c r="D141" s="214"/>
      <c r="E141" s="214"/>
      <c r="F141" s="214"/>
      <c r="G141" s="214"/>
      <c r="H141" s="214"/>
      <c r="I141" s="214"/>
      <c r="J141" s="214"/>
      <c r="K141" s="214"/>
      <c r="L141" s="214"/>
    </row>
    <row r="142" spans="2:33" x14ac:dyDescent="0.3">
      <c r="B142" s="276" t="s">
        <v>66</v>
      </c>
      <c r="C142" s="277"/>
      <c r="D142" s="277"/>
      <c r="E142" s="277"/>
      <c r="F142" s="277"/>
      <c r="G142" s="277"/>
      <c r="H142" s="277"/>
      <c r="I142" s="277"/>
      <c r="J142" s="277"/>
      <c r="K142" s="277"/>
      <c r="L142" s="277"/>
      <c r="M142" s="277"/>
      <c r="N142" s="277"/>
      <c r="O142" s="277"/>
      <c r="P142" s="277"/>
      <c r="Q142" s="277"/>
      <c r="R142" s="277"/>
      <c r="S142" s="277"/>
      <c r="T142" s="277"/>
      <c r="U142" s="277"/>
      <c r="V142" s="277"/>
      <c r="W142" s="277"/>
      <c r="X142" s="277"/>
      <c r="Y142" s="277"/>
      <c r="Z142" s="277"/>
      <c r="AA142" s="277"/>
      <c r="AB142" s="277"/>
      <c r="AC142" s="277"/>
      <c r="AD142" s="277"/>
      <c r="AE142" s="277"/>
      <c r="AF142" s="278"/>
    </row>
    <row r="143" spans="2:33" x14ac:dyDescent="0.3">
      <c r="B143" s="247"/>
      <c r="C143" s="271" t="s">
        <v>3</v>
      </c>
      <c r="D143" s="272"/>
      <c r="E143" s="273"/>
      <c r="F143" s="271" t="s">
        <v>4</v>
      </c>
      <c r="G143" s="272"/>
      <c r="H143" s="273"/>
      <c r="I143" s="271" t="s">
        <v>208</v>
      </c>
      <c r="J143" s="272"/>
      <c r="K143" s="273"/>
      <c r="L143" s="289" t="s">
        <v>209</v>
      </c>
      <c r="M143" s="289"/>
      <c r="N143" s="289"/>
      <c r="O143" s="271" t="s">
        <v>245</v>
      </c>
      <c r="P143" s="272"/>
      <c r="Q143" s="273"/>
      <c r="R143" s="289" t="s">
        <v>246</v>
      </c>
      <c r="S143" s="289"/>
      <c r="T143" s="289"/>
      <c r="U143" s="271" t="s">
        <v>253</v>
      </c>
      <c r="V143" s="272"/>
      <c r="W143" s="273"/>
      <c r="X143" s="289" t="s">
        <v>254</v>
      </c>
      <c r="Y143" s="289"/>
      <c r="Z143" s="289"/>
      <c r="AA143" s="271" t="s">
        <v>291</v>
      </c>
      <c r="AB143" s="272"/>
      <c r="AC143" s="273"/>
      <c r="AD143" s="289" t="s">
        <v>292</v>
      </c>
      <c r="AE143" s="289"/>
      <c r="AF143" s="289"/>
    </row>
    <row r="144" spans="2:33" ht="58.5" customHeight="1" x14ac:dyDescent="0.3">
      <c r="B144" s="198" t="s">
        <v>30</v>
      </c>
      <c r="C144" s="29" t="s">
        <v>222</v>
      </c>
      <c r="D144" s="30" t="s">
        <v>223</v>
      </c>
      <c r="E144" s="29" t="s">
        <v>224</v>
      </c>
      <c r="F144" s="29" t="s">
        <v>225</v>
      </c>
      <c r="G144" s="30" t="s">
        <v>223</v>
      </c>
      <c r="H144" s="29" t="s">
        <v>224</v>
      </c>
      <c r="I144" s="29" t="s">
        <v>222</v>
      </c>
      <c r="J144" s="30" t="s">
        <v>223</v>
      </c>
      <c r="K144" s="29" t="s">
        <v>224</v>
      </c>
      <c r="L144" s="29" t="s">
        <v>225</v>
      </c>
      <c r="M144" s="30" t="s">
        <v>223</v>
      </c>
      <c r="N144" s="29" t="s">
        <v>224</v>
      </c>
      <c r="O144" s="29" t="s">
        <v>222</v>
      </c>
      <c r="P144" s="30" t="s">
        <v>223</v>
      </c>
      <c r="Q144" s="29" t="s">
        <v>224</v>
      </c>
      <c r="R144" s="29" t="s">
        <v>225</v>
      </c>
      <c r="S144" s="30" t="s">
        <v>223</v>
      </c>
      <c r="T144" s="29" t="s">
        <v>224</v>
      </c>
      <c r="U144" s="29" t="s">
        <v>222</v>
      </c>
      <c r="V144" s="30" t="s">
        <v>223</v>
      </c>
      <c r="W144" s="29" t="s">
        <v>224</v>
      </c>
      <c r="X144" s="29" t="s">
        <v>225</v>
      </c>
      <c r="Y144" s="30" t="s">
        <v>223</v>
      </c>
      <c r="Z144" s="29" t="s">
        <v>224</v>
      </c>
      <c r="AA144" s="29" t="s">
        <v>222</v>
      </c>
      <c r="AB144" s="30" t="s">
        <v>223</v>
      </c>
      <c r="AC144" s="29" t="s">
        <v>224</v>
      </c>
      <c r="AD144" s="29" t="s">
        <v>225</v>
      </c>
      <c r="AE144" s="30" t="s">
        <v>223</v>
      </c>
      <c r="AF144" s="29" t="s">
        <v>224</v>
      </c>
    </row>
    <row r="145" spans="2:33" x14ac:dyDescent="0.3">
      <c r="B145" s="11" t="s">
        <v>13</v>
      </c>
      <c r="C145" s="16">
        <v>838</v>
      </c>
      <c r="D145" s="17">
        <v>330</v>
      </c>
      <c r="E145" s="16">
        <v>1386</v>
      </c>
      <c r="F145" s="16">
        <v>566</v>
      </c>
      <c r="G145" s="16">
        <v>267</v>
      </c>
      <c r="H145" s="16">
        <v>1403</v>
      </c>
      <c r="I145" s="197">
        <v>606</v>
      </c>
      <c r="J145" s="197">
        <v>299</v>
      </c>
      <c r="K145" s="11">
        <v>1782</v>
      </c>
      <c r="L145" s="197">
        <v>667</v>
      </c>
      <c r="M145" s="197">
        <v>366</v>
      </c>
      <c r="N145" s="11">
        <v>2205</v>
      </c>
      <c r="O145" s="197">
        <v>861</v>
      </c>
      <c r="P145" s="197">
        <v>302</v>
      </c>
      <c r="Q145" s="11">
        <v>1637</v>
      </c>
      <c r="R145" s="197">
        <v>979</v>
      </c>
      <c r="S145" s="197">
        <v>256</v>
      </c>
      <c r="T145" s="11">
        <v>2076</v>
      </c>
      <c r="U145" s="197">
        <v>929</v>
      </c>
      <c r="V145" s="197">
        <v>265</v>
      </c>
      <c r="W145" s="11">
        <v>2388</v>
      </c>
      <c r="X145" s="197">
        <v>712</v>
      </c>
      <c r="Y145" s="197">
        <v>350</v>
      </c>
      <c r="Z145" s="11">
        <v>2974</v>
      </c>
      <c r="AA145" s="197">
        <v>922</v>
      </c>
      <c r="AB145" s="197">
        <v>243</v>
      </c>
      <c r="AC145" s="11">
        <v>3286</v>
      </c>
      <c r="AD145" s="197">
        <v>627</v>
      </c>
      <c r="AE145" s="197">
        <v>245</v>
      </c>
      <c r="AF145" s="11">
        <v>3987</v>
      </c>
    </row>
    <row r="146" spans="2:33" x14ac:dyDescent="0.3">
      <c r="B146" s="11" t="s">
        <v>14</v>
      </c>
      <c r="C146" s="16">
        <v>1240</v>
      </c>
      <c r="D146" s="17">
        <v>596</v>
      </c>
      <c r="E146" s="16">
        <v>1799</v>
      </c>
      <c r="F146" s="16">
        <v>1088</v>
      </c>
      <c r="G146" s="16">
        <v>591</v>
      </c>
      <c r="H146" s="16">
        <v>1835</v>
      </c>
      <c r="I146" s="11">
        <v>1073</v>
      </c>
      <c r="J146" s="197">
        <v>602</v>
      </c>
      <c r="K146" s="11">
        <v>2471</v>
      </c>
      <c r="L146" s="11">
        <v>1068</v>
      </c>
      <c r="M146" s="197">
        <v>586</v>
      </c>
      <c r="N146" s="11">
        <v>2612</v>
      </c>
      <c r="O146" s="11">
        <v>1115</v>
      </c>
      <c r="P146" s="197">
        <v>471</v>
      </c>
      <c r="Q146" s="11">
        <v>1955</v>
      </c>
      <c r="R146" s="11">
        <v>1244</v>
      </c>
      <c r="S146" s="197">
        <v>498</v>
      </c>
      <c r="T146" s="11">
        <v>2393</v>
      </c>
      <c r="U146" s="11">
        <v>1198</v>
      </c>
      <c r="V146" s="197">
        <v>589</v>
      </c>
      <c r="W146" s="11">
        <v>2909</v>
      </c>
      <c r="X146" s="11">
        <v>1481</v>
      </c>
      <c r="Y146" s="197">
        <v>759</v>
      </c>
      <c r="Z146" s="11">
        <v>3048</v>
      </c>
      <c r="AA146" s="11">
        <v>1426</v>
      </c>
      <c r="AB146" s="197">
        <v>497</v>
      </c>
      <c r="AC146" s="11">
        <v>3731</v>
      </c>
      <c r="AD146" s="11">
        <v>1328</v>
      </c>
      <c r="AE146" s="197">
        <v>485</v>
      </c>
      <c r="AF146" s="11">
        <v>4346</v>
      </c>
    </row>
    <row r="147" spans="2:33" x14ac:dyDescent="0.3">
      <c r="B147" s="11" t="s">
        <v>15</v>
      </c>
      <c r="C147" s="16">
        <v>811</v>
      </c>
      <c r="D147" s="17">
        <v>330</v>
      </c>
      <c r="E147" s="16">
        <v>837</v>
      </c>
      <c r="F147" s="16">
        <v>777</v>
      </c>
      <c r="G147" s="16">
        <v>376</v>
      </c>
      <c r="H147" s="16">
        <v>979</v>
      </c>
      <c r="I147" s="197">
        <v>755</v>
      </c>
      <c r="J147" s="197">
        <v>272</v>
      </c>
      <c r="K147" s="11">
        <v>1420</v>
      </c>
      <c r="L147" s="197">
        <v>656</v>
      </c>
      <c r="M147" s="197">
        <v>329</v>
      </c>
      <c r="N147" s="11">
        <v>1557</v>
      </c>
      <c r="O147" s="197">
        <v>633</v>
      </c>
      <c r="P147" s="197">
        <v>257</v>
      </c>
      <c r="Q147" s="11">
        <v>995</v>
      </c>
      <c r="R147" s="197">
        <v>564</v>
      </c>
      <c r="S147" s="197">
        <v>213</v>
      </c>
      <c r="T147" s="11">
        <v>1194</v>
      </c>
      <c r="U147" s="197">
        <v>583</v>
      </c>
      <c r="V147" s="197">
        <v>271</v>
      </c>
      <c r="W147" s="11">
        <v>1341</v>
      </c>
      <c r="X147" s="197">
        <v>671</v>
      </c>
      <c r="Y147" s="197">
        <v>367</v>
      </c>
      <c r="Z147" s="11">
        <v>1467</v>
      </c>
      <c r="AA147" s="197">
        <v>687</v>
      </c>
      <c r="AB147" s="197">
        <v>244</v>
      </c>
      <c r="AC147" s="11">
        <v>1624</v>
      </c>
      <c r="AD147" s="197">
        <v>706</v>
      </c>
      <c r="AE147" s="197">
        <v>307</v>
      </c>
      <c r="AF147" s="11">
        <v>1788</v>
      </c>
    </row>
    <row r="148" spans="2:33" x14ac:dyDescent="0.3">
      <c r="B148" s="11" t="s">
        <v>16</v>
      </c>
      <c r="C148" s="16">
        <v>1055</v>
      </c>
      <c r="D148" s="17">
        <v>362</v>
      </c>
      <c r="E148" s="16">
        <v>930</v>
      </c>
      <c r="F148" s="16">
        <v>1035</v>
      </c>
      <c r="G148" s="16">
        <v>422</v>
      </c>
      <c r="H148" s="16">
        <v>1057</v>
      </c>
      <c r="I148" s="11">
        <v>1059</v>
      </c>
      <c r="J148" s="197">
        <v>407</v>
      </c>
      <c r="K148" s="11">
        <v>1298</v>
      </c>
      <c r="L148" s="197">
        <v>961</v>
      </c>
      <c r="M148" s="197">
        <v>379</v>
      </c>
      <c r="N148" s="11">
        <v>1520</v>
      </c>
      <c r="O148" s="11">
        <v>868</v>
      </c>
      <c r="P148" s="197">
        <v>247</v>
      </c>
      <c r="Q148" s="11">
        <v>1033</v>
      </c>
      <c r="R148" s="197">
        <v>768</v>
      </c>
      <c r="S148" s="197">
        <v>283</v>
      </c>
      <c r="T148" s="11">
        <v>1254</v>
      </c>
      <c r="U148" s="11">
        <v>880</v>
      </c>
      <c r="V148" s="197">
        <v>320</v>
      </c>
      <c r="W148" s="11">
        <v>1274</v>
      </c>
      <c r="X148" s="197">
        <v>924</v>
      </c>
      <c r="Y148" s="197">
        <v>367</v>
      </c>
      <c r="Z148" s="11">
        <v>1629</v>
      </c>
      <c r="AA148" s="11">
        <v>994</v>
      </c>
      <c r="AB148" s="197">
        <v>287</v>
      </c>
      <c r="AC148" s="11">
        <v>1758</v>
      </c>
      <c r="AD148" s="197">
        <v>945</v>
      </c>
      <c r="AE148" s="197">
        <v>312</v>
      </c>
      <c r="AF148" s="11">
        <v>1814</v>
      </c>
    </row>
    <row r="149" spans="2:33" x14ac:dyDescent="0.3">
      <c r="B149" s="11" t="s">
        <v>17</v>
      </c>
      <c r="C149" s="16">
        <v>978</v>
      </c>
      <c r="D149" s="17">
        <v>187</v>
      </c>
      <c r="E149" s="16">
        <v>549</v>
      </c>
      <c r="F149" s="16">
        <v>852</v>
      </c>
      <c r="G149" s="16">
        <v>247</v>
      </c>
      <c r="H149" s="16">
        <v>729</v>
      </c>
      <c r="I149" s="11">
        <v>1023</v>
      </c>
      <c r="J149" s="197">
        <v>177</v>
      </c>
      <c r="K149" s="11">
        <v>877</v>
      </c>
      <c r="L149" s="197">
        <v>807</v>
      </c>
      <c r="M149" s="197">
        <v>219</v>
      </c>
      <c r="N149" s="11">
        <v>945</v>
      </c>
      <c r="O149" s="11">
        <v>836</v>
      </c>
      <c r="P149" s="197">
        <v>153</v>
      </c>
      <c r="Q149" s="11">
        <v>586</v>
      </c>
      <c r="R149" s="197">
        <v>863</v>
      </c>
      <c r="S149" s="197">
        <v>195</v>
      </c>
      <c r="T149" s="11">
        <v>882</v>
      </c>
      <c r="U149" s="11">
        <v>983</v>
      </c>
      <c r="V149" s="197">
        <v>261</v>
      </c>
      <c r="W149" s="11">
        <v>879</v>
      </c>
      <c r="X149" s="197">
        <v>1087</v>
      </c>
      <c r="Y149" s="197">
        <v>313</v>
      </c>
      <c r="Z149" s="11">
        <v>1101</v>
      </c>
      <c r="AA149" s="11">
        <v>1200</v>
      </c>
      <c r="AB149" s="197">
        <v>187</v>
      </c>
      <c r="AC149" s="11">
        <v>1119</v>
      </c>
      <c r="AD149" s="197">
        <v>1000</v>
      </c>
      <c r="AE149" s="197">
        <v>274</v>
      </c>
      <c r="AF149" s="11">
        <v>1358</v>
      </c>
    </row>
    <row r="150" spans="2:33" x14ac:dyDescent="0.3">
      <c r="B150" s="11" t="s">
        <v>18</v>
      </c>
      <c r="C150" s="16">
        <v>723</v>
      </c>
      <c r="D150" s="17">
        <v>67</v>
      </c>
      <c r="E150" s="16">
        <v>353</v>
      </c>
      <c r="F150" s="16">
        <v>605</v>
      </c>
      <c r="G150" s="16">
        <v>114</v>
      </c>
      <c r="H150" s="16">
        <v>423</v>
      </c>
      <c r="I150" s="197">
        <v>898</v>
      </c>
      <c r="J150" s="197">
        <v>76</v>
      </c>
      <c r="K150" s="11">
        <v>402</v>
      </c>
      <c r="L150" s="197">
        <v>662</v>
      </c>
      <c r="M150" s="197">
        <v>88</v>
      </c>
      <c r="N150" s="11">
        <v>540</v>
      </c>
      <c r="O150" s="197">
        <v>667</v>
      </c>
      <c r="P150" s="197">
        <v>52</v>
      </c>
      <c r="Q150" s="11">
        <v>218</v>
      </c>
      <c r="R150" s="197">
        <v>965</v>
      </c>
      <c r="S150" s="197">
        <v>197</v>
      </c>
      <c r="T150" s="11">
        <v>595</v>
      </c>
      <c r="U150" s="197">
        <v>1018</v>
      </c>
      <c r="V150" s="197">
        <v>118</v>
      </c>
      <c r="W150" s="11">
        <v>486</v>
      </c>
      <c r="X150" s="197">
        <v>1018</v>
      </c>
      <c r="Y150" s="197">
        <v>242</v>
      </c>
      <c r="Z150" s="11">
        <v>709</v>
      </c>
      <c r="AA150" s="197">
        <v>1040</v>
      </c>
      <c r="AB150" s="197">
        <v>137</v>
      </c>
      <c r="AC150" s="11">
        <v>634</v>
      </c>
      <c r="AD150" s="197">
        <v>985</v>
      </c>
      <c r="AE150" s="197">
        <v>218</v>
      </c>
      <c r="AF150" s="11">
        <v>830</v>
      </c>
    </row>
    <row r="151" spans="2:33" x14ac:dyDescent="0.3">
      <c r="B151" s="3" t="s">
        <v>19</v>
      </c>
      <c r="C151" s="3">
        <f t="shared" ref="C151:T151" si="51">SUM(C145:C150)</f>
        <v>5645</v>
      </c>
      <c r="D151" s="3">
        <f t="shared" si="51"/>
        <v>1872</v>
      </c>
      <c r="E151" s="3">
        <f t="shared" si="51"/>
        <v>5854</v>
      </c>
      <c r="F151" s="3">
        <f t="shared" si="51"/>
        <v>4923</v>
      </c>
      <c r="G151" s="3">
        <f t="shared" si="51"/>
        <v>2017</v>
      </c>
      <c r="H151" s="3">
        <f t="shared" si="51"/>
        <v>6426</v>
      </c>
      <c r="I151" s="3">
        <f t="shared" si="51"/>
        <v>5414</v>
      </c>
      <c r="J151" s="3">
        <f t="shared" si="51"/>
        <v>1833</v>
      </c>
      <c r="K151" s="3">
        <f t="shared" si="51"/>
        <v>8250</v>
      </c>
      <c r="L151" s="3">
        <f t="shared" si="51"/>
        <v>4821</v>
      </c>
      <c r="M151" s="3">
        <f t="shared" si="51"/>
        <v>1967</v>
      </c>
      <c r="N151" s="3">
        <f t="shared" si="51"/>
        <v>9379</v>
      </c>
      <c r="O151" s="3">
        <f t="shared" si="51"/>
        <v>4980</v>
      </c>
      <c r="P151" s="3">
        <f t="shared" si="51"/>
        <v>1482</v>
      </c>
      <c r="Q151" s="3">
        <f t="shared" si="51"/>
        <v>6424</v>
      </c>
      <c r="R151" s="3">
        <f t="shared" si="51"/>
        <v>5383</v>
      </c>
      <c r="S151" s="3">
        <f t="shared" si="51"/>
        <v>1642</v>
      </c>
      <c r="T151" s="3">
        <f t="shared" si="51"/>
        <v>8394</v>
      </c>
      <c r="U151" s="3">
        <f t="shared" ref="U151:Z151" si="52">SUM(U145:U150)</f>
        <v>5591</v>
      </c>
      <c r="V151" s="3">
        <f t="shared" si="52"/>
        <v>1824</v>
      </c>
      <c r="W151" s="3">
        <f t="shared" si="52"/>
        <v>9277</v>
      </c>
      <c r="X151" s="3">
        <f t="shared" si="52"/>
        <v>5893</v>
      </c>
      <c r="Y151" s="3">
        <f t="shared" si="52"/>
        <v>2398</v>
      </c>
      <c r="Z151" s="3">
        <f t="shared" si="52"/>
        <v>10928</v>
      </c>
      <c r="AA151" s="3">
        <f t="shared" ref="AA151:AF151" si="53">SUM(AA145:AA150)</f>
        <v>6269</v>
      </c>
      <c r="AB151" s="3">
        <f t="shared" si="53"/>
        <v>1595</v>
      </c>
      <c r="AC151" s="3">
        <f t="shared" si="53"/>
        <v>12152</v>
      </c>
      <c r="AD151" s="3">
        <f t="shared" si="53"/>
        <v>5591</v>
      </c>
      <c r="AE151" s="3">
        <f t="shared" si="53"/>
        <v>1841</v>
      </c>
      <c r="AF151" s="3">
        <f t="shared" si="53"/>
        <v>14123</v>
      </c>
      <c r="AG151" s="200">
        <f>SUM(AA151:AB151,AD151:AE151)</f>
        <v>15296</v>
      </c>
    </row>
    <row r="152" spans="2:33" x14ac:dyDescent="0.3">
      <c r="B152" s="214"/>
      <c r="C152" s="214"/>
      <c r="D152" s="214"/>
      <c r="E152" s="214"/>
      <c r="F152" s="214"/>
      <c r="G152" s="214"/>
      <c r="H152" s="214"/>
      <c r="I152" s="214"/>
      <c r="J152" s="214"/>
      <c r="K152" s="214"/>
      <c r="L152" s="214"/>
    </row>
    <row r="153" spans="2:33" x14ac:dyDescent="0.3">
      <c r="B153" s="214"/>
      <c r="C153" s="214"/>
      <c r="D153" s="214"/>
      <c r="E153" s="214"/>
      <c r="F153" s="214"/>
      <c r="G153" s="214"/>
      <c r="H153" s="214"/>
      <c r="I153" s="214"/>
      <c r="J153" s="214"/>
      <c r="K153" s="214"/>
      <c r="L153" s="214"/>
    </row>
    <row r="154" spans="2:33" x14ac:dyDescent="0.3">
      <c r="B154" s="276" t="s">
        <v>87</v>
      </c>
      <c r="C154" s="277"/>
      <c r="D154" s="277"/>
      <c r="E154" s="277"/>
      <c r="F154" s="277"/>
      <c r="G154" s="277"/>
      <c r="H154" s="277"/>
      <c r="I154" s="277"/>
      <c r="J154" s="277"/>
      <c r="K154" s="277"/>
      <c r="L154" s="277"/>
      <c r="M154" s="277"/>
      <c r="N154" s="277"/>
      <c r="O154" s="277"/>
      <c r="P154" s="277"/>
      <c r="Q154" s="277"/>
      <c r="R154" s="277"/>
      <c r="S154" s="277"/>
      <c r="T154" s="277"/>
      <c r="U154" s="277"/>
      <c r="V154" s="277"/>
      <c r="W154" s="277"/>
      <c r="X154" s="277"/>
      <c r="Y154" s="277"/>
      <c r="Z154" s="277"/>
      <c r="AA154" s="277"/>
      <c r="AB154" s="277"/>
      <c r="AC154" s="277"/>
      <c r="AD154" s="277"/>
      <c r="AE154" s="277"/>
      <c r="AF154" s="278"/>
    </row>
    <row r="155" spans="2:33" x14ac:dyDescent="0.3">
      <c r="B155" s="202"/>
      <c r="C155" s="271" t="s">
        <v>3</v>
      </c>
      <c r="D155" s="272"/>
      <c r="E155" s="273"/>
      <c r="F155" s="271" t="s">
        <v>4</v>
      </c>
      <c r="G155" s="272"/>
      <c r="H155" s="273"/>
      <c r="I155" s="271" t="s">
        <v>208</v>
      </c>
      <c r="J155" s="272"/>
      <c r="K155" s="273"/>
      <c r="L155" s="289" t="s">
        <v>209</v>
      </c>
      <c r="M155" s="289"/>
      <c r="N155" s="289"/>
      <c r="O155" s="271" t="s">
        <v>245</v>
      </c>
      <c r="P155" s="272"/>
      <c r="Q155" s="273"/>
      <c r="R155" s="289" t="s">
        <v>246</v>
      </c>
      <c r="S155" s="289"/>
      <c r="T155" s="289"/>
      <c r="U155" s="271" t="s">
        <v>253</v>
      </c>
      <c r="V155" s="272"/>
      <c r="W155" s="273"/>
      <c r="X155" s="289" t="s">
        <v>254</v>
      </c>
      <c r="Y155" s="289"/>
      <c r="Z155" s="289"/>
      <c r="AA155" s="271" t="s">
        <v>291</v>
      </c>
      <c r="AB155" s="272"/>
      <c r="AC155" s="273"/>
      <c r="AD155" s="289" t="s">
        <v>292</v>
      </c>
      <c r="AE155" s="289"/>
      <c r="AF155" s="289"/>
    </row>
    <row r="156" spans="2:33" ht="48.5" customHeight="1" x14ac:dyDescent="0.3">
      <c r="B156" s="198" t="s">
        <v>30</v>
      </c>
      <c r="C156" s="14" t="s">
        <v>226</v>
      </c>
      <c r="D156" s="15" t="s">
        <v>227</v>
      </c>
      <c r="E156" s="14" t="s">
        <v>239</v>
      </c>
      <c r="F156" s="14" t="s">
        <v>226</v>
      </c>
      <c r="G156" s="15" t="s">
        <v>227</v>
      </c>
      <c r="H156" s="14" t="s">
        <v>239</v>
      </c>
      <c r="I156" s="14" t="s">
        <v>226</v>
      </c>
      <c r="J156" s="15" t="s">
        <v>227</v>
      </c>
      <c r="K156" s="14" t="s">
        <v>239</v>
      </c>
      <c r="L156" s="14" t="s">
        <v>226</v>
      </c>
      <c r="M156" s="15" t="s">
        <v>227</v>
      </c>
      <c r="N156" s="14" t="s">
        <v>239</v>
      </c>
      <c r="O156" s="14" t="s">
        <v>226</v>
      </c>
      <c r="P156" s="15" t="s">
        <v>227</v>
      </c>
      <c r="Q156" s="14" t="s">
        <v>239</v>
      </c>
      <c r="R156" s="14" t="s">
        <v>226</v>
      </c>
      <c r="S156" s="15" t="s">
        <v>227</v>
      </c>
      <c r="T156" s="14" t="s">
        <v>239</v>
      </c>
      <c r="U156" s="14" t="s">
        <v>226</v>
      </c>
      <c r="V156" s="15" t="s">
        <v>227</v>
      </c>
      <c r="W156" s="14" t="s">
        <v>239</v>
      </c>
      <c r="X156" s="14" t="s">
        <v>226</v>
      </c>
      <c r="Y156" s="15" t="s">
        <v>227</v>
      </c>
      <c r="Z156" s="14" t="s">
        <v>239</v>
      </c>
      <c r="AA156" s="14" t="s">
        <v>226</v>
      </c>
      <c r="AB156" s="15" t="s">
        <v>227</v>
      </c>
      <c r="AC156" s="14" t="s">
        <v>239</v>
      </c>
      <c r="AD156" s="14" t="s">
        <v>226</v>
      </c>
      <c r="AE156" s="15" t="s">
        <v>227</v>
      </c>
      <c r="AF156" s="14" t="s">
        <v>239</v>
      </c>
    </row>
    <row r="157" spans="2:33" x14ac:dyDescent="0.3">
      <c r="B157" s="11" t="s">
        <v>13</v>
      </c>
      <c r="C157" s="16">
        <v>26182</v>
      </c>
      <c r="D157" s="16">
        <v>16225</v>
      </c>
      <c r="E157" s="16">
        <v>74862</v>
      </c>
      <c r="F157" s="16">
        <v>22963</v>
      </c>
      <c r="G157" s="16">
        <v>14758</v>
      </c>
      <c r="H157" s="16">
        <v>69772</v>
      </c>
      <c r="I157" s="11">
        <v>26863</v>
      </c>
      <c r="J157" s="11">
        <v>16784</v>
      </c>
      <c r="K157" s="11">
        <v>83110</v>
      </c>
      <c r="L157" s="11">
        <v>22153</v>
      </c>
      <c r="M157" s="11">
        <v>14826</v>
      </c>
      <c r="N157" s="11">
        <v>75828</v>
      </c>
      <c r="O157" s="11">
        <v>20263</v>
      </c>
      <c r="P157" s="11">
        <v>13214</v>
      </c>
      <c r="Q157" s="11">
        <v>74838</v>
      </c>
      <c r="R157" s="11">
        <v>22194</v>
      </c>
      <c r="S157" s="11">
        <v>10681</v>
      </c>
      <c r="T157" s="11">
        <v>75994</v>
      </c>
      <c r="U157" s="11">
        <v>28228</v>
      </c>
      <c r="V157" s="11">
        <v>14063</v>
      </c>
      <c r="W157" s="11">
        <v>86361</v>
      </c>
      <c r="X157" s="11">
        <v>32323</v>
      </c>
      <c r="Y157" s="11">
        <v>14617</v>
      </c>
      <c r="Z157" s="11">
        <v>87069</v>
      </c>
      <c r="AA157" s="11">
        <v>33089</v>
      </c>
      <c r="AB157" s="11">
        <v>12184</v>
      </c>
      <c r="AC157" s="11">
        <v>96740</v>
      </c>
      <c r="AD157" s="11">
        <v>29969</v>
      </c>
      <c r="AE157" s="11">
        <v>10080</v>
      </c>
      <c r="AF157" s="11">
        <v>97237</v>
      </c>
    </row>
    <row r="158" spans="2:33" x14ac:dyDescent="0.3">
      <c r="B158" s="11" t="s">
        <v>14</v>
      </c>
      <c r="C158" s="16">
        <v>13279</v>
      </c>
      <c r="D158" s="16">
        <v>8297</v>
      </c>
      <c r="E158" s="16">
        <v>28481</v>
      </c>
      <c r="F158" s="16">
        <v>11032</v>
      </c>
      <c r="G158" s="16">
        <v>6802</v>
      </c>
      <c r="H158" s="16">
        <v>25846</v>
      </c>
      <c r="I158" s="11">
        <v>13737</v>
      </c>
      <c r="J158" s="11">
        <v>8115</v>
      </c>
      <c r="K158" s="11">
        <v>30517</v>
      </c>
      <c r="L158" s="11">
        <v>10758</v>
      </c>
      <c r="M158" s="11">
        <v>6470</v>
      </c>
      <c r="N158" s="11">
        <v>25989</v>
      </c>
      <c r="O158" s="11">
        <v>9874</v>
      </c>
      <c r="P158" s="11">
        <v>6607</v>
      </c>
      <c r="Q158" s="11">
        <v>28486</v>
      </c>
      <c r="R158" s="11">
        <v>10560</v>
      </c>
      <c r="S158" s="11">
        <v>4782</v>
      </c>
      <c r="T158" s="11">
        <v>25464</v>
      </c>
      <c r="U158" s="11">
        <v>11591</v>
      </c>
      <c r="V158" s="11">
        <v>6271</v>
      </c>
      <c r="W158" s="11">
        <v>29700</v>
      </c>
      <c r="X158" s="11">
        <v>11110</v>
      </c>
      <c r="Y158" s="11">
        <v>5680</v>
      </c>
      <c r="Z158" s="11">
        <v>26403</v>
      </c>
      <c r="AA158" s="11">
        <v>12247</v>
      </c>
      <c r="AB158" s="11">
        <v>5542</v>
      </c>
      <c r="AC158" s="11">
        <v>33445</v>
      </c>
      <c r="AD158" s="11">
        <v>9974</v>
      </c>
      <c r="AE158" s="11">
        <v>3798</v>
      </c>
      <c r="AF158" s="11">
        <v>32888</v>
      </c>
    </row>
    <row r="159" spans="2:33" x14ac:dyDescent="0.3">
      <c r="B159" s="11" t="s">
        <v>15</v>
      </c>
      <c r="C159" s="16">
        <v>3701</v>
      </c>
      <c r="D159" s="16">
        <v>1913</v>
      </c>
      <c r="E159" s="16">
        <v>6966</v>
      </c>
      <c r="F159" s="16">
        <v>3085</v>
      </c>
      <c r="G159" s="16">
        <v>1560</v>
      </c>
      <c r="H159" s="16">
        <v>6419</v>
      </c>
      <c r="I159" s="11">
        <v>3787</v>
      </c>
      <c r="J159" s="11">
        <v>1939</v>
      </c>
      <c r="K159" s="11">
        <v>8023</v>
      </c>
      <c r="L159" s="11">
        <v>3172</v>
      </c>
      <c r="M159" s="11">
        <v>1550</v>
      </c>
      <c r="N159" s="11">
        <v>6709</v>
      </c>
      <c r="O159" s="11">
        <v>2970</v>
      </c>
      <c r="P159" s="11">
        <v>1811</v>
      </c>
      <c r="Q159" s="11">
        <v>7400</v>
      </c>
      <c r="R159" s="11">
        <v>2861</v>
      </c>
      <c r="S159" s="11">
        <v>1349</v>
      </c>
      <c r="T159" s="11">
        <v>6760</v>
      </c>
      <c r="U159" s="11">
        <v>3455</v>
      </c>
      <c r="V159" s="11">
        <v>1683</v>
      </c>
      <c r="W159" s="11">
        <v>7817</v>
      </c>
      <c r="X159" s="11">
        <v>3178</v>
      </c>
      <c r="Y159" s="11">
        <v>1402</v>
      </c>
      <c r="Z159" s="11">
        <v>6613</v>
      </c>
      <c r="AA159" s="11">
        <v>3476</v>
      </c>
      <c r="AB159" s="11">
        <v>1347</v>
      </c>
      <c r="AC159" s="11">
        <v>8746</v>
      </c>
      <c r="AD159" s="11">
        <v>2828</v>
      </c>
      <c r="AE159" s="11">
        <v>931</v>
      </c>
      <c r="AF159" s="11">
        <v>8337</v>
      </c>
    </row>
    <row r="160" spans="2:33" x14ac:dyDescent="0.3">
      <c r="B160" s="11" t="s">
        <v>16</v>
      </c>
      <c r="C160" s="16">
        <v>1677</v>
      </c>
      <c r="D160" s="196">
        <v>857</v>
      </c>
      <c r="E160" s="16">
        <v>3863</v>
      </c>
      <c r="F160" s="16">
        <v>1487</v>
      </c>
      <c r="G160" s="196">
        <v>771</v>
      </c>
      <c r="H160" s="16">
        <v>3505</v>
      </c>
      <c r="I160" s="11">
        <v>1860</v>
      </c>
      <c r="J160" s="197">
        <v>870</v>
      </c>
      <c r="K160" s="11">
        <v>4121</v>
      </c>
      <c r="L160" s="11">
        <v>1653</v>
      </c>
      <c r="M160" s="197">
        <v>757</v>
      </c>
      <c r="N160" s="11">
        <v>3448</v>
      </c>
      <c r="O160" s="11">
        <v>1495</v>
      </c>
      <c r="P160" s="197">
        <v>870</v>
      </c>
      <c r="Q160" s="11">
        <v>3963</v>
      </c>
      <c r="R160" s="11">
        <v>1654</v>
      </c>
      <c r="S160" s="197">
        <v>773</v>
      </c>
      <c r="T160" s="11">
        <v>3764</v>
      </c>
      <c r="U160" s="11">
        <v>1913</v>
      </c>
      <c r="V160" s="197">
        <v>1001</v>
      </c>
      <c r="W160" s="11">
        <v>4565</v>
      </c>
      <c r="X160" s="11">
        <v>1876</v>
      </c>
      <c r="Y160" s="197">
        <v>779</v>
      </c>
      <c r="Z160" s="11">
        <v>3951</v>
      </c>
      <c r="AA160" s="11">
        <v>1930</v>
      </c>
      <c r="AB160" s="197">
        <v>775</v>
      </c>
      <c r="AC160" s="11">
        <v>4767</v>
      </c>
      <c r="AD160" s="11">
        <v>1720</v>
      </c>
      <c r="AE160" s="197">
        <v>540</v>
      </c>
      <c r="AF160" s="11">
        <v>4700</v>
      </c>
    </row>
    <row r="161" spans="2:36" x14ac:dyDescent="0.3">
      <c r="B161" s="11" t="s">
        <v>17</v>
      </c>
      <c r="C161" s="196">
        <v>333</v>
      </c>
      <c r="D161" s="196">
        <v>126</v>
      </c>
      <c r="E161" s="16">
        <v>837</v>
      </c>
      <c r="F161" s="196">
        <v>348</v>
      </c>
      <c r="G161" s="196">
        <v>137</v>
      </c>
      <c r="H161" s="16">
        <v>651</v>
      </c>
      <c r="I161" s="197">
        <v>368</v>
      </c>
      <c r="J161" s="197">
        <v>156</v>
      </c>
      <c r="K161" s="11">
        <v>711</v>
      </c>
      <c r="L161" s="197">
        <v>346</v>
      </c>
      <c r="M161" s="197">
        <v>155</v>
      </c>
      <c r="N161" s="11">
        <v>622</v>
      </c>
      <c r="O161" s="197">
        <v>297</v>
      </c>
      <c r="P161" s="197">
        <v>143</v>
      </c>
      <c r="Q161" s="11">
        <v>685</v>
      </c>
      <c r="R161" s="197">
        <v>374</v>
      </c>
      <c r="S161" s="197">
        <v>156</v>
      </c>
      <c r="T161" s="11">
        <v>765</v>
      </c>
      <c r="U161" s="197">
        <v>449</v>
      </c>
      <c r="V161" s="197">
        <v>174</v>
      </c>
      <c r="W161" s="11">
        <v>923</v>
      </c>
      <c r="X161" s="197">
        <v>465</v>
      </c>
      <c r="Y161" s="197">
        <v>144</v>
      </c>
      <c r="Z161" s="11">
        <v>888</v>
      </c>
      <c r="AA161" s="197">
        <v>464</v>
      </c>
      <c r="AB161" s="197">
        <v>140</v>
      </c>
      <c r="AC161" s="11">
        <v>889</v>
      </c>
      <c r="AD161" s="197">
        <v>434</v>
      </c>
      <c r="AE161" s="197">
        <v>118</v>
      </c>
      <c r="AF161" s="11">
        <v>985</v>
      </c>
    </row>
    <row r="162" spans="2:36" x14ac:dyDescent="0.3">
      <c r="B162" s="11" t="s">
        <v>18</v>
      </c>
      <c r="C162" s="196">
        <v>113</v>
      </c>
      <c r="D162" s="196">
        <v>14</v>
      </c>
      <c r="E162" s="16">
        <v>93</v>
      </c>
      <c r="F162" s="196">
        <v>70</v>
      </c>
      <c r="G162" s="196">
        <v>11</v>
      </c>
      <c r="H162" s="16">
        <v>86</v>
      </c>
      <c r="I162" s="197">
        <v>57</v>
      </c>
      <c r="J162" s="197">
        <v>11</v>
      </c>
      <c r="K162" s="11">
        <v>86</v>
      </c>
      <c r="L162" s="197">
        <v>80</v>
      </c>
      <c r="M162" s="197">
        <v>15</v>
      </c>
      <c r="N162" s="11">
        <v>97</v>
      </c>
      <c r="O162" s="197">
        <v>51</v>
      </c>
      <c r="P162" s="197">
        <v>9</v>
      </c>
      <c r="Q162" s="11">
        <v>93</v>
      </c>
      <c r="R162" s="197">
        <v>88</v>
      </c>
      <c r="S162" s="197">
        <v>13</v>
      </c>
      <c r="T162" s="11">
        <v>103</v>
      </c>
      <c r="U162" s="197">
        <v>126</v>
      </c>
      <c r="V162" s="197">
        <v>11</v>
      </c>
      <c r="W162" s="11">
        <v>160</v>
      </c>
      <c r="X162" s="197">
        <v>88</v>
      </c>
      <c r="Y162" s="197">
        <v>12</v>
      </c>
      <c r="Z162" s="11">
        <v>136</v>
      </c>
      <c r="AA162" s="197">
        <v>65</v>
      </c>
      <c r="AB162" s="197">
        <v>13</v>
      </c>
      <c r="AC162" s="11">
        <v>108</v>
      </c>
      <c r="AD162" s="197">
        <v>79</v>
      </c>
      <c r="AE162" s="197">
        <v>8</v>
      </c>
      <c r="AF162" s="11">
        <v>134</v>
      </c>
      <c r="AG162" s="268">
        <f>(AA163+AD163)/SUM(AA163:AF163)</f>
        <v>0.22883009647586203</v>
      </c>
    </row>
    <row r="163" spans="2:36" x14ac:dyDescent="0.3">
      <c r="B163" s="3" t="s">
        <v>19</v>
      </c>
      <c r="C163" s="3">
        <f t="shared" ref="C163:Z163" si="54">SUM(C157:C162)</f>
        <v>45285</v>
      </c>
      <c r="D163" s="3">
        <f t="shared" si="54"/>
        <v>27432</v>
      </c>
      <c r="E163" s="3">
        <f t="shared" si="54"/>
        <v>115102</v>
      </c>
      <c r="F163" s="3">
        <f t="shared" si="54"/>
        <v>38985</v>
      </c>
      <c r="G163" s="3">
        <f t="shared" si="54"/>
        <v>24039</v>
      </c>
      <c r="H163" s="3">
        <f t="shared" si="54"/>
        <v>106279</v>
      </c>
      <c r="I163" s="3">
        <f t="shared" si="54"/>
        <v>46672</v>
      </c>
      <c r="J163" s="3">
        <f t="shared" si="54"/>
        <v>27875</v>
      </c>
      <c r="K163" s="3">
        <f t="shared" si="54"/>
        <v>126568</v>
      </c>
      <c r="L163" s="3">
        <f t="shared" si="54"/>
        <v>38162</v>
      </c>
      <c r="M163" s="3">
        <f t="shared" si="54"/>
        <v>23773</v>
      </c>
      <c r="N163" s="3">
        <f t="shared" si="54"/>
        <v>112693</v>
      </c>
      <c r="O163" s="3">
        <f t="shared" si="54"/>
        <v>34950</v>
      </c>
      <c r="P163" s="3">
        <f t="shared" si="54"/>
        <v>22654</v>
      </c>
      <c r="Q163" s="3">
        <f t="shared" si="54"/>
        <v>115465</v>
      </c>
      <c r="R163" s="3">
        <f t="shared" si="54"/>
        <v>37731</v>
      </c>
      <c r="S163" s="3">
        <f t="shared" si="54"/>
        <v>17754</v>
      </c>
      <c r="T163" s="3">
        <f t="shared" si="54"/>
        <v>112850</v>
      </c>
      <c r="U163" s="3">
        <f t="shared" si="54"/>
        <v>45762</v>
      </c>
      <c r="V163" s="3">
        <f t="shared" si="54"/>
        <v>23203</v>
      </c>
      <c r="W163" s="3">
        <f t="shared" si="54"/>
        <v>129526</v>
      </c>
      <c r="X163" s="3">
        <f t="shared" si="54"/>
        <v>49040</v>
      </c>
      <c r="Y163" s="3">
        <f t="shared" si="54"/>
        <v>22634</v>
      </c>
      <c r="Z163" s="3">
        <f t="shared" si="54"/>
        <v>125060</v>
      </c>
      <c r="AA163" s="3">
        <f t="shared" ref="AA163:AE163" si="55">SUM(AA157:AA162)</f>
        <v>51271</v>
      </c>
      <c r="AB163" s="3">
        <f t="shared" si="55"/>
        <v>20001</v>
      </c>
      <c r="AC163" s="3">
        <f t="shared" si="55"/>
        <v>144695</v>
      </c>
      <c r="AD163" s="3">
        <f t="shared" si="55"/>
        <v>45004</v>
      </c>
      <c r="AE163" s="3">
        <f t="shared" si="55"/>
        <v>15475</v>
      </c>
      <c r="AF163" s="3">
        <f>SUM(AF157:AF162)</f>
        <v>144281</v>
      </c>
      <c r="AG163" s="258">
        <f>SUM(AC163,AF163)/SUM(AA163:AF163)</f>
        <v>0.6868491919938583</v>
      </c>
      <c r="AJ163" s="200">
        <f>SUM(AG127,AG139,AG151,AG163)</f>
        <v>40716.052743338019</v>
      </c>
    </row>
    <row r="164" spans="2:36" x14ac:dyDescent="0.3">
      <c r="B164" s="214"/>
      <c r="C164" s="214"/>
      <c r="D164" s="214"/>
      <c r="E164" s="214"/>
      <c r="F164" s="214"/>
      <c r="G164" s="214"/>
      <c r="H164" s="214"/>
      <c r="I164" s="214"/>
      <c r="J164" s="214"/>
      <c r="K164" s="214"/>
      <c r="L164" s="214"/>
    </row>
    <row r="165" spans="2:36" x14ac:dyDescent="0.3">
      <c r="B165" s="214"/>
      <c r="C165" s="214"/>
      <c r="D165" s="214"/>
      <c r="E165" s="214"/>
      <c r="F165" s="214"/>
      <c r="G165" s="214"/>
      <c r="H165" s="214"/>
      <c r="I165" s="214"/>
      <c r="J165" s="214"/>
      <c r="K165" s="214"/>
      <c r="L165" s="214"/>
    </row>
    <row r="166" spans="2:36" x14ac:dyDescent="0.3">
      <c r="B166" s="274" t="s">
        <v>67</v>
      </c>
      <c r="C166" s="285"/>
      <c r="D166" s="285"/>
      <c r="E166" s="285"/>
      <c r="F166" s="285"/>
      <c r="G166" s="285"/>
      <c r="H166" s="285"/>
      <c r="I166" s="285"/>
      <c r="J166" s="285"/>
      <c r="K166" s="285"/>
      <c r="L166" s="285"/>
      <c r="M166" s="285"/>
      <c r="N166" s="285"/>
      <c r="O166" s="285"/>
      <c r="P166" s="285"/>
      <c r="Q166" s="285"/>
      <c r="R166" s="285"/>
      <c r="S166" s="285"/>
      <c r="T166" s="285"/>
      <c r="U166" s="285"/>
      <c r="V166" s="275"/>
    </row>
    <row r="167" spans="2:36" x14ac:dyDescent="0.3">
      <c r="B167" s="292" t="s">
        <v>31</v>
      </c>
      <c r="C167" s="271" t="s">
        <v>39</v>
      </c>
      <c r="D167" s="273"/>
      <c r="E167" s="271" t="s">
        <v>4</v>
      </c>
      <c r="F167" s="273"/>
      <c r="G167" s="290" t="s">
        <v>208</v>
      </c>
      <c r="H167" s="291"/>
      <c r="I167" s="271" t="s">
        <v>209</v>
      </c>
      <c r="J167" s="273"/>
      <c r="K167" s="290" t="s">
        <v>245</v>
      </c>
      <c r="L167" s="291"/>
      <c r="M167" s="271" t="s">
        <v>246</v>
      </c>
      <c r="N167" s="273"/>
      <c r="O167" s="290" t="s">
        <v>253</v>
      </c>
      <c r="P167" s="291"/>
      <c r="Q167" s="271" t="s">
        <v>254</v>
      </c>
      <c r="R167" s="273"/>
      <c r="S167" s="290" t="s">
        <v>291</v>
      </c>
      <c r="T167" s="291"/>
      <c r="U167" s="271" t="s">
        <v>292</v>
      </c>
      <c r="V167" s="273"/>
      <c r="AA167" s="200">
        <f>SUM(AA157,AA145,AA133,AA121)</f>
        <v>39761</v>
      </c>
      <c r="AB167" s="200">
        <f t="shared" ref="AB167:AF167" si="56">SUM(AB157,AB145,AB133,AB121)</f>
        <v>14233</v>
      </c>
      <c r="AC167" s="200">
        <f t="shared" si="56"/>
        <v>107266</v>
      </c>
      <c r="AD167" s="200">
        <f t="shared" si="56"/>
        <v>35527</v>
      </c>
      <c r="AE167" s="200">
        <f t="shared" si="56"/>
        <v>12345</v>
      </c>
      <c r="AF167" s="200">
        <f t="shared" si="56"/>
        <v>110670</v>
      </c>
    </row>
    <row r="168" spans="2:36" ht="23" x14ac:dyDescent="0.3">
      <c r="B168" s="292"/>
      <c r="C168" s="222" t="s">
        <v>5</v>
      </c>
      <c r="D168" s="29" t="s">
        <v>32</v>
      </c>
      <c r="E168" s="222" t="s">
        <v>5</v>
      </c>
      <c r="F168" s="29" t="s">
        <v>32</v>
      </c>
      <c r="G168" s="222" t="s">
        <v>5</v>
      </c>
      <c r="H168" s="29" t="s">
        <v>32</v>
      </c>
      <c r="I168" s="222" t="s">
        <v>5</v>
      </c>
      <c r="J168" s="29" t="s">
        <v>32</v>
      </c>
      <c r="K168" s="222" t="s">
        <v>5</v>
      </c>
      <c r="L168" s="29" t="s">
        <v>32</v>
      </c>
      <c r="M168" s="222" t="s">
        <v>5</v>
      </c>
      <c r="N168" s="29" t="s">
        <v>32</v>
      </c>
      <c r="O168" s="222" t="s">
        <v>5</v>
      </c>
      <c r="P168" s="29" t="s">
        <v>32</v>
      </c>
      <c r="Q168" s="222" t="s">
        <v>5</v>
      </c>
      <c r="R168" s="29" t="s">
        <v>32</v>
      </c>
      <c r="S168" s="222" t="s">
        <v>5</v>
      </c>
      <c r="T168" s="29" t="s">
        <v>32</v>
      </c>
      <c r="U168" s="222" t="s">
        <v>5</v>
      </c>
      <c r="V168" s="29" t="s">
        <v>32</v>
      </c>
      <c r="AA168" s="200">
        <f t="shared" ref="AA168:AF168" si="57">SUM(AA158,AA146,AA134,AA122)</f>
        <v>23497</v>
      </c>
      <c r="AB168" s="200">
        <f t="shared" si="57"/>
        <v>9557</v>
      </c>
      <c r="AC168" s="200">
        <f t="shared" si="57"/>
        <v>52605</v>
      </c>
      <c r="AD168" s="200">
        <f t="shared" si="57"/>
        <v>21494</v>
      </c>
      <c r="AE168" s="200">
        <f t="shared" si="57"/>
        <v>7939</v>
      </c>
      <c r="AF168" s="200">
        <f t="shared" si="57"/>
        <v>53864</v>
      </c>
    </row>
    <row r="169" spans="2:36" x14ac:dyDescent="0.3">
      <c r="B169" s="184" t="s">
        <v>75</v>
      </c>
      <c r="C169" s="185">
        <v>15323</v>
      </c>
      <c r="D169" s="186">
        <f>C169/$C$9</f>
        <v>0.40334298499605159</v>
      </c>
      <c r="E169" s="185">
        <v>12686</v>
      </c>
      <c r="F169" s="186">
        <f>E169/$G$9</f>
        <v>0.35251618640064469</v>
      </c>
      <c r="G169" s="11">
        <v>12986</v>
      </c>
      <c r="H169" s="186">
        <f>G169/$K$9</f>
        <v>0.33834449336911493</v>
      </c>
      <c r="I169" s="11">
        <v>9730</v>
      </c>
      <c r="J169" s="186">
        <f>I169/$O$9</f>
        <v>0.31232947067698136</v>
      </c>
      <c r="K169" s="11">
        <v>10104</v>
      </c>
      <c r="L169" s="186">
        <f>K169/$S$9</f>
        <v>0.35212936502404685</v>
      </c>
      <c r="M169" s="11">
        <v>11077</v>
      </c>
      <c r="N169" s="186">
        <f>M169/$W$9</f>
        <v>0.34955347281391019</v>
      </c>
      <c r="O169" s="11">
        <v>12216</v>
      </c>
      <c r="P169" s="186">
        <f>O169/$AA$9</f>
        <v>0.33278849297155932</v>
      </c>
      <c r="Q169" s="11">
        <v>10740</v>
      </c>
      <c r="R169" s="186">
        <f>Q169/$AE$9</f>
        <v>0.33767213733257878</v>
      </c>
      <c r="S169" s="11">
        <v>11379</v>
      </c>
      <c r="T169" s="186">
        <f t="shared" ref="T169:T175" si="58">S169/$AI$9</f>
        <v>0.39554365962180199</v>
      </c>
      <c r="U169" s="11">
        <v>12732</v>
      </c>
      <c r="V169" s="186">
        <f t="shared" ref="V169:V175" si="59">U169/$AI$9</f>
        <v>0.44257508342602891</v>
      </c>
      <c r="AA169" s="200">
        <f t="shared" ref="AA169:AF169" si="60">SUM(AA159,AA147,AA135,AA123)</f>
        <v>13680</v>
      </c>
      <c r="AB169" s="200">
        <f t="shared" si="60"/>
        <v>4234</v>
      </c>
      <c r="AC169" s="200">
        <f t="shared" si="60"/>
        <v>20866</v>
      </c>
      <c r="AD169" s="200">
        <f t="shared" si="60"/>
        <v>13381</v>
      </c>
      <c r="AE169" s="200">
        <f t="shared" si="60"/>
        <v>4003</v>
      </c>
      <c r="AF169" s="200">
        <f t="shared" si="60"/>
        <v>20981</v>
      </c>
    </row>
    <row r="170" spans="2:36" x14ac:dyDescent="0.3">
      <c r="B170" s="8" t="s">
        <v>34</v>
      </c>
      <c r="C170" s="5">
        <v>30173</v>
      </c>
      <c r="D170" s="186">
        <f t="shared" ref="D170:D175" si="61">C170/$C$9</f>
        <v>0.79423532508554884</v>
      </c>
      <c r="E170" s="5">
        <v>29157</v>
      </c>
      <c r="F170" s="186">
        <f t="shared" ref="F170:F175" si="62">E170/$G$9</f>
        <v>0.81020924222635948</v>
      </c>
      <c r="G170" s="11">
        <v>31630</v>
      </c>
      <c r="H170" s="186">
        <f t="shared" ref="H170:H175" si="63">G170/$K$9</f>
        <v>0.82410567728824158</v>
      </c>
      <c r="I170" s="11">
        <v>25308</v>
      </c>
      <c r="J170" s="186">
        <f t="shared" ref="J170:J175" si="64">I170/$O$9</f>
        <v>0.8123776201328925</v>
      </c>
      <c r="K170" s="11">
        <v>22496</v>
      </c>
      <c r="L170" s="186">
        <f t="shared" ref="L170:L175" si="65">K170/$S$9</f>
        <v>0.78399665435282639</v>
      </c>
      <c r="M170" s="11">
        <v>24636</v>
      </c>
      <c r="N170" s="186">
        <f t="shared" ref="N170:N175" si="66">M170/$W$9</f>
        <v>0.77743065417021684</v>
      </c>
      <c r="O170" s="11">
        <v>28739</v>
      </c>
      <c r="P170" s="186">
        <f t="shared" ref="P170:P175" si="67">O170/$AA$9</f>
        <v>0.78290835785114965</v>
      </c>
      <c r="Q170" s="11">
        <v>23076</v>
      </c>
      <c r="R170" s="186">
        <f t="shared" ref="R170:R175" si="68">Q170/$AE$9</f>
        <v>0.72552348613469153</v>
      </c>
      <c r="S170" s="11">
        <v>20684</v>
      </c>
      <c r="T170" s="186">
        <f t="shared" si="58"/>
        <v>0.71899332591768628</v>
      </c>
      <c r="U170" s="11">
        <v>21844</v>
      </c>
      <c r="V170" s="186">
        <f t="shared" si="59"/>
        <v>0.75931590656284764</v>
      </c>
      <c r="AA170" s="200">
        <f t="shared" ref="AA170:AF170" si="69">SUM(AA160,AA148,AA136,AA124)</f>
        <v>18217</v>
      </c>
      <c r="AB170" s="200">
        <f t="shared" si="69"/>
        <v>4314</v>
      </c>
      <c r="AC170" s="200">
        <f t="shared" si="69"/>
        <v>18185</v>
      </c>
      <c r="AD170" s="200">
        <f t="shared" si="69"/>
        <v>18072</v>
      </c>
      <c r="AE170" s="200">
        <f t="shared" si="69"/>
        <v>4266</v>
      </c>
      <c r="AF170" s="200">
        <f t="shared" si="69"/>
        <v>18729</v>
      </c>
    </row>
    <row r="171" spans="2:36" x14ac:dyDescent="0.3">
      <c r="B171" s="11" t="s">
        <v>35</v>
      </c>
      <c r="C171" s="191">
        <v>996</v>
      </c>
      <c r="D171" s="186">
        <f t="shared" si="61"/>
        <v>2.6217425638325874E-2</v>
      </c>
      <c r="E171" s="5">
        <v>1036</v>
      </c>
      <c r="F171" s="186">
        <f t="shared" si="62"/>
        <v>2.8788173507099786E-2</v>
      </c>
      <c r="G171" s="11">
        <v>1169</v>
      </c>
      <c r="H171" s="186">
        <f t="shared" si="63"/>
        <v>3.0457778588364036E-2</v>
      </c>
      <c r="I171" s="197">
        <v>970</v>
      </c>
      <c r="J171" s="186">
        <f t="shared" si="64"/>
        <v>3.1136648155875839E-2</v>
      </c>
      <c r="K171" s="11">
        <v>1094</v>
      </c>
      <c r="L171" s="186">
        <f t="shared" si="65"/>
        <v>3.8126437582769915E-2</v>
      </c>
      <c r="M171" s="197">
        <v>1253</v>
      </c>
      <c r="N171" s="186">
        <f t="shared" si="66"/>
        <v>3.9540534570355647E-2</v>
      </c>
      <c r="O171" s="11">
        <v>1483</v>
      </c>
      <c r="P171" s="186">
        <f t="shared" si="67"/>
        <v>4.0399912825542117E-2</v>
      </c>
      <c r="Q171" s="197">
        <v>1396</v>
      </c>
      <c r="R171" s="186">
        <f t="shared" si="68"/>
        <v>4.3891089731497204E-2</v>
      </c>
      <c r="S171" s="11">
        <v>1607</v>
      </c>
      <c r="T171" s="186">
        <f t="shared" si="58"/>
        <v>5.5860678531701888E-2</v>
      </c>
      <c r="U171" s="197">
        <v>1686</v>
      </c>
      <c r="V171" s="186">
        <f t="shared" si="59"/>
        <v>5.8606785317018913E-2</v>
      </c>
      <c r="AA171" s="200">
        <f t="shared" ref="AA171:AF171" si="70">SUM(AA161,AA149,AA137,AA125)</f>
        <v>16720</v>
      </c>
      <c r="AB171" s="200">
        <f t="shared" si="70"/>
        <v>2257</v>
      </c>
      <c r="AC171" s="200">
        <f t="shared" si="70"/>
        <v>8550</v>
      </c>
      <c r="AD171" s="200">
        <f t="shared" si="70"/>
        <v>16474</v>
      </c>
      <c r="AE171" s="200">
        <f t="shared" si="70"/>
        <v>2623</v>
      </c>
      <c r="AF171" s="200">
        <f t="shared" si="70"/>
        <v>9571</v>
      </c>
    </row>
    <row r="172" spans="2:36" x14ac:dyDescent="0.3">
      <c r="B172" s="11" t="s">
        <v>36</v>
      </c>
      <c r="C172" s="5">
        <v>25423</v>
      </c>
      <c r="D172" s="186">
        <f t="shared" si="61"/>
        <v>0.66920242168991839</v>
      </c>
      <c r="E172" s="5">
        <v>24655</v>
      </c>
      <c r="F172" s="186">
        <f t="shared" si="62"/>
        <v>0.68510851140689688</v>
      </c>
      <c r="G172" s="11">
        <v>26392</v>
      </c>
      <c r="H172" s="186">
        <f t="shared" si="63"/>
        <v>0.68763190120111517</v>
      </c>
      <c r="I172" s="11">
        <v>21913</v>
      </c>
      <c r="J172" s="186">
        <f t="shared" si="64"/>
        <v>0.70339935158732703</v>
      </c>
      <c r="K172" s="11">
        <v>20035</v>
      </c>
      <c r="L172" s="186">
        <f t="shared" si="65"/>
        <v>0.69822959503728999</v>
      </c>
      <c r="M172" s="11">
        <v>23297</v>
      </c>
      <c r="N172" s="186">
        <f t="shared" si="66"/>
        <v>0.73517624412256621</v>
      </c>
      <c r="O172" s="11">
        <v>26253</v>
      </c>
      <c r="P172" s="186">
        <f t="shared" si="67"/>
        <v>0.71518470088264141</v>
      </c>
      <c r="Q172" s="11">
        <v>23892</v>
      </c>
      <c r="R172" s="186">
        <f t="shared" si="68"/>
        <v>0.75117902282588189</v>
      </c>
      <c r="S172" s="11">
        <v>20339</v>
      </c>
      <c r="T172" s="186">
        <f t="shared" si="58"/>
        <v>0.70700083426028926</v>
      </c>
      <c r="U172" s="11">
        <v>20433</v>
      </c>
      <c r="V172" s="186">
        <f t="shared" si="59"/>
        <v>0.71026835372636266</v>
      </c>
      <c r="AA172" s="200">
        <f t="shared" ref="AA172:AF172" si="71">SUM(AA162,AA150,AA138,AA126)</f>
        <v>13721</v>
      </c>
      <c r="AB172" s="200">
        <f t="shared" si="71"/>
        <v>853</v>
      </c>
      <c r="AC172" s="200">
        <f t="shared" si="71"/>
        <v>3427</v>
      </c>
      <c r="AD172" s="200">
        <f t="shared" si="71"/>
        <v>12492</v>
      </c>
      <c r="AE172" s="200">
        <f t="shared" si="71"/>
        <v>1088</v>
      </c>
      <c r="AF172" s="200">
        <f t="shared" si="71"/>
        <v>4073</v>
      </c>
    </row>
    <row r="173" spans="2:36" x14ac:dyDescent="0.3">
      <c r="B173" s="11" t="s">
        <v>37</v>
      </c>
      <c r="C173" s="5">
        <v>12567</v>
      </c>
      <c r="D173" s="186">
        <f t="shared" si="61"/>
        <v>0.33079757831008161</v>
      </c>
      <c r="E173" s="5">
        <v>11332</v>
      </c>
      <c r="F173" s="186">
        <f t="shared" si="62"/>
        <v>0.31489148859310306</v>
      </c>
      <c r="G173" s="11">
        <v>11989</v>
      </c>
      <c r="H173" s="186">
        <f t="shared" si="63"/>
        <v>0.31236809879888489</v>
      </c>
      <c r="I173" s="11">
        <v>9240</v>
      </c>
      <c r="J173" s="186">
        <f t="shared" si="64"/>
        <v>0.29660064841267292</v>
      </c>
      <c r="K173" s="11">
        <v>8659</v>
      </c>
      <c r="L173" s="186">
        <f t="shared" si="65"/>
        <v>0.30177040496270996</v>
      </c>
      <c r="M173" s="11">
        <v>8392</v>
      </c>
      <c r="N173" s="186">
        <f t="shared" si="66"/>
        <v>0.26482375587743379</v>
      </c>
      <c r="O173" s="11">
        <v>10455</v>
      </c>
      <c r="P173" s="186">
        <f t="shared" si="67"/>
        <v>0.28481529911735859</v>
      </c>
      <c r="Q173" s="11">
        <v>7914</v>
      </c>
      <c r="R173" s="186">
        <f t="shared" si="68"/>
        <v>0.24882097717411808</v>
      </c>
      <c r="S173" s="11">
        <v>8429</v>
      </c>
      <c r="T173" s="186">
        <f t="shared" si="58"/>
        <v>0.2929991657397108</v>
      </c>
      <c r="U173" s="11">
        <v>9962</v>
      </c>
      <c r="V173" s="186">
        <f t="shared" si="59"/>
        <v>0.34628754171301446</v>
      </c>
      <c r="AA173" s="200">
        <f t="shared" ref="AA173:AF173" si="72">SUM(AA163,AA151,AA139,AA127)</f>
        <v>125596</v>
      </c>
      <c r="AB173" s="200">
        <f t="shared" si="72"/>
        <v>35448</v>
      </c>
      <c r="AC173" s="200">
        <f t="shared" si="72"/>
        <v>210899</v>
      </c>
      <c r="AD173" s="200">
        <f t="shared" si="72"/>
        <v>117440</v>
      </c>
      <c r="AE173" s="200">
        <f t="shared" si="72"/>
        <v>32264</v>
      </c>
      <c r="AF173" s="200">
        <f t="shared" si="72"/>
        <v>217888</v>
      </c>
    </row>
    <row r="174" spans="2:36" x14ac:dyDescent="0.3">
      <c r="B174" s="11" t="s">
        <v>38</v>
      </c>
      <c r="C174" s="5">
        <v>31651</v>
      </c>
      <c r="D174" s="186">
        <f t="shared" si="61"/>
        <v>0.83314030007896811</v>
      </c>
      <c r="E174" s="5">
        <v>30818</v>
      </c>
      <c r="F174" s="186">
        <f t="shared" si="62"/>
        <v>0.85636479839942203</v>
      </c>
      <c r="G174" s="11">
        <v>33617</v>
      </c>
      <c r="H174" s="186">
        <f t="shared" si="63"/>
        <v>0.87587608452098697</v>
      </c>
      <c r="I174" s="11">
        <v>26708</v>
      </c>
      <c r="J174" s="186">
        <f t="shared" si="64"/>
        <v>0.85731711231663077</v>
      </c>
      <c r="K174" s="11">
        <v>24707</v>
      </c>
      <c r="L174" s="186">
        <f t="shared" si="65"/>
        <v>0.86105109082038056</v>
      </c>
      <c r="M174" s="11">
        <v>26621</v>
      </c>
      <c r="N174" s="186">
        <f t="shared" si="66"/>
        <v>0.84007068698917609</v>
      </c>
      <c r="O174" s="11">
        <v>31498</v>
      </c>
      <c r="P174" s="186">
        <f t="shared" si="67"/>
        <v>0.858069085757873</v>
      </c>
      <c r="Q174" s="11">
        <v>27576</v>
      </c>
      <c r="R174" s="186">
        <f t="shared" si="68"/>
        <v>0.86700622524052062</v>
      </c>
      <c r="S174" s="11">
        <v>24146</v>
      </c>
      <c r="T174" s="186">
        <f t="shared" si="58"/>
        <v>0.83933537263626257</v>
      </c>
      <c r="U174" s="11">
        <v>24944</v>
      </c>
      <c r="V174" s="186">
        <f t="shared" si="59"/>
        <v>0.86707452725250278</v>
      </c>
    </row>
    <row r="175" spans="2:36" x14ac:dyDescent="0.3">
      <c r="B175" s="11" t="s">
        <v>83</v>
      </c>
      <c r="C175" s="5">
        <v>5246</v>
      </c>
      <c r="D175" s="186">
        <f t="shared" si="61"/>
        <v>0.13808897078178467</v>
      </c>
      <c r="E175" s="5">
        <v>5168</v>
      </c>
      <c r="F175" s="186">
        <f t="shared" si="62"/>
        <v>0.14360741378831243</v>
      </c>
      <c r="G175" s="11">
        <v>4761</v>
      </c>
      <c r="H175" s="186">
        <f t="shared" si="63"/>
        <v>0.12404575180427815</v>
      </c>
      <c r="I175" s="11">
        <v>4427</v>
      </c>
      <c r="J175" s="186">
        <f t="shared" si="64"/>
        <v>0.14210509421243539</v>
      </c>
      <c r="K175" s="11">
        <v>3974</v>
      </c>
      <c r="L175" s="186">
        <f t="shared" si="65"/>
        <v>0.13849585279152435</v>
      </c>
      <c r="M175" s="11">
        <v>3574</v>
      </c>
      <c r="N175" s="186">
        <f t="shared" si="66"/>
        <v>0.11278361576572313</v>
      </c>
      <c r="O175" s="11">
        <v>5210</v>
      </c>
      <c r="P175" s="186">
        <f t="shared" si="67"/>
        <v>0.14193091424212706</v>
      </c>
      <c r="Q175" s="11">
        <v>4228</v>
      </c>
      <c r="R175" s="186">
        <f t="shared" si="68"/>
        <v>0.13293089354209897</v>
      </c>
      <c r="S175" s="11">
        <v>4622</v>
      </c>
      <c r="T175" s="186">
        <f t="shared" si="58"/>
        <v>0.16066462736373749</v>
      </c>
      <c r="U175" s="11">
        <v>5449</v>
      </c>
      <c r="V175" s="186">
        <f t="shared" si="59"/>
        <v>0.18941184649610679</v>
      </c>
    </row>
    <row r="176" spans="2:36" ht="13.5" customHeight="1" x14ac:dyDescent="0.3">
      <c r="B176" s="316" t="s">
        <v>72</v>
      </c>
      <c r="C176" s="316"/>
      <c r="D176" s="316"/>
      <c r="E176" s="316"/>
      <c r="F176" s="316"/>
      <c r="G176" s="316"/>
      <c r="H176" s="316"/>
      <c r="I176" s="316"/>
      <c r="J176" s="316"/>
      <c r="K176" s="248"/>
      <c r="L176" s="214"/>
    </row>
    <row r="177" spans="2:32" x14ac:dyDescent="0.3">
      <c r="B177" s="317" t="s">
        <v>73</v>
      </c>
      <c r="C177" s="318"/>
      <c r="D177" s="318"/>
      <c r="E177" s="318"/>
      <c r="F177" s="318"/>
      <c r="G177" s="318"/>
      <c r="H177" s="318"/>
      <c r="I177" s="318"/>
      <c r="J177" s="318"/>
      <c r="K177" s="318"/>
      <c r="L177" s="214"/>
    </row>
    <row r="178" spans="2:32" ht="15.75" customHeight="1" x14ac:dyDescent="0.3">
      <c r="B178" s="319"/>
      <c r="C178" s="319"/>
      <c r="D178" s="319"/>
      <c r="E178" s="319"/>
      <c r="F178" s="319"/>
      <c r="G178" s="248"/>
      <c r="H178" s="248"/>
      <c r="I178" s="248"/>
      <c r="J178" s="248"/>
      <c r="K178" s="248"/>
      <c r="L178" s="214"/>
    </row>
    <row r="179" spans="2:32" ht="10.5" customHeight="1" x14ac:dyDescent="0.3">
      <c r="B179" s="214"/>
      <c r="C179" s="214"/>
      <c r="D179" s="214"/>
      <c r="E179" s="214"/>
      <c r="F179" s="214"/>
      <c r="G179" s="214"/>
      <c r="H179" s="214"/>
      <c r="I179" s="214"/>
      <c r="J179" s="214"/>
      <c r="K179" s="214"/>
      <c r="L179" s="214"/>
    </row>
    <row r="180" spans="2:32" x14ac:dyDescent="0.3">
      <c r="B180" s="274" t="s">
        <v>68</v>
      </c>
      <c r="C180" s="285"/>
      <c r="D180" s="285"/>
      <c r="E180" s="285"/>
      <c r="F180" s="285"/>
      <c r="G180" s="285"/>
      <c r="H180" s="285"/>
      <c r="I180" s="285"/>
      <c r="J180" s="285"/>
      <c r="K180" s="285"/>
      <c r="L180" s="285"/>
      <c r="M180" s="285"/>
      <c r="N180" s="285"/>
      <c r="O180" s="285"/>
      <c r="P180" s="285"/>
      <c r="Q180" s="285"/>
      <c r="R180" s="285"/>
      <c r="S180" s="285"/>
      <c r="T180" s="285"/>
      <c r="U180" s="285"/>
      <c r="V180" s="285"/>
      <c r="W180" s="285"/>
      <c r="X180" s="285"/>
      <c r="Y180" s="285"/>
      <c r="Z180" s="285"/>
      <c r="AA180" s="285"/>
      <c r="AB180" s="285"/>
      <c r="AC180" s="285"/>
      <c r="AD180" s="285"/>
      <c r="AE180" s="285"/>
      <c r="AF180" s="275"/>
    </row>
    <row r="181" spans="2:32" x14ac:dyDescent="0.3">
      <c r="B181" s="292" t="s">
        <v>6</v>
      </c>
      <c r="C181" s="271" t="s">
        <v>39</v>
      </c>
      <c r="D181" s="272"/>
      <c r="E181" s="273"/>
      <c r="F181" s="271" t="s">
        <v>4</v>
      </c>
      <c r="G181" s="272"/>
      <c r="H181" s="273"/>
      <c r="I181" s="271" t="s">
        <v>207</v>
      </c>
      <c r="J181" s="272"/>
      <c r="K181" s="273"/>
      <c r="L181" s="271" t="s">
        <v>209</v>
      </c>
      <c r="M181" s="272"/>
      <c r="N181" s="273"/>
      <c r="O181" s="271" t="s">
        <v>247</v>
      </c>
      <c r="P181" s="272"/>
      <c r="Q181" s="273"/>
      <c r="R181" s="271" t="s">
        <v>246</v>
      </c>
      <c r="S181" s="272"/>
      <c r="T181" s="273"/>
      <c r="U181" s="271" t="s">
        <v>255</v>
      </c>
      <c r="V181" s="272"/>
      <c r="W181" s="273"/>
      <c r="X181" s="271" t="s">
        <v>254</v>
      </c>
      <c r="Y181" s="272"/>
      <c r="Z181" s="273"/>
      <c r="AA181" s="271" t="s">
        <v>295</v>
      </c>
      <c r="AB181" s="272"/>
      <c r="AC181" s="273"/>
      <c r="AD181" s="271" t="s">
        <v>292</v>
      </c>
      <c r="AE181" s="272"/>
      <c r="AF181" s="273"/>
    </row>
    <row r="182" spans="2:32" ht="57" customHeight="1" x14ac:dyDescent="0.3">
      <c r="B182" s="292"/>
      <c r="C182" s="29" t="s">
        <v>228</v>
      </c>
      <c r="D182" s="29" t="s">
        <v>229</v>
      </c>
      <c r="E182" s="29" t="s">
        <v>230</v>
      </c>
      <c r="F182" s="29" t="s">
        <v>228</v>
      </c>
      <c r="G182" s="29" t="s">
        <v>229</v>
      </c>
      <c r="H182" s="29" t="s">
        <v>230</v>
      </c>
      <c r="I182" s="29" t="s">
        <v>228</v>
      </c>
      <c r="J182" s="29" t="s">
        <v>229</v>
      </c>
      <c r="K182" s="29" t="s">
        <v>230</v>
      </c>
      <c r="L182" s="29" t="s">
        <v>228</v>
      </c>
      <c r="M182" s="29" t="s">
        <v>229</v>
      </c>
      <c r="N182" s="29" t="s">
        <v>230</v>
      </c>
      <c r="O182" s="29" t="s">
        <v>228</v>
      </c>
      <c r="P182" s="29" t="s">
        <v>229</v>
      </c>
      <c r="Q182" s="29" t="s">
        <v>230</v>
      </c>
      <c r="R182" s="29" t="s">
        <v>228</v>
      </c>
      <c r="S182" s="29" t="s">
        <v>229</v>
      </c>
      <c r="T182" s="29" t="s">
        <v>230</v>
      </c>
      <c r="U182" s="29" t="s">
        <v>228</v>
      </c>
      <c r="V182" s="29" t="s">
        <v>229</v>
      </c>
      <c r="W182" s="29" t="s">
        <v>230</v>
      </c>
      <c r="X182" s="29" t="s">
        <v>228</v>
      </c>
      <c r="Y182" s="29" t="s">
        <v>229</v>
      </c>
      <c r="Z182" s="29" t="s">
        <v>230</v>
      </c>
      <c r="AA182" s="29" t="s">
        <v>228</v>
      </c>
      <c r="AB182" s="29" t="s">
        <v>229</v>
      </c>
      <c r="AC182" s="29" t="s">
        <v>230</v>
      </c>
      <c r="AD182" s="29" t="s">
        <v>228</v>
      </c>
      <c r="AE182" s="29" t="s">
        <v>229</v>
      </c>
      <c r="AF182" s="29" t="s">
        <v>230</v>
      </c>
    </row>
    <row r="183" spans="2:32" x14ac:dyDescent="0.3">
      <c r="B183" s="11" t="s">
        <v>13</v>
      </c>
      <c r="C183" s="5">
        <v>4630</v>
      </c>
      <c r="D183" s="5">
        <v>209</v>
      </c>
      <c r="E183" s="5">
        <v>1618</v>
      </c>
      <c r="F183" s="5">
        <v>5050</v>
      </c>
      <c r="G183" s="5">
        <v>238</v>
      </c>
      <c r="H183" s="5">
        <v>1764</v>
      </c>
      <c r="I183" s="11">
        <v>6186</v>
      </c>
      <c r="J183" s="197">
        <v>210</v>
      </c>
      <c r="K183" s="11">
        <v>1310</v>
      </c>
      <c r="L183" s="11">
        <v>6081</v>
      </c>
      <c r="M183" s="197">
        <v>200</v>
      </c>
      <c r="N183" s="11">
        <v>1771</v>
      </c>
      <c r="O183" s="11">
        <v>5407</v>
      </c>
      <c r="P183" s="197">
        <v>213</v>
      </c>
      <c r="Q183" s="11">
        <v>1219</v>
      </c>
      <c r="R183" s="11">
        <v>5901</v>
      </c>
      <c r="S183" s="197">
        <v>209</v>
      </c>
      <c r="T183" s="11">
        <v>1376</v>
      </c>
      <c r="U183" s="11">
        <v>7287</v>
      </c>
      <c r="V183" s="197">
        <v>210</v>
      </c>
      <c r="W183" s="11">
        <v>1290</v>
      </c>
      <c r="X183" s="11">
        <v>7937</v>
      </c>
      <c r="Y183" s="197">
        <v>199</v>
      </c>
      <c r="Z183" s="11">
        <v>1260</v>
      </c>
      <c r="AA183" s="11">
        <v>3830</v>
      </c>
      <c r="AB183" s="197">
        <v>1055</v>
      </c>
      <c r="AC183" s="11">
        <v>2564</v>
      </c>
      <c r="AD183" s="11">
        <v>3516</v>
      </c>
      <c r="AE183" s="197">
        <v>1086</v>
      </c>
      <c r="AF183" s="11">
        <v>2902</v>
      </c>
    </row>
    <row r="184" spans="2:32" x14ac:dyDescent="0.3">
      <c r="B184" s="11" t="s">
        <v>14</v>
      </c>
      <c r="C184" s="5">
        <v>4612</v>
      </c>
      <c r="D184" s="5">
        <v>1040</v>
      </c>
      <c r="E184" s="5">
        <v>4178</v>
      </c>
      <c r="F184" s="5">
        <v>4172</v>
      </c>
      <c r="G184" s="5">
        <v>1309</v>
      </c>
      <c r="H184" s="5">
        <v>3434</v>
      </c>
      <c r="I184" s="11">
        <v>4405</v>
      </c>
      <c r="J184" s="11">
        <v>1326</v>
      </c>
      <c r="K184" s="11">
        <v>3337</v>
      </c>
      <c r="L184" s="11">
        <v>3163</v>
      </c>
      <c r="M184" s="197">
        <v>964</v>
      </c>
      <c r="N184" s="11">
        <v>2155</v>
      </c>
      <c r="O184" s="11">
        <v>2622</v>
      </c>
      <c r="P184" s="11">
        <v>848</v>
      </c>
      <c r="Q184" s="11">
        <v>2553</v>
      </c>
      <c r="R184" s="11">
        <v>2700</v>
      </c>
      <c r="S184" s="197">
        <v>1023</v>
      </c>
      <c r="T184" s="11">
        <v>3091</v>
      </c>
      <c r="U184" s="11">
        <v>3366</v>
      </c>
      <c r="V184" s="11">
        <v>921</v>
      </c>
      <c r="W184" s="11">
        <v>3213</v>
      </c>
      <c r="X184" s="11">
        <v>3407</v>
      </c>
      <c r="Y184" s="197">
        <v>792</v>
      </c>
      <c r="Z184" s="11">
        <v>2406</v>
      </c>
      <c r="AA184" s="11">
        <v>2950</v>
      </c>
      <c r="AB184" s="11">
        <v>930</v>
      </c>
      <c r="AC184" s="11">
        <v>2022</v>
      </c>
      <c r="AD184" s="11">
        <v>2596</v>
      </c>
      <c r="AE184" s="197">
        <v>1002</v>
      </c>
      <c r="AF184" s="11">
        <v>2291</v>
      </c>
    </row>
    <row r="185" spans="2:32" x14ac:dyDescent="0.3">
      <c r="B185" s="11" t="s">
        <v>15</v>
      </c>
      <c r="C185" s="5">
        <v>3149</v>
      </c>
      <c r="D185" s="5">
        <v>829</v>
      </c>
      <c r="E185" s="5">
        <v>2722</v>
      </c>
      <c r="F185" s="5">
        <v>2833</v>
      </c>
      <c r="G185" s="5">
        <v>1089</v>
      </c>
      <c r="H185" s="5">
        <v>1888</v>
      </c>
      <c r="I185" s="11">
        <v>2914</v>
      </c>
      <c r="J185" s="11">
        <v>1173</v>
      </c>
      <c r="K185" s="11">
        <v>2229</v>
      </c>
      <c r="L185" s="11">
        <v>2209</v>
      </c>
      <c r="M185" s="197">
        <v>915</v>
      </c>
      <c r="N185" s="11">
        <v>1771</v>
      </c>
      <c r="O185" s="11">
        <v>1803</v>
      </c>
      <c r="P185" s="11">
        <v>789</v>
      </c>
      <c r="Q185" s="11">
        <v>1774</v>
      </c>
      <c r="R185" s="11">
        <v>1824</v>
      </c>
      <c r="S185" s="197">
        <v>961</v>
      </c>
      <c r="T185" s="11">
        <v>2185</v>
      </c>
      <c r="U185" s="11">
        <v>2287</v>
      </c>
      <c r="V185" s="11">
        <v>894</v>
      </c>
      <c r="W185" s="11">
        <v>2361</v>
      </c>
      <c r="X185" s="11">
        <v>2333</v>
      </c>
      <c r="Y185" s="197">
        <v>765</v>
      </c>
      <c r="Z185" s="11">
        <v>1499</v>
      </c>
      <c r="AA185" s="11">
        <v>3657</v>
      </c>
      <c r="AB185" s="11">
        <v>1234</v>
      </c>
      <c r="AC185" s="11">
        <v>2306</v>
      </c>
      <c r="AD185" s="11">
        <v>3158</v>
      </c>
      <c r="AE185" s="197">
        <v>1162</v>
      </c>
      <c r="AF185" s="11">
        <v>3346</v>
      </c>
    </row>
    <row r="186" spans="2:32" x14ac:dyDescent="0.3">
      <c r="B186" s="11" t="s">
        <v>16</v>
      </c>
      <c r="C186" s="5">
        <v>4549</v>
      </c>
      <c r="D186" s="5">
        <v>1063</v>
      </c>
      <c r="E186" s="5">
        <v>3140</v>
      </c>
      <c r="F186" s="5">
        <v>4163</v>
      </c>
      <c r="G186" s="5">
        <v>1218</v>
      </c>
      <c r="H186" s="5">
        <v>2702</v>
      </c>
      <c r="I186" s="11">
        <v>4286</v>
      </c>
      <c r="J186" s="11">
        <v>1297</v>
      </c>
      <c r="K186" s="11">
        <v>2950</v>
      </c>
      <c r="L186" s="11">
        <v>3446</v>
      </c>
      <c r="M186" s="11">
        <v>1054</v>
      </c>
      <c r="N186" s="11">
        <v>2143</v>
      </c>
      <c r="O186" s="11">
        <v>2980</v>
      </c>
      <c r="P186" s="11">
        <v>971</v>
      </c>
      <c r="Q186" s="11">
        <v>2022</v>
      </c>
      <c r="R186" s="11">
        <v>2918</v>
      </c>
      <c r="S186" s="11">
        <v>1232</v>
      </c>
      <c r="T186" s="11">
        <v>2491</v>
      </c>
      <c r="U186" s="11">
        <v>3525</v>
      </c>
      <c r="V186" s="11">
        <v>1209</v>
      </c>
      <c r="W186" s="11">
        <v>2877</v>
      </c>
      <c r="X186" s="11">
        <v>3345</v>
      </c>
      <c r="Y186" s="11">
        <v>1119</v>
      </c>
      <c r="Z186" s="11">
        <v>1790</v>
      </c>
      <c r="AA186" s="11">
        <v>2189</v>
      </c>
      <c r="AB186" s="11">
        <v>800</v>
      </c>
      <c r="AC186" s="11">
        <v>1268</v>
      </c>
      <c r="AD186" s="11">
        <v>1643</v>
      </c>
      <c r="AE186" s="11">
        <v>667</v>
      </c>
      <c r="AF186" s="11">
        <v>2521</v>
      </c>
    </row>
    <row r="187" spans="2:32" x14ac:dyDescent="0.3">
      <c r="B187" s="11" t="s">
        <v>17</v>
      </c>
      <c r="C187" s="5">
        <v>3073</v>
      </c>
      <c r="D187" s="5">
        <v>567</v>
      </c>
      <c r="E187" s="5">
        <v>1582</v>
      </c>
      <c r="F187" s="5">
        <v>2819</v>
      </c>
      <c r="G187" s="5">
        <v>614</v>
      </c>
      <c r="H187" s="5">
        <v>1733</v>
      </c>
      <c r="I187" s="11">
        <v>3186</v>
      </c>
      <c r="J187" s="197">
        <v>797</v>
      </c>
      <c r="K187" s="11">
        <v>1520</v>
      </c>
      <c r="L187" s="11">
        <v>2658</v>
      </c>
      <c r="M187" s="197">
        <v>571</v>
      </c>
      <c r="N187" s="11">
        <v>1139</v>
      </c>
      <c r="O187" s="11">
        <v>2462</v>
      </c>
      <c r="P187" s="197">
        <v>757</v>
      </c>
      <c r="Q187" s="11">
        <v>1066</v>
      </c>
      <c r="R187" s="11">
        <v>2259</v>
      </c>
      <c r="S187" s="197">
        <v>999</v>
      </c>
      <c r="T187" s="11">
        <v>1311</v>
      </c>
      <c r="U187" s="11">
        <v>2495</v>
      </c>
      <c r="V187" s="197">
        <v>929</v>
      </c>
      <c r="W187" s="11">
        <v>1853</v>
      </c>
      <c r="X187" s="11">
        <v>2411</v>
      </c>
      <c r="Y187" s="197">
        <v>843</v>
      </c>
      <c r="Z187" s="11">
        <v>922</v>
      </c>
      <c r="AA187" s="11">
        <v>449</v>
      </c>
      <c r="AB187" s="197">
        <v>155</v>
      </c>
      <c r="AC187" s="11">
        <v>270</v>
      </c>
      <c r="AD187" s="11">
        <v>273</v>
      </c>
      <c r="AE187" s="197">
        <v>135</v>
      </c>
      <c r="AF187" s="11">
        <v>789</v>
      </c>
    </row>
    <row r="188" spans="2:32" x14ac:dyDescent="0.3">
      <c r="B188" s="11" t="s">
        <v>18</v>
      </c>
      <c r="C188" s="5">
        <v>538</v>
      </c>
      <c r="D188" s="5">
        <v>87</v>
      </c>
      <c r="E188" s="5">
        <v>404</v>
      </c>
      <c r="F188" s="5">
        <v>496</v>
      </c>
      <c r="G188" s="5">
        <v>135</v>
      </c>
      <c r="H188" s="5">
        <v>330</v>
      </c>
      <c r="I188" s="197">
        <v>717</v>
      </c>
      <c r="J188" s="197">
        <v>157</v>
      </c>
      <c r="K188" s="197">
        <v>381</v>
      </c>
      <c r="L188" s="197">
        <v>503</v>
      </c>
      <c r="M188" s="197">
        <v>128</v>
      </c>
      <c r="N188" s="197">
        <v>282</v>
      </c>
      <c r="O188" s="197">
        <v>598</v>
      </c>
      <c r="P188" s="197">
        <v>125</v>
      </c>
      <c r="Q188" s="197">
        <v>485</v>
      </c>
      <c r="R188" s="197">
        <v>475</v>
      </c>
      <c r="S188" s="197">
        <v>120</v>
      </c>
      <c r="T188" s="197">
        <v>614</v>
      </c>
      <c r="U188" s="197">
        <v>559</v>
      </c>
      <c r="V188" s="197">
        <v>173</v>
      </c>
      <c r="W188" s="197">
        <v>1259</v>
      </c>
      <c r="X188" s="197">
        <v>477</v>
      </c>
      <c r="Y188" s="197">
        <v>128</v>
      </c>
      <c r="Z188" s="197">
        <v>173</v>
      </c>
      <c r="AA188" s="197">
        <v>1847</v>
      </c>
      <c r="AB188" s="197">
        <v>211</v>
      </c>
      <c r="AC188" s="197">
        <v>1031</v>
      </c>
      <c r="AD188" s="197">
        <v>1928</v>
      </c>
      <c r="AE188" s="197">
        <v>243</v>
      </c>
      <c r="AF188" s="197">
        <v>1137</v>
      </c>
    </row>
    <row r="189" spans="2:32" x14ac:dyDescent="0.3">
      <c r="B189" s="3" t="s">
        <v>19</v>
      </c>
      <c r="C189" s="6">
        <v>20551</v>
      </c>
      <c r="D189" s="6">
        <v>3795</v>
      </c>
      <c r="E189" s="6">
        <v>13644</v>
      </c>
      <c r="F189" s="6">
        <v>19533</v>
      </c>
      <c r="G189" s="6">
        <v>4603</v>
      </c>
      <c r="H189" s="6">
        <v>11851</v>
      </c>
      <c r="I189" s="3">
        <v>21694</v>
      </c>
      <c r="J189" s="3">
        <v>4960</v>
      </c>
      <c r="K189" s="3">
        <v>11727</v>
      </c>
      <c r="L189" s="3">
        <v>18045</v>
      </c>
      <c r="M189" s="3">
        <v>3832</v>
      </c>
      <c r="N189" s="3">
        <v>9261</v>
      </c>
      <c r="O189" s="3">
        <f t="shared" ref="O189:T189" si="73">SUM(O183:O188)</f>
        <v>15872</v>
      </c>
      <c r="P189" s="3">
        <f t="shared" si="73"/>
        <v>3703</v>
      </c>
      <c r="Q189" s="3">
        <f t="shared" si="73"/>
        <v>9119</v>
      </c>
      <c r="R189" s="3">
        <f t="shared" si="73"/>
        <v>16077</v>
      </c>
      <c r="S189" s="3">
        <f t="shared" si="73"/>
        <v>4544</v>
      </c>
      <c r="T189" s="3">
        <f t="shared" si="73"/>
        <v>11068</v>
      </c>
      <c r="U189" s="3">
        <f t="shared" ref="U189:Z189" si="74">SUM(U183:U188)</f>
        <v>19519</v>
      </c>
      <c r="V189" s="3">
        <f t="shared" si="74"/>
        <v>4336</v>
      </c>
      <c r="W189" s="3">
        <f t="shared" si="74"/>
        <v>12853</v>
      </c>
      <c r="X189" s="3">
        <f t="shared" si="74"/>
        <v>19910</v>
      </c>
      <c r="Y189" s="3">
        <f t="shared" si="74"/>
        <v>3846</v>
      </c>
      <c r="Z189" s="3">
        <f t="shared" si="74"/>
        <v>8050</v>
      </c>
      <c r="AA189" s="3">
        <f t="shared" ref="AA189:AF189" si="75">SUM(AA183:AA188)</f>
        <v>14922</v>
      </c>
      <c r="AB189" s="3">
        <f t="shared" si="75"/>
        <v>4385</v>
      </c>
      <c r="AC189" s="3">
        <f t="shared" si="75"/>
        <v>9461</v>
      </c>
      <c r="AD189" s="3">
        <f t="shared" si="75"/>
        <v>13114</v>
      </c>
      <c r="AE189" s="3">
        <f t="shared" si="75"/>
        <v>4295</v>
      </c>
      <c r="AF189" s="3">
        <f t="shared" si="75"/>
        <v>12986</v>
      </c>
    </row>
    <row r="190" spans="2:32" ht="22.5" customHeight="1" x14ac:dyDescent="0.3">
      <c r="B190" s="288" t="s">
        <v>194</v>
      </c>
      <c r="C190" s="288"/>
      <c r="D190" s="288"/>
      <c r="E190" s="288"/>
      <c r="F190" s="288"/>
      <c r="G190" s="288"/>
      <c r="H190" s="288"/>
      <c r="I190" s="288"/>
      <c r="J190" s="288"/>
      <c r="K190" s="288"/>
      <c r="L190" s="288"/>
      <c r="M190" s="288"/>
      <c r="N190" s="288"/>
    </row>
    <row r="191" spans="2:32" ht="15.75" customHeight="1" x14ac:dyDescent="0.3">
      <c r="B191" s="228"/>
      <c r="C191" s="229"/>
      <c r="D191" s="229"/>
      <c r="E191" s="229"/>
      <c r="F191" s="229"/>
      <c r="G191" s="229"/>
      <c r="H191" s="229"/>
      <c r="I191" s="214"/>
      <c r="J191" s="214"/>
      <c r="K191" s="214"/>
      <c r="L191" s="214"/>
    </row>
    <row r="192" spans="2:32" x14ac:dyDescent="0.3">
      <c r="B192" s="214"/>
      <c r="C192" s="214"/>
      <c r="D192" s="214"/>
      <c r="E192" s="214"/>
      <c r="F192" s="214"/>
      <c r="G192" s="214"/>
      <c r="H192" s="214"/>
      <c r="I192" s="214"/>
      <c r="J192" s="214"/>
      <c r="K192" s="214"/>
      <c r="L192" s="214"/>
    </row>
    <row r="193" spans="2:32" x14ac:dyDescent="0.3">
      <c r="B193" s="276" t="s">
        <v>69</v>
      </c>
      <c r="C193" s="277"/>
      <c r="D193" s="277"/>
      <c r="E193" s="277"/>
      <c r="F193" s="277"/>
      <c r="G193" s="277"/>
      <c r="H193" s="277"/>
      <c r="I193" s="277"/>
      <c r="J193" s="277"/>
      <c r="K193" s="277"/>
      <c r="L193" s="277"/>
      <c r="M193" s="277"/>
      <c r="N193" s="277"/>
      <c r="O193" s="277"/>
      <c r="P193" s="277"/>
      <c r="Q193" s="277"/>
      <c r="R193" s="277"/>
      <c r="S193" s="277"/>
      <c r="T193" s="277"/>
      <c r="U193" s="277"/>
      <c r="V193" s="277"/>
      <c r="W193" s="277"/>
      <c r="X193" s="277"/>
      <c r="Y193" s="277"/>
      <c r="Z193" s="277"/>
      <c r="AA193" s="277"/>
      <c r="AB193" s="277"/>
      <c r="AC193" s="277"/>
      <c r="AD193" s="277"/>
      <c r="AE193" s="277"/>
      <c r="AF193" s="278"/>
    </row>
    <row r="194" spans="2:32" x14ac:dyDescent="0.3">
      <c r="B194" s="247"/>
      <c r="C194" s="271" t="s">
        <v>39</v>
      </c>
      <c r="D194" s="272"/>
      <c r="E194" s="273"/>
      <c r="F194" s="271" t="s">
        <v>4</v>
      </c>
      <c r="G194" s="272"/>
      <c r="H194" s="273"/>
      <c r="I194" s="271" t="s">
        <v>207</v>
      </c>
      <c r="J194" s="272"/>
      <c r="K194" s="273"/>
      <c r="L194" s="271" t="s">
        <v>209</v>
      </c>
      <c r="M194" s="272"/>
      <c r="N194" s="273"/>
      <c r="O194" s="271" t="s">
        <v>247</v>
      </c>
      <c r="P194" s="272"/>
      <c r="Q194" s="273"/>
      <c r="R194" s="271" t="s">
        <v>246</v>
      </c>
      <c r="S194" s="272"/>
      <c r="T194" s="273"/>
      <c r="U194" s="271" t="s">
        <v>255</v>
      </c>
      <c r="V194" s="272"/>
      <c r="W194" s="273"/>
      <c r="X194" s="271" t="s">
        <v>254</v>
      </c>
      <c r="Y194" s="272"/>
      <c r="Z194" s="273"/>
      <c r="AA194" s="271" t="s">
        <v>295</v>
      </c>
      <c r="AB194" s="272"/>
      <c r="AC194" s="273"/>
      <c r="AD194" s="271" t="s">
        <v>292</v>
      </c>
      <c r="AE194" s="272"/>
      <c r="AF194" s="273"/>
    </row>
    <row r="195" spans="2:32" ht="61.5" customHeight="1" x14ac:dyDescent="0.3">
      <c r="B195" s="247" t="s">
        <v>6</v>
      </c>
      <c r="C195" s="29" t="s">
        <v>231</v>
      </c>
      <c r="D195" s="29" t="s">
        <v>232</v>
      </c>
      <c r="E195" s="29" t="s">
        <v>233</v>
      </c>
      <c r="F195" s="29" t="s">
        <v>231</v>
      </c>
      <c r="G195" s="29" t="s">
        <v>232</v>
      </c>
      <c r="H195" s="29" t="s">
        <v>233</v>
      </c>
      <c r="I195" s="29" t="s">
        <v>231</v>
      </c>
      <c r="J195" s="29" t="s">
        <v>232</v>
      </c>
      <c r="K195" s="29" t="s">
        <v>233</v>
      </c>
      <c r="L195" s="29" t="s">
        <v>231</v>
      </c>
      <c r="M195" s="29" t="s">
        <v>232</v>
      </c>
      <c r="N195" s="29" t="s">
        <v>233</v>
      </c>
      <c r="O195" s="29" t="s">
        <v>231</v>
      </c>
      <c r="P195" s="29" t="s">
        <v>232</v>
      </c>
      <c r="Q195" s="29" t="s">
        <v>233</v>
      </c>
      <c r="R195" s="29" t="s">
        <v>231</v>
      </c>
      <c r="S195" s="29" t="s">
        <v>232</v>
      </c>
      <c r="T195" s="29" t="s">
        <v>233</v>
      </c>
      <c r="U195" s="29" t="s">
        <v>231</v>
      </c>
      <c r="V195" s="29" t="s">
        <v>232</v>
      </c>
      <c r="W195" s="29" t="s">
        <v>233</v>
      </c>
      <c r="X195" s="29" t="s">
        <v>231</v>
      </c>
      <c r="Y195" s="29" t="s">
        <v>232</v>
      </c>
      <c r="Z195" s="29" t="s">
        <v>233</v>
      </c>
      <c r="AA195" s="29" t="s">
        <v>231</v>
      </c>
      <c r="AB195" s="29" t="s">
        <v>232</v>
      </c>
      <c r="AC195" s="29" t="s">
        <v>233</v>
      </c>
      <c r="AD195" s="29" t="s">
        <v>231</v>
      </c>
      <c r="AE195" s="29" t="s">
        <v>232</v>
      </c>
      <c r="AF195" s="29" t="s">
        <v>233</v>
      </c>
    </row>
    <row r="196" spans="2:32" x14ac:dyDescent="0.3">
      <c r="B196" s="11" t="s">
        <v>13</v>
      </c>
      <c r="C196" s="11">
        <v>3297</v>
      </c>
      <c r="D196" s="197">
        <v>209</v>
      </c>
      <c r="E196" s="11">
        <v>1523</v>
      </c>
      <c r="F196" s="11">
        <v>3503</v>
      </c>
      <c r="G196" s="197">
        <v>208</v>
      </c>
      <c r="H196" s="11">
        <v>1670</v>
      </c>
      <c r="I196" s="11">
        <v>4186</v>
      </c>
      <c r="J196" s="197">
        <v>204</v>
      </c>
      <c r="K196" s="11">
        <v>1582</v>
      </c>
      <c r="L196" s="11">
        <v>3896</v>
      </c>
      <c r="M196" s="197">
        <v>166</v>
      </c>
      <c r="N196" s="11">
        <v>2053</v>
      </c>
      <c r="O196" s="11">
        <v>3932</v>
      </c>
      <c r="P196" s="197">
        <v>60</v>
      </c>
      <c r="Q196" s="11">
        <v>1673</v>
      </c>
      <c r="R196" s="11">
        <v>5440</v>
      </c>
      <c r="S196" s="197">
        <v>10</v>
      </c>
      <c r="T196" s="11">
        <v>2188</v>
      </c>
      <c r="U196" s="11">
        <v>6936</v>
      </c>
      <c r="V196" s="197">
        <v>7</v>
      </c>
      <c r="W196" s="11">
        <v>2806</v>
      </c>
      <c r="X196" s="11">
        <v>6422</v>
      </c>
      <c r="Y196" s="197">
        <v>9</v>
      </c>
      <c r="Z196" s="11">
        <v>3365</v>
      </c>
      <c r="AA196" s="11">
        <v>7486</v>
      </c>
      <c r="AB196" s="197">
        <v>7</v>
      </c>
      <c r="AC196" s="11">
        <v>4214</v>
      </c>
      <c r="AD196" s="11">
        <v>8938</v>
      </c>
      <c r="AE196" s="197">
        <v>4</v>
      </c>
      <c r="AF196" s="11">
        <v>4147</v>
      </c>
    </row>
    <row r="197" spans="2:32" x14ac:dyDescent="0.3">
      <c r="B197" s="11" t="s">
        <v>14</v>
      </c>
      <c r="C197" s="11">
        <v>9967</v>
      </c>
      <c r="D197" s="11">
        <v>1387</v>
      </c>
      <c r="E197" s="11">
        <v>6800</v>
      </c>
      <c r="F197" s="11">
        <v>10198</v>
      </c>
      <c r="G197" s="11">
        <v>1304</v>
      </c>
      <c r="H197" s="11">
        <v>8126</v>
      </c>
      <c r="I197" s="11">
        <v>10843</v>
      </c>
      <c r="J197" s="11">
        <v>1458</v>
      </c>
      <c r="K197" s="11">
        <v>6946</v>
      </c>
      <c r="L197" s="11">
        <v>10617</v>
      </c>
      <c r="M197" s="11">
        <v>1008</v>
      </c>
      <c r="N197" s="11">
        <v>6789</v>
      </c>
      <c r="O197" s="11">
        <v>8206</v>
      </c>
      <c r="P197" s="11">
        <v>608</v>
      </c>
      <c r="Q197" s="11">
        <v>5776</v>
      </c>
      <c r="R197" s="11">
        <v>9851</v>
      </c>
      <c r="S197" s="11">
        <v>323</v>
      </c>
      <c r="T197" s="11">
        <v>6635</v>
      </c>
      <c r="U197" s="11">
        <v>10848</v>
      </c>
      <c r="V197" s="11">
        <v>234</v>
      </c>
      <c r="W197" s="11">
        <v>7714</v>
      </c>
      <c r="X197" s="11">
        <v>11736</v>
      </c>
      <c r="Y197" s="11">
        <v>224</v>
      </c>
      <c r="Z197" s="11">
        <v>7676</v>
      </c>
      <c r="AA197" s="11">
        <v>12424</v>
      </c>
      <c r="AB197" s="11">
        <v>251</v>
      </c>
      <c r="AC197" s="11">
        <v>8647</v>
      </c>
      <c r="AD197" s="11">
        <v>14652</v>
      </c>
      <c r="AE197" s="11">
        <v>249</v>
      </c>
      <c r="AF197" s="11">
        <v>8073</v>
      </c>
    </row>
    <row r="198" spans="2:32" x14ac:dyDescent="0.3">
      <c r="B198" s="11" t="s">
        <v>15</v>
      </c>
      <c r="C198" s="11">
        <v>8573</v>
      </c>
      <c r="D198" s="197">
        <v>912</v>
      </c>
      <c r="E198" s="11">
        <v>7425</v>
      </c>
      <c r="F198" s="11">
        <v>8865</v>
      </c>
      <c r="G198" s="197">
        <v>871</v>
      </c>
      <c r="H198" s="11">
        <v>8491</v>
      </c>
      <c r="I198" s="11">
        <v>9307</v>
      </c>
      <c r="J198" s="197">
        <v>924</v>
      </c>
      <c r="K198" s="11">
        <v>7644</v>
      </c>
      <c r="L198" s="11">
        <v>9211</v>
      </c>
      <c r="M198" s="197">
        <v>644</v>
      </c>
      <c r="N198" s="11">
        <v>6992</v>
      </c>
      <c r="O198" s="11">
        <v>6871</v>
      </c>
      <c r="P198" s="197">
        <v>407</v>
      </c>
      <c r="Q198" s="11">
        <v>5400</v>
      </c>
      <c r="R198" s="11">
        <v>7908</v>
      </c>
      <c r="S198" s="197">
        <v>308</v>
      </c>
      <c r="T198" s="11">
        <v>6267</v>
      </c>
      <c r="U198" s="11">
        <v>8635</v>
      </c>
      <c r="V198" s="197">
        <v>220</v>
      </c>
      <c r="W198" s="11">
        <v>6741</v>
      </c>
      <c r="X198" s="11">
        <v>8894</v>
      </c>
      <c r="Y198" s="197">
        <v>229</v>
      </c>
      <c r="Z198" s="11">
        <v>6755</v>
      </c>
      <c r="AA198" s="11">
        <v>9247</v>
      </c>
      <c r="AB198" s="197">
        <v>235</v>
      </c>
      <c r="AC198" s="11">
        <v>7272</v>
      </c>
      <c r="AD198" s="11">
        <v>10236</v>
      </c>
      <c r="AE198" s="197">
        <v>295</v>
      </c>
      <c r="AF198" s="11">
        <v>7048</v>
      </c>
    </row>
    <row r="199" spans="2:32" x14ac:dyDescent="0.3">
      <c r="B199" s="11" t="s">
        <v>16</v>
      </c>
      <c r="C199" s="11">
        <v>11645</v>
      </c>
      <c r="D199" s="197">
        <v>731</v>
      </c>
      <c r="E199" s="11">
        <v>10615</v>
      </c>
      <c r="F199" s="11">
        <v>11619</v>
      </c>
      <c r="G199" s="197">
        <v>613</v>
      </c>
      <c r="H199" s="11">
        <v>11438</v>
      </c>
      <c r="I199" s="11">
        <v>12759</v>
      </c>
      <c r="J199" s="197">
        <v>800</v>
      </c>
      <c r="K199" s="11">
        <v>10367</v>
      </c>
      <c r="L199" s="11">
        <v>12540</v>
      </c>
      <c r="M199" s="197">
        <v>586</v>
      </c>
      <c r="N199" s="11">
        <v>9376</v>
      </c>
      <c r="O199" s="11">
        <v>9108</v>
      </c>
      <c r="P199" s="197">
        <v>333</v>
      </c>
      <c r="Q199" s="11">
        <v>7179</v>
      </c>
      <c r="R199" s="11">
        <v>11028</v>
      </c>
      <c r="S199" s="197">
        <v>343</v>
      </c>
      <c r="T199" s="11">
        <v>8371</v>
      </c>
      <c r="U199" s="11">
        <v>12100</v>
      </c>
      <c r="V199" s="197">
        <v>264</v>
      </c>
      <c r="W199" s="11">
        <v>9313</v>
      </c>
      <c r="X199" s="11">
        <v>12637</v>
      </c>
      <c r="Y199" s="197">
        <v>287</v>
      </c>
      <c r="Z199" s="11">
        <v>9126</v>
      </c>
      <c r="AA199" s="11">
        <v>13042</v>
      </c>
      <c r="AB199" s="197">
        <v>320</v>
      </c>
      <c r="AC199" s="11">
        <v>9646</v>
      </c>
      <c r="AD199" s="11">
        <v>13771</v>
      </c>
      <c r="AE199" s="197">
        <v>433</v>
      </c>
      <c r="AF199" s="11">
        <v>9166</v>
      </c>
    </row>
    <row r="200" spans="2:32" x14ac:dyDescent="0.3">
      <c r="B200" s="11" t="s">
        <v>17</v>
      </c>
      <c r="C200" s="11">
        <v>10424</v>
      </c>
      <c r="D200" s="197">
        <v>312</v>
      </c>
      <c r="E200" s="11">
        <v>7918</v>
      </c>
      <c r="F200" s="11">
        <v>10340</v>
      </c>
      <c r="G200" s="197">
        <v>207</v>
      </c>
      <c r="H200" s="11">
        <v>8120</v>
      </c>
      <c r="I200" s="11">
        <v>12005</v>
      </c>
      <c r="J200" s="197">
        <v>301</v>
      </c>
      <c r="K200" s="11">
        <v>7535</v>
      </c>
      <c r="L200" s="11">
        <v>11052</v>
      </c>
      <c r="M200" s="197">
        <v>218</v>
      </c>
      <c r="N200" s="11">
        <v>6624</v>
      </c>
      <c r="O200" s="11">
        <v>8487</v>
      </c>
      <c r="P200" s="197">
        <v>123</v>
      </c>
      <c r="Q200" s="11">
        <v>5167</v>
      </c>
      <c r="R200" s="11">
        <v>10650</v>
      </c>
      <c r="S200" s="197">
        <v>177</v>
      </c>
      <c r="T200" s="11">
        <v>6410</v>
      </c>
      <c r="U200" s="11">
        <v>12010</v>
      </c>
      <c r="V200" s="197">
        <v>145</v>
      </c>
      <c r="W200" s="11">
        <v>6936</v>
      </c>
      <c r="X200" s="11">
        <v>12682</v>
      </c>
      <c r="Y200" s="197">
        <v>146</v>
      </c>
      <c r="Z200" s="11">
        <v>6739</v>
      </c>
      <c r="AA200" s="11">
        <v>12389</v>
      </c>
      <c r="AB200" s="197">
        <v>181</v>
      </c>
      <c r="AC200" s="11">
        <v>6701</v>
      </c>
      <c r="AD200" s="11">
        <v>13062</v>
      </c>
      <c r="AE200" s="197">
        <v>349</v>
      </c>
      <c r="AF200" s="11">
        <v>6257</v>
      </c>
    </row>
    <row r="201" spans="2:32" x14ac:dyDescent="0.3">
      <c r="B201" s="11" t="s">
        <v>18</v>
      </c>
      <c r="C201" s="11">
        <v>9507</v>
      </c>
      <c r="D201" s="197">
        <v>60</v>
      </c>
      <c r="E201" s="11">
        <v>4525</v>
      </c>
      <c r="F201" s="11">
        <v>8446</v>
      </c>
      <c r="G201" s="197">
        <v>50</v>
      </c>
      <c r="H201" s="11">
        <v>4259</v>
      </c>
      <c r="I201" s="11">
        <v>10570</v>
      </c>
      <c r="J201" s="197">
        <v>131</v>
      </c>
      <c r="K201" s="11">
        <v>4063</v>
      </c>
      <c r="L201" s="11">
        <v>9767</v>
      </c>
      <c r="M201" s="197">
        <v>107</v>
      </c>
      <c r="N201" s="11">
        <v>3847</v>
      </c>
      <c r="O201" s="11">
        <v>8245</v>
      </c>
      <c r="P201" s="197">
        <v>41</v>
      </c>
      <c r="Q201" s="11">
        <v>3172</v>
      </c>
      <c r="R201" s="11">
        <v>11250</v>
      </c>
      <c r="S201" s="197">
        <v>86</v>
      </c>
      <c r="T201" s="11">
        <v>3955</v>
      </c>
      <c r="U201" s="11">
        <v>12677</v>
      </c>
      <c r="V201" s="197">
        <v>50</v>
      </c>
      <c r="W201" s="11">
        <v>4021</v>
      </c>
      <c r="X201" s="11">
        <v>13283</v>
      </c>
      <c r="Y201" s="197">
        <v>69</v>
      </c>
      <c r="Z201" s="11">
        <v>3705</v>
      </c>
      <c r="AA201" s="11">
        <v>11773</v>
      </c>
      <c r="AB201" s="197">
        <v>46</v>
      </c>
      <c r="AC201" s="11">
        <v>3311</v>
      </c>
      <c r="AD201" s="11">
        <v>11375</v>
      </c>
      <c r="AE201" s="197">
        <v>131</v>
      </c>
      <c r="AF201" s="11">
        <v>2696</v>
      </c>
    </row>
    <row r="202" spans="2:32" x14ac:dyDescent="0.3">
      <c r="B202" s="3" t="s">
        <v>19</v>
      </c>
      <c r="C202" s="3">
        <v>53413</v>
      </c>
      <c r="D202" s="3">
        <v>3611</v>
      </c>
      <c r="E202" s="3">
        <v>38806</v>
      </c>
      <c r="F202" s="3">
        <v>52971</v>
      </c>
      <c r="G202" s="3">
        <v>3253</v>
      </c>
      <c r="H202" s="3">
        <v>42104</v>
      </c>
      <c r="I202" s="3">
        <v>59670</v>
      </c>
      <c r="J202" s="3">
        <v>3818</v>
      </c>
      <c r="K202" s="3">
        <v>38137</v>
      </c>
      <c r="L202" s="3">
        <v>57083</v>
      </c>
      <c r="M202" s="3">
        <v>2729</v>
      </c>
      <c r="N202" s="3">
        <v>35681</v>
      </c>
      <c r="O202" s="3">
        <f t="shared" ref="O202:T202" si="76">SUM(O196:O201)</f>
        <v>44849</v>
      </c>
      <c r="P202" s="3">
        <f t="shared" si="76"/>
        <v>1572</v>
      </c>
      <c r="Q202" s="3">
        <f t="shared" si="76"/>
        <v>28367</v>
      </c>
      <c r="R202" s="3">
        <f t="shared" si="76"/>
        <v>56127</v>
      </c>
      <c r="S202" s="3">
        <f t="shared" si="76"/>
        <v>1247</v>
      </c>
      <c r="T202" s="3">
        <f t="shared" si="76"/>
        <v>33826</v>
      </c>
      <c r="U202" s="3">
        <f t="shared" ref="U202:Z202" si="77">SUM(U196:U201)</f>
        <v>63206</v>
      </c>
      <c r="V202" s="3">
        <f t="shared" si="77"/>
        <v>920</v>
      </c>
      <c r="W202" s="3">
        <f t="shared" si="77"/>
        <v>37531</v>
      </c>
      <c r="X202" s="3">
        <f t="shared" si="77"/>
        <v>65654</v>
      </c>
      <c r="Y202" s="3">
        <f t="shared" si="77"/>
        <v>964</v>
      </c>
      <c r="Z202" s="3">
        <f t="shared" si="77"/>
        <v>37366</v>
      </c>
      <c r="AA202" s="3">
        <f t="shared" ref="AA202:AF202" si="78">SUM(AA196:AA201)</f>
        <v>66361</v>
      </c>
      <c r="AB202" s="3">
        <f t="shared" si="78"/>
        <v>1040</v>
      </c>
      <c r="AC202" s="3">
        <f t="shared" si="78"/>
        <v>39791</v>
      </c>
      <c r="AD202" s="3">
        <f t="shared" si="78"/>
        <v>72034</v>
      </c>
      <c r="AE202" s="3">
        <f t="shared" si="78"/>
        <v>1461</v>
      </c>
      <c r="AF202" s="3">
        <f t="shared" si="78"/>
        <v>37387</v>
      </c>
    </row>
    <row r="203" spans="2:32" ht="26" customHeight="1" x14ac:dyDescent="0.3">
      <c r="B203" s="288" t="s">
        <v>194</v>
      </c>
      <c r="C203" s="288"/>
      <c r="D203" s="288"/>
      <c r="E203" s="288"/>
      <c r="F203" s="288"/>
      <c r="G203" s="288"/>
      <c r="H203" s="288"/>
      <c r="I203" s="288"/>
      <c r="J203" s="288"/>
      <c r="K203" s="288"/>
      <c r="L203" s="288"/>
      <c r="M203" s="288"/>
      <c r="N203" s="288"/>
    </row>
    <row r="204" spans="2:32" ht="25.5" customHeight="1" x14ac:dyDescent="0.3">
      <c r="B204" s="214"/>
      <c r="C204" s="214"/>
      <c r="D204" s="214"/>
      <c r="E204" s="214"/>
      <c r="F204" s="214"/>
      <c r="G204" s="214"/>
      <c r="H204" s="214"/>
      <c r="I204" s="214"/>
      <c r="J204" s="214"/>
      <c r="K204" s="214"/>
      <c r="L204" s="214"/>
    </row>
    <row r="205" spans="2:32" ht="15.75" customHeight="1" x14ac:dyDescent="0.3">
      <c r="B205" s="279" t="s">
        <v>70</v>
      </c>
      <c r="C205" s="280"/>
      <c r="D205" s="280"/>
      <c r="E205" s="280"/>
      <c r="F205" s="280"/>
      <c r="G205" s="280"/>
      <c r="H205" s="280"/>
      <c r="I205" s="280"/>
      <c r="J205" s="280"/>
      <c r="K205" s="280"/>
      <c r="L205" s="281"/>
    </row>
    <row r="206" spans="2:32" s="230" customFormat="1" ht="23" x14ac:dyDescent="0.3">
      <c r="B206" s="203"/>
      <c r="C206" s="19" t="s">
        <v>39</v>
      </c>
      <c r="D206" s="19" t="s">
        <v>4</v>
      </c>
      <c r="E206" s="19" t="s">
        <v>207</v>
      </c>
      <c r="F206" s="19" t="s">
        <v>209</v>
      </c>
      <c r="G206" s="19" t="s">
        <v>247</v>
      </c>
      <c r="H206" s="19" t="s">
        <v>246</v>
      </c>
      <c r="I206" s="19" t="s">
        <v>255</v>
      </c>
      <c r="J206" s="19" t="s">
        <v>254</v>
      </c>
      <c r="K206" s="19" t="s">
        <v>295</v>
      </c>
      <c r="L206" s="19" t="s">
        <v>292</v>
      </c>
      <c r="M206" s="230">
        <f>SUM(I207:J207)</f>
        <v>26619</v>
      </c>
    </row>
    <row r="207" spans="2:32" x14ac:dyDescent="0.3">
      <c r="B207" s="11" t="s">
        <v>76</v>
      </c>
      <c r="C207" s="11">
        <v>32249</v>
      </c>
      <c r="D207" s="11">
        <v>24575</v>
      </c>
      <c r="E207" s="11">
        <v>20202</v>
      </c>
      <c r="F207" s="11">
        <v>20451</v>
      </c>
      <c r="G207" s="11">
        <v>15889</v>
      </c>
      <c r="H207" s="11">
        <v>14707</v>
      </c>
      <c r="I207" s="11">
        <v>13724</v>
      </c>
      <c r="J207" s="11">
        <v>12895</v>
      </c>
      <c r="K207" s="11">
        <v>10997</v>
      </c>
      <c r="L207" s="11">
        <v>7076</v>
      </c>
      <c r="M207" s="200">
        <f>SUM(K207:L207)</f>
        <v>18073</v>
      </c>
      <c r="N207" s="258">
        <f>(M207-M206)/M206</f>
        <v>-0.32104887486381906</v>
      </c>
    </row>
    <row r="208" spans="2:32" x14ac:dyDescent="0.3">
      <c r="B208" s="11" t="s">
        <v>195</v>
      </c>
      <c r="C208" s="197">
        <v>75</v>
      </c>
      <c r="D208" s="197">
        <v>70</v>
      </c>
      <c r="E208" s="197">
        <v>68</v>
      </c>
      <c r="F208" s="197">
        <v>67</v>
      </c>
      <c r="G208" s="197">
        <v>65</v>
      </c>
      <c r="H208" s="197">
        <v>63</v>
      </c>
      <c r="I208" s="197">
        <v>63</v>
      </c>
      <c r="J208" s="197">
        <v>57</v>
      </c>
      <c r="K208" s="197">
        <v>60</v>
      </c>
      <c r="L208" s="197">
        <v>56</v>
      </c>
    </row>
    <row r="209" spans="2:14" x14ac:dyDescent="0.3">
      <c r="B209" s="214"/>
      <c r="C209" s="214"/>
      <c r="D209" s="214"/>
      <c r="E209" s="214"/>
      <c r="F209" s="214"/>
      <c r="G209" s="214"/>
      <c r="H209" s="214"/>
      <c r="I209" s="214"/>
      <c r="J209" s="214"/>
      <c r="K209" s="214"/>
      <c r="L209" s="214"/>
    </row>
    <row r="210" spans="2:14" ht="15.75" customHeight="1" x14ac:dyDescent="0.3"/>
    <row r="211" spans="2:14" ht="15.75" customHeight="1" x14ac:dyDescent="0.3">
      <c r="B211" s="282" t="s">
        <v>77</v>
      </c>
      <c r="C211" s="283"/>
      <c r="D211" s="283"/>
      <c r="E211" s="283"/>
      <c r="F211" s="283"/>
      <c r="G211" s="283"/>
      <c r="H211" s="283"/>
      <c r="I211" s="283"/>
      <c r="J211" s="283"/>
      <c r="K211" s="283"/>
      <c r="L211" s="284"/>
    </row>
    <row r="212" spans="2:14" ht="23" x14ac:dyDescent="0.3">
      <c r="B212" s="231"/>
      <c r="C212" s="187" t="s">
        <v>39</v>
      </c>
      <c r="D212" s="187" t="s">
        <v>4</v>
      </c>
      <c r="E212" s="19" t="s">
        <v>207</v>
      </c>
      <c r="F212" s="19" t="s">
        <v>209</v>
      </c>
      <c r="G212" s="19" t="s">
        <v>247</v>
      </c>
      <c r="H212" s="19" t="s">
        <v>246</v>
      </c>
      <c r="I212" s="19" t="s">
        <v>255</v>
      </c>
      <c r="J212" s="19" t="s">
        <v>254</v>
      </c>
      <c r="K212" s="19" t="s">
        <v>295</v>
      </c>
      <c r="L212" s="19" t="s">
        <v>292</v>
      </c>
      <c r="M212" s="200">
        <f>SUM(I213:J213)</f>
        <v>8629836</v>
      </c>
    </row>
    <row r="213" spans="2:14" x14ac:dyDescent="0.3">
      <c r="B213" s="11" t="s">
        <v>88</v>
      </c>
      <c r="C213" s="11">
        <v>4016453.0210000002</v>
      </c>
      <c r="D213" s="11">
        <v>3796892.0630000001</v>
      </c>
      <c r="E213" s="11">
        <v>4029949.767</v>
      </c>
      <c r="F213" s="11">
        <v>3835362</v>
      </c>
      <c r="G213" s="11">
        <v>3138266</v>
      </c>
      <c r="H213" s="11">
        <v>4017978</v>
      </c>
      <c r="I213" s="11">
        <v>4255900</v>
      </c>
      <c r="J213" s="11">
        <v>4373936</v>
      </c>
      <c r="K213" s="11">
        <v>3951660</v>
      </c>
      <c r="L213" s="11">
        <v>4068250</v>
      </c>
      <c r="M213" s="200">
        <f>SUM(K213:L213)</f>
        <v>8019910</v>
      </c>
      <c r="N213" s="258">
        <f>(M213-M212)/M212</f>
        <v>-7.0676430004000076E-2</v>
      </c>
    </row>
    <row r="214" spans="2:14" x14ac:dyDescent="0.3">
      <c r="B214" s="11" t="s">
        <v>89</v>
      </c>
      <c r="C214" s="11">
        <v>2879294.13</v>
      </c>
      <c r="D214" s="11">
        <v>2804726.1830000002</v>
      </c>
      <c r="E214" s="11">
        <v>3021514.38</v>
      </c>
      <c r="F214" s="11">
        <v>2628239</v>
      </c>
      <c r="G214" s="11">
        <v>2686382</v>
      </c>
      <c r="H214" s="11">
        <v>2653378</v>
      </c>
      <c r="I214" s="11">
        <v>3076050</v>
      </c>
      <c r="J214" s="11">
        <v>3035826</v>
      </c>
      <c r="K214" s="11">
        <v>3415013</v>
      </c>
      <c r="L214" s="11">
        <v>3150093</v>
      </c>
    </row>
    <row r="215" spans="2:14" x14ac:dyDescent="0.3">
      <c r="B215" s="11" t="s">
        <v>90</v>
      </c>
      <c r="C215" s="11">
        <v>212464</v>
      </c>
      <c r="D215" s="11">
        <v>226499</v>
      </c>
      <c r="E215" s="11">
        <v>229666</v>
      </c>
      <c r="F215" s="11">
        <v>212270</v>
      </c>
      <c r="G215" s="11">
        <v>198965</v>
      </c>
      <c r="H215" s="11">
        <v>204093</v>
      </c>
      <c r="I215" s="11">
        <v>237084</v>
      </c>
      <c r="J215" s="11">
        <v>244018</v>
      </c>
      <c r="K215" s="11">
        <v>368383</v>
      </c>
      <c r="L215" s="11">
        <v>249841</v>
      </c>
      <c r="M215" s="200">
        <f>M212*1000</f>
        <v>8629836000</v>
      </c>
    </row>
    <row r="216" spans="2:14" ht="26.25" customHeight="1" x14ac:dyDescent="0.3">
      <c r="B216" s="286" t="s">
        <v>234</v>
      </c>
      <c r="C216" s="286"/>
      <c r="D216" s="286"/>
      <c r="E216" s="286"/>
      <c r="F216" s="286"/>
      <c r="J216" s="200">
        <f>SUM(I215:J215)</f>
        <v>481102</v>
      </c>
      <c r="L216" s="200">
        <f>SUM(K215:L215)</f>
        <v>618224</v>
      </c>
    </row>
    <row r="217" spans="2:14" ht="25.5" customHeight="1" x14ac:dyDescent="0.3">
      <c r="B217" s="287" t="s">
        <v>235</v>
      </c>
      <c r="C217" s="287"/>
      <c r="D217" s="287"/>
      <c r="E217" s="287"/>
      <c r="F217" s="287"/>
      <c r="L217" s="259">
        <f>(L216-J216)/J216</f>
        <v>0.28501648299113286</v>
      </c>
    </row>
    <row r="219" spans="2:14" x14ac:dyDescent="0.3">
      <c r="B219" s="271" t="s">
        <v>303</v>
      </c>
      <c r="C219" s="272"/>
      <c r="D219" s="272"/>
      <c r="E219" s="272"/>
      <c r="F219" s="272"/>
      <c r="G219" s="272"/>
      <c r="H219" s="272"/>
      <c r="I219" s="272"/>
      <c r="J219" s="272"/>
      <c r="K219" s="272"/>
      <c r="L219" s="273"/>
    </row>
    <row r="220" spans="2:14" ht="12.65" customHeight="1" x14ac:dyDescent="0.3">
      <c r="B220" s="247"/>
      <c r="C220" s="274" t="s">
        <v>261</v>
      </c>
      <c r="D220" s="275"/>
      <c r="E220" s="274" t="s">
        <v>262</v>
      </c>
      <c r="F220" s="275"/>
      <c r="G220" s="274" t="s">
        <v>263</v>
      </c>
      <c r="H220" s="275"/>
      <c r="I220" s="274" t="s">
        <v>264</v>
      </c>
      <c r="J220" s="275"/>
      <c r="K220" s="271" t="s">
        <v>296</v>
      </c>
      <c r="L220" s="273"/>
    </row>
    <row r="221" spans="2:14" x14ac:dyDescent="0.3">
      <c r="B221" s="247"/>
      <c r="C221" s="29" t="s">
        <v>265</v>
      </c>
      <c r="D221" s="29" t="s">
        <v>266</v>
      </c>
      <c r="E221" s="29" t="s">
        <v>265</v>
      </c>
      <c r="F221" s="29" t="s">
        <v>266</v>
      </c>
      <c r="G221" s="29" t="s">
        <v>265</v>
      </c>
      <c r="H221" s="29" t="s">
        <v>266</v>
      </c>
      <c r="I221" s="29" t="s">
        <v>265</v>
      </c>
      <c r="J221" s="29" t="s">
        <v>266</v>
      </c>
      <c r="K221" s="29" t="s">
        <v>265</v>
      </c>
      <c r="L221" s="29" t="s">
        <v>266</v>
      </c>
    </row>
    <row r="222" spans="2:14" x14ac:dyDescent="0.3">
      <c r="B222" s="11" t="s">
        <v>302</v>
      </c>
      <c r="C222" s="250">
        <v>792446574654</v>
      </c>
      <c r="D222" s="250">
        <v>88854898023</v>
      </c>
      <c r="E222" s="250">
        <v>728648208262</v>
      </c>
      <c r="F222" s="250">
        <v>74495120595</v>
      </c>
      <c r="G222" s="250">
        <v>861465269550</v>
      </c>
      <c r="H222" s="250">
        <v>117231873321</v>
      </c>
      <c r="I222" s="250">
        <v>946459776185</v>
      </c>
      <c r="J222" s="250">
        <v>130142615090</v>
      </c>
      <c r="K222" s="250">
        <v>934414961964</v>
      </c>
      <c r="L222" s="250">
        <v>148379503932</v>
      </c>
    </row>
    <row r="223" spans="2:14" x14ac:dyDescent="0.3">
      <c r="B223" s="11" t="s">
        <v>304</v>
      </c>
      <c r="C223" s="250">
        <v>421374</v>
      </c>
      <c r="D223" s="250">
        <v>13919</v>
      </c>
      <c r="E223" s="250">
        <v>441150</v>
      </c>
      <c r="F223" s="250">
        <v>8795</v>
      </c>
      <c r="G223" s="250">
        <v>511170</v>
      </c>
      <c r="H223" s="250">
        <v>18655</v>
      </c>
      <c r="I223" s="250">
        <v>577474</v>
      </c>
      <c r="J223" s="250">
        <v>18487</v>
      </c>
      <c r="K223" s="250">
        <v>610380</v>
      </c>
      <c r="L223" s="250">
        <v>62603</v>
      </c>
    </row>
    <row r="224" spans="2:14" x14ac:dyDescent="0.3">
      <c r="B224" s="11" t="s">
        <v>305</v>
      </c>
      <c r="C224" s="250">
        <v>162705333366</v>
      </c>
      <c r="D224" s="250">
        <v>9904475528</v>
      </c>
      <c r="E224" s="250">
        <v>148785921266</v>
      </c>
      <c r="F224" s="250">
        <v>4892209071</v>
      </c>
      <c r="G224" s="250">
        <v>188819681811</v>
      </c>
      <c r="H224" s="250">
        <v>11811838746</v>
      </c>
      <c r="I224" s="250">
        <v>213463947697</v>
      </c>
      <c r="J224" s="250">
        <v>9429072208</v>
      </c>
      <c r="K224" s="250">
        <v>205553827245</v>
      </c>
      <c r="L224" s="250">
        <v>14958866412</v>
      </c>
    </row>
    <row r="225" spans="2:12" x14ac:dyDescent="0.3">
      <c r="B225" s="3" t="s">
        <v>270</v>
      </c>
      <c r="C225" s="3">
        <f>SUM(C222:C224)</f>
        <v>955152329394</v>
      </c>
      <c r="D225" s="3">
        <f t="shared" ref="D225:H225" si="79">SUM(D222:D224)</f>
        <v>98759387470</v>
      </c>
      <c r="E225" s="3">
        <f t="shared" si="79"/>
        <v>877434570678</v>
      </c>
      <c r="F225" s="3">
        <f t="shared" si="79"/>
        <v>79387338461</v>
      </c>
      <c r="G225" s="3">
        <f t="shared" si="79"/>
        <v>1050285462531</v>
      </c>
      <c r="H225" s="3">
        <f t="shared" si="79"/>
        <v>129043730722</v>
      </c>
      <c r="I225" s="3">
        <f t="shared" ref="I225:L225" si="80">SUM(I222:I224)</f>
        <v>1159924301356</v>
      </c>
      <c r="J225" s="3">
        <f t="shared" si="80"/>
        <v>139571705785</v>
      </c>
      <c r="K225" s="3">
        <f t="shared" si="80"/>
        <v>1139969399589</v>
      </c>
      <c r="L225" s="3">
        <f t="shared" si="80"/>
        <v>163338432947</v>
      </c>
    </row>
    <row r="227" spans="2:12" x14ac:dyDescent="0.3">
      <c r="B227" s="274" t="s">
        <v>306</v>
      </c>
      <c r="C227" s="285"/>
      <c r="D227" s="285"/>
      <c r="E227" s="285"/>
      <c r="F227" s="285"/>
      <c r="G227" s="285"/>
      <c r="H227" s="285"/>
      <c r="I227" s="285"/>
      <c r="J227" s="285"/>
      <c r="K227" s="285"/>
      <c r="L227" s="275"/>
    </row>
    <row r="228" spans="2:12" x14ac:dyDescent="0.3">
      <c r="B228" s="247"/>
      <c r="C228" s="274" t="s">
        <v>261</v>
      </c>
      <c r="D228" s="275"/>
      <c r="E228" s="274" t="s">
        <v>262</v>
      </c>
      <c r="F228" s="275"/>
      <c r="G228" s="274" t="s">
        <v>263</v>
      </c>
      <c r="H228" s="275"/>
      <c r="I228" s="274" t="s">
        <v>264</v>
      </c>
      <c r="J228" s="275"/>
      <c r="K228" s="274" t="s">
        <v>296</v>
      </c>
      <c r="L228" s="275"/>
    </row>
    <row r="229" spans="2:12" x14ac:dyDescent="0.3">
      <c r="B229" s="247"/>
      <c r="C229" s="29" t="s">
        <v>265</v>
      </c>
      <c r="D229" s="29" t="s">
        <v>266</v>
      </c>
      <c r="E229" s="29" t="s">
        <v>265</v>
      </c>
      <c r="F229" s="29" t="s">
        <v>266</v>
      </c>
      <c r="G229" s="29" t="s">
        <v>265</v>
      </c>
      <c r="H229" s="29" t="s">
        <v>266</v>
      </c>
      <c r="I229" s="29" t="s">
        <v>265</v>
      </c>
      <c r="J229" s="29" t="s">
        <v>266</v>
      </c>
      <c r="K229" s="29" t="s">
        <v>265</v>
      </c>
      <c r="L229" s="29" t="s">
        <v>266</v>
      </c>
    </row>
    <row r="230" spans="2:12" x14ac:dyDescent="0.3">
      <c r="B230" s="11" t="s">
        <v>271</v>
      </c>
      <c r="C230" s="250">
        <v>7068718</v>
      </c>
      <c r="D230" s="250">
        <v>1773731</v>
      </c>
      <c r="E230" s="250">
        <v>7513825</v>
      </c>
      <c r="F230" s="250">
        <v>1858076</v>
      </c>
      <c r="G230" s="250">
        <v>7273082</v>
      </c>
      <c r="H230" s="250">
        <v>2010100</v>
      </c>
      <c r="I230" s="250">
        <v>8273610</v>
      </c>
      <c r="J230" s="250">
        <v>2247934</v>
      </c>
      <c r="K230" s="250">
        <v>8659148</v>
      </c>
      <c r="L230" s="250">
        <v>2544646</v>
      </c>
    </row>
    <row r="231" spans="2:12" x14ac:dyDescent="0.3">
      <c r="B231" s="11" t="s">
        <v>272</v>
      </c>
      <c r="C231" s="250">
        <v>45793</v>
      </c>
      <c r="D231" s="250">
        <v>5633</v>
      </c>
      <c r="E231" s="250">
        <v>50775</v>
      </c>
      <c r="F231" s="250">
        <v>6811</v>
      </c>
      <c r="G231" s="250">
        <v>61472</v>
      </c>
      <c r="H231" s="250">
        <v>10360</v>
      </c>
      <c r="I231" s="250">
        <v>72280</v>
      </c>
      <c r="J231" s="250">
        <v>11663</v>
      </c>
      <c r="K231" s="250">
        <v>79178</v>
      </c>
      <c r="L231" s="250">
        <v>15622</v>
      </c>
    </row>
    <row r="232" spans="2:12" x14ac:dyDescent="0.3">
      <c r="B232" s="11" t="s">
        <v>273</v>
      </c>
      <c r="C232" s="250">
        <v>20482408</v>
      </c>
      <c r="D232" s="250">
        <v>7025289</v>
      </c>
      <c r="E232" s="250">
        <v>20466328</v>
      </c>
      <c r="F232" s="250">
        <v>7401249</v>
      </c>
      <c r="G232" s="250">
        <v>19867542</v>
      </c>
      <c r="H232" s="250">
        <v>8527678</v>
      </c>
      <c r="I232" s="250">
        <v>20674500</v>
      </c>
      <c r="J232" s="250">
        <v>8776808</v>
      </c>
      <c r="K232" s="250">
        <v>20918305</v>
      </c>
      <c r="L232" s="250">
        <v>9668278</v>
      </c>
    </row>
    <row r="233" spans="2:12" x14ac:dyDescent="0.3">
      <c r="B233" s="11" t="s">
        <v>274</v>
      </c>
      <c r="C233" s="250">
        <v>1049813</v>
      </c>
      <c r="D233" s="250">
        <v>119250</v>
      </c>
      <c r="E233" s="250">
        <v>977294</v>
      </c>
      <c r="F233" s="250">
        <v>101460</v>
      </c>
      <c r="G233" s="250">
        <v>443365</v>
      </c>
      <c r="H233" s="250">
        <v>95928</v>
      </c>
      <c r="I233" s="250">
        <v>846035</v>
      </c>
      <c r="J233" s="250">
        <v>88045</v>
      </c>
      <c r="K233" s="250">
        <v>784857</v>
      </c>
      <c r="L233" s="250">
        <v>79752</v>
      </c>
    </row>
    <row r="235" spans="2:12" x14ac:dyDescent="0.3">
      <c r="B235" s="274" t="s">
        <v>307</v>
      </c>
      <c r="C235" s="285"/>
      <c r="D235" s="285"/>
      <c r="E235" s="285"/>
      <c r="F235" s="285"/>
      <c r="G235" s="285"/>
      <c r="H235" s="285"/>
      <c r="I235" s="285"/>
      <c r="J235" s="285"/>
      <c r="K235" s="285"/>
      <c r="L235" s="275"/>
    </row>
    <row r="236" spans="2:12" x14ac:dyDescent="0.3">
      <c r="B236" s="247"/>
      <c r="C236" s="274" t="s">
        <v>261</v>
      </c>
      <c r="D236" s="275"/>
      <c r="E236" s="274" t="s">
        <v>262</v>
      </c>
      <c r="F236" s="275"/>
      <c r="G236" s="274" t="s">
        <v>263</v>
      </c>
      <c r="H236" s="275"/>
      <c r="I236" s="274" t="s">
        <v>264</v>
      </c>
      <c r="J236" s="275"/>
      <c r="K236" s="274" t="s">
        <v>296</v>
      </c>
      <c r="L236" s="275"/>
    </row>
    <row r="237" spans="2:12" x14ac:dyDescent="0.3">
      <c r="B237" s="247"/>
      <c r="C237" s="29" t="s">
        <v>265</v>
      </c>
      <c r="D237" s="29" t="s">
        <v>266</v>
      </c>
      <c r="E237" s="29" t="s">
        <v>265</v>
      </c>
      <c r="F237" s="29" t="s">
        <v>266</v>
      </c>
      <c r="G237" s="29" t="s">
        <v>265</v>
      </c>
      <c r="H237" s="29" t="s">
        <v>266</v>
      </c>
      <c r="I237" s="29" t="s">
        <v>265</v>
      </c>
      <c r="J237" s="29" t="s">
        <v>266</v>
      </c>
      <c r="K237" s="29" t="s">
        <v>265</v>
      </c>
      <c r="L237" s="29" t="s">
        <v>266</v>
      </c>
    </row>
    <row r="238" spans="2:12" x14ac:dyDescent="0.3">
      <c r="B238" s="11" t="s">
        <v>275</v>
      </c>
      <c r="C238" s="250">
        <v>610004</v>
      </c>
      <c r="D238" s="250">
        <v>13135</v>
      </c>
      <c r="E238" s="250">
        <v>830470</v>
      </c>
      <c r="F238" s="250">
        <v>21629</v>
      </c>
      <c r="G238" s="250">
        <v>815275</v>
      </c>
      <c r="H238" s="250">
        <v>12307</v>
      </c>
      <c r="I238" s="250">
        <v>963593</v>
      </c>
      <c r="J238" s="250">
        <v>24172</v>
      </c>
      <c r="K238" s="250">
        <v>1055428</v>
      </c>
      <c r="L238" s="250">
        <v>25470</v>
      </c>
    </row>
    <row r="239" spans="2:12" x14ac:dyDescent="0.3">
      <c r="B239" s="235" t="s">
        <v>276</v>
      </c>
      <c r="C239" s="250">
        <v>326868</v>
      </c>
      <c r="D239" s="250">
        <v>7030</v>
      </c>
      <c r="E239" s="250">
        <v>426827</v>
      </c>
      <c r="F239" s="250">
        <v>11731</v>
      </c>
      <c r="G239" s="250">
        <v>441433</v>
      </c>
      <c r="H239" s="250">
        <v>9504</v>
      </c>
      <c r="I239" s="250">
        <v>534730</v>
      </c>
      <c r="J239" s="250">
        <v>17058</v>
      </c>
      <c r="K239" s="250">
        <v>535821</v>
      </c>
      <c r="L239" s="250">
        <v>54524</v>
      </c>
    </row>
    <row r="241" spans="2:12" x14ac:dyDescent="0.3">
      <c r="B241" s="274" t="s">
        <v>308</v>
      </c>
      <c r="C241" s="285"/>
      <c r="D241" s="285"/>
      <c r="E241" s="285"/>
      <c r="F241" s="285"/>
      <c r="G241" s="275"/>
    </row>
    <row r="242" spans="2:12" x14ac:dyDescent="0.3">
      <c r="B242" s="247"/>
      <c r="C242" s="251" t="s">
        <v>261</v>
      </c>
      <c r="D242" s="251" t="s">
        <v>262</v>
      </c>
      <c r="E242" s="251" t="s">
        <v>263</v>
      </c>
      <c r="F242" s="251" t="s">
        <v>264</v>
      </c>
      <c r="G242" s="251" t="s">
        <v>296</v>
      </c>
    </row>
    <row r="243" spans="2:12" x14ac:dyDescent="0.3">
      <c r="B243" s="252" t="s">
        <v>313</v>
      </c>
      <c r="C243" s="29">
        <v>7409943</v>
      </c>
      <c r="D243" s="29">
        <v>7212985</v>
      </c>
      <c r="E243" s="29">
        <v>6935848</v>
      </c>
      <c r="F243" s="29">
        <v>6981733</v>
      </c>
      <c r="G243" s="29">
        <v>6878304</v>
      </c>
    </row>
    <row r="244" spans="2:12" x14ac:dyDescent="0.3">
      <c r="B244" s="11" t="s">
        <v>278</v>
      </c>
      <c r="C244" s="250">
        <v>14132365809</v>
      </c>
      <c r="D244" s="250">
        <v>14701105203</v>
      </c>
      <c r="E244" s="250">
        <v>14733731116</v>
      </c>
      <c r="F244" s="250">
        <v>15225106579</v>
      </c>
      <c r="G244" s="250">
        <v>15103130294</v>
      </c>
    </row>
    <row r="245" spans="2:12" x14ac:dyDescent="0.3">
      <c r="B245" s="11" t="s">
        <v>279</v>
      </c>
      <c r="C245" s="250">
        <v>375673</v>
      </c>
      <c r="D245" s="250">
        <v>367962</v>
      </c>
      <c r="E245" s="250">
        <v>387440</v>
      </c>
      <c r="F245" s="250">
        <v>424007</v>
      </c>
      <c r="G245" s="250">
        <v>491833</v>
      </c>
    </row>
    <row r="246" spans="2:12" x14ac:dyDescent="0.3">
      <c r="B246" s="11" t="s">
        <v>280</v>
      </c>
      <c r="C246" s="253">
        <v>163335</v>
      </c>
      <c r="D246" s="253">
        <v>154346</v>
      </c>
      <c r="E246" s="253">
        <v>152939</v>
      </c>
      <c r="F246" s="253">
        <v>196216</v>
      </c>
      <c r="G246" s="253">
        <v>237401</v>
      </c>
    </row>
    <row r="248" spans="2:12" x14ac:dyDescent="0.3">
      <c r="B248" s="274" t="s">
        <v>284</v>
      </c>
      <c r="C248" s="285"/>
      <c r="D248" s="285"/>
      <c r="E248" s="285"/>
      <c r="F248" s="285"/>
      <c r="G248" s="285"/>
      <c r="H248" s="285"/>
      <c r="I248" s="285"/>
      <c r="J248" s="285"/>
      <c r="K248" s="285"/>
      <c r="L248" s="275"/>
    </row>
    <row r="249" spans="2:12" x14ac:dyDescent="0.3">
      <c r="B249" s="247"/>
      <c r="C249" s="274" t="s">
        <v>261</v>
      </c>
      <c r="D249" s="275"/>
      <c r="E249" s="274" t="s">
        <v>262</v>
      </c>
      <c r="F249" s="275"/>
      <c r="G249" s="274" t="s">
        <v>263</v>
      </c>
      <c r="H249" s="275"/>
      <c r="I249" s="274" t="s">
        <v>264</v>
      </c>
      <c r="J249" s="275"/>
      <c r="K249" s="274" t="s">
        <v>296</v>
      </c>
      <c r="L249" s="275"/>
    </row>
    <row r="250" spans="2:12" x14ac:dyDescent="0.3">
      <c r="B250" s="247"/>
      <c r="C250" s="251" t="s">
        <v>286</v>
      </c>
      <c r="D250" s="251" t="s">
        <v>287</v>
      </c>
      <c r="E250" s="251" t="s">
        <v>286</v>
      </c>
      <c r="F250" s="251" t="s">
        <v>287</v>
      </c>
      <c r="G250" s="251" t="s">
        <v>286</v>
      </c>
      <c r="H250" s="251" t="s">
        <v>287</v>
      </c>
      <c r="I250" s="251" t="s">
        <v>286</v>
      </c>
      <c r="J250" s="251" t="s">
        <v>287</v>
      </c>
      <c r="K250" s="251" t="s">
        <v>286</v>
      </c>
      <c r="L250" s="251" t="s">
        <v>287</v>
      </c>
    </row>
    <row r="251" spans="2:12" s="246" customFormat="1" ht="35" x14ac:dyDescent="0.3">
      <c r="B251" s="212" t="s">
        <v>285</v>
      </c>
      <c r="C251" s="29">
        <v>202684</v>
      </c>
      <c r="D251" s="254">
        <f>C251/SUM(E89:G89)</f>
        <v>0.76356882645238333</v>
      </c>
      <c r="E251" s="29">
        <v>208112</v>
      </c>
      <c r="F251" s="254">
        <f>E251/SUM(L89:N89)</f>
        <v>0.78831198839380745</v>
      </c>
      <c r="G251" s="29">
        <v>209595</v>
      </c>
      <c r="H251" s="254">
        <f>G251/SUM(S89:U89)</f>
        <v>0.75883030180154087</v>
      </c>
      <c r="I251" s="29">
        <v>223625</v>
      </c>
      <c r="J251" s="254">
        <f>I251/SUM(Z89:AB89)</f>
        <v>0.76756606474155897</v>
      </c>
      <c r="K251" s="29">
        <v>247821</v>
      </c>
      <c r="L251" s="254">
        <f>K251/SUM(AG89:AI89)</f>
        <v>0.72828981009645055</v>
      </c>
    </row>
    <row r="252" spans="2:12" s="246" customFormat="1" ht="35" x14ac:dyDescent="0.3">
      <c r="B252" s="212" t="s">
        <v>289</v>
      </c>
      <c r="C252" s="255">
        <v>67445</v>
      </c>
      <c r="D252" s="256">
        <f>C252/SUM(C89:D89)</f>
        <v>0.71975881756576487</v>
      </c>
      <c r="E252" s="255">
        <v>69517</v>
      </c>
      <c r="F252" s="256">
        <f>E252/SUM(J89:K89)</f>
        <v>0.76559729518397379</v>
      </c>
      <c r="G252" s="255">
        <v>74656</v>
      </c>
      <c r="H252" s="256">
        <f>G252/SUM(Q89:R89)</f>
        <v>0.74370417596429705</v>
      </c>
      <c r="I252" s="255">
        <v>91038</v>
      </c>
      <c r="J252" s="256">
        <f>I252/SUM(X89:Y89)</f>
        <v>0.75884603522576666</v>
      </c>
      <c r="K252" s="255">
        <v>112018</v>
      </c>
      <c r="L252" s="256">
        <f>K252/SUM(AE89:AF89)</f>
        <v>0.80367046196451508</v>
      </c>
    </row>
  </sheetData>
  <mergeCells count="254">
    <mergeCell ref="B248:L248"/>
    <mergeCell ref="E220:F220"/>
    <mergeCell ref="G220:H220"/>
    <mergeCell ref="C228:D228"/>
    <mergeCell ref="E228:F228"/>
    <mergeCell ref="G228:H228"/>
    <mergeCell ref="I228:J228"/>
    <mergeCell ref="C236:D236"/>
    <mergeCell ref="E236:F236"/>
    <mergeCell ref="G236:H236"/>
    <mergeCell ref="I236:J236"/>
    <mergeCell ref="K236:L236"/>
    <mergeCell ref="B235:L235"/>
    <mergeCell ref="B241:G241"/>
    <mergeCell ref="R194:T194"/>
    <mergeCell ref="G107:H107"/>
    <mergeCell ref="O181:Q181"/>
    <mergeCell ref="R181:T181"/>
    <mergeCell ref="B176:J176"/>
    <mergeCell ref="I131:K131"/>
    <mergeCell ref="L131:N131"/>
    <mergeCell ref="B167:B168"/>
    <mergeCell ref="C167:D167"/>
    <mergeCell ref="B190:N190"/>
    <mergeCell ref="F143:H143"/>
    <mergeCell ref="K167:L167"/>
    <mergeCell ref="M167:N167"/>
    <mergeCell ref="C194:E194"/>
    <mergeCell ref="F194:H194"/>
    <mergeCell ref="B181:B182"/>
    <mergeCell ref="C181:E181"/>
    <mergeCell ref="F181:H181"/>
    <mergeCell ref="B177:K177"/>
    <mergeCell ref="B178:F178"/>
    <mergeCell ref="O119:Q119"/>
    <mergeCell ref="R119:T119"/>
    <mergeCell ref="O131:Q131"/>
    <mergeCell ref="AL18:AP18"/>
    <mergeCell ref="AG19:AK19"/>
    <mergeCell ref="AL19:AP19"/>
    <mergeCell ref="AG31:AK31"/>
    <mergeCell ref="AL31:AP31"/>
    <mergeCell ref="AG32:AK32"/>
    <mergeCell ref="AL32:AP32"/>
    <mergeCell ref="R32:V32"/>
    <mergeCell ref="H32:L32"/>
    <mergeCell ref="AB18:AF18"/>
    <mergeCell ref="W19:AA19"/>
    <mergeCell ref="AB19:AF19"/>
    <mergeCell ref="AG69:AK69"/>
    <mergeCell ref="AL69:AP69"/>
    <mergeCell ref="U155:W155"/>
    <mergeCell ref="X155:Z155"/>
    <mergeCell ref="I107:J107"/>
    <mergeCell ref="U119:W119"/>
    <mergeCell ref="X119:Z119"/>
    <mergeCell ref="U131:W131"/>
    <mergeCell ref="O94:S94"/>
    <mergeCell ref="AF94:AF95"/>
    <mergeCell ref="B93:AF93"/>
    <mergeCell ref="K107:L107"/>
    <mergeCell ref="AA94:AE94"/>
    <mergeCell ref="AB70:AF70"/>
    <mergeCell ref="X82:AB82"/>
    <mergeCell ref="T94:T95"/>
    <mergeCell ref="B106:L106"/>
    <mergeCell ref="AA119:AC119"/>
    <mergeCell ref="AD119:AF119"/>
    <mergeCell ref="B118:AF118"/>
    <mergeCell ref="AA131:AC131"/>
    <mergeCell ref="AD131:AF131"/>
    <mergeCell ref="B130:AF130"/>
    <mergeCell ref="B103:N103"/>
    <mergeCell ref="B3:I3"/>
    <mergeCell ref="C6:F6"/>
    <mergeCell ref="G6:J6"/>
    <mergeCell ref="C19:G19"/>
    <mergeCell ref="H18:L18"/>
    <mergeCell ref="H19:L19"/>
    <mergeCell ref="B13:L13"/>
    <mergeCell ref="B18:B20"/>
    <mergeCell ref="C18:G18"/>
    <mergeCell ref="B15:R15"/>
    <mergeCell ref="K6:N6"/>
    <mergeCell ref="O6:R6"/>
    <mergeCell ref="M19:Q19"/>
    <mergeCell ref="R19:V19"/>
    <mergeCell ref="M18:Q18"/>
    <mergeCell ref="R18:V18"/>
    <mergeCell ref="S6:V6"/>
    <mergeCell ref="M56:Q56"/>
    <mergeCell ref="M57:Q57"/>
    <mergeCell ref="M69:Q69"/>
    <mergeCell ref="B90:P90"/>
    <mergeCell ref="AC82:AC83"/>
    <mergeCell ref="AD82:AD83"/>
    <mergeCell ref="W70:AA70"/>
    <mergeCell ref="U94:Y94"/>
    <mergeCell ref="Z94:Z95"/>
    <mergeCell ref="N94:N95"/>
    <mergeCell ref="O82:O83"/>
    <mergeCell ref="Q82:U82"/>
    <mergeCell ref="B82:B83"/>
    <mergeCell ref="H94:H95"/>
    <mergeCell ref="I94:M94"/>
    <mergeCell ref="B56:B58"/>
    <mergeCell ref="B94:B95"/>
    <mergeCell ref="C94:G94"/>
    <mergeCell ref="C57:G57"/>
    <mergeCell ref="C69:G69"/>
    <mergeCell ref="H69:L69"/>
    <mergeCell ref="C70:G70"/>
    <mergeCell ref="H70:L70"/>
    <mergeCell ref="AM6:AP6"/>
    <mergeCell ref="B5:AP5"/>
    <mergeCell ref="AQ18:AU18"/>
    <mergeCell ref="AV18:AZ18"/>
    <mergeCell ref="AQ19:AU19"/>
    <mergeCell ref="AV19:AZ19"/>
    <mergeCell ref="B17:AZ17"/>
    <mergeCell ref="AQ31:AU31"/>
    <mergeCell ref="AV31:AZ31"/>
    <mergeCell ref="AA6:AD6"/>
    <mergeCell ref="AE6:AH6"/>
    <mergeCell ref="AG18:AK18"/>
    <mergeCell ref="AI6:AL6"/>
    <mergeCell ref="W6:Z6"/>
    <mergeCell ref="W18:AA18"/>
    <mergeCell ref="M31:Q31"/>
    <mergeCell ref="R31:V31"/>
    <mergeCell ref="C31:G31"/>
    <mergeCell ref="H31:L31"/>
    <mergeCell ref="B31:B33"/>
    <mergeCell ref="W31:AA31"/>
    <mergeCell ref="AB31:AF31"/>
    <mergeCell ref="W32:AA32"/>
    <mergeCell ref="AB32:AF32"/>
    <mergeCell ref="AQ32:AU32"/>
    <mergeCell ref="AV32:AZ32"/>
    <mergeCell ref="B30:AZ30"/>
    <mergeCell ref="B43:L43"/>
    <mergeCell ref="AQ56:AU56"/>
    <mergeCell ref="AV56:AZ56"/>
    <mergeCell ref="AQ57:AU57"/>
    <mergeCell ref="AV57:AZ57"/>
    <mergeCell ref="B55:AZ55"/>
    <mergeCell ref="AB56:AF56"/>
    <mergeCell ref="AB57:AF57"/>
    <mergeCell ref="H57:L57"/>
    <mergeCell ref="C56:G56"/>
    <mergeCell ref="H56:L56"/>
    <mergeCell ref="W56:AA56"/>
    <mergeCell ref="W57:AA57"/>
    <mergeCell ref="M32:Q32"/>
    <mergeCell ref="R56:V56"/>
    <mergeCell ref="R57:V57"/>
    <mergeCell ref="AG56:AK56"/>
    <mergeCell ref="C32:G32"/>
    <mergeCell ref="AL56:AP56"/>
    <mergeCell ref="AG57:AK57"/>
    <mergeCell ref="AL57:AP57"/>
    <mergeCell ref="AQ69:AU69"/>
    <mergeCell ref="AV69:AZ69"/>
    <mergeCell ref="AQ70:AU70"/>
    <mergeCell ref="AV70:AZ70"/>
    <mergeCell ref="B68:AZ68"/>
    <mergeCell ref="AE82:AI82"/>
    <mergeCell ref="AJ82:AJ83"/>
    <mergeCell ref="AK82:AK83"/>
    <mergeCell ref="B81:AK81"/>
    <mergeCell ref="AB69:AF69"/>
    <mergeCell ref="B69:B71"/>
    <mergeCell ref="J82:N82"/>
    <mergeCell ref="R70:V70"/>
    <mergeCell ref="W69:AA69"/>
    <mergeCell ref="P82:P83"/>
    <mergeCell ref="M70:Q70"/>
    <mergeCell ref="I82:I83"/>
    <mergeCell ref="C82:G82"/>
    <mergeCell ref="H82:H83"/>
    <mergeCell ref="R69:V69"/>
    <mergeCell ref="AL70:AP70"/>
    <mergeCell ref="AG70:AK70"/>
    <mergeCell ref="V82:V83"/>
    <mergeCell ref="W82:W83"/>
    <mergeCell ref="AA143:AC143"/>
    <mergeCell ref="AD143:AF143"/>
    <mergeCell ref="B142:AF142"/>
    <mergeCell ref="F119:H119"/>
    <mergeCell ref="C131:E131"/>
    <mergeCell ref="C143:E143"/>
    <mergeCell ref="C119:E119"/>
    <mergeCell ref="E107:F107"/>
    <mergeCell ref="I119:K119"/>
    <mergeCell ref="L119:N119"/>
    <mergeCell ref="F131:H131"/>
    <mergeCell ref="X131:Z131"/>
    <mergeCell ref="U143:W143"/>
    <mergeCell ref="X143:Z143"/>
    <mergeCell ref="C107:D107"/>
    <mergeCell ref="I143:K143"/>
    <mergeCell ref="L143:N143"/>
    <mergeCell ref="R131:T131"/>
    <mergeCell ref="O143:Q143"/>
    <mergeCell ref="R143:T143"/>
    <mergeCell ref="B119:B120"/>
    <mergeCell ref="AA155:AC155"/>
    <mergeCell ref="AD155:AF155"/>
    <mergeCell ref="B154:AF154"/>
    <mergeCell ref="S167:T167"/>
    <mergeCell ref="U167:V167"/>
    <mergeCell ref="B166:V166"/>
    <mergeCell ref="AA181:AC181"/>
    <mergeCell ref="AD181:AF181"/>
    <mergeCell ref="B180:AF180"/>
    <mergeCell ref="O167:P167"/>
    <mergeCell ref="Q167:R167"/>
    <mergeCell ref="C155:E155"/>
    <mergeCell ref="F155:H155"/>
    <mergeCell ref="I155:K155"/>
    <mergeCell ref="E167:F167"/>
    <mergeCell ref="I181:K181"/>
    <mergeCell ref="U181:W181"/>
    <mergeCell ref="X181:Z181"/>
    <mergeCell ref="G167:H167"/>
    <mergeCell ref="I167:J167"/>
    <mergeCell ref="L181:N181"/>
    <mergeCell ref="L155:N155"/>
    <mergeCell ref="O155:Q155"/>
    <mergeCell ref="R155:T155"/>
    <mergeCell ref="B219:L219"/>
    <mergeCell ref="K249:L249"/>
    <mergeCell ref="AA194:AC194"/>
    <mergeCell ref="AD194:AF194"/>
    <mergeCell ref="B193:AF193"/>
    <mergeCell ref="B205:L205"/>
    <mergeCell ref="B211:L211"/>
    <mergeCell ref="I220:J220"/>
    <mergeCell ref="K220:L220"/>
    <mergeCell ref="K228:L228"/>
    <mergeCell ref="B227:L227"/>
    <mergeCell ref="C249:D249"/>
    <mergeCell ref="E249:F249"/>
    <mergeCell ref="G249:H249"/>
    <mergeCell ref="I249:J249"/>
    <mergeCell ref="B216:F216"/>
    <mergeCell ref="B217:F217"/>
    <mergeCell ref="U194:W194"/>
    <mergeCell ref="X194:Z194"/>
    <mergeCell ref="C220:D220"/>
    <mergeCell ref="I194:K194"/>
    <mergeCell ref="L194:N194"/>
    <mergeCell ref="B203:N203"/>
    <mergeCell ref="O194:Q194"/>
  </mergeCells>
  <pageMargins left="0.7" right="0.7" top="0.75" bottom="0.75" header="0.3" footer="0.3"/>
  <pageSetup paperSize="9" orientation="portrait" horizontalDpi="4294967293" verticalDpi="4294967293" r:id="rId1"/>
  <headerFooter>
    <oddHeader>&amp;L&amp;"Calibri"&amp;10&amp;K000000 FCA Public&amp;1#_x000D_</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BG307"/>
  <sheetViews>
    <sheetView showGridLines="0" topLeftCell="A189" zoomScale="70" zoomScaleNormal="70" zoomScalePageLayoutView="65" workbookViewId="0">
      <selection activeCell="J178" sqref="J178"/>
    </sheetView>
  </sheetViews>
  <sheetFormatPr defaultColWidth="9" defaultRowHeight="13.5" x14ac:dyDescent="0.3"/>
  <cols>
    <col min="1" max="1" width="4.07421875" style="34" customWidth="1"/>
    <col min="2" max="2" width="40" style="34" customWidth="1"/>
    <col min="3" max="3" width="21" style="34" customWidth="1"/>
    <col min="4" max="11" width="18.61328125" style="34" customWidth="1"/>
    <col min="12" max="12" width="22.07421875" style="34" customWidth="1"/>
    <col min="13" max="13" width="23.07421875" style="34" customWidth="1"/>
    <col min="14" max="17" width="18.61328125" style="34" customWidth="1"/>
    <col min="18" max="18" width="15" style="34" customWidth="1"/>
    <col min="19" max="19" width="19.3828125" style="34" customWidth="1"/>
    <col min="20" max="20" width="17.4609375" style="34" customWidth="1"/>
    <col min="21" max="21" width="15.921875" style="34" customWidth="1"/>
    <col min="22" max="22" width="13.69140625" style="34" customWidth="1"/>
    <col min="23" max="24" width="18.61328125" style="34" customWidth="1"/>
    <col min="25" max="25" width="13.61328125" style="34" customWidth="1"/>
    <col min="26" max="26" width="15.3828125" style="34" customWidth="1"/>
    <col min="27" max="27" width="19.69140625" style="34" customWidth="1"/>
    <col min="28" max="28" width="10" style="34" customWidth="1"/>
    <col min="29" max="29" width="11.921875" style="34" customWidth="1"/>
    <col min="30" max="30" width="9.921875" style="34" customWidth="1"/>
    <col min="31" max="31" width="14.921875" style="34" customWidth="1"/>
    <col min="32" max="32" width="9.921875" style="34" customWidth="1"/>
    <col min="33" max="33" width="13.3828125" style="34" customWidth="1"/>
    <col min="34" max="34" width="10.4609375" style="34" customWidth="1"/>
    <col min="35" max="35" width="19.69140625" style="34" customWidth="1"/>
    <col min="36" max="36" width="15.3828125" style="34" customWidth="1"/>
    <col min="37" max="37" width="19.69140625" style="34" customWidth="1"/>
    <col min="38" max="38" width="15.3828125" style="34" customWidth="1"/>
    <col min="39" max="39" width="13" style="34" customWidth="1"/>
    <col min="40" max="40" width="13.3828125" style="34" customWidth="1"/>
    <col min="41" max="41" width="14" style="34" customWidth="1"/>
    <col min="42" max="42" width="15.69140625" style="34" customWidth="1"/>
    <col min="43" max="43" width="19" style="34" customWidth="1"/>
    <col min="44" max="44" width="14.69140625" style="34" customWidth="1"/>
    <col min="45" max="45" width="19" style="34" customWidth="1"/>
    <col min="46" max="46" width="14.69140625" style="34" customWidth="1"/>
    <col min="47" max="47" width="18" style="34" customWidth="1"/>
    <col min="48" max="54" width="9" style="34"/>
    <col min="55" max="55" width="9.07421875" style="34" customWidth="1"/>
    <col min="56" max="57" width="9" style="34"/>
    <col min="58" max="59" width="9.07421875" style="34" customWidth="1"/>
    <col min="60" max="16384" width="9" style="34"/>
  </cols>
  <sheetData>
    <row r="2" spans="2:34" ht="78" customHeight="1" x14ac:dyDescent="0.3"/>
    <row r="3" spans="2:34" ht="19.5" customHeight="1" x14ac:dyDescent="0.3">
      <c r="B3" s="325" t="s">
        <v>236</v>
      </c>
      <c r="C3" s="325"/>
      <c r="D3" s="325"/>
      <c r="E3" s="325"/>
    </row>
    <row r="5" spans="2:34" x14ac:dyDescent="0.3">
      <c r="B5" s="40" t="s">
        <v>97</v>
      </c>
      <c r="C5" s="41"/>
      <c r="D5" s="41"/>
      <c r="E5" s="41"/>
      <c r="F5" s="41"/>
      <c r="G5" s="41"/>
      <c r="H5" s="41"/>
      <c r="I5" s="41"/>
      <c r="J5" s="41"/>
      <c r="K5" s="41"/>
      <c r="L5" s="41"/>
      <c r="M5" s="41"/>
      <c r="N5" s="41"/>
      <c r="O5" s="42"/>
      <c r="P5" s="43"/>
      <c r="T5" s="44"/>
    </row>
    <row r="6" spans="2:34" x14ac:dyDescent="0.3">
      <c r="B6" s="326"/>
      <c r="C6" s="327" t="s">
        <v>98</v>
      </c>
      <c r="D6" s="327"/>
      <c r="E6" s="327" t="s">
        <v>99</v>
      </c>
      <c r="F6" s="327"/>
      <c r="G6" s="328" t="s">
        <v>100</v>
      </c>
      <c r="H6" s="329"/>
      <c r="I6" s="328" t="s">
        <v>101</v>
      </c>
      <c r="J6" s="329"/>
      <c r="K6" s="328" t="s">
        <v>102</v>
      </c>
      <c r="L6" s="329"/>
      <c r="M6" s="328" t="s">
        <v>103</v>
      </c>
      <c r="N6" s="329"/>
      <c r="O6" s="355" t="s">
        <v>104</v>
      </c>
      <c r="P6" s="355"/>
    </row>
    <row r="7" spans="2:34" ht="24.75" customHeight="1" x14ac:dyDescent="0.3">
      <c r="B7" s="326"/>
      <c r="C7" s="45" t="s">
        <v>0</v>
      </c>
      <c r="D7" s="46" t="s">
        <v>1</v>
      </c>
      <c r="E7" s="45" t="s">
        <v>0</v>
      </c>
      <c r="F7" s="46" t="s">
        <v>1</v>
      </c>
      <c r="G7" s="45" t="s">
        <v>0</v>
      </c>
      <c r="H7" s="46" t="s">
        <v>1</v>
      </c>
      <c r="I7" s="45" t="s">
        <v>0</v>
      </c>
      <c r="J7" s="46" t="s">
        <v>1</v>
      </c>
      <c r="K7" s="45" t="s">
        <v>0</v>
      </c>
      <c r="L7" s="46" t="s">
        <v>1</v>
      </c>
      <c r="M7" s="45" t="s">
        <v>0</v>
      </c>
      <c r="N7" s="46" t="s">
        <v>105</v>
      </c>
      <c r="O7" s="45" t="s">
        <v>0</v>
      </c>
      <c r="P7" s="46" t="s">
        <v>106</v>
      </c>
    </row>
    <row r="8" spans="2:34" ht="15" customHeight="1" x14ac:dyDescent="0.3">
      <c r="B8" s="47" t="s">
        <v>107</v>
      </c>
      <c r="C8" s="48">
        <v>415739</v>
      </c>
      <c r="D8" s="47"/>
      <c r="E8" s="49">
        <v>254857</v>
      </c>
      <c r="F8" s="50"/>
      <c r="G8" s="49">
        <v>302107</v>
      </c>
      <c r="H8" s="50"/>
      <c r="I8" s="49">
        <v>276761</v>
      </c>
      <c r="J8" s="50"/>
      <c r="K8" s="49">
        <v>317578</v>
      </c>
      <c r="L8" s="50"/>
      <c r="M8" s="49">
        <v>272752</v>
      </c>
      <c r="N8" s="50"/>
      <c r="O8" s="51">
        <f>SUM(C8,G8,E8,I8,K8,M8)</f>
        <v>1839794</v>
      </c>
      <c r="P8" s="52"/>
    </row>
    <row r="9" spans="2:34" ht="15" customHeight="1" x14ac:dyDescent="0.3">
      <c r="B9" s="53" t="s">
        <v>2</v>
      </c>
      <c r="C9" s="54">
        <v>37172</v>
      </c>
      <c r="D9" s="55">
        <v>8.9411866579753169E-2</v>
      </c>
      <c r="E9" s="56">
        <v>40020</v>
      </c>
      <c r="F9" s="57">
        <v>0.15702923600293497</v>
      </c>
      <c r="G9" s="56">
        <v>42371</v>
      </c>
      <c r="H9" s="57">
        <v>0.14025163269967264</v>
      </c>
      <c r="I9" s="56">
        <v>33561</v>
      </c>
      <c r="J9" s="57">
        <v>0.12126347281589531</v>
      </c>
      <c r="K9" s="56">
        <v>36891</v>
      </c>
      <c r="L9" s="55">
        <v>0.11616358815786988</v>
      </c>
      <c r="M9" s="56">
        <v>33975</v>
      </c>
      <c r="N9" s="55">
        <f>M9/M$8</f>
        <v>0.12456370622396902</v>
      </c>
      <c r="O9" s="58">
        <f>SUM(C9,G9,E9,I9,K9,M9)</f>
        <v>223990</v>
      </c>
      <c r="P9" s="55">
        <f>O9/$O$8</f>
        <v>0.12174732605933056</v>
      </c>
    </row>
    <row r="10" spans="2:34" s="59" customFormat="1" ht="29.25" customHeight="1" x14ac:dyDescent="0.3">
      <c r="B10" s="53" t="s">
        <v>108</v>
      </c>
      <c r="C10" s="46" t="s">
        <v>109</v>
      </c>
      <c r="D10" s="55"/>
      <c r="E10" s="56">
        <v>80182</v>
      </c>
      <c r="F10" s="57">
        <v>0.31461564720608026</v>
      </c>
      <c r="G10" s="56">
        <v>83450</v>
      </c>
      <c r="H10" s="57">
        <v>0.27622663493398036</v>
      </c>
      <c r="I10" s="56">
        <v>83687</v>
      </c>
      <c r="J10" s="57">
        <v>0.30238003186865203</v>
      </c>
      <c r="K10" s="56">
        <v>97946</v>
      </c>
      <c r="L10" s="55">
        <v>0.30841557034807199</v>
      </c>
      <c r="M10" s="56">
        <v>90504</v>
      </c>
      <c r="N10" s="55">
        <f>M10/M$8</f>
        <v>0.33181791517569076</v>
      </c>
      <c r="O10" s="58">
        <f>SUM(C10,G10,E10,I10,K10,M10)</f>
        <v>435769</v>
      </c>
      <c r="P10" s="55" t="s">
        <v>109</v>
      </c>
      <c r="Q10" s="34"/>
      <c r="R10" s="34"/>
      <c r="S10" s="34"/>
      <c r="T10" s="34"/>
      <c r="U10" s="34"/>
      <c r="V10" s="34"/>
      <c r="W10" s="34"/>
      <c r="X10" s="34"/>
      <c r="AC10" s="34"/>
      <c r="AD10" s="34"/>
      <c r="AE10" s="34"/>
      <c r="AF10" s="34"/>
      <c r="AG10" s="34"/>
      <c r="AH10" s="34"/>
    </row>
    <row r="11" spans="2:34" s="59" customFormat="1" ht="27.75" customHeight="1" x14ac:dyDescent="0.3">
      <c r="B11" s="53" t="s">
        <v>110</v>
      </c>
      <c r="C11" s="46" t="s">
        <v>109</v>
      </c>
      <c r="D11" s="55"/>
      <c r="E11" s="56">
        <v>6747</v>
      </c>
      <c r="F11" s="57">
        <v>2.6473669548021047E-2</v>
      </c>
      <c r="G11" s="56">
        <v>7521</v>
      </c>
      <c r="H11" s="57">
        <v>2.4895153041803071E-2</v>
      </c>
      <c r="I11" s="56">
        <v>8707</v>
      </c>
      <c r="J11" s="57">
        <v>3.1460357492565788E-2</v>
      </c>
      <c r="K11" s="56">
        <v>10070</v>
      </c>
      <c r="L11" s="55">
        <v>3.1708745568017935E-2</v>
      </c>
      <c r="M11" s="56">
        <v>10496</v>
      </c>
      <c r="N11" s="55">
        <f>M11/M$8</f>
        <v>3.8481844312782308E-2</v>
      </c>
      <c r="O11" s="58">
        <f>SUM(C11,G11,E11,I11,K11,M11)</f>
        <v>43541</v>
      </c>
      <c r="P11" s="55" t="s">
        <v>111</v>
      </c>
      <c r="Q11" s="34"/>
      <c r="R11" s="34"/>
      <c r="S11" s="34"/>
      <c r="T11" s="34"/>
      <c r="U11" s="34"/>
      <c r="V11" s="34"/>
      <c r="W11" s="34"/>
      <c r="X11" s="34"/>
      <c r="AC11" s="34"/>
      <c r="AD11" s="34"/>
      <c r="AE11" s="34"/>
      <c r="AF11" s="34"/>
      <c r="AG11" s="34"/>
      <c r="AH11" s="34"/>
    </row>
    <row r="12" spans="2:34" ht="32.25" customHeight="1" x14ac:dyDescent="0.3">
      <c r="B12" s="53" t="s">
        <v>112</v>
      </c>
      <c r="C12" s="54">
        <v>244020</v>
      </c>
      <c r="D12" s="55">
        <v>0.58695479615816659</v>
      </c>
      <c r="E12" s="56">
        <v>127908</v>
      </c>
      <c r="F12" s="57">
        <v>0.50188144724296369</v>
      </c>
      <c r="G12" s="56">
        <v>168765</v>
      </c>
      <c r="H12" s="57">
        <v>0.55862657932454396</v>
      </c>
      <c r="I12" s="56">
        <v>150806</v>
      </c>
      <c r="J12" s="57">
        <v>0.54489613782288693</v>
      </c>
      <c r="K12" s="56">
        <v>172671</v>
      </c>
      <c r="L12" s="55">
        <v>0.5437120959260402</v>
      </c>
      <c r="M12" s="56">
        <v>137777</v>
      </c>
      <c r="N12" s="55">
        <f>M12/M$8</f>
        <v>0.50513653428755789</v>
      </c>
      <c r="O12" s="58">
        <f>SUM(C12,G12,E12,I12,K12,M12)</f>
        <v>1001947</v>
      </c>
      <c r="P12" s="55">
        <f>O12/$O$8</f>
        <v>0.54459738427236959</v>
      </c>
    </row>
    <row r="13" spans="2:34" ht="35.25" customHeight="1" x14ac:dyDescent="0.3">
      <c r="B13" s="53" t="s">
        <v>113</v>
      </c>
      <c r="C13" s="46" t="s">
        <v>109</v>
      </c>
      <c r="D13" s="53"/>
      <c r="E13" s="56" t="s">
        <v>109</v>
      </c>
      <c r="F13" s="57"/>
      <c r="G13" s="56" t="s">
        <v>109</v>
      </c>
      <c r="H13" s="55"/>
      <c r="I13" s="56" t="s">
        <v>114</v>
      </c>
      <c r="J13" s="55"/>
      <c r="K13" s="56" t="s">
        <v>114</v>
      </c>
      <c r="L13" s="55"/>
      <c r="M13" s="56" t="s">
        <v>114</v>
      </c>
      <c r="N13" s="55"/>
      <c r="O13" s="60" t="s">
        <v>109</v>
      </c>
      <c r="P13" s="55"/>
      <c r="R13" s="61"/>
      <c r="S13" s="61"/>
      <c r="T13" s="61"/>
      <c r="U13" s="61"/>
      <c r="W13" s="62"/>
      <c r="AC13" s="63"/>
      <c r="AD13" s="63"/>
      <c r="AE13" s="63"/>
      <c r="AF13" s="63"/>
      <c r="AG13" s="63"/>
    </row>
    <row r="14" spans="2:34" ht="16.25" customHeight="1" x14ac:dyDescent="0.3">
      <c r="B14" s="53" t="s">
        <v>115</v>
      </c>
      <c r="C14" s="356">
        <v>99</v>
      </c>
      <c r="D14" s="357"/>
      <c r="E14" s="356">
        <v>56</v>
      </c>
      <c r="F14" s="357"/>
      <c r="G14" s="356">
        <v>52</v>
      </c>
      <c r="H14" s="357"/>
      <c r="I14" s="358">
        <v>55</v>
      </c>
      <c r="J14" s="359"/>
      <c r="K14" s="358">
        <v>54</v>
      </c>
      <c r="L14" s="359"/>
      <c r="M14" s="358">
        <v>54</v>
      </c>
      <c r="N14" s="359"/>
      <c r="O14" s="64"/>
      <c r="P14" s="65"/>
      <c r="Q14" s="66"/>
      <c r="R14" s="67"/>
      <c r="S14" s="44"/>
      <c r="T14" s="44"/>
      <c r="U14" s="67"/>
      <c r="W14" s="68"/>
    </row>
    <row r="15" spans="2:34" s="67" customFormat="1" ht="19.5" customHeight="1" x14ac:dyDescent="0.3">
      <c r="B15" s="352" t="s">
        <v>116</v>
      </c>
      <c r="C15" s="352"/>
      <c r="D15" s="352"/>
      <c r="E15" s="352"/>
      <c r="F15" s="352"/>
      <c r="G15" s="352"/>
      <c r="H15" s="352"/>
      <c r="I15" s="352"/>
      <c r="J15" s="352"/>
      <c r="K15" s="352"/>
      <c r="Q15" s="69"/>
      <c r="R15" s="69"/>
      <c r="S15" s="69"/>
      <c r="T15" s="69"/>
      <c r="U15" s="69"/>
      <c r="W15" s="62"/>
    </row>
    <row r="16" spans="2:34" s="67" customFormat="1" ht="19.5" customHeight="1" x14ac:dyDescent="0.3">
      <c r="B16" s="353" t="s">
        <v>117</v>
      </c>
      <c r="C16" s="353"/>
      <c r="D16" s="353"/>
      <c r="E16" s="353"/>
      <c r="F16" s="353"/>
      <c r="G16" s="353"/>
      <c r="H16" s="353"/>
      <c r="I16" s="353"/>
      <c r="J16" s="353"/>
      <c r="K16" s="353"/>
      <c r="R16" s="44"/>
      <c r="S16" s="44"/>
      <c r="T16" s="44"/>
      <c r="W16" s="70"/>
    </row>
    <row r="17" spans="2:59" s="67" customFormat="1" x14ac:dyDescent="0.3">
      <c r="B17" s="352" t="s">
        <v>118</v>
      </c>
      <c r="C17" s="352"/>
      <c r="D17" s="352"/>
      <c r="E17" s="352"/>
      <c r="F17" s="352"/>
      <c r="G17" s="352"/>
      <c r="H17" s="352"/>
      <c r="I17" s="352"/>
      <c r="J17" s="352"/>
      <c r="K17" s="352"/>
      <c r="Q17" s="71"/>
      <c r="R17" s="71"/>
      <c r="S17" s="71"/>
      <c r="T17" s="71"/>
      <c r="U17" s="72"/>
    </row>
    <row r="18" spans="2:59" s="67" customFormat="1" x14ac:dyDescent="0.3">
      <c r="B18" s="354" t="s">
        <v>119</v>
      </c>
      <c r="C18" s="354"/>
      <c r="D18" s="354"/>
      <c r="E18" s="354"/>
      <c r="F18" s="354"/>
      <c r="G18" s="354"/>
      <c r="H18" s="354"/>
      <c r="I18" s="354"/>
      <c r="J18" s="354"/>
      <c r="K18" s="354"/>
      <c r="Q18" s="71"/>
      <c r="R18" s="71"/>
      <c r="S18" s="71"/>
      <c r="T18" s="71"/>
      <c r="U18" s="72"/>
    </row>
    <row r="19" spans="2:59" s="67" customFormat="1" ht="15" customHeight="1" x14ac:dyDescent="0.3">
      <c r="B19" s="352" t="s">
        <v>120</v>
      </c>
      <c r="C19" s="352"/>
      <c r="D19" s="352"/>
      <c r="E19" s="352"/>
      <c r="F19" s="352"/>
      <c r="G19" s="352"/>
      <c r="H19" s="352"/>
      <c r="I19" s="352"/>
      <c r="J19" s="352"/>
      <c r="K19" s="352"/>
      <c r="Q19" s="71"/>
      <c r="R19" s="71"/>
      <c r="S19" s="71"/>
      <c r="T19" s="71"/>
      <c r="U19" s="72"/>
    </row>
    <row r="20" spans="2:59" s="67" customFormat="1" x14ac:dyDescent="0.3">
      <c r="B20" s="73"/>
      <c r="I20" s="74"/>
      <c r="J20" s="74"/>
    </row>
    <row r="21" spans="2:59" s="67" customFormat="1" x14ac:dyDescent="0.3">
      <c r="B21" s="40" t="s">
        <v>121</v>
      </c>
      <c r="C21" s="75"/>
      <c r="D21" s="75"/>
      <c r="E21" s="75"/>
      <c r="F21" s="75"/>
      <c r="G21" s="75"/>
      <c r="H21" s="75"/>
      <c r="I21" s="75"/>
      <c r="J21" s="75"/>
      <c r="K21" s="76"/>
      <c r="L21" s="76"/>
      <c r="M21" s="41"/>
      <c r="N21" s="41"/>
      <c r="O21" s="41"/>
      <c r="P21" s="41"/>
      <c r="Q21" s="41"/>
      <c r="R21" s="41"/>
      <c r="S21" s="41"/>
      <c r="T21" s="41"/>
      <c r="U21" s="77"/>
      <c r="V21" s="77"/>
      <c r="W21" s="41"/>
      <c r="X21" s="41"/>
      <c r="Y21" s="41"/>
      <c r="Z21" s="41"/>
      <c r="AA21" s="41"/>
      <c r="AB21" s="41"/>
      <c r="AC21" s="41"/>
      <c r="AD21" s="41"/>
      <c r="AE21" s="41"/>
      <c r="AF21" s="41"/>
      <c r="AG21" s="41"/>
      <c r="AH21" s="41"/>
      <c r="AI21" s="41"/>
      <c r="AJ21" s="41"/>
      <c r="AK21" s="41"/>
      <c r="AL21" s="41"/>
      <c r="AM21" s="41"/>
      <c r="AN21" s="41"/>
      <c r="AO21" s="41"/>
      <c r="AP21" s="41"/>
      <c r="AQ21" s="76"/>
      <c r="AR21" s="76"/>
      <c r="AS21" s="76"/>
      <c r="AT21" s="76"/>
      <c r="AU21" s="78"/>
    </row>
    <row r="22" spans="2:59" x14ac:dyDescent="0.3">
      <c r="B22" s="79"/>
      <c r="C22" s="332" t="s">
        <v>122</v>
      </c>
      <c r="D22" s="351"/>
      <c r="E22" s="351"/>
      <c r="F22" s="351"/>
      <c r="G22" s="351"/>
      <c r="H22" s="351"/>
      <c r="I22" s="351"/>
      <c r="J22" s="351"/>
      <c r="K22" s="351"/>
      <c r="L22" s="333"/>
      <c r="M22" s="332" t="s">
        <v>123</v>
      </c>
      <c r="N22" s="351"/>
      <c r="O22" s="351"/>
      <c r="P22" s="351"/>
      <c r="Q22" s="351"/>
      <c r="R22" s="351"/>
      <c r="S22" s="351"/>
      <c r="T22" s="351"/>
      <c r="U22" s="351"/>
      <c r="V22" s="333"/>
      <c r="W22" s="332" t="s">
        <v>124</v>
      </c>
      <c r="X22" s="351"/>
      <c r="Y22" s="351"/>
      <c r="Z22" s="351"/>
      <c r="AA22" s="351"/>
      <c r="AB22" s="351"/>
      <c r="AC22" s="351"/>
      <c r="AD22" s="351"/>
      <c r="AE22" s="351"/>
      <c r="AF22" s="333"/>
      <c r="AG22" s="332" t="s">
        <v>125</v>
      </c>
      <c r="AH22" s="351"/>
      <c r="AI22" s="351"/>
      <c r="AJ22" s="351"/>
      <c r="AK22" s="351"/>
      <c r="AL22" s="351"/>
      <c r="AM22" s="351"/>
      <c r="AN22" s="351"/>
      <c r="AO22" s="351"/>
      <c r="AP22" s="333"/>
      <c r="AQ22" s="332" t="s">
        <v>126</v>
      </c>
      <c r="AR22" s="351"/>
      <c r="AS22" s="351"/>
      <c r="AT22" s="351"/>
      <c r="AU22" s="333"/>
    </row>
    <row r="23" spans="2:59" s="81" customFormat="1" x14ac:dyDescent="0.3">
      <c r="B23" s="330" t="s">
        <v>20</v>
      </c>
      <c r="C23" s="332" t="s">
        <v>99</v>
      </c>
      <c r="D23" s="333"/>
      <c r="E23" s="332" t="s">
        <v>100</v>
      </c>
      <c r="F23" s="333"/>
      <c r="G23" s="332" t="s">
        <v>101</v>
      </c>
      <c r="H23" s="333"/>
      <c r="I23" s="332" t="s">
        <v>102</v>
      </c>
      <c r="J23" s="333"/>
      <c r="K23" s="328" t="s">
        <v>103</v>
      </c>
      <c r="L23" s="329"/>
      <c r="M23" s="332" t="s">
        <v>99</v>
      </c>
      <c r="N23" s="333"/>
      <c r="O23" s="332" t="s">
        <v>100</v>
      </c>
      <c r="P23" s="333"/>
      <c r="Q23" s="332" t="s">
        <v>101</v>
      </c>
      <c r="R23" s="333"/>
      <c r="S23" s="332" t="s">
        <v>102</v>
      </c>
      <c r="T23" s="333"/>
      <c r="U23" s="328" t="s">
        <v>103</v>
      </c>
      <c r="V23" s="329"/>
      <c r="W23" s="332" t="s">
        <v>99</v>
      </c>
      <c r="X23" s="333"/>
      <c r="Y23" s="332" t="s">
        <v>100</v>
      </c>
      <c r="Z23" s="333"/>
      <c r="AA23" s="332" t="s">
        <v>101</v>
      </c>
      <c r="AB23" s="333"/>
      <c r="AC23" s="332" t="s">
        <v>102</v>
      </c>
      <c r="AD23" s="333"/>
      <c r="AE23" s="328" t="s">
        <v>103</v>
      </c>
      <c r="AF23" s="329"/>
      <c r="AG23" s="332" t="s">
        <v>99</v>
      </c>
      <c r="AH23" s="333"/>
      <c r="AI23" s="332" t="s">
        <v>100</v>
      </c>
      <c r="AJ23" s="333"/>
      <c r="AK23" s="332" t="s">
        <v>101</v>
      </c>
      <c r="AL23" s="333"/>
      <c r="AM23" s="332" t="s">
        <v>102</v>
      </c>
      <c r="AN23" s="333"/>
      <c r="AO23" s="328" t="s">
        <v>103</v>
      </c>
      <c r="AP23" s="329"/>
      <c r="AQ23" s="80" t="s">
        <v>99</v>
      </c>
      <c r="AR23" s="80" t="s">
        <v>100</v>
      </c>
      <c r="AS23" s="80" t="s">
        <v>101</v>
      </c>
      <c r="AT23" s="80" t="s">
        <v>102</v>
      </c>
      <c r="AU23" s="80" t="s">
        <v>103</v>
      </c>
    </row>
    <row r="24" spans="2:59" ht="54" x14ac:dyDescent="0.3">
      <c r="B24" s="331"/>
      <c r="C24" s="82" t="s">
        <v>0</v>
      </c>
      <c r="D24" s="83" t="s">
        <v>127</v>
      </c>
      <c r="E24" s="82" t="s">
        <v>0</v>
      </c>
      <c r="F24" s="83" t="s">
        <v>127</v>
      </c>
      <c r="G24" s="82" t="s">
        <v>0</v>
      </c>
      <c r="H24" s="83" t="s">
        <v>127</v>
      </c>
      <c r="I24" s="82" t="s">
        <v>0</v>
      </c>
      <c r="J24" s="83" t="s">
        <v>127</v>
      </c>
      <c r="K24" s="82" t="s">
        <v>0</v>
      </c>
      <c r="L24" s="83" t="s">
        <v>127</v>
      </c>
      <c r="M24" s="82" t="s">
        <v>0</v>
      </c>
      <c r="N24" s="83" t="s">
        <v>127</v>
      </c>
      <c r="O24" s="82" t="s">
        <v>0</v>
      </c>
      <c r="P24" s="83" t="s">
        <v>127</v>
      </c>
      <c r="Q24" s="82" t="s">
        <v>0</v>
      </c>
      <c r="R24" s="83" t="s">
        <v>127</v>
      </c>
      <c r="S24" s="82" t="s">
        <v>0</v>
      </c>
      <c r="T24" s="83" t="s">
        <v>127</v>
      </c>
      <c r="U24" s="82" t="s">
        <v>0</v>
      </c>
      <c r="V24" s="83" t="s">
        <v>127</v>
      </c>
      <c r="W24" s="82" t="s">
        <v>0</v>
      </c>
      <c r="X24" s="83" t="s">
        <v>127</v>
      </c>
      <c r="Y24" s="82" t="s">
        <v>0</v>
      </c>
      <c r="Z24" s="83" t="s">
        <v>127</v>
      </c>
      <c r="AA24" s="83" t="s">
        <v>0</v>
      </c>
      <c r="AB24" s="83" t="s">
        <v>127</v>
      </c>
      <c r="AC24" s="82" t="s">
        <v>0</v>
      </c>
      <c r="AD24" s="83" t="s">
        <v>127</v>
      </c>
      <c r="AE24" s="82" t="s">
        <v>0</v>
      </c>
      <c r="AF24" s="83" t="s">
        <v>127</v>
      </c>
      <c r="AG24" s="82" t="s">
        <v>0</v>
      </c>
      <c r="AH24" s="83" t="s">
        <v>127</v>
      </c>
      <c r="AI24" s="82" t="s">
        <v>0</v>
      </c>
      <c r="AJ24" s="83" t="s">
        <v>127</v>
      </c>
      <c r="AK24" s="82" t="s">
        <v>0</v>
      </c>
      <c r="AL24" s="83" t="s">
        <v>127</v>
      </c>
      <c r="AM24" s="82" t="s">
        <v>0</v>
      </c>
      <c r="AN24" s="83" t="s">
        <v>127</v>
      </c>
      <c r="AO24" s="82" t="s">
        <v>0</v>
      </c>
      <c r="AP24" s="83" t="s">
        <v>127</v>
      </c>
      <c r="AQ24" s="84" t="s">
        <v>0</v>
      </c>
      <c r="AR24" s="84" t="s">
        <v>0</v>
      </c>
      <c r="AS24" s="84" t="s">
        <v>0</v>
      </c>
      <c r="AT24" s="85" t="s">
        <v>0</v>
      </c>
      <c r="AU24" s="85" t="s">
        <v>0</v>
      </c>
    </row>
    <row r="25" spans="2:59" x14ac:dyDescent="0.3">
      <c r="B25" s="86" t="s">
        <v>13</v>
      </c>
      <c r="C25" s="87">
        <v>5275</v>
      </c>
      <c r="D25" s="57">
        <v>5.6694216652515506E-2</v>
      </c>
      <c r="E25" s="87">
        <v>5432.0000099999997</v>
      </c>
      <c r="F25" s="57">
        <v>4.8823898700762626E-2</v>
      </c>
      <c r="G25" s="87">
        <v>4077</v>
      </c>
      <c r="H25" s="57">
        <v>4.1395057082940993E-2</v>
      </c>
      <c r="I25" s="87">
        <v>4793</v>
      </c>
      <c r="J25" s="57">
        <v>3.992436610801986E-2</v>
      </c>
      <c r="K25" s="87">
        <v>5512</v>
      </c>
      <c r="L25" s="57">
        <f>K25/$AU25</f>
        <v>5.7273482959268499E-2</v>
      </c>
      <c r="M25" s="87">
        <v>5705</v>
      </c>
      <c r="N25" s="57">
        <v>6.1315735735090228E-2</v>
      </c>
      <c r="O25" s="87">
        <v>6995</v>
      </c>
      <c r="P25" s="57">
        <v>6.2872454120601995E-2</v>
      </c>
      <c r="Q25" s="87">
        <v>7400</v>
      </c>
      <c r="R25" s="57">
        <v>7.5134516167221818E-2</v>
      </c>
      <c r="S25" s="87">
        <v>10848</v>
      </c>
      <c r="T25" s="57">
        <v>9.0360843634425078E-2</v>
      </c>
      <c r="U25" s="87">
        <v>6619</v>
      </c>
      <c r="V25" s="57">
        <f>U25/$AU25</f>
        <v>6.8775976724854526E-2</v>
      </c>
      <c r="W25" s="87">
        <v>962</v>
      </c>
      <c r="X25" s="57">
        <v>1.0339305482411357E-2</v>
      </c>
      <c r="Y25" s="87">
        <v>1355</v>
      </c>
      <c r="Z25" s="57">
        <v>1.2179010054812823E-2</v>
      </c>
      <c r="AA25" s="87">
        <v>1825.7800000000002</v>
      </c>
      <c r="AB25" s="57">
        <v>1.8537715801052738E-2</v>
      </c>
      <c r="AC25" s="87">
        <v>2387</v>
      </c>
      <c r="AD25" s="57">
        <v>1.9883050678039516E-2</v>
      </c>
      <c r="AE25" s="87">
        <v>2423</v>
      </c>
      <c r="AF25" s="57">
        <f>AE25/$AU25</f>
        <v>2.5176641729010806E-2</v>
      </c>
      <c r="AG25" s="87">
        <v>81101</v>
      </c>
      <c r="AH25" s="57">
        <v>0.87165074212998295</v>
      </c>
      <c r="AI25" s="87">
        <v>97474.99</v>
      </c>
      <c r="AJ25" s="57">
        <v>0.87612463712382249</v>
      </c>
      <c r="AK25" s="87">
        <v>85187.24</v>
      </c>
      <c r="AL25" s="57">
        <v>0.86493271094878443</v>
      </c>
      <c r="AM25" s="87">
        <v>102024</v>
      </c>
      <c r="AN25" s="57">
        <v>0.84983173957951552</v>
      </c>
      <c r="AO25" s="87">
        <v>81686</v>
      </c>
      <c r="AP25" s="57">
        <f>AO25/$AU25</f>
        <v>0.84877389858686614</v>
      </c>
      <c r="AQ25" s="88">
        <v>93043</v>
      </c>
      <c r="AR25" s="88">
        <v>111256.99001000001</v>
      </c>
      <c r="AS25" s="88">
        <v>98490.02</v>
      </c>
      <c r="AT25" s="88">
        <v>120052</v>
      </c>
      <c r="AU25" s="88">
        <f t="shared" ref="AU25:AU31" si="0">SUM(K25,U25,AE25,AO25)</f>
        <v>96240</v>
      </c>
      <c r="AV25" s="89"/>
      <c r="AW25" s="89"/>
      <c r="AX25" s="89"/>
      <c r="AY25" s="89"/>
      <c r="AZ25" s="33"/>
      <c r="BA25" s="44"/>
      <c r="BB25" s="90"/>
      <c r="BC25" s="44"/>
      <c r="BD25" s="44"/>
      <c r="BE25" s="44"/>
      <c r="BF25" s="44"/>
      <c r="BG25" s="44"/>
    </row>
    <row r="26" spans="2:59" x14ac:dyDescent="0.3">
      <c r="B26" s="86" t="s">
        <v>14</v>
      </c>
      <c r="C26" s="87">
        <v>12488</v>
      </c>
      <c r="D26" s="57">
        <v>0.18544698544698546</v>
      </c>
      <c r="E26" s="87">
        <v>13162.00001</v>
      </c>
      <c r="F26" s="57">
        <v>0.15169550450779573</v>
      </c>
      <c r="G26" s="87">
        <v>9963</v>
      </c>
      <c r="H26" s="57">
        <v>0.1353209747510864</v>
      </c>
      <c r="I26" s="87">
        <v>10453</v>
      </c>
      <c r="J26" s="57">
        <v>0.12637980437910315</v>
      </c>
      <c r="K26" s="87">
        <v>9154</v>
      </c>
      <c r="L26" s="57">
        <f t="shared" ref="L26:L31" si="1">K26/$AU26</f>
        <v>0.13241143882082362</v>
      </c>
      <c r="M26" s="87">
        <v>18082</v>
      </c>
      <c r="N26" s="57">
        <v>0.2685179685179685</v>
      </c>
      <c r="O26" s="87">
        <v>18085</v>
      </c>
      <c r="P26" s="57">
        <v>0.20843437144348445</v>
      </c>
      <c r="Q26" s="87">
        <v>16964</v>
      </c>
      <c r="R26" s="57">
        <v>0.23041102235043959</v>
      </c>
      <c r="S26" s="87">
        <v>19007</v>
      </c>
      <c r="T26" s="57">
        <v>0.22980014750154151</v>
      </c>
      <c r="U26" s="87">
        <v>19013</v>
      </c>
      <c r="V26" s="57">
        <f t="shared" ref="V26:V31" si="2">U26/$AU26</f>
        <v>0.27502061244268294</v>
      </c>
      <c r="W26" s="87">
        <v>2058</v>
      </c>
      <c r="X26" s="57">
        <v>3.0561330561330563E-2</v>
      </c>
      <c r="Y26" s="87">
        <v>2396.33</v>
      </c>
      <c r="Z26" s="57">
        <v>2.7618332171477196E-2</v>
      </c>
      <c r="AA26" s="87">
        <v>2736.15</v>
      </c>
      <c r="AB26" s="57">
        <v>3.7163352912293994E-2</v>
      </c>
      <c r="AC26" s="87">
        <v>3027</v>
      </c>
      <c r="AD26" s="57">
        <v>3.659730870138192E-2</v>
      </c>
      <c r="AE26" s="87">
        <v>2705</v>
      </c>
      <c r="AF26" s="57">
        <f t="shared" ref="AF26:AF31" si="3">AE26/$AU26</f>
        <v>3.9127478917448978E-2</v>
      </c>
      <c r="AG26" s="87">
        <v>34712</v>
      </c>
      <c r="AH26" s="57">
        <v>0.51547371547371545</v>
      </c>
      <c r="AI26" s="87">
        <v>53122.59</v>
      </c>
      <c r="AJ26" s="57">
        <v>0.61225179187724255</v>
      </c>
      <c r="AK26" s="87">
        <v>43961.8</v>
      </c>
      <c r="AL26" s="57">
        <v>0.59710464998617985</v>
      </c>
      <c r="AM26" s="87">
        <v>50224</v>
      </c>
      <c r="AN26" s="57">
        <v>0.60722273941797344</v>
      </c>
      <c r="AO26" s="87">
        <v>38261</v>
      </c>
      <c r="AP26" s="57">
        <f t="shared" ref="AP26:AP31" si="4">AO26/$AU26</f>
        <v>0.55344046981904449</v>
      </c>
      <c r="AQ26" s="88">
        <v>67340</v>
      </c>
      <c r="AR26" s="88">
        <v>86765.920010000002</v>
      </c>
      <c r="AS26" s="88">
        <v>73624.950000000012</v>
      </c>
      <c r="AT26" s="88">
        <v>82711</v>
      </c>
      <c r="AU26" s="88">
        <f t="shared" si="0"/>
        <v>69133</v>
      </c>
      <c r="AV26" s="89"/>
      <c r="AW26" s="89"/>
      <c r="AX26" s="89"/>
      <c r="AY26" s="89"/>
      <c r="AZ26" s="33"/>
      <c r="BA26" s="44"/>
      <c r="BB26" s="90"/>
      <c r="BC26" s="44"/>
      <c r="BD26" s="44"/>
      <c r="BE26" s="44"/>
      <c r="BF26" s="44"/>
      <c r="BG26" s="44"/>
    </row>
    <row r="27" spans="2:59" x14ac:dyDescent="0.3">
      <c r="B27" s="86" t="s">
        <v>15</v>
      </c>
      <c r="C27" s="87">
        <v>8631</v>
      </c>
      <c r="D27" s="57">
        <v>0.25397993114204159</v>
      </c>
      <c r="E27" s="87">
        <v>8921.0001000000011</v>
      </c>
      <c r="F27" s="57">
        <v>0.22945879713934308</v>
      </c>
      <c r="G27" s="87">
        <v>6930</v>
      </c>
      <c r="H27" s="57">
        <v>0.19556957309956044</v>
      </c>
      <c r="I27" s="87">
        <v>7388</v>
      </c>
      <c r="J27" s="57">
        <v>0.18824368741559863</v>
      </c>
      <c r="K27" s="87">
        <v>6251</v>
      </c>
      <c r="L27" s="57">
        <f t="shared" si="1"/>
        <v>0.18522030282378737</v>
      </c>
      <c r="M27" s="87">
        <v>16121</v>
      </c>
      <c r="N27" s="57">
        <v>0.47438425094900394</v>
      </c>
      <c r="O27" s="87">
        <v>16762</v>
      </c>
      <c r="P27" s="57">
        <v>0.43113869684293221</v>
      </c>
      <c r="Q27" s="87">
        <v>16035</v>
      </c>
      <c r="R27" s="57">
        <v>0.45251920702041148</v>
      </c>
      <c r="S27" s="87">
        <v>17697</v>
      </c>
      <c r="T27" s="57">
        <v>0.45091344561367747</v>
      </c>
      <c r="U27" s="87">
        <v>16249</v>
      </c>
      <c r="V27" s="57">
        <f t="shared" si="2"/>
        <v>0.48146611751459301</v>
      </c>
      <c r="W27" s="87">
        <v>1342</v>
      </c>
      <c r="X27" s="57">
        <v>3.9490333401995113E-2</v>
      </c>
      <c r="Y27" s="87">
        <v>1376.82</v>
      </c>
      <c r="Z27" s="57">
        <v>3.5413457856299124E-2</v>
      </c>
      <c r="AA27" s="87">
        <v>1477</v>
      </c>
      <c r="AB27" s="57">
        <v>4.1681999923239649E-2</v>
      </c>
      <c r="AC27" s="87">
        <v>1563</v>
      </c>
      <c r="AD27" s="57">
        <v>3.9824699977068313E-2</v>
      </c>
      <c r="AE27" s="87">
        <v>1600</v>
      </c>
      <c r="AF27" s="57">
        <f t="shared" si="3"/>
        <v>4.7408812112951497E-2</v>
      </c>
      <c r="AG27" s="87">
        <v>7889</v>
      </c>
      <c r="AH27" s="57">
        <v>0.23214548450695935</v>
      </c>
      <c r="AI27" s="87">
        <v>11818.619999999999</v>
      </c>
      <c r="AJ27" s="57">
        <v>0.30398904816142558</v>
      </c>
      <c r="AK27" s="87">
        <v>10992.96</v>
      </c>
      <c r="AL27" s="57">
        <v>0.31022921995678843</v>
      </c>
      <c r="AM27" s="87">
        <v>12599</v>
      </c>
      <c r="AN27" s="57">
        <v>0.32101816699365554</v>
      </c>
      <c r="AO27" s="87">
        <v>9649</v>
      </c>
      <c r="AP27" s="57">
        <f t="shared" si="4"/>
        <v>0.28590476754866812</v>
      </c>
      <c r="AQ27" s="88">
        <v>33983</v>
      </c>
      <c r="AR27" s="88">
        <v>38878.4401</v>
      </c>
      <c r="AS27" s="88">
        <v>35434.959999999999</v>
      </c>
      <c r="AT27" s="88">
        <v>39247</v>
      </c>
      <c r="AU27" s="88">
        <f t="shared" si="0"/>
        <v>33749</v>
      </c>
      <c r="AV27" s="89"/>
      <c r="AW27" s="89"/>
      <c r="AX27" s="89"/>
      <c r="AY27" s="89"/>
      <c r="AZ27" s="33"/>
      <c r="BA27" s="44"/>
      <c r="BB27" s="90"/>
      <c r="BC27" s="44"/>
      <c r="BD27" s="44"/>
      <c r="BE27" s="44"/>
      <c r="BF27" s="44"/>
      <c r="BG27" s="44"/>
    </row>
    <row r="28" spans="2:59" x14ac:dyDescent="0.3">
      <c r="B28" s="86" t="s">
        <v>16</v>
      </c>
      <c r="C28" s="87">
        <v>8945</v>
      </c>
      <c r="D28" s="57">
        <v>0.26518632711748835</v>
      </c>
      <c r="E28" s="87">
        <v>9306.0000099999997</v>
      </c>
      <c r="F28" s="57">
        <v>0.25211928139445333</v>
      </c>
      <c r="G28" s="87">
        <v>7522</v>
      </c>
      <c r="H28" s="57">
        <v>0.20330834188559974</v>
      </c>
      <c r="I28" s="87">
        <v>8409</v>
      </c>
      <c r="J28" s="57">
        <v>0.21422020685789983</v>
      </c>
      <c r="K28" s="87">
        <v>7788</v>
      </c>
      <c r="L28" s="57">
        <f t="shared" si="1"/>
        <v>0.21430930104567969</v>
      </c>
      <c r="M28" s="87">
        <v>20039</v>
      </c>
      <c r="N28" s="57">
        <v>0.59408259464587476</v>
      </c>
      <c r="O28" s="87">
        <v>20965</v>
      </c>
      <c r="P28" s="57">
        <v>0.56798632374326785</v>
      </c>
      <c r="Q28" s="87">
        <v>20615</v>
      </c>
      <c r="R28" s="57">
        <v>0.55719243126450924</v>
      </c>
      <c r="S28" s="87">
        <v>23009</v>
      </c>
      <c r="T28" s="57">
        <v>0.58615682478218778</v>
      </c>
      <c r="U28" s="87">
        <v>20977</v>
      </c>
      <c r="V28" s="57">
        <f t="shared" si="2"/>
        <v>0.57724270776004405</v>
      </c>
      <c r="W28" s="87">
        <v>1292</v>
      </c>
      <c r="X28" s="57">
        <v>3.8303044677003351E-2</v>
      </c>
      <c r="Y28" s="87">
        <v>1360.13</v>
      </c>
      <c r="Z28" s="57">
        <v>3.6848806988453664E-2</v>
      </c>
      <c r="AA28" s="87">
        <v>1461</v>
      </c>
      <c r="AB28" s="57">
        <v>3.9488631679720984E-2</v>
      </c>
      <c r="AC28" s="87">
        <v>1598</v>
      </c>
      <c r="AD28" s="57">
        <v>4.0709227085137821E-2</v>
      </c>
      <c r="AE28" s="87">
        <v>1730</v>
      </c>
      <c r="AF28" s="57">
        <f t="shared" si="3"/>
        <v>4.7605943863511281E-2</v>
      </c>
      <c r="AG28" s="87">
        <v>3455</v>
      </c>
      <c r="AH28" s="57">
        <v>0.10242803355963358</v>
      </c>
      <c r="AI28" s="87">
        <v>5279.97</v>
      </c>
      <c r="AJ28" s="57">
        <v>0.14304558787382507</v>
      </c>
      <c r="AK28" s="87">
        <v>7399.99</v>
      </c>
      <c r="AL28" s="57">
        <v>0.20001059517017006</v>
      </c>
      <c r="AM28" s="87">
        <v>6238</v>
      </c>
      <c r="AN28" s="57">
        <v>0.15891374127477453</v>
      </c>
      <c r="AO28" s="87">
        <v>5845</v>
      </c>
      <c r="AP28" s="57">
        <f t="shared" si="4"/>
        <v>0.16084204733076499</v>
      </c>
      <c r="AQ28" s="88">
        <v>33731</v>
      </c>
      <c r="AR28" s="88">
        <v>36911.100010000002</v>
      </c>
      <c r="AS28" s="88">
        <v>36997.99</v>
      </c>
      <c r="AT28" s="88">
        <v>39254</v>
      </c>
      <c r="AU28" s="88">
        <f t="shared" si="0"/>
        <v>36340</v>
      </c>
      <c r="AV28" s="89"/>
      <c r="AW28" s="89"/>
      <c r="AX28" s="89"/>
      <c r="AY28" s="89"/>
      <c r="AZ28" s="33"/>
      <c r="BA28" s="44"/>
      <c r="BB28" s="90"/>
      <c r="BC28" s="44"/>
      <c r="BD28" s="44"/>
      <c r="BE28" s="44"/>
      <c r="BF28" s="44"/>
      <c r="BG28" s="44"/>
    </row>
    <row r="29" spans="2:59" x14ac:dyDescent="0.3">
      <c r="B29" s="86" t="s">
        <v>17</v>
      </c>
      <c r="C29" s="87">
        <v>4043</v>
      </c>
      <c r="D29" s="57">
        <v>0.2094059149531258</v>
      </c>
      <c r="E29" s="87">
        <v>4762.0002000000004</v>
      </c>
      <c r="F29" s="57">
        <v>0.2290361318286516</v>
      </c>
      <c r="G29" s="87">
        <v>4190</v>
      </c>
      <c r="H29" s="57">
        <v>0.18438931052480104</v>
      </c>
      <c r="I29" s="87">
        <v>4909</v>
      </c>
      <c r="J29" s="57">
        <v>0.20279258065848721</v>
      </c>
      <c r="K29" s="87">
        <v>4338</v>
      </c>
      <c r="L29" s="57">
        <f t="shared" si="1"/>
        <v>0.17402118100128369</v>
      </c>
      <c r="M29" s="87">
        <v>13902</v>
      </c>
      <c r="N29" s="57">
        <v>0.72004972289843061</v>
      </c>
      <c r="O29" s="87">
        <v>14390</v>
      </c>
      <c r="P29" s="57">
        <v>0.69211041549605479</v>
      </c>
      <c r="Q29" s="87">
        <v>15025</v>
      </c>
      <c r="R29" s="57">
        <v>0.66120510516351683</v>
      </c>
      <c r="S29" s="87">
        <v>17019</v>
      </c>
      <c r="T29" s="57">
        <v>0.70306109802949557</v>
      </c>
      <c r="U29" s="87">
        <v>17257</v>
      </c>
      <c r="V29" s="57">
        <f t="shared" si="2"/>
        <v>0.6922737483953787</v>
      </c>
      <c r="W29" s="87">
        <v>714</v>
      </c>
      <c r="X29" s="57">
        <v>3.6981405707774383E-2</v>
      </c>
      <c r="Y29" s="87">
        <v>685.99</v>
      </c>
      <c r="Z29" s="57">
        <v>3.2993802913560709E-2</v>
      </c>
      <c r="AA29" s="87">
        <v>775</v>
      </c>
      <c r="AB29" s="57">
        <v>3.4105421397785392E-2</v>
      </c>
      <c r="AC29" s="87">
        <v>979</v>
      </c>
      <c r="AD29" s="57">
        <v>4.0442847110339984E-2</v>
      </c>
      <c r="AE29" s="87">
        <v>1291</v>
      </c>
      <c r="AF29" s="57">
        <f t="shared" si="3"/>
        <v>5.1789152759948651E-2</v>
      </c>
      <c r="AG29" s="87">
        <v>648</v>
      </c>
      <c r="AH29" s="57">
        <v>3.3562956440669187E-2</v>
      </c>
      <c r="AI29" s="87">
        <v>953.49</v>
      </c>
      <c r="AJ29" s="57">
        <v>4.5859649761732679E-2</v>
      </c>
      <c r="AK29" s="87">
        <v>2733.66</v>
      </c>
      <c r="AL29" s="57">
        <v>0.12030016291389679</v>
      </c>
      <c r="AM29" s="87">
        <v>1300</v>
      </c>
      <c r="AN29" s="57">
        <v>5.3703474201677204E-2</v>
      </c>
      <c r="AO29" s="87">
        <v>2042</v>
      </c>
      <c r="AP29" s="57">
        <f t="shared" si="4"/>
        <v>8.1915917843388961E-2</v>
      </c>
      <c r="AQ29" s="88">
        <v>19307</v>
      </c>
      <c r="AR29" s="88">
        <v>20791.480200000005</v>
      </c>
      <c r="AS29" s="88">
        <v>22723.66</v>
      </c>
      <c r="AT29" s="88">
        <v>24207</v>
      </c>
      <c r="AU29" s="88">
        <f t="shared" si="0"/>
        <v>24928</v>
      </c>
      <c r="AV29" s="89"/>
      <c r="AW29" s="89"/>
      <c r="AX29" s="89"/>
      <c r="AY29" s="89"/>
      <c r="AZ29" s="33"/>
      <c r="BA29" s="44"/>
      <c r="BB29" s="90"/>
      <c r="BC29" s="44"/>
      <c r="BD29" s="44"/>
      <c r="BE29" s="44"/>
      <c r="BF29" s="44"/>
      <c r="BG29" s="44"/>
    </row>
    <row r="30" spans="2:59" x14ac:dyDescent="0.3">
      <c r="B30" s="86" t="s">
        <v>18</v>
      </c>
      <c r="C30" s="87">
        <v>638</v>
      </c>
      <c r="D30" s="57">
        <v>8.5603112840466927E-2</v>
      </c>
      <c r="E30" s="87">
        <v>788.00000999999997</v>
      </c>
      <c r="F30" s="57">
        <v>0.10502465799676841</v>
      </c>
      <c r="G30" s="87">
        <v>879</v>
      </c>
      <c r="H30" s="57">
        <v>9.2633575719253874E-2</v>
      </c>
      <c r="I30" s="87">
        <v>939</v>
      </c>
      <c r="J30" s="57">
        <v>7.7558437267696373E-2</v>
      </c>
      <c r="K30" s="87">
        <v>932</v>
      </c>
      <c r="L30" s="57">
        <f t="shared" si="1"/>
        <v>7.53923313379712E-2</v>
      </c>
      <c r="M30" s="87">
        <v>6333</v>
      </c>
      <c r="N30" s="57">
        <v>0.84972494297598278</v>
      </c>
      <c r="O30" s="87">
        <v>6253</v>
      </c>
      <c r="P30" s="57">
        <v>0.83339997223324014</v>
      </c>
      <c r="Q30" s="87">
        <v>7648</v>
      </c>
      <c r="R30" s="57">
        <v>0.80598587838549896</v>
      </c>
      <c r="S30" s="87">
        <v>10366</v>
      </c>
      <c r="T30" s="57">
        <v>0.85619889320227971</v>
      </c>
      <c r="U30" s="87">
        <v>10389</v>
      </c>
      <c r="V30" s="57">
        <f t="shared" si="2"/>
        <v>0.84039799385212743</v>
      </c>
      <c r="W30" s="87">
        <v>379</v>
      </c>
      <c r="X30" s="57">
        <v>5.0852005903662956E-2</v>
      </c>
      <c r="Y30" s="87">
        <v>347</v>
      </c>
      <c r="Z30" s="57">
        <v>4.624816733806722E-2</v>
      </c>
      <c r="AA30" s="87">
        <v>432</v>
      </c>
      <c r="AB30" s="57">
        <v>4.5526398988302241E-2</v>
      </c>
      <c r="AC30" s="87">
        <v>516</v>
      </c>
      <c r="AD30" s="57">
        <v>4.2619971917072765E-2</v>
      </c>
      <c r="AE30" s="87">
        <v>747</v>
      </c>
      <c r="AF30" s="57">
        <f t="shared" si="3"/>
        <v>6.0427115353502668E-2</v>
      </c>
      <c r="AG30" s="87">
        <v>103</v>
      </c>
      <c r="AH30" s="57">
        <v>1.3819938279887294E-2</v>
      </c>
      <c r="AI30" s="87">
        <v>115</v>
      </c>
      <c r="AJ30" s="57">
        <v>1.5327202431924295E-2</v>
      </c>
      <c r="AK30" s="87">
        <v>530</v>
      </c>
      <c r="AL30" s="57">
        <v>5.5854146906944881E-2</v>
      </c>
      <c r="AM30" s="87">
        <v>286</v>
      </c>
      <c r="AN30" s="57">
        <v>2.3622697612951184E-2</v>
      </c>
      <c r="AO30" s="87">
        <v>294</v>
      </c>
      <c r="AP30" s="57">
        <f t="shared" si="4"/>
        <v>2.3782559456398639E-2</v>
      </c>
      <c r="AQ30" s="88">
        <v>7453</v>
      </c>
      <c r="AR30" s="88">
        <v>7503.0000099999997</v>
      </c>
      <c r="AS30" s="88">
        <v>9489</v>
      </c>
      <c r="AT30" s="88">
        <v>12107</v>
      </c>
      <c r="AU30" s="88">
        <f t="shared" si="0"/>
        <v>12362</v>
      </c>
      <c r="AV30" s="89"/>
      <c r="AW30" s="89"/>
      <c r="AX30" s="89"/>
      <c r="AY30" s="89"/>
      <c r="AZ30" s="33"/>
      <c r="BA30" s="44"/>
      <c r="BB30" s="90"/>
      <c r="BC30" s="44"/>
      <c r="BD30" s="44"/>
      <c r="BE30" s="44"/>
      <c r="BF30" s="44"/>
      <c r="BG30" s="44"/>
    </row>
    <row r="31" spans="2:59" x14ac:dyDescent="0.3">
      <c r="B31" s="91" t="s">
        <v>19</v>
      </c>
      <c r="C31" s="92">
        <v>40020</v>
      </c>
      <c r="D31" s="93">
        <v>0.15702923600293497</v>
      </c>
      <c r="E31" s="92">
        <v>42371.000339999999</v>
      </c>
      <c r="F31" s="94">
        <v>0.14025166616440884</v>
      </c>
      <c r="G31" s="92">
        <v>33561</v>
      </c>
      <c r="H31" s="94">
        <v>0.10567797517460277</v>
      </c>
      <c r="I31" s="95">
        <v>36891</v>
      </c>
      <c r="J31" s="94">
        <v>0.11616358815786988</v>
      </c>
      <c r="K31" s="96">
        <v>33975</v>
      </c>
      <c r="L31" s="94">
        <f t="shared" si="1"/>
        <v>0.12456370622396902</v>
      </c>
      <c r="M31" s="92">
        <v>80182</v>
      </c>
      <c r="N31" s="93">
        <v>0.31461564720608026</v>
      </c>
      <c r="O31" s="92">
        <v>83450</v>
      </c>
      <c r="P31" s="94">
        <v>0.27622669862648602</v>
      </c>
      <c r="Q31" s="92">
        <v>83687</v>
      </c>
      <c r="R31" s="94">
        <v>0.30238049074763462</v>
      </c>
      <c r="S31" s="95">
        <v>97946</v>
      </c>
      <c r="T31" s="94">
        <v>0.30841557034807199</v>
      </c>
      <c r="U31" s="96">
        <v>90504</v>
      </c>
      <c r="V31" s="94">
        <f t="shared" si="2"/>
        <v>0.33181791517569076</v>
      </c>
      <c r="W31" s="92">
        <v>6747</v>
      </c>
      <c r="X31" s="93">
        <v>2.6473669548021047E-2</v>
      </c>
      <c r="Y31" s="92">
        <v>7521.27</v>
      </c>
      <c r="Z31" s="94">
        <v>2.4896052505433561E-2</v>
      </c>
      <c r="AA31" s="92">
        <v>8706.93</v>
      </c>
      <c r="AB31" s="94">
        <v>3.146015230926312E-2</v>
      </c>
      <c r="AC31" s="95">
        <v>10070</v>
      </c>
      <c r="AD31" s="94">
        <v>3.1708745568017935E-2</v>
      </c>
      <c r="AE31" s="96">
        <v>10496</v>
      </c>
      <c r="AF31" s="94">
        <f t="shared" si="3"/>
        <v>3.8481844312782308E-2</v>
      </c>
      <c r="AG31" s="92">
        <v>127908</v>
      </c>
      <c r="AH31" s="93">
        <v>0.50188144724296369</v>
      </c>
      <c r="AI31" s="92">
        <v>168764.66000000003</v>
      </c>
      <c r="AJ31" s="94">
        <v>0.55862558270367157</v>
      </c>
      <c r="AK31" s="92">
        <v>150805.65000000002</v>
      </c>
      <c r="AL31" s="94">
        <v>0.54489570010295552</v>
      </c>
      <c r="AM31" s="95">
        <v>172671</v>
      </c>
      <c r="AN31" s="94">
        <v>0.5437120959260402</v>
      </c>
      <c r="AO31" s="95">
        <v>137777</v>
      </c>
      <c r="AP31" s="94">
        <f t="shared" si="4"/>
        <v>0.50513653428755789</v>
      </c>
      <c r="AQ31" s="97">
        <v>254857</v>
      </c>
      <c r="AR31" s="97">
        <v>302106.93034000002</v>
      </c>
      <c r="AS31" s="97">
        <v>276760.58</v>
      </c>
      <c r="AT31" s="97">
        <v>317578</v>
      </c>
      <c r="AU31" s="97">
        <f t="shared" si="0"/>
        <v>272752</v>
      </c>
      <c r="AV31" s="89"/>
      <c r="AW31" s="89"/>
      <c r="AX31" s="89"/>
      <c r="AY31" s="89"/>
      <c r="AZ31" s="33"/>
      <c r="BA31" s="44"/>
      <c r="BB31" s="90"/>
      <c r="BC31" s="44"/>
      <c r="BD31" s="44"/>
      <c r="BE31" s="44"/>
      <c r="BF31" s="44"/>
      <c r="BG31" s="44"/>
    </row>
    <row r="32" spans="2:59" x14ac:dyDescent="0.3">
      <c r="B32" s="98" t="s">
        <v>115</v>
      </c>
      <c r="C32" s="364">
        <v>17</v>
      </c>
      <c r="D32" s="365"/>
      <c r="E32" s="334">
        <v>17</v>
      </c>
      <c r="F32" s="336"/>
      <c r="G32" s="334">
        <v>17</v>
      </c>
      <c r="H32" s="336"/>
      <c r="I32" s="334">
        <v>17</v>
      </c>
      <c r="J32" s="336"/>
      <c r="K32" s="334">
        <v>17</v>
      </c>
      <c r="L32" s="336"/>
      <c r="M32" s="364">
        <v>51</v>
      </c>
      <c r="N32" s="365"/>
      <c r="O32" s="99">
        <v>47</v>
      </c>
      <c r="P32" s="100"/>
      <c r="Q32" s="99">
        <v>50</v>
      </c>
      <c r="R32" s="100"/>
      <c r="S32" s="99">
        <v>50</v>
      </c>
      <c r="T32" s="100"/>
      <c r="U32" s="360">
        <v>50</v>
      </c>
      <c r="V32" s="361"/>
      <c r="W32" s="362">
        <v>36</v>
      </c>
      <c r="X32" s="363"/>
      <c r="Y32" s="360">
        <v>36</v>
      </c>
      <c r="Z32" s="361"/>
      <c r="AA32" s="360">
        <v>37</v>
      </c>
      <c r="AB32" s="361"/>
      <c r="AC32" s="360">
        <v>35</v>
      </c>
      <c r="AD32" s="361"/>
      <c r="AE32" s="362">
        <v>35</v>
      </c>
      <c r="AF32" s="363"/>
      <c r="AG32" s="101">
        <v>46</v>
      </c>
      <c r="AH32" s="102"/>
      <c r="AI32" s="99">
        <v>46</v>
      </c>
      <c r="AJ32" s="100"/>
      <c r="AK32" s="99">
        <v>49</v>
      </c>
      <c r="AL32" s="100"/>
      <c r="AM32" s="99">
        <v>46</v>
      </c>
      <c r="AN32" s="100"/>
      <c r="AO32" s="82">
        <v>56</v>
      </c>
      <c r="AP32" s="82">
        <v>52</v>
      </c>
      <c r="AQ32" s="82">
        <v>56</v>
      </c>
      <c r="AR32" s="82">
        <v>52</v>
      </c>
      <c r="AS32" s="82">
        <v>55</v>
      </c>
      <c r="AT32" s="82">
        <v>54</v>
      </c>
      <c r="AU32" s="82">
        <v>54</v>
      </c>
      <c r="BB32" s="90"/>
      <c r="BC32" s="61"/>
      <c r="BD32" s="61"/>
      <c r="BE32" s="61"/>
      <c r="BF32" s="61"/>
      <c r="BG32" s="61"/>
    </row>
    <row r="33" spans="2:33" x14ac:dyDescent="0.3">
      <c r="B33" s="103" t="s">
        <v>79</v>
      </c>
      <c r="C33" s="68"/>
      <c r="D33" s="68"/>
      <c r="E33" s="68"/>
      <c r="F33" s="68"/>
      <c r="G33" s="68"/>
      <c r="H33" s="68"/>
      <c r="I33" s="104"/>
      <c r="J33" s="68"/>
      <c r="Q33" s="33"/>
      <c r="R33" s="105"/>
      <c r="Y33" s="33"/>
      <c r="Z33" s="105"/>
      <c r="AG33" s="33"/>
    </row>
    <row r="34" spans="2:33" x14ac:dyDescent="0.3">
      <c r="B34" s="68" t="s">
        <v>128</v>
      </c>
      <c r="C34" s="68"/>
      <c r="D34" s="68"/>
      <c r="E34" s="68"/>
      <c r="F34" s="68"/>
      <c r="G34" s="68"/>
      <c r="H34" s="68"/>
      <c r="I34" s="104"/>
      <c r="J34" s="68"/>
      <c r="Q34" s="33"/>
      <c r="R34" s="44"/>
      <c r="Y34" s="33"/>
      <c r="Z34" s="105"/>
      <c r="AG34" s="33"/>
    </row>
    <row r="35" spans="2:33" x14ac:dyDescent="0.3">
      <c r="B35" s="106" t="s">
        <v>129</v>
      </c>
      <c r="C35" s="68"/>
      <c r="D35" s="68"/>
      <c r="E35" s="68"/>
      <c r="F35" s="68"/>
      <c r="G35" s="68"/>
      <c r="H35" s="68"/>
      <c r="I35" s="104"/>
      <c r="J35" s="68"/>
      <c r="Q35" s="33"/>
      <c r="R35" s="44"/>
      <c r="Y35" s="33"/>
      <c r="Z35" s="105"/>
      <c r="AG35" s="33"/>
    </row>
    <row r="36" spans="2:33" x14ac:dyDescent="0.3">
      <c r="B36" s="68" t="s">
        <v>130</v>
      </c>
      <c r="C36" s="68"/>
      <c r="D36" s="68"/>
      <c r="E36" s="68"/>
      <c r="F36" s="68"/>
      <c r="G36" s="68"/>
      <c r="H36" s="68"/>
      <c r="I36" s="104"/>
      <c r="J36" s="68"/>
      <c r="Q36" s="33"/>
      <c r="R36" s="44"/>
      <c r="Y36" s="33"/>
      <c r="Z36" s="105"/>
      <c r="AG36" s="33"/>
    </row>
    <row r="37" spans="2:33" x14ac:dyDescent="0.3">
      <c r="H37" s="34" t="s">
        <v>131</v>
      </c>
      <c r="I37" s="104"/>
      <c r="J37" s="33"/>
      <c r="Q37" s="33"/>
      <c r="R37" s="44"/>
      <c r="Y37" s="33"/>
      <c r="Z37" s="105"/>
      <c r="AG37" s="33"/>
    </row>
    <row r="38" spans="2:33" x14ac:dyDescent="0.3">
      <c r="I38" s="104"/>
      <c r="Q38" s="33"/>
      <c r="R38" s="44"/>
      <c r="Y38" s="33"/>
      <c r="Z38" s="105"/>
      <c r="AG38" s="33"/>
    </row>
    <row r="39" spans="2:33" x14ac:dyDescent="0.3">
      <c r="B39" s="107" t="s">
        <v>132</v>
      </c>
      <c r="C39" s="108"/>
      <c r="D39" s="108"/>
      <c r="E39" s="108"/>
      <c r="F39" s="108"/>
      <c r="G39" s="108"/>
      <c r="H39" s="108"/>
      <c r="I39" s="108"/>
      <c r="J39" s="108"/>
      <c r="K39" s="108"/>
      <c r="L39" s="42"/>
      <c r="M39" s="42"/>
      <c r="N39" s="42"/>
      <c r="O39" s="42"/>
      <c r="P39" s="42"/>
      <c r="Q39" s="109"/>
      <c r="R39" s="110"/>
      <c r="S39" s="111"/>
      <c r="T39" s="111"/>
      <c r="U39" s="111"/>
      <c r="V39" s="111"/>
      <c r="W39" s="43"/>
      <c r="Y39" s="33"/>
      <c r="Z39" s="105"/>
      <c r="AG39" s="33"/>
    </row>
    <row r="40" spans="2:33" x14ac:dyDescent="0.3">
      <c r="B40" s="79"/>
      <c r="C40" s="332" t="s">
        <v>122</v>
      </c>
      <c r="D40" s="351"/>
      <c r="E40" s="351"/>
      <c r="F40" s="351"/>
      <c r="G40" s="333"/>
      <c r="H40" s="332" t="s">
        <v>123</v>
      </c>
      <c r="I40" s="351"/>
      <c r="J40" s="351"/>
      <c r="K40" s="351"/>
      <c r="L40" s="333"/>
      <c r="M40" s="332" t="s">
        <v>124</v>
      </c>
      <c r="N40" s="351"/>
      <c r="O40" s="351"/>
      <c r="P40" s="351"/>
      <c r="Q40" s="333"/>
      <c r="R40" s="332" t="s">
        <v>125</v>
      </c>
      <c r="S40" s="351"/>
      <c r="T40" s="333"/>
      <c r="U40" s="332" t="s">
        <v>126</v>
      </c>
      <c r="V40" s="351"/>
      <c r="W40" s="333"/>
    </row>
    <row r="41" spans="2:33" x14ac:dyDescent="0.3">
      <c r="B41" s="326" t="s">
        <v>7</v>
      </c>
      <c r="C41" s="40" t="s">
        <v>99</v>
      </c>
      <c r="D41" s="40" t="s">
        <v>100</v>
      </c>
      <c r="E41" s="40" t="s">
        <v>101</v>
      </c>
      <c r="F41" s="40" t="s">
        <v>102</v>
      </c>
      <c r="G41" s="40" t="s">
        <v>103</v>
      </c>
      <c r="H41" s="40" t="s">
        <v>99</v>
      </c>
      <c r="I41" s="112" t="s">
        <v>100</v>
      </c>
      <c r="J41" s="40" t="s">
        <v>101</v>
      </c>
      <c r="K41" s="40" t="s">
        <v>102</v>
      </c>
      <c r="L41" s="107" t="s">
        <v>103</v>
      </c>
      <c r="M41" s="40" t="s">
        <v>99</v>
      </c>
      <c r="N41" s="40" t="s">
        <v>100</v>
      </c>
      <c r="O41" s="40" t="s">
        <v>101</v>
      </c>
      <c r="P41" s="40" t="s">
        <v>102</v>
      </c>
      <c r="Q41" s="107" t="s">
        <v>103</v>
      </c>
      <c r="R41" s="40" t="s">
        <v>101</v>
      </c>
      <c r="S41" s="40" t="s">
        <v>102</v>
      </c>
      <c r="T41" s="40" t="s">
        <v>103</v>
      </c>
      <c r="U41" s="40" t="s">
        <v>101</v>
      </c>
      <c r="V41" s="80" t="s">
        <v>102</v>
      </c>
      <c r="W41" s="112" t="s">
        <v>103</v>
      </c>
    </row>
    <row r="42" spans="2:33" ht="28.5" customHeight="1" x14ac:dyDescent="0.3">
      <c r="B42" s="326"/>
      <c r="C42" s="82" t="s">
        <v>0</v>
      </c>
      <c r="D42" s="82" t="s">
        <v>0</v>
      </c>
      <c r="E42" s="82" t="s">
        <v>0</v>
      </c>
      <c r="F42" s="82" t="s">
        <v>0</v>
      </c>
      <c r="G42" s="82" t="s">
        <v>0</v>
      </c>
      <c r="H42" s="82" t="s">
        <v>0</v>
      </c>
      <c r="I42" s="82" t="s">
        <v>0</v>
      </c>
      <c r="J42" s="82" t="s">
        <v>0</v>
      </c>
      <c r="K42" s="82" t="s">
        <v>0</v>
      </c>
      <c r="L42" s="113" t="s">
        <v>0</v>
      </c>
      <c r="M42" s="82" t="s">
        <v>0</v>
      </c>
      <c r="N42" s="82" t="s">
        <v>0</v>
      </c>
      <c r="O42" s="82" t="s">
        <v>0</v>
      </c>
      <c r="P42" s="82" t="s">
        <v>0</v>
      </c>
      <c r="Q42" s="113" t="s">
        <v>0</v>
      </c>
      <c r="R42" s="82" t="s">
        <v>0</v>
      </c>
      <c r="S42" s="82" t="s">
        <v>0</v>
      </c>
      <c r="T42" s="82" t="s">
        <v>0</v>
      </c>
      <c r="U42" s="43"/>
      <c r="V42" s="114"/>
      <c r="W42" s="114"/>
    </row>
    <row r="43" spans="2:33" x14ac:dyDescent="0.3">
      <c r="B43" s="113" t="s">
        <v>8</v>
      </c>
      <c r="C43" s="87">
        <v>403</v>
      </c>
      <c r="D43" s="87">
        <v>275</v>
      </c>
      <c r="E43" s="87">
        <v>220</v>
      </c>
      <c r="F43" s="87">
        <v>760</v>
      </c>
      <c r="G43" s="87">
        <v>208</v>
      </c>
      <c r="H43" s="87">
        <v>473</v>
      </c>
      <c r="I43" s="87">
        <v>699</v>
      </c>
      <c r="J43" s="87">
        <v>1328</v>
      </c>
      <c r="K43" s="87">
        <v>1794</v>
      </c>
      <c r="L43" s="87">
        <v>948</v>
      </c>
      <c r="M43" s="87" t="s">
        <v>109</v>
      </c>
      <c r="N43" s="87">
        <v>0</v>
      </c>
      <c r="O43" s="87" t="s">
        <v>109</v>
      </c>
      <c r="P43" s="87" t="s">
        <v>109</v>
      </c>
      <c r="Q43" s="87" t="s">
        <v>109</v>
      </c>
      <c r="R43" s="87">
        <v>2365.2399999999998</v>
      </c>
      <c r="S43" s="87">
        <v>2705</v>
      </c>
      <c r="T43" s="87">
        <v>2641</v>
      </c>
      <c r="U43" s="88">
        <v>3913.24</v>
      </c>
      <c r="V43" s="88">
        <v>5259</v>
      </c>
      <c r="W43" s="88">
        <f t="shared" ref="W43:W47" si="5">SUM(G43,L43,Q43,T43)</f>
        <v>3797</v>
      </c>
    </row>
    <row r="44" spans="2:33" x14ac:dyDescent="0.3">
      <c r="B44" s="113" t="s">
        <v>9</v>
      </c>
      <c r="C44" s="87">
        <v>18936</v>
      </c>
      <c r="D44" s="87">
        <v>19305</v>
      </c>
      <c r="E44" s="87">
        <v>14894</v>
      </c>
      <c r="F44" s="87">
        <v>17273</v>
      </c>
      <c r="G44" s="87">
        <v>15173</v>
      </c>
      <c r="H44" s="87">
        <v>57093</v>
      </c>
      <c r="I44" s="87">
        <v>59140</v>
      </c>
      <c r="J44" s="87">
        <v>56784</v>
      </c>
      <c r="K44" s="87">
        <v>69932</v>
      </c>
      <c r="L44" s="87">
        <v>65791</v>
      </c>
      <c r="M44" s="87">
        <v>5683</v>
      </c>
      <c r="N44" s="87">
        <v>6250.29</v>
      </c>
      <c r="O44" s="87">
        <v>6705.48</v>
      </c>
      <c r="P44" s="87">
        <v>7233</v>
      </c>
      <c r="Q44" s="87">
        <v>6908</v>
      </c>
      <c r="R44" s="87">
        <v>114561.61000000002</v>
      </c>
      <c r="S44" s="87">
        <v>129812</v>
      </c>
      <c r="T44" s="87">
        <v>104905</v>
      </c>
      <c r="U44" s="88">
        <v>192945.09000000003</v>
      </c>
      <c r="V44" s="88">
        <v>224250</v>
      </c>
      <c r="W44" s="88">
        <f t="shared" si="5"/>
        <v>192777</v>
      </c>
    </row>
    <row r="45" spans="2:33" x14ac:dyDescent="0.3">
      <c r="B45" s="113" t="s">
        <v>10</v>
      </c>
      <c r="C45" s="87">
        <v>19562</v>
      </c>
      <c r="D45" s="87">
        <v>21774</v>
      </c>
      <c r="E45" s="87">
        <v>17566</v>
      </c>
      <c r="F45" s="87">
        <v>17805</v>
      </c>
      <c r="G45" s="87">
        <v>17292</v>
      </c>
      <c r="H45" s="87">
        <v>21286</v>
      </c>
      <c r="I45" s="87">
        <v>22218</v>
      </c>
      <c r="J45" s="87">
        <v>23880</v>
      </c>
      <c r="K45" s="87">
        <v>24496</v>
      </c>
      <c r="L45" s="87">
        <v>21033</v>
      </c>
      <c r="M45" s="87">
        <v>1049</v>
      </c>
      <c r="N45" s="87">
        <v>1249.98</v>
      </c>
      <c r="O45" s="87">
        <v>1887.47</v>
      </c>
      <c r="P45" s="87">
        <v>2534</v>
      </c>
      <c r="Q45" s="87">
        <v>3142</v>
      </c>
      <c r="R45" s="87">
        <v>31947.300000000003</v>
      </c>
      <c r="S45" s="87">
        <v>37977</v>
      </c>
      <c r="T45" s="87">
        <v>28449</v>
      </c>
      <c r="U45" s="88">
        <v>75280.77</v>
      </c>
      <c r="V45" s="88">
        <v>82812</v>
      </c>
      <c r="W45" s="88">
        <f t="shared" si="5"/>
        <v>69916</v>
      </c>
    </row>
    <row r="46" spans="2:33" x14ac:dyDescent="0.3">
      <c r="B46" s="113" t="s">
        <v>11</v>
      </c>
      <c r="C46" s="87">
        <v>1119</v>
      </c>
      <c r="D46" s="87">
        <v>1017.0003400000001</v>
      </c>
      <c r="E46" s="87">
        <v>881</v>
      </c>
      <c r="F46" s="87">
        <v>1053</v>
      </c>
      <c r="G46" s="87">
        <v>1262</v>
      </c>
      <c r="H46" s="87">
        <v>1330</v>
      </c>
      <c r="I46" s="87">
        <v>1393</v>
      </c>
      <c r="J46" s="87">
        <v>1695</v>
      </c>
      <c r="K46" s="87">
        <v>1724</v>
      </c>
      <c r="L46" s="87">
        <v>2732</v>
      </c>
      <c r="M46" s="87">
        <v>15</v>
      </c>
      <c r="N46" s="87">
        <v>21</v>
      </c>
      <c r="O46" s="87">
        <v>113.97999999999999</v>
      </c>
      <c r="P46" s="87">
        <v>307</v>
      </c>
      <c r="Q46" s="87">
        <v>446</v>
      </c>
      <c r="R46" s="87">
        <v>1931.5</v>
      </c>
      <c r="S46" s="87">
        <v>2179</v>
      </c>
      <c r="T46" s="87">
        <v>1782</v>
      </c>
      <c r="U46" s="88">
        <v>4621.4799999999996</v>
      </c>
      <c r="V46" s="88">
        <v>5263</v>
      </c>
      <c r="W46" s="88">
        <f t="shared" si="5"/>
        <v>6222</v>
      </c>
    </row>
    <row r="47" spans="2:33" x14ac:dyDescent="0.3">
      <c r="B47" s="115" t="s">
        <v>12</v>
      </c>
      <c r="C47" s="92">
        <v>40020</v>
      </c>
      <c r="D47" s="92">
        <v>42371.000339999999</v>
      </c>
      <c r="E47" s="92">
        <v>33561</v>
      </c>
      <c r="F47" s="92">
        <v>36891</v>
      </c>
      <c r="G47" s="92">
        <v>33935</v>
      </c>
      <c r="H47" s="92">
        <v>80182</v>
      </c>
      <c r="I47" s="92">
        <v>83450</v>
      </c>
      <c r="J47" s="92">
        <v>83687</v>
      </c>
      <c r="K47" s="92">
        <v>97946</v>
      </c>
      <c r="L47" s="92">
        <v>90504</v>
      </c>
      <c r="M47" s="92">
        <v>6747</v>
      </c>
      <c r="N47" s="92">
        <v>7521.27</v>
      </c>
      <c r="O47" s="92">
        <v>8706.93</v>
      </c>
      <c r="P47" s="92">
        <v>10074</v>
      </c>
      <c r="Q47" s="92">
        <v>10496</v>
      </c>
      <c r="R47" s="92">
        <v>150805.65000000002</v>
      </c>
      <c r="S47" s="92">
        <v>172673</v>
      </c>
      <c r="T47" s="92">
        <v>137777</v>
      </c>
      <c r="U47" s="97">
        <v>276760.58</v>
      </c>
      <c r="V47" s="97">
        <v>317584</v>
      </c>
      <c r="W47" s="97">
        <f t="shared" si="5"/>
        <v>272712</v>
      </c>
    </row>
    <row r="48" spans="2:33" x14ac:dyDescent="0.3">
      <c r="B48" s="68" t="s">
        <v>133</v>
      </c>
      <c r="C48" s="116"/>
      <c r="D48" s="116"/>
      <c r="E48" s="116"/>
      <c r="J48" s="33"/>
      <c r="M48" s="33"/>
      <c r="N48" s="33"/>
    </row>
    <row r="49" spans="2:27" x14ac:dyDescent="0.3">
      <c r="B49" s="106" t="s">
        <v>134</v>
      </c>
      <c r="C49" s="106"/>
      <c r="D49" s="106"/>
      <c r="E49" s="106"/>
      <c r="J49" s="33"/>
      <c r="M49" s="33"/>
      <c r="N49" s="33"/>
    </row>
    <row r="50" spans="2:27" x14ac:dyDescent="0.3">
      <c r="B50" s="106" t="s">
        <v>135</v>
      </c>
      <c r="C50" s="117"/>
      <c r="D50" s="117"/>
      <c r="E50" s="117"/>
      <c r="J50" s="33"/>
      <c r="M50" s="33"/>
      <c r="N50" s="33"/>
    </row>
    <row r="51" spans="2:27" x14ac:dyDescent="0.3">
      <c r="B51" s="68" t="s">
        <v>130</v>
      </c>
      <c r="C51" s="117"/>
      <c r="D51" s="117"/>
      <c r="E51" s="117"/>
      <c r="J51" s="33"/>
      <c r="M51" s="33"/>
      <c r="N51" s="33"/>
    </row>
    <row r="52" spans="2:27" x14ac:dyDescent="0.3">
      <c r="B52" s="117"/>
      <c r="J52" s="33"/>
    </row>
    <row r="53" spans="2:27" x14ac:dyDescent="0.3">
      <c r="B53" s="337" t="s">
        <v>136</v>
      </c>
      <c r="C53" s="338"/>
      <c r="D53" s="338"/>
      <c r="E53" s="338"/>
      <c r="F53" s="338"/>
      <c r="G53" s="338"/>
      <c r="H53" s="338"/>
      <c r="I53" s="338"/>
      <c r="J53" s="338"/>
      <c r="K53" s="338"/>
      <c r="L53" s="338"/>
      <c r="M53" s="338"/>
      <c r="N53" s="338"/>
      <c r="O53" s="338"/>
      <c r="P53" s="338"/>
      <c r="Q53" s="338"/>
      <c r="R53" s="338"/>
      <c r="S53" s="338"/>
      <c r="T53" s="338"/>
      <c r="U53" s="338"/>
      <c r="V53" s="338"/>
      <c r="W53" s="42"/>
      <c r="X53" s="42"/>
      <c r="Y53" s="42"/>
      <c r="Z53" s="42"/>
      <c r="AA53" s="43"/>
    </row>
    <row r="54" spans="2:27" x14ac:dyDescent="0.3">
      <c r="B54" s="330" t="s">
        <v>6</v>
      </c>
      <c r="C54" s="332" t="s">
        <v>99</v>
      </c>
      <c r="D54" s="351"/>
      <c r="E54" s="351"/>
      <c r="F54" s="351"/>
      <c r="G54" s="333"/>
      <c r="H54" s="332" t="s">
        <v>100</v>
      </c>
      <c r="I54" s="351"/>
      <c r="J54" s="351"/>
      <c r="K54" s="351"/>
      <c r="L54" s="333"/>
      <c r="M54" s="332" t="s">
        <v>101</v>
      </c>
      <c r="N54" s="351"/>
      <c r="O54" s="351"/>
      <c r="P54" s="351"/>
      <c r="Q54" s="333"/>
      <c r="R54" s="332" t="s">
        <v>102</v>
      </c>
      <c r="S54" s="351"/>
      <c r="T54" s="351"/>
      <c r="U54" s="351"/>
      <c r="V54" s="333"/>
      <c r="W54" s="332" t="s">
        <v>103</v>
      </c>
      <c r="X54" s="351"/>
      <c r="Y54" s="351"/>
      <c r="Z54" s="351"/>
      <c r="AA54" s="333"/>
    </row>
    <row r="55" spans="2:27" x14ac:dyDescent="0.3">
      <c r="B55" s="366"/>
      <c r="C55" s="332" t="s">
        <v>7</v>
      </c>
      <c r="D55" s="351"/>
      <c r="E55" s="351"/>
      <c r="F55" s="351"/>
      <c r="G55" s="333"/>
      <c r="H55" s="332" t="s">
        <v>7</v>
      </c>
      <c r="I55" s="351"/>
      <c r="J55" s="351"/>
      <c r="K55" s="351"/>
      <c r="L55" s="333"/>
      <c r="M55" s="332" t="s">
        <v>7</v>
      </c>
      <c r="N55" s="351"/>
      <c r="O55" s="351"/>
      <c r="P55" s="351"/>
      <c r="Q55" s="333"/>
      <c r="R55" s="332" t="s">
        <v>7</v>
      </c>
      <c r="S55" s="351"/>
      <c r="T55" s="351"/>
      <c r="U55" s="351"/>
      <c r="V55" s="333"/>
      <c r="W55" s="332" t="s">
        <v>7</v>
      </c>
      <c r="X55" s="351"/>
      <c r="Y55" s="351"/>
      <c r="Z55" s="351"/>
      <c r="AA55" s="333"/>
    </row>
    <row r="56" spans="2:27" x14ac:dyDescent="0.3">
      <c r="B56" s="331"/>
      <c r="C56" s="80" t="s">
        <v>8</v>
      </c>
      <c r="D56" s="80" t="s">
        <v>9</v>
      </c>
      <c r="E56" s="80" t="s">
        <v>10</v>
      </c>
      <c r="F56" s="80" t="s">
        <v>11</v>
      </c>
      <c r="G56" s="80" t="s">
        <v>12</v>
      </c>
      <c r="H56" s="80" t="s">
        <v>8</v>
      </c>
      <c r="I56" s="80" t="s">
        <v>9</v>
      </c>
      <c r="J56" s="80" t="s">
        <v>10</v>
      </c>
      <c r="K56" s="80" t="s">
        <v>11</v>
      </c>
      <c r="L56" s="80" t="s">
        <v>12</v>
      </c>
      <c r="M56" s="115" t="s">
        <v>8</v>
      </c>
      <c r="N56" s="115" t="s">
        <v>9</v>
      </c>
      <c r="O56" s="115" t="s">
        <v>10</v>
      </c>
      <c r="P56" s="80" t="s">
        <v>11</v>
      </c>
      <c r="Q56" s="80" t="s">
        <v>12</v>
      </c>
      <c r="R56" s="115" t="s">
        <v>8</v>
      </c>
      <c r="S56" s="115" t="s">
        <v>9</v>
      </c>
      <c r="T56" s="115" t="s">
        <v>10</v>
      </c>
      <c r="U56" s="80" t="s">
        <v>11</v>
      </c>
      <c r="V56" s="80" t="s">
        <v>12</v>
      </c>
      <c r="W56" s="115" t="s">
        <v>8</v>
      </c>
      <c r="X56" s="115" t="s">
        <v>9</v>
      </c>
      <c r="Y56" s="115" t="s">
        <v>10</v>
      </c>
      <c r="Z56" s="80" t="s">
        <v>11</v>
      </c>
      <c r="AA56" s="80" t="s">
        <v>12</v>
      </c>
    </row>
    <row r="57" spans="2:27" x14ac:dyDescent="0.3">
      <c r="B57" s="82" t="s">
        <v>13</v>
      </c>
      <c r="C57" s="87">
        <v>76</v>
      </c>
      <c r="D57" s="87">
        <v>2308</v>
      </c>
      <c r="E57" s="87">
        <v>2433</v>
      </c>
      <c r="F57" s="87">
        <v>458</v>
      </c>
      <c r="G57" s="87">
        <v>5275</v>
      </c>
      <c r="H57" s="87">
        <v>41</v>
      </c>
      <c r="I57" s="87">
        <v>2379</v>
      </c>
      <c r="J57" s="87">
        <v>2587</v>
      </c>
      <c r="K57" s="87">
        <v>425.00000999999997</v>
      </c>
      <c r="L57" s="87">
        <v>5432.0000099999997</v>
      </c>
      <c r="M57" s="87">
        <v>37</v>
      </c>
      <c r="N57" s="87">
        <v>1728</v>
      </c>
      <c r="O57" s="87">
        <v>1999</v>
      </c>
      <c r="P57" s="87">
        <v>313</v>
      </c>
      <c r="Q57" s="87">
        <v>4077</v>
      </c>
      <c r="R57" s="87">
        <v>544</v>
      </c>
      <c r="S57" s="87">
        <v>2160</v>
      </c>
      <c r="T57" s="87">
        <v>1690</v>
      </c>
      <c r="U57" s="87">
        <v>399</v>
      </c>
      <c r="V57" s="87">
        <v>4793</v>
      </c>
      <c r="W57" s="87">
        <v>59</v>
      </c>
      <c r="X57" s="87">
        <v>2827</v>
      </c>
      <c r="Y57" s="87">
        <v>2166</v>
      </c>
      <c r="Z57" s="87">
        <v>447</v>
      </c>
      <c r="AA57" s="87">
        <v>5499</v>
      </c>
    </row>
    <row r="58" spans="2:27" x14ac:dyDescent="0.3">
      <c r="B58" s="82" t="s">
        <v>14</v>
      </c>
      <c r="C58" s="87">
        <v>162</v>
      </c>
      <c r="D58" s="87">
        <v>6147</v>
      </c>
      <c r="E58" s="87">
        <v>5872</v>
      </c>
      <c r="F58" s="87">
        <v>307</v>
      </c>
      <c r="G58" s="87">
        <v>12488</v>
      </c>
      <c r="H58" s="87">
        <v>101</v>
      </c>
      <c r="I58" s="87">
        <v>6336</v>
      </c>
      <c r="J58" s="87">
        <v>6474</v>
      </c>
      <c r="K58" s="87">
        <v>251.00001</v>
      </c>
      <c r="L58" s="87">
        <v>13162.00001</v>
      </c>
      <c r="M58" s="87">
        <v>80</v>
      </c>
      <c r="N58" s="87">
        <v>4643</v>
      </c>
      <c r="O58" s="87">
        <v>5001</v>
      </c>
      <c r="P58" s="87">
        <v>239</v>
      </c>
      <c r="Q58" s="87">
        <v>9963</v>
      </c>
      <c r="R58" s="87">
        <v>61</v>
      </c>
      <c r="S58" s="87">
        <v>4941</v>
      </c>
      <c r="T58" s="87">
        <v>5169</v>
      </c>
      <c r="U58" s="87">
        <v>282</v>
      </c>
      <c r="V58" s="87">
        <v>10453</v>
      </c>
      <c r="W58" s="87">
        <v>60</v>
      </c>
      <c r="X58" s="87">
        <v>4128</v>
      </c>
      <c r="Y58" s="87">
        <v>4647</v>
      </c>
      <c r="Z58" s="87">
        <v>308</v>
      </c>
      <c r="AA58" s="87">
        <v>9143</v>
      </c>
    </row>
    <row r="59" spans="2:27" x14ac:dyDescent="0.3">
      <c r="B59" s="82" t="s">
        <v>15</v>
      </c>
      <c r="C59" s="87">
        <v>70</v>
      </c>
      <c r="D59" s="87">
        <v>4193</v>
      </c>
      <c r="E59" s="87">
        <v>4244</v>
      </c>
      <c r="F59" s="87">
        <v>124</v>
      </c>
      <c r="G59" s="87">
        <v>8631</v>
      </c>
      <c r="H59" s="87">
        <v>49</v>
      </c>
      <c r="I59" s="87">
        <v>4047</v>
      </c>
      <c r="J59" s="87">
        <v>4705</v>
      </c>
      <c r="K59" s="87">
        <v>120.0001</v>
      </c>
      <c r="L59" s="87">
        <v>8921.0000999999993</v>
      </c>
      <c r="M59" s="87">
        <v>37</v>
      </c>
      <c r="N59" s="87">
        <v>3174</v>
      </c>
      <c r="O59" s="87">
        <v>3619</v>
      </c>
      <c r="P59" s="87">
        <v>100</v>
      </c>
      <c r="Q59" s="87">
        <v>6930</v>
      </c>
      <c r="R59" s="87">
        <v>95</v>
      </c>
      <c r="S59" s="87">
        <v>3493</v>
      </c>
      <c r="T59" s="87">
        <v>3661</v>
      </c>
      <c r="U59" s="87">
        <v>139</v>
      </c>
      <c r="V59" s="87">
        <v>7388</v>
      </c>
      <c r="W59" s="87">
        <v>28</v>
      </c>
      <c r="X59" s="87">
        <v>2688</v>
      </c>
      <c r="Y59" s="87">
        <v>3387</v>
      </c>
      <c r="Z59" s="87">
        <v>140</v>
      </c>
      <c r="AA59" s="87">
        <v>6243</v>
      </c>
    </row>
    <row r="60" spans="2:27" x14ac:dyDescent="0.3">
      <c r="B60" s="82" t="s">
        <v>16</v>
      </c>
      <c r="C60" s="87">
        <v>67</v>
      </c>
      <c r="D60" s="87">
        <v>4128</v>
      </c>
      <c r="E60" s="87">
        <v>4618</v>
      </c>
      <c r="F60" s="87">
        <v>132</v>
      </c>
      <c r="G60" s="87">
        <v>8945</v>
      </c>
      <c r="H60" s="87">
        <v>46</v>
      </c>
      <c r="I60" s="87">
        <v>4107</v>
      </c>
      <c r="J60" s="87">
        <v>5030</v>
      </c>
      <c r="K60" s="87">
        <v>123.00001</v>
      </c>
      <c r="L60" s="87">
        <v>9306.0000099999997</v>
      </c>
      <c r="M60" s="87">
        <v>33</v>
      </c>
      <c r="N60" s="87">
        <v>3235</v>
      </c>
      <c r="O60" s="87">
        <v>4121</v>
      </c>
      <c r="P60" s="87">
        <v>133</v>
      </c>
      <c r="Q60" s="87">
        <v>7522</v>
      </c>
      <c r="R60" s="87">
        <v>32</v>
      </c>
      <c r="S60" s="87">
        <v>3917</v>
      </c>
      <c r="T60" s="87">
        <v>4337</v>
      </c>
      <c r="U60" s="87">
        <v>123</v>
      </c>
      <c r="V60" s="87">
        <v>8409</v>
      </c>
      <c r="W60" s="87">
        <v>29</v>
      </c>
      <c r="X60" s="87">
        <v>3244</v>
      </c>
      <c r="Y60" s="87">
        <v>4325</v>
      </c>
      <c r="Z60" s="87">
        <v>185</v>
      </c>
      <c r="AA60" s="87">
        <v>7783</v>
      </c>
    </row>
    <row r="61" spans="2:27" x14ac:dyDescent="0.3">
      <c r="B61" s="82" t="s">
        <v>17</v>
      </c>
      <c r="C61" s="87">
        <v>19</v>
      </c>
      <c r="D61" s="87">
        <v>1800</v>
      </c>
      <c r="E61" s="87">
        <v>2146</v>
      </c>
      <c r="F61" s="87">
        <v>78</v>
      </c>
      <c r="G61" s="87">
        <v>4043</v>
      </c>
      <c r="H61" s="87">
        <v>22</v>
      </c>
      <c r="I61" s="87">
        <v>2017</v>
      </c>
      <c r="J61" s="87">
        <v>2641</v>
      </c>
      <c r="K61" s="87">
        <v>82.000200000000007</v>
      </c>
      <c r="L61" s="87">
        <v>4762.0002000000004</v>
      </c>
      <c r="M61" s="87">
        <v>19</v>
      </c>
      <c r="N61" s="87">
        <v>1691</v>
      </c>
      <c r="O61" s="87">
        <v>2407</v>
      </c>
      <c r="P61" s="87">
        <v>73</v>
      </c>
      <c r="Q61" s="87">
        <v>4190</v>
      </c>
      <c r="R61" s="87">
        <v>21</v>
      </c>
      <c r="S61" s="87">
        <v>2274</v>
      </c>
      <c r="T61" s="87">
        <v>2528</v>
      </c>
      <c r="U61" s="87">
        <v>86</v>
      </c>
      <c r="V61" s="87">
        <v>4909</v>
      </c>
      <c r="W61" s="87">
        <v>14</v>
      </c>
      <c r="X61" s="87">
        <v>1796</v>
      </c>
      <c r="Y61" s="87">
        <v>2376</v>
      </c>
      <c r="Z61" s="87">
        <v>150</v>
      </c>
      <c r="AA61" s="87">
        <v>4336</v>
      </c>
    </row>
    <row r="62" spans="2:27" x14ac:dyDescent="0.3">
      <c r="B62" s="82" t="s">
        <v>18</v>
      </c>
      <c r="C62" s="87">
        <v>9</v>
      </c>
      <c r="D62" s="87">
        <v>360</v>
      </c>
      <c r="E62" s="87">
        <v>249</v>
      </c>
      <c r="F62" s="87">
        <v>20</v>
      </c>
      <c r="G62" s="87">
        <v>638</v>
      </c>
      <c r="H62" s="87">
        <v>16</v>
      </c>
      <c r="I62" s="87">
        <v>419</v>
      </c>
      <c r="J62" s="87">
        <v>337</v>
      </c>
      <c r="K62" s="87">
        <v>16.00001</v>
      </c>
      <c r="L62" s="87">
        <v>788.00000999999997</v>
      </c>
      <c r="M62" s="87">
        <v>14</v>
      </c>
      <c r="N62" s="87">
        <v>423</v>
      </c>
      <c r="O62" s="87">
        <v>419</v>
      </c>
      <c r="P62" s="87">
        <v>23</v>
      </c>
      <c r="Q62" s="87">
        <v>879</v>
      </c>
      <c r="R62" s="87">
        <v>7</v>
      </c>
      <c r="S62" s="87">
        <v>488</v>
      </c>
      <c r="T62" s="87">
        <v>420</v>
      </c>
      <c r="U62" s="87">
        <v>24</v>
      </c>
      <c r="V62" s="87">
        <v>939</v>
      </c>
      <c r="W62" s="87">
        <v>18</v>
      </c>
      <c r="X62" s="87">
        <v>490</v>
      </c>
      <c r="Y62" s="87">
        <v>391</v>
      </c>
      <c r="Z62" s="87">
        <v>32</v>
      </c>
      <c r="AA62" s="87">
        <v>931</v>
      </c>
    </row>
    <row r="63" spans="2:27" x14ac:dyDescent="0.3">
      <c r="B63" s="80" t="s">
        <v>19</v>
      </c>
      <c r="C63" s="92">
        <v>403</v>
      </c>
      <c r="D63" s="92">
        <v>18936</v>
      </c>
      <c r="E63" s="92">
        <v>19562</v>
      </c>
      <c r="F63" s="92">
        <v>1119</v>
      </c>
      <c r="G63" s="95">
        <v>40020</v>
      </c>
      <c r="H63" s="92">
        <v>275</v>
      </c>
      <c r="I63" s="92">
        <v>19305</v>
      </c>
      <c r="J63" s="92">
        <v>21774</v>
      </c>
      <c r="K63" s="92">
        <v>1017.0003399999998</v>
      </c>
      <c r="L63" s="95">
        <v>42371.000339999999</v>
      </c>
      <c r="M63" s="92">
        <v>220</v>
      </c>
      <c r="N63" s="92">
        <v>14894</v>
      </c>
      <c r="O63" s="92">
        <v>17566</v>
      </c>
      <c r="P63" s="92">
        <v>881</v>
      </c>
      <c r="Q63" s="95">
        <v>33561</v>
      </c>
      <c r="R63" s="95">
        <v>760</v>
      </c>
      <c r="S63" s="95">
        <v>17273</v>
      </c>
      <c r="T63" s="95">
        <v>17805</v>
      </c>
      <c r="U63" s="95">
        <v>1053</v>
      </c>
      <c r="V63" s="95">
        <v>36891</v>
      </c>
      <c r="W63" s="95">
        <v>208</v>
      </c>
      <c r="X63" s="95">
        <v>15173</v>
      </c>
      <c r="Y63" s="95">
        <v>17292</v>
      </c>
      <c r="Z63" s="95">
        <v>1262</v>
      </c>
      <c r="AA63" s="95">
        <v>33935</v>
      </c>
    </row>
    <row r="64" spans="2:27" x14ac:dyDescent="0.3">
      <c r="B64" s="82" t="s">
        <v>115</v>
      </c>
      <c r="C64" s="334">
        <v>17</v>
      </c>
      <c r="D64" s="335"/>
      <c r="E64" s="335"/>
      <c r="F64" s="335"/>
      <c r="G64" s="336"/>
      <c r="H64" s="334">
        <v>17</v>
      </c>
      <c r="I64" s="335"/>
      <c r="J64" s="335"/>
      <c r="K64" s="335"/>
      <c r="L64" s="336"/>
      <c r="M64" s="334">
        <v>17</v>
      </c>
      <c r="N64" s="335"/>
      <c r="O64" s="335"/>
      <c r="P64" s="335"/>
      <c r="Q64" s="336"/>
      <c r="R64" s="334">
        <v>17</v>
      </c>
      <c r="S64" s="335"/>
      <c r="T64" s="335"/>
      <c r="U64" s="335"/>
      <c r="V64" s="336"/>
      <c r="W64" s="334">
        <v>17</v>
      </c>
      <c r="X64" s="335"/>
      <c r="Y64" s="335"/>
      <c r="Z64" s="335"/>
      <c r="AA64" s="336"/>
    </row>
    <row r="65" spans="2:27" x14ac:dyDescent="0.3">
      <c r="B65" s="118" t="s">
        <v>135</v>
      </c>
    </row>
    <row r="66" spans="2:27" x14ac:dyDescent="0.3">
      <c r="B66" s="118"/>
    </row>
    <row r="67" spans="2:27" x14ac:dyDescent="0.3">
      <c r="B67" s="40" t="s">
        <v>137</v>
      </c>
      <c r="C67" s="42"/>
      <c r="D67" s="42"/>
      <c r="E67" s="42"/>
      <c r="F67" s="42"/>
      <c r="G67" s="42"/>
      <c r="H67" s="42"/>
      <c r="I67" s="42"/>
      <c r="J67" s="42"/>
      <c r="K67" s="42"/>
      <c r="L67" s="42"/>
      <c r="M67" s="42"/>
      <c r="N67" s="42"/>
      <c r="O67" s="42"/>
      <c r="P67" s="42"/>
      <c r="Q67" s="42"/>
      <c r="R67" s="42"/>
      <c r="S67" s="42"/>
      <c r="T67" s="42"/>
      <c r="U67" s="42"/>
      <c r="V67" s="42"/>
      <c r="W67" s="42"/>
      <c r="X67" s="42"/>
      <c r="Y67" s="42"/>
      <c r="Z67" s="42"/>
      <c r="AA67" s="43"/>
    </row>
    <row r="68" spans="2:27" x14ac:dyDescent="0.3">
      <c r="B68" s="330" t="s">
        <v>6</v>
      </c>
      <c r="C68" s="367" t="s">
        <v>99</v>
      </c>
      <c r="D68" s="368"/>
      <c r="E68" s="368"/>
      <c r="F68" s="368"/>
      <c r="G68" s="369"/>
      <c r="H68" s="370" t="s">
        <v>100</v>
      </c>
      <c r="I68" s="368"/>
      <c r="J68" s="368"/>
      <c r="K68" s="368"/>
      <c r="L68" s="369"/>
      <c r="M68" s="332" t="s">
        <v>101</v>
      </c>
      <c r="N68" s="351"/>
      <c r="O68" s="351"/>
      <c r="P68" s="351"/>
      <c r="Q68" s="333"/>
      <c r="R68" s="332" t="s">
        <v>102</v>
      </c>
      <c r="S68" s="351"/>
      <c r="T68" s="351"/>
      <c r="U68" s="351"/>
      <c r="V68" s="333"/>
      <c r="W68" s="332" t="s">
        <v>103</v>
      </c>
      <c r="X68" s="351"/>
      <c r="Y68" s="351"/>
      <c r="Z68" s="351"/>
      <c r="AA68" s="333"/>
    </row>
    <row r="69" spans="2:27" x14ac:dyDescent="0.3">
      <c r="B69" s="366"/>
      <c r="C69" s="367" t="s">
        <v>7</v>
      </c>
      <c r="D69" s="368"/>
      <c r="E69" s="368"/>
      <c r="F69" s="368"/>
      <c r="G69" s="369"/>
      <c r="H69" s="370" t="s">
        <v>7</v>
      </c>
      <c r="I69" s="368"/>
      <c r="J69" s="368"/>
      <c r="K69" s="368"/>
      <c r="L69" s="369"/>
      <c r="M69" s="332" t="s">
        <v>7</v>
      </c>
      <c r="N69" s="351"/>
      <c r="O69" s="351"/>
      <c r="P69" s="351"/>
      <c r="Q69" s="333"/>
      <c r="R69" s="370" t="s">
        <v>7</v>
      </c>
      <c r="S69" s="368"/>
      <c r="T69" s="368"/>
      <c r="U69" s="368"/>
      <c r="V69" s="369"/>
      <c r="W69" s="370" t="s">
        <v>7</v>
      </c>
      <c r="X69" s="368"/>
      <c r="Y69" s="368"/>
      <c r="Z69" s="368"/>
      <c r="AA69" s="369"/>
    </row>
    <row r="70" spans="2:27" x14ac:dyDescent="0.3">
      <c r="B70" s="331"/>
      <c r="C70" s="119" t="s">
        <v>8</v>
      </c>
      <c r="D70" s="120" t="s">
        <v>9</v>
      </c>
      <c r="E70" s="120" t="s">
        <v>10</v>
      </c>
      <c r="F70" s="120" t="s">
        <v>11</v>
      </c>
      <c r="G70" s="120" t="s">
        <v>12</v>
      </c>
      <c r="H70" s="120" t="s">
        <v>8</v>
      </c>
      <c r="I70" s="120" t="s">
        <v>9</v>
      </c>
      <c r="J70" s="120" t="s">
        <v>10</v>
      </c>
      <c r="K70" s="120" t="s">
        <v>11</v>
      </c>
      <c r="L70" s="120" t="s">
        <v>12</v>
      </c>
      <c r="M70" s="115" t="s">
        <v>8</v>
      </c>
      <c r="N70" s="115" t="s">
        <v>9</v>
      </c>
      <c r="O70" s="115" t="s">
        <v>10</v>
      </c>
      <c r="P70" s="80" t="s">
        <v>11</v>
      </c>
      <c r="Q70" s="80" t="s">
        <v>12</v>
      </c>
      <c r="R70" s="120" t="s">
        <v>8</v>
      </c>
      <c r="S70" s="120" t="s">
        <v>9</v>
      </c>
      <c r="T70" s="120" t="s">
        <v>10</v>
      </c>
      <c r="U70" s="120" t="s">
        <v>11</v>
      </c>
      <c r="V70" s="120" t="s">
        <v>12</v>
      </c>
      <c r="W70" s="120" t="s">
        <v>8</v>
      </c>
      <c r="X70" s="120" t="s">
        <v>9</v>
      </c>
      <c r="Y70" s="120" t="s">
        <v>10</v>
      </c>
      <c r="Z70" s="120" t="s">
        <v>11</v>
      </c>
      <c r="AA70" s="120" t="s">
        <v>12</v>
      </c>
    </row>
    <row r="71" spans="2:27" x14ac:dyDescent="0.3">
      <c r="B71" s="82" t="s">
        <v>13</v>
      </c>
      <c r="C71" s="87">
        <v>25</v>
      </c>
      <c r="D71" s="87">
        <v>3919</v>
      </c>
      <c r="E71" s="87">
        <v>1685</v>
      </c>
      <c r="F71" s="87">
        <v>76</v>
      </c>
      <c r="G71" s="87">
        <v>5705</v>
      </c>
      <c r="H71" s="87">
        <v>31</v>
      </c>
      <c r="I71" s="87">
        <v>4685</v>
      </c>
      <c r="J71" s="87">
        <v>2194</v>
      </c>
      <c r="K71" s="87">
        <v>85</v>
      </c>
      <c r="L71" s="87">
        <v>6995</v>
      </c>
      <c r="M71" s="87">
        <v>56</v>
      </c>
      <c r="N71" s="87">
        <v>4725</v>
      </c>
      <c r="O71" s="87">
        <v>2454</v>
      </c>
      <c r="P71" s="87">
        <v>165</v>
      </c>
      <c r="Q71" s="87">
        <v>7400</v>
      </c>
      <c r="R71" s="87">
        <v>63</v>
      </c>
      <c r="S71" s="87">
        <v>7388</v>
      </c>
      <c r="T71" s="87">
        <v>3258</v>
      </c>
      <c r="U71" s="87">
        <v>139</v>
      </c>
      <c r="V71" s="87">
        <v>10848</v>
      </c>
      <c r="W71" s="87">
        <v>55</v>
      </c>
      <c r="X71" s="87">
        <v>4368</v>
      </c>
      <c r="Y71" s="87">
        <v>1799</v>
      </c>
      <c r="Z71" s="87">
        <v>397</v>
      </c>
      <c r="AA71" s="87">
        <v>6619</v>
      </c>
    </row>
    <row r="72" spans="2:27" x14ac:dyDescent="0.3">
      <c r="B72" s="82" t="s">
        <v>14</v>
      </c>
      <c r="C72" s="87">
        <v>73</v>
      </c>
      <c r="D72" s="87">
        <v>13792</v>
      </c>
      <c r="E72" s="87">
        <v>4026</v>
      </c>
      <c r="F72" s="87">
        <v>191</v>
      </c>
      <c r="G72" s="87">
        <v>18082</v>
      </c>
      <c r="H72" s="87">
        <v>102</v>
      </c>
      <c r="I72" s="87">
        <v>13633</v>
      </c>
      <c r="J72" s="87">
        <v>4159</v>
      </c>
      <c r="K72" s="87">
        <v>191</v>
      </c>
      <c r="L72" s="87">
        <v>18085</v>
      </c>
      <c r="M72" s="87">
        <v>170</v>
      </c>
      <c r="N72" s="87">
        <v>12208</v>
      </c>
      <c r="O72" s="87">
        <v>4308</v>
      </c>
      <c r="P72" s="87">
        <v>278</v>
      </c>
      <c r="Q72" s="87">
        <v>16964</v>
      </c>
      <c r="R72" s="87">
        <v>278</v>
      </c>
      <c r="S72" s="87">
        <v>13914</v>
      </c>
      <c r="T72" s="87">
        <v>4548</v>
      </c>
      <c r="U72" s="87">
        <v>267</v>
      </c>
      <c r="V72" s="87">
        <v>19007</v>
      </c>
      <c r="W72" s="87">
        <v>134</v>
      </c>
      <c r="X72" s="87">
        <v>13741</v>
      </c>
      <c r="Y72" s="87">
        <v>4647</v>
      </c>
      <c r="Z72" s="87">
        <v>491</v>
      </c>
      <c r="AA72" s="87">
        <v>19013</v>
      </c>
    </row>
    <row r="73" spans="2:27" x14ac:dyDescent="0.3">
      <c r="B73" s="82" t="s">
        <v>15</v>
      </c>
      <c r="C73" s="87">
        <v>70</v>
      </c>
      <c r="D73" s="87">
        <v>11913</v>
      </c>
      <c r="E73" s="87">
        <v>3949</v>
      </c>
      <c r="F73" s="87">
        <v>189</v>
      </c>
      <c r="G73" s="87">
        <v>16121</v>
      </c>
      <c r="H73" s="87">
        <v>100</v>
      </c>
      <c r="I73" s="87">
        <v>12352</v>
      </c>
      <c r="J73" s="87">
        <v>4136</v>
      </c>
      <c r="K73" s="87">
        <v>174</v>
      </c>
      <c r="L73" s="87">
        <v>16762</v>
      </c>
      <c r="M73" s="87">
        <v>208</v>
      </c>
      <c r="N73" s="87">
        <v>11220</v>
      </c>
      <c r="O73" s="87">
        <v>4385</v>
      </c>
      <c r="P73" s="87">
        <v>222</v>
      </c>
      <c r="Q73" s="87">
        <v>16035</v>
      </c>
      <c r="R73" s="87">
        <v>282</v>
      </c>
      <c r="S73" s="87">
        <v>12928</v>
      </c>
      <c r="T73" s="87">
        <v>4248</v>
      </c>
      <c r="U73" s="87">
        <v>239</v>
      </c>
      <c r="V73" s="87">
        <v>17697</v>
      </c>
      <c r="W73" s="87">
        <v>109</v>
      </c>
      <c r="X73" s="87">
        <v>12075</v>
      </c>
      <c r="Y73" s="87">
        <v>3667</v>
      </c>
      <c r="Z73" s="87">
        <v>398</v>
      </c>
      <c r="AA73" s="87">
        <v>16249</v>
      </c>
    </row>
    <row r="74" spans="2:27" x14ac:dyDescent="0.3">
      <c r="B74" s="82" t="s">
        <v>16</v>
      </c>
      <c r="C74" s="87">
        <v>108</v>
      </c>
      <c r="D74" s="87">
        <v>14203</v>
      </c>
      <c r="E74" s="87">
        <v>5424</v>
      </c>
      <c r="F74" s="87">
        <v>304</v>
      </c>
      <c r="G74" s="87">
        <v>20039</v>
      </c>
      <c r="H74" s="87">
        <v>160</v>
      </c>
      <c r="I74" s="87">
        <v>14855</v>
      </c>
      <c r="J74" s="87">
        <v>5637</v>
      </c>
      <c r="K74" s="87">
        <v>313</v>
      </c>
      <c r="L74" s="87">
        <v>20965</v>
      </c>
      <c r="M74" s="87">
        <v>381</v>
      </c>
      <c r="N74" s="87">
        <v>13992</v>
      </c>
      <c r="O74" s="87">
        <v>5898</v>
      </c>
      <c r="P74" s="87">
        <v>344</v>
      </c>
      <c r="Q74" s="87">
        <v>20615</v>
      </c>
      <c r="R74" s="87">
        <v>480</v>
      </c>
      <c r="S74" s="87">
        <v>16405</v>
      </c>
      <c r="T74" s="87">
        <v>5731</v>
      </c>
      <c r="U74" s="87">
        <v>393</v>
      </c>
      <c r="V74" s="87">
        <v>23009</v>
      </c>
      <c r="W74" s="87">
        <v>182</v>
      </c>
      <c r="X74" s="87">
        <v>15361</v>
      </c>
      <c r="Y74" s="87">
        <v>4907</v>
      </c>
      <c r="Z74" s="87">
        <v>527</v>
      </c>
      <c r="AA74" s="87">
        <v>20977</v>
      </c>
    </row>
    <row r="75" spans="2:27" x14ac:dyDescent="0.3">
      <c r="B75" s="82" t="s">
        <v>17</v>
      </c>
      <c r="C75" s="87">
        <v>112</v>
      </c>
      <c r="D75" s="87">
        <v>9151</v>
      </c>
      <c r="E75" s="87">
        <v>4288</v>
      </c>
      <c r="F75" s="87">
        <v>351</v>
      </c>
      <c r="G75" s="87">
        <v>13902</v>
      </c>
      <c r="H75" s="87">
        <v>162</v>
      </c>
      <c r="I75" s="87">
        <v>9646</v>
      </c>
      <c r="J75" s="87">
        <v>4227</v>
      </c>
      <c r="K75" s="87">
        <v>355</v>
      </c>
      <c r="L75" s="87">
        <v>14390</v>
      </c>
      <c r="M75" s="87">
        <v>283</v>
      </c>
      <c r="N75" s="87">
        <v>9694</v>
      </c>
      <c r="O75" s="87">
        <v>4651</v>
      </c>
      <c r="P75" s="87">
        <v>397</v>
      </c>
      <c r="Q75" s="87">
        <v>15025</v>
      </c>
      <c r="R75" s="87">
        <v>417</v>
      </c>
      <c r="S75" s="87">
        <v>11811</v>
      </c>
      <c r="T75" s="87">
        <v>4408</v>
      </c>
      <c r="U75" s="87">
        <v>383</v>
      </c>
      <c r="V75" s="87">
        <v>17019</v>
      </c>
      <c r="W75" s="87">
        <v>257</v>
      </c>
      <c r="X75" s="87">
        <v>12393</v>
      </c>
      <c r="Y75" s="87">
        <v>4041</v>
      </c>
      <c r="Z75" s="87">
        <v>566</v>
      </c>
      <c r="AA75" s="87">
        <v>17257</v>
      </c>
    </row>
    <row r="76" spans="2:27" x14ac:dyDescent="0.3">
      <c r="B76" s="82" t="s">
        <v>18</v>
      </c>
      <c r="C76" s="87">
        <v>85</v>
      </c>
      <c r="D76" s="87">
        <v>4115</v>
      </c>
      <c r="E76" s="87">
        <v>1914</v>
      </c>
      <c r="F76" s="87">
        <v>219</v>
      </c>
      <c r="G76" s="87">
        <v>6333</v>
      </c>
      <c r="H76" s="87">
        <v>144</v>
      </c>
      <c r="I76" s="87">
        <v>3969</v>
      </c>
      <c r="J76" s="87">
        <v>1865</v>
      </c>
      <c r="K76" s="87">
        <v>275</v>
      </c>
      <c r="L76" s="87">
        <v>6253</v>
      </c>
      <c r="M76" s="87">
        <v>230</v>
      </c>
      <c r="N76" s="87">
        <v>4945</v>
      </c>
      <c r="O76" s="87">
        <v>2184</v>
      </c>
      <c r="P76" s="87">
        <v>289</v>
      </c>
      <c r="Q76" s="87">
        <v>7648</v>
      </c>
      <c r="R76" s="87">
        <v>274</v>
      </c>
      <c r="S76" s="87">
        <v>7486</v>
      </c>
      <c r="T76" s="87">
        <v>2303</v>
      </c>
      <c r="U76" s="87">
        <v>303</v>
      </c>
      <c r="V76" s="87">
        <v>10366</v>
      </c>
      <c r="W76" s="87">
        <v>211</v>
      </c>
      <c r="X76" s="87">
        <v>7853</v>
      </c>
      <c r="Y76" s="87">
        <v>1972</v>
      </c>
      <c r="Z76" s="87">
        <v>353</v>
      </c>
      <c r="AA76" s="87">
        <v>10389</v>
      </c>
    </row>
    <row r="77" spans="2:27" x14ac:dyDescent="0.3">
      <c r="B77" s="80" t="s">
        <v>19</v>
      </c>
      <c r="C77" s="92">
        <v>473</v>
      </c>
      <c r="D77" s="92">
        <v>57093</v>
      </c>
      <c r="E77" s="92">
        <v>21286</v>
      </c>
      <c r="F77" s="92">
        <v>1330</v>
      </c>
      <c r="G77" s="92">
        <v>80182</v>
      </c>
      <c r="H77" s="92">
        <v>699</v>
      </c>
      <c r="I77" s="92">
        <v>59140</v>
      </c>
      <c r="J77" s="92">
        <v>22218</v>
      </c>
      <c r="K77" s="92">
        <v>1393</v>
      </c>
      <c r="L77" s="92">
        <v>83450</v>
      </c>
      <c r="M77" s="92">
        <v>1328</v>
      </c>
      <c r="N77" s="92">
        <v>56784</v>
      </c>
      <c r="O77" s="92">
        <v>23880</v>
      </c>
      <c r="P77" s="92">
        <v>1695</v>
      </c>
      <c r="Q77" s="92">
        <v>83687</v>
      </c>
      <c r="R77" s="92">
        <v>1794</v>
      </c>
      <c r="S77" s="92">
        <v>69932</v>
      </c>
      <c r="T77" s="92">
        <v>24496</v>
      </c>
      <c r="U77" s="92">
        <v>1724</v>
      </c>
      <c r="V77" s="92">
        <v>97946</v>
      </c>
      <c r="W77" s="92">
        <v>948</v>
      </c>
      <c r="X77" s="92">
        <v>65791</v>
      </c>
      <c r="Y77" s="92">
        <v>21033</v>
      </c>
      <c r="Z77" s="92">
        <v>2732</v>
      </c>
      <c r="AA77" s="92">
        <v>90504</v>
      </c>
    </row>
    <row r="78" spans="2:27" x14ac:dyDescent="0.3">
      <c r="B78" s="82" t="s">
        <v>115</v>
      </c>
      <c r="C78" s="371">
        <v>51</v>
      </c>
      <c r="D78" s="372"/>
      <c r="E78" s="372"/>
      <c r="F78" s="372"/>
      <c r="G78" s="373"/>
      <c r="H78" s="374">
        <v>47</v>
      </c>
      <c r="I78" s="372"/>
      <c r="J78" s="372"/>
      <c r="K78" s="372"/>
      <c r="L78" s="375"/>
      <c r="M78" s="334">
        <v>50</v>
      </c>
      <c r="N78" s="335"/>
      <c r="O78" s="335"/>
      <c r="P78" s="335"/>
      <c r="Q78" s="336"/>
      <c r="R78" s="371">
        <v>50</v>
      </c>
      <c r="S78" s="372"/>
      <c r="T78" s="372"/>
      <c r="U78" s="372"/>
      <c r="V78" s="375"/>
      <c r="W78" s="371">
        <v>50</v>
      </c>
      <c r="X78" s="372"/>
      <c r="Y78" s="372"/>
      <c r="Z78" s="372"/>
      <c r="AA78" s="375"/>
    </row>
    <row r="79" spans="2:27" x14ac:dyDescent="0.3">
      <c r="B79" s="68" t="s">
        <v>133</v>
      </c>
      <c r="T79" s="44"/>
      <c r="U79" s="33"/>
      <c r="V79" s="33"/>
      <c r="W79" s="33"/>
      <c r="X79" s="33"/>
      <c r="Y79" s="33"/>
      <c r="Z79" s="44"/>
    </row>
    <row r="80" spans="2:27" x14ac:dyDescent="0.3">
      <c r="B80" s="118" t="s">
        <v>135</v>
      </c>
      <c r="U80" s="33"/>
      <c r="V80" s="33"/>
      <c r="W80" s="33"/>
      <c r="X80" s="33"/>
      <c r="Y80" s="33"/>
      <c r="Z80" s="44"/>
    </row>
    <row r="81" spans="2:26" x14ac:dyDescent="0.3">
      <c r="B81" s="68"/>
      <c r="U81" s="33"/>
      <c r="V81" s="33"/>
      <c r="W81" s="33"/>
      <c r="X81" s="33"/>
      <c r="Y81" s="33"/>
      <c r="Z81" s="44"/>
    </row>
    <row r="82" spans="2:26" x14ac:dyDescent="0.3">
      <c r="B82" s="337" t="s">
        <v>138</v>
      </c>
      <c r="C82" s="338"/>
      <c r="D82" s="338"/>
      <c r="E82" s="338"/>
      <c r="F82" s="338"/>
      <c r="G82" s="338"/>
      <c r="H82" s="338"/>
      <c r="I82" s="338"/>
      <c r="J82" s="338"/>
      <c r="K82" s="338"/>
      <c r="L82" s="338"/>
      <c r="M82" s="338"/>
      <c r="N82" s="338"/>
      <c r="O82" s="338"/>
      <c r="P82" s="338"/>
      <c r="Q82" s="338"/>
      <c r="R82" s="339"/>
      <c r="S82" s="121"/>
      <c r="T82" s="111"/>
      <c r="U82" s="122"/>
      <c r="V82" s="123"/>
      <c r="W82" s="33"/>
      <c r="X82" s="33"/>
      <c r="Y82" s="33"/>
      <c r="Z82" s="44"/>
    </row>
    <row r="83" spans="2:26" x14ac:dyDescent="0.3">
      <c r="B83" s="377" t="s">
        <v>30</v>
      </c>
      <c r="C83" s="367" t="s">
        <v>99</v>
      </c>
      <c r="D83" s="368"/>
      <c r="E83" s="368"/>
      <c r="F83" s="369"/>
      <c r="G83" s="367" t="s">
        <v>100</v>
      </c>
      <c r="H83" s="368"/>
      <c r="I83" s="368"/>
      <c r="J83" s="369"/>
      <c r="K83" s="367" t="s">
        <v>101</v>
      </c>
      <c r="L83" s="368"/>
      <c r="M83" s="368"/>
      <c r="N83" s="368"/>
      <c r="O83" s="367" t="s">
        <v>102</v>
      </c>
      <c r="P83" s="368"/>
      <c r="Q83" s="368"/>
      <c r="R83" s="376"/>
      <c r="S83" s="367" t="s">
        <v>103</v>
      </c>
      <c r="T83" s="368"/>
      <c r="U83" s="368"/>
      <c r="V83" s="376"/>
    </row>
    <row r="84" spans="2:26" ht="12.75" customHeight="1" x14ac:dyDescent="0.3">
      <c r="B84" s="378"/>
      <c r="C84" s="367" t="s">
        <v>7</v>
      </c>
      <c r="D84" s="368"/>
      <c r="E84" s="368"/>
      <c r="F84" s="369"/>
      <c r="G84" s="367" t="s">
        <v>7</v>
      </c>
      <c r="H84" s="368"/>
      <c r="I84" s="368"/>
      <c r="J84" s="369"/>
      <c r="K84" s="367" t="s">
        <v>7</v>
      </c>
      <c r="L84" s="368"/>
      <c r="M84" s="368"/>
      <c r="N84" s="368"/>
      <c r="O84" s="367" t="s">
        <v>7</v>
      </c>
      <c r="P84" s="368"/>
      <c r="Q84" s="368"/>
      <c r="R84" s="376"/>
      <c r="S84" s="367" t="s">
        <v>7</v>
      </c>
      <c r="T84" s="368"/>
      <c r="U84" s="368"/>
      <c r="V84" s="376"/>
    </row>
    <row r="85" spans="2:26" x14ac:dyDescent="0.3">
      <c r="B85" s="379"/>
      <c r="C85" s="120" t="s">
        <v>9</v>
      </c>
      <c r="D85" s="120" t="s">
        <v>10</v>
      </c>
      <c r="E85" s="120" t="s">
        <v>11</v>
      </c>
      <c r="F85" s="120" t="s">
        <v>12</v>
      </c>
      <c r="G85" s="120" t="s">
        <v>9</v>
      </c>
      <c r="H85" s="120" t="s">
        <v>10</v>
      </c>
      <c r="I85" s="120" t="s">
        <v>11</v>
      </c>
      <c r="J85" s="120" t="s">
        <v>12</v>
      </c>
      <c r="K85" s="120" t="s">
        <v>9</v>
      </c>
      <c r="L85" s="120" t="s">
        <v>10</v>
      </c>
      <c r="M85" s="120" t="s">
        <v>11</v>
      </c>
      <c r="N85" s="120" t="s">
        <v>12</v>
      </c>
      <c r="O85" s="120" t="s">
        <v>9</v>
      </c>
      <c r="P85" s="120" t="s">
        <v>10</v>
      </c>
      <c r="Q85" s="120" t="s">
        <v>11</v>
      </c>
      <c r="R85" s="120" t="s">
        <v>12</v>
      </c>
      <c r="S85" s="120" t="s">
        <v>9</v>
      </c>
      <c r="T85" s="120" t="s">
        <v>10</v>
      </c>
      <c r="U85" s="120" t="s">
        <v>11</v>
      </c>
      <c r="V85" s="120" t="s">
        <v>12</v>
      </c>
    </row>
    <row r="86" spans="2:26" x14ac:dyDescent="0.3">
      <c r="B86" s="82" t="s">
        <v>13</v>
      </c>
      <c r="C86" s="87">
        <v>840</v>
      </c>
      <c r="D86" s="87">
        <v>120</v>
      </c>
      <c r="E86" s="87">
        <v>2</v>
      </c>
      <c r="F86" s="87">
        <v>962</v>
      </c>
      <c r="G86" s="87">
        <v>1127</v>
      </c>
      <c r="H86" s="87">
        <v>224</v>
      </c>
      <c r="I86" s="87">
        <v>4</v>
      </c>
      <c r="J86" s="87">
        <v>1355</v>
      </c>
      <c r="K86" s="87">
        <v>1262.98</v>
      </c>
      <c r="L86" s="87">
        <v>517.82000000000005</v>
      </c>
      <c r="M86" s="87">
        <v>44.97999999999999</v>
      </c>
      <c r="N86" s="87">
        <v>1825.7800000000002</v>
      </c>
      <c r="O86" s="87">
        <v>1673</v>
      </c>
      <c r="P86" s="87">
        <v>630</v>
      </c>
      <c r="Q86" s="87">
        <v>85</v>
      </c>
      <c r="R86" s="87">
        <v>2388</v>
      </c>
      <c r="S86" s="87">
        <v>1650</v>
      </c>
      <c r="T86" s="87">
        <v>700</v>
      </c>
      <c r="U86" s="87">
        <v>73</v>
      </c>
      <c r="V86" s="87">
        <v>2423</v>
      </c>
    </row>
    <row r="87" spans="2:26" x14ac:dyDescent="0.3">
      <c r="B87" s="82" t="s">
        <v>14</v>
      </c>
      <c r="C87" s="87">
        <v>1796</v>
      </c>
      <c r="D87" s="87">
        <v>259</v>
      </c>
      <c r="E87" s="87">
        <v>3</v>
      </c>
      <c r="F87" s="87">
        <v>2058</v>
      </c>
      <c r="G87" s="87">
        <v>2053.33</v>
      </c>
      <c r="H87" s="87">
        <v>337</v>
      </c>
      <c r="I87" s="87">
        <v>6</v>
      </c>
      <c r="J87" s="87">
        <v>2396.33</v>
      </c>
      <c r="K87" s="87">
        <v>2127.5</v>
      </c>
      <c r="L87" s="87">
        <v>565.65</v>
      </c>
      <c r="M87" s="87">
        <v>43</v>
      </c>
      <c r="N87" s="87">
        <v>2736.15</v>
      </c>
      <c r="O87" s="87">
        <v>2193</v>
      </c>
      <c r="P87" s="87">
        <v>737</v>
      </c>
      <c r="Q87" s="87">
        <v>98</v>
      </c>
      <c r="R87" s="87">
        <v>3028</v>
      </c>
      <c r="S87" s="87">
        <v>1790</v>
      </c>
      <c r="T87" s="87">
        <v>835</v>
      </c>
      <c r="U87" s="87">
        <v>80</v>
      </c>
      <c r="V87" s="87">
        <v>2705</v>
      </c>
    </row>
    <row r="88" spans="2:26" x14ac:dyDescent="0.3">
      <c r="B88" s="82" t="s">
        <v>15</v>
      </c>
      <c r="C88" s="87">
        <v>1134</v>
      </c>
      <c r="D88" s="87">
        <v>204</v>
      </c>
      <c r="E88" s="87">
        <v>4</v>
      </c>
      <c r="F88" s="87">
        <v>1342</v>
      </c>
      <c r="G88" s="87">
        <v>1162.49</v>
      </c>
      <c r="H88" s="87">
        <v>213.32999999999998</v>
      </c>
      <c r="I88" s="87">
        <v>1</v>
      </c>
      <c r="J88" s="87">
        <v>1376.82</v>
      </c>
      <c r="K88" s="87">
        <v>1210</v>
      </c>
      <c r="L88" s="87">
        <v>256</v>
      </c>
      <c r="M88" s="87">
        <v>11</v>
      </c>
      <c r="N88" s="87">
        <v>1477</v>
      </c>
      <c r="O88" s="87">
        <v>1204</v>
      </c>
      <c r="P88" s="87">
        <v>330</v>
      </c>
      <c r="Q88" s="87">
        <v>29</v>
      </c>
      <c r="R88" s="87">
        <v>1563</v>
      </c>
      <c r="S88" s="87">
        <v>1096</v>
      </c>
      <c r="T88" s="87">
        <v>434</v>
      </c>
      <c r="U88" s="87">
        <v>70</v>
      </c>
      <c r="V88" s="87">
        <v>1600</v>
      </c>
    </row>
    <row r="89" spans="2:26" x14ac:dyDescent="0.3">
      <c r="B89" s="82" t="s">
        <v>16</v>
      </c>
      <c r="C89" s="87">
        <v>1078</v>
      </c>
      <c r="D89" s="87">
        <v>211</v>
      </c>
      <c r="E89" s="87">
        <v>3</v>
      </c>
      <c r="F89" s="87">
        <v>1292</v>
      </c>
      <c r="G89" s="87">
        <v>1125.48</v>
      </c>
      <c r="H89" s="87">
        <v>228.65</v>
      </c>
      <c r="I89" s="87">
        <v>6</v>
      </c>
      <c r="J89" s="87">
        <v>1360.13</v>
      </c>
      <c r="K89" s="87">
        <v>1211</v>
      </c>
      <c r="L89" s="87">
        <v>245</v>
      </c>
      <c r="M89" s="87">
        <v>5</v>
      </c>
      <c r="N89" s="87">
        <v>1461</v>
      </c>
      <c r="O89" s="87">
        <v>1164</v>
      </c>
      <c r="P89" s="87">
        <v>396</v>
      </c>
      <c r="Q89" s="87">
        <v>39</v>
      </c>
      <c r="R89" s="87">
        <v>1599</v>
      </c>
      <c r="S89" s="87">
        <v>1109</v>
      </c>
      <c r="T89" s="87">
        <v>526</v>
      </c>
      <c r="U89" s="87">
        <v>95</v>
      </c>
      <c r="V89" s="87">
        <v>1730</v>
      </c>
    </row>
    <row r="90" spans="2:26" x14ac:dyDescent="0.3">
      <c r="B90" s="82" t="s">
        <v>17</v>
      </c>
      <c r="C90" s="87">
        <v>556</v>
      </c>
      <c r="D90" s="87">
        <v>157</v>
      </c>
      <c r="E90" s="87">
        <v>1</v>
      </c>
      <c r="F90" s="87">
        <v>714</v>
      </c>
      <c r="G90" s="87">
        <v>530.99</v>
      </c>
      <c r="H90" s="87">
        <v>154</v>
      </c>
      <c r="I90" s="87">
        <v>1</v>
      </c>
      <c r="J90" s="87">
        <v>685.99</v>
      </c>
      <c r="K90" s="87">
        <v>577</v>
      </c>
      <c r="L90" s="87">
        <v>191</v>
      </c>
      <c r="M90" s="87">
        <v>7</v>
      </c>
      <c r="N90" s="87">
        <v>775</v>
      </c>
      <c r="O90" s="87">
        <v>661</v>
      </c>
      <c r="P90" s="87">
        <v>284</v>
      </c>
      <c r="Q90" s="87">
        <v>34</v>
      </c>
      <c r="R90" s="87">
        <v>979</v>
      </c>
      <c r="S90" s="87">
        <v>798</v>
      </c>
      <c r="T90" s="87">
        <v>391</v>
      </c>
      <c r="U90" s="87">
        <v>102</v>
      </c>
      <c r="V90" s="87">
        <v>1291</v>
      </c>
    </row>
    <row r="91" spans="2:26" ht="12.75" customHeight="1" x14ac:dyDescent="0.3">
      <c r="B91" s="82" t="s">
        <v>18</v>
      </c>
      <c r="C91" s="87">
        <v>279</v>
      </c>
      <c r="D91" s="87">
        <v>98</v>
      </c>
      <c r="E91" s="87">
        <v>2</v>
      </c>
      <c r="F91" s="87">
        <v>379</v>
      </c>
      <c r="G91" s="87">
        <v>251</v>
      </c>
      <c r="H91" s="87">
        <v>93</v>
      </c>
      <c r="I91" s="87">
        <v>3</v>
      </c>
      <c r="J91" s="87">
        <v>347</v>
      </c>
      <c r="K91" s="87">
        <v>317</v>
      </c>
      <c r="L91" s="87">
        <v>112</v>
      </c>
      <c r="M91" s="87">
        <v>3</v>
      </c>
      <c r="N91" s="87">
        <v>432</v>
      </c>
      <c r="O91" s="87">
        <v>338</v>
      </c>
      <c r="P91" s="87">
        <v>157</v>
      </c>
      <c r="Q91" s="87">
        <v>22</v>
      </c>
      <c r="R91" s="87">
        <v>517</v>
      </c>
      <c r="S91" s="87">
        <v>465</v>
      </c>
      <c r="T91" s="87">
        <v>256</v>
      </c>
      <c r="U91" s="87">
        <v>26</v>
      </c>
      <c r="V91" s="87">
        <v>747</v>
      </c>
    </row>
    <row r="92" spans="2:26" ht="13.5" customHeight="1" x14ac:dyDescent="0.3">
      <c r="B92" s="80" t="s">
        <v>19</v>
      </c>
      <c r="C92" s="92">
        <v>5683</v>
      </c>
      <c r="D92" s="92">
        <v>1049</v>
      </c>
      <c r="E92" s="92">
        <v>15</v>
      </c>
      <c r="F92" s="92">
        <v>6747</v>
      </c>
      <c r="G92" s="92">
        <v>6250.2899999999991</v>
      </c>
      <c r="H92" s="92">
        <v>1249.98</v>
      </c>
      <c r="I92" s="92">
        <v>21</v>
      </c>
      <c r="J92" s="92">
        <v>7521.2699999999986</v>
      </c>
      <c r="K92" s="92">
        <v>6705.48</v>
      </c>
      <c r="L92" s="92">
        <v>1887.47</v>
      </c>
      <c r="M92" s="92">
        <v>113.97999999999999</v>
      </c>
      <c r="N92" s="92">
        <v>8706.9299999999985</v>
      </c>
      <c r="O92" s="92">
        <v>7233</v>
      </c>
      <c r="P92" s="92">
        <v>2534</v>
      </c>
      <c r="Q92" s="92">
        <v>307</v>
      </c>
      <c r="R92" s="92">
        <v>10074</v>
      </c>
      <c r="S92" s="92">
        <v>6908</v>
      </c>
      <c r="T92" s="92">
        <v>3142</v>
      </c>
      <c r="U92" s="92">
        <v>446</v>
      </c>
      <c r="V92" s="92">
        <v>10496</v>
      </c>
    </row>
    <row r="93" spans="2:26" x14ac:dyDescent="0.3">
      <c r="B93" s="82" t="s">
        <v>115</v>
      </c>
      <c r="C93" s="371">
        <v>36</v>
      </c>
      <c r="D93" s="372"/>
      <c r="E93" s="372"/>
      <c r="F93" s="375"/>
      <c r="G93" s="371">
        <v>36</v>
      </c>
      <c r="H93" s="372"/>
      <c r="I93" s="372"/>
      <c r="J93" s="375"/>
      <c r="K93" s="371">
        <v>37</v>
      </c>
      <c r="L93" s="372"/>
      <c r="M93" s="372"/>
      <c r="N93" s="372"/>
      <c r="O93" s="371">
        <v>35</v>
      </c>
      <c r="P93" s="372"/>
      <c r="Q93" s="372"/>
      <c r="R93" s="375"/>
      <c r="S93" s="371">
        <v>37</v>
      </c>
      <c r="T93" s="372"/>
      <c r="U93" s="372"/>
      <c r="V93" s="375"/>
    </row>
    <row r="94" spans="2:26" x14ac:dyDescent="0.3">
      <c r="B94" s="106" t="s">
        <v>139</v>
      </c>
    </row>
    <row r="95" spans="2:26" x14ac:dyDescent="0.3">
      <c r="B95" s="118"/>
    </row>
    <row r="97" spans="2:28" ht="21" customHeight="1" x14ac:dyDescent="0.3">
      <c r="B97" s="337" t="s">
        <v>140</v>
      </c>
      <c r="C97" s="338"/>
      <c r="D97" s="338"/>
      <c r="E97" s="338"/>
      <c r="F97" s="338"/>
      <c r="G97" s="338"/>
      <c r="H97" s="338"/>
      <c r="I97" s="338"/>
      <c r="J97" s="338"/>
      <c r="K97" s="338"/>
      <c r="L97" s="338"/>
      <c r="M97" s="338"/>
      <c r="N97" s="338"/>
      <c r="O97" s="338"/>
      <c r="P97" s="338"/>
      <c r="Q97" s="338"/>
      <c r="R97" s="338"/>
      <c r="S97" s="338"/>
      <c r="T97" s="338"/>
      <c r="U97" s="338"/>
      <c r="V97" s="338"/>
      <c r="W97" s="338"/>
      <c r="X97" s="338"/>
      <c r="Y97" s="42"/>
      <c r="Z97" s="42"/>
      <c r="AA97" s="42"/>
      <c r="AB97" s="43"/>
    </row>
    <row r="98" spans="2:28" x14ac:dyDescent="0.3">
      <c r="B98" s="326" t="s">
        <v>141</v>
      </c>
      <c r="C98" s="355" t="s">
        <v>142</v>
      </c>
      <c r="D98" s="355"/>
      <c r="E98" s="355"/>
      <c r="F98" s="332" t="s">
        <v>99</v>
      </c>
      <c r="G98" s="351"/>
      <c r="H98" s="351"/>
      <c r="I98" s="333"/>
      <c r="J98" s="332" t="s">
        <v>143</v>
      </c>
      <c r="K98" s="351"/>
      <c r="L98" s="351"/>
      <c r="M98" s="333"/>
      <c r="N98" s="332" t="s">
        <v>101</v>
      </c>
      <c r="O98" s="351"/>
      <c r="P98" s="351"/>
      <c r="Q98" s="333"/>
      <c r="R98" s="332" t="s">
        <v>102</v>
      </c>
      <c r="S98" s="351"/>
      <c r="T98" s="351"/>
      <c r="U98" s="333"/>
      <c r="V98" s="332" t="s">
        <v>103</v>
      </c>
      <c r="W98" s="351"/>
      <c r="X98" s="351"/>
      <c r="Y98" s="333"/>
      <c r="Z98" s="40" t="s">
        <v>144</v>
      </c>
      <c r="AA98" s="124"/>
      <c r="AB98" s="114"/>
    </row>
    <row r="99" spans="2:28" s="67" customFormat="1" ht="40.5" x14ac:dyDescent="0.3">
      <c r="B99" s="326"/>
      <c r="C99" s="125" t="s">
        <v>145</v>
      </c>
      <c r="D99" s="125" t="s">
        <v>146</v>
      </c>
      <c r="E99" s="125" t="s">
        <v>147</v>
      </c>
      <c r="F99" s="126" t="s">
        <v>148</v>
      </c>
      <c r="G99" s="126" t="s">
        <v>146</v>
      </c>
      <c r="H99" s="126" t="s">
        <v>147</v>
      </c>
      <c r="I99" s="126" t="s">
        <v>149</v>
      </c>
      <c r="J99" s="126" t="s">
        <v>148</v>
      </c>
      <c r="K99" s="126" t="s">
        <v>146</v>
      </c>
      <c r="L99" s="126" t="s">
        <v>147</v>
      </c>
      <c r="M99" s="126" t="s">
        <v>149</v>
      </c>
      <c r="N99" s="126" t="s">
        <v>148</v>
      </c>
      <c r="O99" s="126" t="s">
        <v>146</v>
      </c>
      <c r="P99" s="126" t="s">
        <v>147</v>
      </c>
      <c r="Q99" s="126" t="s">
        <v>149</v>
      </c>
      <c r="R99" s="126" t="s">
        <v>148</v>
      </c>
      <c r="S99" s="126" t="s">
        <v>146</v>
      </c>
      <c r="T99" s="126" t="s">
        <v>147</v>
      </c>
      <c r="U99" s="126" t="s">
        <v>149</v>
      </c>
      <c r="V99" s="126" t="s">
        <v>148</v>
      </c>
      <c r="W99" s="126" t="s">
        <v>146</v>
      </c>
      <c r="X99" s="126" t="s">
        <v>147</v>
      </c>
      <c r="Y99" s="126" t="s">
        <v>149</v>
      </c>
      <c r="Z99" s="83" t="s">
        <v>148</v>
      </c>
      <c r="AA99" s="83" t="s">
        <v>146</v>
      </c>
      <c r="AB99" s="83" t="s">
        <v>147</v>
      </c>
    </row>
    <row r="100" spans="2:28" x14ac:dyDescent="0.3">
      <c r="B100" s="82" t="s">
        <v>13</v>
      </c>
      <c r="C100" s="56">
        <v>6875</v>
      </c>
      <c r="D100" s="56">
        <v>6155</v>
      </c>
      <c r="E100" s="57">
        <v>0.89527272727272722</v>
      </c>
      <c r="F100" s="127">
        <v>10561</v>
      </c>
      <c r="G100" s="127">
        <v>9119</v>
      </c>
      <c r="H100" s="57">
        <v>0.86345989963071679</v>
      </c>
      <c r="I100" s="127">
        <v>7672</v>
      </c>
      <c r="J100" s="127">
        <v>10912</v>
      </c>
      <c r="K100" s="127">
        <v>8825</v>
      </c>
      <c r="L100" s="57">
        <v>0.80874266862170086</v>
      </c>
      <c r="M100" s="127">
        <v>7605</v>
      </c>
      <c r="N100" s="127">
        <v>10308</v>
      </c>
      <c r="O100" s="127">
        <v>8911</v>
      </c>
      <c r="P100" s="57">
        <v>0.86447419480015519</v>
      </c>
      <c r="Q100" s="127">
        <v>7559</v>
      </c>
      <c r="R100" s="127">
        <v>11444</v>
      </c>
      <c r="S100" s="127">
        <v>9426</v>
      </c>
      <c r="T100" s="57">
        <v>0.82366305487591751</v>
      </c>
      <c r="U100" s="127">
        <v>8080</v>
      </c>
      <c r="V100" s="127">
        <v>8893</v>
      </c>
      <c r="W100" s="127">
        <v>7440</v>
      </c>
      <c r="X100" s="57">
        <v>0.8366130664567637</v>
      </c>
      <c r="Y100" s="127">
        <v>6592</v>
      </c>
      <c r="Z100" s="128">
        <f>SUM(C100,F100,J100,N100,R100,V100)</f>
        <v>58993</v>
      </c>
      <c r="AA100" s="128">
        <f>SUM(D100,G100,K100,O100,S100,W100)</f>
        <v>49876</v>
      </c>
      <c r="AB100" s="129">
        <f t="shared" ref="AB100:AB106" si="6">AA100/Z100</f>
        <v>0.84545624057091517</v>
      </c>
    </row>
    <row r="101" spans="2:28" x14ac:dyDescent="0.3">
      <c r="B101" s="82" t="s">
        <v>14</v>
      </c>
      <c r="C101" s="56">
        <v>4824</v>
      </c>
      <c r="D101" s="56">
        <v>3097</v>
      </c>
      <c r="E101" s="57">
        <v>0.6419983416252073</v>
      </c>
      <c r="F101" s="127">
        <v>8184</v>
      </c>
      <c r="G101" s="127">
        <v>4803</v>
      </c>
      <c r="H101" s="57">
        <v>0.58687683284457481</v>
      </c>
      <c r="I101" s="127">
        <v>3606</v>
      </c>
      <c r="J101" s="127">
        <v>9227</v>
      </c>
      <c r="K101" s="127">
        <v>4909</v>
      </c>
      <c r="L101" s="57">
        <v>0.53202557711065357</v>
      </c>
      <c r="M101" s="127">
        <v>3779</v>
      </c>
      <c r="N101" s="127">
        <v>8434</v>
      </c>
      <c r="O101" s="127">
        <v>4918</v>
      </c>
      <c r="P101" s="57">
        <v>0.58311595921271042</v>
      </c>
      <c r="Q101" s="127">
        <v>3669</v>
      </c>
      <c r="R101" s="127">
        <v>9857</v>
      </c>
      <c r="S101" s="127">
        <v>5439</v>
      </c>
      <c r="T101" s="57">
        <v>0.55179060566095162</v>
      </c>
      <c r="U101" s="127">
        <v>4179</v>
      </c>
      <c r="V101" s="127">
        <v>7511</v>
      </c>
      <c r="W101" s="127">
        <v>4155</v>
      </c>
      <c r="X101" s="57">
        <v>0.55318865663693251</v>
      </c>
      <c r="Y101" s="127">
        <v>3227</v>
      </c>
      <c r="Z101" s="128">
        <f t="shared" ref="Z101:AA106" si="7">SUM(C101,F101,J101,N101,R101,V101)</f>
        <v>48037</v>
      </c>
      <c r="AA101" s="128">
        <f t="shared" si="7"/>
        <v>27321</v>
      </c>
      <c r="AB101" s="129">
        <f>AA101/Z101</f>
        <v>0.56874908924370793</v>
      </c>
    </row>
    <row r="102" spans="2:28" x14ac:dyDescent="0.3">
      <c r="B102" s="82" t="s">
        <v>15</v>
      </c>
      <c r="C102" s="56">
        <v>2075</v>
      </c>
      <c r="D102" s="56">
        <v>889</v>
      </c>
      <c r="E102" s="57">
        <v>0.42843373493975906</v>
      </c>
      <c r="F102" s="127">
        <v>4093</v>
      </c>
      <c r="G102" s="127">
        <v>1647</v>
      </c>
      <c r="H102" s="57">
        <v>0.40239433178597606</v>
      </c>
      <c r="I102" s="127">
        <v>744</v>
      </c>
      <c r="J102" s="127">
        <v>4610</v>
      </c>
      <c r="K102" s="127">
        <v>1558</v>
      </c>
      <c r="L102" s="57">
        <v>0.33796095444685464</v>
      </c>
      <c r="M102" s="127">
        <v>754</v>
      </c>
      <c r="N102" s="127">
        <v>4359</v>
      </c>
      <c r="O102" s="127">
        <v>1592</v>
      </c>
      <c r="P102" s="57">
        <v>0.36522138105069968</v>
      </c>
      <c r="Q102" s="127">
        <v>655</v>
      </c>
      <c r="R102" s="127">
        <v>5295</v>
      </c>
      <c r="S102" s="127">
        <v>1913</v>
      </c>
      <c r="T102" s="57">
        <v>0.36128423040604346</v>
      </c>
      <c r="U102" s="127">
        <v>802</v>
      </c>
      <c r="V102" s="127">
        <v>4185</v>
      </c>
      <c r="W102" s="127">
        <v>1468</v>
      </c>
      <c r="X102" s="57">
        <v>0.35077658303464754</v>
      </c>
      <c r="Y102" s="127">
        <v>658</v>
      </c>
      <c r="Z102" s="128">
        <f t="shared" si="7"/>
        <v>24617</v>
      </c>
      <c r="AA102" s="128">
        <f t="shared" si="7"/>
        <v>9067</v>
      </c>
      <c r="AB102" s="129">
        <f t="shared" si="6"/>
        <v>0.36832270382256166</v>
      </c>
    </row>
    <row r="103" spans="2:28" x14ac:dyDescent="0.3">
      <c r="B103" s="82" t="s">
        <v>16</v>
      </c>
      <c r="C103" s="56">
        <v>1928</v>
      </c>
      <c r="D103" s="56">
        <v>749</v>
      </c>
      <c r="E103" s="57">
        <v>0.38848547717842324</v>
      </c>
      <c r="F103" s="127">
        <v>3920</v>
      </c>
      <c r="G103" s="127">
        <v>1463</v>
      </c>
      <c r="H103" s="57">
        <v>0.37321428571428572</v>
      </c>
      <c r="I103" s="127">
        <v>421</v>
      </c>
      <c r="J103" s="127">
        <v>5259</v>
      </c>
      <c r="K103" s="127">
        <v>1524</v>
      </c>
      <c r="L103" s="57">
        <v>0.28978893325727323</v>
      </c>
      <c r="M103" s="127">
        <v>526</v>
      </c>
      <c r="N103" s="127">
        <v>5503</v>
      </c>
      <c r="O103" s="127">
        <v>1920</v>
      </c>
      <c r="P103" s="57">
        <v>0.34890059967290571</v>
      </c>
      <c r="Q103" s="127">
        <v>415</v>
      </c>
      <c r="R103" s="127">
        <v>6710</v>
      </c>
      <c r="S103" s="127">
        <v>2282</v>
      </c>
      <c r="T103" s="57">
        <v>0.34008941877794335</v>
      </c>
      <c r="U103" s="127">
        <v>563</v>
      </c>
      <c r="V103" s="127">
        <v>4998</v>
      </c>
      <c r="W103" s="127">
        <v>1842</v>
      </c>
      <c r="X103" s="57">
        <v>0.36854741896758703</v>
      </c>
      <c r="Y103" s="127">
        <v>475</v>
      </c>
      <c r="Z103" s="128">
        <f t="shared" si="7"/>
        <v>28318</v>
      </c>
      <c r="AA103" s="128">
        <f t="shared" si="7"/>
        <v>9780</v>
      </c>
      <c r="AB103" s="129">
        <f t="shared" si="6"/>
        <v>0.3453633731195706</v>
      </c>
    </row>
    <row r="104" spans="2:28" x14ac:dyDescent="0.3">
      <c r="B104" s="82" t="s">
        <v>17</v>
      </c>
      <c r="C104" s="56">
        <v>712</v>
      </c>
      <c r="D104" s="56">
        <v>315</v>
      </c>
      <c r="E104" s="57">
        <v>0.44241573033707865</v>
      </c>
      <c r="F104" s="127">
        <v>1829</v>
      </c>
      <c r="G104" s="127">
        <v>682</v>
      </c>
      <c r="H104" s="57">
        <v>0.3728813559322034</v>
      </c>
      <c r="I104" s="127">
        <v>96</v>
      </c>
      <c r="J104" s="127">
        <v>2892</v>
      </c>
      <c r="K104" s="127">
        <v>695</v>
      </c>
      <c r="L104" s="57">
        <v>0.24031811894882435</v>
      </c>
      <c r="M104" s="127">
        <v>119</v>
      </c>
      <c r="N104" s="127">
        <v>3145</v>
      </c>
      <c r="O104" s="127">
        <v>1114</v>
      </c>
      <c r="P104" s="57">
        <v>0.35421303656597775</v>
      </c>
      <c r="Q104" s="127">
        <v>126</v>
      </c>
      <c r="R104" s="127">
        <v>4013</v>
      </c>
      <c r="S104" s="127">
        <v>1325</v>
      </c>
      <c r="T104" s="57">
        <v>0.33017692499377027</v>
      </c>
      <c r="U104" s="127">
        <v>183</v>
      </c>
      <c r="V104" s="127">
        <v>2388</v>
      </c>
      <c r="W104" s="127">
        <v>1119</v>
      </c>
      <c r="X104" s="57">
        <v>0.46859296482412061</v>
      </c>
      <c r="Y104" s="127">
        <v>44</v>
      </c>
      <c r="Z104" s="128">
        <f t="shared" si="7"/>
        <v>14979</v>
      </c>
      <c r="AA104" s="128">
        <f t="shared" si="7"/>
        <v>5250</v>
      </c>
      <c r="AB104" s="129">
        <f t="shared" si="6"/>
        <v>0.35049068696174646</v>
      </c>
    </row>
    <row r="105" spans="2:28" x14ac:dyDescent="0.3">
      <c r="B105" s="82" t="s">
        <v>18</v>
      </c>
      <c r="C105" s="56">
        <v>96</v>
      </c>
      <c r="D105" s="56">
        <v>42</v>
      </c>
      <c r="E105" s="57">
        <v>0.4375</v>
      </c>
      <c r="F105" s="127">
        <v>239</v>
      </c>
      <c r="G105" s="127">
        <v>100</v>
      </c>
      <c r="H105" s="57">
        <v>0.41841004184100417</v>
      </c>
      <c r="I105" s="127">
        <v>6</v>
      </c>
      <c r="J105" s="127">
        <v>466</v>
      </c>
      <c r="K105" s="127">
        <v>92</v>
      </c>
      <c r="L105" s="57">
        <v>0.19742489270386265</v>
      </c>
      <c r="M105" s="127">
        <v>9</v>
      </c>
      <c r="N105" s="127">
        <v>584</v>
      </c>
      <c r="O105" s="127">
        <v>190</v>
      </c>
      <c r="P105" s="57">
        <v>0.32534246575342468</v>
      </c>
      <c r="Q105" s="127">
        <v>5</v>
      </c>
      <c r="R105" s="127">
        <v>778</v>
      </c>
      <c r="S105" s="127">
        <v>204</v>
      </c>
      <c r="T105" s="57">
        <v>0.26221079691516708</v>
      </c>
      <c r="U105" s="127">
        <v>5</v>
      </c>
      <c r="V105" s="127">
        <v>474</v>
      </c>
      <c r="W105" s="127">
        <v>228</v>
      </c>
      <c r="X105" s="57">
        <v>0.48101265822784811</v>
      </c>
      <c r="Y105" s="127">
        <v>6</v>
      </c>
      <c r="Z105" s="128">
        <f t="shared" si="7"/>
        <v>2637</v>
      </c>
      <c r="AA105" s="128">
        <f t="shared" si="7"/>
        <v>856</v>
      </c>
      <c r="AB105" s="129">
        <f t="shared" si="6"/>
        <v>0.32461130072051575</v>
      </c>
    </row>
    <row r="106" spans="2:28" x14ac:dyDescent="0.3">
      <c r="B106" s="80" t="s">
        <v>19</v>
      </c>
      <c r="C106" s="49">
        <v>16510</v>
      </c>
      <c r="D106" s="49">
        <v>11247</v>
      </c>
      <c r="E106" s="94">
        <v>0.68122350090854022</v>
      </c>
      <c r="F106" s="130">
        <v>28826</v>
      </c>
      <c r="G106" s="130">
        <v>17814</v>
      </c>
      <c r="H106" s="94">
        <v>0.61798376465690696</v>
      </c>
      <c r="I106" s="130">
        <v>12545</v>
      </c>
      <c r="J106" s="130">
        <v>33366</v>
      </c>
      <c r="K106" s="130">
        <v>17603</v>
      </c>
      <c r="L106" s="94">
        <v>0.52757297848108853</v>
      </c>
      <c r="M106" s="130">
        <v>12792</v>
      </c>
      <c r="N106" s="130">
        <v>32333</v>
      </c>
      <c r="O106" s="130">
        <v>18645</v>
      </c>
      <c r="P106" s="94">
        <v>0.57665542943741688</v>
      </c>
      <c r="Q106" s="130">
        <v>12429</v>
      </c>
      <c r="R106" s="130">
        <v>38097</v>
      </c>
      <c r="S106" s="130">
        <v>20589</v>
      </c>
      <c r="T106" s="94">
        <v>0.54043625482321445</v>
      </c>
      <c r="U106" s="130">
        <v>13812</v>
      </c>
      <c r="V106" s="130">
        <v>28449</v>
      </c>
      <c r="W106" s="130">
        <v>16252</v>
      </c>
      <c r="X106" s="94">
        <v>0.57126788287813279</v>
      </c>
      <c r="Y106" s="130">
        <v>11002</v>
      </c>
      <c r="Z106" s="130">
        <f t="shared" si="7"/>
        <v>177581</v>
      </c>
      <c r="AA106" s="130">
        <f>SUM(D106,G106,K106,O106,S106,W106)</f>
        <v>102150</v>
      </c>
      <c r="AB106" s="129">
        <f t="shared" si="6"/>
        <v>0.57523045821343499</v>
      </c>
    </row>
    <row r="107" spans="2:28" x14ac:dyDescent="0.3">
      <c r="B107" s="98" t="s">
        <v>115</v>
      </c>
      <c r="C107" s="382">
        <v>14</v>
      </c>
      <c r="D107" s="383"/>
      <c r="E107" s="384"/>
      <c r="F107" s="340">
        <v>15</v>
      </c>
      <c r="G107" s="341"/>
      <c r="H107" s="341"/>
      <c r="I107" s="342"/>
      <c r="J107" s="340">
        <v>15</v>
      </c>
      <c r="K107" s="341"/>
      <c r="L107" s="341"/>
      <c r="M107" s="342"/>
      <c r="N107" s="340"/>
      <c r="O107" s="341"/>
      <c r="P107" s="341"/>
      <c r="Q107" s="342"/>
      <c r="R107" s="340"/>
      <c r="S107" s="341"/>
      <c r="T107" s="341"/>
      <c r="U107" s="342"/>
      <c r="V107" s="340"/>
      <c r="W107" s="341"/>
      <c r="X107" s="341"/>
      <c r="Y107" s="342"/>
      <c r="Z107" s="80"/>
      <c r="AA107" s="82"/>
      <c r="AB107" s="82"/>
    </row>
    <row r="108" spans="2:28" x14ac:dyDescent="0.3">
      <c r="B108" s="131" t="s">
        <v>150</v>
      </c>
      <c r="C108" s="132"/>
      <c r="D108" s="132"/>
      <c r="E108" s="132"/>
      <c r="F108" s="132"/>
      <c r="G108" s="132"/>
      <c r="H108" s="132"/>
      <c r="I108" s="44"/>
      <c r="M108" s="44"/>
      <c r="Q108" s="44"/>
      <c r="U108" s="44"/>
      <c r="Z108" s="105"/>
    </row>
    <row r="109" spans="2:28" x14ac:dyDescent="0.3">
      <c r="B109" s="118" t="s">
        <v>151</v>
      </c>
      <c r="D109" s="33"/>
      <c r="G109" s="33"/>
      <c r="K109" s="33"/>
      <c r="N109" s="61"/>
      <c r="O109" s="33"/>
      <c r="P109" s="61"/>
      <c r="S109" s="33"/>
    </row>
    <row r="110" spans="2:28" x14ac:dyDescent="0.3">
      <c r="B110" s="118" t="s">
        <v>152</v>
      </c>
      <c r="C110" s="33"/>
      <c r="D110" s="33"/>
      <c r="E110" s="33"/>
      <c r="F110" s="33"/>
      <c r="G110" s="33"/>
      <c r="H110" s="33"/>
      <c r="I110" s="33"/>
      <c r="J110" s="33"/>
      <c r="K110" s="33"/>
      <c r="L110" s="33"/>
      <c r="M110" s="33"/>
    </row>
    <row r="111" spans="2:28" x14ac:dyDescent="0.3">
      <c r="B111" s="118"/>
    </row>
    <row r="112" spans="2:28" s="117" customFormat="1" ht="18.5" customHeight="1" x14ac:dyDescent="0.3">
      <c r="B112" s="343" t="s">
        <v>153</v>
      </c>
      <c r="C112" s="344"/>
      <c r="D112" s="344"/>
      <c r="E112" s="344"/>
      <c r="F112" s="344"/>
      <c r="G112" s="344"/>
      <c r="H112" s="345"/>
    </row>
    <row r="113" spans="2:15" ht="27.5" customHeight="1" x14ac:dyDescent="0.3">
      <c r="B113" s="346" t="s">
        <v>20</v>
      </c>
      <c r="C113" s="328" t="s">
        <v>154</v>
      </c>
      <c r="D113" s="348"/>
      <c r="E113" s="348"/>
      <c r="F113" s="348"/>
      <c r="G113" s="329"/>
      <c r="H113" s="349" t="s">
        <v>21</v>
      </c>
    </row>
    <row r="114" spans="2:15" x14ac:dyDescent="0.3">
      <c r="B114" s="347"/>
      <c r="C114" s="113" t="s">
        <v>22</v>
      </c>
      <c r="D114" s="113" t="s">
        <v>23</v>
      </c>
      <c r="E114" s="113" t="s">
        <v>24</v>
      </c>
      <c r="F114" s="113" t="s">
        <v>25</v>
      </c>
      <c r="G114" s="133" t="s">
        <v>26</v>
      </c>
      <c r="H114" s="350"/>
    </row>
    <row r="115" spans="2:15" x14ac:dyDescent="0.3">
      <c r="B115" s="134" t="s">
        <v>13</v>
      </c>
      <c r="C115" s="127">
        <v>1017</v>
      </c>
      <c r="D115" s="127">
        <v>752</v>
      </c>
      <c r="E115" s="127">
        <v>1200</v>
      </c>
      <c r="F115" s="127">
        <v>1281</v>
      </c>
      <c r="G115" s="127">
        <v>9049</v>
      </c>
      <c r="H115" s="56">
        <v>13299</v>
      </c>
    </row>
    <row r="116" spans="2:15" x14ac:dyDescent="0.3">
      <c r="B116" s="134" t="s">
        <v>14</v>
      </c>
      <c r="C116" s="127">
        <v>1290</v>
      </c>
      <c r="D116" s="127">
        <v>4210</v>
      </c>
      <c r="E116" s="127">
        <v>5924</v>
      </c>
      <c r="F116" s="127">
        <v>6693</v>
      </c>
      <c r="G116" s="127">
        <v>21147</v>
      </c>
      <c r="H116" s="56">
        <v>39264</v>
      </c>
    </row>
    <row r="117" spans="2:15" x14ac:dyDescent="0.3">
      <c r="B117" s="134" t="s">
        <v>15</v>
      </c>
      <c r="C117" s="127">
        <v>1842</v>
      </c>
      <c r="D117" s="127">
        <v>5634</v>
      </c>
      <c r="E117" s="127">
        <v>7353</v>
      </c>
      <c r="F117" s="127">
        <v>6998</v>
      </c>
      <c r="G117" s="127">
        <v>17146</v>
      </c>
      <c r="H117" s="56">
        <v>38973</v>
      </c>
    </row>
    <row r="118" spans="2:15" x14ac:dyDescent="0.3">
      <c r="B118" s="134" t="s">
        <v>16</v>
      </c>
      <c r="C118" s="127">
        <v>4232</v>
      </c>
      <c r="D118" s="127">
        <v>11132</v>
      </c>
      <c r="E118" s="127">
        <v>13888</v>
      </c>
      <c r="F118" s="127">
        <v>11695</v>
      </c>
      <c r="G118" s="127">
        <v>22225</v>
      </c>
      <c r="H118" s="56">
        <v>63172</v>
      </c>
    </row>
    <row r="119" spans="2:15" x14ac:dyDescent="0.3">
      <c r="B119" s="134" t="s">
        <v>17</v>
      </c>
      <c r="C119" s="127">
        <v>8057</v>
      </c>
      <c r="D119" s="127">
        <v>15650</v>
      </c>
      <c r="E119" s="127">
        <v>16754</v>
      </c>
      <c r="F119" s="127">
        <v>12520</v>
      </c>
      <c r="G119" s="127">
        <v>16645</v>
      </c>
      <c r="H119" s="56">
        <v>69626</v>
      </c>
    </row>
    <row r="120" spans="2:15" x14ac:dyDescent="0.3">
      <c r="B120" s="134" t="s">
        <v>18</v>
      </c>
      <c r="C120" s="127">
        <v>11703</v>
      </c>
      <c r="D120" s="127">
        <v>13406</v>
      </c>
      <c r="E120" s="127">
        <v>9609</v>
      </c>
      <c r="F120" s="127">
        <v>5410</v>
      </c>
      <c r="G120" s="127">
        <v>4937</v>
      </c>
      <c r="H120" s="56">
        <v>45065</v>
      </c>
    </row>
    <row r="121" spans="2:15" x14ac:dyDescent="0.3">
      <c r="B121" s="135" t="s">
        <v>19</v>
      </c>
      <c r="C121" s="130">
        <v>28141</v>
      </c>
      <c r="D121" s="130">
        <v>50784</v>
      </c>
      <c r="E121" s="130">
        <v>54728</v>
      </c>
      <c r="F121" s="130">
        <v>44597</v>
      </c>
      <c r="G121" s="130">
        <v>91149</v>
      </c>
      <c r="H121" s="49">
        <v>269399</v>
      </c>
    </row>
    <row r="122" spans="2:15" x14ac:dyDescent="0.3">
      <c r="B122" s="113" t="s">
        <v>115</v>
      </c>
      <c r="C122" s="99"/>
      <c r="D122" s="136"/>
      <c r="E122" s="136"/>
      <c r="F122" s="136"/>
      <c r="G122" s="136"/>
      <c r="H122" s="100">
        <v>45</v>
      </c>
      <c r="I122" s="106"/>
      <c r="J122" s="117"/>
      <c r="K122" s="117"/>
      <c r="L122" s="117"/>
      <c r="M122" s="117"/>
      <c r="N122" s="117"/>
      <c r="O122" s="117"/>
    </row>
    <row r="123" spans="2:15" x14ac:dyDescent="0.3">
      <c r="B123" s="106" t="s">
        <v>155</v>
      </c>
      <c r="C123" s="117"/>
      <c r="D123" s="117"/>
      <c r="E123" s="117"/>
      <c r="F123" s="117"/>
      <c r="G123" s="117"/>
      <c r="H123" s="117"/>
    </row>
    <row r="124" spans="2:15" x14ac:dyDescent="0.3">
      <c r="B124" s="118" t="s">
        <v>156</v>
      </c>
      <c r="C124" s="117"/>
      <c r="D124" s="117"/>
      <c r="E124" s="117"/>
      <c r="F124" s="117"/>
      <c r="G124" s="117"/>
      <c r="H124" s="117"/>
      <c r="I124" s="117"/>
      <c r="J124" s="117"/>
      <c r="K124" s="117"/>
      <c r="L124" s="117"/>
    </row>
    <row r="125" spans="2:15" x14ac:dyDescent="0.3">
      <c r="B125" s="118" t="s">
        <v>157</v>
      </c>
      <c r="C125" s="117"/>
      <c r="D125" s="117"/>
      <c r="E125" s="117"/>
      <c r="F125" s="117"/>
      <c r="G125" s="117"/>
      <c r="H125" s="117"/>
      <c r="I125" s="117"/>
      <c r="J125" s="117"/>
      <c r="K125" s="117"/>
      <c r="L125" s="117"/>
    </row>
    <row r="126" spans="2:15" x14ac:dyDescent="0.3">
      <c r="B126" s="118"/>
      <c r="C126" s="137"/>
      <c r="D126" s="137"/>
      <c r="E126" s="137"/>
      <c r="F126" s="137"/>
      <c r="G126" s="137"/>
      <c r="H126" s="137"/>
      <c r="I126" s="137"/>
    </row>
    <row r="127" spans="2:15" x14ac:dyDescent="0.3">
      <c r="B127" s="117"/>
      <c r="C127" s="117"/>
      <c r="D127" s="117"/>
      <c r="E127" s="117"/>
      <c r="F127" s="117"/>
      <c r="G127" s="117"/>
      <c r="H127" s="117"/>
      <c r="I127" s="138"/>
      <c r="J127" s="138"/>
      <c r="K127" s="138"/>
      <c r="L127" s="117"/>
      <c r="M127" s="117"/>
      <c r="N127" s="117"/>
      <c r="O127" s="117"/>
    </row>
    <row r="128" spans="2:15" x14ac:dyDescent="0.3">
      <c r="B128" s="343" t="s">
        <v>158</v>
      </c>
      <c r="C128" s="344"/>
      <c r="D128" s="344"/>
      <c r="E128" s="344"/>
      <c r="F128" s="344"/>
      <c r="G128" s="344"/>
      <c r="H128" s="345"/>
    </row>
    <row r="129" spans="2:15" ht="12.5" customHeight="1" x14ac:dyDescent="0.3">
      <c r="B129" s="380" t="s">
        <v>7</v>
      </c>
      <c r="C129" s="328" t="s">
        <v>154</v>
      </c>
      <c r="D129" s="348"/>
      <c r="E129" s="348"/>
      <c r="F129" s="348"/>
      <c r="G129" s="329"/>
      <c r="H129" s="381" t="s">
        <v>21</v>
      </c>
    </row>
    <row r="130" spans="2:15" x14ac:dyDescent="0.3">
      <c r="B130" s="380"/>
      <c r="C130" s="113" t="s">
        <v>22</v>
      </c>
      <c r="D130" s="113" t="s">
        <v>23</v>
      </c>
      <c r="E130" s="113" t="s">
        <v>24</v>
      </c>
      <c r="F130" s="113" t="s">
        <v>25</v>
      </c>
      <c r="G130" s="133" t="s">
        <v>26</v>
      </c>
      <c r="H130" s="381"/>
    </row>
    <row r="131" spans="2:15" x14ac:dyDescent="0.3">
      <c r="B131" s="113" t="s">
        <v>8</v>
      </c>
      <c r="C131" s="139">
        <v>125</v>
      </c>
      <c r="D131" s="139">
        <v>314</v>
      </c>
      <c r="E131" s="139">
        <v>412</v>
      </c>
      <c r="F131" s="139">
        <v>209</v>
      </c>
      <c r="G131" s="139">
        <v>247</v>
      </c>
      <c r="H131" s="127">
        <v>1307</v>
      </c>
    </row>
    <row r="132" spans="2:15" x14ac:dyDescent="0.3">
      <c r="B132" s="113" t="s">
        <v>9</v>
      </c>
      <c r="C132" s="139">
        <v>9422</v>
      </c>
      <c r="D132" s="139">
        <v>16606</v>
      </c>
      <c r="E132" s="139">
        <v>16550</v>
      </c>
      <c r="F132" s="139">
        <v>14108</v>
      </c>
      <c r="G132" s="139">
        <v>33917</v>
      </c>
      <c r="H132" s="127">
        <v>90603</v>
      </c>
    </row>
    <row r="133" spans="2:15" x14ac:dyDescent="0.3">
      <c r="B133" s="113" t="s">
        <v>10</v>
      </c>
      <c r="C133" s="139">
        <v>15468</v>
      </c>
      <c r="D133" s="139">
        <v>28455</v>
      </c>
      <c r="E133" s="139">
        <v>33072</v>
      </c>
      <c r="F133" s="139">
        <v>25019</v>
      </c>
      <c r="G133" s="139">
        <v>42397</v>
      </c>
      <c r="H133" s="127">
        <v>144411</v>
      </c>
    </row>
    <row r="134" spans="2:15" x14ac:dyDescent="0.3">
      <c r="B134" s="113" t="s">
        <v>27</v>
      </c>
      <c r="C134" s="139">
        <v>2760</v>
      </c>
      <c r="D134" s="139">
        <v>4769</v>
      </c>
      <c r="E134" s="139">
        <v>5431</v>
      </c>
      <c r="F134" s="139">
        <v>5273</v>
      </c>
      <c r="G134" s="139">
        <v>13403</v>
      </c>
      <c r="H134" s="127">
        <v>31636</v>
      </c>
    </row>
    <row r="135" spans="2:15" x14ac:dyDescent="0.3">
      <c r="B135" s="113" t="s">
        <v>28</v>
      </c>
      <c r="C135" s="139">
        <v>47</v>
      </c>
      <c r="D135" s="139">
        <v>379</v>
      </c>
      <c r="E135" s="139">
        <v>463</v>
      </c>
      <c r="F135" s="139">
        <v>143</v>
      </c>
      <c r="G135" s="139">
        <v>410</v>
      </c>
      <c r="H135" s="127">
        <v>1442</v>
      </c>
    </row>
    <row r="136" spans="2:15" x14ac:dyDescent="0.3">
      <c r="B136" s="115" t="s">
        <v>12</v>
      </c>
      <c r="C136" s="140">
        <v>27822</v>
      </c>
      <c r="D136" s="140">
        <v>50523</v>
      </c>
      <c r="E136" s="140">
        <v>55928</v>
      </c>
      <c r="F136" s="140">
        <v>44752</v>
      </c>
      <c r="G136" s="140">
        <v>90374</v>
      </c>
      <c r="H136" s="130">
        <v>269399</v>
      </c>
    </row>
    <row r="137" spans="2:15" x14ac:dyDescent="0.3">
      <c r="B137" s="113" t="s">
        <v>115</v>
      </c>
      <c r="C137" s="334">
        <v>45</v>
      </c>
      <c r="D137" s="335"/>
      <c r="E137" s="335"/>
      <c r="F137" s="335"/>
      <c r="G137" s="335"/>
      <c r="H137" s="336"/>
    </row>
    <row r="138" spans="2:15" x14ac:dyDescent="0.3">
      <c r="B138" s="106" t="s">
        <v>155</v>
      </c>
      <c r="C138" s="117"/>
      <c r="D138" s="117"/>
      <c r="E138" s="117"/>
      <c r="F138" s="117"/>
      <c r="G138" s="106"/>
      <c r="H138" s="106"/>
      <c r="I138" s="117"/>
      <c r="J138" s="117"/>
      <c r="K138" s="117"/>
    </row>
    <row r="139" spans="2:15" x14ac:dyDescent="0.3">
      <c r="B139" s="118" t="s">
        <v>157</v>
      </c>
      <c r="C139" s="117"/>
      <c r="D139" s="117"/>
      <c r="E139" s="117"/>
      <c r="F139" s="117"/>
      <c r="G139" s="106"/>
      <c r="H139" s="106"/>
      <c r="I139" s="117"/>
      <c r="J139" s="117"/>
      <c r="K139" s="117"/>
    </row>
    <row r="140" spans="2:15" x14ac:dyDescent="0.3">
      <c r="B140" s="118"/>
      <c r="C140" s="117"/>
      <c r="D140" s="117"/>
      <c r="E140" s="117"/>
      <c r="F140" s="106"/>
      <c r="G140" s="68"/>
      <c r="H140" s="68"/>
      <c r="I140" s="68"/>
      <c r="J140" s="68"/>
      <c r="K140" s="68"/>
    </row>
    <row r="141" spans="2:15" x14ac:dyDescent="0.3">
      <c r="B141" s="106"/>
      <c r="C141" s="106"/>
      <c r="D141" s="106"/>
      <c r="E141" s="106"/>
      <c r="F141" s="141"/>
      <c r="G141" s="141"/>
      <c r="H141" s="141"/>
      <c r="I141" s="106"/>
      <c r="J141" s="106"/>
      <c r="K141" s="106"/>
      <c r="L141" s="117"/>
      <c r="M141" s="117"/>
      <c r="N141" s="117"/>
      <c r="O141" s="117"/>
    </row>
    <row r="142" spans="2:15" ht="26.25" customHeight="1" x14ac:dyDescent="0.3">
      <c r="B142" s="386" t="s">
        <v>159</v>
      </c>
      <c r="C142" s="387"/>
      <c r="D142" s="141"/>
      <c r="E142" s="106"/>
      <c r="F142" s="106"/>
      <c r="G142" s="106"/>
      <c r="H142" s="117"/>
      <c r="I142" s="117"/>
      <c r="J142" s="117"/>
      <c r="K142" s="117"/>
      <c r="L142" s="117"/>
    </row>
    <row r="143" spans="2:15" x14ac:dyDescent="0.3">
      <c r="B143" s="142" t="s">
        <v>20</v>
      </c>
      <c r="C143" s="142" t="s">
        <v>29</v>
      </c>
      <c r="D143" s="37"/>
      <c r="E143" s="37"/>
      <c r="F143" s="37"/>
      <c r="G143" s="37"/>
      <c r="H143" s="143"/>
      <c r="I143" s="143"/>
      <c r="J143" s="143"/>
      <c r="K143" s="143"/>
      <c r="L143" s="143"/>
    </row>
    <row r="144" spans="2:15" x14ac:dyDescent="0.3">
      <c r="B144" s="113" t="s">
        <v>13</v>
      </c>
      <c r="C144" s="139">
        <v>18151</v>
      </c>
      <c r="D144" s="106"/>
      <c r="E144" s="106"/>
      <c r="F144" s="106"/>
      <c r="G144" s="106"/>
      <c r="H144" s="117"/>
      <c r="I144" s="117"/>
      <c r="J144" s="117"/>
      <c r="K144" s="117"/>
      <c r="L144" s="117"/>
    </row>
    <row r="145" spans="2:17" x14ac:dyDescent="0.3">
      <c r="B145" s="113" t="s">
        <v>14</v>
      </c>
      <c r="C145" s="139">
        <v>27203</v>
      </c>
      <c r="D145" s="106"/>
      <c r="E145" s="106"/>
      <c r="F145" s="106"/>
      <c r="G145" s="106"/>
      <c r="H145" s="117"/>
      <c r="I145" s="117"/>
      <c r="J145" s="117"/>
      <c r="K145" s="117"/>
      <c r="L145" s="117"/>
    </row>
    <row r="146" spans="2:17" x14ac:dyDescent="0.3">
      <c r="B146" s="113" t="s">
        <v>15</v>
      </c>
      <c r="C146" s="139">
        <v>16609</v>
      </c>
      <c r="D146" s="106"/>
      <c r="E146" s="106"/>
      <c r="F146" s="106"/>
      <c r="G146" s="106"/>
      <c r="H146" s="117"/>
      <c r="I146" s="117"/>
      <c r="J146" s="117"/>
      <c r="K146" s="117"/>
      <c r="L146" s="117"/>
    </row>
    <row r="147" spans="2:17" x14ac:dyDescent="0.3">
      <c r="B147" s="113" t="s">
        <v>16</v>
      </c>
      <c r="C147" s="139">
        <v>20180</v>
      </c>
      <c r="D147" s="106"/>
      <c r="E147" s="106"/>
      <c r="F147" s="106"/>
      <c r="G147" s="106"/>
      <c r="H147" s="117"/>
      <c r="I147" s="117"/>
      <c r="J147" s="117"/>
      <c r="K147" s="117"/>
      <c r="L147" s="117"/>
    </row>
    <row r="148" spans="2:17" x14ac:dyDescent="0.3">
      <c r="B148" s="113" t="s">
        <v>17</v>
      </c>
      <c r="C148" s="139">
        <v>16976</v>
      </c>
      <c r="D148" s="106"/>
      <c r="E148" s="106"/>
      <c r="F148" s="106"/>
      <c r="G148" s="106"/>
      <c r="H148" s="117"/>
      <c r="I148" s="117"/>
      <c r="J148" s="117"/>
      <c r="K148" s="117"/>
      <c r="L148" s="117"/>
    </row>
    <row r="149" spans="2:17" x14ac:dyDescent="0.3">
      <c r="B149" s="113" t="s">
        <v>18</v>
      </c>
      <c r="C149" s="139">
        <v>11605</v>
      </c>
      <c r="D149" s="106"/>
      <c r="E149" s="106"/>
      <c r="F149" s="106"/>
      <c r="G149" s="106"/>
      <c r="H149" s="117"/>
      <c r="I149" s="117"/>
      <c r="J149" s="117"/>
      <c r="K149" s="117"/>
      <c r="L149" s="117"/>
    </row>
    <row r="150" spans="2:17" x14ac:dyDescent="0.3">
      <c r="B150" s="115" t="s">
        <v>19</v>
      </c>
      <c r="C150" s="140">
        <v>110724</v>
      </c>
      <c r="D150" s="117"/>
      <c r="E150" s="117"/>
      <c r="F150" s="117"/>
      <c r="G150" s="117"/>
      <c r="H150" s="117"/>
      <c r="I150" s="117"/>
      <c r="J150" s="117"/>
      <c r="K150" s="117"/>
      <c r="L150" s="117"/>
    </row>
    <row r="151" spans="2:17" x14ac:dyDescent="0.3">
      <c r="B151" s="113" t="s">
        <v>115</v>
      </c>
      <c r="C151" s="144">
        <v>27</v>
      </c>
      <c r="D151" s="117"/>
      <c r="E151" s="117"/>
    </row>
    <row r="152" spans="2:17" x14ac:dyDescent="0.3">
      <c r="B152" s="118" t="s">
        <v>156</v>
      </c>
      <c r="C152" s="117"/>
      <c r="D152" s="117"/>
      <c r="E152" s="117"/>
      <c r="F152" s="117"/>
      <c r="G152" s="117"/>
      <c r="H152" s="117"/>
    </row>
    <row r="153" spans="2:17" x14ac:dyDescent="0.3">
      <c r="B153" s="117"/>
    </row>
    <row r="154" spans="2:17" x14ac:dyDescent="0.3">
      <c r="B154" s="117"/>
    </row>
    <row r="155" spans="2:17" x14ac:dyDescent="0.3">
      <c r="B155" s="40" t="s">
        <v>160</v>
      </c>
      <c r="C155" s="41"/>
      <c r="D155" s="41"/>
      <c r="E155" s="41"/>
      <c r="F155" s="41"/>
      <c r="G155" s="41"/>
      <c r="H155" s="41"/>
      <c r="I155" s="41"/>
      <c r="J155" s="41"/>
      <c r="K155" s="42"/>
      <c r="L155" s="43"/>
    </row>
    <row r="156" spans="2:17" x14ac:dyDescent="0.3">
      <c r="B156" s="326" t="s">
        <v>6</v>
      </c>
      <c r="C156" s="328" t="s">
        <v>99</v>
      </c>
      <c r="D156" s="348"/>
      <c r="E156" s="327" t="s">
        <v>143</v>
      </c>
      <c r="F156" s="327"/>
      <c r="G156" s="332" t="s">
        <v>101</v>
      </c>
      <c r="H156" s="333"/>
      <c r="I156" s="332" t="s">
        <v>102</v>
      </c>
      <c r="J156" s="333"/>
      <c r="K156" s="332" t="s">
        <v>103</v>
      </c>
      <c r="L156" s="333"/>
    </row>
    <row r="157" spans="2:17" ht="40.5" x14ac:dyDescent="0.3">
      <c r="B157" s="326"/>
      <c r="C157" s="145" t="s">
        <v>161</v>
      </c>
      <c r="D157" s="146" t="s">
        <v>162</v>
      </c>
      <c r="E157" s="145" t="s">
        <v>161</v>
      </c>
      <c r="F157" s="146" t="s">
        <v>162</v>
      </c>
      <c r="G157" s="145" t="s">
        <v>161</v>
      </c>
      <c r="H157" s="146" t="s">
        <v>162</v>
      </c>
      <c r="I157" s="145" t="s">
        <v>161</v>
      </c>
      <c r="J157" s="145" t="s">
        <v>162</v>
      </c>
      <c r="K157" s="145" t="s">
        <v>161</v>
      </c>
      <c r="L157" s="145" t="s">
        <v>162</v>
      </c>
    </row>
    <row r="158" spans="2:17" x14ac:dyDescent="0.3">
      <c r="B158" s="82" t="s">
        <v>13</v>
      </c>
      <c r="C158" s="147">
        <v>5215</v>
      </c>
      <c r="D158" s="148">
        <v>1549</v>
      </c>
      <c r="E158" s="147">
        <v>5432</v>
      </c>
      <c r="F158" s="147">
        <v>1489</v>
      </c>
      <c r="G158" s="147">
        <v>4077</v>
      </c>
      <c r="H158" s="147">
        <v>1036</v>
      </c>
      <c r="I158" s="147">
        <v>4793</v>
      </c>
      <c r="J158" s="147">
        <v>1104</v>
      </c>
      <c r="K158" s="147">
        <v>5512</v>
      </c>
      <c r="L158" s="147">
        <v>931</v>
      </c>
      <c r="M158" s="44"/>
      <c r="N158" s="44"/>
      <c r="O158" s="44"/>
      <c r="P158" s="44"/>
      <c r="Q158" s="44"/>
    </row>
    <row r="159" spans="2:17" x14ac:dyDescent="0.3">
      <c r="B159" s="82" t="s">
        <v>14</v>
      </c>
      <c r="C159" s="147">
        <v>12319</v>
      </c>
      <c r="D159" s="148">
        <v>4742</v>
      </c>
      <c r="E159" s="147">
        <v>13162</v>
      </c>
      <c r="F159" s="147">
        <v>4266</v>
      </c>
      <c r="G159" s="147">
        <v>9963</v>
      </c>
      <c r="H159" s="147">
        <v>3226</v>
      </c>
      <c r="I159" s="147">
        <v>10453</v>
      </c>
      <c r="J159" s="147">
        <v>3338</v>
      </c>
      <c r="K159" s="147">
        <v>9154</v>
      </c>
      <c r="L159" s="147">
        <v>2450</v>
      </c>
      <c r="M159" s="44"/>
      <c r="N159" s="44"/>
      <c r="O159" s="44"/>
      <c r="P159" s="44"/>
      <c r="Q159" s="44"/>
    </row>
    <row r="160" spans="2:17" x14ac:dyDescent="0.3">
      <c r="B160" s="82" t="s">
        <v>15</v>
      </c>
      <c r="C160" s="147">
        <v>8505</v>
      </c>
      <c r="D160" s="148">
        <v>3606</v>
      </c>
      <c r="E160" s="147">
        <v>8921</v>
      </c>
      <c r="F160" s="147">
        <v>3131</v>
      </c>
      <c r="G160" s="147">
        <v>6930</v>
      </c>
      <c r="H160" s="147">
        <v>2491</v>
      </c>
      <c r="I160" s="147">
        <v>7388</v>
      </c>
      <c r="J160" s="147">
        <v>2649</v>
      </c>
      <c r="K160" s="147">
        <v>6251</v>
      </c>
      <c r="L160" s="147">
        <v>1904</v>
      </c>
      <c r="M160" s="44"/>
      <c r="N160" s="44"/>
      <c r="O160" s="44"/>
      <c r="P160" s="44"/>
      <c r="Q160" s="44"/>
    </row>
    <row r="161" spans="2:17" x14ac:dyDescent="0.3">
      <c r="B161" s="82" t="s">
        <v>16</v>
      </c>
      <c r="C161" s="147">
        <v>8816</v>
      </c>
      <c r="D161" s="148">
        <v>3818</v>
      </c>
      <c r="E161" s="147">
        <v>9306</v>
      </c>
      <c r="F161" s="147">
        <v>3313</v>
      </c>
      <c r="G161" s="147">
        <v>7522</v>
      </c>
      <c r="H161" s="147">
        <v>2943</v>
      </c>
      <c r="I161" s="147">
        <v>8409</v>
      </c>
      <c r="J161" s="147">
        <v>3141</v>
      </c>
      <c r="K161" s="147">
        <v>7788</v>
      </c>
      <c r="L161" s="147">
        <v>2443</v>
      </c>
      <c r="M161" s="44"/>
      <c r="N161" s="44"/>
      <c r="O161" s="44"/>
      <c r="P161" s="44"/>
      <c r="Q161" s="44"/>
    </row>
    <row r="162" spans="2:17" x14ac:dyDescent="0.3">
      <c r="B162" s="82" t="s">
        <v>17</v>
      </c>
      <c r="C162" s="147">
        <v>3919</v>
      </c>
      <c r="D162" s="148">
        <v>1878.5</v>
      </c>
      <c r="E162" s="147">
        <v>4762</v>
      </c>
      <c r="F162" s="147">
        <v>1869</v>
      </c>
      <c r="G162" s="147">
        <v>4190</v>
      </c>
      <c r="H162" s="147">
        <v>1520</v>
      </c>
      <c r="I162" s="147">
        <v>4909</v>
      </c>
      <c r="J162" s="147">
        <v>1759</v>
      </c>
      <c r="K162" s="147">
        <v>4338</v>
      </c>
      <c r="L162" s="147">
        <v>1517</v>
      </c>
      <c r="M162" s="44"/>
      <c r="N162" s="44"/>
      <c r="O162" s="44"/>
      <c r="P162" s="44"/>
      <c r="Q162" s="44"/>
    </row>
    <row r="163" spans="2:17" x14ac:dyDescent="0.3">
      <c r="B163" s="82" t="s">
        <v>18</v>
      </c>
      <c r="C163" s="147">
        <v>618</v>
      </c>
      <c r="D163" s="148">
        <v>305</v>
      </c>
      <c r="E163" s="147">
        <v>788</v>
      </c>
      <c r="F163" s="147">
        <v>310</v>
      </c>
      <c r="G163" s="147">
        <v>879</v>
      </c>
      <c r="H163" s="147">
        <v>311</v>
      </c>
      <c r="I163" s="147">
        <v>939</v>
      </c>
      <c r="J163" s="147">
        <v>426</v>
      </c>
      <c r="K163" s="147">
        <v>932</v>
      </c>
      <c r="L163" s="147">
        <v>434</v>
      </c>
      <c r="M163" s="44"/>
      <c r="N163" s="44"/>
      <c r="O163" s="44"/>
      <c r="P163" s="44"/>
      <c r="Q163" s="44"/>
    </row>
    <row r="164" spans="2:17" x14ac:dyDescent="0.3">
      <c r="B164" s="80" t="s">
        <v>19</v>
      </c>
      <c r="C164" s="149">
        <v>39392</v>
      </c>
      <c r="D164" s="150">
        <v>15898.5</v>
      </c>
      <c r="E164" s="149">
        <v>42371</v>
      </c>
      <c r="F164" s="149">
        <v>14199</v>
      </c>
      <c r="G164" s="149">
        <v>33561</v>
      </c>
      <c r="H164" s="149">
        <v>11527</v>
      </c>
      <c r="I164" s="149">
        <v>36891</v>
      </c>
      <c r="J164" s="149">
        <v>12417</v>
      </c>
      <c r="K164" s="149">
        <v>33975</v>
      </c>
      <c r="L164" s="149">
        <v>9679</v>
      </c>
      <c r="M164" s="44"/>
      <c r="N164" s="44"/>
      <c r="O164" s="44"/>
      <c r="P164" s="44"/>
      <c r="Q164" s="44"/>
    </row>
    <row r="165" spans="2:17" x14ac:dyDescent="0.3">
      <c r="B165" s="82" t="s">
        <v>115</v>
      </c>
      <c r="C165" s="334">
        <v>17</v>
      </c>
      <c r="D165" s="335"/>
      <c r="E165" s="385">
        <v>17</v>
      </c>
      <c r="F165" s="385"/>
      <c r="G165" s="385">
        <v>17</v>
      </c>
      <c r="H165" s="385"/>
      <c r="I165" s="385">
        <v>17</v>
      </c>
      <c r="J165" s="385"/>
      <c r="K165" s="385">
        <v>17</v>
      </c>
      <c r="L165" s="385"/>
      <c r="M165" s="61"/>
      <c r="N165" s="61"/>
      <c r="O165" s="61"/>
      <c r="P165" s="61"/>
      <c r="Q165" s="61"/>
    </row>
    <row r="166" spans="2:17" x14ac:dyDescent="0.3">
      <c r="B166" s="118" t="s">
        <v>163</v>
      </c>
      <c r="C166" s="117"/>
      <c r="D166" s="117"/>
      <c r="E166" s="117"/>
      <c r="F166" s="117"/>
      <c r="G166" s="117"/>
      <c r="H166" s="117"/>
      <c r="I166" s="106"/>
      <c r="J166" s="106"/>
      <c r="K166" s="106"/>
    </row>
    <row r="167" spans="2:17" x14ac:dyDescent="0.3">
      <c r="B167" s="118"/>
      <c r="C167" s="117"/>
      <c r="D167" s="151"/>
      <c r="E167" s="117"/>
      <c r="F167" s="151"/>
      <c r="G167" s="151"/>
      <c r="H167" s="151"/>
      <c r="I167" s="106"/>
      <c r="J167" s="151"/>
      <c r="K167" s="106"/>
      <c r="L167" s="151"/>
    </row>
    <row r="168" spans="2:17" x14ac:dyDescent="0.3">
      <c r="B168" s="117"/>
    </row>
    <row r="169" spans="2:17" x14ac:dyDescent="0.3">
      <c r="B169" s="337" t="s">
        <v>164</v>
      </c>
      <c r="C169" s="338"/>
      <c r="D169" s="338"/>
      <c r="E169" s="338"/>
      <c r="F169" s="338"/>
      <c r="G169" s="338"/>
      <c r="H169" s="338"/>
      <c r="I169" s="338"/>
      <c r="J169" s="338"/>
      <c r="K169" s="42"/>
      <c r="L169" s="43"/>
    </row>
    <row r="170" spans="2:17" x14ac:dyDescent="0.3">
      <c r="B170" s="152"/>
      <c r="C170" s="332" t="s">
        <v>99</v>
      </c>
      <c r="D170" s="333"/>
      <c r="E170" s="332" t="s">
        <v>143</v>
      </c>
      <c r="F170" s="333"/>
      <c r="G170" s="332" t="s">
        <v>101</v>
      </c>
      <c r="H170" s="333"/>
      <c r="I170" s="332" t="s">
        <v>102</v>
      </c>
      <c r="J170" s="333"/>
      <c r="K170" s="332" t="s">
        <v>103</v>
      </c>
      <c r="L170" s="333"/>
    </row>
    <row r="171" spans="2:17" ht="54" x14ac:dyDescent="0.3">
      <c r="B171" s="152" t="s">
        <v>6</v>
      </c>
      <c r="C171" s="83" t="s">
        <v>165</v>
      </c>
      <c r="D171" s="153" t="s">
        <v>166</v>
      </c>
      <c r="E171" s="83" t="s">
        <v>165</v>
      </c>
      <c r="F171" s="83" t="s">
        <v>166</v>
      </c>
      <c r="G171" s="83" t="s">
        <v>165</v>
      </c>
      <c r="H171" s="83" t="s">
        <v>166</v>
      </c>
      <c r="I171" s="83" t="s">
        <v>165</v>
      </c>
      <c r="J171" s="83" t="s">
        <v>166</v>
      </c>
      <c r="K171" s="83" t="s">
        <v>165</v>
      </c>
      <c r="L171" s="83" t="s">
        <v>166</v>
      </c>
    </row>
    <row r="172" spans="2:17" x14ac:dyDescent="0.3">
      <c r="B172" s="82" t="s">
        <v>13</v>
      </c>
      <c r="C172" s="147">
        <v>4869</v>
      </c>
      <c r="D172" s="148">
        <v>2939</v>
      </c>
      <c r="E172" s="147">
        <v>6926</v>
      </c>
      <c r="F172" s="147">
        <v>5088</v>
      </c>
      <c r="G172" s="147">
        <v>7394</v>
      </c>
      <c r="H172" s="147">
        <v>5131</v>
      </c>
      <c r="I172" s="147">
        <v>10848</v>
      </c>
      <c r="J172" s="147">
        <v>6091.4766355140182</v>
      </c>
      <c r="K172" s="147">
        <v>6619</v>
      </c>
      <c r="L172" s="147">
        <v>4479.5233644859818</v>
      </c>
    </row>
    <row r="173" spans="2:17" x14ac:dyDescent="0.3">
      <c r="B173" s="82" t="s">
        <v>14</v>
      </c>
      <c r="C173" s="147">
        <v>16062</v>
      </c>
      <c r="D173" s="148">
        <v>8458</v>
      </c>
      <c r="E173" s="147">
        <v>17993</v>
      </c>
      <c r="F173" s="147">
        <v>10016</v>
      </c>
      <c r="G173" s="147">
        <v>16955</v>
      </c>
      <c r="H173" s="147">
        <v>9556</v>
      </c>
      <c r="I173" s="147">
        <v>19007</v>
      </c>
      <c r="J173" s="147">
        <v>11060.195171026156</v>
      </c>
      <c r="K173" s="147">
        <v>19013</v>
      </c>
      <c r="L173" s="147">
        <v>11122.25352112676</v>
      </c>
    </row>
    <row r="174" spans="2:17" x14ac:dyDescent="0.3">
      <c r="B174" s="82" t="s">
        <v>15</v>
      </c>
      <c r="C174" s="147">
        <v>14268</v>
      </c>
      <c r="D174" s="148">
        <v>9521</v>
      </c>
      <c r="E174" s="147">
        <v>16656</v>
      </c>
      <c r="F174" s="147">
        <v>10888</v>
      </c>
      <c r="G174" s="147">
        <v>16020</v>
      </c>
      <c r="H174" s="147">
        <v>10560</v>
      </c>
      <c r="I174" s="147">
        <v>17697</v>
      </c>
      <c r="J174" s="147">
        <v>11779.665952890791</v>
      </c>
      <c r="K174" s="147">
        <v>16249</v>
      </c>
      <c r="L174" s="147">
        <v>10681.749464668093</v>
      </c>
    </row>
    <row r="175" spans="2:17" x14ac:dyDescent="0.3">
      <c r="B175" s="82" t="s">
        <v>16</v>
      </c>
      <c r="C175" s="147">
        <v>17821</v>
      </c>
      <c r="D175" s="148">
        <v>13519</v>
      </c>
      <c r="E175" s="147">
        <v>20780</v>
      </c>
      <c r="F175" s="147">
        <v>15238</v>
      </c>
      <c r="G175" s="147">
        <v>20604</v>
      </c>
      <c r="H175" s="147">
        <v>15102</v>
      </c>
      <c r="I175" s="147">
        <v>23009</v>
      </c>
      <c r="J175" s="147">
        <v>16782.513618677043</v>
      </c>
      <c r="K175" s="147">
        <v>20977</v>
      </c>
      <c r="L175" s="147">
        <v>14696.863813229571</v>
      </c>
    </row>
    <row r="176" spans="2:17" x14ac:dyDescent="0.3">
      <c r="B176" s="82" t="s">
        <v>17</v>
      </c>
      <c r="C176" s="147">
        <v>12539</v>
      </c>
      <c r="D176" s="148">
        <v>10136</v>
      </c>
      <c r="E176" s="147">
        <v>14189</v>
      </c>
      <c r="F176" s="147">
        <v>11228</v>
      </c>
      <c r="G176" s="147">
        <v>14994</v>
      </c>
      <c r="H176" s="147">
        <v>11714</v>
      </c>
      <c r="I176" s="147">
        <v>17019</v>
      </c>
      <c r="J176" s="147">
        <v>13221.401242236025</v>
      </c>
      <c r="K176" s="147">
        <v>17257</v>
      </c>
      <c r="L176" s="147">
        <v>13314.936645962733</v>
      </c>
    </row>
    <row r="177" spans="2:12" x14ac:dyDescent="0.3">
      <c r="B177" s="82" t="s">
        <v>18</v>
      </c>
      <c r="C177" s="147">
        <v>5942</v>
      </c>
      <c r="D177" s="148">
        <v>4765</v>
      </c>
      <c r="E177" s="147">
        <v>6086</v>
      </c>
      <c r="F177" s="147">
        <v>4721</v>
      </c>
      <c r="G177" s="147">
        <v>7621</v>
      </c>
      <c r="H177" s="147">
        <v>5807</v>
      </c>
      <c r="I177" s="147">
        <v>10366</v>
      </c>
      <c r="J177" s="147">
        <v>7872.0386029411766</v>
      </c>
      <c r="K177" s="147">
        <v>10389</v>
      </c>
      <c r="L177" s="147">
        <v>8136.75</v>
      </c>
    </row>
    <row r="178" spans="2:12" x14ac:dyDescent="0.3">
      <c r="B178" s="80" t="s">
        <v>19</v>
      </c>
      <c r="C178" s="149">
        <v>71501</v>
      </c>
      <c r="D178" s="149">
        <v>49338</v>
      </c>
      <c r="E178" s="149">
        <v>82630</v>
      </c>
      <c r="F178" s="149">
        <v>57179</v>
      </c>
      <c r="G178" s="149">
        <v>83588</v>
      </c>
      <c r="H178" s="149">
        <v>57870</v>
      </c>
      <c r="I178" s="149">
        <v>97946</v>
      </c>
      <c r="J178" s="149">
        <v>66807.29122328521</v>
      </c>
      <c r="K178" s="149">
        <v>90504</v>
      </c>
      <c r="L178" s="149">
        <v>62432.076809473147</v>
      </c>
    </row>
    <row r="179" spans="2:12" x14ac:dyDescent="0.3">
      <c r="B179" s="82" t="s">
        <v>115</v>
      </c>
      <c r="C179" s="388">
        <v>50</v>
      </c>
      <c r="D179" s="389"/>
      <c r="E179" s="390">
        <v>48</v>
      </c>
      <c r="F179" s="390"/>
      <c r="G179" s="390">
        <v>50</v>
      </c>
      <c r="H179" s="390"/>
      <c r="I179" s="390">
        <v>50</v>
      </c>
      <c r="J179" s="390"/>
      <c r="K179" s="390">
        <v>50</v>
      </c>
      <c r="L179" s="390"/>
    </row>
    <row r="180" spans="2:12" x14ac:dyDescent="0.3">
      <c r="B180" s="34" t="s">
        <v>167</v>
      </c>
      <c r="F180" s="61"/>
      <c r="H180" s="61"/>
      <c r="J180" s="61"/>
      <c r="K180" s="61"/>
    </row>
    <row r="181" spans="2:12" x14ac:dyDescent="0.3">
      <c r="B181" s="118" t="s">
        <v>168</v>
      </c>
      <c r="C181" s="117"/>
      <c r="D181" s="117"/>
      <c r="E181" s="117"/>
      <c r="J181" s="61"/>
      <c r="K181" s="151"/>
    </row>
    <row r="182" spans="2:12" x14ac:dyDescent="0.3">
      <c r="B182" s="118"/>
      <c r="C182" s="117"/>
      <c r="D182" s="44"/>
      <c r="E182" s="154"/>
      <c r="F182" s="44"/>
      <c r="H182" s="44"/>
      <c r="J182" s="44"/>
    </row>
    <row r="183" spans="2:12" x14ac:dyDescent="0.3">
      <c r="B183" s="117"/>
    </row>
    <row r="184" spans="2:12" x14ac:dyDescent="0.3">
      <c r="B184" s="40" t="s">
        <v>169</v>
      </c>
      <c r="C184" s="41"/>
      <c r="D184" s="41"/>
      <c r="E184" s="41"/>
      <c r="F184" s="41"/>
      <c r="G184" s="41"/>
      <c r="H184" s="41"/>
      <c r="I184" s="41"/>
      <c r="J184" s="41"/>
      <c r="K184" s="391"/>
      <c r="L184" s="392"/>
    </row>
    <row r="185" spans="2:12" x14ac:dyDescent="0.3">
      <c r="B185" s="152"/>
      <c r="C185" s="332" t="s">
        <v>99</v>
      </c>
      <c r="D185" s="333"/>
      <c r="E185" s="332" t="s">
        <v>143</v>
      </c>
      <c r="F185" s="333"/>
      <c r="G185" s="332" t="s">
        <v>101</v>
      </c>
      <c r="H185" s="333"/>
      <c r="I185" s="332" t="s">
        <v>170</v>
      </c>
      <c r="J185" s="333"/>
      <c r="K185" s="332" t="s">
        <v>103</v>
      </c>
      <c r="L185" s="333"/>
    </row>
    <row r="186" spans="2:12" ht="54" x14ac:dyDescent="0.3">
      <c r="B186" s="155" t="s">
        <v>30</v>
      </c>
      <c r="C186" s="145" t="s">
        <v>171</v>
      </c>
      <c r="D186" s="146" t="s">
        <v>172</v>
      </c>
      <c r="E186" s="145" t="s">
        <v>171</v>
      </c>
      <c r="F186" s="145" t="s">
        <v>172</v>
      </c>
      <c r="G186" s="145" t="s">
        <v>171</v>
      </c>
      <c r="H186" s="145" t="s">
        <v>172</v>
      </c>
      <c r="I186" s="145" t="s">
        <v>171</v>
      </c>
      <c r="J186" s="145" t="s">
        <v>172</v>
      </c>
      <c r="K186" s="145" t="s">
        <v>171</v>
      </c>
      <c r="L186" s="145" t="s">
        <v>172</v>
      </c>
    </row>
    <row r="187" spans="2:12" x14ac:dyDescent="0.3">
      <c r="B187" s="113" t="s">
        <v>13</v>
      </c>
      <c r="C187" s="147">
        <v>730</v>
      </c>
      <c r="D187" s="147">
        <v>180</v>
      </c>
      <c r="E187" s="147">
        <v>1050</v>
      </c>
      <c r="F187" s="147">
        <v>440</v>
      </c>
      <c r="G187" s="147">
        <v>1599.7800000000002</v>
      </c>
      <c r="H187" s="147">
        <v>399</v>
      </c>
      <c r="I187" s="147">
        <v>2356</v>
      </c>
      <c r="J187" s="147">
        <v>577.64444444444439</v>
      </c>
      <c r="K187" s="147">
        <v>2392</v>
      </c>
      <c r="L187" s="147">
        <v>492.8</v>
      </c>
    </row>
    <row r="188" spans="2:12" x14ac:dyDescent="0.3">
      <c r="B188" s="113" t="s">
        <v>14</v>
      </c>
      <c r="C188" s="147">
        <v>1688</v>
      </c>
      <c r="D188" s="147">
        <v>618</v>
      </c>
      <c r="E188" s="147">
        <v>1885</v>
      </c>
      <c r="F188" s="147">
        <v>806</v>
      </c>
      <c r="G188" s="147">
        <v>2307.15</v>
      </c>
      <c r="H188" s="147">
        <v>646</v>
      </c>
      <c r="I188" s="147">
        <v>2677</v>
      </c>
      <c r="J188" s="147">
        <v>656.16000000000008</v>
      </c>
      <c r="K188" s="147">
        <v>2394</v>
      </c>
      <c r="L188" s="147">
        <v>617.91333333333341</v>
      </c>
    </row>
    <row r="189" spans="2:12" x14ac:dyDescent="0.3">
      <c r="B189" s="113" t="s">
        <v>15</v>
      </c>
      <c r="C189" s="147">
        <v>1164</v>
      </c>
      <c r="D189" s="147">
        <v>491</v>
      </c>
      <c r="E189" s="147">
        <v>1072</v>
      </c>
      <c r="F189" s="147">
        <v>454</v>
      </c>
      <c r="G189" s="147">
        <v>1234</v>
      </c>
      <c r="H189" s="147">
        <v>431</v>
      </c>
      <c r="I189" s="147">
        <v>1259</v>
      </c>
      <c r="J189" s="147">
        <v>344.47727272727275</v>
      </c>
      <c r="K189" s="147">
        <v>1312</v>
      </c>
      <c r="L189" s="147">
        <v>459.40909090909093</v>
      </c>
    </row>
    <row r="190" spans="2:12" x14ac:dyDescent="0.3">
      <c r="B190" s="113" t="s">
        <v>16</v>
      </c>
      <c r="C190" s="147">
        <v>1140</v>
      </c>
      <c r="D190" s="147">
        <v>478</v>
      </c>
      <c r="E190" s="147">
        <v>1026</v>
      </c>
      <c r="F190" s="147">
        <v>460</v>
      </c>
      <c r="G190" s="147">
        <v>1232</v>
      </c>
      <c r="H190" s="147">
        <v>400</v>
      </c>
      <c r="I190" s="147">
        <v>1161</v>
      </c>
      <c r="J190" s="147">
        <v>371.37313432835822</v>
      </c>
      <c r="K190" s="147">
        <v>1330</v>
      </c>
      <c r="L190" s="147">
        <v>492.62686567164178</v>
      </c>
    </row>
    <row r="191" spans="2:12" x14ac:dyDescent="0.3">
      <c r="B191" s="113" t="s">
        <v>17</v>
      </c>
      <c r="C191" s="147">
        <v>684</v>
      </c>
      <c r="D191" s="147">
        <v>314</v>
      </c>
      <c r="E191" s="147">
        <v>509</v>
      </c>
      <c r="F191" s="147">
        <v>272</v>
      </c>
      <c r="G191" s="147">
        <v>664</v>
      </c>
      <c r="H191" s="147">
        <v>204</v>
      </c>
      <c r="I191" s="147">
        <v>610</v>
      </c>
      <c r="J191" s="147">
        <v>224.60714285714286</v>
      </c>
      <c r="K191" s="147">
        <v>978</v>
      </c>
      <c r="L191" s="147">
        <v>372.08571428571429</v>
      </c>
    </row>
    <row r="192" spans="2:12" x14ac:dyDescent="0.3">
      <c r="B192" s="113" t="s">
        <v>18</v>
      </c>
      <c r="C192" s="147">
        <v>370</v>
      </c>
      <c r="D192" s="147">
        <v>193</v>
      </c>
      <c r="E192" s="147">
        <v>247</v>
      </c>
      <c r="F192" s="147">
        <v>154</v>
      </c>
      <c r="G192" s="147">
        <v>396</v>
      </c>
      <c r="H192" s="147">
        <v>152</v>
      </c>
      <c r="I192" s="147">
        <v>361</v>
      </c>
      <c r="J192" s="147">
        <v>175.84615384615384</v>
      </c>
      <c r="K192" s="147">
        <v>587</v>
      </c>
      <c r="L192" s="147">
        <v>262.57692307692309</v>
      </c>
    </row>
    <row r="193" spans="2:12" x14ac:dyDescent="0.3">
      <c r="B193" s="115" t="s">
        <v>19</v>
      </c>
      <c r="C193" s="149">
        <v>5776</v>
      </c>
      <c r="D193" s="149">
        <v>2274</v>
      </c>
      <c r="E193" s="149">
        <v>5789</v>
      </c>
      <c r="F193" s="149">
        <v>2586</v>
      </c>
      <c r="G193" s="149">
        <v>7432.93</v>
      </c>
      <c r="H193" s="149">
        <v>2232</v>
      </c>
      <c r="I193" s="149">
        <v>8424</v>
      </c>
      <c r="J193" s="149">
        <v>2350.1081482033719</v>
      </c>
      <c r="K193" s="149">
        <v>8993</v>
      </c>
      <c r="L193" s="149">
        <v>2697.4119272767039</v>
      </c>
    </row>
    <row r="194" spans="2:12" x14ac:dyDescent="0.3">
      <c r="B194" s="82" t="s">
        <v>115</v>
      </c>
      <c r="C194" s="388">
        <v>36</v>
      </c>
      <c r="D194" s="389"/>
      <c r="E194" s="390">
        <v>36</v>
      </c>
      <c r="F194" s="390"/>
      <c r="G194" s="390">
        <v>31</v>
      </c>
      <c r="H194" s="390"/>
      <c r="I194" s="390">
        <v>33</v>
      </c>
      <c r="J194" s="390"/>
      <c r="K194" s="390">
        <v>33</v>
      </c>
      <c r="L194" s="390"/>
    </row>
    <row r="195" spans="2:12" x14ac:dyDescent="0.3">
      <c r="B195" s="106" t="s">
        <v>173</v>
      </c>
    </row>
    <row r="196" spans="2:12" x14ac:dyDescent="0.3">
      <c r="B196" s="118" t="s">
        <v>168</v>
      </c>
    </row>
    <row r="197" spans="2:12" x14ac:dyDescent="0.3">
      <c r="B197" s="118"/>
      <c r="D197" s="44"/>
      <c r="F197" s="44"/>
      <c r="H197" s="44"/>
      <c r="J197" s="44"/>
    </row>
    <row r="198" spans="2:12" x14ac:dyDescent="0.3">
      <c r="B198" s="117"/>
    </row>
    <row r="199" spans="2:12" x14ac:dyDescent="0.3">
      <c r="B199" s="337" t="s">
        <v>174</v>
      </c>
      <c r="C199" s="338"/>
      <c r="D199" s="338"/>
      <c r="E199" s="338"/>
      <c r="F199" s="338"/>
      <c r="G199" s="338"/>
      <c r="H199" s="338"/>
      <c r="I199" s="338"/>
      <c r="J199" s="338"/>
      <c r="K199" s="338"/>
      <c r="L199" s="339"/>
    </row>
    <row r="200" spans="2:12" x14ac:dyDescent="0.3">
      <c r="B200" s="112"/>
      <c r="C200" s="332" t="s">
        <v>99</v>
      </c>
      <c r="D200" s="333"/>
      <c r="E200" s="332" t="s">
        <v>143</v>
      </c>
      <c r="F200" s="333"/>
      <c r="G200" s="332" t="s">
        <v>101</v>
      </c>
      <c r="H200" s="333"/>
      <c r="I200" s="332" t="s">
        <v>170</v>
      </c>
      <c r="J200" s="333"/>
      <c r="K200" s="332" t="s">
        <v>103</v>
      </c>
      <c r="L200" s="333"/>
    </row>
    <row r="201" spans="2:12" ht="67.5" x14ac:dyDescent="0.3">
      <c r="B201" s="156" t="s">
        <v>30</v>
      </c>
      <c r="C201" s="145" t="s">
        <v>175</v>
      </c>
      <c r="D201" s="145" t="s">
        <v>176</v>
      </c>
      <c r="E201" s="145" t="s">
        <v>175</v>
      </c>
      <c r="F201" s="145" t="s">
        <v>176</v>
      </c>
      <c r="G201" s="145" t="s">
        <v>175</v>
      </c>
      <c r="H201" s="145" t="s">
        <v>176</v>
      </c>
      <c r="I201" s="145" t="s">
        <v>175</v>
      </c>
      <c r="J201" s="145" t="s">
        <v>176</v>
      </c>
      <c r="K201" s="145" t="s">
        <v>175</v>
      </c>
      <c r="L201" s="145" t="s">
        <v>176</v>
      </c>
    </row>
    <row r="202" spans="2:12" x14ac:dyDescent="0.3">
      <c r="B202" s="82" t="s">
        <v>13</v>
      </c>
      <c r="C202" s="147">
        <v>72866</v>
      </c>
      <c r="D202" s="147">
        <v>21484</v>
      </c>
      <c r="E202" s="147">
        <v>88858</v>
      </c>
      <c r="F202" s="147">
        <v>36727</v>
      </c>
      <c r="G202" s="147">
        <v>76404.239999999991</v>
      </c>
      <c r="H202" s="147">
        <v>26514</v>
      </c>
      <c r="I202" s="147">
        <v>91034</v>
      </c>
      <c r="J202" s="147">
        <v>25935.116415845008</v>
      </c>
      <c r="K202" s="147">
        <v>73855</v>
      </c>
      <c r="L202" s="147">
        <v>17195</v>
      </c>
    </row>
    <row r="203" spans="2:12" x14ac:dyDescent="0.3">
      <c r="B203" s="82" t="s">
        <v>14</v>
      </c>
      <c r="C203" s="147">
        <v>36518</v>
      </c>
      <c r="D203" s="147">
        <v>12610</v>
      </c>
      <c r="E203" s="147">
        <v>47288</v>
      </c>
      <c r="F203" s="147">
        <v>22094</v>
      </c>
      <c r="G203" s="147">
        <v>36997.800000000003</v>
      </c>
      <c r="H203" s="147">
        <v>14173.8</v>
      </c>
      <c r="I203" s="147">
        <v>44264</v>
      </c>
      <c r="J203" s="147">
        <v>16492.547056750089</v>
      </c>
      <c r="K203" s="147">
        <v>34054</v>
      </c>
      <c r="L203" s="147">
        <v>9788</v>
      </c>
    </row>
    <row r="204" spans="2:12" x14ac:dyDescent="0.3">
      <c r="B204" s="82" t="s">
        <v>15</v>
      </c>
      <c r="C204" s="147">
        <v>8530</v>
      </c>
      <c r="D204" s="147">
        <v>3514</v>
      </c>
      <c r="E204" s="147">
        <v>10461</v>
      </c>
      <c r="F204" s="147">
        <v>5015</v>
      </c>
      <c r="G204" s="147">
        <v>8969.9599999999991</v>
      </c>
      <c r="H204" s="147">
        <v>3638.9</v>
      </c>
      <c r="I204" s="147">
        <v>10794</v>
      </c>
      <c r="J204" s="147">
        <v>4268.4875183553595</v>
      </c>
      <c r="K204" s="147">
        <v>8476</v>
      </c>
      <c r="L204" s="147">
        <v>2619</v>
      </c>
    </row>
    <row r="205" spans="2:12" x14ac:dyDescent="0.3">
      <c r="B205" s="82" t="s">
        <v>16</v>
      </c>
      <c r="C205" s="147">
        <v>3875</v>
      </c>
      <c r="D205" s="147">
        <v>1696</v>
      </c>
      <c r="E205" s="147">
        <v>4568</v>
      </c>
      <c r="F205" s="147">
        <v>2252</v>
      </c>
      <c r="G205" s="147">
        <v>6118.99</v>
      </c>
      <c r="H205" s="147">
        <v>3427.1166666666668</v>
      </c>
      <c r="I205" s="147">
        <v>5073</v>
      </c>
      <c r="J205" s="147">
        <v>2128.7026022304835</v>
      </c>
      <c r="K205" s="147">
        <v>5145</v>
      </c>
      <c r="L205" s="147">
        <v>1276</v>
      </c>
    </row>
    <row r="206" spans="2:12" x14ac:dyDescent="0.3">
      <c r="B206" s="82" t="s">
        <v>17</v>
      </c>
      <c r="C206" s="147">
        <v>1121</v>
      </c>
      <c r="D206" s="147">
        <v>529.03154560000007</v>
      </c>
      <c r="E206" s="147">
        <v>876.49</v>
      </c>
      <c r="F206" s="147">
        <v>474.49</v>
      </c>
      <c r="G206" s="147">
        <v>2193.66</v>
      </c>
      <c r="H206" s="147">
        <v>1715.1</v>
      </c>
      <c r="I206" s="147">
        <v>975</v>
      </c>
      <c r="J206" s="147">
        <v>470.2957746478873</v>
      </c>
      <c r="K206" s="147">
        <v>1862</v>
      </c>
      <c r="L206" s="147">
        <v>374</v>
      </c>
    </row>
    <row r="207" spans="2:12" x14ac:dyDescent="0.3">
      <c r="B207" s="82" t="s">
        <v>18</v>
      </c>
      <c r="C207" s="147">
        <v>351</v>
      </c>
      <c r="D207" s="147">
        <v>204</v>
      </c>
      <c r="E207" s="147">
        <v>109</v>
      </c>
      <c r="F207" s="147">
        <v>65</v>
      </c>
      <c r="G207" s="147">
        <v>446</v>
      </c>
      <c r="H207" s="147">
        <v>385</v>
      </c>
      <c r="I207" s="147">
        <v>185</v>
      </c>
      <c r="J207" s="147">
        <v>103.11111111111111</v>
      </c>
      <c r="K207" s="147">
        <v>257</v>
      </c>
      <c r="L207" s="147">
        <v>42</v>
      </c>
    </row>
    <row r="208" spans="2:12" x14ac:dyDescent="0.3">
      <c r="B208" s="80" t="s">
        <v>19</v>
      </c>
      <c r="C208" s="149">
        <v>123261</v>
      </c>
      <c r="D208" s="149">
        <v>40037.031545599995</v>
      </c>
      <c r="E208" s="149">
        <v>152160.49</v>
      </c>
      <c r="F208" s="149">
        <v>66627.489999999991</v>
      </c>
      <c r="G208" s="149">
        <v>131130.65</v>
      </c>
      <c r="H208" s="149">
        <v>49853.916666666672</v>
      </c>
      <c r="I208" s="149">
        <v>152325</v>
      </c>
      <c r="J208" s="149">
        <v>49398.260478939941</v>
      </c>
      <c r="K208" s="149">
        <v>123649</v>
      </c>
      <c r="L208" s="149">
        <v>31294</v>
      </c>
    </row>
    <row r="209" spans="2:16" x14ac:dyDescent="0.3">
      <c r="B209" s="82" t="s">
        <v>115</v>
      </c>
      <c r="C209" s="388">
        <v>47</v>
      </c>
      <c r="D209" s="389"/>
      <c r="E209" s="390">
        <v>46</v>
      </c>
      <c r="F209" s="390"/>
      <c r="G209" s="390">
        <v>41</v>
      </c>
      <c r="H209" s="390"/>
      <c r="I209" s="390">
        <v>43</v>
      </c>
      <c r="J209" s="390"/>
      <c r="K209" s="390">
        <v>43</v>
      </c>
      <c r="L209" s="390"/>
    </row>
    <row r="210" spans="2:16" x14ac:dyDescent="0.3">
      <c r="B210" s="118" t="s">
        <v>156</v>
      </c>
    </row>
    <row r="211" spans="2:16" x14ac:dyDescent="0.3">
      <c r="B211" s="118" t="s">
        <v>168</v>
      </c>
    </row>
    <row r="212" spans="2:16" x14ac:dyDescent="0.3">
      <c r="D212" s="44"/>
      <c r="F212" s="44"/>
      <c r="H212" s="44"/>
      <c r="J212" s="44"/>
    </row>
    <row r="213" spans="2:16" x14ac:dyDescent="0.3">
      <c r="B213" s="117"/>
    </row>
    <row r="214" spans="2:16" x14ac:dyDescent="0.3">
      <c r="B214" s="337" t="s">
        <v>177</v>
      </c>
      <c r="C214" s="338"/>
      <c r="D214" s="338"/>
      <c r="E214" s="338"/>
      <c r="F214" s="338"/>
      <c r="G214" s="338"/>
      <c r="H214" s="338"/>
      <c r="I214" s="338"/>
      <c r="J214" s="338"/>
      <c r="K214" s="338"/>
      <c r="L214" s="338"/>
      <c r="M214" s="338"/>
      <c r="N214" s="338"/>
      <c r="O214" s="42"/>
      <c r="P214" s="43"/>
    </row>
    <row r="215" spans="2:16" x14ac:dyDescent="0.3">
      <c r="B215" s="380" t="s">
        <v>31</v>
      </c>
      <c r="C215" s="355" t="s">
        <v>142</v>
      </c>
      <c r="D215" s="355"/>
      <c r="E215" s="355" t="s">
        <v>178</v>
      </c>
      <c r="F215" s="355"/>
      <c r="G215" s="332" t="s">
        <v>143</v>
      </c>
      <c r="H215" s="333"/>
      <c r="I215" s="332" t="s">
        <v>101</v>
      </c>
      <c r="J215" s="333"/>
      <c r="K215" s="332" t="s">
        <v>102</v>
      </c>
      <c r="L215" s="333"/>
      <c r="M215" s="332" t="s">
        <v>103</v>
      </c>
      <c r="N215" s="333"/>
      <c r="O215" s="355" t="s">
        <v>144</v>
      </c>
      <c r="P215" s="355"/>
    </row>
    <row r="216" spans="2:16" ht="27" x14ac:dyDescent="0.3">
      <c r="B216" s="380"/>
      <c r="C216" s="82" t="s">
        <v>0</v>
      </c>
      <c r="D216" s="83" t="s">
        <v>32</v>
      </c>
      <c r="E216" s="82" t="s">
        <v>0</v>
      </c>
      <c r="F216" s="83" t="s">
        <v>32</v>
      </c>
      <c r="G216" s="82" t="s">
        <v>0</v>
      </c>
      <c r="H216" s="83" t="s">
        <v>32</v>
      </c>
      <c r="I216" s="82" t="s">
        <v>0</v>
      </c>
      <c r="J216" s="83" t="s">
        <v>32</v>
      </c>
      <c r="K216" s="82" t="s">
        <v>0</v>
      </c>
      <c r="L216" s="83" t="s">
        <v>32</v>
      </c>
      <c r="M216" s="82" t="s">
        <v>0</v>
      </c>
      <c r="N216" s="83" t="s">
        <v>32</v>
      </c>
      <c r="O216" s="82" t="s">
        <v>0</v>
      </c>
      <c r="P216" s="83" t="s">
        <v>32</v>
      </c>
    </row>
    <row r="217" spans="2:16" ht="40.5" x14ac:dyDescent="0.3">
      <c r="B217" s="157" t="s">
        <v>33</v>
      </c>
      <c r="C217" s="158">
        <v>23385</v>
      </c>
      <c r="D217" s="159"/>
      <c r="E217" s="130">
        <v>38458</v>
      </c>
      <c r="F217" s="160"/>
      <c r="G217" s="130">
        <v>42371</v>
      </c>
      <c r="H217" s="161"/>
      <c r="I217" s="130">
        <v>33561</v>
      </c>
      <c r="J217" s="161"/>
      <c r="K217" s="130">
        <v>36891</v>
      </c>
      <c r="L217" s="161"/>
      <c r="M217" s="130">
        <v>33975</v>
      </c>
      <c r="N217" s="161"/>
      <c r="O217" s="162">
        <f>SUM(C217,E217,G217,I217,K217,M217)</f>
        <v>208641</v>
      </c>
      <c r="P217" s="160"/>
    </row>
    <row r="218" spans="2:16" x14ac:dyDescent="0.3">
      <c r="B218" s="113" t="s">
        <v>75</v>
      </c>
      <c r="C218" s="163">
        <v>6071</v>
      </c>
      <c r="D218" s="57">
        <v>0.25961086166345948</v>
      </c>
      <c r="E218" s="87">
        <v>12379</v>
      </c>
      <c r="F218" s="57">
        <v>0.32188361329242288</v>
      </c>
      <c r="G218" s="87">
        <v>11266</v>
      </c>
      <c r="H218" s="57">
        <v>0.26588940548960371</v>
      </c>
      <c r="I218" s="87">
        <v>10256</v>
      </c>
      <c r="J218" s="57">
        <v>0.3055928011680224</v>
      </c>
      <c r="K218" s="87">
        <v>11782</v>
      </c>
      <c r="L218" s="57">
        <v>0.31937328887804611</v>
      </c>
      <c r="M218" s="87">
        <v>12192</v>
      </c>
      <c r="N218" s="57">
        <v>0.35885209713024285</v>
      </c>
      <c r="O218" s="164">
        <f t="shared" ref="O218:O224" si="8">SUM(C218,E218,G218,I218,K218,M218)</f>
        <v>63946</v>
      </c>
      <c r="P218" s="165">
        <f>O218/O$217</f>
        <v>0.30648817825834807</v>
      </c>
    </row>
    <row r="219" spans="2:16" x14ac:dyDescent="0.3">
      <c r="B219" s="134" t="s">
        <v>34</v>
      </c>
      <c r="C219" s="166">
        <v>14668</v>
      </c>
      <c r="D219" s="57">
        <v>0.62723968355783621</v>
      </c>
      <c r="E219" s="87">
        <v>23752</v>
      </c>
      <c r="F219" s="57">
        <v>0.61760882001144102</v>
      </c>
      <c r="G219" s="87">
        <v>28753</v>
      </c>
      <c r="H219" s="57">
        <v>0.67860092988128673</v>
      </c>
      <c r="I219" s="87">
        <v>18647</v>
      </c>
      <c r="J219" s="57">
        <v>0.55561514853550253</v>
      </c>
      <c r="K219" s="87">
        <v>28246</v>
      </c>
      <c r="L219" s="57">
        <v>0.76566100132823722</v>
      </c>
      <c r="M219" s="87">
        <v>26710</v>
      </c>
      <c r="N219" s="57">
        <v>0.78616629874908017</v>
      </c>
      <c r="O219" s="164">
        <f t="shared" si="8"/>
        <v>140776</v>
      </c>
      <c r="P219" s="165">
        <f t="shared" ref="P219:P224" si="9">O219/O$217</f>
        <v>0.67472836115624446</v>
      </c>
    </row>
    <row r="220" spans="2:16" x14ac:dyDescent="0.3">
      <c r="B220" s="113" t="s">
        <v>35</v>
      </c>
      <c r="C220" s="163">
        <v>293</v>
      </c>
      <c r="D220" s="57">
        <v>1.2529399187513363E-2</v>
      </c>
      <c r="E220" s="87">
        <v>1369</v>
      </c>
      <c r="F220" s="57">
        <v>3.5597274949295335E-2</v>
      </c>
      <c r="G220" s="87">
        <v>806</v>
      </c>
      <c r="H220" s="57">
        <v>1.9022444596540088E-2</v>
      </c>
      <c r="I220" s="87">
        <v>627</v>
      </c>
      <c r="J220" s="57">
        <v>1.8682399213372666E-2</v>
      </c>
      <c r="K220" s="87">
        <v>673</v>
      </c>
      <c r="L220" s="57">
        <v>1.8242931880404434E-2</v>
      </c>
      <c r="M220" s="87">
        <v>7251</v>
      </c>
      <c r="N220" s="57">
        <v>0.21342163355408389</v>
      </c>
      <c r="O220" s="164">
        <f t="shared" si="8"/>
        <v>11019</v>
      </c>
      <c r="P220" s="165">
        <f t="shared" si="9"/>
        <v>5.2813205458179358E-2</v>
      </c>
    </row>
    <row r="221" spans="2:16" x14ac:dyDescent="0.3">
      <c r="B221" s="113" t="s">
        <v>36</v>
      </c>
      <c r="C221" s="163">
        <v>15914</v>
      </c>
      <c r="D221" s="57">
        <v>0.68052170194569173</v>
      </c>
      <c r="E221" s="87">
        <v>24975</v>
      </c>
      <c r="F221" s="57">
        <v>0.64940974569660403</v>
      </c>
      <c r="G221" s="87">
        <v>27760</v>
      </c>
      <c r="H221" s="57">
        <v>0.6551650893299662</v>
      </c>
      <c r="I221" s="87">
        <v>22292</v>
      </c>
      <c r="J221" s="57">
        <v>0.66422335448884118</v>
      </c>
      <c r="K221" s="87">
        <v>24155</v>
      </c>
      <c r="L221" s="57">
        <v>0.65476674527662571</v>
      </c>
      <c r="M221" s="87">
        <v>22375</v>
      </c>
      <c r="N221" s="57">
        <v>0.6585724797645327</v>
      </c>
      <c r="O221" s="164">
        <f t="shared" si="8"/>
        <v>137471</v>
      </c>
      <c r="P221" s="165">
        <f t="shared" si="9"/>
        <v>0.65888775456405979</v>
      </c>
    </row>
    <row r="222" spans="2:16" x14ac:dyDescent="0.3">
      <c r="B222" s="113" t="s">
        <v>37</v>
      </c>
      <c r="C222" s="163">
        <v>7409</v>
      </c>
      <c r="D222" s="57">
        <v>0.31682702587128503</v>
      </c>
      <c r="E222" s="87">
        <v>13474</v>
      </c>
      <c r="F222" s="57">
        <v>0.35035623277341515</v>
      </c>
      <c r="G222" s="87">
        <v>14475</v>
      </c>
      <c r="H222" s="57">
        <v>0.34162516815746619</v>
      </c>
      <c r="I222" s="87">
        <v>10912</v>
      </c>
      <c r="J222" s="57">
        <v>0.32513929859062601</v>
      </c>
      <c r="K222" s="87">
        <v>12736</v>
      </c>
      <c r="L222" s="57">
        <v>0.34523325472337424</v>
      </c>
      <c r="M222" s="87">
        <v>11290</v>
      </c>
      <c r="N222" s="57">
        <v>0.33230316409124355</v>
      </c>
      <c r="O222" s="164">
        <f t="shared" si="8"/>
        <v>70296</v>
      </c>
      <c r="P222" s="165">
        <f t="shared" si="9"/>
        <v>0.33692323177132011</v>
      </c>
    </row>
    <row r="223" spans="2:16" x14ac:dyDescent="0.3">
      <c r="B223" s="113" t="s">
        <v>38</v>
      </c>
      <c r="C223" s="163">
        <v>19183</v>
      </c>
      <c r="D223" s="57">
        <v>0.82031216591832368</v>
      </c>
      <c r="E223" s="87">
        <v>30864</v>
      </c>
      <c r="F223" s="57">
        <v>0.8025378334806802</v>
      </c>
      <c r="G223" s="87">
        <v>36727</v>
      </c>
      <c r="H223" s="57">
        <v>0.86679568572844634</v>
      </c>
      <c r="I223" s="87">
        <v>29350</v>
      </c>
      <c r="J223" s="57">
        <v>0.87452698072167101</v>
      </c>
      <c r="K223" s="87">
        <v>31905</v>
      </c>
      <c r="L223" s="57">
        <v>0.86484508416687</v>
      </c>
      <c r="M223" s="87">
        <v>29389</v>
      </c>
      <c r="N223" s="57">
        <v>0.86501839587932305</v>
      </c>
      <c r="O223" s="164">
        <f t="shared" si="8"/>
        <v>177418</v>
      </c>
      <c r="P223" s="165">
        <f t="shared" si="9"/>
        <v>0.85035060223062586</v>
      </c>
    </row>
    <row r="224" spans="2:16" x14ac:dyDescent="0.3">
      <c r="B224" s="113" t="s">
        <v>179</v>
      </c>
      <c r="C224" s="163">
        <v>2583</v>
      </c>
      <c r="D224" s="57">
        <v>0.1104554201411161</v>
      </c>
      <c r="E224" s="87">
        <v>4174</v>
      </c>
      <c r="F224" s="57">
        <v>0.10853398512663165</v>
      </c>
      <c r="G224" s="87">
        <v>4988</v>
      </c>
      <c r="H224" s="57">
        <v>0.11772202685799249</v>
      </c>
      <c r="I224" s="87">
        <v>3775</v>
      </c>
      <c r="J224" s="57">
        <v>0.11248174964989124</v>
      </c>
      <c r="K224" s="87">
        <v>4954</v>
      </c>
      <c r="L224" s="57">
        <v>0.13428749559513162</v>
      </c>
      <c r="M224" s="87">
        <v>4503</v>
      </c>
      <c r="N224" s="57">
        <v>0.13253863134657837</v>
      </c>
      <c r="O224" s="164">
        <f t="shared" si="8"/>
        <v>24977</v>
      </c>
      <c r="P224" s="165">
        <f t="shared" si="9"/>
        <v>0.11971280812496106</v>
      </c>
    </row>
    <row r="225" spans="2:19" x14ac:dyDescent="0.3">
      <c r="B225" s="82" t="s">
        <v>115</v>
      </c>
      <c r="C225" s="334">
        <v>18</v>
      </c>
      <c r="D225" s="336"/>
      <c r="E225" s="393">
        <v>17</v>
      </c>
      <c r="F225" s="394"/>
      <c r="G225" s="364">
        <v>17</v>
      </c>
      <c r="H225" s="365"/>
      <c r="I225" s="364">
        <v>17</v>
      </c>
      <c r="J225" s="365"/>
      <c r="K225" s="364">
        <v>17</v>
      </c>
      <c r="L225" s="365"/>
      <c r="M225" s="364">
        <v>17</v>
      </c>
      <c r="N225" s="365"/>
      <c r="O225" s="364">
        <v>17</v>
      </c>
      <c r="P225" s="365"/>
    </row>
    <row r="226" spans="2:19" x14ac:dyDescent="0.3">
      <c r="B226" s="167" t="s">
        <v>72</v>
      </c>
      <c r="C226" s="116"/>
      <c r="D226" s="168"/>
      <c r="E226" s="169"/>
      <c r="F226" s="169"/>
      <c r="G226" s="170"/>
      <c r="H226" s="171"/>
    </row>
    <row r="227" spans="2:19" x14ac:dyDescent="0.3">
      <c r="B227" s="106" t="s">
        <v>73</v>
      </c>
    </row>
    <row r="228" spans="2:19" x14ac:dyDescent="0.3">
      <c r="B228" s="106" t="s">
        <v>74</v>
      </c>
      <c r="I228" s="33"/>
    </row>
    <row r="229" spans="2:19" x14ac:dyDescent="0.3">
      <c r="B229" s="106"/>
      <c r="C229" s="117"/>
      <c r="D229" s="117"/>
      <c r="E229" s="117"/>
      <c r="F229" s="117"/>
      <c r="G229" s="117"/>
    </row>
    <row r="231" spans="2:19" x14ac:dyDescent="0.3">
      <c r="B231" s="337" t="s">
        <v>180</v>
      </c>
      <c r="C231" s="338"/>
      <c r="D231" s="338"/>
      <c r="E231" s="338"/>
      <c r="F231" s="338"/>
      <c r="G231" s="338"/>
      <c r="H231" s="338"/>
      <c r="I231" s="338"/>
      <c r="J231" s="338"/>
      <c r="K231" s="338"/>
      <c r="L231" s="338"/>
      <c r="M231" s="338"/>
      <c r="N231" s="338"/>
      <c r="O231" s="338"/>
      <c r="P231" s="338"/>
      <c r="Q231" s="338"/>
      <c r="R231" s="338"/>
      <c r="S231" s="339"/>
    </row>
    <row r="232" spans="2:19" x14ac:dyDescent="0.3">
      <c r="B232" s="326" t="s">
        <v>6</v>
      </c>
      <c r="C232" s="172" t="s">
        <v>142</v>
      </c>
      <c r="D232" s="332" t="s">
        <v>99</v>
      </c>
      <c r="E232" s="351"/>
      <c r="F232" s="333"/>
      <c r="G232" s="332" t="s">
        <v>143</v>
      </c>
      <c r="H232" s="351"/>
      <c r="I232" s="333"/>
      <c r="J232" s="332" t="s">
        <v>101</v>
      </c>
      <c r="K232" s="351"/>
      <c r="L232" s="333"/>
      <c r="M232" s="332" t="s">
        <v>102</v>
      </c>
      <c r="N232" s="351"/>
      <c r="O232" s="333"/>
      <c r="P232" s="332" t="s">
        <v>103</v>
      </c>
      <c r="Q232" s="351"/>
      <c r="R232" s="333"/>
      <c r="S232" s="112" t="s">
        <v>144</v>
      </c>
    </row>
    <row r="233" spans="2:19" ht="67.5" x14ac:dyDescent="0.3">
      <c r="B233" s="326"/>
      <c r="C233" s="83" t="s">
        <v>40</v>
      </c>
      <c r="D233" s="83" t="s">
        <v>40</v>
      </c>
      <c r="E233" s="83" t="s">
        <v>181</v>
      </c>
      <c r="F233" s="83" t="s">
        <v>41</v>
      </c>
      <c r="G233" s="83" t="s">
        <v>40</v>
      </c>
      <c r="H233" s="83" t="s">
        <v>181</v>
      </c>
      <c r="I233" s="83" t="s">
        <v>41</v>
      </c>
      <c r="J233" s="145" t="s">
        <v>40</v>
      </c>
      <c r="K233" s="145" t="s">
        <v>181</v>
      </c>
      <c r="L233" s="145" t="s">
        <v>41</v>
      </c>
      <c r="M233" s="83" t="s">
        <v>40</v>
      </c>
      <c r="N233" s="83" t="s">
        <v>181</v>
      </c>
      <c r="O233" s="83" t="s">
        <v>41</v>
      </c>
      <c r="P233" s="83" t="s">
        <v>40</v>
      </c>
      <c r="Q233" s="83" t="s">
        <v>181</v>
      </c>
      <c r="R233" s="83" t="s">
        <v>41</v>
      </c>
      <c r="S233" s="83" t="s">
        <v>40</v>
      </c>
    </row>
    <row r="234" spans="2:19" x14ac:dyDescent="0.3">
      <c r="B234" s="82" t="s">
        <v>13</v>
      </c>
      <c r="C234" s="164">
        <v>2192</v>
      </c>
      <c r="D234" s="164">
        <v>3401</v>
      </c>
      <c r="E234" s="164">
        <v>231</v>
      </c>
      <c r="F234" s="164">
        <v>1643</v>
      </c>
      <c r="G234" s="87">
        <v>3501</v>
      </c>
      <c r="H234" s="87">
        <v>224</v>
      </c>
      <c r="I234" s="87">
        <v>1608</v>
      </c>
      <c r="J234" s="87">
        <v>2469</v>
      </c>
      <c r="K234" s="87">
        <v>173</v>
      </c>
      <c r="L234" s="87">
        <v>1435</v>
      </c>
      <c r="M234" s="87">
        <v>3013</v>
      </c>
      <c r="N234" s="87">
        <v>557</v>
      </c>
      <c r="O234" s="87">
        <v>1223</v>
      </c>
      <c r="P234" s="87">
        <v>3931</v>
      </c>
      <c r="Q234" s="87">
        <v>356</v>
      </c>
      <c r="R234" s="87">
        <v>1212</v>
      </c>
      <c r="S234" s="164">
        <f>SUM(C234,D234,G234,J234,M234,P234)</f>
        <v>18507</v>
      </c>
    </row>
    <row r="235" spans="2:19" x14ac:dyDescent="0.3">
      <c r="B235" s="82" t="s">
        <v>14</v>
      </c>
      <c r="C235" s="164">
        <v>4738</v>
      </c>
      <c r="D235" s="164">
        <v>7533</v>
      </c>
      <c r="E235" s="164">
        <v>959</v>
      </c>
      <c r="F235" s="164">
        <v>3996</v>
      </c>
      <c r="G235" s="87">
        <v>7830</v>
      </c>
      <c r="H235" s="87">
        <v>1347</v>
      </c>
      <c r="I235" s="87">
        <v>3985</v>
      </c>
      <c r="J235" s="87">
        <v>5416</v>
      </c>
      <c r="K235" s="87">
        <v>524</v>
      </c>
      <c r="L235" s="87">
        <v>4023</v>
      </c>
      <c r="M235" s="87">
        <v>5352</v>
      </c>
      <c r="N235" s="87">
        <v>1561</v>
      </c>
      <c r="O235" s="87">
        <v>3540</v>
      </c>
      <c r="P235" s="87">
        <v>4687</v>
      </c>
      <c r="Q235" s="87">
        <v>996</v>
      </c>
      <c r="R235" s="87">
        <v>3460</v>
      </c>
      <c r="S235" s="164">
        <f t="shared" ref="S235:S240" si="10">SUM(C235,D235,G235,J235,M235,P235)</f>
        <v>35556</v>
      </c>
    </row>
    <row r="236" spans="2:19" x14ac:dyDescent="0.3">
      <c r="B236" s="82" t="s">
        <v>15</v>
      </c>
      <c r="C236" s="164">
        <v>2864</v>
      </c>
      <c r="D236" s="164">
        <v>4798</v>
      </c>
      <c r="E236" s="164">
        <v>605</v>
      </c>
      <c r="F236" s="164">
        <v>3228</v>
      </c>
      <c r="G236" s="87">
        <v>5062</v>
      </c>
      <c r="H236" s="87">
        <v>939</v>
      </c>
      <c r="I236" s="87">
        <v>2920</v>
      </c>
      <c r="J236" s="87">
        <v>3460</v>
      </c>
      <c r="K236" s="87">
        <v>351</v>
      </c>
      <c r="L236" s="87">
        <v>3119</v>
      </c>
      <c r="M236" s="87">
        <v>3519</v>
      </c>
      <c r="N236" s="87">
        <v>610</v>
      </c>
      <c r="O236" s="87">
        <v>3259</v>
      </c>
      <c r="P236" s="87">
        <v>3179</v>
      </c>
      <c r="Q236" s="87">
        <v>645</v>
      </c>
      <c r="R236" s="87">
        <v>2419</v>
      </c>
      <c r="S236" s="164">
        <f t="shared" si="10"/>
        <v>22882</v>
      </c>
    </row>
    <row r="237" spans="2:19" x14ac:dyDescent="0.3">
      <c r="B237" s="82" t="s">
        <v>16</v>
      </c>
      <c r="C237" s="164">
        <v>2572</v>
      </c>
      <c r="D237" s="164">
        <v>4976</v>
      </c>
      <c r="E237" s="164">
        <v>657</v>
      </c>
      <c r="F237" s="164">
        <v>3312</v>
      </c>
      <c r="G237" s="87">
        <v>5369</v>
      </c>
      <c r="H237" s="87">
        <v>1064</v>
      </c>
      <c r="I237" s="87">
        <v>2871</v>
      </c>
      <c r="J237" s="87">
        <v>3992</v>
      </c>
      <c r="K237" s="87">
        <v>442</v>
      </c>
      <c r="L237" s="87">
        <v>3088</v>
      </c>
      <c r="M237" s="87">
        <v>4167</v>
      </c>
      <c r="N237" s="87">
        <v>876</v>
      </c>
      <c r="O237" s="87">
        <v>3366</v>
      </c>
      <c r="P237" s="87">
        <v>4287</v>
      </c>
      <c r="Q237" s="87">
        <v>825</v>
      </c>
      <c r="R237" s="87">
        <v>2671</v>
      </c>
      <c r="S237" s="164">
        <f t="shared" si="10"/>
        <v>25363</v>
      </c>
    </row>
    <row r="238" spans="2:19" x14ac:dyDescent="0.3">
      <c r="B238" s="82" t="s">
        <v>17</v>
      </c>
      <c r="C238" s="164">
        <v>1006</v>
      </c>
      <c r="D238" s="164">
        <v>2354</v>
      </c>
      <c r="E238" s="164">
        <v>242</v>
      </c>
      <c r="F238" s="164">
        <v>1447</v>
      </c>
      <c r="G238" s="87">
        <v>2994</v>
      </c>
      <c r="H238" s="87">
        <v>453</v>
      </c>
      <c r="I238" s="87">
        <v>1307</v>
      </c>
      <c r="J238" s="87">
        <v>2521</v>
      </c>
      <c r="K238" s="87">
        <v>368</v>
      </c>
      <c r="L238" s="87">
        <v>1301</v>
      </c>
      <c r="M238" s="87">
        <v>2876</v>
      </c>
      <c r="N238" s="87">
        <v>487</v>
      </c>
      <c r="O238" s="87">
        <v>1546</v>
      </c>
      <c r="P238" s="87">
        <v>2627</v>
      </c>
      <c r="Q238" s="87">
        <v>464</v>
      </c>
      <c r="R238" s="87">
        <v>1245</v>
      </c>
      <c r="S238" s="164">
        <f t="shared" si="10"/>
        <v>14378</v>
      </c>
    </row>
    <row r="239" spans="2:19" x14ac:dyDescent="0.3">
      <c r="B239" s="82" t="s">
        <v>18</v>
      </c>
      <c r="C239" s="164">
        <v>121</v>
      </c>
      <c r="D239" s="164">
        <v>344</v>
      </c>
      <c r="E239" s="164">
        <v>24</v>
      </c>
      <c r="F239" s="164">
        <v>268</v>
      </c>
      <c r="G239" s="87">
        <v>496</v>
      </c>
      <c r="H239" s="87">
        <v>58</v>
      </c>
      <c r="I239" s="87">
        <v>227</v>
      </c>
      <c r="J239" s="87">
        <v>554</v>
      </c>
      <c r="K239" s="87">
        <v>71</v>
      </c>
      <c r="L239" s="87">
        <v>254</v>
      </c>
      <c r="M239" s="87">
        <v>518</v>
      </c>
      <c r="N239" s="87">
        <v>111</v>
      </c>
      <c r="O239" s="87">
        <v>310</v>
      </c>
      <c r="P239" s="87">
        <v>511</v>
      </c>
      <c r="Q239" s="87">
        <v>85</v>
      </c>
      <c r="R239" s="87">
        <v>335</v>
      </c>
      <c r="S239" s="164">
        <f t="shared" si="10"/>
        <v>2544</v>
      </c>
    </row>
    <row r="240" spans="2:19" x14ac:dyDescent="0.3">
      <c r="B240" s="80" t="s">
        <v>19</v>
      </c>
      <c r="C240" s="162">
        <v>13493</v>
      </c>
      <c r="D240" s="162">
        <v>23406</v>
      </c>
      <c r="E240" s="162">
        <v>2718</v>
      </c>
      <c r="F240" s="162">
        <v>13894</v>
      </c>
      <c r="G240" s="92">
        <v>25252</v>
      </c>
      <c r="H240" s="92">
        <v>4085</v>
      </c>
      <c r="I240" s="92">
        <v>12918</v>
      </c>
      <c r="J240" s="92">
        <v>18412</v>
      </c>
      <c r="K240" s="92">
        <v>1929</v>
      </c>
      <c r="L240" s="92">
        <v>13220</v>
      </c>
      <c r="M240" s="92">
        <v>19445</v>
      </c>
      <c r="N240" s="92">
        <v>4202</v>
      </c>
      <c r="O240" s="92">
        <v>13244</v>
      </c>
      <c r="P240" s="92">
        <v>19222</v>
      </c>
      <c r="Q240" s="92">
        <v>3371</v>
      </c>
      <c r="R240" s="92">
        <v>11342</v>
      </c>
      <c r="S240" s="162">
        <f t="shared" si="10"/>
        <v>119230</v>
      </c>
    </row>
    <row r="241" spans="2:19" x14ac:dyDescent="0.3">
      <c r="B241" s="82" t="s">
        <v>115</v>
      </c>
      <c r="C241" s="113">
        <v>17</v>
      </c>
      <c r="D241" s="395">
        <v>17</v>
      </c>
      <c r="E241" s="396"/>
      <c r="F241" s="397"/>
      <c r="G241" s="334">
        <v>15</v>
      </c>
      <c r="H241" s="335"/>
      <c r="I241" s="336"/>
      <c r="J241" s="334">
        <v>17</v>
      </c>
      <c r="K241" s="335"/>
      <c r="L241" s="336"/>
      <c r="M241" s="334">
        <v>17</v>
      </c>
      <c r="N241" s="335"/>
      <c r="O241" s="336"/>
      <c r="P241" s="395">
        <v>17</v>
      </c>
      <c r="Q241" s="396"/>
      <c r="R241" s="397"/>
      <c r="S241" s="82">
        <v>17</v>
      </c>
    </row>
    <row r="242" spans="2:19" x14ac:dyDescent="0.3">
      <c r="B242" s="34" t="s">
        <v>80</v>
      </c>
    </row>
    <row r="243" spans="2:19" x14ac:dyDescent="0.3">
      <c r="B243" s="118" t="s">
        <v>182</v>
      </c>
      <c r="C243" s="106"/>
      <c r="D243" s="173"/>
      <c r="E243" s="44"/>
      <c r="G243" s="173"/>
      <c r="H243" s="44"/>
      <c r="J243" s="173"/>
      <c r="K243" s="44"/>
      <c r="M243" s="173"/>
      <c r="N243" s="44"/>
    </row>
    <row r="244" spans="2:19" x14ac:dyDescent="0.3">
      <c r="B244" s="118"/>
      <c r="C244" s="117"/>
      <c r="D244" s="117"/>
      <c r="E244" s="117"/>
      <c r="F244" s="174"/>
    </row>
    <row r="246" spans="2:19" x14ac:dyDescent="0.3">
      <c r="B246" s="337" t="s">
        <v>183</v>
      </c>
      <c r="C246" s="338"/>
      <c r="D246" s="338"/>
      <c r="E246" s="338"/>
      <c r="F246" s="338"/>
      <c r="G246" s="338"/>
      <c r="H246" s="338"/>
      <c r="I246" s="338"/>
      <c r="J246" s="338"/>
      <c r="K246" s="338"/>
      <c r="L246" s="338"/>
      <c r="M246" s="338"/>
      <c r="N246" s="338"/>
      <c r="O246" s="338"/>
      <c r="P246" s="338"/>
      <c r="Q246" s="339"/>
    </row>
    <row r="247" spans="2:19" x14ac:dyDescent="0.3">
      <c r="B247" s="152"/>
      <c r="C247" s="355" t="s">
        <v>99</v>
      </c>
      <c r="D247" s="355"/>
      <c r="E247" s="355"/>
      <c r="F247" s="355" t="s">
        <v>143</v>
      </c>
      <c r="G247" s="355"/>
      <c r="H247" s="355"/>
      <c r="I247" s="332" t="s">
        <v>101</v>
      </c>
      <c r="J247" s="351"/>
      <c r="K247" s="333"/>
      <c r="L247" s="332" t="s">
        <v>102</v>
      </c>
      <c r="M247" s="351"/>
      <c r="N247" s="333"/>
      <c r="O247" s="332" t="s">
        <v>103</v>
      </c>
      <c r="P247" s="351"/>
      <c r="Q247" s="333"/>
    </row>
    <row r="248" spans="2:19" ht="54" x14ac:dyDescent="0.3">
      <c r="B248" s="152" t="s">
        <v>6</v>
      </c>
      <c r="C248" s="83" t="s">
        <v>42</v>
      </c>
      <c r="D248" s="145" t="s">
        <v>184</v>
      </c>
      <c r="E248" s="83" t="s">
        <v>43</v>
      </c>
      <c r="F248" s="83" t="s">
        <v>42</v>
      </c>
      <c r="G248" s="145" t="s">
        <v>184</v>
      </c>
      <c r="H248" s="83" t="s">
        <v>43</v>
      </c>
      <c r="I248" s="145" t="s">
        <v>42</v>
      </c>
      <c r="J248" s="145" t="s">
        <v>184</v>
      </c>
      <c r="K248" s="145" t="s">
        <v>43</v>
      </c>
      <c r="L248" s="83" t="s">
        <v>42</v>
      </c>
      <c r="M248" s="145" t="s">
        <v>184</v>
      </c>
      <c r="N248" s="83" t="s">
        <v>43</v>
      </c>
      <c r="O248" s="83" t="s">
        <v>42</v>
      </c>
      <c r="P248" s="145" t="s">
        <v>184</v>
      </c>
      <c r="Q248" s="83" t="s">
        <v>43</v>
      </c>
    </row>
    <row r="249" spans="2:19" x14ac:dyDescent="0.3">
      <c r="B249" s="82" t="s">
        <v>13</v>
      </c>
      <c r="C249" s="88">
        <v>3952</v>
      </c>
      <c r="D249" s="88">
        <v>176</v>
      </c>
      <c r="E249" s="88">
        <v>1575</v>
      </c>
      <c r="F249" s="175">
        <v>4904</v>
      </c>
      <c r="G249" s="175">
        <v>144</v>
      </c>
      <c r="H249" s="175">
        <v>1947</v>
      </c>
      <c r="I249" s="175">
        <v>4484</v>
      </c>
      <c r="J249" s="175">
        <v>199</v>
      </c>
      <c r="K249" s="175">
        <v>2717</v>
      </c>
      <c r="L249" s="175">
        <v>8386</v>
      </c>
      <c r="M249" s="175">
        <v>198</v>
      </c>
      <c r="N249" s="175">
        <v>2264</v>
      </c>
      <c r="O249" s="175">
        <v>4161</v>
      </c>
      <c r="P249" s="175">
        <v>163</v>
      </c>
      <c r="Q249" s="175">
        <v>2295</v>
      </c>
    </row>
    <row r="250" spans="2:19" x14ac:dyDescent="0.3">
      <c r="B250" s="82" t="s">
        <v>14</v>
      </c>
      <c r="C250" s="88">
        <v>10355</v>
      </c>
      <c r="D250" s="88">
        <v>753</v>
      </c>
      <c r="E250" s="88">
        <v>6973</v>
      </c>
      <c r="F250" s="175">
        <v>10594</v>
      </c>
      <c r="G250" s="175">
        <v>695</v>
      </c>
      <c r="H250" s="175">
        <v>6796</v>
      </c>
      <c r="I250" s="175">
        <v>10496</v>
      </c>
      <c r="J250" s="175">
        <v>1024</v>
      </c>
      <c r="K250" s="175">
        <v>5444</v>
      </c>
      <c r="L250" s="175">
        <v>11369</v>
      </c>
      <c r="M250" s="175">
        <v>1238</v>
      </c>
      <c r="N250" s="175">
        <v>6400</v>
      </c>
      <c r="O250" s="175">
        <v>10832</v>
      </c>
      <c r="P250" s="175">
        <v>1230</v>
      </c>
      <c r="Q250" s="175">
        <v>6951</v>
      </c>
    </row>
    <row r="251" spans="2:19" x14ac:dyDescent="0.3">
      <c r="B251" s="82" t="s">
        <v>15</v>
      </c>
      <c r="C251" s="88">
        <v>9080</v>
      </c>
      <c r="D251" s="88">
        <v>394</v>
      </c>
      <c r="E251" s="88">
        <v>6647</v>
      </c>
      <c r="F251" s="175">
        <v>9287</v>
      </c>
      <c r="G251" s="175">
        <v>416</v>
      </c>
      <c r="H251" s="175">
        <v>7059</v>
      </c>
      <c r="I251" s="175">
        <v>9562</v>
      </c>
      <c r="J251" s="175">
        <v>623</v>
      </c>
      <c r="K251" s="175">
        <v>5850</v>
      </c>
      <c r="L251" s="175">
        <v>10007</v>
      </c>
      <c r="M251" s="175">
        <v>800</v>
      </c>
      <c r="N251" s="175">
        <v>6890</v>
      </c>
      <c r="O251" s="175">
        <v>8198</v>
      </c>
      <c r="P251" s="175">
        <v>703</v>
      </c>
      <c r="Q251" s="175">
        <v>7348</v>
      </c>
    </row>
    <row r="252" spans="2:19" x14ac:dyDescent="0.3">
      <c r="B252" s="82" t="s">
        <v>16</v>
      </c>
      <c r="C252" s="88">
        <v>11182</v>
      </c>
      <c r="D252" s="88">
        <v>319</v>
      </c>
      <c r="E252" s="88">
        <v>8538</v>
      </c>
      <c r="F252" s="175">
        <v>11237</v>
      </c>
      <c r="G252" s="175">
        <v>332</v>
      </c>
      <c r="H252" s="175">
        <v>9396</v>
      </c>
      <c r="I252" s="175">
        <v>11537</v>
      </c>
      <c r="J252" s="175">
        <v>564</v>
      </c>
      <c r="K252" s="175">
        <v>8514</v>
      </c>
      <c r="L252" s="175">
        <v>12693</v>
      </c>
      <c r="M252" s="175">
        <v>618</v>
      </c>
      <c r="N252" s="175">
        <v>9698</v>
      </c>
      <c r="O252" s="175">
        <v>10255</v>
      </c>
      <c r="P252" s="175">
        <v>553</v>
      </c>
      <c r="Q252" s="175">
        <v>10169</v>
      </c>
    </row>
    <row r="253" spans="2:19" x14ac:dyDescent="0.3">
      <c r="B253" s="82" t="s">
        <v>17</v>
      </c>
      <c r="C253" s="88">
        <v>8109</v>
      </c>
      <c r="D253" s="88">
        <v>150</v>
      </c>
      <c r="E253" s="88">
        <v>5641</v>
      </c>
      <c r="F253" s="175">
        <v>7816</v>
      </c>
      <c r="G253" s="175">
        <v>189</v>
      </c>
      <c r="H253" s="175">
        <v>6385</v>
      </c>
      <c r="I253" s="175">
        <v>7823</v>
      </c>
      <c r="J253" s="175">
        <v>356</v>
      </c>
      <c r="K253" s="175">
        <v>6846</v>
      </c>
      <c r="L253" s="175">
        <v>9625</v>
      </c>
      <c r="M253" s="175">
        <v>206</v>
      </c>
      <c r="N253" s="175">
        <v>7188</v>
      </c>
      <c r="O253" s="175">
        <v>8621</v>
      </c>
      <c r="P253" s="175">
        <v>178</v>
      </c>
      <c r="Q253" s="175">
        <v>8457</v>
      </c>
    </row>
    <row r="254" spans="2:19" x14ac:dyDescent="0.3">
      <c r="B254" s="82" t="s">
        <v>18</v>
      </c>
      <c r="C254" s="88">
        <v>4364</v>
      </c>
      <c r="D254" s="88">
        <v>41</v>
      </c>
      <c r="E254" s="88">
        <v>1929</v>
      </c>
      <c r="F254" s="175">
        <v>3892</v>
      </c>
      <c r="G254" s="175">
        <v>39</v>
      </c>
      <c r="H254" s="175">
        <v>2322</v>
      </c>
      <c r="I254" s="175">
        <v>3856</v>
      </c>
      <c r="J254" s="175">
        <v>174</v>
      </c>
      <c r="K254" s="175">
        <v>3618</v>
      </c>
      <c r="L254" s="175">
        <v>6751</v>
      </c>
      <c r="M254" s="175">
        <v>30</v>
      </c>
      <c r="N254" s="175">
        <v>3585</v>
      </c>
      <c r="O254" s="175">
        <v>5826</v>
      </c>
      <c r="P254" s="175">
        <v>43</v>
      </c>
      <c r="Q254" s="175">
        <v>4520</v>
      </c>
    </row>
    <row r="255" spans="2:19" x14ac:dyDescent="0.3">
      <c r="B255" s="80" t="s">
        <v>19</v>
      </c>
      <c r="C255" s="97">
        <v>47042</v>
      </c>
      <c r="D255" s="97">
        <v>1833</v>
      </c>
      <c r="E255" s="97">
        <v>31303</v>
      </c>
      <c r="F255" s="176">
        <v>47730</v>
      </c>
      <c r="G255" s="176">
        <v>1815</v>
      </c>
      <c r="H255" s="176">
        <v>33905</v>
      </c>
      <c r="I255" s="176">
        <v>47758</v>
      </c>
      <c r="J255" s="176">
        <v>2940</v>
      </c>
      <c r="K255" s="176">
        <v>32989</v>
      </c>
      <c r="L255" s="176">
        <v>58831</v>
      </c>
      <c r="M255" s="176">
        <v>3090</v>
      </c>
      <c r="N255" s="176">
        <v>36025</v>
      </c>
      <c r="O255" s="176">
        <v>47893</v>
      </c>
      <c r="P255" s="176">
        <v>2870</v>
      </c>
      <c r="Q255" s="176">
        <v>39740</v>
      </c>
    </row>
    <row r="256" spans="2:19" x14ac:dyDescent="0.3">
      <c r="B256" s="82" t="s">
        <v>115</v>
      </c>
      <c r="C256" s="395">
        <v>50</v>
      </c>
      <c r="D256" s="396"/>
      <c r="E256" s="397"/>
      <c r="F256" s="334">
        <v>46</v>
      </c>
      <c r="G256" s="335"/>
      <c r="H256" s="336"/>
      <c r="I256" s="334">
        <v>50</v>
      </c>
      <c r="J256" s="335"/>
      <c r="K256" s="336"/>
      <c r="L256" s="334">
        <v>50</v>
      </c>
      <c r="M256" s="335"/>
      <c r="N256" s="336"/>
      <c r="O256" s="334">
        <v>50</v>
      </c>
      <c r="P256" s="335"/>
      <c r="Q256" s="336"/>
    </row>
    <row r="257" spans="2:15" x14ac:dyDescent="0.3">
      <c r="B257" s="34" t="s">
        <v>80</v>
      </c>
      <c r="L257" s="33"/>
      <c r="M257" s="33"/>
      <c r="N257" s="33"/>
      <c r="O257" s="177"/>
    </row>
    <row r="258" spans="2:15" x14ac:dyDescent="0.3">
      <c r="B258" s="34" t="s">
        <v>185</v>
      </c>
    </row>
    <row r="259" spans="2:15" x14ac:dyDescent="0.3">
      <c r="B259" s="118"/>
      <c r="C259" s="89"/>
      <c r="D259" s="44"/>
      <c r="F259" s="89"/>
      <c r="G259" s="44"/>
      <c r="I259" s="89"/>
      <c r="J259" s="44"/>
      <c r="L259" s="89"/>
      <c r="M259" s="44"/>
    </row>
    <row r="260" spans="2:15" x14ac:dyDescent="0.3">
      <c r="B260" s="398" t="s">
        <v>303</v>
      </c>
      <c r="C260" s="398"/>
      <c r="D260" s="398"/>
      <c r="E260" s="398"/>
      <c r="F260" s="398"/>
      <c r="G260" s="398"/>
      <c r="H260" s="398"/>
    </row>
    <row r="261" spans="2:15" x14ac:dyDescent="0.3">
      <c r="B261" s="238"/>
      <c r="C261" s="320" t="s">
        <v>281</v>
      </c>
      <c r="D261" s="322"/>
      <c r="E261" s="320" t="s">
        <v>282</v>
      </c>
      <c r="F261" s="322"/>
      <c r="G261" s="320" t="s">
        <v>283</v>
      </c>
      <c r="H261" s="322"/>
    </row>
    <row r="262" spans="2:15" x14ac:dyDescent="0.3">
      <c r="B262" s="238"/>
      <c r="C262" s="234" t="s">
        <v>265</v>
      </c>
      <c r="D262" s="234" t="s">
        <v>266</v>
      </c>
      <c r="E262" s="234" t="s">
        <v>265</v>
      </c>
      <c r="F262" s="234" t="s">
        <v>266</v>
      </c>
      <c r="G262" s="234" t="s">
        <v>265</v>
      </c>
      <c r="H262" s="234" t="s">
        <v>266</v>
      </c>
    </row>
    <row r="263" spans="2:15" s="67" customFormat="1" x14ac:dyDescent="0.3">
      <c r="B263" s="235" t="s">
        <v>267</v>
      </c>
      <c r="C263" s="236">
        <v>515435610898</v>
      </c>
      <c r="D263" s="236">
        <v>52508207911</v>
      </c>
      <c r="E263" s="236">
        <v>609035385390</v>
      </c>
      <c r="F263" s="236">
        <v>60537208569</v>
      </c>
      <c r="G263" s="236">
        <v>666855434871</v>
      </c>
      <c r="H263" s="236">
        <v>71309749289</v>
      </c>
    </row>
    <row r="264" spans="2:15" x14ac:dyDescent="0.3">
      <c r="B264" s="235" t="s">
        <v>268</v>
      </c>
      <c r="C264" s="236">
        <v>147013</v>
      </c>
      <c r="D264" s="236">
        <v>2009</v>
      </c>
      <c r="E264" s="236">
        <v>173916</v>
      </c>
      <c r="F264" s="236">
        <v>3113</v>
      </c>
      <c r="G264" s="236">
        <v>248444</v>
      </c>
      <c r="H264" s="236">
        <v>7021</v>
      </c>
    </row>
    <row r="265" spans="2:15" x14ac:dyDescent="0.3">
      <c r="B265" s="235" t="s">
        <v>269</v>
      </c>
      <c r="C265" s="236">
        <v>75851525123</v>
      </c>
      <c r="D265" s="236">
        <v>1346846753</v>
      </c>
      <c r="E265" s="236">
        <v>93775837591</v>
      </c>
      <c r="F265" s="236">
        <v>1862530167</v>
      </c>
      <c r="G265" s="236">
        <v>109886640640</v>
      </c>
      <c r="H265" s="236">
        <v>5938936058</v>
      </c>
    </row>
    <row r="266" spans="2:15" x14ac:dyDescent="0.3">
      <c r="B266" s="237" t="s">
        <v>270</v>
      </c>
      <c r="C266" s="237">
        <f>SUM(C263:C265)</f>
        <v>591287283034</v>
      </c>
      <c r="D266" s="237">
        <f t="shared" ref="D266:H266" si="11">SUM(D263:D265)</f>
        <v>53855056673</v>
      </c>
      <c r="E266" s="237">
        <f t="shared" si="11"/>
        <v>702811396897</v>
      </c>
      <c r="F266" s="237">
        <f t="shared" si="11"/>
        <v>62399741849</v>
      </c>
      <c r="G266" s="237">
        <f t="shared" si="11"/>
        <v>776742323955</v>
      </c>
      <c r="H266" s="237">
        <f t="shared" si="11"/>
        <v>77248692368</v>
      </c>
    </row>
    <row r="267" spans="2:15" x14ac:dyDescent="0.3">
      <c r="B267" s="200"/>
      <c r="C267" s="200"/>
      <c r="D267" s="200"/>
      <c r="E267" s="200"/>
      <c r="F267" s="200"/>
      <c r="G267" s="200"/>
      <c r="H267" s="200"/>
      <c r="I267" s="68"/>
      <c r="J267" s="68"/>
    </row>
    <row r="268" spans="2:15" x14ac:dyDescent="0.3">
      <c r="B268" s="320" t="s">
        <v>306</v>
      </c>
      <c r="C268" s="321"/>
      <c r="D268" s="321"/>
      <c r="E268" s="321"/>
      <c r="F268" s="321"/>
      <c r="G268" s="321"/>
      <c r="H268" s="321"/>
      <c r="I268" s="68"/>
      <c r="J268" s="68"/>
    </row>
    <row r="269" spans="2:15" s="81" customFormat="1" x14ac:dyDescent="0.3">
      <c r="B269" s="238"/>
      <c r="C269" s="320" t="s">
        <v>281</v>
      </c>
      <c r="D269" s="322"/>
      <c r="E269" s="320" t="s">
        <v>282</v>
      </c>
      <c r="F269" s="322"/>
      <c r="G269" s="320" t="s">
        <v>283</v>
      </c>
      <c r="H269" s="322"/>
      <c r="I269" s="178"/>
      <c r="J269" s="178"/>
    </row>
    <row r="270" spans="2:15" x14ac:dyDescent="0.3">
      <c r="B270" s="238"/>
      <c r="C270" s="234" t="s">
        <v>265</v>
      </c>
      <c r="D270" s="234" t="s">
        <v>266</v>
      </c>
      <c r="E270" s="234" t="s">
        <v>265</v>
      </c>
      <c r="F270" s="234" t="s">
        <v>266</v>
      </c>
      <c r="G270" s="234" t="s">
        <v>265</v>
      </c>
      <c r="H270" s="234" t="s">
        <v>266</v>
      </c>
      <c r="I270" s="68"/>
      <c r="J270" s="68"/>
    </row>
    <row r="271" spans="2:15" x14ac:dyDescent="0.3">
      <c r="B271" s="235" t="s">
        <v>271</v>
      </c>
      <c r="C271" s="236">
        <v>5283950</v>
      </c>
      <c r="D271" s="236">
        <v>926186</v>
      </c>
      <c r="E271" s="236">
        <v>5821182</v>
      </c>
      <c r="F271" s="236">
        <v>1042904</v>
      </c>
      <c r="G271" s="236">
        <v>6369415</v>
      </c>
      <c r="H271" s="236">
        <v>1063707</v>
      </c>
    </row>
    <row r="272" spans="2:15" x14ac:dyDescent="0.3">
      <c r="B272" s="235" t="s">
        <v>272</v>
      </c>
      <c r="C272" s="236">
        <v>12629</v>
      </c>
      <c r="D272" s="236">
        <v>955</v>
      </c>
      <c r="E272" s="236">
        <v>28736</v>
      </c>
      <c r="F272" s="236">
        <v>2225</v>
      </c>
      <c r="G272" s="236">
        <v>39914</v>
      </c>
      <c r="H272" s="236">
        <v>4801</v>
      </c>
    </row>
    <row r="273" spans="2:10" x14ac:dyDescent="0.3">
      <c r="B273" s="235" t="s">
        <v>273</v>
      </c>
      <c r="C273" s="236">
        <v>16808719</v>
      </c>
      <c r="D273" s="236">
        <v>2558682</v>
      </c>
      <c r="E273" s="236">
        <v>17773083</v>
      </c>
      <c r="F273" s="236">
        <v>2717364</v>
      </c>
      <c r="G273" s="236">
        <v>19219928</v>
      </c>
      <c r="H273" s="236">
        <v>2894497</v>
      </c>
    </row>
    <row r="274" spans="2:10" x14ac:dyDescent="0.3">
      <c r="B274" s="235" t="s">
        <v>274</v>
      </c>
      <c r="C274" s="236">
        <v>1341232</v>
      </c>
      <c r="D274" s="236">
        <v>158392</v>
      </c>
      <c r="E274" s="236">
        <v>1244832</v>
      </c>
      <c r="F274" s="236">
        <v>162305</v>
      </c>
      <c r="G274" s="236">
        <v>1218667</v>
      </c>
      <c r="H274" s="236">
        <v>144727</v>
      </c>
    </row>
    <row r="275" spans="2:10" x14ac:dyDescent="0.3">
      <c r="B275" s="200"/>
      <c r="C275" s="200"/>
      <c r="D275" s="200"/>
      <c r="E275" s="200"/>
      <c r="F275" s="200"/>
      <c r="G275" s="200"/>
      <c r="H275" s="200"/>
    </row>
    <row r="276" spans="2:10" x14ac:dyDescent="0.3">
      <c r="B276" s="320" t="s">
        <v>307</v>
      </c>
      <c r="C276" s="321"/>
      <c r="D276" s="321"/>
      <c r="E276" s="321"/>
      <c r="F276" s="321"/>
      <c r="G276" s="321"/>
      <c r="H276" s="321"/>
    </row>
    <row r="277" spans="2:10" x14ac:dyDescent="0.3">
      <c r="B277" s="238"/>
      <c r="C277" s="320" t="s">
        <v>281</v>
      </c>
      <c r="D277" s="322"/>
      <c r="E277" s="320" t="s">
        <v>282</v>
      </c>
      <c r="F277" s="322"/>
      <c r="G277" s="320" t="s">
        <v>283</v>
      </c>
      <c r="H277" s="321"/>
    </row>
    <row r="278" spans="2:10" x14ac:dyDescent="0.3">
      <c r="B278" s="238"/>
      <c r="C278" s="234" t="s">
        <v>265</v>
      </c>
      <c r="D278" s="234" t="s">
        <v>266</v>
      </c>
      <c r="E278" s="234" t="s">
        <v>265</v>
      </c>
      <c r="F278" s="234" t="s">
        <v>266</v>
      </c>
      <c r="G278" s="234" t="s">
        <v>265</v>
      </c>
      <c r="H278" s="234" t="s">
        <v>266</v>
      </c>
    </row>
    <row r="279" spans="2:10" x14ac:dyDescent="0.3">
      <c r="B279" s="235" t="s">
        <v>275</v>
      </c>
      <c r="C279" s="236">
        <v>416163</v>
      </c>
      <c r="D279" s="236">
        <v>7808</v>
      </c>
      <c r="E279" s="236">
        <v>505453</v>
      </c>
      <c r="F279" s="236">
        <v>8779</v>
      </c>
      <c r="G279" s="236">
        <v>610004</v>
      </c>
      <c r="H279" s="236">
        <v>13135</v>
      </c>
    </row>
    <row r="280" spans="2:10" x14ac:dyDescent="0.3">
      <c r="B280" s="235" t="s">
        <v>276</v>
      </c>
      <c r="C280" s="236">
        <v>179041</v>
      </c>
      <c r="D280" s="236">
        <v>4391</v>
      </c>
      <c r="E280" s="236">
        <v>264309</v>
      </c>
      <c r="F280" s="236">
        <v>6653</v>
      </c>
      <c r="G280" s="236">
        <v>326868</v>
      </c>
      <c r="H280" s="236">
        <v>7030</v>
      </c>
    </row>
    <row r="281" spans="2:10" x14ac:dyDescent="0.3">
      <c r="B281" s="200"/>
      <c r="C281" s="200"/>
      <c r="D281" s="200"/>
      <c r="E281" s="200"/>
      <c r="F281" s="200"/>
      <c r="G281" s="200"/>
      <c r="H281" s="200"/>
    </row>
    <row r="282" spans="2:10" x14ac:dyDescent="0.3">
      <c r="B282" s="320" t="s">
        <v>308</v>
      </c>
      <c r="C282" s="321"/>
      <c r="D282" s="321"/>
      <c r="E282" s="322"/>
      <c r="F282" s="200"/>
      <c r="G282" s="200"/>
    </row>
    <row r="283" spans="2:10" x14ac:dyDescent="0.3">
      <c r="B283" s="238"/>
      <c r="C283" s="239">
        <v>2016</v>
      </c>
      <c r="D283" s="239">
        <v>2017</v>
      </c>
      <c r="E283" s="239">
        <v>2018</v>
      </c>
      <c r="F283" s="200"/>
      <c r="G283" s="200"/>
    </row>
    <row r="284" spans="2:10" x14ac:dyDescent="0.3">
      <c r="B284" s="240" t="s">
        <v>277</v>
      </c>
      <c r="C284" s="234">
        <v>6834054</v>
      </c>
      <c r="D284" s="234">
        <v>7326932</v>
      </c>
      <c r="E284" s="234">
        <v>6996424</v>
      </c>
      <c r="F284" s="200"/>
      <c r="G284" s="200"/>
    </row>
    <row r="285" spans="2:10" x14ac:dyDescent="0.3">
      <c r="B285" s="235" t="s">
        <v>278</v>
      </c>
      <c r="C285" s="236">
        <v>0</v>
      </c>
      <c r="D285" s="236">
        <v>13941455340</v>
      </c>
      <c r="E285" s="236">
        <v>12161095400</v>
      </c>
      <c r="F285" s="200"/>
      <c r="G285" s="200"/>
    </row>
    <row r="286" spans="2:10" x14ac:dyDescent="0.3">
      <c r="B286" s="235" t="s">
        <v>279</v>
      </c>
      <c r="C286" s="236">
        <v>352413</v>
      </c>
      <c r="D286" s="236">
        <v>275658</v>
      </c>
      <c r="E286" s="236">
        <v>275607</v>
      </c>
      <c r="F286" s="200"/>
      <c r="G286" s="200"/>
      <c r="H286" s="200"/>
      <c r="I286" s="200"/>
    </row>
    <row r="287" spans="2:10" x14ac:dyDescent="0.3">
      <c r="B287" s="241" t="s">
        <v>280</v>
      </c>
      <c r="C287" s="241">
        <v>49946</v>
      </c>
      <c r="D287" s="241">
        <v>126269</v>
      </c>
      <c r="E287" s="241">
        <v>110724</v>
      </c>
      <c r="F287" s="200"/>
      <c r="G287" s="200"/>
      <c r="H287" s="200"/>
      <c r="I287" s="200"/>
    </row>
    <row r="288" spans="2:10" x14ac:dyDescent="0.3">
      <c r="B288"/>
      <c r="C288"/>
      <c r="D288"/>
      <c r="E288"/>
      <c r="F288"/>
      <c r="G288"/>
      <c r="H288"/>
      <c r="I288"/>
      <c r="J288"/>
    </row>
    <row r="289" spans="2:10" x14ac:dyDescent="0.3">
      <c r="B289" s="320" t="s">
        <v>284</v>
      </c>
      <c r="C289" s="321"/>
      <c r="D289" s="321"/>
      <c r="E289" s="321"/>
      <c r="F289" s="321"/>
      <c r="G289" s="321"/>
      <c r="H289" s="322"/>
    </row>
    <row r="290" spans="2:10" x14ac:dyDescent="0.3">
      <c r="B290" s="242"/>
      <c r="C290" s="323">
        <v>2016</v>
      </c>
      <c r="D290" s="324"/>
      <c r="E290" s="323">
        <v>2017</v>
      </c>
      <c r="F290" s="324"/>
      <c r="G290" s="323">
        <v>2018</v>
      </c>
      <c r="H290" s="324"/>
    </row>
    <row r="291" spans="2:10" x14ac:dyDescent="0.3">
      <c r="B291" s="242"/>
      <c r="C291" s="239" t="s">
        <v>286</v>
      </c>
      <c r="D291" s="239" t="s">
        <v>287</v>
      </c>
      <c r="E291" s="239" t="s">
        <v>286</v>
      </c>
      <c r="F291" s="239" t="s">
        <v>287</v>
      </c>
      <c r="G291" s="239" t="s">
        <v>286</v>
      </c>
      <c r="H291" s="239" t="s">
        <v>287</v>
      </c>
    </row>
    <row r="292" spans="2:10" ht="35" x14ac:dyDescent="0.3">
      <c r="B292" s="245" t="s">
        <v>285</v>
      </c>
      <c r="C292" s="234">
        <v>189594</v>
      </c>
      <c r="D292" s="243" t="s">
        <v>288</v>
      </c>
      <c r="E292" s="234">
        <v>110283</v>
      </c>
      <c r="F292" s="243" t="s">
        <v>288</v>
      </c>
      <c r="G292" s="234">
        <v>152294</v>
      </c>
      <c r="H292" s="243">
        <f>G292/SUM(E136:G136)</f>
        <v>0.79712542003831377</v>
      </c>
    </row>
    <row r="293" spans="2:10" ht="35" x14ac:dyDescent="0.3">
      <c r="B293" s="245" t="s">
        <v>289</v>
      </c>
      <c r="C293" s="236">
        <v>266359</v>
      </c>
      <c r="D293" s="244" t="s">
        <v>288</v>
      </c>
      <c r="E293" s="236">
        <v>91358</v>
      </c>
      <c r="F293" s="244" t="s">
        <v>288</v>
      </c>
      <c r="G293" s="236">
        <v>55304</v>
      </c>
      <c r="H293" s="244">
        <f>G293/SUM(C136:D136)</f>
        <v>0.70590337609292231</v>
      </c>
    </row>
    <row r="294" spans="2:10" x14ac:dyDescent="0.3">
      <c r="B294"/>
      <c r="C294"/>
      <c r="D294"/>
      <c r="E294"/>
      <c r="F294"/>
      <c r="G294"/>
      <c r="H294"/>
      <c r="I294"/>
      <c r="J294"/>
    </row>
    <row r="295" spans="2:10" x14ac:dyDescent="0.3">
      <c r="B295"/>
      <c r="C295"/>
      <c r="D295"/>
      <c r="E295"/>
      <c r="F295"/>
      <c r="G295"/>
      <c r="H295"/>
      <c r="I295"/>
      <c r="J295"/>
    </row>
    <row r="296" spans="2:10" x14ac:dyDescent="0.3">
      <c r="B296"/>
      <c r="C296"/>
      <c r="D296"/>
      <c r="E296"/>
      <c r="F296"/>
      <c r="G296"/>
      <c r="H296"/>
      <c r="I296"/>
      <c r="J296"/>
    </row>
    <row r="297" spans="2:10" x14ac:dyDescent="0.3">
      <c r="B297"/>
      <c r="C297"/>
      <c r="D297"/>
      <c r="E297"/>
      <c r="F297"/>
      <c r="G297"/>
      <c r="H297"/>
      <c r="I297"/>
      <c r="J297"/>
    </row>
    <row r="298" spans="2:10" x14ac:dyDescent="0.3">
      <c r="B298"/>
      <c r="C298"/>
      <c r="D298"/>
      <c r="E298"/>
      <c r="F298"/>
      <c r="G298"/>
      <c r="H298"/>
      <c r="I298"/>
      <c r="J298"/>
    </row>
    <row r="299" spans="2:10" x14ac:dyDescent="0.3">
      <c r="B299"/>
      <c r="C299"/>
      <c r="D299"/>
      <c r="E299"/>
      <c r="F299"/>
      <c r="G299"/>
      <c r="H299"/>
      <c r="I299"/>
      <c r="J299"/>
    </row>
    <row r="300" spans="2:10" x14ac:dyDescent="0.3">
      <c r="B300"/>
      <c r="C300"/>
      <c r="D300"/>
      <c r="E300"/>
      <c r="F300"/>
      <c r="G300"/>
      <c r="H300"/>
      <c r="I300"/>
      <c r="J300"/>
    </row>
    <row r="301" spans="2:10" x14ac:dyDescent="0.3">
      <c r="B301"/>
      <c r="C301"/>
      <c r="D301"/>
      <c r="E301"/>
      <c r="F301"/>
      <c r="G301"/>
      <c r="H301"/>
      <c r="I301"/>
      <c r="J301"/>
    </row>
    <row r="302" spans="2:10" x14ac:dyDescent="0.3">
      <c r="B302"/>
      <c r="C302"/>
      <c r="D302"/>
      <c r="E302"/>
      <c r="F302"/>
      <c r="G302"/>
      <c r="H302"/>
      <c r="I302"/>
      <c r="J302"/>
    </row>
    <row r="303" spans="2:10" x14ac:dyDescent="0.3">
      <c r="B303"/>
      <c r="C303"/>
      <c r="D303"/>
      <c r="E303"/>
      <c r="F303"/>
      <c r="G303"/>
      <c r="H303"/>
      <c r="I303"/>
      <c r="J303"/>
    </row>
    <row r="304" spans="2:10" x14ac:dyDescent="0.3">
      <c r="B304"/>
      <c r="C304"/>
      <c r="D304"/>
      <c r="E304"/>
      <c r="F304"/>
      <c r="G304"/>
      <c r="H304"/>
      <c r="I304"/>
      <c r="J304"/>
    </row>
    <row r="305" spans="2:10" x14ac:dyDescent="0.3">
      <c r="B305"/>
      <c r="C305"/>
      <c r="D305"/>
      <c r="E305"/>
      <c r="F305"/>
      <c r="G305"/>
      <c r="H305"/>
      <c r="I305"/>
      <c r="J305"/>
    </row>
    <row r="306" spans="2:10" x14ac:dyDescent="0.3">
      <c r="B306"/>
      <c r="C306"/>
      <c r="D306"/>
      <c r="E306"/>
      <c r="F306"/>
      <c r="G306"/>
      <c r="H306"/>
      <c r="I306"/>
      <c r="J306"/>
    </row>
    <row r="307" spans="2:10" x14ac:dyDescent="0.3">
      <c r="B307"/>
      <c r="C307"/>
      <c r="D307"/>
      <c r="E307"/>
      <c r="F307"/>
      <c r="G307"/>
      <c r="H307"/>
      <c r="I307"/>
      <c r="J307"/>
    </row>
  </sheetData>
  <mergeCells count="238">
    <mergeCell ref="B260:H260"/>
    <mergeCell ref="B282:E282"/>
    <mergeCell ref="B276:H276"/>
    <mergeCell ref="B268:H268"/>
    <mergeCell ref="C261:D261"/>
    <mergeCell ref="E261:F261"/>
    <mergeCell ref="G261:H261"/>
    <mergeCell ref="C269:D269"/>
    <mergeCell ref="E269:F269"/>
    <mergeCell ref="G269:H269"/>
    <mergeCell ref="C277:D277"/>
    <mergeCell ref="E277:F277"/>
    <mergeCell ref="G277:H277"/>
    <mergeCell ref="C256:E256"/>
    <mergeCell ref="F256:H256"/>
    <mergeCell ref="I256:K256"/>
    <mergeCell ref="L256:N256"/>
    <mergeCell ref="O256:Q256"/>
    <mergeCell ref="B246:Q246"/>
    <mergeCell ref="B231:S231"/>
    <mergeCell ref="B232:B233"/>
    <mergeCell ref="D232:F232"/>
    <mergeCell ref="G232:I232"/>
    <mergeCell ref="J232:L232"/>
    <mergeCell ref="M232:O232"/>
    <mergeCell ref="P232:R232"/>
    <mergeCell ref="C247:E247"/>
    <mergeCell ref="F247:H247"/>
    <mergeCell ref="I247:K247"/>
    <mergeCell ref="L247:N247"/>
    <mergeCell ref="O247:Q247"/>
    <mergeCell ref="O215:P215"/>
    <mergeCell ref="C225:D225"/>
    <mergeCell ref="E225:F225"/>
    <mergeCell ref="G225:H225"/>
    <mergeCell ref="I225:J225"/>
    <mergeCell ref="K225:L225"/>
    <mergeCell ref="M225:N225"/>
    <mergeCell ref="O225:P225"/>
    <mergeCell ref="D241:F241"/>
    <mergeCell ref="G241:I241"/>
    <mergeCell ref="J241:L241"/>
    <mergeCell ref="M241:O241"/>
    <mergeCell ref="P241:R241"/>
    <mergeCell ref="B215:B216"/>
    <mergeCell ref="C215:D215"/>
    <mergeCell ref="E215:F215"/>
    <mergeCell ref="G215:H215"/>
    <mergeCell ref="I215:J215"/>
    <mergeCell ref="K215:L215"/>
    <mergeCell ref="C209:D209"/>
    <mergeCell ref="E209:F209"/>
    <mergeCell ref="G209:H209"/>
    <mergeCell ref="I209:J209"/>
    <mergeCell ref="K209:L209"/>
    <mergeCell ref="B214:N214"/>
    <mergeCell ref="M215:N215"/>
    <mergeCell ref="B199:L199"/>
    <mergeCell ref="C200:D200"/>
    <mergeCell ref="E200:F200"/>
    <mergeCell ref="G200:H200"/>
    <mergeCell ref="I200:J200"/>
    <mergeCell ref="K200:L200"/>
    <mergeCell ref="C185:D185"/>
    <mergeCell ref="E185:F185"/>
    <mergeCell ref="G185:H185"/>
    <mergeCell ref="I185:J185"/>
    <mergeCell ref="K185:L185"/>
    <mergeCell ref="C194:D194"/>
    <mergeCell ref="E194:F194"/>
    <mergeCell ref="G194:H194"/>
    <mergeCell ref="I194:J194"/>
    <mergeCell ref="K194:L194"/>
    <mergeCell ref="C179:D179"/>
    <mergeCell ref="E179:F179"/>
    <mergeCell ref="G179:H179"/>
    <mergeCell ref="I179:J179"/>
    <mergeCell ref="K179:L179"/>
    <mergeCell ref="K184:L184"/>
    <mergeCell ref="B169:J169"/>
    <mergeCell ref="C170:D170"/>
    <mergeCell ref="E170:F170"/>
    <mergeCell ref="G170:H170"/>
    <mergeCell ref="I170:J170"/>
    <mergeCell ref="K170:L170"/>
    <mergeCell ref="B128:H128"/>
    <mergeCell ref="B129:B130"/>
    <mergeCell ref="C129:G129"/>
    <mergeCell ref="H129:H130"/>
    <mergeCell ref="C107:E107"/>
    <mergeCell ref="F107:I107"/>
    <mergeCell ref="I156:J156"/>
    <mergeCell ref="K156:L156"/>
    <mergeCell ref="C165:D165"/>
    <mergeCell ref="E165:F165"/>
    <mergeCell ref="G165:H165"/>
    <mergeCell ref="I165:J165"/>
    <mergeCell ref="K165:L165"/>
    <mergeCell ref="C137:H137"/>
    <mergeCell ref="B142:C142"/>
    <mergeCell ref="B156:B157"/>
    <mergeCell ref="C156:D156"/>
    <mergeCell ref="E156:F156"/>
    <mergeCell ref="G156:H156"/>
    <mergeCell ref="V107:Y107"/>
    <mergeCell ref="B97:X97"/>
    <mergeCell ref="B98:B99"/>
    <mergeCell ref="C98:E98"/>
    <mergeCell ref="F98:I98"/>
    <mergeCell ref="J98:M98"/>
    <mergeCell ref="N98:Q98"/>
    <mergeCell ref="R98:U98"/>
    <mergeCell ref="V98:Y98"/>
    <mergeCell ref="S84:V84"/>
    <mergeCell ref="C93:F93"/>
    <mergeCell ref="G93:J93"/>
    <mergeCell ref="K93:N93"/>
    <mergeCell ref="O93:R93"/>
    <mergeCell ref="S93:V93"/>
    <mergeCell ref="B83:B85"/>
    <mergeCell ref="C83:F83"/>
    <mergeCell ref="G83:J83"/>
    <mergeCell ref="K83:N83"/>
    <mergeCell ref="O83:R83"/>
    <mergeCell ref="S83:V83"/>
    <mergeCell ref="C84:F84"/>
    <mergeCell ref="G84:J84"/>
    <mergeCell ref="K84:N84"/>
    <mergeCell ref="O84:R84"/>
    <mergeCell ref="M64:Q64"/>
    <mergeCell ref="R64:V64"/>
    <mergeCell ref="W64:AA64"/>
    <mergeCell ref="B68:B70"/>
    <mergeCell ref="C68:G68"/>
    <mergeCell ref="H68:L68"/>
    <mergeCell ref="M68:Q68"/>
    <mergeCell ref="R68:V68"/>
    <mergeCell ref="C78:G78"/>
    <mergeCell ref="H78:L78"/>
    <mergeCell ref="M78:Q78"/>
    <mergeCell ref="R78:V78"/>
    <mergeCell ref="W78:AA78"/>
    <mergeCell ref="W68:AA68"/>
    <mergeCell ref="C69:G69"/>
    <mergeCell ref="H69:L69"/>
    <mergeCell ref="M69:Q69"/>
    <mergeCell ref="R69:V69"/>
    <mergeCell ref="W69:AA69"/>
    <mergeCell ref="W54:AA54"/>
    <mergeCell ref="C55:G55"/>
    <mergeCell ref="H55:L55"/>
    <mergeCell ref="M55:Q55"/>
    <mergeCell ref="R55:V55"/>
    <mergeCell ref="W55:AA55"/>
    <mergeCell ref="C32:D32"/>
    <mergeCell ref="E32:F32"/>
    <mergeCell ref="G32:H32"/>
    <mergeCell ref="I32:J32"/>
    <mergeCell ref="K32:L32"/>
    <mergeCell ref="M32:N32"/>
    <mergeCell ref="U32:V32"/>
    <mergeCell ref="W32:X32"/>
    <mergeCell ref="Y32:Z32"/>
    <mergeCell ref="AA32:AB32"/>
    <mergeCell ref="B53:V53"/>
    <mergeCell ref="B54:B56"/>
    <mergeCell ref="C54:G54"/>
    <mergeCell ref="H54:L54"/>
    <mergeCell ref="M54:Q54"/>
    <mergeCell ref="R54:V54"/>
    <mergeCell ref="AC32:AD32"/>
    <mergeCell ref="AE32:AF32"/>
    <mergeCell ref="C40:G40"/>
    <mergeCell ref="H40:L40"/>
    <mergeCell ref="M40:Q40"/>
    <mergeCell ref="R40:T40"/>
    <mergeCell ref="U40:W40"/>
    <mergeCell ref="W22:AF22"/>
    <mergeCell ref="AG22:AP22"/>
    <mergeCell ref="I23:J23"/>
    <mergeCell ref="K23:L23"/>
    <mergeCell ref="AK23:AL23"/>
    <mergeCell ref="AM23:AN23"/>
    <mergeCell ref="AO23:AP23"/>
    <mergeCell ref="AC23:AD23"/>
    <mergeCell ref="AE23:AF23"/>
    <mergeCell ref="AG23:AH23"/>
    <mergeCell ref="AI23:AJ23"/>
    <mergeCell ref="Y23:Z23"/>
    <mergeCell ref="AA23:AB23"/>
    <mergeCell ref="M23:N23"/>
    <mergeCell ref="O23:P23"/>
    <mergeCell ref="Q23:R23"/>
    <mergeCell ref="S23:T23"/>
    <mergeCell ref="U23:V23"/>
    <mergeCell ref="W23:X23"/>
    <mergeCell ref="O6:P6"/>
    <mergeCell ref="C14:D14"/>
    <mergeCell ref="E14:F14"/>
    <mergeCell ref="G14:H14"/>
    <mergeCell ref="I14:J14"/>
    <mergeCell ref="K14:L14"/>
    <mergeCell ref="M14:N14"/>
    <mergeCell ref="M22:V22"/>
    <mergeCell ref="AQ22:AU22"/>
    <mergeCell ref="I6:J6"/>
    <mergeCell ref="B15:K15"/>
    <mergeCell ref="B16:K16"/>
    <mergeCell ref="B17:K17"/>
    <mergeCell ref="B18:K18"/>
    <mergeCell ref="B19:K19"/>
    <mergeCell ref="C22:L22"/>
    <mergeCell ref="K6:L6"/>
    <mergeCell ref="M6:N6"/>
    <mergeCell ref="B289:H289"/>
    <mergeCell ref="C290:D290"/>
    <mergeCell ref="E290:F290"/>
    <mergeCell ref="G290:H290"/>
    <mergeCell ref="B3:E3"/>
    <mergeCell ref="B6:B7"/>
    <mergeCell ref="C6:D6"/>
    <mergeCell ref="E6:F6"/>
    <mergeCell ref="G6:H6"/>
    <mergeCell ref="B23:B24"/>
    <mergeCell ref="C23:D23"/>
    <mergeCell ref="E23:F23"/>
    <mergeCell ref="G23:H23"/>
    <mergeCell ref="B41:B42"/>
    <mergeCell ref="C64:G64"/>
    <mergeCell ref="H64:L64"/>
    <mergeCell ref="B82:R82"/>
    <mergeCell ref="J107:M107"/>
    <mergeCell ref="N107:Q107"/>
    <mergeCell ref="R107:U107"/>
    <mergeCell ref="B112:H112"/>
    <mergeCell ref="B113:B114"/>
    <mergeCell ref="C113:G113"/>
    <mergeCell ref="H113:H114"/>
  </mergeCells>
  <pageMargins left="0.25" right="0.25" top="0.75" bottom="0.75" header="0.3" footer="0.3"/>
  <pageSetup paperSize="8" scale="28" fitToHeight="0" orientation="landscape" r:id="rId1"/>
  <headerFooter>
    <oddHeader>&amp;L&amp;"Calibri"&amp;10&amp;K000000 FCA Public&amp;1#_x000D_</oddHeader>
  </headerFooter>
  <colBreaks count="1" manualBreakCount="1">
    <brk id="12"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Foldertype xmlns="1ac26f14-db32-44cc-adef-71681e2efe82" xsi:nil="true"/>
    <lcf76f155ced4ddcb4097134ff3c332f xmlns="1ac26f14-db32-44cc-adef-71681e2efe82">
      <Terms xmlns="http://schemas.microsoft.com/office/infopath/2007/PartnerControls"/>
    </lcf76f155ced4ddcb4097134ff3c332f>
    <TaxCatchAll xmlns="a04dbe3e-63b4-48d2-9d03-f0eb0c7bc09d" xsi:nil="true"/>
    <_ip_UnifiedCompliancePolicyProperties xmlns="http://schemas.microsoft.com/sharepoint/v3" xsi:nil="true"/>
    <Tag xmlns="1ac26f14-db32-44cc-adef-71681e2efe8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1890A3A48E0640BF2CD7F1664A2560" ma:contentTypeVersion="23" ma:contentTypeDescription="Create a new document." ma:contentTypeScope="" ma:versionID="1f61399e4473357c27818c1466abae37">
  <xsd:schema xmlns:xsd="http://www.w3.org/2001/XMLSchema" xmlns:xs="http://www.w3.org/2001/XMLSchema" xmlns:p="http://schemas.microsoft.com/office/2006/metadata/properties" xmlns:ns1="http://schemas.microsoft.com/sharepoint/v3" xmlns:ns2="1ac26f14-db32-44cc-adef-71681e2efe82" xmlns:ns3="c77c994b-76d4-45c5-871c-775a33dac597" xmlns:ns4="a04dbe3e-63b4-48d2-9d03-f0eb0c7bc09d" targetNamespace="http://schemas.microsoft.com/office/2006/metadata/properties" ma:root="true" ma:fieldsID="8871c81bed330de036c7e811885288d7" ns1:_="" ns2:_="" ns3:_="" ns4:_="">
    <xsd:import namespace="http://schemas.microsoft.com/sharepoint/v3"/>
    <xsd:import namespace="1ac26f14-db32-44cc-adef-71681e2efe82"/>
    <xsd:import namespace="c77c994b-76d4-45c5-871c-775a33dac597"/>
    <xsd:import namespace="a04dbe3e-63b4-48d2-9d03-f0eb0c7bc09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Foldertype" minOccurs="0"/>
                <xsd:element ref="ns2:Tag" minOccurs="0"/>
                <xsd:element ref="ns1:_ip_UnifiedCompliancePolicyProperties" minOccurs="0"/>
                <xsd:element ref="ns1:_ip_UnifiedCompliancePolicyUIAction"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c26f14-db32-44cc-adef-71681e2efe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Foldertype" ma:index="14" nillable="true" ma:displayName="Work area" ma:format="Dropdown" ma:indexed="true" ma:internalName="Foldertype">
      <xsd:simpleType>
        <xsd:restriction base="dms:Choice">
          <xsd:enumeration value="Corporate"/>
          <xsd:enumeration value="Private Pensions"/>
          <xsd:enumeration value="RTLL"/>
          <xsd:enumeration value="Model development + forecasting"/>
          <xsd:enumeration value="Cross-cutting"/>
        </xsd:restriction>
      </xsd:simpleType>
    </xsd:element>
    <xsd:element name="Tag" ma:index="15" nillable="true" ma:displayName="Tag" ma:internalName="Tag">
      <xsd:simpleType>
        <xsd:restriction base="dms:Text">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33ebcec-c535-4b75-bbfd-3283b9d6285a" ma:termSetId="09814cd3-568e-fe90-9814-8d621ff8fb84" ma:anchorId="fba54fb3-c3e1-fe81-a776-ca4b69148c4d" ma:open="true" ma:isKeyword="false">
      <xsd:complexType>
        <xsd:sequence>
          <xsd:element ref="pc:Terms" minOccurs="0" maxOccurs="1"/>
        </xsd:sequence>
      </xsd:complexType>
    </xsd:element>
    <xsd:element name="MediaServiceLocation" ma:index="27" nillable="true" ma:displayName="Location" ma:description="" ma:indexed="true" ma:internalName="MediaServiceLocation" ma:readOnly="true">
      <xsd:simpleType>
        <xsd:restriction base="dms:Text"/>
      </xsd:simpleType>
    </xsd:element>
    <xsd:element name="MediaServiceObjectDetectorVersions" ma:index="2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77c994b-76d4-45c5-871c-775a33dac59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4dbe3e-63b4-48d2-9d03-f0eb0c7bc09d"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6ada1c00-a970-4dbb-885f-f2a1a53e5ea6}" ma:internalName="TaxCatchAll" ma:showField="CatchAllData" ma:web="c77c994b-76d4-45c5-871c-775a33dac5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BBA508-580B-4FC6-958F-DD7EFA6C80A7}">
  <ds:schemaRefs>
    <ds:schemaRef ds:uri="http://schemas.microsoft.com/sharepoint/v3/contenttype/forms"/>
  </ds:schemaRefs>
</ds:datastoreItem>
</file>

<file path=customXml/itemProps2.xml><?xml version="1.0" encoding="utf-8"?>
<ds:datastoreItem xmlns:ds="http://schemas.openxmlformats.org/officeDocument/2006/customXml" ds:itemID="{8ECA3B61-8A59-4A89-967A-C65CD9DAEEA9}">
  <ds:schemaRefs>
    <ds:schemaRef ds:uri="http://schemas.microsoft.com/office/2006/metadata/properties"/>
    <ds:schemaRef ds:uri="c77c994b-76d4-45c5-871c-775a33dac597"/>
    <ds:schemaRef ds:uri="http://schemas.microsoft.com/sharepoint/v3"/>
    <ds:schemaRef ds:uri="http://schemas.microsoft.com/office/2006/documentManagement/types"/>
    <ds:schemaRef ds:uri="http://purl.org/dc/elements/1.1/"/>
    <ds:schemaRef ds:uri="http://schemas.microsoft.com/office/infopath/2007/PartnerControls"/>
    <ds:schemaRef ds:uri="http://www.w3.org/XML/1998/namespace"/>
    <ds:schemaRef ds:uri="http://purl.org/dc/terms/"/>
    <ds:schemaRef ds:uri="a04dbe3e-63b4-48d2-9d03-f0eb0c7bc09d"/>
    <ds:schemaRef ds:uri="http://schemas.openxmlformats.org/package/2006/metadata/core-properties"/>
    <ds:schemaRef ds:uri="1ac26f14-db32-44cc-adef-71681e2efe82"/>
    <ds:schemaRef ds:uri="http://purl.org/dc/dcmitype/"/>
  </ds:schemaRefs>
</ds:datastoreItem>
</file>

<file path=customXml/itemProps3.xml><?xml version="1.0" encoding="utf-8"?>
<ds:datastoreItem xmlns:ds="http://schemas.openxmlformats.org/officeDocument/2006/customXml" ds:itemID="{46135917-C65E-4506-A0EF-FEE8CE725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c26f14-db32-44cc-adef-71681e2efe82"/>
    <ds:schemaRef ds:uri="c77c994b-76d4-45c5-871c-775a33dac597"/>
    <ds:schemaRef ds:uri="a04dbe3e-63b4-48d2-9d03-f0eb0c7bc0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6f1f6e9-1057-4117-ac28-80cdfe86f8c3}" enabled="0" method="" siteId="{96f1f6e9-1057-4117-ac28-80cdfe86f8c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Retirement Income Methodology</vt:lpstr>
      <vt:lpstr>2018-23 Data Tables</vt:lpstr>
      <vt:lpstr>2015-18 Data Tables</vt:lpstr>
      <vt:lpstr>Contents!Print_Area</vt:lpstr>
      <vt:lpstr>'Retirement Income Methodology'!Print_Area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2024-04-16T08:16:59Z</dcterms:created>
  <dcterms:modified xsi:type="dcterms:W3CDTF">2024-06-13T14:28:52Z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0x010100DE1890A3A48E0640BF2CD7F1664A2560</vt:lpwstr>
  </property>
  <property fmtid="{D5CDD505-2E9C-101B-9397-08002B2CF9AE}" pid="3" name="MediaServiceImageTags">
    <vt:lpwstr/>
  </property>
</Properties>
</file>