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tom8\Desktop\"/>
    </mc:Choice>
  </mc:AlternateContent>
  <xr:revisionPtr revIDLastSave="0" documentId="13_ncr:1_{E8325EF8-D4F1-497C-AF07-AE4A4A49535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idy_BA_2024_03_27" sheetId="21" r:id="rId1"/>
    <sheet name="Tidy_bacteria_2024_03_27" sheetId="20" r:id="rId2"/>
    <sheet name="bacteria_2024_03_27" sheetId="16" r:id="rId3"/>
    <sheet name="BA_data_2_2024_03_27" sheetId="19" r:id="rId4"/>
    <sheet name="BA_data_2024_03_27" sheetId="17" r:id="rId5"/>
    <sheet name="Vial&amp;Sample Weights" sheetId="18" r:id="rId6"/>
    <sheet name="blank_2024_03_27" sheetId="15" r:id="rId7"/>
    <sheet name="raw data_2024_03_27" sheetId="10" r:id="rId8"/>
    <sheet name="Tidy SA&amp;IAA-Seq" sheetId="11" r:id="rId9"/>
    <sheet name="Absorbance_2023_11_14" sheetId="1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7" i="19" l="1"/>
  <c r="X37" i="19"/>
  <c r="U37" i="19"/>
  <c r="V37" i="19" s="1"/>
  <c r="O37" i="19"/>
  <c r="Y36" i="19"/>
  <c r="X36" i="19"/>
  <c r="W36" i="19"/>
  <c r="M36" i="19"/>
  <c r="U36" i="19" s="1"/>
  <c r="V36" i="19" s="1"/>
  <c r="Y35" i="19"/>
  <c r="X35" i="19"/>
  <c r="V35" i="19"/>
  <c r="U35" i="19"/>
  <c r="O35" i="19"/>
  <c r="X34" i="19"/>
  <c r="W34" i="19"/>
  <c r="U34" i="19"/>
  <c r="V34" i="19" s="1"/>
  <c r="M34" i="19"/>
  <c r="O34" i="19" s="1"/>
  <c r="Q34" i="19" s="1"/>
  <c r="Y33" i="19"/>
  <c r="X33" i="19"/>
  <c r="U33" i="19"/>
  <c r="V33" i="19" s="1"/>
  <c r="O33" i="19"/>
  <c r="Y32" i="19"/>
  <c r="X32" i="19"/>
  <c r="W32" i="19"/>
  <c r="V32" i="19"/>
  <c r="U32" i="19"/>
  <c r="Q32" i="19"/>
  <c r="O32" i="19"/>
  <c r="M32" i="19"/>
  <c r="Y31" i="19"/>
  <c r="X31" i="19"/>
  <c r="V31" i="19"/>
  <c r="U31" i="19"/>
  <c r="O31" i="19"/>
  <c r="X30" i="19"/>
  <c r="W30" i="19"/>
  <c r="U30" i="19"/>
  <c r="V30" i="19" s="1"/>
  <c r="O30" i="19"/>
  <c r="Q30" i="19" s="1"/>
  <c r="M30" i="19"/>
  <c r="Y30" i="19" s="1"/>
  <c r="Y29" i="19"/>
  <c r="X29" i="19"/>
  <c r="U29" i="19"/>
  <c r="V29" i="19" s="1"/>
  <c r="O29" i="19"/>
  <c r="W28" i="19"/>
  <c r="M28" i="19"/>
  <c r="O28" i="19" s="1"/>
  <c r="Q28" i="19" s="1"/>
  <c r="Y27" i="19"/>
  <c r="X27" i="19"/>
  <c r="V27" i="19"/>
  <c r="U27" i="19"/>
  <c r="O27" i="19"/>
  <c r="Y26" i="19"/>
  <c r="V26" i="19"/>
  <c r="U26" i="19"/>
  <c r="O26" i="19"/>
  <c r="Q26" i="19" s="1"/>
  <c r="M26" i="19"/>
  <c r="X26" i="19" s="1"/>
  <c r="Y25" i="19"/>
  <c r="X25" i="19"/>
  <c r="V25" i="19"/>
  <c r="U25" i="19"/>
  <c r="O25" i="19"/>
  <c r="M24" i="19"/>
  <c r="Y24" i="19" s="1"/>
  <c r="Y23" i="19"/>
  <c r="X23" i="19"/>
  <c r="U23" i="19"/>
  <c r="V23" i="19" s="1"/>
  <c r="O23" i="19"/>
  <c r="Y22" i="19"/>
  <c r="X22" i="19"/>
  <c r="W22" i="19"/>
  <c r="Q22" i="19"/>
  <c r="O22" i="19"/>
  <c r="M22" i="19"/>
  <c r="U22" i="19" s="1"/>
  <c r="V22" i="19" s="1"/>
  <c r="Y21" i="19"/>
  <c r="X21" i="19"/>
  <c r="V21" i="19"/>
  <c r="U21" i="19"/>
  <c r="O21" i="19"/>
  <c r="X20" i="19"/>
  <c r="O20" i="19"/>
  <c r="Q20" i="19" s="1"/>
  <c r="M20" i="19"/>
  <c r="W20" i="19" s="1"/>
  <c r="Y19" i="19"/>
  <c r="X19" i="19"/>
  <c r="V19" i="19"/>
  <c r="U19" i="19"/>
  <c r="O19" i="19"/>
  <c r="W18" i="19"/>
  <c r="M18" i="19"/>
  <c r="U18" i="19" s="1"/>
  <c r="V18" i="19" s="1"/>
  <c r="Y17" i="19"/>
  <c r="X17" i="19"/>
  <c r="U17" i="19"/>
  <c r="V17" i="19" s="1"/>
  <c r="O17" i="19"/>
  <c r="Y16" i="19"/>
  <c r="X16" i="19"/>
  <c r="V16" i="19"/>
  <c r="U16" i="19"/>
  <c r="M16" i="19"/>
  <c r="O16" i="19" s="1"/>
  <c r="Q16" i="19" s="1"/>
  <c r="Y15" i="19"/>
  <c r="X15" i="19"/>
  <c r="V15" i="19"/>
  <c r="U15" i="19"/>
  <c r="O15" i="19"/>
  <c r="X14" i="19"/>
  <c r="W14" i="19"/>
  <c r="U14" i="19"/>
  <c r="V14" i="19" s="1"/>
  <c r="O14" i="19"/>
  <c r="Q14" i="19" s="1"/>
  <c r="M14" i="19"/>
  <c r="Y14" i="19" s="1"/>
  <c r="Y13" i="19"/>
  <c r="X13" i="19"/>
  <c r="U13" i="19"/>
  <c r="V13" i="19" s="1"/>
  <c r="O13" i="19"/>
  <c r="W12" i="19"/>
  <c r="M12" i="19"/>
  <c r="O12" i="19" s="1"/>
  <c r="Q12" i="19" s="1"/>
  <c r="Y11" i="19"/>
  <c r="X11" i="19"/>
  <c r="V11" i="19"/>
  <c r="U11" i="19"/>
  <c r="O11" i="19"/>
  <c r="O10" i="19"/>
  <c r="Q10" i="19" s="1"/>
  <c r="M10" i="19"/>
  <c r="X10" i="19" s="1"/>
  <c r="Y9" i="19"/>
  <c r="X9" i="19"/>
  <c r="V9" i="19"/>
  <c r="U9" i="19"/>
  <c r="O9" i="19"/>
  <c r="M8" i="19"/>
  <c r="Y8" i="19" s="1"/>
  <c r="Y7" i="19"/>
  <c r="X7" i="19"/>
  <c r="U7" i="19"/>
  <c r="V7" i="19" s="1"/>
  <c r="O7" i="19"/>
  <c r="M6" i="19"/>
  <c r="X6" i="19" s="1"/>
  <c r="Y5" i="19"/>
  <c r="X5" i="19"/>
  <c r="U5" i="19"/>
  <c r="V5" i="19" s="1"/>
  <c r="O5" i="19"/>
  <c r="M4" i="19"/>
  <c r="W4" i="19" s="1"/>
  <c r="Y3" i="19"/>
  <c r="X3" i="19"/>
  <c r="V3" i="19"/>
  <c r="U3" i="19"/>
  <c r="O3" i="19"/>
  <c r="M2" i="19"/>
  <c r="U2" i="19" s="1"/>
  <c r="V2" i="19" s="1"/>
  <c r="U3" i="16"/>
  <c r="V3" i="16" s="1"/>
  <c r="W3" i="16"/>
  <c r="X3" i="16"/>
  <c r="Y3" i="16"/>
  <c r="U4" i="16"/>
  <c r="V4" i="16"/>
  <c r="W4" i="16"/>
  <c r="X4" i="16"/>
  <c r="Y4" i="16"/>
  <c r="U5" i="16"/>
  <c r="V5" i="16" s="1"/>
  <c r="W5" i="16"/>
  <c r="X5" i="16"/>
  <c r="Y5" i="16"/>
  <c r="U6" i="16"/>
  <c r="V6" i="16" s="1"/>
  <c r="W6" i="16"/>
  <c r="X6" i="16"/>
  <c r="Y6" i="16"/>
  <c r="U7" i="16"/>
  <c r="V7" i="16" s="1"/>
  <c r="W7" i="16"/>
  <c r="X7" i="16"/>
  <c r="Y7" i="16"/>
  <c r="U8" i="16"/>
  <c r="V8" i="16"/>
  <c r="W8" i="16"/>
  <c r="X8" i="16"/>
  <c r="Y8" i="16"/>
  <c r="U9" i="16"/>
  <c r="V9" i="16"/>
  <c r="W9" i="16"/>
  <c r="X9" i="16"/>
  <c r="Y9" i="16"/>
  <c r="U10" i="16"/>
  <c r="V10" i="16"/>
  <c r="W10" i="16"/>
  <c r="X10" i="16"/>
  <c r="Y10" i="16"/>
  <c r="U11" i="16"/>
  <c r="V11" i="16" s="1"/>
  <c r="W11" i="16"/>
  <c r="X11" i="16"/>
  <c r="Y11" i="16"/>
  <c r="U12" i="16"/>
  <c r="V12" i="16"/>
  <c r="W12" i="16"/>
  <c r="X12" i="16"/>
  <c r="Y12" i="16"/>
  <c r="U13" i="16"/>
  <c r="V13" i="16" s="1"/>
  <c r="W13" i="16"/>
  <c r="X13" i="16"/>
  <c r="Y13" i="16"/>
  <c r="U14" i="16"/>
  <c r="V14" i="16" s="1"/>
  <c r="W14" i="16"/>
  <c r="X14" i="16"/>
  <c r="Y14" i="16"/>
  <c r="U15" i="16"/>
  <c r="V15" i="16" s="1"/>
  <c r="W15" i="16"/>
  <c r="X15" i="16"/>
  <c r="Y15" i="16"/>
  <c r="U16" i="16"/>
  <c r="V16" i="16" s="1"/>
  <c r="W16" i="16"/>
  <c r="X16" i="16"/>
  <c r="Y16" i="16"/>
  <c r="U17" i="16"/>
  <c r="V17" i="16"/>
  <c r="W17" i="16"/>
  <c r="X17" i="16"/>
  <c r="Y17" i="16"/>
  <c r="U18" i="16"/>
  <c r="V18" i="16"/>
  <c r="W18" i="16"/>
  <c r="X18" i="16"/>
  <c r="Y18" i="16"/>
  <c r="U19" i="16"/>
  <c r="V19" i="16"/>
  <c r="W19" i="16"/>
  <c r="X19" i="16"/>
  <c r="Y19" i="16"/>
  <c r="U20" i="16"/>
  <c r="V20" i="16"/>
  <c r="W20" i="16"/>
  <c r="X20" i="16"/>
  <c r="Y20" i="16"/>
  <c r="U21" i="16"/>
  <c r="V21" i="16" s="1"/>
  <c r="W21" i="16"/>
  <c r="X21" i="16"/>
  <c r="Y21" i="16"/>
  <c r="U22" i="16"/>
  <c r="V22" i="16" s="1"/>
  <c r="W22" i="16"/>
  <c r="X22" i="16"/>
  <c r="Y22" i="16"/>
  <c r="U23" i="16"/>
  <c r="V23" i="16" s="1"/>
  <c r="W23" i="16"/>
  <c r="X23" i="16"/>
  <c r="Y23" i="16"/>
  <c r="U24" i="16"/>
  <c r="V24" i="16" s="1"/>
  <c r="W24" i="16"/>
  <c r="X24" i="16"/>
  <c r="Y24" i="16"/>
  <c r="U25" i="16"/>
  <c r="V25" i="16"/>
  <c r="W25" i="16"/>
  <c r="X25" i="16"/>
  <c r="Y25" i="16"/>
  <c r="U26" i="16"/>
  <c r="V26" i="16"/>
  <c r="W26" i="16"/>
  <c r="X26" i="16"/>
  <c r="Y26" i="16"/>
  <c r="U27" i="16"/>
  <c r="V27" i="16" s="1"/>
  <c r="W27" i="16"/>
  <c r="X27" i="16"/>
  <c r="Y27" i="16"/>
  <c r="U28" i="16"/>
  <c r="V28" i="16"/>
  <c r="W28" i="16"/>
  <c r="X28" i="16"/>
  <c r="Y28" i="16"/>
  <c r="U29" i="16"/>
  <c r="V29" i="16" s="1"/>
  <c r="W29" i="16"/>
  <c r="X29" i="16"/>
  <c r="Y29" i="16"/>
  <c r="U30" i="16"/>
  <c r="V30" i="16" s="1"/>
  <c r="W30" i="16"/>
  <c r="X30" i="16"/>
  <c r="Y30" i="16"/>
  <c r="U31" i="16"/>
  <c r="V31" i="16" s="1"/>
  <c r="W31" i="16"/>
  <c r="X31" i="16"/>
  <c r="Y31" i="16"/>
  <c r="U32" i="16"/>
  <c r="V32" i="16" s="1"/>
  <c r="W32" i="16"/>
  <c r="X32" i="16"/>
  <c r="Y32" i="16"/>
  <c r="U33" i="16"/>
  <c r="V33" i="16"/>
  <c r="W33" i="16"/>
  <c r="X33" i="16"/>
  <c r="Y33" i="16"/>
  <c r="U34" i="16"/>
  <c r="V34" i="16"/>
  <c r="W34" i="16"/>
  <c r="X34" i="16"/>
  <c r="Y34" i="16"/>
  <c r="U35" i="16"/>
  <c r="V35" i="16" s="1"/>
  <c r="W35" i="16"/>
  <c r="X35" i="16"/>
  <c r="Y35" i="16"/>
  <c r="U36" i="16"/>
  <c r="V36" i="16"/>
  <c r="W36" i="16"/>
  <c r="X36" i="16"/>
  <c r="Y36" i="16"/>
  <c r="U37" i="16"/>
  <c r="V37" i="16" s="1"/>
  <c r="W37" i="16"/>
  <c r="X37" i="16"/>
  <c r="Y37" i="16"/>
  <c r="U38" i="16"/>
  <c r="V38" i="16" s="1"/>
  <c r="W38" i="16"/>
  <c r="X38" i="16"/>
  <c r="Y38" i="16"/>
  <c r="U39" i="16"/>
  <c r="V39" i="16" s="1"/>
  <c r="W39" i="16"/>
  <c r="X39" i="16"/>
  <c r="Y39" i="16"/>
  <c r="U40" i="16"/>
  <c r="V40" i="16" s="1"/>
  <c r="W40" i="16"/>
  <c r="X40" i="16"/>
  <c r="Y40" i="16"/>
  <c r="U41" i="16"/>
  <c r="V41" i="16"/>
  <c r="W41" i="16"/>
  <c r="X41" i="16"/>
  <c r="Y41" i="16"/>
  <c r="U42" i="16"/>
  <c r="V42" i="16"/>
  <c r="W42" i="16"/>
  <c r="X42" i="16"/>
  <c r="Y42" i="16"/>
  <c r="U43" i="16"/>
  <c r="V43" i="16" s="1"/>
  <c r="W43" i="16"/>
  <c r="X43" i="16"/>
  <c r="Y43" i="16"/>
  <c r="U44" i="16"/>
  <c r="V44" i="16"/>
  <c r="W44" i="16"/>
  <c r="X44" i="16"/>
  <c r="Y44" i="16"/>
  <c r="U45" i="16"/>
  <c r="V45" i="16" s="1"/>
  <c r="W45" i="16"/>
  <c r="X45" i="16"/>
  <c r="Y45" i="16"/>
  <c r="U46" i="16"/>
  <c r="V46" i="16" s="1"/>
  <c r="W46" i="16"/>
  <c r="X46" i="16"/>
  <c r="Y46" i="16"/>
  <c r="U47" i="16"/>
  <c r="V47" i="16" s="1"/>
  <c r="W47" i="16"/>
  <c r="X47" i="16"/>
  <c r="Y47" i="16"/>
  <c r="U48" i="16"/>
  <c r="V48" i="16" s="1"/>
  <c r="W48" i="16"/>
  <c r="X48" i="16"/>
  <c r="Y48" i="16"/>
  <c r="U49" i="16"/>
  <c r="V49" i="16"/>
  <c r="W49" i="16"/>
  <c r="X49" i="16"/>
  <c r="Y49" i="16"/>
  <c r="U50" i="16"/>
  <c r="V50" i="16"/>
  <c r="W50" i="16"/>
  <c r="X50" i="16"/>
  <c r="Y50" i="16"/>
  <c r="U51" i="16"/>
  <c r="V51" i="16" s="1"/>
  <c r="W51" i="16"/>
  <c r="X51" i="16"/>
  <c r="Y51" i="16"/>
  <c r="U52" i="16"/>
  <c r="V52" i="16"/>
  <c r="W52" i="16"/>
  <c r="X52" i="16"/>
  <c r="Y52" i="16"/>
  <c r="U53" i="16"/>
  <c r="V53" i="16" s="1"/>
  <c r="W53" i="16"/>
  <c r="X53" i="16"/>
  <c r="Y53" i="16"/>
  <c r="U54" i="16"/>
  <c r="V54" i="16" s="1"/>
  <c r="W54" i="16"/>
  <c r="X54" i="16"/>
  <c r="Y54" i="16"/>
  <c r="U55" i="16"/>
  <c r="V55" i="16" s="1"/>
  <c r="W55" i="16"/>
  <c r="X55" i="16"/>
  <c r="Y55" i="16"/>
  <c r="U56" i="16"/>
  <c r="V56" i="16" s="1"/>
  <c r="W56" i="16"/>
  <c r="X56" i="16"/>
  <c r="Y56" i="16"/>
  <c r="U57" i="16"/>
  <c r="V57" i="16"/>
  <c r="W57" i="16"/>
  <c r="X57" i="16"/>
  <c r="Y57" i="16"/>
  <c r="U58" i="16"/>
  <c r="V58" i="16"/>
  <c r="W58" i="16"/>
  <c r="X58" i="16"/>
  <c r="Y58" i="16"/>
  <c r="U59" i="16"/>
  <c r="V59" i="16" s="1"/>
  <c r="W59" i="16"/>
  <c r="X59" i="16"/>
  <c r="Y59" i="16"/>
  <c r="U60" i="16"/>
  <c r="V60" i="16"/>
  <c r="W60" i="16"/>
  <c r="X60" i="16"/>
  <c r="Y60" i="16"/>
  <c r="U61" i="16"/>
  <c r="V61" i="16" s="1"/>
  <c r="W61" i="16"/>
  <c r="X61" i="16"/>
  <c r="Y61" i="16"/>
  <c r="U62" i="16"/>
  <c r="V62" i="16" s="1"/>
  <c r="W62" i="16"/>
  <c r="X62" i="16"/>
  <c r="Y62" i="16"/>
  <c r="U63" i="16"/>
  <c r="V63" i="16" s="1"/>
  <c r="W63" i="16"/>
  <c r="X63" i="16"/>
  <c r="Y63" i="16"/>
  <c r="U64" i="16"/>
  <c r="V64" i="16" s="1"/>
  <c r="W64" i="16"/>
  <c r="X64" i="16"/>
  <c r="Y64" i="16"/>
  <c r="U65" i="16"/>
  <c r="V65" i="16"/>
  <c r="W65" i="16"/>
  <c r="X65" i="16"/>
  <c r="Y65" i="16"/>
  <c r="U66" i="16"/>
  <c r="V66" i="16"/>
  <c r="W66" i="16"/>
  <c r="X66" i="16"/>
  <c r="Y66" i="16"/>
  <c r="U67" i="16"/>
  <c r="V67" i="16"/>
  <c r="W67" i="16"/>
  <c r="X67" i="16"/>
  <c r="Y67" i="16"/>
  <c r="Y2" i="16"/>
  <c r="X2" i="16"/>
  <c r="W2" i="16"/>
  <c r="V2" i="16"/>
  <c r="U2" i="16"/>
  <c r="U3" i="17"/>
  <c r="V3" i="17" s="1"/>
  <c r="W3" i="17"/>
  <c r="X3" i="17"/>
  <c r="Y3" i="17"/>
  <c r="U4" i="17"/>
  <c r="V4" i="17"/>
  <c r="W4" i="17"/>
  <c r="X4" i="17"/>
  <c r="Y4" i="17"/>
  <c r="U5" i="17"/>
  <c r="V5" i="17" s="1"/>
  <c r="W5" i="17"/>
  <c r="X5" i="17"/>
  <c r="Y5" i="17"/>
  <c r="U6" i="17"/>
  <c r="V6" i="17" s="1"/>
  <c r="W6" i="17"/>
  <c r="X6" i="17"/>
  <c r="Y6" i="17"/>
  <c r="U7" i="17"/>
  <c r="V7" i="17" s="1"/>
  <c r="W7" i="17"/>
  <c r="X7" i="17"/>
  <c r="Y7" i="17"/>
  <c r="U8" i="17"/>
  <c r="V8" i="17"/>
  <c r="W8" i="17"/>
  <c r="X8" i="17"/>
  <c r="Y8" i="17"/>
  <c r="U9" i="17"/>
  <c r="V9" i="17"/>
  <c r="W9" i="17"/>
  <c r="X9" i="17"/>
  <c r="Y9" i="17"/>
  <c r="U10" i="17"/>
  <c r="V10" i="17" s="1"/>
  <c r="W10" i="17"/>
  <c r="X10" i="17"/>
  <c r="Y10" i="17"/>
  <c r="U11" i="17"/>
  <c r="V11" i="17"/>
  <c r="W11" i="17"/>
  <c r="X11" i="17"/>
  <c r="Y11" i="17"/>
  <c r="U12" i="17"/>
  <c r="V12" i="17" s="1"/>
  <c r="W12" i="17"/>
  <c r="X12" i="17"/>
  <c r="Y12" i="17"/>
  <c r="U13" i="17"/>
  <c r="V13" i="17"/>
  <c r="W13" i="17"/>
  <c r="X13" i="17"/>
  <c r="Y13" i="17"/>
  <c r="U14" i="17"/>
  <c r="V14" i="17" s="1"/>
  <c r="W14" i="17"/>
  <c r="X14" i="17"/>
  <c r="Y14" i="17"/>
  <c r="U15" i="17"/>
  <c r="V15" i="17" s="1"/>
  <c r="W15" i="17"/>
  <c r="X15" i="17"/>
  <c r="Y15" i="17"/>
  <c r="U16" i="17"/>
  <c r="V16" i="17" s="1"/>
  <c r="W16" i="17"/>
  <c r="X16" i="17"/>
  <c r="Y16" i="17"/>
  <c r="U17" i="17"/>
  <c r="V17" i="17"/>
  <c r="W17" i="17"/>
  <c r="X17" i="17"/>
  <c r="Y17" i="17"/>
  <c r="U18" i="17"/>
  <c r="V18" i="17" s="1"/>
  <c r="W18" i="17"/>
  <c r="X18" i="17"/>
  <c r="Y18" i="17"/>
  <c r="U19" i="17"/>
  <c r="V19" i="17" s="1"/>
  <c r="W19" i="17"/>
  <c r="X19" i="17"/>
  <c r="Y19" i="17"/>
  <c r="U20" i="17"/>
  <c r="V20" i="17" s="1"/>
  <c r="W20" i="17"/>
  <c r="X20" i="17"/>
  <c r="Y20" i="17"/>
  <c r="U21" i="17"/>
  <c r="V21" i="17" s="1"/>
  <c r="W21" i="17"/>
  <c r="X21" i="17"/>
  <c r="Y21" i="17"/>
  <c r="U22" i="17"/>
  <c r="V22" i="17" s="1"/>
  <c r="W22" i="17"/>
  <c r="X22" i="17"/>
  <c r="Y22" i="17"/>
  <c r="U23" i="17"/>
  <c r="V23" i="17" s="1"/>
  <c r="W23" i="17"/>
  <c r="X23" i="17"/>
  <c r="Y23" i="17"/>
  <c r="U24" i="17"/>
  <c r="V24" i="17"/>
  <c r="W24" i="17"/>
  <c r="X24" i="17"/>
  <c r="Y24" i="17"/>
  <c r="U25" i="17"/>
  <c r="V25" i="17"/>
  <c r="W25" i="17"/>
  <c r="X25" i="17"/>
  <c r="Y25" i="17"/>
  <c r="U26" i="17"/>
  <c r="V26" i="17"/>
  <c r="W26" i="17"/>
  <c r="X26" i="17"/>
  <c r="Y26" i="17"/>
  <c r="U27" i="17"/>
  <c r="V27" i="17" s="1"/>
  <c r="W27" i="17"/>
  <c r="X27" i="17"/>
  <c r="Y27" i="17"/>
  <c r="U28" i="17"/>
  <c r="V28" i="17"/>
  <c r="W28" i="17"/>
  <c r="X28" i="17"/>
  <c r="Y28" i="17"/>
  <c r="U29" i="17"/>
  <c r="V29" i="17" s="1"/>
  <c r="W29" i="17"/>
  <c r="X29" i="17"/>
  <c r="Y29" i="17"/>
  <c r="U30" i="17"/>
  <c r="V30" i="17" s="1"/>
  <c r="W30" i="17"/>
  <c r="X30" i="17"/>
  <c r="Y30" i="17"/>
  <c r="U31" i="17"/>
  <c r="V31" i="17" s="1"/>
  <c r="W31" i="17"/>
  <c r="X31" i="17"/>
  <c r="Y31" i="17"/>
  <c r="U32" i="17"/>
  <c r="V32" i="17"/>
  <c r="W32" i="17"/>
  <c r="X32" i="17"/>
  <c r="Y32" i="17"/>
  <c r="U33" i="17"/>
  <c r="V33" i="17"/>
  <c r="W33" i="17"/>
  <c r="X33" i="17"/>
  <c r="Y33" i="17"/>
  <c r="U34" i="17"/>
  <c r="V34" i="17" s="1"/>
  <c r="W34" i="17"/>
  <c r="X34" i="17"/>
  <c r="Y34" i="17"/>
  <c r="U35" i="17"/>
  <c r="V35" i="17" s="1"/>
  <c r="W35" i="17"/>
  <c r="X35" i="17"/>
  <c r="Y35" i="17"/>
  <c r="U36" i="17"/>
  <c r="V36" i="17" s="1"/>
  <c r="W36" i="17"/>
  <c r="X36" i="17"/>
  <c r="Y36" i="17"/>
  <c r="U37" i="17"/>
  <c r="V37" i="17" s="1"/>
  <c r="W37" i="17"/>
  <c r="X37" i="17"/>
  <c r="Y37" i="17"/>
  <c r="Y2" i="17"/>
  <c r="X2" i="17"/>
  <c r="W2" i="17"/>
  <c r="U2" i="17"/>
  <c r="V2" i="17" s="1"/>
  <c r="Q24" i="16"/>
  <c r="Q25" i="16"/>
  <c r="Q26" i="16"/>
  <c r="Q27" i="16"/>
  <c r="Q28" i="16"/>
  <c r="Q29" i="16"/>
  <c r="Q30" i="16"/>
  <c r="Q31" i="16"/>
  <c r="Q32" i="16"/>
  <c r="Q33" i="16"/>
  <c r="Q34" i="16"/>
  <c r="Q35" i="16"/>
  <c r="Q36" i="16"/>
  <c r="Q37" i="16"/>
  <c r="Q38" i="16"/>
  <c r="Q39" i="16"/>
  <c r="Q40" i="16"/>
  <c r="Q41" i="16"/>
  <c r="Q42" i="16"/>
  <c r="Q43" i="16"/>
  <c r="Q44" i="16"/>
  <c r="Q45" i="16"/>
  <c r="Q46" i="16"/>
  <c r="Q47" i="16"/>
  <c r="Q48" i="16"/>
  <c r="Q49" i="16"/>
  <c r="Q50" i="16"/>
  <c r="Q51" i="16"/>
  <c r="Q52" i="16"/>
  <c r="Q53" i="16"/>
  <c r="Q54" i="16"/>
  <c r="Q55" i="16"/>
  <c r="Q56" i="16"/>
  <c r="Q57" i="16"/>
  <c r="Q58" i="16"/>
  <c r="Q59" i="16"/>
  <c r="Q60" i="16"/>
  <c r="Q61" i="16"/>
  <c r="Q62" i="16"/>
  <c r="Q63" i="16"/>
  <c r="Q64" i="16"/>
  <c r="Q65" i="16"/>
  <c r="Q66" i="16"/>
  <c r="Q67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O36" i="16"/>
  <c r="O37" i="16"/>
  <c r="O38" i="16"/>
  <c r="O39" i="16"/>
  <c r="O40" i="16"/>
  <c r="O41" i="16"/>
  <c r="O42" i="16"/>
  <c r="O43" i="16"/>
  <c r="O44" i="16"/>
  <c r="O45" i="16"/>
  <c r="O46" i="16"/>
  <c r="O47" i="16"/>
  <c r="O48" i="16"/>
  <c r="O49" i="16"/>
  <c r="O50" i="16"/>
  <c r="O51" i="16"/>
  <c r="O52" i="16"/>
  <c r="O53" i="16"/>
  <c r="O54" i="16"/>
  <c r="O55" i="16"/>
  <c r="O56" i="16"/>
  <c r="O57" i="16"/>
  <c r="O58" i="16"/>
  <c r="O59" i="16"/>
  <c r="O60" i="16"/>
  <c r="O61" i="16"/>
  <c r="O62" i="16"/>
  <c r="O63" i="16"/>
  <c r="O64" i="16"/>
  <c r="O65" i="16"/>
  <c r="O66" i="16"/>
  <c r="O67" i="16"/>
  <c r="Q3" i="16"/>
  <c r="Q4" i="16"/>
  <c r="Q5" i="16"/>
  <c r="Q6" i="16"/>
  <c r="Q7" i="16"/>
  <c r="Q8" i="16"/>
  <c r="Q9" i="16"/>
  <c r="Q10" i="16"/>
  <c r="Q11" i="16"/>
  <c r="Q12" i="16"/>
  <c r="Q13" i="16"/>
  <c r="Q14" i="16"/>
  <c r="Q15" i="16"/>
  <c r="Q16" i="16"/>
  <c r="Q17" i="16"/>
  <c r="Q18" i="16"/>
  <c r="Q19" i="16"/>
  <c r="Q20" i="16"/>
  <c r="Q21" i="16"/>
  <c r="Q22" i="16"/>
  <c r="Q23" i="16"/>
  <c r="O3" i="16"/>
  <c r="O4" i="16"/>
  <c r="O5" i="16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Q2" i="16"/>
  <c r="O2" i="16"/>
  <c r="Q3" i="17"/>
  <c r="Q4" i="17"/>
  <c r="Q5" i="17"/>
  <c r="Q6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Q32" i="17"/>
  <c r="Q33" i="17"/>
  <c r="Q34" i="17"/>
  <c r="Q35" i="17"/>
  <c r="Q36" i="17"/>
  <c r="Q37" i="17"/>
  <c r="O37" i="17"/>
  <c r="O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Q2" i="17"/>
  <c r="O2" i="17"/>
  <c r="O27" i="15"/>
  <c r="O29" i="15"/>
  <c r="O15" i="15"/>
  <c r="O4" i="15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2" i="18"/>
  <c r="M4" i="17"/>
  <c r="M6" i="17"/>
  <c r="M8" i="17"/>
  <c r="M10" i="17"/>
  <c r="M12" i="17"/>
  <c r="M14" i="17"/>
  <c r="M16" i="17"/>
  <c r="M18" i="17"/>
  <c r="M20" i="17"/>
  <c r="M22" i="17"/>
  <c r="M24" i="17"/>
  <c r="M26" i="17"/>
  <c r="M28" i="17"/>
  <c r="M30" i="17"/>
  <c r="M32" i="17"/>
  <c r="M34" i="17"/>
  <c r="M36" i="17"/>
  <c r="M2" i="17"/>
  <c r="M62" i="16"/>
  <c r="M64" i="16"/>
  <c r="M66" i="16"/>
  <c r="M12" i="16"/>
  <c r="M14" i="16"/>
  <c r="M16" i="16"/>
  <c r="M18" i="16"/>
  <c r="M20" i="16"/>
  <c r="M22" i="16"/>
  <c r="M24" i="16"/>
  <c r="M26" i="16"/>
  <c r="M28" i="16"/>
  <c r="M30" i="16"/>
  <c r="M32" i="16"/>
  <c r="M34" i="16"/>
  <c r="M36" i="16"/>
  <c r="M38" i="16"/>
  <c r="M40" i="16"/>
  <c r="M42" i="16"/>
  <c r="M44" i="16"/>
  <c r="M46" i="16"/>
  <c r="M48" i="16"/>
  <c r="M50" i="16"/>
  <c r="M52" i="16"/>
  <c r="M54" i="16"/>
  <c r="M56" i="16"/>
  <c r="M58" i="16"/>
  <c r="M60" i="16"/>
  <c r="M4" i="16"/>
  <c r="M6" i="16"/>
  <c r="M8" i="16"/>
  <c r="M10" i="16"/>
  <c r="M2" i="16"/>
  <c r="O28" i="15"/>
  <c r="O26" i="15"/>
  <c r="O14" i="15"/>
  <c r="O2" i="15"/>
  <c r="M4" i="15"/>
  <c r="M6" i="15"/>
  <c r="M8" i="15"/>
  <c r="M10" i="15"/>
  <c r="M12" i="15"/>
  <c r="M14" i="15"/>
  <c r="M16" i="15"/>
  <c r="M18" i="15"/>
  <c r="M20" i="15"/>
  <c r="M22" i="15"/>
  <c r="M24" i="15"/>
  <c r="M26" i="15"/>
  <c r="M28" i="15"/>
  <c r="M30" i="15"/>
  <c r="M32" i="15"/>
  <c r="M34" i="15"/>
  <c r="M36" i="15"/>
  <c r="M2" i="15"/>
  <c r="Z4" i="16"/>
  <c r="AA4" i="10"/>
  <c r="U6" i="19" l="1"/>
  <c r="V6" i="19" s="1"/>
  <c r="U10" i="19"/>
  <c r="V10" i="19" s="1"/>
  <c r="Y10" i="19"/>
  <c r="O6" i="19"/>
  <c r="Q6" i="19" s="1"/>
  <c r="W6" i="19"/>
  <c r="Y6" i="19"/>
  <c r="X4" i="19"/>
  <c r="O4" i="19"/>
  <c r="Q4" i="19" s="1"/>
  <c r="W2" i="19"/>
  <c r="X2" i="19"/>
  <c r="Y4" i="19"/>
  <c r="O8" i="19"/>
  <c r="Q8" i="19" s="1"/>
  <c r="U12" i="19"/>
  <c r="V12" i="19" s="1"/>
  <c r="W16" i="19"/>
  <c r="X18" i="19"/>
  <c r="Y20" i="19"/>
  <c r="O24" i="19"/>
  <c r="Q24" i="19" s="1"/>
  <c r="U28" i="19"/>
  <c r="V28" i="19" s="1"/>
  <c r="Y2" i="19"/>
  <c r="Y18" i="19"/>
  <c r="Y34" i="19"/>
  <c r="U8" i="19"/>
  <c r="V8" i="19" s="1"/>
  <c r="U24" i="19"/>
  <c r="V24" i="19" s="1"/>
  <c r="O36" i="19"/>
  <c r="Q36" i="19" s="1"/>
  <c r="O2" i="19"/>
  <c r="Q2" i="19" s="1"/>
  <c r="W10" i="19"/>
  <c r="X12" i="19"/>
  <c r="O18" i="19"/>
  <c r="Q18" i="19" s="1"/>
  <c r="W26" i="19"/>
  <c r="X28" i="19"/>
  <c r="U4" i="19"/>
  <c r="V4" i="19" s="1"/>
  <c r="W8" i="19"/>
  <c r="Y12" i="19"/>
  <c r="U20" i="19"/>
  <c r="V20" i="19" s="1"/>
  <c r="W24" i="19"/>
  <c r="Y28" i="19"/>
  <c r="X8" i="19"/>
  <c r="X24" i="19"/>
</calcChain>
</file>

<file path=xl/sharedStrings.xml><?xml version="1.0" encoding="utf-8"?>
<sst xmlns="http://schemas.openxmlformats.org/spreadsheetml/2006/main" count="1845" uniqueCount="163">
  <si>
    <t>microbe_level</t>
  </si>
  <si>
    <t>id</t>
  </si>
  <si>
    <t>nat_lab</t>
  </si>
  <si>
    <t>ion</t>
  </si>
  <si>
    <t>ret_time</t>
  </si>
  <si>
    <t>area</t>
  </si>
  <si>
    <t>ratio</t>
  </si>
  <si>
    <t>standard_mass</t>
  </si>
  <si>
    <t>total_natural_compound_ng</t>
  </si>
  <si>
    <t>sample_wt_g</t>
  </si>
  <si>
    <t>conc_sample_ngperg</t>
  </si>
  <si>
    <t>num_sal_glands</t>
  </si>
  <si>
    <t>avg_ratio_blanks</t>
  </si>
  <si>
    <t>ratio_minus_blanks</t>
  </si>
  <si>
    <t>adjusted_total_natural_compound</t>
  </si>
  <si>
    <t>adjusted_conc_sample_ngperg</t>
  </si>
  <si>
    <t>axenic</t>
  </si>
  <si>
    <t>nat</t>
  </si>
  <si>
    <t>lab</t>
  </si>
  <si>
    <t>nonaxenic</t>
  </si>
  <si>
    <t>diet_type</t>
  </si>
  <si>
    <t>compound</t>
  </si>
  <si>
    <t>width</t>
  </si>
  <si>
    <t>start_time</t>
  </si>
  <si>
    <t>end_time</t>
  </si>
  <si>
    <t>stdev_ratio_blanks</t>
  </si>
  <si>
    <t>benzoic</t>
  </si>
  <si>
    <t>BA</t>
  </si>
  <si>
    <t>adjusted_low_stdev</t>
  </si>
  <si>
    <t>adjusted_high_stdev</t>
  </si>
  <si>
    <t>CD3</t>
  </si>
  <si>
    <t>CD4</t>
  </si>
  <si>
    <t>CD5</t>
  </si>
  <si>
    <t>CD6</t>
  </si>
  <si>
    <t>SA</t>
  </si>
  <si>
    <t>IAA</t>
  </si>
  <si>
    <t>B1</t>
  </si>
  <si>
    <t>B2</t>
  </si>
  <si>
    <t>B3</t>
  </si>
  <si>
    <t>B4</t>
  </si>
  <si>
    <t>B5</t>
  </si>
  <si>
    <t>B6</t>
  </si>
  <si>
    <t>NC1</t>
  </si>
  <si>
    <t>NC2</t>
  </si>
  <si>
    <t>NI1</t>
  </si>
  <si>
    <t>NS2</t>
  </si>
  <si>
    <t>NB1</t>
  </si>
  <si>
    <t>ID</t>
  </si>
  <si>
    <t>tissue</t>
  </si>
  <si>
    <t>blank</t>
  </si>
  <si>
    <t>type_delete.this</t>
  </si>
  <si>
    <t>sal</t>
  </si>
  <si>
    <t>fat</t>
  </si>
  <si>
    <t>salicylic acid</t>
  </si>
  <si>
    <t>natural</t>
  </si>
  <si>
    <t>label</t>
  </si>
  <si>
    <t>indoleacetic acid</t>
  </si>
  <si>
    <t>gland count</t>
  </si>
  <si>
    <t>ba_adjusted_conc_sample_ngperg</t>
  </si>
  <si>
    <t>ba_adjusted_low_stdev</t>
  </si>
  <si>
    <t>ba_adjusted_high_stdev</t>
  </si>
  <si>
    <t>sa_adjusted_conc_sample_ngperg</t>
  </si>
  <si>
    <t>sa_adjusted_low_stdev</t>
  </si>
  <si>
    <t>sa_adjusted_high_stdev</t>
  </si>
  <si>
    <t>iaa_adjusted_conc_sample_ngperg</t>
  </si>
  <si>
    <t>iaa_adjusted_low_stdev</t>
  </si>
  <si>
    <t>iaa_adjusted_high_stdev</t>
  </si>
  <si>
    <t>528AS1</t>
  </si>
  <si>
    <t>528AS2</t>
  </si>
  <si>
    <t>528AI</t>
  </si>
  <si>
    <t>533AI</t>
  </si>
  <si>
    <t>control</t>
  </si>
  <si>
    <t>528AC1</t>
  </si>
  <si>
    <t>NS1</t>
  </si>
  <si>
    <t>NC1I</t>
  </si>
  <si>
    <t>NC2I</t>
  </si>
  <si>
    <t>diet</t>
  </si>
  <si>
    <t>SD1</t>
  </si>
  <si>
    <t>SD2</t>
  </si>
  <si>
    <t>SD3</t>
  </si>
  <si>
    <t>ID1</t>
  </si>
  <si>
    <t>ID2</t>
  </si>
  <si>
    <t>mix</t>
  </si>
  <si>
    <t>533AC2+NI2</t>
  </si>
  <si>
    <t>Compound</t>
  </si>
  <si>
    <t>Natural/Labeled</t>
  </si>
  <si>
    <t>Mass to Charge Ratio</t>
  </si>
  <si>
    <t>Absorbance Time</t>
  </si>
  <si>
    <t>benzoic acid</t>
  </si>
  <si>
    <t>Steps:</t>
  </si>
  <si>
    <t>cinnamic acid</t>
  </si>
  <si>
    <t>1. double click to select your file</t>
  </si>
  <si>
    <t>168?</t>
  </si>
  <si>
    <t>2. "Chromatogram" --&gt; "extract ion chromatoram"</t>
  </si>
  <si>
    <t>trans-jasmonic acid</t>
  </si>
  <si>
    <t>3. "Tools" --&gt; "Options" --&gt; check the "manual integration" box</t>
  </si>
  <si>
    <t>4. Use right click to select the area under the curve</t>
  </si>
  <si>
    <t>cis-JA</t>
  </si>
  <si>
    <t>5. "Chromatogram" --&gt; "Integration Results"</t>
  </si>
  <si>
    <t>abscisic acid</t>
  </si>
  <si>
    <t>LA</t>
  </si>
  <si>
    <t>LNA</t>
  </si>
  <si>
    <t>14.852?</t>
  </si>
  <si>
    <t>OA</t>
  </si>
  <si>
    <t>steric acid</t>
  </si>
  <si>
    <t>OPDA</t>
  </si>
  <si>
    <t>BA avg:</t>
  </si>
  <si>
    <t>SA avg:</t>
  </si>
  <si>
    <t>IAA avg:</t>
  </si>
  <si>
    <t>10_3A</t>
  </si>
  <si>
    <t>10_3B</t>
  </si>
  <si>
    <t>BA1F</t>
  </si>
  <si>
    <t>BA1H</t>
  </si>
  <si>
    <t>BA1S</t>
  </si>
  <si>
    <t>BA2F</t>
  </si>
  <si>
    <t>BA2H</t>
  </si>
  <si>
    <t>BA2S</t>
  </si>
  <si>
    <t>BA3F</t>
  </si>
  <si>
    <t>BA3H</t>
  </si>
  <si>
    <t>BA3S</t>
  </si>
  <si>
    <t>BN1F</t>
  </si>
  <si>
    <t>BN1H</t>
  </si>
  <si>
    <t>BN1S</t>
  </si>
  <si>
    <t>BN2F</t>
  </si>
  <si>
    <t>BN2H</t>
  </si>
  <si>
    <t>BN2S</t>
  </si>
  <si>
    <t>BN3F</t>
  </si>
  <si>
    <t>BN3H</t>
  </si>
  <si>
    <t>BN3S</t>
  </si>
  <si>
    <t>Con1</t>
  </si>
  <si>
    <t>Con2</t>
  </si>
  <si>
    <t>Ebac</t>
  </si>
  <si>
    <t>Ecoc</t>
  </si>
  <si>
    <t>Frass1</t>
  </si>
  <si>
    <t>Frass2</t>
  </si>
  <si>
    <t>Kleb</t>
  </si>
  <si>
    <t>SYN1</t>
  </si>
  <si>
    <t>SYN2</t>
  </si>
  <si>
    <t>no good</t>
  </si>
  <si>
    <t>bac</t>
  </si>
  <si>
    <t>hem</t>
  </si>
  <si>
    <t>avg without B5:</t>
  </si>
  <si>
    <t>Vial Wt</t>
  </si>
  <si>
    <t>Vial+Sample Wt</t>
  </si>
  <si>
    <t>Sample Wt</t>
  </si>
  <si>
    <t>journal pages for these data:</t>
  </si>
  <si>
    <t>bacteria: pg 133</t>
  </si>
  <si>
    <t>FAW tissue: pg 127</t>
  </si>
  <si>
    <t>original bact names: pg 30</t>
  </si>
  <si>
    <t>&lt;- don’t use, not uniform quantity of hemolymph</t>
  </si>
  <si>
    <t>&lt;- DO USE, all 100 microL of hemolymph</t>
  </si>
  <si>
    <t>stdev:</t>
  </si>
  <si>
    <t>Axenic</t>
  </si>
  <si>
    <t>Nonaxenic</t>
  </si>
  <si>
    <t>ba_avg</t>
  </si>
  <si>
    <t>ba_high</t>
  </si>
  <si>
    <t>ba_low</t>
  </si>
  <si>
    <t>sa_avg</t>
  </si>
  <si>
    <t>sa_high</t>
  </si>
  <si>
    <t>sa_low</t>
  </si>
  <si>
    <t>iaa_avg</t>
  </si>
  <si>
    <t>iaa_high</t>
  </si>
  <si>
    <t>iaa_low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</si>
</sst>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9"/>
      <color rgb="FFA61D4C"/>
      <name val="Arial"/>
      <scheme val="minor"/>
    </font>
    <font>
      <sz val="9"/>
      <color rgb="FF4285F4"/>
      <name val="Arial"/>
      <scheme val="minor"/>
    </font>
    <font>
      <sz val="10"/>
      <color theme="1"/>
      <name val="Arial"/>
    </font>
    <font>
      <sz val="9"/>
      <color rgb="FF000000"/>
      <name val="Arial"/>
      <scheme val="minor"/>
    </font>
    <font>
      <sz val="10"/>
      <color rgb="FF000000"/>
      <name val="Arial"/>
      <scheme val="minor"/>
    </font>
    <font>
      <sz val="10"/>
      <color theme="7"/>
      <name val="Arial"/>
      <family val="2"/>
      <scheme val="minor"/>
    </font>
    <font>
      <sz val="10"/>
      <color theme="1"/>
      <name val="Arial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C27BA0"/>
        <bgColor rgb="FFC27BA0"/>
      </patternFill>
    </fill>
    <fill>
      <patternFill patternType="solid">
        <fgColor rgb="FF93C47D"/>
        <bgColor rgb="FF93C47D"/>
      </patternFill>
    </fill>
    <fill>
      <patternFill patternType="solid">
        <fgColor rgb="FFF6B26B"/>
        <bgColor rgb="FFF6B26B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F1C232"/>
        <bgColor rgb="FFF1C232"/>
      </patternFill>
    </fill>
    <fill>
      <patternFill patternType="solid">
        <fgColor rgb="FF8E7CC3"/>
        <bgColor rgb="FF8E7CC3"/>
      </patternFill>
    </fill>
    <fill>
      <patternFill patternType="solid">
        <fgColor theme="9" tint="-0.249977111117893"/>
        <bgColor rgb="FFC27BA0"/>
      </patternFill>
    </fill>
    <fill>
      <patternFill patternType="solid">
        <fgColor theme="9" tint="-0.249977111117893"/>
        <bgColor rgb="FFFFFF00"/>
      </patternFill>
    </fill>
    <fill>
      <patternFill patternType="solid">
        <fgColor theme="9" tint="-0.249977111117893"/>
        <bgColor rgb="FF93C47D"/>
      </patternFill>
    </fill>
    <fill>
      <patternFill patternType="solid">
        <fgColor theme="7" tint="0.39997558519241921"/>
        <bgColor rgb="FF93C47D"/>
      </patternFill>
    </fill>
    <fill>
      <patternFill patternType="solid">
        <fgColor theme="7" tint="0.39997558519241921"/>
        <bgColor rgb="FFC27BA0"/>
      </patternFill>
    </fill>
    <fill>
      <patternFill patternType="solid">
        <fgColor theme="8" tint="0.39997558519241921"/>
        <bgColor rgb="FF93C47D"/>
      </patternFill>
    </fill>
    <fill>
      <patternFill patternType="solid">
        <fgColor theme="8" tint="0.39997558519241921"/>
        <bgColor rgb="FFC27BA0"/>
      </patternFill>
    </fill>
    <fill>
      <patternFill patternType="solid">
        <fgColor rgb="FFFFFF00"/>
        <bgColor rgb="FF93C47D"/>
      </patternFill>
    </fill>
    <fill>
      <patternFill patternType="solid">
        <fgColor rgb="FFFF0000"/>
        <bgColor rgb="FF93C47D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F6B26B"/>
      </patternFill>
    </fill>
    <fill>
      <patternFill patternType="solid">
        <fgColor rgb="FFFFFF00"/>
        <bgColor rgb="FFC27BA0"/>
      </patternFill>
    </fill>
    <fill>
      <patternFill patternType="solid">
        <fgColor theme="7" tint="0.39997558519241921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rgb="FFFFE599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1" xfId="0" applyFont="1" applyBorder="1"/>
    <xf numFmtId="0" fontId="1" fillId="3" borderId="0" xfId="0" applyFont="1" applyFill="1"/>
    <xf numFmtId="0" fontId="2" fillId="2" borderId="0" xfId="0" applyFont="1" applyFill="1"/>
    <xf numFmtId="0" fontId="1" fillId="2" borderId="0" xfId="0" applyFont="1" applyFill="1"/>
    <xf numFmtId="0" fontId="1" fillId="4" borderId="0" xfId="0" applyFont="1" applyFill="1"/>
    <xf numFmtId="0" fontId="1" fillId="5" borderId="0" xfId="0" applyFont="1" applyFill="1"/>
    <xf numFmtId="0" fontId="3" fillId="2" borderId="0" xfId="0" applyFont="1" applyFill="1"/>
    <xf numFmtId="0" fontId="1" fillId="0" borderId="0" xfId="0" applyFont="1"/>
    <xf numFmtId="0" fontId="4" fillId="0" borderId="0" xfId="0" applyFont="1"/>
    <xf numFmtId="0" fontId="1" fillId="6" borderId="0" xfId="0" applyFont="1" applyFill="1"/>
    <xf numFmtId="0" fontId="2" fillId="0" borderId="0" xfId="0" applyFont="1"/>
    <xf numFmtId="0" fontId="1" fillId="7" borderId="1" xfId="0" applyFont="1" applyFill="1" applyBorder="1"/>
    <xf numFmtId="0" fontId="5" fillId="0" borderId="0" xfId="0" applyFont="1"/>
    <xf numFmtId="0" fontId="5" fillId="8" borderId="0" xfId="0" applyFont="1" applyFill="1"/>
    <xf numFmtId="0" fontId="6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8" borderId="0" xfId="0" applyFont="1" applyFill="1"/>
    <xf numFmtId="0" fontId="1" fillId="0" borderId="0" xfId="0" applyFont="1" applyAlignment="1">
      <alignment wrapText="1"/>
    </xf>
    <xf numFmtId="0" fontId="1" fillId="0" borderId="2" xfId="0" applyFont="1" applyBorder="1"/>
    <xf numFmtId="0" fontId="1" fillId="3" borderId="2" xfId="0" applyFont="1" applyFill="1" applyBorder="1"/>
    <xf numFmtId="0" fontId="2" fillId="3" borderId="2" xfId="0" applyFont="1" applyFill="1" applyBorder="1"/>
    <xf numFmtId="0" fontId="1" fillId="6" borderId="2" xfId="0" applyFont="1" applyFill="1" applyBorder="1"/>
    <xf numFmtId="0" fontId="1" fillId="4" borderId="2" xfId="0" applyFont="1" applyFill="1" applyBorder="1"/>
    <xf numFmtId="0" fontId="2" fillId="4" borderId="2" xfId="0" applyFont="1" applyFill="1" applyBorder="1"/>
    <xf numFmtId="0" fontId="1" fillId="5" borderId="2" xfId="0" applyFont="1" applyFill="1" applyBorder="1"/>
    <xf numFmtId="0" fontId="2" fillId="5" borderId="2" xfId="0" applyFont="1" applyFill="1" applyBorder="1"/>
    <xf numFmtId="0" fontId="1" fillId="11" borderId="2" xfId="0" applyFont="1" applyFill="1" applyBorder="1"/>
    <xf numFmtId="0" fontId="1" fillId="12" borderId="2" xfId="0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1" fillId="15" borderId="2" xfId="0" applyFont="1" applyFill="1" applyBorder="1"/>
    <xf numFmtId="0" fontId="1" fillId="15" borderId="3" xfId="0" applyFont="1" applyFill="1" applyBorder="1"/>
    <xf numFmtId="0" fontId="1" fillId="16" borderId="2" xfId="0" applyFont="1" applyFill="1" applyBorder="1"/>
    <xf numFmtId="0" fontId="1" fillId="17" borderId="2" xfId="0" applyFont="1" applyFill="1" applyBorder="1"/>
    <xf numFmtId="0" fontId="1" fillId="18" borderId="2" xfId="0" applyFont="1" applyFill="1" applyBorder="1"/>
    <xf numFmtId="0" fontId="1" fillId="19" borderId="2" xfId="0" applyFont="1" applyFill="1" applyBorder="1"/>
    <xf numFmtId="0" fontId="1" fillId="19" borderId="2" xfId="0" quotePrefix="1" applyFont="1" applyFill="1" applyBorder="1"/>
    <xf numFmtId="0" fontId="1" fillId="20" borderId="2" xfId="0" applyFont="1" applyFill="1" applyBorder="1"/>
    <xf numFmtId="0" fontId="1" fillId="21" borderId="2" xfId="0" applyFont="1" applyFill="1" applyBorder="1"/>
    <xf numFmtId="0" fontId="1" fillId="22" borderId="2" xfId="0" applyFont="1" applyFill="1" applyBorder="1"/>
    <xf numFmtId="0" fontId="1" fillId="23" borderId="2" xfId="0" applyFont="1" applyFill="1" applyBorder="1"/>
    <xf numFmtId="0" fontId="7" fillId="19" borderId="2" xfId="0" applyFont="1" applyFill="1" applyBorder="1"/>
    <xf numFmtId="0" fontId="0" fillId="0" borderId="4" xfId="0" applyBorder="1"/>
    <xf numFmtId="0" fontId="0" fillId="24" borderId="0" xfId="0" applyFill="1"/>
    <xf numFmtId="0" fontId="0" fillId="25" borderId="0" xfId="0" applyFill="1"/>
    <xf numFmtId="0" fontId="1" fillId="11" borderId="0" xfId="0" applyFont="1" applyFill="1"/>
    <xf numFmtId="0" fontId="1" fillId="13" borderId="0" xfId="0" applyFont="1" applyFill="1"/>
    <xf numFmtId="0" fontId="0" fillId="26" borderId="0" xfId="0" applyFill="1"/>
    <xf numFmtId="0" fontId="1" fillId="14" borderId="0" xfId="0" applyFont="1" applyFill="1"/>
    <xf numFmtId="0" fontId="0" fillId="20" borderId="0" xfId="0" applyFill="1"/>
    <xf numFmtId="0" fontId="1" fillId="16" borderId="0" xfId="0" applyFont="1" applyFill="1"/>
    <xf numFmtId="0" fontId="1" fillId="21" borderId="0" xfId="0" applyFont="1" applyFill="1"/>
    <xf numFmtId="0" fontId="0" fillId="25" borderId="2" xfId="0" applyFill="1" applyBorder="1"/>
    <xf numFmtId="0" fontId="0" fillId="26" borderId="2" xfId="0" applyFill="1" applyBorder="1"/>
    <xf numFmtId="0" fontId="0" fillId="20" borderId="2" xfId="0" applyFill="1" applyBorder="1"/>
    <xf numFmtId="0" fontId="2" fillId="27" borderId="0" xfId="0" applyFont="1" applyFill="1"/>
    <xf numFmtId="0" fontId="1" fillId="27" borderId="0" xfId="0" applyFont="1" applyFill="1"/>
    <xf numFmtId="0" fontId="3" fillId="27" borderId="0" xfId="0" applyFont="1" applyFill="1"/>
    <xf numFmtId="0" fontId="2" fillId="27" borderId="2" xfId="0" applyFont="1" applyFill="1" applyBorder="1"/>
    <xf numFmtId="0" fontId="1" fillId="27" borderId="2" xfId="0" applyFont="1" applyFill="1" applyBorder="1"/>
    <xf numFmtId="0" fontId="1" fillId="0" borderId="5" xfId="0" applyFont="1" applyBorder="1"/>
    <xf numFmtId="0" fontId="3" fillId="27" borderId="5" xfId="0" applyFont="1" applyFill="1" applyBorder="1"/>
    <xf numFmtId="0" fontId="1" fillId="5" borderId="5" xfId="0" applyFont="1" applyFill="1" applyBorder="1"/>
    <xf numFmtId="0" fontId="0" fillId="0" borderId="6" xfId="0" applyBorder="1"/>
    <xf numFmtId="0" fontId="1" fillId="0" borderId="6" xfId="0" applyFont="1" applyBorder="1"/>
    <xf numFmtId="0" fontId="1" fillId="3" borderId="6" xfId="0" applyFont="1" applyFill="1" applyBorder="1"/>
    <xf numFmtId="0" fontId="1" fillId="5" borderId="6" xfId="0" applyFont="1" applyFill="1" applyBorder="1"/>
    <xf numFmtId="0" fontId="3" fillId="0" borderId="0" xfId="0" applyFont="1"/>
    <xf numFmtId="0" fontId="8" fillId="20" borderId="2" xfId="0" applyFont="1" applyFill="1" applyBorder="1"/>
    <xf numFmtId="0" fontId="8" fillId="25" borderId="2" xfId="0" applyFont="1" applyFill="1" applyBorder="1"/>
    <xf numFmtId="0" fontId="8" fillId="26" borderId="2" xfId="0" applyFont="1" applyFill="1" applyBorder="1"/>
    <xf numFmtId="0" fontId="8" fillId="0" borderId="2" xfId="0" applyFont="1" applyBorder="1"/>
    <xf numFmtId="0" fontId="0" fillId="0" borderId="2" xfId="0" applyBorder="1"/>
    <xf numFmtId="0" fontId="2" fillId="25" borderId="2" xfId="0" applyFont="1" applyFill="1" applyBorder="1"/>
    <xf numFmtId="0" fontId="1" fillId="25" borderId="2" xfId="0" applyFont="1" applyFill="1" applyBorder="1"/>
    <xf numFmtId="0" fontId="3" fillId="25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1BE9E-ADB7-4A97-8979-C3A7F92C372D}">
  <sheetPr>
    <outlinePr summaryBelow="0" summaryRight="0"/>
  </sheetPr>
  <dimension ref="A1:M129"/>
  <sheetViews>
    <sheetView tabSelected="1" workbookViewId="0">
      <pane ySplit="1" topLeftCell="A2" activePane="bottomLeft" state="frozen"/>
      <selection pane="bottomLeft" activeCell="H6" sqref="H6"/>
    </sheetView>
  </sheetViews>
  <sheetFormatPr defaultColWidth="12.6640625" defaultRowHeight="15.75" customHeight="1" x14ac:dyDescent="0.25"/>
  <cols>
    <col min="2" max="3" width="10.109375" customWidth="1"/>
  </cols>
  <sheetData>
    <row r="1" spans="1:13" x14ac:dyDescent="0.25">
      <c r="A1" s="20" t="s">
        <v>0</v>
      </c>
      <c r="B1" s="20" t="s">
        <v>48</v>
      </c>
      <c r="C1" s="20" t="s">
        <v>1</v>
      </c>
      <c r="D1" s="20" t="s">
        <v>9</v>
      </c>
      <c r="E1" s="73" t="s">
        <v>154</v>
      </c>
      <c r="F1" s="73" t="s">
        <v>155</v>
      </c>
      <c r="G1" s="73" t="s">
        <v>156</v>
      </c>
      <c r="H1" s="8"/>
      <c r="I1" s="8"/>
      <c r="J1" s="8"/>
      <c r="K1" s="8"/>
      <c r="L1" s="8"/>
      <c r="M1" s="8"/>
    </row>
    <row r="2" spans="1:13" x14ac:dyDescent="0.25">
      <c r="A2" s="20" t="s">
        <v>152</v>
      </c>
      <c r="B2" s="20" t="s">
        <v>52</v>
      </c>
      <c r="C2" s="20" t="s">
        <v>111</v>
      </c>
      <c r="D2" s="74">
        <v>6.5700000000000092E-2</v>
      </c>
      <c r="E2" s="75">
        <v>1501.6026779900901</v>
      </c>
      <c r="F2" s="76">
        <v>1575.0507419733001</v>
      </c>
      <c r="G2" s="77">
        <v>1428.1546140068797</v>
      </c>
      <c r="H2" s="8"/>
      <c r="I2" s="8"/>
      <c r="J2" s="8"/>
      <c r="K2" s="8"/>
      <c r="L2" s="8"/>
      <c r="M2" s="8"/>
    </row>
    <row r="3" spans="1:13" x14ac:dyDescent="0.25">
      <c r="A3" s="20" t="s">
        <v>152</v>
      </c>
      <c r="B3" s="20" t="s">
        <v>140</v>
      </c>
      <c r="C3" s="20" t="s">
        <v>112</v>
      </c>
      <c r="D3" s="74">
        <v>0.10860000000000003</v>
      </c>
      <c r="E3" s="75">
        <v>2555.7288610244841</v>
      </c>
      <c r="F3" s="76">
        <v>2600.1629107822823</v>
      </c>
      <c r="G3" s="77">
        <v>2511.294811266685</v>
      </c>
      <c r="H3" s="8"/>
      <c r="I3" s="8"/>
      <c r="J3" s="8"/>
      <c r="K3" s="8"/>
      <c r="L3" s="8"/>
      <c r="M3" s="8"/>
    </row>
    <row r="4" spans="1:13" x14ac:dyDescent="0.25">
      <c r="A4" s="20" t="s">
        <v>152</v>
      </c>
      <c r="B4" s="20" t="s">
        <v>51</v>
      </c>
      <c r="C4" s="20" t="s">
        <v>113</v>
      </c>
      <c r="D4" s="74">
        <v>7.669999999999999E-2</v>
      </c>
      <c r="E4" s="75">
        <v>7950.1247852110409</v>
      </c>
      <c r="F4" s="76">
        <v>8013.0392285447697</v>
      </c>
      <c r="G4" s="77">
        <v>7887.210341877314</v>
      </c>
      <c r="H4" s="8"/>
      <c r="I4" s="8"/>
      <c r="J4" s="8"/>
      <c r="K4" s="8"/>
      <c r="L4" s="8"/>
      <c r="M4" s="8"/>
    </row>
    <row r="5" spans="1:13" x14ac:dyDescent="0.25">
      <c r="A5" s="20" t="s">
        <v>152</v>
      </c>
      <c r="B5" s="20" t="s">
        <v>52</v>
      </c>
      <c r="C5" s="20" t="s">
        <v>114</v>
      </c>
      <c r="D5" s="74">
        <v>0.14860000000000007</v>
      </c>
      <c r="E5" s="75">
        <v>451.42829333895457</v>
      </c>
      <c r="F5" s="76">
        <v>483.90162983758796</v>
      </c>
      <c r="G5" s="77">
        <v>418.95495684032119</v>
      </c>
      <c r="H5" s="8"/>
      <c r="I5" s="8"/>
      <c r="J5" s="8"/>
      <c r="K5" s="8"/>
      <c r="L5" s="8"/>
      <c r="M5" s="8"/>
    </row>
    <row r="6" spans="1:13" x14ac:dyDescent="0.25">
      <c r="A6" s="20" t="s">
        <v>152</v>
      </c>
      <c r="B6" s="20" t="s">
        <v>140</v>
      </c>
      <c r="C6" s="20" t="s">
        <v>115</v>
      </c>
      <c r="D6" s="74">
        <v>0.10110000000000019</v>
      </c>
      <c r="E6" s="75">
        <v>2417.8320360168082</v>
      </c>
      <c r="F6" s="76">
        <v>2465.5623802670248</v>
      </c>
      <c r="G6" s="77">
        <v>2370.1016917665916</v>
      </c>
      <c r="H6" s="8"/>
      <c r="I6" s="8"/>
      <c r="J6" s="8"/>
      <c r="K6" s="8"/>
      <c r="L6" s="8"/>
      <c r="M6" s="8"/>
    </row>
    <row r="7" spans="1:13" x14ac:dyDescent="0.25">
      <c r="A7" s="20" t="s">
        <v>152</v>
      </c>
      <c r="B7" s="20" t="s">
        <v>51</v>
      </c>
      <c r="C7" s="20" t="s">
        <v>116</v>
      </c>
      <c r="D7" s="74">
        <v>7.5199999999999934E-2</v>
      </c>
      <c r="E7" s="75">
        <v>3870.1533164196289</v>
      </c>
      <c r="F7" s="76">
        <v>3934.3227021070879</v>
      </c>
      <c r="G7" s="77">
        <v>3805.9839307321704</v>
      </c>
      <c r="H7" s="8"/>
      <c r="I7" s="8"/>
      <c r="J7" s="8"/>
      <c r="K7" s="8"/>
      <c r="L7" s="8"/>
      <c r="M7" s="8"/>
    </row>
    <row r="8" spans="1:13" x14ac:dyDescent="0.25">
      <c r="A8" s="20" t="s">
        <v>152</v>
      </c>
      <c r="B8" s="20" t="s">
        <v>52</v>
      </c>
      <c r="C8" s="20" t="s">
        <v>117</v>
      </c>
      <c r="D8" s="74">
        <v>8.7900000000000089E-2</v>
      </c>
      <c r="E8" s="75">
        <v>1969.4081064267177</v>
      </c>
      <c r="F8" s="76">
        <v>2024.3061474244075</v>
      </c>
      <c r="G8" s="77">
        <v>1914.5100654290284</v>
      </c>
      <c r="H8" s="8"/>
      <c r="I8" s="8"/>
      <c r="J8" s="8"/>
      <c r="K8" s="8"/>
      <c r="L8" s="8"/>
      <c r="M8" s="8"/>
    </row>
    <row r="9" spans="1:13" x14ac:dyDescent="0.25">
      <c r="A9" s="20" t="s">
        <v>152</v>
      </c>
      <c r="B9" s="20" t="s">
        <v>140</v>
      </c>
      <c r="C9" s="20" t="s">
        <v>118</v>
      </c>
      <c r="D9" s="74">
        <v>0.10399999999999987</v>
      </c>
      <c r="E9" s="75">
        <v>1794.2572202501919</v>
      </c>
      <c r="F9" s="76">
        <v>1840.6566222088168</v>
      </c>
      <c r="G9" s="77">
        <v>1747.8578182915678</v>
      </c>
      <c r="H9" s="8"/>
      <c r="I9" s="8"/>
      <c r="J9" s="8"/>
      <c r="K9" s="8"/>
      <c r="L9" s="8"/>
      <c r="M9" s="8"/>
    </row>
    <row r="10" spans="1:13" x14ac:dyDescent="0.25">
      <c r="A10" s="20" t="s">
        <v>152</v>
      </c>
      <c r="B10" s="20" t="s">
        <v>51</v>
      </c>
      <c r="C10" s="20" t="s">
        <v>119</v>
      </c>
      <c r="D10" s="74">
        <v>8.9400000000000146E-2</v>
      </c>
      <c r="E10" s="75">
        <v>4718.5582643840235</v>
      </c>
      <c r="F10" s="76">
        <v>4772.535197311282</v>
      </c>
      <c r="G10" s="77">
        <v>4664.5813314567649</v>
      </c>
      <c r="H10" s="8"/>
      <c r="I10" s="8"/>
      <c r="J10" s="8"/>
      <c r="K10" s="8"/>
      <c r="L10" s="8"/>
      <c r="M10" s="8"/>
    </row>
    <row r="11" spans="1:13" x14ac:dyDescent="0.25">
      <c r="A11" s="20" t="s">
        <v>153</v>
      </c>
      <c r="B11" s="20" t="s">
        <v>52</v>
      </c>
      <c r="C11" s="20" t="s">
        <v>120</v>
      </c>
      <c r="D11" s="74">
        <v>4.9300000000000122E-2</v>
      </c>
      <c r="E11" s="75">
        <v>1118.9584975545681</v>
      </c>
      <c r="F11" s="76">
        <v>1216.8395889074466</v>
      </c>
      <c r="G11" s="77">
        <v>1021.0774062016897</v>
      </c>
      <c r="H11" s="8"/>
      <c r="I11" s="8"/>
      <c r="J11" s="8"/>
      <c r="K11" s="8"/>
      <c r="L11" s="8"/>
      <c r="M11" s="8"/>
    </row>
    <row r="12" spans="1:13" x14ac:dyDescent="0.25">
      <c r="A12" s="20" t="s">
        <v>153</v>
      </c>
      <c r="B12" s="20" t="s">
        <v>140</v>
      </c>
      <c r="C12" s="20" t="s">
        <v>121</v>
      </c>
      <c r="D12" s="74">
        <v>0.10610000000000008</v>
      </c>
      <c r="E12" s="75">
        <v>1978.6436382918293</v>
      </c>
      <c r="F12" s="76">
        <v>2024.1246731994349</v>
      </c>
      <c r="G12" s="77">
        <v>1933.1626033842242</v>
      </c>
      <c r="H12" s="8"/>
      <c r="I12" s="8"/>
      <c r="J12" s="8"/>
      <c r="K12" s="8"/>
      <c r="L12" s="8"/>
      <c r="M12" s="8"/>
    </row>
    <row r="13" spans="1:13" x14ac:dyDescent="0.25">
      <c r="A13" s="20" t="s">
        <v>153</v>
      </c>
      <c r="B13" s="20" t="s">
        <v>51</v>
      </c>
      <c r="C13" s="20" t="s">
        <v>122</v>
      </c>
      <c r="D13" s="74">
        <v>5.04E-2</v>
      </c>
      <c r="E13" s="75">
        <v>3703.1154570639492</v>
      </c>
      <c r="F13" s="76">
        <v>3798.8602547563491</v>
      </c>
      <c r="G13" s="77">
        <v>3607.3706593715506</v>
      </c>
      <c r="H13" s="8"/>
      <c r="I13" s="8"/>
      <c r="J13" s="8"/>
      <c r="K13" s="8"/>
      <c r="L13" s="8"/>
      <c r="M13" s="8"/>
    </row>
    <row r="14" spans="1:13" x14ac:dyDescent="0.25">
      <c r="A14" s="20" t="s">
        <v>153</v>
      </c>
      <c r="B14" s="20" t="s">
        <v>52</v>
      </c>
      <c r="C14" s="20" t="s">
        <v>123</v>
      </c>
      <c r="D14" s="74">
        <v>4.7500000000000098E-2</v>
      </c>
      <c r="E14" s="75">
        <v>1331.7631295428291</v>
      </c>
      <c r="F14" s="76">
        <v>1433.3533990943429</v>
      </c>
      <c r="G14" s="77">
        <v>1230.1728599913151</v>
      </c>
      <c r="H14" s="8"/>
      <c r="I14" s="8"/>
      <c r="J14" s="8"/>
      <c r="K14" s="8"/>
      <c r="L14" s="8"/>
      <c r="M14" s="8"/>
    </row>
    <row r="15" spans="1:13" x14ac:dyDescent="0.25">
      <c r="A15" s="20" t="s">
        <v>153</v>
      </c>
      <c r="B15" s="20" t="s">
        <v>140</v>
      </c>
      <c r="C15" s="20" t="s">
        <v>124</v>
      </c>
      <c r="D15" s="74">
        <v>0.10570000000000013</v>
      </c>
      <c r="E15" s="75">
        <v>2125.4346053607469</v>
      </c>
      <c r="F15" s="76">
        <v>2171.0877539293083</v>
      </c>
      <c r="G15" s="77">
        <v>2079.7814567921864</v>
      </c>
      <c r="H15" s="8"/>
      <c r="I15" s="8"/>
      <c r="J15" s="8"/>
      <c r="K15" s="8"/>
      <c r="L15" s="8"/>
      <c r="M15" s="8"/>
    </row>
    <row r="16" spans="1:13" x14ac:dyDescent="0.25">
      <c r="A16" s="20" t="s">
        <v>153</v>
      </c>
      <c r="B16" s="20" t="s">
        <v>51</v>
      </c>
      <c r="C16" s="20" t="s">
        <v>125</v>
      </c>
      <c r="D16" s="74">
        <v>5.6799999999999962E-2</v>
      </c>
      <c r="E16" s="75">
        <v>4952.7675736693664</v>
      </c>
      <c r="F16" s="76">
        <v>5037.7242251429034</v>
      </c>
      <c r="G16" s="77">
        <v>4867.8109221958293</v>
      </c>
      <c r="H16" s="8"/>
      <c r="I16" s="8"/>
      <c r="J16" s="8"/>
      <c r="K16" s="8"/>
      <c r="L16" s="8"/>
      <c r="M16" s="8"/>
    </row>
    <row r="17" spans="1:13" x14ac:dyDescent="0.25">
      <c r="A17" s="20" t="s">
        <v>153</v>
      </c>
      <c r="B17" s="20" t="s">
        <v>52</v>
      </c>
      <c r="C17" s="20" t="s">
        <v>126</v>
      </c>
      <c r="D17" s="74">
        <v>4.6399999999999997E-2</v>
      </c>
      <c r="E17" s="75">
        <v>2046.8217259066869</v>
      </c>
      <c r="F17" s="76">
        <v>2150.820385469121</v>
      </c>
      <c r="G17" s="77">
        <v>1942.8230663442534</v>
      </c>
      <c r="H17" s="8"/>
      <c r="I17" s="8"/>
      <c r="J17" s="8"/>
      <c r="K17" s="8"/>
      <c r="L17" s="8"/>
      <c r="M17" s="8"/>
    </row>
    <row r="18" spans="1:13" x14ac:dyDescent="0.25">
      <c r="A18" s="20" t="s">
        <v>153</v>
      </c>
      <c r="B18" s="20" t="s">
        <v>140</v>
      </c>
      <c r="C18" s="20" t="s">
        <v>127</v>
      </c>
      <c r="D18" s="74">
        <v>0.10240000000000005</v>
      </c>
      <c r="E18" s="75">
        <v>2024.1120702446526</v>
      </c>
      <c r="F18" s="76">
        <v>2071.2364628588807</v>
      </c>
      <c r="G18" s="77">
        <v>1976.9876776304252</v>
      </c>
      <c r="H18" s="8"/>
      <c r="I18" s="8"/>
      <c r="J18" s="8"/>
      <c r="K18" s="8"/>
      <c r="L18" s="8"/>
      <c r="M18" s="8"/>
    </row>
    <row r="19" spans="1:13" x14ac:dyDescent="0.25">
      <c r="A19" s="20" t="s">
        <v>153</v>
      </c>
      <c r="B19" s="20" t="s">
        <v>51</v>
      </c>
      <c r="C19" s="20" t="s">
        <v>128</v>
      </c>
      <c r="D19" s="74">
        <v>5.2300000000000013E-2</v>
      </c>
      <c r="E19" s="75">
        <v>8163.8211421388514</v>
      </c>
      <c r="F19" s="76">
        <v>8256.0876393414674</v>
      </c>
      <c r="G19" s="77">
        <v>8071.5546449362328</v>
      </c>
      <c r="H19" s="8"/>
      <c r="I19" s="8"/>
      <c r="J19" s="8"/>
      <c r="K19" s="8"/>
      <c r="L19" s="8"/>
      <c r="M19" s="8"/>
    </row>
    <row r="20" spans="1:13" x14ac:dyDescent="0.25">
      <c r="A20" s="8"/>
      <c r="B20" s="8"/>
      <c r="C20" s="8"/>
      <c r="D20" s="8"/>
      <c r="E20" s="11"/>
      <c r="F20" s="8"/>
      <c r="G20" s="8"/>
      <c r="H20" s="8"/>
      <c r="I20" s="8"/>
      <c r="J20" s="8"/>
      <c r="K20" s="8"/>
      <c r="L20" s="8"/>
      <c r="M20" s="8"/>
    </row>
    <row r="21" spans="1:13" x14ac:dyDescent="0.25">
      <c r="A21" s="8"/>
      <c r="B21" s="8"/>
      <c r="C21" s="8"/>
      <c r="D21" s="8"/>
      <c r="E21" s="11"/>
      <c r="F21" s="8"/>
      <c r="G21" s="8"/>
      <c r="H21" s="8"/>
      <c r="I21" s="8"/>
      <c r="J21" s="8"/>
      <c r="K21" s="8"/>
      <c r="L21" s="8"/>
      <c r="M21" s="8"/>
    </row>
    <row r="22" spans="1:13" x14ac:dyDescent="0.25">
      <c r="A22" s="8"/>
      <c r="B22" s="8"/>
      <c r="C22" s="8"/>
      <c r="D22" s="8"/>
      <c r="E22" s="11"/>
      <c r="F22" s="8"/>
      <c r="G22" s="8"/>
      <c r="H22" s="8"/>
      <c r="I22" s="8"/>
      <c r="J22" s="8"/>
      <c r="K22" s="8"/>
      <c r="L22" s="8"/>
      <c r="M22" s="8"/>
    </row>
    <row r="23" spans="1:13" x14ac:dyDescent="0.25">
      <c r="A23" s="8"/>
      <c r="B23" s="8"/>
      <c r="C23" s="8"/>
      <c r="D23" s="8"/>
      <c r="E23" s="11"/>
      <c r="F23" s="8"/>
      <c r="G23" s="8"/>
      <c r="H23" s="8"/>
      <c r="I23" s="8"/>
      <c r="J23" s="8"/>
      <c r="K23" s="8"/>
      <c r="L23" s="8"/>
      <c r="M23" s="8"/>
    </row>
    <row r="24" spans="1:13" x14ac:dyDescent="0.25">
      <c r="A24" s="8"/>
      <c r="B24" s="8"/>
      <c r="C24" s="8"/>
      <c r="D24" s="8"/>
      <c r="E24" s="11"/>
      <c r="F24" s="8"/>
      <c r="G24" s="8"/>
      <c r="H24" s="8"/>
      <c r="I24" s="8"/>
      <c r="J24" s="8"/>
      <c r="K24" s="8"/>
      <c r="L24" s="8"/>
      <c r="M24" s="8"/>
    </row>
    <row r="25" spans="1:13" x14ac:dyDescent="0.25">
      <c r="A25" s="8"/>
      <c r="B25" s="8"/>
      <c r="C25" s="8"/>
      <c r="D25" s="8"/>
      <c r="E25" s="11"/>
      <c r="F25" s="8"/>
      <c r="G25" s="8"/>
      <c r="H25" s="8"/>
      <c r="I25" s="8"/>
      <c r="J25" s="8"/>
      <c r="K25" s="8"/>
      <c r="L25" s="8"/>
      <c r="M25" s="8"/>
    </row>
    <row r="26" spans="1:13" x14ac:dyDescent="0.25">
      <c r="A26" s="8"/>
      <c r="B26" s="8"/>
      <c r="C26" s="8"/>
      <c r="D26" s="8"/>
      <c r="E26" s="11"/>
      <c r="F26" s="8"/>
      <c r="G26" s="8"/>
      <c r="H26" s="8"/>
      <c r="I26" s="8"/>
      <c r="J26" s="8"/>
      <c r="K26" s="8"/>
      <c r="L26" s="8"/>
      <c r="M26" s="8"/>
    </row>
    <row r="27" spans="1:13" x14ac:dyDescent="0.25">
      <c r="A27" s="8"/>
      <c r="B27" s="8"/>
      <c r="C27" s="8"/>
      <c r="D27" s="8"/>
      <c r="E27" s="11"/>
      <c r="F27" s="8"/>
      <c r="G27" s="8"/>
      <c r="H27" s="8"/>
      <c r="I27" s="8"/>
      <c r="J27" s="8"/>
      <c r="K27" s="8"/>
      <c r="L27" s="8"/>
      <c r="M27" s="8"/>
    </row>
    <row r="28" spans="1:13" x14ac:dyDescent="0.25">
      <c r="A28" s="8"/>
      <c r="B28" s="8"/>
      <c r="C28" s="8"/>
      <c r="D28" s="8"/>
      <c r="E28" s="11"/>
      <c r="F28" s="8"/>
      <c r="G28" s="8"/>
      <c r="H28" s="8"/>
      <c r="I28" s="8"/>
      <c r="J28" s="8"/>
      <c r="K28" s="8"/>
      <c r="L28" s="8"/>
      <c r="M28" s="8"/>
    </row>
    <row r="29" spans="1:13" x14ac:dyDescent="0.25">
      <c r="A29" s="8"/>
      <c r="B29" s="8"/>
      <c r="C29" s="8"/>
      <c r="D29" s="8"/>
      <c r="E29" s="11"/>
      <c r="F29" s="8"/>
      <c r="G29" s="8"/>
      <c r="H29" s="8"/>
      <c r="I29" s="8"/>
      <c r="J29" s="8"/>
      <c r="K29" s="8"/>
      <c r="L29" s="8"/>
      <c r="M29" s="8"/>
    </row>
    <row r="30" spans="1:13" x14ac:dyDescent="0.25">
      <c r="A30" s="8"/>
      <c r="B30" s="8"/>
      <c r="C30" s="8"/>
      <c r="D30" s="8"/>
      <c r="E30" s="11"/>
      <c r="F30" s="8"/>
      <c r="G30" s="8"/>
      <c r="H30" s="8"/>
      <c r="I30" s="8"/>
      <c r="J30" s="8"/>
      <c r="K30" s="8"/>
      <c r="L30" s="8"/>
      <c r="M30" s="8"/>
    </row>
    <row r="31" spans="1:13" x14ac:dyDescent="0.25">
      <c r="A31" s="8"/>
      <c r="B31" s="8"/>
      <c r="C31" s="8"/>
      <c r="D31" s="8"/>
      <c r="E31" s="11"/>
      <c r="F31" s="8"/>
      <c r="G31" s="8"/>
      <c r="H31" s="8"/>
      <c r="I31" s="8"/>
      <c r="J31" s="8"/>
      <c r="K31" s="8"/>
      <c r="L31" s="8"/>
      <c r="M31" s="8"/>
    </row>
    <row r="32" spans="1:13" x14ac:dyDescent="0.25">
      <c r="A32" s="8"/>
      <c r="B32" s="8"/>
      <c r="C32" s="8"/>
      <c r="D32" s="8"/>
      <c r="E32" s="11"/>
      <c r="F32" s="8"/>
      <c r="G32" s="8"/>
      <c r="H32" s="8"/>
      <c r="I32" s="8"/>
      <c r="J32" s="8"/>
      <c r="K32" s="8"/>
      <c r="L32" s="8"/>
      <c r="M32" s="8"/>
    </row>
    <row r="33" spans="1:13" x14ac:dyDescent="0.25">
      <c r="A33" s="8"/>
      <c r="B33" s="8"/>
      <c r="C33" s="8"/>
      <c r="D33" s="8"/>
      <c r="E33" s="11"/>
      <c r="F33" s="8"/>
      <c r="G33" s="8"/>
      <c r="H33" s="8"/>
      <c r="I33" s="8"/>
      <c r="J33" s="8"/>
      <c r="K33" s="8"/>
      <c r="L33" s="8"/>
      <c r="M33" s="8"/>
    </row>
    <row r="34" spans="1:13" x14ac:dyDescent="0.25">
      <c r="A34" s="8"/>
      <c r="B34" s="8"/>
      <c r="C34" s="8"/>
      <c r="D34" s="8"/>
      <c r="E34" s="11"/>
      <c r="F34" s="8"/>
      <c r="G34" s="8"/>
      <c r="H34" s="8"/>
      <c r="I34" s="8"/>
      <c r="J34" s="8"/>
      <c r="K34" s="8"/>
      <c r="L34" s="8"/>
      <c r="M34" s="8"/>
    </row>
    <row r="35" spans="1:13" x14ac:dyDescent="0.25">
      <c r="A35" s="8"/>
      <c r="B35" s="8"/>
      <c r="C35" s="8"/>
      <c r="D35" s="8"/>
      <c r="E35" s="11"/>
      <c r="F35" s="8"/>
      <c r="G35" s="8"/>
      <c r="H35" s="8"/>
      <c r="I35" s="8"/>
      <c r="J35" s="8"/>
      <c r="K35" s="8"/>
      <c r="L35" s="8"/>
      <c r="M35" s="8"/>
    </row>
    <row r="36" spans="1:13" x14ac:dyDescent="0.25">
      <c r="A36" s="8"/>
      <c r="B36" s="8"/>
      <c r="C36" s="8"/>
      <c r="D36" s="8"/>
      <c r="E36" s="11"/>
      <c r="F36" s="8"/>
      <c r="G36" s="8"/>
      <c r="H36" s="8"/>
      <c r="I36" s="8"/>
      <c r="J36" s="8"/>
      <c r="K36" s="8"/>
      <c r="L36" s="8"/>
      <c r="M36" s="8"/>
    </row>
    <row r="37" spans="1:13" x14ac:dyDescent="0.25">
      <c r="A37" s="8"/>
      <c r="B37" s="8"/>
      <c r="C37" s="8"/>
      <c r="D37" s="8"/>
      <c r="E37" s="11"/>
      <c r="F37" s="8"/>
      <c r="G37" s="8"/>
      <c r="H37" s="8"/>
      <c r="I37" s="8"/>
      <c r="J37" s="8"/>
      <c r="K37" s="8"/>
      <c r="L37" s="8"/>
      <c r="M37" s="8"/>
    </row>
    <row r="38" spans="1:13" x14ac:dyDescent="0.25">
      <c r="A38" s="8"/>
      <c r="B38" s="8"/>
      <c r="C38" s="8"/>
      <c r="D38" s="8"/>
      <c r="E38" s="11"/>
      <c r="F38" s="8"/>
      <c r="G38" s="8"/>
      <c r="H38" s="8"/>
      <c r="I38" s="8"/>
      <c r="J38" s="8"/>
      <c r="K38" s="8"/>
      <c r="L38" s="8"/>
      <c r="M38" s="8"/>
    </row>
    <row r="39" spans="1:13" x14ac:dyDescent="0.25">
      <c r="A39" s="8"/>
      <c r="B39" s="8"/>
      <c r="C39" s="8"/>
      <c r="D39" s="8"/>
      <c r="E39" s="11"/>
      <c r="F39" s="8"/>
      <c r="G39" s="8"/>
      <c r="H39" s="8"/>
      <c r="I39" s="8"/>
      <c r="J39" s="8"/>
      <c r="K39" s="8"/>
      <c r="L39" s="8"/>
      <c r="M39" s="8"/>
    </row>
    <row r="40" spans="1:13" x14ac:dyDescent="0.25">
      <c r="A40" s="8"/>
      <c r="B40" s="8"/>
      <c r="C40" s="8"/>
      <c r="D40" s="8"/>
      <c r="E40" s="11"/>
      <c r="F40" s="8"/>
      <c r="G40" s="8"/>
      <c r="H40" s="8"/>
      <c r="I40" s="8"/>
      <c r="J40" s="8"/>
      <c r="K40" s="8"/>
      <c r="L40" s="8"/>
      <c r="M40" s="8"/>
    </row>
    <row r="41" spans="1:13" x14ac:dyDescent="0.25">
      <c r="A41" s="8"/>
      <c r="B41" s="8"/>
      <c r="C41" s="8"/>
      <c r="D41" s="8"/>
      <c r="E41" s="11"/>
      <c r="F41" s="8"/>
      <c r="G41" s="8"/>
      <c r="H41" s="8"/>
      <c r="I41" s="8"/>
      <c r="J41" s="8"/>
      <c r="K41" s="8"/>
      <c r="L41" s="8"/>
      <c r="M41" s="8"/>
    </row>
    <row r="42" spans="1:13" x14ac:dyDescent="0.25">
      <c r="A42" s="8"/>
      <c r="B42" s="8"/>
      <c r="C42" s="8"/>
      <c r="D42" s="8"/>
      <c r="E42" s="11"/>
      <c r="F42" s="8"/>
      <c r="G42" s="8"/>
      <c r="H42" s="8"/>
      <c r="I42" s="8"/>
      <c r="J42" s="8"/>
      <c r="K42" s="8"/>
      <c r="L42" s="8"/>
      <c r="M42" s="8"/>
    </row>
    <row r="43" spans="1:13" x14ac:dyDescent="0.25">
      <c r="A43" s="8"/>
      <c r="B43" s="8"/>
      <c r="C43" s="8"/>
      <c r="D43" s="8"/>
      <c r="E43" s="11"/>
      <c r="F43" s="8"/>
      <c r="G43" s="8"/>
      <c r="H43" s="8"/>
      <c r="I43" s="8"/>
      <c r="J43" s="8"/>
      <c r="K43" s="8"/>
      <c r="L43" s="8"/>
      <c r="M43" s="8"/>
    </row>
    <row r="44" spans="1:13" x14ac:dyDescent="0.25">
      <c r="A44" s="8"/>
      <c r="B44" s="8"/>
      <c r="C44" s="8"/>
      <c r="D44" s="8"/>
      <c r="E44" s="11"/>
      <c r="F44" s="8"/>
      <c r="G44" s="8"/>
      <c r="H44" s="8"/>
      <c r="I44" s="8"/>
      <c r="J44" s="8"/>
      <c r="K44" s="8"/>
      <c r="L44" s="8"/>
      <c r="M44" s="8"/>
    </row>
    <row r="45" spans="1:13" x14ac:dyDescent="0.25">
      <c r="A45" s="8"/>
      <c r="B45" s="8"/>
      <c r="C45" s="8"/>
      <c r="D45" s="8"/>
      <c r="E45" s="11"/>
      <c r="F45" s="8"/>
      <c r="G45" s="8"/>
      <c r="H45" s="8"/>
      <c r="I45" s="8"/>
      <c r="J45" s="8"/>
      <c r="K45" s="8"/>
      <c r="L45" s="8"/>
      <c r="M45" s="8"/>
    </row>
    <row r="46" spans="1:13" x14ac:dyDescent="0.25">
      <c r="A46" s="8"/>
      <c r="B46" s="8"/>
      <c r="C46" s="8"/>
      <c r="D46" s="8"/>
      <c r="E46" s="11"/>
      <c r="F46" s="8"/>
      <c r="G46" s="8"/>
      <c r="H46" s="8"/>
      <c r="I46" s="8"/>
      <c r="J46" s="8"/>
      <c r="K46" s="8"/>
      <c r="L46" s="8"/>
      <c r="M46" s="8"/>
    </row>
    <row r="47" spans="1:13" x14ac:dyDescent="0.25">
      <c r="A47" s="8"/>
      <c r="B47" s="8"/>
      <c r="C47" s="8"/>
      <c r="D47" s="8"/>
      <c r="E47" s="11"/>
      <c r="F47" s="8"/>
      <c r="G47" s="8"/>
      <c r="H47" s="8"/>
      <c r="I47" s="8"/>
      <c r="J47" s="8"/>
      <c r="K47" s="8"/>
      <c r="L47" s="8"/>
      <c r="M47" s="8"/>
    </row>
    <row r="48" spans="1:13" x14ac:dyDescent="0.25">
      <c r="A48" s="8"/>
      <c r="B48" s="8"/>
      <c r="C48" s="8"/>
      <c r="D48" s="8"/>
      <c r="E48" s="11"/>
      <c r="F48" s="8"/>
      <c r="G48" s="8"/>
      <c r="H48" s="8"/>
      <c r="I48" s="8"/>
      <c r="J48" s="8"/>
      <c r="K48" s="8"/>
      <c r="L48" s="8"/>
      <c r="M48" s="8"/>
    </row>
    <row r="49" spans="1:13" x14ac:dyDescent="0.25">
      <c r="A49" s="8"/>
      <c r="B49" s="8"/>
      <c r="C49" s="8"/>
      <c r="D49" s="8"/>
      <c r="E49" s="11"/>
      <c r="F49" s="8"/>
      <c r="G49" s="8"/>
      <c r="H49" s="8"/>
      <c r="I49" s="8"/>
      <c r="J49" s="8"/>
      <c r="K49" s="8"/>
      <c r="L49" s="8"/>
      <c r="M49" s="8"/>
    </row>
    <row r="50" spans="1:13" x14ac:dyDescent="0.25">
      <c r="A50" s="8"/>
      <c r="B50" s="8"/>
      <c r="C50" s="8"/>
      <c r="D50" s="8"/>
      <c r="E50" s="11"/>
      <c r="F50" s="8"/>
      <c r="G50" s="8"/>
      <c r="H50" s="8"/>
      <c r="I50" s="8"/>
      <c r="J50" s="8"/>
      <c r="K50" s="8"/>
      <c r="L50" s="8"/>
      <c r="M50" s="8"/>
    </row>
    <row r="51" spans="1:13" x14ac:dyDescent="0.25">
      <c r="A51" s="8"/>
      <c r="B51" s="8"/>
      <c r="C51" s="8"/>
      <c r="D51" s="8"/>
      <c r="E51" s="11"/>
      <c r="F51" s="8"/>
      <c r="G51" s="8"/>
      <c r="H51" s="8"/>
      <c r="I51" s="8"/>
      <c r="J51" s="8"/>
      <c r="K51" s="8"/>
      <c r="L51" s="8"/>
      <c r="M51" s="8"/>
    </row>
    <row r="52" spans="1:13" x14ac:dyDescent="0.25">
      <c r="A52" s="8"/>
      <c r="B52" s="8"/>
      <c r="C52" s="8"/>
      <c r="D52" s="8"/>
      <c r="E52" s="11"/>
      <c r="F52" s="8"/>
      <c r="G52" s="8"/>
      <c r="H52" s="8"/>
      <c r="I52" s="8"/>
      <c r="J52" s="8"/>
      <c r="K52" s="8"/>
      <c r="L52" s="8"/>
      <c r="M52" s="8"/>
    </row>
    <row r="53" spans="1:13" x14ac:dyDescent="0.25">
      <c r="A53" s="8"/>
      <c r="B53" s="8"/>
      <c r="C53" s="8"/>
      <c r="D53" s="8"/>
      <c r="E53" s="11"/>
      <c r="F53" s="8"/>
      <c r="G53" s="8"/>
      <c r="H53" s="8"/>
      <c r="I53" s="8"/>
      <c r="J53" s="8"/>
      <c r="K53" s="8"/>
      <c r="L53" s="8"/>
      <c r="M53" s="8"/>
    </row>
    <row r="54" spans="1:13" x14ac:dyDescent="0.25">
      <c r="A54" s="8"/>
      <c r="B54" s="8"/>
      <c r="C54" s="8"/>
      <c r="D54" s="8"/>
      <c r="E54" s="11"/>
      <c r="F54" s="8"/>
      <c r="G54" s="8"/>
      <c r="H54" s="8"/>
      <c r="I54" s="8"/>
      <c r="J54" s="8"/>
      <c r="K54" s="8"/>
      <c r="L54" s="8"/>
      <c r="M54" s="8"/>
    </row>
    <row r="55" spans="1:13" x14ac:dyDescent="0.25">
      <c r="A55" s="8"/>
      <c r="B55" s="8"/>
      <c r="C55" s="8"/>
      <c r="D55" s="8"/>
      <c r="E55" s="11"/>
      <c r="F55" s="8"/>
      <c r="G55" s="8"/>
      <c r="H55" s="8"/>
      <c r="I55" s="8"/>
      <c r="J55" s="8"/>
      <c r="K55" s="8"/>
      <c r="L55" s="8"/>
      <c r="M55" s="8"/>
    </row>
    <row r="56" spans="1:13" x14ac:dyDescent="0.25">
      <c r="A56" s="8"/>
      <c r="B56" s="8"/>
      <c r="C56" s="8"/>
      <c r="D56" s="8"/>
      <c r="E56" s="11"/>
      <c r="F56" s="8"/>
      <c r="G56" s="8"/>
      <c r="H56" s="8"/>
      <c r="I56" s="8"/>
      <c r="J56" s="8"/>
      <c r="K56" s="8"/>
      <c r="L56" s="8"/>
      <c r="M56" s="8"/>
    </row>
    <row r="57" spans="1:13" x14ac:dyDescent="0.25">
      <c r="A57" s="8"/>
      <c r="B57" s="8"/>
      <c r="C57" s="8"/>
      <c r="D57" s="8"/>
      <c r="E57" s="11"/>
      <c r="F57" s="8"/>
      <c r="G57" s="8"/>
      <c r="H57" s="8"/>
      <c r="I57" s="8"/>
      <c r="J57" s="8"/>
      <c r="K57" s="8"/>
      <c r="L57" s="8"/>
      <c r="M57" s="8"/>
    </row>
    <row r="58" spans="1:13" x14ac:dyDescent="0.25">
      <c r="A58" s="8"/>
      <c r="B58" s="8"/>
      <c r="C58" s="8"/>
      <c r="D58" s="8"/>
      <c r="E58" s="11"/>
      <c r="F58" s="8"/>
      <c r="G58" s="8"/>
      <c r="H58" s="8"/>
      <c r="I58" s="8"/>
      <c r="J58" s="8"/>
      <c r="K58" s="8"/>
      <c r="L58" s="8"/>
      <c r="M58" s="8"/>
    </row>
    <row r="59" spans="1:13" x14ac:dyDescent="0.25">
      <c r="A59" s="8"/>
      <c r="B59" s="8"/>
      <c r="C59" s="8"/>
      <c r="D59" s="8"/>
      <c r="E59" s="11"/>
      <c r="F59" s="8"/>
      <c r="G59" s="8"/>
      <c r="H59" s="8"/>
      <c r="I59" s="8"/>
      <c r="J59" s="8"/>
      <c r="K59" s="8"/>
      <c r="L59" s="8"/>
      <c r="M59" s="8"/>
    </row>
    <row r="60" spans="1:13" x14ac:dyDescent="0.25">
      <c r="A60" s="8"/>
      <c r="B60" s="8"/>
      <c r="C60" s="8"/>
      <c r="D60" s="8"/>
      <c r="E60" s="11"/>
      <c r="F60" s="8"/>
      <c r="G60" s="8"/>
      <c r="H60" s="8"/>
      <c r="I60" s="8"/>
      <c r="J60" s="8"/>
      <c r="K60" s="8"/>
      <c r="L60" s="8"/>
      <c r="M60" s="8"/>
    </row>
    <row r="61" spans="1:13" x14ac:dyDescent="0.25">
      <c r="A61" s="8"/>
      <c r="B61" s="8"/>
      <c r="C61" s="8"/>
      <c r="D61" s="8"/>
      <c r="E61" s="11"/>
      <c r="F61" s="8"/>
      <c r="G61" s="8"/>
      <c r="H61" s="8"/>
      <c r="I61" s="8"/>
      <c r="J61" s="8"/>
      <c r="K61" s="8"/>
      <c r="L61" s="8"/>
      <c r="M61" s="8"/>
    </row>
    <row r="62" spans="1:13" x14ac:dyDescent="0.25">
      <c r="A62" s="8"/>
      <c r="B62" s="8"/>
      <c r="C62" s="8"/>
      <c r="D62" s="8"/>
      <c r="E62" s="11"/>
      <c r="F62" s="8"/>
      <c r="G62" s="8"/>
      <c r="H62" s="8"/>
      <c r="I62" s="8"/>
      <c r="J62" s="8"/>
      <c r="K62" s="8"/>
      <c r="L62" s="8"/>
      <c r="M62" s="8"/>
    </row>
    <row r="63" spans="1:13" x14ac:dyDescent="0.25">
      <c r="A63" s="8"/>
      <c r="B63" s="8"/>
      <c r="C63" s="8"/>
      <c r="D63" s="8"/>
      <c r="E63" s="11"/>
    </row>
    <row r="64" spans="1:13" x14ac:dyDescent="0.25">
      <c r="A64" s="8"/>
      <c r="B64" s="8"/>
      <c r="C64" s="8"/>
      <c r="D64" s="8"/>
      <c r="E64" s="11"/>
    </row>
    <row r="65" spans="1:5" x14ac:dyDescent="0.25">
      <c r="A65" s="8"/>
      <c r="B65" s="8"/>
      <c r="C65" s="8"/>
      <c r="D65" s="8"/>
      <c r="E65" s="11"/>
    </row>
    <row r="66" spans="1:5" x14ac:dyDescent="0.25">
      <c r="A66" s="8"/>
      <c r="B66" s="8"/>
      <c r="C66" s="8"/>
      <c r="D66" s="8"/>
      <c r="E66" s="11"/>
    </row>
    <row r="67" spans="1:5" x14ac:dyDescent="0.25">
      <c r="A67" s="8"/>
      <c r="B67" s="8"/>
      <c r="C67" s="8"/>
      <c r="D67" s="8"/>
      <c r="E67" s="11"/>
    </row>
    <row r="68" spans="1:5" x14ac:dyDescent="0.25">
      <c r="A68" s="8"/>
      <c r="B68" s="8"/>
      <c r="C68" s="8"/>
      <c r="D68" s="8"/>
      <c r="E68" s="11"/>
    </row>
    <row r="69" spans="1:5" x14ac:dyDescent="0.25">
      <c r="A69" s="8"/>
      <c r="B69" s="8"/>
      <c r="C69" s="8"/>
    </row>
    <row r="70" spans="1:5" x14ac:dyDescent="0.25">
      <c r="A70" s="8"/>
      <c r="B70" s="8"/>
      <c r="C70" s="8"/>
    </row>
    <row r="71" spans="1:5" x14ac:dyDescent="0.25">
      <c r="A71" s="8"/>
      <c r="B71" s="8"/>
      <c r="C71" s="8"/>
    </row>
    <row r="72" spans="1:5" x14ac:dyDescent="0.25">
      <c r="A72" s="8"/>
      <c r="B72" s="8"/>
      <c r="C72" s="8"/>
    </row>
    <row r="73" spans="1:5" x14ac:dyDescent="0.25">
      <c r="A73" s="8"/>
      <c r="B73" s="8"/>
      <c r="C73" s="8"/>
    </row>
    <row r="74" spans="1:5" x14ac:dyDescent="0.25">
      <c r="A74" s="8"/>
      <c r="B74" s="8"/>
      <c r="C74" s="8"/>
    </row>
    <row r="75" spans="1:5" x14ac:dyDescent="0.25">
      <c r="A75" s="8"/>
      <c r="B75" s="8"/>
      <c r="C75" s="8"/>
    </row>
    <row r="76" spans="1:5" x14ac:dyDescent="0.25">
      <c r="A76" s="8"/>
      <c r="B76" s="8"/>
      <c r="C76" s="8"/>
    </row>
    <row r="77" spans="1:5" x14ac:dyDescent="0.25">
      <c r="A77" s="8"/>
      <c r="B77" s="8"/>
      <c r="C77" s="8"/>
    </row>
    <row r="78" spans="1:5" x14ac:dyDescent="0.25">
      <c r="A78" s="8"/>
      <c r="B78" s="8"/>
      <c r="C78" s="8"/>
    </row>
    <row r="79" spans="1:5" x14ac:dyDescent="0.25">
      <c r="A79" s="8"/>
      <c r="B79" s="8"/>
      <c r="C79" s="8"/>
    </row>
    <row r="80" spans="1:5" x14ac:dyDescent="0.25">
      <c r="A80" s="8"/>
      <c r="B80" s="8"/>
      <c r="C80" s="8"/>
    </row>
    <row r="81" spans="1:3" x14ac:dyDescent="0.25">
      <c r="A81" s="8"/>
      <c r="B81" s="8"/>
      <c r="C81" s="8"/>
    </row>
    <row r="82" spans="1:3" x14ac:dyDescent="0.25">
      <c r="A82" s="8"/>
      <c r="B82" s="8"/>
      <c r="C82" s="8"/>
    </row>
    <row r="83" spans="1:3" x14ac:dyDescent="0.25">
      <c r="A83" s="8"/>
      <c r="B83" s="8"/>
      <c r="C83" s="8"/>
    </row>
    <row r="84" spans="1:3" x14ac:dyDescent="0.25">
      <c r="A84" s="8"/>
      <c r="B84" s="8"/>
      <c r="C84" s="8"/>
    </row>
    <row r="85" spans="1:3" x14ac:dyDescent="0.25">
      <c r="A85" s="8"/>
      <c r="B85" s="8"/>
      <c r="C85" s="8"/>
    </row>
    <row r="86" spans="1:3" x14ac:dyDescent="0.25">
      <c r="A86" s="8"/>
      <c r="B86" s="8"/>
      <c r="C86" s="8"/>
    </row>
    <row r="87" spans="1:3" x14ac:dyDescent="0.25">
      <c r="A87" s="8"/>
      <c r="B87" s="8"/>
      <c r="C87" s="8"/>
    </row>
    <row r="88" spans="1:3" x14ac:dyDescent="0.25">
      <c r="A88" s="8"/>
      <c r="B88" s="8"/>
      <c r="C88" s="8"/>
    </row>
    <row r="89" spans="1:3" x14ac:dyDescent="0.25">
      <c r="A89" s="8"/>
      <c r="B89" s="8"/>
      <c r="C89" s="8"/>
    </row>
    <row r="90" spans="1:3" x14ac:dyDescent="0.25">
      <c r="A90" s="8"/>
      <c r="B90" s="8"/>
      <c r="C90" s="8"/>
    </row>
    <row r="91" spans="1:3" x14ac:dyDescent="0.25">
      <c r="A91" s="8"/>
      <c r="B91" s="8"/>
      <c r="C91" s="8"/>
    </row>
    <row r="92" spans="1:3" x14ac:dyDescent="0.25">
      <c r="A92" s="8"/>
      <c r="B92" s="8"/>
      <c r="C92" s="8"/>
    </row>
    <row r="93" spans="1:3" x14ac:dyDescent="0.25">
      <c r="A93" s="8"/>
      <c r="B93" s="8"/>
      <c r="C93" s="8"/>
    </row>
    <row r="94" spans="1:3" x14ac:dyDescent="0.25">
      <c r="A94" s="8"/>
      <c r="B94" s="8"/>
      <c r="C94" s="8"/>
    </row>
    <row r="95" spans="1:3" x14ac:dyDescent="0.25">
      <c r="A95" s="8"/>
      <c r="B95" s="8"/>
      <c r="C95" s="8"/>
    </row>
    <row r="96" spans="1:3" x14ac:dyDescent="0.25">
      <c r="A96" s="8"/>
      <c r="B96" s="8"/>
      <c r="C96" s="8"/>
    </row>
    <row r="97" spans="1:3" x14ac:dyDescent="0.25">
      <c r="A97" s="8"/>
      <c r="B97" s="8"/>
      <c r="C97" s="8"/>
    </row>
    <row r="98" spans="1:3" x14ac:dyDescent="0.25">
      <c r="A98" s="8"/>
      <c r="B98" s="8"/>
      <c r="C98" s="8"/>
    </row>
    <row r="99" spans="1:3" x14ac:dyDescent="0.25">
      <c r="A99" s="8"/>
      <c r="B99" s="8"/>
      <c r="C99" s="8"/>
    </row>
    <row r="100" spans="1:3" x14ac:dyDescent="0.25">
      <c r="A100" s="8"/>
      <c r="B100" s="8"/>
      <c r="C100" s="8"/>
    </row>
    <row r="101" spans="1:3" x14ac:dyDescent="0.25">
      <c r="A101" s="8"/>
      <c r="B101" s="8"/>
      <c r="C101" s="8"/>
    </row>
    <row r="102" spans="1:3" x14ac:dyDescent="0.25">
      <c r="A102" s="8"/>
      <c r="B102" s="8"/>
      <c r="C102" s="8"/>
    </row>
    <row r="103" spans="1:3" x14ac:dyDescent="0.25">
      <c r="A103" s="8"/>
      <c r="B103" s="8"/>
      <c r="C103" s="8"/>
    </row>
    <row r="104" spans="1:3" x14ac:dyDescent="0.25">
      <c r="A104" s="8"/>
      <c r="B104" s="8"/>
      <c r="C104" s="8"/>
    </row>
    <row r="105" spans="1:3" x14ac:dyDescent="0.25">
      <c r="A105" s="8"/>
      <c r="B105" s="8"/>
      <c r="C105" s="8"/>
    </row>
    <row r="106" spans="1:3" x14ac:dyDescent="0.25">
      <c r="A106" s="8"/>
      <c r="B106" s="8"/>
      <c r="C106" s="8"/>
    </row>
    <row r="107" spans="1:3" x14ac:dyDescent="0.25">
      <c r="A107" s="8"/>
      <c r="B107" s="8"/>
      <c r="C107" s="8"/>
    </row>
    <row r="108" spans="1:3" x14ac:dyDescent="0.25">
      <c r="A108" s="8"/>
      <c r="B108" s="8"/>
      <c r="C108" s="8"/>
    </row>
    <row r="109" spans="1:3" x14ac:dyDescent="0.25">
      <c r="A109" s="8"/>
      <c r="B109" s="8"/>
      <c r="C109" s="8"/>
    </row>
    <row r="110" spans="1:3" x14ac:dyDescent="0.25">
      <c r="A110" s="8"/>
      <c r="B110" s="8"/>
      <c r="C110" s="8"/>
    </row>
    <row r="111" spans="1:3" x14ac:dyDescent="0.25">
      <c r="A111" s="8"/>
      <c r="B111" s="8"/>
      <c r="C111" s="8"/>
    </row>
    <row r="112" spans="1:3" x14ac:dyDescent="0.25">
      <c r="A112" s="8"/>
      <c r="B112" s="8"/>
      <c r="C112" s="8"/>
    </row>
    <row r="113" spans="1:3" x14ac:dyDescent="0.25">
      <c r="A113" s="8"/>
      <c r="B113" s="8"/>
      <c r="C113" s="8"/>
    </row>
    <row r="114" spans="1:3" x14ac:dyDescent="0.25">
      <c r="A114" s="8"/>
      <c r="B114" s="8"/>
      <c r="C114" s="8"/>
    </row>
    <row r="115" spans="1:3" x14ac:dyDescent="0.25">
      <c r="A115" s="8"/>
      <c r="B115" s="8"/>
      <c r="C115" s="8"/>
    </row>
    <row r="116" spans="1:3" x14ac:dyDescent="0.25">
      <c r="A116" s="8"/>
      <c r="B116" s="8"/>
      <c r="C116" s="8"/>
    </row>
    <row r="117" spans="1:3" x14ac:dyDescent="0.25">
      <c r="A117" s="8"/>
      <c r="B117" s="8"/>
      <c r="C117" s="8"/>
    </row>
    <row r="118" spans="1:3" x14ac:dyDescent="0.25">
      <c r="A118" s="8"/>
      <c r="B118" s="8"/>
      <c r="C118" s="8"/>
    </row>
    <row r="119" spans="1:3" x14ac:dyDescent="0.25">
      <c r="A119" s="8"/>
      <c r="B119" s="8"/>
      <c r="C119" s="8"/>
    </row>
    <row r="120" spans="1:3" x14ac:dyDescent="0.25">
      <c r="A120" s="8"/>
      <c r="B120" s="8"/>
      <c r="C120" s="8"/>
    </row>
    <row r="121" spans="1:3" x14ac:dyDescent="0.25">
      <c r="A121" s="8"/>
      <c r="B121" s="8"/>
      <c r="C121" s="8"/>
    </row>
    <row r="122" spans="1:3" x14ac:dyDescent="0.25">
      <c r="A122" s="8"/>
      <c r="B122" s="8"/>
      <c r="C122" s="8"/>
    </row>
    <row r="123" spans="1:3" x14ac:dyDescent="0.25">
      <c r="A123" s="8"/>
      <c r="B123" s="8"/>
      <c r="C123" s="8"/>
    </row>
    <row r="124" spans="1:3" x14ac:dyDescent="0.25">
      <c r="A124" s="8"/>
      <c r="B124" s="8"/>
      <c r="C124" s="8"/>
    </row>
    <row r="125" spans="1:3" x14ac:dyDescent="0.25">
      <c r="A125" s="8"/>
      <c r="B125" s="8"/>
      <c r="C125" s="8"/>
    </row>
    <row r="126" spans="1:3" x14ac:dyDescent="0.25">
      <c r="A126" s="8"/>
      <c r="B126" s="8"/>
      <c r="C126" s="8"/>
    </row>
    <row r="127" spans="1:3" x14ac:dyDescent="0.25">
      <c r="A127" s="8"/>
      <c r="B127" s="8"/>
      <c r="C127" s="8"/>
    </row>
    <row r="128" spans="1:3" x14ac:dyDescent="0.25">
      <c r="A128" s="8"/>
      <c r="B128" s="8"/>
      <c r="C128" s="8"/>
    </row>
    <row r="129" spans="1:3" x14ac:dyDescent="0.25">
      <c r="A129" s="8"/>
      <c r="B129" s="8"/>
      <c r="C129" s="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I25"/>
  <sheetViews>
    <sheetView workbookViewId="0">
      <selection activeCell="G13" sqref="G13"/>
    </sheetView>
  </sheetViews>
  <sheetFormatPr defaultColWidth="12.6640625" defaultRowHeight="15.75" customHeight="1" x14ac:dyDescent="0.25"/>
  <cols>
    <col min="1" max="1" width="15" customWidth="1"/>
    <col min="2" max="2" width="6.44140625" customWidth="1"/>
    <col min="3" max="3" width="8" customWidth="1"/>
  </cols>
  <sheetData>
    <row r="1" spans="1:9" ht="36.75" customHeight="1" x14ac:dyDescent="0.25">
      <c r="A1" s="8" t="s">
        <v>84</v>
      </c>
      <c r="B1" s="19" t="s">
        <v>85</v>
      </c>
      <c r="C1" s="19" t="s">
        <v>86</v>
      </c>
      <c r="D1" s="8" t="s">
        <v>87</v>
      </c>
    </row>
    <row r="2" spans="1:9" ht="13.2" x14ac:dyDescent="0.25">
      <c r="A2" s="8" t="s">
        <v>88</v>
      </c>
      <c r="B2" s="8" t="s">
        <v>54</v>
      </c>
      <c r="C2" s="8">
        <v>137</v>
      </c>
      <c r="D2" s="8">
        <v>7.125</v>
      </c>
    </row>
    <row r="3" spans="1:9" ht="13.2" x14ac:dyDescent="0.25">
      <c r="A3" s="8" t="s">
        <v>88</v>
      </c>
      <c r="B3" s="8" t="s">
        <v>55</v>
      </c>
      <c r="C3" s="8">
        <v>143</v>
      </c>
      <c r="D3" s="8">
        <v>7.125</v>
      </c>
    </row>
    <row r="4" spans="1:9" ht="13.2" x14ac:dyDescent="0.25">
      <c r="A4" s="8" t="s">
        <v>53</v>
      </c>
      <c r="B4" s="8" t="s">
        <v>54</v>
      </c>
      <c r="C4" s="8">
        <v>153</v>
      </c>
      <c r="D4" s="8">
        <v>8.1750000000000007</v>
      </c>
    </row>
    <row r="5" spans="1:9" ht="13.2" x14ac:dyDescent="0.25">
      <c r="A5" s="8" t="s">
        <v>53</v>
      </c>
      <c r="B5" s="8" t="s">
        <v>55</v>
      </c>
      <c r="C5" s="8">
        <v>157</v>
      </c>
      <c r="D5" s="8">
        <v>8.16</v>
      </c>
      <c r="G5" s="9" t="s">
        <v>89</v>
      </c>
      <c r="H5" s="9"/>
      <c r="I5" s="9"/>
    </row>
    <row r="6" spans="1:9" ht="13.2" x14ac:dyDescent="0.25">
      <c r="A6" s="8" t="s">
        <v>90</v>
      </c>
      <c r="B6" s="8" t="s">
        <v>54</v>
      </c>
      <c r="C6" s="8">
        <v>163</v>
      </c>
      <c r="D6" s="8">
        <v>8.89</v>
      </c>
      <c r="G6" s="9" t="s">
        <v>91</v>
      </c>
      <c r="H6" s="9"/>
      <c r="I6" s="9"/>
    </row>
    <row r="7" spans="1:9" ht="13.2" x14ac:dyDescent="0.25">
      <c r="A7" s="8" t="s">
        <v>90</v>
      </c>
      <c r="B7" s="8" t="s">
        <v>55</v>
      </c>
      <c r="C7" s="8" t="s">
        <v>92</v>
      </c>
      <c r="D7" s="8">
        <v>9.8699999999999992</v>
      </c>
      <c r="G7" s="9" t="s">
        <v>93</v>
      </c>
      <c r="H7" s="9"/>
      <c r="I7" s="9"/>
    </row>
    <row r="8" spans="1:9" ht="13.2" x14ac:dyDescent="0.25">
      <c r="A8" s="8" t="s">
        <v>94</v>
      </c>
      <c r="B8" s="8" t="s">
        <v>54</v>
      </c>
      <c r="C8" s="8">
        <v>225</v>
      </c>
      <c r="D8" s="8">
        <v>12.048</v>
      </c>
      <c r="G8" s="9" t="s">
        <v>95</v>
      </c>
      <c r="H8" s="9"/>
      <c r="I8" s="9"/>
    </row>
    <row r="9" spans="1:9" ht="13.2" x14ac:dyDescent="0.25">
      <c r="A9" s="8" t="s">
        <v>94</v>
      </c>
      <c r="B9" s="8" t="s">
        <v>55</v>
      </c>
      <c r="C9" s="8">
        <v>227</v>
      </c>
      <c r="D9" s="8">
        <v>12.099</v>
      </c>
      <c r="G9" s="9" t="s">
        <v>96</v>
      </c>
      <c r="H9" s="9"/>
      <c r="I9" s="9"/>
    </row>
    <row r="10" spans="1:9" ht="13.2" x14ac:dyDescent="0.25">
      <c r="A10" s="8" t="s">
        <v>97</v>
      </c>
      <c r="B10" s="8" t="s">
        <v>54</v>
      </c>
      <c r="C10" s="8">
        <v>225</v>
      </c>
      <c r="D10" s="8">
        <v>12.276</v>
      </c>
      <c r="G10" s="9" t="s">
        <v>98</v>
      </c>
      <c r="H10" s="9"/>
      <c r="I10" s="9"/>
    </row>
    <row r="11" spans="1:9" ht="13.2" x14ac:dyDescent="0.25">
      <c r="A11" s="8" t="s">
        <v>97</v>
      </c>
      <c r="B11" s="8" t="s">
        <v>55</v>
      </c>
      <c r="C11" s="8">
        <v>227</v>
      </c>
      <c r="D11" s="8">
        <v>12.305</v>
      </c>
      <c r="G11" s="9"/>
      <c r="H11" s="9"/>
      <c r="I11" s="9"/>
    </row>
    <row r="12" spans="1:9" ht="13.2" x14ac:dyDescent="0.25">
      <c r="A12" s="8" t="s">
        <v>56</v>
      </c>
      <c r="B12" s="8" t="s">
        <v>54</v>
      </c>
      <c r="C12" s="8">
        <v>190</v>
      </c>
      <c r="D12" s="8">
        <v>13.196</v>
      </c>
    </row>
    <row r="13" spans="1:9" ht="13.2" x14ac:dyDescent="0.25">
      <c r="A13" s="8" t="s">
        <v>56</v>
      </c>
      <c r="B13" s="8" t="s">
        <v>55</v>
      </c>
      <c r="C13" s="8">
        <v>195</v>
      </c>
      <c r="D13" s="8">
        <v>13.206</v>
      </c>
    </row>
    <row r="14" spans="1:9" ht="13.2" x14ac:dyDescent="0.25">
      <c r="A14" s="8" t="s">
        <v>99</v>
      </c>
      <c r="B14" s="8" t="s">
        <v>54</v>
      </c>
      <c r="C14" s="8">
        <v>261</v>
      </c>
      <c r="D14" s="8">
        <v>15.08</v>
      </c>
    </row>
    <row r="15" spans="1:9" ht="13.2" x14ac:dyDescent="0.25">
      <c r="A15" s="8" t="s">
        <v>99</v>
      </c>
      <c r="B15" s="8" t="s">
        <v>55</v>
      </c>
      <c r="C15" s="8">
        <v>267</v>
      </c>
      <c r="D15" s="8">
        <v>15.069000000000001</v>
      </c>
    </row>
    <row r="16" spans="1:9" ht="13.2" x14ac:dyDescent="0.25">
      <c r="A16" s="8" t="s">
        <v>100</v>
      </c>
      <c r="B16" s="8" t="s">
        <v>54</v>
      </c>
      <c r="C16" s="8">
        <v>295</v>
      </c>
      <c r="D16" s="8">
        <v>14.956</v>
      </c>
    </row>
    <row r="17" spans="1:4" ht="13.2" x14ac:dyDescent="0.25">
      <c r="A17" s="8" t="s">
        <v>100</v>
      </c>
      <c r="B17" s="8" t="s">
        <v>55</v>
      </c>
      <c r="C17" s="10"/>
      <c r="D17" s="10"/>
    </row>
    <row r="18" spans="1:4" ht="13.2" x14ac:dyDescent="0.25">
      <c r="A18" s="8" t="s">
        <v>101</v>
      </c>
      <c r="B18" s="8" t="s">
        <v>54</v>
      </c>
      <c r="C18" s="8">
        <v>293</v>
      </c>
      <c r="D18" s="8">
        <v>14.981</v>
      </c>
    </row>
    <row r="19" spans="1:4" ht="13.2" x14ac:dyDescent="0.25">
      <c r="A19" s="8" t="s">
        <v>101</v>
      </c>
      <c r="B19" s="8" t="s">
        <v>55</v>
      </c>
      <c r="C19" s="8">
        <v>311</v>
      </c>
      <c r="D19" s="8" t="s">
        <v>102</v>
      </c>
    </row>
    <row r="20" spans="1:4" ht="13.2" x14ac:dyDescent="0.25">
      <c r="A20" s="8" t="s">
        <v>103</v>
      </c>
      <c r="B20" s="8" t="s">
        <v>54</v>
      </c>
      <c r="C20" s="8">
        <v>297</v>
      </c>
      <c r="D20" s="10"/>
    </row>
    <row r="21" spans="1:4" ht="13.2" x14ac:dyDescent="0.25">
      <c r="A21" s="8" t="s">
        <v>103</v>
      </c>
      <c r="B21" s="8" t="s">
        <v>55</v>
      </c>
      <c r="C21" s="10"/>
      <c r="D21" s="10"/>
    </row>
    <row r="22" spans="1:4" ht="13.2" x14ac:dyDescent="0.25">
      <c r="A22" s="8" t="s">
        <v>104</v>
      </c>
      <c r="B22" s="8" t="s">
        <v>54</v>
      </c>
      <c r="C22" s="8">
        <v>299</v>
      </c>
      <c r="D22" s="10"/>
    </row>
    <row r="23" spans="1:4" ht="13.2" x14ac:dyDescent="0.25">
      <c r="A23" s="8" t="s">
        <v>104</v>
      </c>
      <c r="B23" s="8" t="s">
        <v>55</v>
      </c>
      <c r="C23" s="10"/>
      <c r="D23" s="10"/>
    </row>
    <row r="24" spans="1:4" ht="13.2" x14ac:dyDescent="0.25">
      <c r="A24" s="8" t="s">
        <v>105</v>
      </c>
      <c r="B24" s="8" t="s">
        <v>54</v>
      </c>
      <c r="C24" s="8">
        <v>307</v>
      </c>
      <c r="D24" s="10"/>
    </row>
    <row r="25" spans="1:4" ht="13.2" x14ac:dyDescent="0.25">
      <c r="A25" s="8" t="s">
        <v>105</v>
      </c>
      <c r="B25" s="8" t="s">
        <v>55</v>
      </c>
      <c r="C25" s="10"/>
      <c r="D25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B3ABE-0D0E-46F4-9144-B72630E92CD7}">
  <sheetPr>
    <outlinePr summaryBelow="0" summaryRight="0"/>
  </sheetPr>
  <dimension ref="A1:P167"/>
  <sheetViews>
    <sheetView workbookViewId="0">
      <pane ySplit="1" topLeftCell="A2" activePane="bottomLeft" state="frozen"/>
      <selection pane="bottomLeft" activeCell="H13" sqref="H13"/>
    </sheetView>
  </sheetViews>
  <sheetFormatPr defaultColWidth="12.6640625" defaultRowHeight="15.75" customHeight="1" x14ac:dyDescent="0.25"/>
  <cols>
    <col min="1" max="7" width="10.109375" customWidth="1"/>
  </cols>
  <sheetData>
    <row r="1" spans="1:16" x14ac:dyDescent="0.25">
      <c r="A1" s="20" t="s">
        <v>1</v>
      </c>
      <c r="B1" s="20" t="s">
        <v>154</v>
      </c>
      <c r="C1" s="20" t="s">
        <v>155</v>
      </c>
      <c r="D1" s="20" t="s">
        <v>156</v>
      </c>
      <c r="E1" s="20" t="s">
        <v>157</v>
      </c>
      <c r="F1" s="20" t="s">
        <v>158</v>
      </c>
      <c r="G1" s="20" t="s">
        <v>159</v>
      </c>
      <c r="H1" s="20" t="s">
        <v>160</v>
      </c>
      <c r="I1" s="20" t="s">
        <v>161</v>
      </c>
      <c r="J1" s="20" t="s">
        <v>162</v>
      </c>
      <c r="K1" s="8"/>
      <c r="L1" s="8"/>
      <c r="M1" s="8"/>
      <c r="N1" s="8"/>
      <c r="O1" s="8"/>
      <c r="P1" s="8"/>
    </row>
    <row r="2" spans="1:16" x14ac:dyDescent="0.25">
      <c r="A2" s="20" t="s">
        <v>109</v>
      </c>
      <c r="B2" s="71">
        <v>434.54051836832315</v>
      </c>
      <c r="C2" s="71">
        <v>480.98457807666693</v>
      </c>
      <c r="D2" s="71">
        <v>388.09645865997936</v>
      </c>
      <c r="E2" s="72">
        <v>28.752392359301243</v>
      </c>
      <c r="F2" s="72">
        <v>33.335888172211298</v>
      </c>
      <c r="G2" s="72">
        <v>24.168896546391185</v>
      </c>
      <c r="H2" s="70">
        <v>216.65750308454727</v>
      </c>
      <c r="I2" s="70">
        <v>227.0039289878919</v>
      </c>
      <c r="J2" s="70">
        <v>206.31107718120268</v>
      </c>
      <c r="K2" s="8"/>
      <c r="L2" s="8"/>
      <c r="M2" s="8"/>
      <c r="N2" s="8"/>
      <c r="O2" s="8"/>
      <c r="P2" s="8"/>
    </row>
    <row r="3" spans="1:16" x14ac:dyDescent="0.25">
      <c r="A3" s="20" t="s">
        <v>110</v>
      </c>
      <c r="B3" s="71">
        <v>219.06708818832567</v>
      </c>
      <c r="C3" s="71">
        <v>244.95516653433924</v>
      </c>
      <c r="D3" s="71">
        <v>193.17900984231213</v>
      </c>
      <c r="E3" s="72">
        <v>15.391317527919083</v>
      </c>
      <c r="F3" s="72">
        <v>17.946173831359832</v>
      </c>
      <c r="G3" s="72">
        <v>12.836461224478334</v>
      </c>
      <c r="H3" s="70">
        <v>27.849919616337672</v>
      </c>
      <c r="I3" s="70">
        <v>33.61705293907108</v>
      </c>
      <c r="J3" s="70">
        <v>22.082786293604268</v>
      </c>
      <c r="K3" s="8"/>
      <c r="L3" s="8"/>
      <c r="M3" s="8"/>
      <c r="N3" s="8"/>
      <c r="O3" s="8"/>
      <c r="P3" s="8"/>
    </row>
    <row r="4" spans="1:16" x14ac:dyDescent="0.25">
      <c r="A4" s="20" t="s">
        <v>129</v>
      </c>
      <c r="B4" s="71">
        <v>374.96719090068751</v>
      </c>
      <c r="C4" s="71">
        <v>419.11666760422753</v>
      </c>
      <c r="D4" s="71">
        <v>330.81771419714744</v>
      </c>
      <c r="E4" s="72">
        <v>22.424446699269652</v>
      </c>
      <c r="F4" s="72">
        <v>26.781493496720302</v>
      </c>
      <c r="G4" s="72">
        <v>18.067399901819009</v>
      </c>
      <c r="H4" s="70">
        <v>19.635004885261065</v>
      </c>
      <c r="I4" s="70">
        <v>29.470262445714003</v>
      </c>
      <c r="J4" s="70">
        <v>9.7997473248081217</v>
      </c>
      <c r="K4" s="8"/>
      <c r="L4" s="8"/>
      <c r="M4" s="8"/>
      <c r="N4" s="8"/>
      <c r="O4" s="8"/>
      <c r="P4" s="8"/>
    </row>
    <row r="5" spans="1:16" x14ac:dyDescent="0.25">
      <c r="A5" s="20" t="s">
        <v>130</v>
      </c>
      <c r="B5" s="71">
        <v>396.90382681957129</v>
      </c>
      <c r="C5" s="71">
        <v>441.33787657736985</v>
      </c>
      <c r="D5" s="71">
        <v>352.46977706177273</v>
      </c>
      <c r="E5" s="72">
        <v>26.782443880791348</v>
      </c>
      <c r="F5" s="72">
        <v>31.16757477362151</v>
      </c>
      <c r="G5" s="72">
        <v>22.39731298796119</v>
      </c>
      <c r="H5" s="70">
        <v>28.270749708719752</v>
      </c>
      <c r="I5" s="70">
        <v>38.169402115326619</v>
      </c>
      <c r="J5" s="70">
        <v>18.372097302112884</v>
      </c>
      <c r="K5" s="8"/>
      <c r="L5" s="8"/>
      <c r="M5" s="8"/>
      <c r="N5" s="8"/>
      <c r="O5" s="8"/>
      <c r="P5" s="8"/>
    </row>
    <row r="6" spans="1:16" x14ac:dyDescent="0.25">
      <c r="A6" s="20" t="s">
        <v>131</v>
      </c>
      <c r="B6" s="71">
        <v>445.70006616241034</v>
      </c>
      <c r="C6" s="71">
        <v>491.31006430699375</v>
      </c>
      <c r="D6" s="71">
        <v>400.09006801782687</v>
      </c>
      <c r="E6" s="72">
        <v>19.984667315434866</v>
      </c>
      <c r="F6" s="72">
        <v>24.485850821685872</v>
      </c>
      <c r="G6" s="72">
        <v>15.48348380918387</v>
      </c>
      <c r="H6" s="70">
        <v>233.1333476571852</v>
      </c>
      <c r="I6" s="70">
        <v>243.29396818041303</v>
      </c>
      <c r="J6" s="70">
        <v>222.97272713395733</v>
      </c>
      <c r="K6" s="8"/>
      <c r="L6" s="8"/>
      <c r="M6" s="8"/>
      <c r="N6" s="8"/>
      <c r="O6" s="8"/>
      <c r="P6" s="8"/>
    </row>
    <row r="7" spans="1:16" x14ac:dyDescent="0.25">
      <c r="A7" s="20" t="s">
        <v>132</v>
      </c>
      <c r="B7" s="71">
        <v>535.69874635665872</v>
      </c>
      <c r="C7" s="71">
        <v>579.28987376132829</v>
      </c>
      <c r="D7" s="71">
        <v>492.10761895198908</v>
      </c>
      <c r="E7" s="72">
        <v>24.317059552901515</v>
      </c>
      <c r="F7" s="72">
        <v>28.619003680827038</v>
      </c>
      <c r="G7" s="72">
        <v>20.015115424975992</v>
      </c>
      <c r="H7" s="70">
        <v>46.109225703067445</v>
      </c>
      <c r="I7" s="70">
        <v>55.820098795727837</v>
      </c>
      <c r="J7" s="70">
        <v>36.398352610407052</v>
      </c>
      <c r="K7" s="8"/>
      <c r="L7" s="8"/>
      <c r="M7" s="8"/>
      <c r="N7" s="8"/>
      <c r="O7" s="8"/>
      <c r="P7" s="8"/>
    </row>
    <row r="8" spans="1:16" x14ac:dyDescent="0.25">
      <c r="A8" s="20" t="s">
        <v>133</v>
      </c>
      <c r="B8" s="71">
        <v>405.65760183257828</v>
      </c>
      <c r="C8" s="71">
        <v>450.50460744314449</v>
      </c>
      <c r="D8" s="71">
        <v>360.81059622201201</v>
      </c>
      <c r="E8" s="72">
        <v>20.116262253254288</v>
      </c>
      <c r="F8" s="72">
        <v>24.542147150664661</v>
      </c>
      <c r="G8" s="72">
        <v>15.690377355843923</v>
      </c>
      <c r="H8" s="70">
        <v>187.64735648148897</v>
      </c>
      <c r="I8" s="70">
        <v>197.63800379893792</v>
      </c>
      <c r="J8" s="70">
        <v>177.65670916404002</v>
      </c>
      <c r="K8" s="8"/>
      <c r="L8" s="8"/>
      <c r="M8" s="8"/>
      <c r="N8" s="8"/>
      <c r="O8" s="8"/>
      <c r="P8" s="8"/>
    </row>
    <row r="9" spans="1:16" x14ac:dyDescent="0.25">
      <c r="A9" s="20" t="s">
        <v>134</v>
      </c>
      <c r="B9" s="71">
        <v>774.27498697724889</v>
      </c>
      <c r="C9" s="71">
        <v>818.87330309274739</v>
      </c>
      <c r="D9" s="71">
        <v>729.67667086175049</v>
      </c>
      <c r="E9" s="72">
        <v>85.138310088050119</v>
      </c>
      <c r="F9" s="72">
        <v>89.539652185659676</v>
      </c>
      <c r="G9" s="72">
        <v>80.736967990440547</v>
      </c>
      <c r="H9" s="70">
        <v>276.54301454316737</v>
      </c>
      <c r="I9" s="70">
        <v>286.47826085885595</v>
      </c>
      <c r="J9" s="70">
        <v>266.6077682274788</v>
      </c>
      <c r="K9" s="8"/>
      <c r="L9" s="8"/>
      <c r="M9" s="8"/>
      <c r="N9" s="8"/>
      <c r="O9" s="8"/>
      <c r="P9" s="8"/>
    </row>
    <row r="10" spans="1:16" x14ac:dyDescent="0.25">
      <c r="A10" s="20" t="s">
        <v>135</v>
      </c>
      <c r="B10" s="71">
        <v>522.77194810760716</v>
      </c>
      <c r="C10" s="71">
        <v>568.86113438933523</v>
      </c>
      <c r="D10" s="71">
        <v>476.68276182587903</v>
      </c>
      <c r="E10" s="72">
        <v>32.082481888249809</v>
      </c>
      <c r="F10" s="72">
        <v>36.630955765626659</v>
      </c>
      <c r="G10" s="72">
        <v>27.534008010872952</v>
      </c>
      <c r="H10" s="70">
        <v>141.87525981575436</v>
      </c>
      <c r="I10" s="70">
        <v>152.14262993378213</v>
      </c>
      <c r="J10" s="70">
        <v>131.60788969772656</v>
      </c>
      <c r="K10" s="8"/>
      <c r="L10" s="8"/>
      <c r="M10" s="8"/>
      <c r="N10" s="8"/>
      <c r="O10" s="8"/>
      <c r="P10" s="8"/>
    </row>
    <row r="11" spans="1:16" x14ac:dyDescent="0.25">
      <c r="A11" s="20" t="s">
        <v>136</v>
      </c>
      <c r="B11" s="71">
        <v>557.42662367140804</v>
      </c>
      <c r="C11" s="71">
        <v>602.44096885514796</v>
      </c>
      <c r="D11" s="71">
        <v>512.412278487668</v>
      </c>
      <c r="E11" s="72">
        <v>24.209333605176734</v>
      </c>
      <c r="F11" s="72">
        <v>28.651732998472962</v>
      </c>
      <c r="G11" s="72">
        <v>19.766934211880507</v>
      </c>
      <c r="H11" s="70">
        <v>137.87247482493132</v>
      </c>
      <c r="I11" s="70">
        <v>147.90040067714688</v>
      </c>
      <c r="J11" s="70">
        <v>127.84454897271578</v>
      </c>
      <c r="K11" s="8"/>
      <c r="L11" s="8"/>
      <c r="M11" s="8"/>
      <c r="N11" s="8"/>
      <c r="O11" s="8"/>
      <c r="P11" s="8"/>
    </row>
    <row r="12" spans="1:16" x14ac:dyDescent="0.25">
      <c r="A12" s="20" t="s">
        <v>137</v>
      </c>
      <c r="B12" s="71">
        <v>854.26406708219531</v>
      </c>
      <c r="C12" s="71">
        <v>898.53505610693765</v>
      </c>
      <c r="D12" s="71">
        <v>809.99307805745275</v>
      </c>
      <c r="E12" s="72">
        <v>32.053713601288017</v>
      </c>
      <c r="F12" s="72">
        <v>36.42275227065825</v>
      </c>
      <c r="G12" s="72">
        <v>27.684674931917783</v>
      </c>
      <c r="H12" s="70">
        <v>177.57265855436052</v>
      </c>
      <c r="I12" s="70">
        <v>187.43498563103489</v>
      </c>
      <c r="J12" s="70">
        <v>167.71033147768614</v>
      </c>
      <c r="K12" s="8"/>
      <c r="L12" s="8"/>
      <c r="M12" s="8"/>
      <c r="N12" s="8"/>
      <c r="O12" s="8"/>
      <c r="P12" s="8"/>
    </row>
    <row r="13" spans="1:16" x14ac:dyDescent="0.25">
      <c r="A13" s="8"/>
      <c r="B13" s="8"/>
      <c r="C13" s="8"/>
      <c r="D13" s="8"/>
      <c r="E13" s="8"/>
      <c r="F13" s="8"/>
      <c r="G13" s="8"/>
      <c r="H13" s="11"/>
      <c r="I13" s="8"/>
      <c r="J13" s="69"/>
      <c r="K13" s="8"/>
      <c r="L13" s="8"/>
      <c r="M13" s="8"/>
      <c r="N13" s="8"/>
      <c r="O13" s="8"/>
      <c r="P13" s="8"/>
    </row>
    <row r="14" spans="1:16" x14ac:dyDescent="0.25">
      <c r="A14" s="8"/>
      <c r="B14" s="8"/>
      <c r="C14" s="8"/>
      <c r="D14" s="8"/>
      <c r="E14" s="8"/>
      <c r="F14" s="8"/>
      <c r="G14" s="8"/>
      <c r="H14" s="11"/>
      <c r="I14" s="8"/>
      <c r="J14" s="69"/>
      <c r="K14" s="8"/>
      <c r="L14" s="8"/>
      <c r="M14" s="8"/>
      <c r="N14" s="8"/>
      <c r="O14" s="8"/>
      <c r="P14" s="8"/>
    </row>
    <row r="15" spans="1:16" x14ac:dyDescent="0.25">
      <c r="A15" s="8"/>
      <c r="B15" s="8"/>
      <c r="C15" s="8"/>
      <c r="D15" s="8"/>
      <c r="E15" s="8"/>
      <c r="F15" s="8"/>
      <c r="G15" s="8"/>
      <c r="H15" s="11"/>
      <c r="I15" s="8"/>
      <c r="J15" s="69"/>
      <c r="K15" s="8"/>
      <c r="L15" s="8"/>
      <c r="M15" s="8"/>
      <c r="N15" s="8"/>
      <c r="O15" s="8"/>
      <c r="P15" s="8"/>
    </row>
    <row r="16" spans="1:16" x14ac:dyDescent="0.25">
      <c r="A16" s="8"/>
      <c r="B16" s="8"/>
      <c r="C16" s="8"/>
      <c r="D16" s="8"/>
      <c r="E16" s="8"/>
      <c r="F16" s="8"/>
      <c r="G16" s="8"/>
      <c r="H16" s="11"/>
      <c r="I16" s="8"/>
      <c r="J16" s="69"/>
      <c r="K16" s="8"/>
      <c r="L16" s="8"/>
      <c r="M16" s="8"/>
      <c r="N16" s="8"/>
      <c r="O16" s="8"/>
      <c r="P16" s="8"/>
    </row>
    <row r="17" spans="1:16" x14ac:dyDescent="0.25">
      <c r="A17" s="8"/>
      <c r="B17" s="8"/>
      <c r="C17" s="8"/>
      <c r="D17" s="8"/>
      <c r="E17" s="8"/>
      <c r="F17" s="8"/>
      <c r="G17" s="8"/>
      <c r="H17" s="11"/>
      <c r="I17" s="8"/>
      <c r="J17" s="69"/>
      <c r="K17" s="8"/>
      <c r="L17" s="8"/>
      <c r="M17" s="8"/>
      <c r="N17" s="8"/>
      <c r="O17" s="8"/>
      <c r="P17" s="8"/>
    </row>
    <row r="18" spans="1:16" x14ac:dyDescent="0.25">
      <c r="A18" s="8"/>
      <c r="B18" s="8"/>
      <c r="C18" s="8"/>
      <c r="D18" s="8"/>
      <c r="E18" s="8"/>
      <c r="F18" s="8"/>
      <c r="G18" s="8"/>
      <c r="H18" s="11"/>
      <c r="I18" s="8"/>
      <c r="J18" s="69"/>
      <c r="K18" s="8"/>
      <c r="L18" s="8"/>
      <c r="M18" s="8"/>
      <c r="N18" s="8"/>
      <c r="O18" s="8"/>
      <c r="P18" s="8"/>
    </row>
    <row r="19" spans="1:16" x14ac:dyDescent="0.25">
      <c r="A19" s="8"/>
      <c r="B19" s="8"/>
      <c r="C19" s="8"/>
      <c r="D19" s="8"/>
      <c r="E19" s="8"/>
      <c r="F19" s="8"/>
      <c r="G19" s="8"/>
      <c r="H19" s="11"/>
      <c r="I19" s="8"/>
      <c r="J19" s="69"/>
      <c r="K19" s="8"/>
      <c r="L19" s="8"/>
      <c r="M19" s="8"/>
      <c r="N19" s="8"/>
      <c r="O19" s="8"/>
      <c r="P19" s="8"/>
    </row>
    <row r="20" spans="1:16" x14ac:dyDescent="0.25">
      <c r="A20" s="8"/>
      <c r="B20" s="8"/>
      <c r="C20" s="8"/>
      <c r="D20" s="8"/>
      <c r="E20" s="8"/>
      <c r="F20" s="8"/>
      <c r="G20" s="8"/>
      <c r="H20" s="11"/>
      <c r="I20" s="8"/>
      <c r="J20" s="69"/>
      <c r="K20" s="8"/>
      <c r="L20" s="8"/>
      <c r="M20" s="8"/>
      <c r="N20" s="8"/>
      <c r="O20" s="8"/>
      <c r="P20" s="8"/>
    </row>
    <row r="21" spans="1:16" x14ac:dyDescent="0.25">
      <c r="A21" s="8"/>
      <c r="B21" s="8"/>
      <c r="C21" s="8"/>
      <c r="D21" s="8"/>
      <c r="E21" s="8"/>
      <c r="F21" s="8"/>
      <c r="G21" s="8"/>
      <c r="H21" s="11"/>
      <c r="I21" s="8"/>
      <c r="J21" s="69"/>
      <c r="K21" s="8"/>
      <c r="L21" s="8"/>
      <c r="M21" s="8"/>
      <c r="N21" s="8"/>
      <c r="O21" s="8"/>
      <c r="P21" s="8"/>
    </row>
    <row r="22" spans="1:16" x14ac:dyDescent="0.25">
      <c r="A22" s="8"/>
      <c r="B22" s="8"/>
      <c r="C22" s="8"/>
      <c r="D22" s="8"/>
      <c r="E22" s="8"/>
      <c r="F22" s="8"/>
      <c r="G22" s="8"/>
      <c r="H22" s="11"/>
      <c r="I22" s="8"/>
      <c r="J22" s="69"/>
      <c r="K22" s="8"/>
      <c r="L22" s="8"/>
      <c r="M22" s="8"/>
      <c r="N22" s="8"/>
      <c r="O22" s="8"/>
      <c r="P22" s="8"/>
    </row>
    <row r="23" spans="1:16" x14ac:dyDescent="0.25">
      <c r="A23" s="8"/>
      <c r="B23" s="8"/>
      <c r="C23" s="8"/>
      <c r="D23" s="8"/>
      <c r="E23" s="8"/>
      <c r="F23" s="8"/>
      <c r="G23" s="8"/>
      <c r="H23" s="11"/>
      <c r="I23" s="8"/>
      <c r="J23" s="69"/>
      <c r="K23" s="8"/>
      <c r="L23" s="8"/>
      <c r="M23" s="8"/>
      <c r="N23" s="8"/>
      <c r="O23" s="8"/>
      <c r="P23" s="8"/>
    </row>
    <row r="24" spans="1:16" x14ac:dyDescent="0.25">
      <c r="A24" s="8"/>
      <c r="B24" s="8"/>
      <c r="C24" s="8"/>
      <c r="D24" s="8"/>
      <c r="E24" s="8"/>
      <c r="F24" s="8"/>
      <c r="G24" s="8"/>
      <c r="H24" s="11"/>
      <c r="I24" s="8"/>
      <c r="J24" s="69"/>
      <c r="K24" s="8"/>
      <c r="L24" s="8"/>
      <c r="M24" s="8"/>
      <c r="N24" s="8"/>
      <c r="O24" s="8"/>
      <c r="P24" s="8"/>
    </row>
    <row r="25" spans="1:16" x14ac:dyDescent="0.25">
      <c r="A25" s="8"/>
      <c r="B25" s="8"/>
      <c r="C25" s="8"/>
      <c r="D25" s="8"/>
      <c r="E25" s="8"/>
      <c r="F25" s="8"/>
      <c r="G25" s="8"/>
      <c r="H25" s="11"/>
      <c r="I25" s="8"/>
      <c r="J25" s="69"/>
      <c r="K25" s="8"/>
      <c r="L25" s="8"/>
      <c r="M25" s="8"/>
      <c r="N25" s="8"/>
      <c r="O25" s="8"/>
      <c r="P25" s="8"/>
    </row>
    <row r="26" spans="1:16" x14ac:dyDescent="0.25">
      <c r="A26" s="8"/>
      <c r="B26" s="8"/>
      <c r="C26" s="8"/>
      <c r="D26" s="8"/>
      <c r="E26" s="8"/>
      <c r="F26" s="8"/>
      <c r="G26" s="8"/>
      <c r="H26" s="11"/>
      <c r="I26" s="8"/>
      <c r="J26" s="69"/>
      <c r="K26" s="8"/>
      <c r="L26" s="8"/>
      <c r="M26" s="8"/>
      <c r="N26" s="8"/>
      <c r="O26" s="8"/>
      <c r="P26" s="8"/>
    </row>
    <row r="27" spans="1:16" x14ac:dyDescent="0.25">
      <c r="A27" s="8"/>
      <c r="B27" s="8"/>
      <c r="C27" s="8"/>
      <c r="D27" s="8"/>
      <c r="E27" s="8"/>
      <c r="F27" s="8"/>
      <c r="G27" s="8"/>
      <c r="H27" s="11"/>
      <c r="I27" s="8"/>
      <c r="J27" s="69"/>
      <c r="K27" s="8"/>
      <c r="L27" s="8"/>
      <c r="M27" s="8"/>
      <c r="N27" s="8"/>
      <c r="O27" s="8"/>
      <c r="P27" s="8"/>
    </row>
    <row r="28" spans="1:16" x14ac:dyDescent="0.25">
      <c r="A28" s="8"/>
      <c r="B28" s="8"/>
      <c r="C28" s="8"/>
      <c r="D28" s="8"/>
      <c r="E28" s="8"/>
      <c r="F28" s="8"/>
      <c r="G28" s="8"/>
      <c r="H28" s="11"/>
      <c r="I28" s="8"/>
      <c r="J28" s="69"/>
      <c r="K28" s="8"/>
      <c r="L28" s="8"/>
      <c r="M28" s="8"/>
      <c r="N28" s="8"/>
      <c r="O28" s="8"/>
      <c r="P28" s="8"/>
    </row>
    <row r="29" spans="1:16" x14ac:dyDescent="0.25">
      <c r="A29" s="8"/>
      <c r="B29" s="8"/>
      <c r="C29" s="8"/>
      <c r="D29" s="8"/>
      <c r="E29" s="8"/>
      <c r="F29" s="8"/>
      <c r="G29" s="8"/>
      <c r="H29" s="11"/>
      <c r="I29" s="8"/>
      <c r="J29" s="69"/>
      <c r="K29" s="8"/>
      <c r="L29" s="8"/>
      <c r="M29" s="8"/>
      <c r="N29" s="8"/>
      <c r="O29" s="8"/>
      <c r="P29" s="8"/>
    </row>
    <row r="30" spans="1:16" x14ac:dyDescent="0.25">
      <c r="A30" s="8"/>
      <c r="B30" s="8"/>
      <c r="C30" s="8"/>
      <c r="D30" s="8"/>
      <c r="E30" s="8"/>
      <c r="F30" s="8"/>
      <c r="G30" s="8"/>
      <c r="H30" s="11"/>
      <c r="I30" s="8"/>
      <c r="J30" s="69"/>
      <c r="K30" s="8"/>
      <c r="L30" s="8"/>
      <c r="M30" s="8"/>
      <c r="N30" s="8"/>
      <c r="O30" s="8"/>
      <c r="P30" s="8"/>
    </row>
    <row r="31" spans="1:16" x14ac:dyDescent="0.25">
      <c r="A31" s="8"/>
      <c r="B31" s="8"/>
      <c r="C31" s="8"/>
      <c r="D31" s="8"/>
      <c r="E31" s="8"/>
      <c r="F31" s="8"/>
      <c r="G31" s="8"/>
      <c r="H31" s="11"/>
      <c r="I31" s="8"/>
      <c r="J31" s="69"/>
      <c r="K31" s="8"/>
      <c r="L31" s="8"/>
      <c r="M31" s="8"/>
      <c r="N31" s="8"/>
      <c r="O31" s="8"/>
      <c r="P31" s="8"/>
    </row>
    <row r="32" spans="1:16" x14ac:dyDescent="0.25">
      <c r="A32" s="8"/>
      <c r="B32" s="8"/>
      <c r="C32" s="8"/>
      <c r="D32" s="8"/>
      <c r="E32" s="8"/>
      <c r="F32" s="8"/>
      <c r="G32" s="8"/>
      <c r="H32" s="11"/>
      <c r="I32" s="8"/>
      <c r="J32" s="69"/>
      <c r="K32" s="8"/>
      <c r="L32" s="8"/>
      <c r="M32" s="8"/>
      <c r="N32" s="8"/>
      <c r="O32" s="8"/>
      <c r="P32" s="8"/>
    </row>
    <row r="33" spans="1:16" x14ac:dyDescent="0.25">
      <c r="A33" s="8"/>
      <c r="B33" s="8"/>
      <c r="C33" s="8"/>
      <c r="D33" s="8"/>
      <c r="E33" s="8"/>
      <c r="F33" s="8"/>
      <c r="G33" s="8"/>
      <c r="H33" s="11"/>
      <c r="I33" s="8"/>
      <c r="J33" s="69"/>
      <c r="K33" s="8"/>
      <c r="L33" s="8"/>
      <c r="M33" s="8"/>
      <c r="N33" s="8"/>
      <c r="O33" s="8"/>
      <c r="P33" s="8"/>
    </row>
    <row r="34" spans="1:16" x14ac:dyDescent="0.25">
      <c r="A34" s="8"/>
      <c r="B34" s="8"/>
      <c r="C34" s="8"/>
      <c r="D34" s="8"/>
      <c r="E34" s="8"/>
      <c r="F34" s="8"/>
      <c r="G34" s="8"/>
      <c r="H34" s="11"/>
      <c r="I34" s="8"/>
      <c r="J34" s="69"/>
      <c r="K34" s="8"/>
      <c r="L34" s="8"/>
      <c r="M34" s="8"/>
      <c r="N34" s="8"/>
      <c r="O34" s="8"/>
      <c r="P34" s="8"/>
    </row>
    <row r="35" spans="1:16" x14ac:dyDescent="0.25">
      <c r="A35" s="8"/>
      <c r="B35" s="8"/>
      <c r="C35" s="8"/>
      <c r="D35" s="8"/>
      <c r="E35" s="8"/>
      <c r="F35" s="8"/>
      <c r="G35" s="8"/>
      <c r="H35" s="11"/>
      <c r="I35" s="8"/>
      <c r="J35" s="69"/>
      <c r="K35" s="8"/>
      <c r="L35" s="8"/>
      <c r="M35" s="8"/>
      <c r="N35" s="8"/>
      <c r="O35" s="8"/>
      <c r="P35" s="8"/>
    </row>
    <row r="36" spans="1:16" x14ac:dyDescent="0.25">
      <c r="A36" s="8"/>
      <c r="B36" s="8"/>
      <c r="C36" s="8"/>
      <c r="D36" s="8"/>
      <c r="E36" s="8"/>
      <c r="F36" s="8"/>
      <c r="G36" s="8"/>
      <c r="H36" s="11"/>
      <c r="I36" s="8"/>
      <c r="J36" s="69"/>
      <c r="K36" s="8"/>
      <c r="L36" s="8"/>
      <c r="M36" s="8"/>
      <c r="N36" s="8"/>
      <c r="O36" s="8"/>
      <c r="P36" s="8"/>
    </row>
    <row r="37" spans="1:16" x14ac:dyDescent="0.25">
      <c r="A37" s="8"/>
      <c r="B37" s="8"/>
      <c r="C37" s="8"/>
      <c r="D37" s="8"/>
      <c r="E37" s="8"/>
      <c r="F37" s="8"/>
      <c r="G37" s="8"/>
      <c r="H37" s="11"/>
      <c r="I37" s="8"/>
      <c r="J37" s="69"/>
      <c r="K37" s="8"/>
      <c r="L37" s="8"/>
      <c r="M37" s="8"/>
      <c r="N37" s="8"/>
      <c r="O37" s="8"/>
      <c r="P37" s="8"/>
    </row>
    <row r="38" spans="1:16" x14ac:dyDescent="0.25">
      <c r="A38" s="8"/>
      <c r="B38" s="8"/>
      <c r="C38" s="8"/>
      <c r="D38" s="8"/>
      <c r="E38" s="8"/>
      <c r="F38" s="8"/>
      <c r="G38" s="8"/>
      <c r="H38" s="11"/>
      <c r="I38" s="8"/>
      <c r="J38" s="69"/>
      <c r="K38" s="8"/>
      <c r="L38" s="8"/>
      <c r="M38" s="8"/>
      <c r="N38" s="8"/>
      <c r="O38" s="8"/>
      <c r="P38" s="8"/>
    </row>
    <row r="39" spans="1:16" x14ac:dyDescent="0.25">
      <c r="A39" s="8"/>
      <c r="B39" s="8"/>
      <c r="C39" s="8"/>
      <c r="D39" s="8"/>
      <c r="E39" s="8"/>
      <c r="F39" s="8"/>
      <c r="G39" s="8"/>
      <c r="H39" s="11"/>
      <c r="I39" s="8"/>
      <c r="J39" s="69"/>
      <c r="K39" s="8"/>
      <c r="L39" s="8"/>
      <c r="M39" s="8"/>
      <c r="N39" s="8"/>
      <c r="O39" s="8"/>
      <c r="P39" s="8"/>
    </row>
    <row r="40" spans="1:16" x14ac:dyDescent="0.25">
      <c r="A40" s="8"/>
      <c r="B40" s="8"/>
      <c r="C40" s="8"/>
      <c r="D40" s="8"/>
      <c r="E40" s="8"/>
      <c r="F40" s="8"/>
      <c r="G40" s="8"/>
      <c r="H40" s="11"/>
      <c r="I40" s="8"/>
      <c r="J40" s="69"/>
      <c r="K40" s="8"/>
      <c r="L40" s="8"/>
      <c r="M40" s="8"/>
      <c r="N40" s="8"/>
      <c r="O40" s="8"/>
      <c r="P40" s="8"/>
    </row>
    <row r="41" spans="1:16" x14ac:dyDescent="0.25">
      <c r="A41" s="8"/>
      <c r="B41" s="8"/>
      <c r="C41" s="8"/>
      <c r="D41" s="8"/>
      <c r="E41" s="8"/>
      <c r="F41" s="8"/>
      <c r="G41" s="8"/>
      <c r="H41" s="11"/>
      <c r="I41" s="8"/>
      <c r="J41" s="69"/>
      <c r="K41" s="8"/>
      <c r="L41" s="8"/>
      <c r="M41" s="8"/>
      <c r="N41" s="8"/>
      <c r="O41" s="8"/>
      <c r="P41" s="8"/>
    </row>
    <row r="42" spans="1:16" x14ac:dyDescent="0.25">
      <c r="A42" s="8"/>
      <c r="B42" s="8"/>
      <c r="C42" s="8"/>
      <c r="D42" s="8"/>
      <c r="E42" s="8"/>
      <c r="F42" s="8"/>
      <c r="G42" s="8"/>
      <c r="H42" s="11"/>
      <c r="I42" s="8"/>
      <c r="J42" s="69"/>
      <c r="K42" s="8"/>
      <c r="L42" s="8"/>
      <c r="M42" s="8"/>
      <c r="N42" s="8"/>
      <c r="O42" s="8"/>
      <c r="P42" s="8"/>
    </row>
    <row r="43" spans="1:16" x14ac:dyDescent="0.25">
      <c r="A43" s="8"/>
      <c r="B43" s="8"/>
      <c r="C43" s="8"/>
      <c r="D43" s="8"/>
      <c r="E43" s="8"/>
      <c r="F43" s="8"/>
      <c r="G43" s="8"/>
      <c r="H43" s="11"/>
      <c r="I43" s="8"/>
      <c r="J43" s="69"/>
      <c r="K43" s="8"/>
      <c r="L43" s="8"/>
      <c r="M43" s="8"/>
      <c r="N43" s="8"/>
      <c r="O43" s="8"/>
      <c r="P43" s="8"/>
    </row>
    <row r="44" spans="1:16" x14ac:dyDescent="0.25">
      <c r="A44" s="8"/>
      <c r="B44" s="8"/>
      <c r="C44" s="8"/>
      <c r="D44" s="8"/>
      <c r="E44" s="8"/>
      <c r="F44" s="8"/>
      <c r="G44" s="8"/>
      <c r="H44" s="11"/>
      <c r="I44" s="8"/>
      <c r="J44" s="69"/>
      <c r="K44" s="8"/>
      <c r="L44" s="8"/>
      <c r="M44" s="8"/>
      <c r="N44" s="8"/>
      <c r="O44" s="8"/>
      <c r="P44" s="8"/>
    </row>
    <row r="45" spans="1:16" x14ac:dyDescent="0.25">
      <c r="A45" s="8"/>
      <c r="B45" s="8"/>
      <c r="C45" s="8"/>
      <c r="D45" s="8"/>
      <c r="E45" s="8"/>
      <c r="F45" s="8"/>
      <c r="G45" s="8"/>
      <c r="H45" s="11"/>
      <c r="I45" s="8"/>
      <c r="J45" s="69"/>
      <c r="K45" s="8"/>
      <c r="L45" s="8"/>
      <c r="M45" s="8"/>
      <c r="N45" s="8"/>
      <c r="O45" s="8"/>
      <c r="P45" s="8"/>
    </row>
    <row r="46" spans="1:16" x14ac:dyDescent="0.25">
      <c r="A46" s="8"/>
      <c r="B46" s="8"/>
      <c r="C46" s="8"/>
      <c r="D46" s="8"/>
      <c r="E46" s="8"/>
      <c r="F46" s="8"/>
      <c r="G46" s="8"/>
      <c r="H46" s="11"/>
      <c r="I46" s="8"/>
      <c r="J46" s="69"/>
      <c r="K46" s="8"/>
      <c r="L46" s="8"/>
      <c r="M46" s="8"/>
      <c r="N46" s="8"/>
      <c r="O46" s="8"/>
      <c r="P46" s="8"/>
    </row>
    <row r="47" spans="1:16" x14ac:dyDescent="0.25">
      <c r="A47" s="8"/>
      <c r="B47" s="8"/>
      <c r="C47" s="8"/>
      <c r="D47" s="8"/>
      <c r="E47" s="8"/>
      <c r="F47" s="8"/>
      <c r="G47" s="8"/>
      <c r="H47" s="11"/>
      <c r="I47" s="8"/>
      <c r="J47" s="69"/>
      <c r="K47" s="8"/>
      <c r="L47" s="8"/>
      <c r="M47" s="8"/>
      <c r="N47" s="8"/>
      <c r="O47" s="8"/>
      <c r="P47" s="8"/>
    </row>
    <row r="48" spans="1:16" x14ac:dyDescent="0.25">
      <c r="A48" s="8"/>
      <c r="B48" s="8"/>
      <c r="C48" s="8"/>
      <c r="D48" s="8"/>
      <c r="E48" s="8"/>
      <c r="F48" s="8"/>
      <c r="G48" s="8"/>
      <c r="H48" s="11"/>
      <c r="I48" s="8"/>
      <c r="J48" s="69"/>
      <c r="K48" s="8"/>
      <c r="L48" s="8"/>
      <c r="M48" s="8"/>
      <c r="N48" s="8"/>
      <c r="O48" s="8"/>
      <c r="P48" s="8"/>
    </row>
    <row r="49" spans="1:16" x14ac:dyDescent="0.25">
      <c r="A49" s="8"/>
      <c r="B49" s="8"/>
      <c r="C49" s="8"/>
      <c r="D49" s="8"/>
      <c r="E49" s="8"/>
      <c r="F49" s="8"/>
      <c r="G49" s="8"/>
      <c r="H49" s="11"/>
      <c r="I49" s="8"/>
      <c r="J49" s="69"/>
      <c r="K49" s="8"/>
      <c r="L49" s="8"/>
      <c r="M49" s="8"/>
      <c r="N49" s="8"/>
      <c r="O49" s="8"/>
      <c r="P49" s="8"/>
    </row>
    <row r="50" spans="1:16" x14ac:dyDescent="0.25">
      <c r="A50" s="8"/>
      <c r="B50" s="8"/>
      <c r="C50" s="8"/>
      <c r="D50" s="8"/>
      <c r="E50" s="8"/>
      <c r="F50" s="8"/>
      <c r="G50" s="8"/>
      <c r="H50" s="11"/>
      <c r="I50" s="8"/>
      <c r="J50" s="69"/>
      <c r="K50" s="8"/>
      <c r="L50" s="8"/>
      <c r="M50" s="8"/>
      <c r="N50" s="8"/>
      <c r="O50" s="8"/>
      <c r="P50" s="8"/>
    </row>
    <row r="51" spans="1:16" x14ac:dyDescent="0.25">
      <c r="A51" s="8"/>
      <c r="B51" s="8"/>
      <c r="C51" s="8"/>
      <c r="D51" s="8"/>
      <c r="E51" s="8"/>
      <c r="F51" s="8"/>
      <c r="G51" s="8"/>
      <c r="H51" s="11"/>
      <c r="I51" s="8"/>
      <c r="J51" s="69"/>
      <c r="K51" s="8"/>
      <c r="L51" s="8"/>
      <c r="M51" s="8"/>
      <c r="N51" s="8"/>
      <c r="O51" s="8"/>
      <c r="P51" s="8"/>
    </row>
    <row r="52" spans="1:16" x14ac:dyDescent="0.25">
      <c r="A52" s="8"/>
      <c r="B52" s="8"/>
      <c r="C52" s="8"/>
      <c r="D52" s="8"/>
      <c r="E52" s="8"/>
      <c r="F52" s="8"/>
      <c r="G52" s="8"/>
      <c r="H52" s="11"/>
      <c r="I52" s="8"/>
      <c r="J52" s="69"/>
      <c r="K52" s="8"/>
      <c r="L52" s="8"/>
      <c r="M52" s="8"/>
      <c r="N52" s="8"/>
      <c r="O52" s="8"/>
      <c r="P52" s="8"/>
    </row>
    <row r="53" spans="1:16" x14ac:dyDescent="0.25">
      <c r="A53" s="8"/>
      <c r="B53" s="8"/>
      <c r="C53" s="8"/>
      <c r="D53" s="8"/>
      <c r="E53" s="8"/>
      <c r="F53" s="8"/>
      <c r="G53" s="8"/>
      <c r="H53" s="11"/>
      <c r="I53" s="8"/>
      <c r="J53" s="69"/>
      <c r="K53" s="8"/>
      <c r="L53" s="8"/>
      <c r="M53" s="8"/>
      <c r="N53" s="8"/>
      <c r="O53" s="8"/>
      <c r="P53" s="8"/>
    </row>
    <row r="54" spans="1:16" x14ac:dyDescent="0.25">
      <c r="A54" s="8"/>
      <c r="B54" s="8"/>
      <c r="C54" s="8"/>
      <c r="D54" s="8"/>
      <c r="E54" s="8"/>
      <c r="F54" s="8"/>
      <c r="G54" s="8"/>
      <c r="H54" s="11"/>
      <c r="I54" s="8"/>
      <c r="J54" s="69"/>
      <c r="K54" s="8"/>
      <c r="L54" s="8"/>
      <c r="M54" s="8"/>
      <c r="N54" s="8"/>
      <c r="O54" s="8"/>
      <c r="P54" s="8"/>
    </row>
    <row r="55" spans="1:16" x14ac:dyDescent="0.25">
      <c r="A55" s="8"/>
      <c r="B55" s="8"/>
      <c r="C55" s="8"/>
      <c r="D55" s="8"/>
      <c r="E55" s="8"/>
      <c r="F55" s="8"/>
      <c r="G55" s="8"/>
      <c r="H55" s="11"/>
      <c r="I55" s="8"/>
      <c r="J55" s="69"/>
      <c r="K55" s="8"/>
      <c r="L55" s="8"/>
      <c r="M55" s="8"/>
      <c r="N55" s="8"/>
      <c r="O55" s="8"/>
      <c r="P55" s="8"/>
    </row>
    <row r="56" spans="1:16" x14ac:dyDescent="0.25">
      <c r="A56" s="8"/>
      <c r="B56" s="8"/>
      <c r="C56" s="8"/>
      <c r="D56" s="8"/>
      <c r="E56" s="8"/>
      <c r="F56" s="8"/>
      <c r="G56" s="8"/>
      <c r="H56" s="11"/>
      <c r="I56" s="8"/>
      <c r="J56" s="69"/>
      <c r="K56" s="8"/>
      <c r="L56" s="8"/>
      <c r="M56" s="8"/>
      <c r="N56" s="8"/>
      <c r="O56" s="8"/>
      <c r="P56" s="8"/>
    </row>
    <row r="57" spans="1:16" x14ac:dyDescent="0.25">
      <c r="A57" s="8"/>
      <c r="B57" s="8"/>
      <c r="C57" s="8"/>
      <c r="D57" s="8"/>
      <c r="E57" s="8"/>
      <c r="F57" s="8"/>
      <c r="G57" s="8"/>
      <c r="H57" s="11"/>
      <c r="I57" s="8"/>
      <c r="J57" s="69"/>
      <c r="K57" s="8"/>
      <c r="L57" s="8"/>
      <c r="M57" s="8"/>
      <c r="N57" s="8"/>
      <c r="O57" s="8"/>
      <c r="P57" s="8"/>
    </row>
    <row r="58" spans="1:16" x14ac:dyDescent="0.25">
      <c r="A58" s="8"/>
      <c r="B58" s="8"/>
      <c r="C58" s="8"/>
      <c r="D58" s="8"/>
      <c r="E58" s="8"/>
      <c r="F58" s="8"/>
      <c r="G58" s="8"/>
      <c r="H58" s="11"/>
      <c r="I58" s="8"/>
      <c r="J58" s="8"/>
      <c r="K58" s="8"/>
      <c r="L58" s="8"/>
      <c r="M58" s="8"/>
      <c r="N58" s="8"/>
      <c r="O58" s="8"/>
      <c r="P58" s="8"/>
    </row>
    <row r="59" spans="1:16" x14ac:dyDescent="0.25">
      <c r="A59" s="8"/>
      <c r="B59" s="8"/>
      <c r="C59" s="8"/>
      <c r="D59" s="8"/>
      <c r="E59" s="8"/>
      <c r="F59" s="8"/>
      <c r="G59" s="8"/>
      <c r="H59" s="11"/>
      <c r="I59" s="8"/>
      <c r="J59" s="8"/>
      <c r="K59" s="8"/>
      <c r="L59" s="8"/>
      <c r="M59" s="8"/>
      <c r="N59" s="8"/>
      <c r="O59" s="8"/>
      <c r="P59" s="8"/>
    </row>
    <row r="60" spans="1:16" x14ac:dyDescent="0.25">
      <c r="A60" s="8"/>
      <c r="B60" s="8"/>
      <c r="C60" s="8"/>
      <c r="D60" s="8"/>
      <c r="E60" s="8"/>
      <c r="F60" s="8"/>
      <c r="G60" s="8"/>
      <c r="H60" s="11"/>
      <c r="I60" s="8"/>
      <c r="J60" s="8"/>
      <c r="K60" s="8"/>
      <c r="L60" s="8"/>
      <c r="M60" s="8"/>
      <c r="N60" s="8"/>
      <c r="O60" s="8"/>
      <c r="P60" s="8"/>
    </row>
    <row r="61" spans="1:16" x14ac:dyDescent="0.25">
      <c r="A61" s="8"/>
      <c r="B61" s="8"/>
      <c r="C61" s="8"/>
      <c r="D61" s="8"/>
      <c r="E61" s="8"/>
      <c r="F61" s="8"/>
      <c r="G61" s="8"/>
      <c r="H61" s="11"/>
      <c r="I61" s="8"/>
      <c r="J61" s="8"/>
      <c r="K61" s="8"/>
      <c r="L61" s="8"/>
      <c r="M61" s="8"/>
      <c r="N61" s="8"/>
      <c r="O61" s="8"/>
      <c r="P61" s="8"/>
    </row>
    <row r="62" spans="1:16" x14ac:dyDescent="0.25">
      <c r="A62" s="8"/>
      <c r="B62" s="8"/>
      <c r="C62" s="8"/>
      <c r="D62" s="8"/>
      <c r="E62" s="8"/>
      <c r="F62" s="8"/>
      <c r="G62" s="8"/>
      <c r="H62" s="11"/>
      <c r="I62" s="8"/>
      <c r="J62" s="8"/>
      <c r="K62" s="8"/>
      <c r="L62" s="8"/>
      <c r="M62" s="8"/>
      <c r="N62" s="8"/>
      <c r="O62" s="8"/>
      <c r="P62" s="8"/>
    </row>
    <row r="63" spans="1:16" x14ac:dyDescent="0.25">
      <c r="A63" s="8"/>
      <c r="B63" s="8"/>
      <c r="C63" s="8"/>
      <c r="D63" s="8"/>
      <c r="E63" s="8"/>
      <c r="F63" s="8"/>
      <c r="G63" s="8"/>
      <c r="H63" s="11"/>
      <c r="I63" s="8"/>
      <c r="J63" s="8"/>
      <c r="K63" s="8"/>
      <c r="L63" s="8"/>
      <c r="M63" s="8"/>
      <c r="N63" s="8"/>
      <c r="O63" s="8"/>
      <c r="P63" s="8"/>
    </row>
    <row r="64" spans="1:16" x14ac:dyDescent="0.25">
      <c r="A64" s="8"/>
      <c r="B64" s="8"/>
      <c r="C64" s="8"/>
      <c r="D64" s="8"/>
      <c r="E64" s="8"/>
      <c r="F64" s="8"/>
      <c r="G64" s="8"/>
      <c r="H64" s="11"/>
      <c r="I64" s="8"/>
      <c r="J64" s="8"/>
      <c r="K64" s="8"/>
      <c r="L64" s="8"/>
      <c r="M64" s="8"/>
      <c r="N64" s="8"/>
      <c r="O64" s="8"/>
      <c r="P64" s="8"/>
    </row>
    <row r="65" spans="1:16" x14ac:dyDescent="0.25">
      <c r="A65" s="8"/>
      <c r="B65" s="8"/>
      <c r="C65" s="8"/>
      <c r="D65" s="8"/>
      <c r="E65" s="8"/>
      <c r="F65" s="8"/>
      <c r="G65" s="8"/>
      <c r="H65" s="11"/>
      <c r="I65" s="8"/>
      <c r="J65" s="8"/>
      <c r="K65" s="8"/>
      <c r="L65" s="8"/>
      <c r="M65" s="8"/>
      <c r="N65" s="8"/>
      <c r="O65" s="8"/>
      <c r="P65" s="8"/>
    </row>
    <row r="66" spans="1:16" x14ac:dyDescent="0.25">
      <c r="A66" s="8"/>
      <c r="B66" s="8"/>
      <c r="C66" s="8"/>
      <c r="D66" s="8"/>
      <c r="E66" s="8"/>
      <c r="F66" s="8"/>
      <c r="G66" s="8"/>
      <c r="H66" s="11"/>
      <c r="I66" s="8"/>
      <c r="J66" s="8"/>
      <c r="K66" s="8"/>
      <c r="L66" s="8"/>
      <c r="M66" s="8"/>
      <c r="N66" s="8"/>
      <c r="O66" s="8"/>
      <c r="P66" s="8"/>
    </row>
    <row r="67" spans="1:16" x14ac:dyDescent="0.25">
      <c r="A67" s="8"/>
      <c r="B67" s="8"/>
      <c r="C67" s="8"/>
      <c r="D67" s="8"/>
      <c r="E67" s="8"/>
      <c r="F67" s="8"/>
      <c r="G67" s="8"/>
      <c r="H67" s="11"/>
      <c r="I67" s="8"/>
      <c r="J67" s="8"/>
      <c r="K67" s="8"/>
      <c r="L67" s="8"/>
      <c r="M67" s="8"/>
      <c r="N67" s="8"/>
      <c r="O67" s="8"/>
      <c r="P67" s="8"/>
    </row>
    <row r="68" spans="1:16" x14ac:dyDescent="0.25">
      <c r="A68" s="8"/>
      <c r="B68" s="8"/>
      <c r="C68" s="8"/>
      <c r="D68" s="8"/>
      <c r="E68" s="8"/>
      <c r="F68" s="8"/>
      <c r="G68" s="8"/>
      <c r="H68" s="11"/>
      <c r="I68" s="8"/>
      <c r="J68" s="8"/>
      <c r="K68" s="8"/>
      <c r="L68" s="8"/>
      <c r="M68" s="8"/>
      <c r="N68" s="8"/>
      <c r="O68" s="8"/>
      <c r="P68" s="8"/>
    </row>
    <row r="69" spans="1:16" x14ac:dyDescent="0.25">
      <c r="A69" s="8"/>
      <c r="B69" s="8"/>
      <c r="C69" s="8"/>
      <c r="D69" s="8"/>
      <c r="E69" s="8"/>
      <c r="F69" s="8"/>
      <c r="G69" s="8"/>
      <c r="H69" s="11"/>
      <c r="I69" s="8"/>
      <c r="J69" s="8"/>
      <c r="K69" s="8"/>
      <c r="L69" s="8"/>
      <c r="M69" s="8"/>
      <c r="N69" s="8"/>
      <c r="O69" s="8"/>
      <c r="P69" s="8"/>
    </row>
    <row r="70" spans="1:16" x14ac:dyDescent="0.25">
      <c r="A70" s="8"/>
      <c r="B70" s="8"/>
      <c r="C70" s="8"/>
      <c r="D70" s="8"/>
      <c r="E70" s="8"/>
      <c r="F70" s="8"/>
      <c r="G70" s="8"/>
      <c r="H70" s="11"/>
      <c r="I70" s="8"/>
      <c r="J70" s="8"/>
      <c r="K70" s="8"/>
      <c r="L70" s="8"/>
      <c r="M70" s="8"/>
      <c r="N70" s="8"/>
      <c r="O70" s="8"/>
      <c r="P70" s="8"/>
    </row>
    <row r="71" spans="1:16" x14ac:dyDescent="0.25">
      <c r="A71" s="8"/>
      <c r="B71" s="8"/>
      <c r="C71" s="8"/>
      <c r="D71" s="8"/>
      <c r="E71" s="8"/>
      <c r="F71" s="8"/>
      <c r="G71" s="8"/>
      <c r="H71" s="11"/>
      <c r="I71" s="8"/>
      <c r="J71" s="8"/>
      <c r="K71" s="8"/>
      <c r="L71" s="8"/>
      <c r="M71" s="8"/>
      <c r="N71" s="8"/>
      <c r="O71" s="8"/>
      <c r="P71" s="8"/>
    </row>
    <row r="72" spans="1:16" x14ac:dyDescent="0.25">
      <c r="A72" s="8"/>
      <c r="B72" s="8"/>
      <c r="C72" s="8"/>
      <c r="D72" s="8"/>
      <c r="E72" s="8"/>
      <c r="F72" s="8"/>
      <c r="G72" s="8"/>
      <c r="H72" s="11"/>
      <c r="I72" s="8"/>
      <c r="J72" s="8"/>
      <c r="K72" s="8"/>
      <c r="L72" s="8"/>
      <c r="M72" s="8"/>
      <c r="N72" s="8"/>
      <c r="O72" s="8"/>
      <c r="P72" s="8"/>
    </row>
    <row r="73" spans="1:16" x14ac:dyDescent="0.25">
      <c r="A73" s="8"/>
      <c r="B73" s="8"/>
      <c r="C73" s="8"/>
      <c r="D73" s="8"/>
      <c r="E73" s="8"/>
      <c r="F73" s="8"/>
      <c r="G73" s="8"/>
      <c r="H73" s="11"/>
      <c r="I73" s="8"/>
      <c r="J73" s="8"/>
      <c r="K73" s="8"/>
      <c r="L73" s="8"/>
      <c r="M73" s="8"/>
      <c r="N73" s="8"/>
      <c r="O73" s="8"/>
      <c r="P73" s="8"/>
    </row>
    <row r="74" spans="1:16" x14ac:dyDescent="0.25">
      <c r="A74" s="8"/>
      <c r="B74" s="8"/>
      <c r="C74" s="8"/>
      <c r="D74" s="8"/>
      <c r="E74" s="8"/>
      <c r="F74" s="8"/>
      <c r="G74" s="8"/>
      <c r="H74" s="11"/>
      <c r="I74" s="8"/>
      <c r="J74" s="8"/>
      <c r="K74" s="8"/>
      <c r="L74" s="8"/>
      <c r="M74" s="8"/>
      <c r="N74" s="8"/>
      <c r="O74" s="8"/>
      <c r="P74" s="8"/>
    </row>
    <row r="75" spans="1:16" x14ac:dyDescent="0.25">
      <c r="A75" s="8"/>
      <c r="B75" s="8"/>
      <c r="C75" s="8"/>
      <c r="D75" s="8"/>
      <c r="E75" s="8"/>
      <c r="F75" s="8"/>
      <c r="G75" s="8"/>
      <c r="H75" s="11"/>
      <c r="I75" s="8"/>
      <c r="J75" s="8"/>
      <c r="K75" s="8"/>
      <c r="L75" s="8"/>
      <c r="M75" s="8"/>
      <c r="N75" s="8"/>
      <c r="O75" s="8"/>
      <c r="P75" s="8"/>
    </row>
    <row r="76" spans="1:16" x14ac:dyDescent="0.25">
      <c r="A76" s="8"/>
      <c r="B76" s="8"/>
      <c r="C76" s="8"/>
      <c r="D76" s="8"/>
      <c r="E76" s="8"/>
      <c r="F76" s="8"/>
      <c r="G76" s="8"/>
      <c r="H76" s="11"/>
      <c r="I76" s="8"/>
      <c r="J76" s="8"/>
      <c r="K76" s="8"/>
      <c r="L76" s="8"/>
      <c r="M76" s="8"/>
      <c r="N76" s="8"/>
      <c r="O76" s="8"/>
      <c r="P76" s="8"/>
    </row>
    <row r="77" spans="1:16" x14ac:dyDescent="0.25">
      <c r="A77" s="8"/>
      <c r="B77" s="8"/>
      <c r="C77" s="8"/>
      <c r="D77" s="8"/>
      <c r="E77" s="8"/>
      <c r="F77" s="8"/>
      <c r="G77" s="8"/>
      <c r="H77" s="11"/>
      <c r="I77" s="8"/>
      <c r="J77" s="8"/>
      <c r="K77" s="8"/>
      <c r="L77" s="8"/>
      <c r="M77" s="8"/>
      <c r="N77" s="8"/>
      <c r="O77" s="8"/>
      <c r="P77" s="8"/>
    </row>
    <row r="78" spans="1:16" x14ac:dyDescent="0.25">
      <c r="A78" s="8"/>
      <c r="B78" s="8"/>
      <c r="C78" s="8"/>
      <c r="D78" s="8"/>
      <c r="E78" s="8"/>
      <c r="F78" s="8"/>
      <c r="G78" s="8"/>
      <c r="H78" s="11"/>
      <c r="I78" s="8"/>
      <c r="J78" s="8"/>
      <c r="K78" s="8"/>
      <c r="L78" s="8"/>
      <c r="M78" s="8"/>
      <c r="N78" s="8"/>
      <c r="O78" s="8"/>
      <c r="P78" s="8"/>
    </row>
    <row r="79" spans="1:16" x14ac:dyDescent="0.25">
      <c r="A79" s="8"/>
      <c r="B79" s="8"/>
      <c r="C79" s="8"/>
      <c r="D79" s="8"/>
      <c r="E79" s="8"/>
      <c r="F79" s="8"/>
      <c r="G79" s="8"/>
      <c r="H79" s="11"/>
      <c r="I79" s="8"/>
      <c r="J79" s="8"/>
      <c r="K79" s="8"/>
      <c r="L79" s="8"/>
      <c r="M79" s="8"/>
      <c r="N79" s="8"/>
      <c r="O79" s="8"/>
      <c r="P79" s="8"/>
    </row>
    <row r="80" spans="1:16" x14ac:dyDescent="0.25">
      <c r="A80" s="8"/>
      <c r="B80" s="8"/>
      <c r="C80" s="8"/>
      <c r="D80" s="8"/>
      <c r="E80" s="8"/>
      <c r="F80" s="8"/>
      <c r="G80" s="8"/>
      <c r="H80" s="11"/>
      <c r="I80" s="8"/>
      <c r="J80" s="8"/>
      <c r="K80" s="8"/>
      <c r="L80" s="8"/>
      <c r="M80" s="8"/>
      <c r="N80" s="8"/>
      <c r="O80" s="8"/>
      <c r="P80" s="8"/>
    </row>
    <row r="81" spans="1:16" x14ac:dyDescent="0.25">
      <c r="A81" s="8"/>
      <c r="B81" s="8"/>
      <c r="C81" s="8"/>
      <c r="D81" s="8"/>
      <c r="E81" s="8"/>
      <c r="F81" s="8"/>
      <c r="G81" s="8"/>
      <c r="H81" s="11"/>
      <c r="I81" s="8"/>
      <c r="J81" s="8"/>
      <c r="K81" s="8"/>
      <c r="L81" s="8"/>
      <c r="M81" s="8"/>
      <c r="N81" s="8"/>
      <c r="O81" s="8"/>
      <c r="P81" s="8"/>
    </row>
    <row r="82" spans="1:16" x14ac:dyDescent="0.25">
      <c r="A82" s="8"/>
      <c r="B82" s="8"/>
      <c r="C82" s="8"/>
      <c r="D82" s="8"/>
      <c r="E82" s="8"/>
      <c r="F82" s="8"/>
      <c r="G82" s="8"/>
      <c r="H82" s="11"/>
      <c r="I82" s="8"/>
      <c r="J82" s="8"/>
      <c r="K82" s="8"/>
      <c r="L82" s="8"/>
      <c r="M82" s="8"/>
      <c r="N82" s="8"/>
      <c r="O82" s="8"/>
      <c r="P82" s="8"/>
    </row>
    <row r="83" spans="1:16" x14ac:dyDescent="0.25">
      <c r="A83" s="8"/>
      <c r="B83" s="8"/>
      <c r="C83" s="8"/>
      <c r="D83" s="8"/>
      <c r="E83" s="8"/>
      <c r="F83" s="8"/>
      <c r="G83" s="8"/>
      <c r="H83" s="11"/>
      <c r="I83" s="8"/>
      <c r="J83" s="8"/>
      <c r="K83" s="8"/>
      <c r="L83" s="8"/>
      <c r="M83" s="8"/>
      <c r="N83" s="8"/>
      <c r="O83" s="8"/>
      <c r="P83" s="8"/>
    </row>
    <row r="84" spans="1:16" x14ac:dyDescent="0.25">
      <c r="A84" s="8"/>
      <c r="B84" s="8"/>
      <c r="C84" s="8"/>
      <c r="D84" s="8"/>
      <c r="E84" s="8"/>
      <c r="F84" s="8"/>
      <c r="G84" s="8"/>
      <c r="H84" s="11"/>
      <c r="I84" s="8"/>
      <c r="J84" s="8"/>
      <c r="K84" s="8"/>
      <c r="L84" s="8"/>
      <c r="M84" s="8"/>
      <c r="N84" s="8"/>
      <c r="O84" s="8"/>
      <c r="P84" s="8"/>
    </row>
    <row r="85" spans="1:16" x14ac:dyDescent="0.25">
      <c r="A85" s="8"/>
      <c r="B85" s="8"/>
      <c r="C85" s="8"/>
      <c r="D85" s="8"/>
      <c r="E85" s="8"/>
      <c r="F85" s="8"/>
      <c r="G85" s="8"/>
      <c r="H85" s="11"/>
      <c r="I85" s="8"/>
      <c r="J85" s="8"/>
      <c r="K85" s="8"/>
      <c r="L85" s="8"/>
      <c r="M85" s="8"/>
      <c r="N85" s="8"/>
      <c r="O85" s="8"/>
      <c r="P85" s="8"/>
    </row>
    <row r="86" spans="1:16" x14ac:dyDescent="0.25">
      <c r="A86" s="8"/>
      <c r="B86" s="8"/>
      <c r="C86" s="8"/>
      <c r="D86" s="8"/>
      <c r="E86" s="8"/>
      <c r="F86" s="8"/>
      <c r="G86" s="8"/>
      <c r="H86" s="11"/>
      <c r="I86" s="8"/>
      <c r="J86" s="8"/>
      <c r="K86" s="8"/>
      <c r="L86" s="8"/>
      <c r="M86" s="8"/>
      <c r="N86" s="8"/>
      <c r="O86" s="8"/>
      <c r="P86" s="8"/>
    </row>
    <row r="87" spans="1:16" x14ac:dyDescent="0.25">
      <c r="A87" s="8"/>
      <c r="B87" s="8"/>
      <c r="C87" s="8"/>
      <c r="D87" s="8"/>
      <c r="E87" s="8"/>
      <c r="F87" s="8"/>
      <c r="G87" s="8"/>
      <c r="H87" s="11"/>
      <c r="I87" s="8"/>
      <c r="J87" s="8"/>
      <c r="K87" s="8"/>
      <c r="L87" s="8"/>
      <c r="M87" s="8"/>
      <c r="N87" s="8"/>
      <c r="O87" s="8"/>
      <c r="P87" s="8"/>
    </row>
    <row r="88" spans="1:16" x14ac:dyDescent="0.25">
      <c r="A88" s="8"/>
      <c r="B88" s="8"/>
      <c r="C88" s="8"/>
      <c r="D88" s="8"/>
      <c r="E88" s="8"/>
      <c r="F88" s="8"/>
      <c r="G88" s="8"/>
      <c r="H88" s="11"/>
      <c r="I88" s="8"/>
      <c r="J88" s="8"/>
      <c r="K88" s="8"/>
      <c r="L88" s="8"/>
      <c r="M88" s="8"/>
      <c r="N88" s="8"/>
      <c r="O88" s="8"/>
      <c r="P88" s="8"/>
    </row>
    <row r="89" spans="1:16" x14ac:dyDescent="0.25">
      <c r="A89" s="8"/>
      <c r="B89" s="8"/>
      <c r="C89" s="8"/>
      <c r="D89" s="8"/>
      <c r="E89" s="8"/>
      <c r="F89" s="8"/>
      <c r="G89" s="8"/>
      <c r="H89" s="11"/>
      <c r="I89" s="8"/>
      <c r="J89" s="8"/>
      <c r="K89" s="8"/>
      <c r="L89" s="8"/>
      <c r="M89" s="8"/>
      <c r="N89" s="8"/>
      <c r="O89" s="8"/>
      <c r="P89" s="8"/>
    </row>
    <row r="90" spans="1:16" x14ac:dyDescent="0.25">
      <c r="A90" s="8"/>
      <c r="B90" s="8"/>
      <c r="C90" s="8"/>
      <c r="D90" s="8"/>
      <c r="E90" s="8"/>
      <c r="F90" s="8"/>
      <c r="G90" s="8"/>
      <c r="H90" s="11"/>
      <c r="I90" s="8"/>
      <c r="J90" s="8"/>
      <c r="K90" s="8"/>
      <c r="L90" s="8"/>
      <c r="M90" s="8"/>
      <c r="N90" s="8"/>
      <c r="O90" s="8"/>
      <c r="P90" s="8"/>
    </row>
    <row r="91" spans="1:16" x14ac:dyDescent="0.25">
      <c r="A91" s="8"/>
      <c r="B91" s="8"/>
      <c r="C91" s="8"/>
      <c r="D91" s="8"/>
      <c r="E91" s="8"/>
      <c r="F91" s="8"/>
      <c r="G91" s="8"/>
      <c r="H91" s="11"/>
      <c r="I91" s="8"/>
      <c r="J91" s="8"/>
      <c r="K91" s="8"/>
      <c r="L91" s="8"/>
      <c r="M91" s="8"/>
      <c r="N91" s="8"/>
      <c r="O91" s="8"/>
      <c r="P91" s="8"/>
    </row>
    <row r="92" spans="1:16" x14ac:dyDescent="0.25">
      <c r="A92" s="8"/>
      <c r="B92" s="8"/>
      <c r="C92" s="8"/>
      <c r="D92" s="8"/>
      <c r="E92" s="8"/>
      <c r="F92" s="8"/>
      <c r="G92" s="8"/>
      <c r="H92" s="11"/>
      <c r="I92" s="8"/>
      <c r="J92" s="8"/>
      <c r="K92" s="8"/>
      <c r="L92" s="8"/>
      <c r="M92" s="8"/>
      <c r="N92" s="8"/>
      <c r="O92" s="8"/>
      <c r="P92" s="8"/>
    </row>
    <row r="93" spans="1:16" x14ac:dyDescent="0.25">
      <c r="A93" s="8"/>
      <c r="B93" s="8"/>
      <c r="C93" s="8"/>
      <c r="D93" s="8"/>
      <c r="E93" s="8"/>
      <c r="F93" s="8"/>
      <c r="G93" s="8"/>
      <c r="H93" s="11"/>
      <c r="I93" s="8"/>
      <c r="J93" s="8"/>
      <c r="K93" s="8"/>
      <c r="L93" s="8"/>
      <c r="M93" s="8"/>
      <c r="N93" s="8"/>
      <c r="O93" s="8"/>
      <c r="P93" s="8"/>
    </row>
    <row r="94" spans="1:16" x14ac:dyDescent="0.25">
      <c r="A94" s="8"/>
      <c r="B94" s="8"/>
      <c r="C94" s="8"/>
      <c r="D94" s="8"/>
      <c r="E94" s="8"/>
      <c r="F94" s="8"/>
      <c r="G94" s="8"/>
      <c r="H94" s="11"/>
      <c r="I94" s="8"/>
      <c r="J94" s="8"/>
      <c r="K94" s="8"/>
      <c r="L94" s="8"/>
      <c r="M94" s="8"/>
      <c r="N94" s="8"/>
      <c r="O94" s="8"/>
      <c r="P94" s="8"/>
    </row>
    <row r="95" spans="1:16" x14ac:dyDescent="0.25">
      <c r="A95" s="8"/>
      <c r="B95" s="8"/>
      <c r="C95" s="8"/>
      <c r="D95" s="8"/>
      <c r="E95" s="8"/>
      <c r="F95" s="8"/>
      <c r="G95" s="8"/>
      <c r="H95" s="11"/>
      <c r="I95" s="8"/>
      <c r="J95" s="8"/>
      <c r="K95" s="8"/>
      <c r="L95" s="8"/>
      <c r="M95" s="8"/>
      <c r="N95" s="8"/>
      <c r="O95" s="8"/>
      <c r="P95" s="8"/>
    </row>
    <row r="96" spans="1:16" x14ac:dyDescent="0.25">
      <c r="A96" s="8"/>
      <c r="B96" s="8"/>
      <c r="C96" s="8"/>
      <c r="D96" s="8"/>
      <c r="E96" s="8"/>
      <c r="F96" s="8"/>
      <c r="G96" s="8"/>
      <c r="H96" s="11"/>
      <c r="I96" s="8"/>
      <c r="J96" s="8"/>
      <c r="K96" s="8"/>
      <c r="L96" s="8"/>
      <c r="M96" s="8"/>
      <c r="N96" s="8"/>
      <c r="O96" s="8"/>
      <c r="P96" s="8"/>
    </row>
    <row r="97" spans="1:16" x14ac:dyDescent="0.25">
      <c r="A97" s="8"/>
      <c r="B97" s="8"/>
      <c r="C97" s="8"/>
      <c r="D97" s="8"/>
      <c r="E97" s="8"/>
      <c r="F97" s="8"/>
      <c r="G97" s="8"/>
      <c r="H97" s="11"/>
      <c r="I97" s="8"/>
      <c r="J97" s="8"/>
      <c r="K97" s="8"/>
      <c r="L97" s="8"/>
      <c r="M97" s="8"/>
      <c r="N97" s="8"/>
      <c r="O97" s="8"/>
      <c r="P97" s="8"/>
    </row>
    <row r="98" spans="1:16" x14ac:dyDescent="0.25">
      <c r="A98" s="8"/>
      <c r="B98" s="8"/>
      <c r="C98" s="8"/>
      <c r="D98" s="8"/>
      <c r="E98" s="8"/>
      <c r="F98" s="8"/>
      <c r="G98" s="8"/>
      <c r="H98" s="11"/>
      <c r="I98" s="8"/>
      <c r="J98" s="8"/>
      <c r="K98" s="8"/>
      <c r="L98" s="8"/>
      <c r="M98" s="8"/>
      <c r="N98" s="8"/>
      <c r="O98" s="8"/>
      <c r="P98" s="8"/>
    </row>
    <row r="99" spans="1:16" x14ac:dyDescent="0.25">
      <c r="A99" s="8"/>
      <c r="B99" s="8"/>
      <c r="C99" s="8"/>
      <c r="D99" s="8"/>
      <c r="E99" s="8"/>
      <c r="F99" s="8"/>
      <c r="G99" s="8"/>
      <c r="H99" s="11"/>
      <c r="I99" s="8"/>
      <c r="J99" s="8"/>
      <c r="K99" s="8"/>
      <c r="L99" s="8"/>
      <c r="M99" s="8"/>
      <c r="N99" s="8"/>
      <c r="O99" s="8"/>
      <c r="P99" s="8"/>
    </row>
    <row r="100" spans="1:16" x14ac:dyDescent="0.25">
      <c r="A100" s="8"/>
      <c r="B100" s="8"/>
      <c r="C100" s="8"/>
      <c r="D100" s="8"/>
      <c r="E100" s="8"/>
      <c r="F100" s="8"/>
      <c r="G100" s="8"/>
      <c r="H100" s="11"/>
      <c r="I100" s="8"/>
      <c r="J100" s="8"/>
      <c r="K100" s="8"/>
      <c r="L100" s="8"/>
      <c r="M100" s="8"/>
      <c r="N100" s="8"/>
      <c r="O100" s="8"/>
      <c r="P100" s="8"/>
    </row>
    <row r="101" spans="1:16" x14ac:dyDescent="0.25">
      <c r="A101" s="8"/>
      <c r="B101" s="8"/>
      <c r="C101" s="8"/>
      <c r="D101" s="8"/>
      <c r="E101" s="8"/>
      <c r="F101" s="8"/>
      <c r="G101" s="8"/>
      <c r="H101" s="11"/>
    </row>
    <row r="102" spans="1:16" x14ac:dyDescent="0.25">
      <c r="A102" s="8"/>
      <c r="B102" s="8"/>
      <c r="C102" s="8"/>
      <c r="D102" s="8"/>
      <c r="E102" s="8"/>
      <c r="F102" s="8"/>
      <c r="G102" s="8"/>
      <c r="H102" s="11"/>
    </row>
    <row r="103" spans="1:16" x14ac:dyDescent="0.25">
      <c r="A103" s="8"/>
      <c r="B103" s="8"/>
      <c r="C103" s="8"/>
      <c r="D103" s="8"/>
      <c r="E103" s="8"/>
      <c r="F103" s="8"/>
      <c r="G103" s="8"/>
      <c r="H103" s="11"/>
    </row>
    <row r="104" spans="1:16" x14ac:dyDescent="0.25">
      <c r="A104" s="8"/>
      <c r="B104" s="8"/>
      <c r="C104" s="8"/>
      <c r="D104" s="8"/>
      <c r="E104" s="8"/>
      <c r="F104" s="8"/>
      <c r="G104" s="8"/>
      <c r="H104" s="11"/>
    </row>
    <row r="105" spans="1:16" x14ac:dyDescent="0.25">
      <c r="A105" s="8"/>
      <c r="B105" s="8"/>
      <c r="C105" s="8"/>
      <c r="D105" s="8"/>
      <c r="E105" s="8"/>
      <c r="F105" s="8"/>
      <c r="G105" s="8"/>
      <c r="H105" s="11"/>
    </row>
    <row r="106" spans="1:16" x14ac:dyDescent="0.25">
      <c r="A106" s="8"/>
      <c r="B106" s="8"/>
      <c r="C106" s="8"/>
      <c r="D106" s="8"/>
      <c r="E106" s="8"/>
      <c r="F106" s="8"/>
      <c r="G106" s="8"/>
      <c r="H106" s="11"/>
    </row>
    <row r="107" spans="1:16" x14ac:dyDescent="0.25">
      <c r="A107" s="8"/>
      <c r="B107" s="8"/>
      <c r="C107" s="8"/>
      <c r="D107" s="8"/>
      <c r="E107" s="8"/>
      <c r="F107" s="8"/>
      <c r="G107" s="8"/>
    </row>
    <row r="108" spans="1:16" x14ac:dyDescent="0.25">
      <c r="A108" s="8"/>
      <c r="B108" s="8"/>
      <c r="C108" s="8"/>
      <c r="D108" s="8"/>
      <c r="E108" s="8"/>
      <c r="F108" s="8"/>
      <c r="G108" s="8"/>
    </row>
    <row r="109" spans="1:16" x14ac:dyDescent="0.25">
      <c r="A109" s="8"/>
      <c r="B109" s="8"/>
      <c r="C109" s="8"/>
      <c r="D109" s="8"/>
      <c r="E109" s="8"/>
      <c r="F109" s="8"/>
      <c r="G109" s="8"/>
    </row>
    <row r="110" spans="1:16" x14ac:dyDescent="0.25">
      <c r="A110" s="8"/>
      <c r="B110" s="8"/>
      <c r="C110" s="8"/>
      <c r="D110" s="8"/>
      <c r="E110" s="8"/>
      <c r="F110" s="8"/>
      <c r="G110" s="8"/>
    </row>
    <row r="111" spans="1:16" x14ac:dyDescent="0.25">
      <c r="A111" s="8"/>
      <c r="B111" s="8"/>
      <c r="C111" s="8"/>
      <c r="D111" s="8"/>
      <c r="E111" s="8"/>
      <c r="F111" s="8"/>
      <c r="G111" s="8"/>
    </row>
    <row r="112" spans="1:16" x14ac:dyDescent="0.25">
      <c r="A112" s="8"/>
      <c r="B112" s="8"/>
      <c r="C112" s="8"/>
      <c r="D112" s="8"/>
      <c r="E112" s="8"/>
      <c r="F112" s="8"/>
      <c r="G112" s="8"/>
    </row>
    <row r="113" spans="1:7" x14ac:dyDescent="0.25">
      <c r="A113" s="8"/>
      <c r="B113" s="8"/>
      <c r="C113" s="8"/>
      <c r="D113" s="8"/>
      <c r="E113" s="8"/>
      <c r="F113" s="8"/>
      <c r="G113" s="8"/>
    </row>
    <row r="114" spans="1:7" x14ac:dyDescent="0.25">
      <c r="A114" s="8"/>
      <c r="B114" s="8"/>
      <c r="C114" s="8"/>
      <c r="D114" s="8"/>
      <c r="E114" s="8"/>
      <c r="F114" s="8"/>
      <c r="G114" s="8"/>
    </row>
    <row r="115" spans="1:7" x14ac:dyDescent="0.25">
      <c r="A115" s="8"/>
      <c r="B115" s="8"/>
      <c r="C115" s="8"/>
      <c r="D115" s="8"/>
      <c r="E115" s="8"/>
      <c r="F115" s="8"/>
      <c r="G115" s="8"/>
    </row>
    <row r="116" spans="1:7" x14ac:dyDescent="0.25">
      <c r="A116" s="8"/>
      <c r="B116" s="8"/>
      <c r="C116" s="8"/>
      <c r="D116" s="8"/>
      <c r="E116" s="8"/>
      <c r="F116" s="8"/>
      <c r="G116" s="8"/>
    </row>
    <row r="117" spans="1:7" x14ac:dyDescent="0.25">
      <c r="A117" s="8"/>
      <c r="B117" s="8"/>
      <c r="C117" s="8"/>
      <c r="D117" s="8"/>
      <c r="E117" s="8"/>
      <c r="F117" s="8"/>
      <c r="G117" s="8"/>
    </row>
    <row r="118" spans="1:7" x14ac:dyDescent="0.25">
      <c r="A118" s="8"/>
      <c r="B118" s="8"/>
      <c r="C118" s="8"/>
      <c r="D118" s="8"/>
      <c r="E118" s="8"/>
      <c r="F118" s="8"/>
      <c r="G118" s="8"/>
    </row>
    <row r="119" spans="1:7" x14ac:dyDescent="0.25">
      <c r="A119" s="8"/>
      <c r="B119" s="8"/>
      <c r="C119" s="8"/>
      <c r="D119" s="8"/>
      <c r="E119" s="8"/>
      <c r="F119" s="8"/>
      <c r="G119" s="8"/>
    </row>
    <row r="120" spans="1:7" x14ac:dyDescent="0.25">
      <c r="A120" s="8"/>
      <c r="B120" s="8"/>
      <c r="C120" s="8"/>
      <c r="D120" s="8"/>
      <c r="E120" s="8"/>
      <c r="F120" s="8"/>
      <c r="G120" s="8"/>
    </row>
    <row r="121" spans="1:7" x14ac:dyDescent="0.25">
      <c r="A121" s="8"/>
      <c r="B121" s="8"/>
      <c r="C121" s="8"/>
      <c r="D121" s="8"/>
      <c r="E121" s="8"/>
      <c r="F121" s="8"/>
      <c r="G121" s="8"/>
    </row>
    <row r="122" spans="1:7" x14ac:dyDescent="0.25">
      <c r="A122" s="8"/>
      <c r="B122" s="8"/>
      <c r="C122" s="8"/>
      <c r="D122" s="8"/>
      <c r="E122" s="8"/>
      <c r="F122" s="8"/>
      <c r="G122" s="8"/>
    </row>
    <row r="123" spans="1:7" x14ac:dyDescent="0.25">
      <c r="A123" s="8"/>
      <c r="B123" s="8"/>
      <c r="C123" s="8"/>
      <c r="D123" s="8"/>
      <c r="E123" s="8"/>
      <c r="F123" s="8"/>
      <c r="G123" s="8"/>
    </row>
    <row r="124" spans="1:7" x14ac:dyDescent="0.25">
      <c r="A124" s="8"/>
      <c r="B124" s="8"/>
      <c r="C124" s="8"/>
      <c r="D124" s="8"/>
      <c r="E124" s="8"/>
      <c r="F124" s="8"/>
      <c r="G124" s="8"/>
    </row>
    <row r="125" spans="1:7" x14ac:dyDescent="0.25">
      <c r="A125" s="8"/>
      <c r="B125" s="8"/>
      <c r="C125" s="8"/>
      <c r="D125" s="8"/>
      <c r="E125" s="8"/>
      <c r="F125" s="8"/>
      <c r="G125" s="8"/>
    </row>
    <row r="126" spans="1:7" x14ac:dyDescent="0.25">
      <c r="A126" s="8"/>
      <c r="B126" s="8"/>
      <c r="C126" s="8"/>
      <c r="D126" s="8"/>
      <c r="E126" s="8"/>
      <c r="F126" s="8"/>
      <c r="G126" s="8"/>
    </row>
    <row r="127" spans="1:7" x14ac:dyDescent="0.25">
      <c r="A127" s="8"/>
      <c r="B127" s="8"/>
      <c r="C127" s="8"/>
      <c r="D127" s="8"/>
      <c r="E127" s="8"/>
      <c r="F127" s="8"/>
      <c r="G127" s="8"/>
    </row>
    <row r="128" spans="1:7" x14ac:dyDescent="0.25">
      <c r="A128" s="8"/>
      <c r="B128" s="8"/>
      <c r="C128" s="8"/>
      <c r="D128" s="8"/>
      <c r="E128" s="8"/>
      <c r="F128" s="8"/>
      <c r="G128" s="8"/>
    </row>
    <row r="129" spans="1:7" x14ac:dyDescent="0.25">
      <c r="A129" s="8"/>
      <c r="B129" s="8"/>
      <c r="C129" s="8"/>
      <c r="D129" s="8"/>
      <c r="E129" s="8"/>
      <c r="F129" s="8"/>
      <c r="G129" s="8"/>
    </row>
    <row r="130" spans="1:7" x14ac:dyDescent="0.25">
      <c r="A130" s="8"/>
      <c r="B130" s="8"/>
      <c r="C130" s="8"/>
      <c r="D130" s="8"/>
      <c r="E130" s="8"/>
      <c r="F130" s="8"/>
      <c r="G130" s="8"/>
    </row>
    <row r="131" spans="1:7" x14ac:dyDescent="0.25">
      <c r="A131" s="8"/>
      <c r="B131" s="8"/>
      <c r="C131" s="8"/>
      <c r="D131" s="8"/>
      <c r="E131" s="8"/>
      <c r="F131" s="8"/>
      <c r="G131" s="8"/>
    </row>
    <row r="132" spans="1:7" x14ac:dyDescent="0.25">
      <c r="A132" s="8"/>
      <c r="B132" s="8"/>
      <c r="C132" s="8"/>
      <c r="D132" s="8"/>
      <c r="E132" s="8"/>
      <c r="F132" s="8"/>
      <c r="G132" s="8"/>
    </row>
    <row r="133" spans="1:7" x14ac:dyDescent="0.25">
      <c r="A133" s="8"/>
      <c r="B133" s="8"/>
      <c r="C133" s="8"/>
      <c r="D133" s="8"/>
      <c r="E133" s="8"/>
      <c r="F133" s="8"/>
      <c r="G133" s="8"/>
    </row>
    <row r="134" spans="1:7" x14ac:dyDescent="0.25">
      <c r="A134" s="8"/>
      <c r="B134" s="8"/>
      <c r="C134" s="8"/>
      <c r="D134" s="8"/>
      <c r="E134" s="8"/>
      <c r="F134" s="8"/>
      <c r="G134" s="8"/>
    </row>
    <row r="135" spans="1:7" x14ac:dyDescent="0.25">
      <c r="A135" s="8"/>
      <c r="B135" s="8"/>
      <c r="C135" s="8"/>
      <c r="D135" s="8"/>
      <c r="E135" s="8"/>
      <c r="F135" s="8"/>
      <c r="G135" s="8"/>
    </row>
    <row r="136" spans="1:7" x14ac:dyDescent="0.25">
      <c r="A136" s="8"/>
      <c r="B136" s="8"/>
      <c r="C136" s="8"/>
      <c r="D136" s="8"/>
      <c r="E136" s="8"/>
      <c r="F136" s="8"/>
      <c r="G136" s="8"/>
    </row>
    <row r="137" spans="1:7" x14ac:dyDescent="0.25">
      <c r="A137" s="8"/>
      <c r="B137" s="8"/>
      <c r="C137" s="8"/>
      <c r="D137" s="8"/>
      <c r="E137" s="8"/>
      <c r="F137" s="8"/>
      <c r="G137" s="8"/>
    </row>
    <row r="138" spans="1:7" x14ac:dyDescent="0.25">
      <c r="A138" s="8"/>
      <c r="B138" s="8"/>
      <c r="C138" s="8"/>
      <c r="D138" s="8"/>
      <c r="E138" s="8"/>
      <c r="F138" s="8"/>
      <c r="G138" s="8"/>
    </row>
    <row r="139" spans="1:7" x14ac:dyDescent="0.25">
      <c r="A139" s="8"/>
      <c r="B139" s="8"/>
      <c r="C139" s="8"/>
      <c r="D139" s="8"/>
      <c r="E139" s="8"/>
      <c r="F139" s="8"/>
      <c r="G139" s="8"/>
    </row>
    <row r="140" spans="1:7" x14ac:dyDescent="0.25">
      <c r="A140" s="8"/>
      <c r="B140" s="8"/>
      <c r="C140" s="8"/>
      <c r="D140" s="8"/>
      <c r="E140" s="8"/>
      <c r="F140" s="8"/>
      <c r="G140" s="8"/>
    </row>
    <row r="141" spans="1:7" x14ac:dyDescent="0.25">
      <c r="A141" s="8"/>
      <c r="B141" s="8"/>
      <c r="C141" s="8"/>
      <c r="D141" s="8"/>
      <c r="E141" s="8"/>
      <c r="F141" s="8"/>
      <c r="G141" s="8"/>
    </row>
    <row r="142" spans="1:7" x14ac:dyDescent="0.25">
      <c r="A142" s="8"/>
      <c r="B142" s="8"/>
      <c r="C142" s="8"/>
      <c r="D142" s="8"/>
      <c r="E142" s="8"/>
      <c r="F142" s="8"/>
      <c r="G142" s="8"/>
    </row>
    <row r="143" spans="1:7" x14ac:dyDescent="0.25">
      <c r="A143" s="8"/>
      <c r="B143" s="8"/>
      <c r="C143" s="8"/>
      <c r="D143" s="8"/>
      <c r="E143" s="8"/>
      <c r="F143" s="8"/>
      <c r="G143" s="8"/>
    </row>
    <row r="144" spans="1:7" x14ac:dyDescent="0.25">
      <c r="A144" s="8"/>
      <c r="B144" s="8"/>
      <c r="C144" s="8"/>
      <c r="D144" s="8"/>
      <c r="E144" s="8"/>
      <c r="F144" s="8"/>
      <c r="G144" s="8"/>
    </row>
    <row r="145" spans="1:7" x14ac:dyDescent="0.25">
      <c r="A145" s="8"/>
      <c r="B145" s="8"/>
      <c r="C145" s="8"/>
      <c r="D145" s="8"/>
      <c r="E145" s="8"/>
      <c r="F145" s="8"/>
      <c r="G145" s="8"/>
    </row>
    <row r="146" spans="1:7" x14ac:dyDescent="0.25">
      <c r="A146" s="8"/>
      <c r="B146" s="8"/>
      <c r="C146" s="8"/>
      <c r="D146" s="8"/>
      <c r="E146" s="8"/>
      <c r="F146" s="8"/>
      <c r="G146" s="8"/>
    </row>
    <row r="147" spans="1:7" x14ac:dyDescent="0.25">
      <c r="A147" s="8"/>
      <c r="B147" s="8"/>
      <c r="C147" s="8"/>
      <c r="D147" s="8"/>
      <c r="E147" s="8"/>
      <c r="F147" s="8"/>
      <c r="G147" s="8"/>
    </row>
    <row r="148" spans="1:7" x14ac:dyDescent="0.25">
      <c r="A148" s="8"/>
      <c r="B148" s="8"/>
      <c r="C148" s="8"/>
      <c r="D148" s="8"/>
      <c r="E148" s="8"/>
      <c r="F148" s="8"/>
      <c r="G148" s="8"/>
    </row>
    <row r="149" spans="1:7" x14ac:dyDescent="0.25">
      <c r="A149" s="8"/>
      <c r="B149" s="8"/>
      <c r="C149" s="8"/>
      <c r="D149" s="8"/>
      <c r="E149" s="8"/>
      <c r="F149" s="8"/>
      <c r="G149" s="8"/>
    </row>
    <row r="150" spans="1:7" x14ac:dyDescent="0.25">
      <c r="A150" s="8"/>
      <c r="B150" s="8"/>
      <c r="C150" s="8"/>
      <c r="D150" s="8"/>
      <c r="E150" s="8"/>
      <c r="F150" s="8"/>
      <c r="G150" s="8"/>
    </row>
    <row r="151" spans="1:7" x14ac:dyDescent="0.25">
      <c r="A151" s="8"/>
      <c r="B151" s="8"/>
      <c r="C151" s="8"/>
      <c r="D151" s="8"/>
      <c r="E151" s="8"/>
      <c r="F151" s="8"/>
      <c r="G151" s="8"/>
    </row>
    <row r="152" spans="1:7" x14ac:dyDescent="0.25">
      <c r="A152" s="8"/>
      <c r="B152" s="8"/>
      <c r="C152" s="8"/>
      <c r="D152" s="8"/>
      <c r="E152" s="8"/>
      <c r="F152" s="8"/>
      <c r="G152" s="8"/>
    </row>
    <row r="153" spans="1:7" x14ac:dyDescent="0.25">
      <c r="A153" s="8"/>
      <c r="B153" s="8"/>
      <c r="C153" s="8"/>
      <c r="D153" s="8"/>
      <c r="E153" s="8"/>
      <c r="F153" s="8"/>
      <c r="G153" s="8"/>
    </row>
    <row r="154" spans="1:7" x14ac:dyDescent="0.25">
      <c r="A154" s="8"/>
      <c r="B154" s="8"/>
      <c r="C154" s="8"/>
      <c r="D154" s="8"/>
      <c r="E154" s="8"/>
      <c r="F154" s="8"/>
      <c r="G154" s="8"/>
    </row>
    <row r="155" spans="1:7" x14ac:dyDescent="0.25">
      <c r="A155" s="8"/>
      <c r="B155" s="8"/>
      <c r="C155" s="8"/>
      <c r="D155" s="8"/>
      <c r="E155" s="8"/>
      <c r="F155" s="8"/>
      <c r="G155" s="8"/>
    </row>
    <row r="156" spans="1:7" x14ac:dyDescent="0.25">
      <c r="A156" s="8"/>
      <c r="B156" s="8"/>
      <c r="C156" s="8"/>
      <c r="D156" s="8"/>
      <c r="E156" s="8"/>
      <c r="F156" s="8"/>
      <c r="G156" s="8"/>
    </row>
    <row r="157" spans="1:7" x14ac:dyDescent="0.25">
      <c r="A157" s="8"/>
      <c r="B157" s="8"/>
      <c r="C157" s="8"/>
      <c r="D157" s="8"/>
      <c r="E157" s="8"/>
      <c r="F157" s="8"/>
      <c r="G157" s="8"/>
    </row>
    <row r="158" spans="1:7" x14ac:dyDescent="0.25">
      <c r="A158" s="8"/>
      <c r="B158" s="8"/>
      <c r="C158" s="8"/>
      <c r="D158" s="8"/>
      <c r="E158" s="8"/>
      <c r="F158" s="8"/>
      <c r="G158" s="8"/>
    </row>
    <row r="159" spans="1:7" x14ac:dyDescent="0.25">
      <c r="A159" s="8"/>
      <c r="B159" s="8"/>
      <c r="C159" s="8"/>
      <c r="D159" s="8"/>
      <c r="E159" s="8"/>
      <c r="F159" s="8"/>
      <c r="G159" s="8"/>
    </row>
    <row r="160" spans="1:7" x14ac:dyDescent="0.25">
      <c r="A160" s="8"/>
      <c r="B160" s="8"/>
      <c r="C160" s="8"/>
      <c r="D160" s="8"/>
      <c r="E160" s="8"/>
      <c r="F160" s="8"/>
      <c r="G160" s="8"/>
    </row>
    <row r="161" spans="1:7" x14ac:dyDescent="0.25">
      <c r="A161" s="8"/>
      <c r="B161" s="8"/>
      <c r="C161" s="8"/>
      <c r="D161" s="8"/>
      <c r="E161" s="8"/>
      <c r="F161" s="8"/>
      <c r="G161" s="8"/>
    </row>
    <row r="162" spans="1:7" x14ac:dyDescent="0.25">
      <c r="A162" s="8"/>
      <c r="B162" s="8"/>
      <c r="C162" s="8"/>
      <c r="D162" s="8"/>
      <c r="E162" s="8"/>
      <c r="F162" s="8"/>
      <c r="G162" s="8"/>
    </row>
    <row r="163" spans="1:7" x14ac:dyDescent="0.25">
      <c r="A163" s="8"/>
      <c r="B163" s="8"/>
      <c r="C163" s="8"/>
      <c r="D163" s="8"/>
      <c r="E163" s="8"/>
      <c r="F163" s="8"/>
      <c r="G163" s="8"/>
    </row>
    <row r="164" spans="1:7" x14ac:dyDescent="0.25">
      <c r="A164" s="8"/>
      <c r="B164" s="8"/>
      <c r="C164" s="8"/>
      <c r="D164" s="8"/>
      <c r="E164" s="8"/>
      <c r="F164" s="8"/>
      <c r="G164" s="8"/>
    </row>
    <row r="165" spans="1:7" x14ac:dyDescent="0.25">
      <c r="A165" s="8"/>
      <c r="B165" s="8"/>
      <c r="C165" s="8"/>
      <c r="D165" s="8"/>
      <c r="E165" s="8"/>
      <c r="F165" s="8"/>
      <c r="G165" s="8"/>
    </row>
    <row r="166" spans="1:7" x14ac:dyDescent="0.25">
      <c r="A166" s="8"/>
      <c r="B166" s="8"/>
      <c r="C166" s="8"/>
      <c r="D166" s="8"/>
      <c r="E166" s="8"/>
      <c r="F166" s="8"/>
      <c r="G166" s="8"/>
    </row>
    <row r="167" spans="1:7" x14ac:dyDescent="0.25">
      <c r="A167" s="8"/>
      <c r="B167" s="8"/>
      <c r="C167" s="8"/>
      <c r="D167" s="8"/>
      <c r="E167" s="8"/>
      <c r="F167" s="8"/>
      <c r="G167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4CB69-2188-45B9-8189-8FD9F5325C4D}">
  <sheetPr>
    <outlinePr summaryBelow="0" summaryRight="0"/>
  </sheetPr>
  <dimension ref="A1:AE177"/>
  <sheetViews>
    <sheetView topLeftCell="K1" workbookViewId="0">
      <pane ySplit="1" topLeftCell="A41" activePane="bottomLeft" state="frozen"/>
      <selection pane="bottomLeft" activeCell="M58" sqref="M58"/>
    </sheetView>
  </sheetViews>
  <sheetFormatPr defaultColWidth="12.6640625" defaultRowHeight="15.75" customHeight="1" x14ac:dyDescent="0.25"/>
  <cols>
    <col min="3" max="4" width="10.109375" customWidth="1"/>
    <col min="12" max="12" width="17.109375" customWidth="1"/>
  </cols>
  <sheetData>
    <row r="1" spans="1:31" x14ac:dyDescent="0.25">
      <c r="A1" s="20" t="s">
        <v>0</v>
      </c>
      <c r="B1" s="20" t="s">
        <v>20</v>
      </c>
      <c r="C1" s="20" t="s">
        <v>48</v>
      </c>
      <c r="D1" s="20" t="s">
        <v>1</v>
      </c>
      <c r="E1" s="20" t="s">
        <v>21</v>
      </c>
      <c r="F1" s="20" t="s">
        <v>2</v>
      </c>
      <c r="G1" s="20" t="s">
        <v>3</v>
      </c>
      <c r="H1" s="20" t="s">
        <v>4</v>
      </c>
      <c r="I1" s="20" t="s">
        <v>22</v>
      </c>
      <c r="J1" s="20" t="s">
        <v>5</v>
      </c>
      <c r="K1" s="20" t="s">
        <v>23</v>
      </c>
      <c r="L1" s="20" t="s">
        <v>24</v>
      </c>
      <c r="M1" s="20" t="s">
        <v>6</v>
      </c>
      <c r="N1" s="20" t="s">
        <v>7</v>
      </c>
      <c r="O1" s="20" t="s">
        <v>8</v>
      </c>
      <c r="P1" s="20" t="s">
        <v>9</v>
      </c>
      <c r="Q1" s="20" t="s">
        <v>10</v>
      </c>
      <c r="R1" s="20" t="s">
        <v>11</v>
      </c>
      <c r="S1" s="20" t="s">
        <v>12</v>
      </c>
      <c r="T1" s="20" t="s">
        <v>25</v>
      </c>
      <c r="U1" s="20" t="s">
        <v>13</v>
      </c>
      <c r="V1" s="20" t="s">
        <v>14</v>
      </c>
      <c r="W1" s="20" t="s">
        <v>15</v>
      </c>
      <c r="X1" s="20" t="s">
        <v>28</v>
      </c>
      <c r="Y1" s="20" t="s">
        <v>29</v>
      </c>
      <c r="Z1" s="20"/>
      <c r="AA1" s="1"/>
      <c r="AB1" s="1"/>
      <c r="AC1" s="1"/>
      <c r="AD1" s="1"/>
      <c r="AE1" s="1"/>
    </row>
    <row r="2" spans="1:31" s="46" customFormat="1" x14ac:dyDescent="0.25">
      <c r="A2" s="28"/>
      <c r="B2" s="28"/>
      <c r="C2" s="28" t="s">
        <v>139</v>
      </c>
      <c r="D2" s="28" t="s">
        <v>109</v>
      </c>
      <c r="E2" s="28" t="s">
        <v>27</v>
      </c>
      <c r="F2" s="28" t="s">
        <v>17</v>
      </c>
      <c r="G2" s="28">
        <v>137</v>
      </c>
      <c r="H2" s="28">
        <v>7.117</v>
      </c>
      <c r="I2" s="28"/>
      <c r="J2" s="28">
        <v>58627</v>
      </c>
      <c r="K2" s="28"/>
      <c r="L2" s="28"/>
      <c r="M2" s="28">
        <f>J2/J3</f>
        <v>0.34340422790133723</v>
      </c>
      <c r="N2" s="28">
        <v>200</v>
      </c>
      <c r="O2" s="2">
        <f t="shared" ref="O2:O65" si="0">M2*N2</f>
        <v>68.680845580267444</v>
      </c>
      <c r="P2" s="54">
        <v>0.1039000000000001</v>
      </c>
      <c r="Q2" s="2">
        <f t="shared" ref="Q2:Q65" si="1">O2/P2</f>
        <v>661.02835014694301</v>
      </c>
      <c r="R2" s="28"/>
      <c r="S2" s="21">
        <v>0.11766042860899313</v>
      </c>
      <c r="T2" s="21">
        <v>2.4127689018484617E-2</v>
      </c>
      <c r="U2" s="2">
        <f t="shared" ref="U2" si="2">M2-S2</f>
        <v>0.22574379929234412</v>
      </c>
      <c r="V2" s="2">
        <f t="shared" ref="V2" si="3">U2*N2</f>
        <v>45.148759858468821</v>
      </c>
      <c r="W2" s="3">
        <f t="shared" ref="W2" si="4">((M2 - S2)*N2)/P2</f>
        <v>434.54051836832315</v>
      </c>
      <c r="X2" s="4">
        <f t="shared" ref="X2" si="5">((M2-(S2-T2))*N2)/P2</f>
        <v>480.98457807666693</v>
      </c>
      <c r="Y2" s="7">
        <f t="shared" ref="Y2" si="6">((M2-(S2+T2))*N2)/P2</f>
        <v>388.09645865997936</v>
      </c>
      <c r="Z2" s="28"/>
      <c r="AA2" s="47"/>
      <c r="AB2" s="47"/>
      <c r="AC2" s="47"/>
      <c r="AD2" s="47"/>
      <c r="AE2" s="47"/>
    </row>
    <row r="3" spans="1:31" s="46" customFormat="1" x14ac:dyDescent="0.25">
      <c r="A3" s="28"/>
      <c r="B3" s="28"/>
      <c r="C3" s="28" t="s">
        <v>139</v>
      </c>
      <c r="D3" s="28" t="s">
        <v>109</v>
      </c>
      <c r="E3" s="28" t="s">
        <v>27</v>
      </c>
      <c r="F3" s="28" t="s">
        <v>18</v>
      </c>
      <c r="G3" s="28">
        <v>143</v>
      </c>
      <c r="H3" s="28">
        <v>7.117</v>
      </c>
      <c r="I3" s="28"/>
      <c r="J3" s="28">
        <v>170723</v>
      </c>
      <c r="K3" s="28"/>
      <c r="L3" s="28"/>
      <c r="M3" s="28"/>
      <c r="N3" s="28">
        <v>200</v>
      </c>
      <c r="O3" s="2">
        <f t="shared" si="0"/>
        <v>0</v>
      </c>
      <c r="P3" s="2"/>
      <c r="Q3" s="2" t="e">
        <f t="shared" si="1"/>
        <v>#DIV/0!</v>
      </c>
      <c r="R3" s="28"/>
      <c r="S3" s="21"/>
      <c r="T3" s="21"/>
      <c r="U3" s="2">
        <f t="shared" ref="U3:U66" si="7">M3-S3</f>
        <v>0</v>
      </c>
      <c r="V3" s="2">
        <f t="shared" ref="V3:V66" si="8">U3*N3</f>
        <v>0</v>
      </c>
      <c r="W3" s="3" t="e">
        <f t="shared" ref="W3:W66" si="9">((M3 - S3)*N3)/P3</f>
        <v>#DIV/0!</v>
      </c>
      <c r="X3" s="4" t="e">
        <f t="shared" ref="X3:X66" si="10">((M3-(S3-T3))*N3)/P3</f>
        <v>#DIV/0!</v>
      </c>
      <c r="Y3" s="7" t="e">
        <f t="shared" ref="Y3:Y66" si="11">((M3-(S3+T3))*N3)/P3</f>
        <v>#DIV/0!</v>
      </c>
      <c r="Z3" s="28"/>
      <c r="AA3" s="47"/>
      <c r="AB3" s="47"/>
      <c r="AC3" s="47"/>
      <c r="AD3" s="47"/>
      <c r="AE3" s="47"/>
    </row>
    <row r="4" spans="1:31" s="46" customFormat="1" x14ac:dyDescent="0.25">
      <c r="A4" s="28"/>
      <c r="B4" s="28"/>
      <c r="C4" s="28" t="s">
        <v>139</v>
      </c>
      <c r="D4" s="28" t="s">
        <v>110</v>
      </c>
      <c r="E4" s="28" t="s">
        <v>27</v>
      </c>
      <c r="F4" s="28" t="s">
        <v>17</v>
      </c>
      <c r="G4" s="28">
        <v>137</v>
      </c>
      <c r="H4" s="28">
        <v>7.117</v>
      </c>
      <c r="I4" s="28"/>
      <c r="J4" s="28">
        <v>80124</v>
      </c>
      <c r="K4" s="28"/>
      <c r="L4" s="28"/>
      <c r="M4" s="28">
        <f t="shared" ref="M4:M66" si="12">J4/J5</f>
        <v>0.32183095480051255</v>
      </c>
      <c r="N4" s="28">
        <v>200</v>
      </c>
      <c r="O4" s="2">
        <f t="shared" si="0"/>
        <v>64.366190960102514</v>
      </c>
      <c r="P4" s="54">
        <v>0.1863999999999999</v>
      </c>
      <c r="Q4" s="2">
        <f t="shared" si="1"/>
        <v>345.31218326235273</v>
      </c>
      <c r="R4" s="28"/>
      <c r="S4" s="21">
        <v>0.11766042860899313</v>
      </c>
      <c r="T4" s="21">
        <v>2.4127689018484617E-2</v>
      </c>
      <c r="U4" s="2">
        <f t="shared" si="7"/>
        <v>0.20417052619151943</v>
      </c>
      <c r="V4" s="2">
        <f t="shared" si="8"/>
        <v>40.834105238303884</v>
      </c>
      <c r="W4" s="3">
        <f t="shared" si="9"/>
        <v>219.06708818832567</v>
      </c>
      <c r="X4" s="4">
        <f t="shared" si="10"/>
        <v>244.95516653433924</v>
      </c>
      <c r="Y4" s="7">
        <f t="shared" si="11"/>
        <v>193.17900984231213</v>
      </c>
      <c r="Z4" s="28" t="e">
        <f>#REF!</f>
        <v>#REF!</v>
      </c>
      <c r="AA4" s="47"/>
      <c r="AB4" s="47"/>
      <c r="AC4" s="47"/>
      <c r="AD4" s="47"/>
      <c r="AE4" s="47"/>
    </row>
    <row r="5" spans="1:31" s="46" customFormat="1" x14ac:dyDescent="0.25">
      <c r="A5" s="28"/>
      <c r="B5" s="28"/>
      <c r="C5" s="28" t="s">
        <v>139</v>
      </c>
      <c r="D5" s="28" t="s">
        <v>110</v>
      </c>
      <c r="E5" s="28" t="s">
        <v>27</v>
      </c>
      <c r="F5" s="28" t="s">
        <v>18</v>
      </c>
      <c r="G5" s="28">
        <v>143</v>
      </c>
      <c r="H5" s="28">
        <v>7.117</v>
      </c>
      <c r="I5" s="28"/>
      <c r="J5" s="28">
        <v>248963</v>
      </c>
      <c r="K5" s="28"/>
      <c r="L5" s="28"/>
      <c r="M5" s="28"/>
      <c r="N5" s="28">
        <v>200</v>
      </c>
      <c r="O5" s="2">
        <f t="shared" si="0"/>
        <v>0</v>
      </c>
      <c r="P5" s="54"/>
      <c r="Q5" s="2" t="e">
        <f t="shared" si="1"/>
        <v>#DIV/0!</v>
      </c>
      <c r="R5" s="28"/>
      <c r="S5" s="21"/>
      <c r="T5" s="21"/>
      <c r="U5" s="2">
        <f t="shared" si="7"/>
        <v>0</v>
      </c>
      <c r="V5" s="2">
        <f t="shared" si="8"/>
        <v>0</v>
      </c>
      <c r="W5" s="3" t="e">
        <f t="shared" si="9"/>
        <v>#DIV/0!</v>
      </c>
      <c r="X5" s="4" t="e">
        <f t="shared" si="10"/>
        <v>#DIV/0!</v>
      </c>
      <c r="Y5" s="7" t="e">
        <f t="shared" si="11"/>
        <v>#DIV/0!</v>
      </c>
      <c r="Z5" s="28"/>
      <c r="AA5" s="47"/>
      <c r="AB5" s="47"/>
      <c r="AC5" s="47"/>
      <c r="AD5" s="47"/>
      <c r="AE5" s="47"/>
    </row>
    <row r="6" spans="1:31" s="46" customFormat="1" x14ac:dyDescent="0.25">
      <c r="A6" s="28"/>
      <c r="B6" s="28"/>
      <c r="C6" s="28" t="s">
        <v>139</v>
      </c>
      <c r="D6" s="28" t="s">
        <v>129</v>
      </c>
      <c r="E6" s="28" t="s">
        <v>27</v>
      </c>
      <c r="F6" s="28" t="s">
        <v>17</v>
      </c>
      <c r="G6" s="28">
        <v>137</v>
      </c>
      <c r="H6" s="28">
        <v>7.1180000000000003</v>
      </c>
      <c r="I6" s="28"/>
      <c r="J6" s="28">
        <v>160900</v>
      </c>
      <c r="K6" s="28"/>
      <c r="L6" s="28"/>
      <c r="M6" s="28">
        <f t="shared" si="12"/>
        <v>0.32257999843621876</v>
      </c>
      <c r="N6" s="28">
        <v>200</v>
      </c>
      <c r="O6" s="2">
        <f t="shared" si="0"/>
        <v>64.515999687243749</v>
      </c>
      <c r="P6" s="54">
        <v>0.10929999999999995</v>
      </c>
      <c r="Q6" s="2">
        <f t="shared" si="1"/>
        <v>590.26532193269691</v>
      </c>
      <c r="R6" s="28"/>
      <c r="S6" s="21">
        <v>0.11766042860899313</v>
      </c>
      <c r="T6" s="21">
        <v>2.4127689018484617E-2</v>
      </c>
      <c r="U6" s="2">
        <f t="shared" si="7"/>
        <v>0.20491956982722564</v>
      </c>
      <c r="V6" s="2">
        <f t="shared" si="8"/>
        <v>40.983913965445126</v>
      </c>
      <c r="W6" s="3">
        <f t="shared" si="9"/>
        <v>374.96719090068751</v>
      </c>
      <c r="X6" s="4">
        <f t="shared" si="10"/>
        <v>419.11666760422753</v>
      </c>
      <c r="Y6" s="7">
        <f t="shared" si="11"/>
        <v>330.81771419714744</v>
      </c>
      <c r="Z6" s="28"/>
      <c r="AA6" s="47"/>
      <c r="AB6" s="47"/>
      <c r="AC6" s="47"/>
      <c r="AD6" s="47"/>
      <c r="AE6" s="47"/>
    </row>
    <row r="7" spans="1:31" s="46" customFormat="1" x14ac:dyDescent="0.25">
      <c r="A7" s="28"/>
      <c r="B7" s="28"/>
      <c r="C7" s="28" t="s">
        <v>139</v>
      </c>
      <c r="D7" s="28" t="s">
        <v>129</v>
      </c>
      <c r="E7" s="28" t="s">
        <v>27</v>
      </c>
      <c r="F7" s="28" t="s">
        <v>18</v>
      </c>
      <c r="G7" s="28">
        <v>143</v>
      </c>
      <c r="H7" s="28">
        <v>7.1180000000000003</v>
      </c>
      <c r="I7" s="28"/>
      <c r="J7" s="28">
        <v>498791</v>
      </c>
      <c r="K7" s="28"/>
      <c r="L7" s="28"/>
      <c r="M7" s="28"/>
      <c r="N7" s="28">
        <v>200</v>
      </c>
      <c r="O7" s="2">
        <f t="shared" si="0"/>
        <v>0</v>
      </c>
      <c r="P7" s="54"/>
      <c r="Q7" s="2" t="e">
        <f t="shared" si="1"/>
        <v>#DIV/0!</v>
      </c>
      <c r="R7" s="28"/>
      <c r="S7" s="21"/>
      <c r="T7" s="21"/>
      <c r="U7" s="2">
        <f t="shared" si="7"/>
        <v>0</v>
      </c>
      <c r="V7" s="2">
        <f t="shared" si="8"/>
        <v>0</v>
      </c>
      <c r="W7" s="3" t="e">
        <f t="shared" si="9"/>
        <v>#DIV/0!</v>
      </c>
      <c r="X7" s="4" t="e">
        <f t="shared" si="10"/>
        <v>#DIV/0!</v>
      </c>
      <c r="Y7" s="7" t="e">
        <f t="shared" si="11"/>
        <v>#DIV/0!</v>
      </c>
      <c r="Z7" s="28"/>
      <c r="AA7" s="47"/>
      <c r="AB7" s="47"/>
      <c r="AC7" s="47"/>
      <c r="AD7" s="47"/>
      <c r="AE7" s="47"/>
    </row>
    <row r="8" spans="1:31" s="46" customFormat="1" x14ac:dyDescent="0.25">
      <c r="A8" s="28"/>
      <c r="B8" s="28"/>
      <c r="C8" s="28" t="s">
        <v>139</v>
      </c>
      <c r="D8" s="28" t="s">
        <v>130</v>
      </c>
      <c r="E8" s="28" t="s">
        <v>27</v>
      </c>
      <c r="F8" s="28" t="s">
        <v>17</v>
      </c>
      <c r="G8" s="28">
        <v>137</v>
      </c>
      <c r="H8" s="28">
        <v>7.1180000000000003</v>
      </c>
      <c r="I8" s="28"/>
      <c r="J8" s="28">
        <v>160688</v>
      </c>
      <c r="K8" s="28"/>
      <c r="L8" s="28"/>
      <c r="M8" s="28">
        <f t="shared" si="12"/>
        <v>0.33317920657202038</v>
      </c>
      <c r="N8" s="28">
        <v>200</v>
      </c>
      <c r="O8" s="2">
        <f t="shared" si="0"/>
        <v>66.635841314404075</v>
      </c>
      <c r="P8" s="54">
        <v>0.10860000000000003</v>
      </c>
      <c r="Q8" s="2">
        <f t="shared" si="1"/>
        <v>613.58969902766171</v>
      </c>
      <c r="R8" s="28"/>
      <c r="S8" s="21">
        <v>0.11766042860899313</v>
      </c>
      <c r="T8" s="21">
        <v>2.4127689018484617E-2</v>
      </c>
      <c r="U8" s="2">
        <f t="shared" si="7"/>
        <v>0.21551877796302726</v>
      </c>
      <c r="V8" s="2">
        <f t="shared" si="8"/>
        <v>43.103755592605452</v>
      </c>
      <c r="W8" s="3">
        <f t="shared" si="9"/>
        <v>396.90382681957129</v>
      </c>
      <c r="X8" s="4">
        <f t="shared" si="10"/>
        <v>441.33787657736985</v>
      </c>
      <c r="Y8" s="7">
        <f t="shared" si="11"/>
        <v>352.46977706177273</v>
      </c>
      <c r="Z8" s="28"/>
      <c r="AA8" s="47"/>
      <c r="AB8" s="47"/>
      <c r="AC8" s="47"/>
      <c r="AD8" s="47"/>
      <c r="AE8" s="47"/>
    </row>
    <row r="9" spans="1:31" s="46" customFormat="1" x14ac:dyDescent="0.25">
      <c r="A9" s="28"/>
      <c r="B9" s="28"/>
      <c r="C9" s="28" t="s">
        <v>139</v>
      </c>
      <c r="D9" s="28" t="s">
        <v>130</v>
      </c>
      <c r="E9" s="28" t="s">
        <v>27</v>
      </c>
      <c r="F9" s="28" t="s">
        <v>18</v>
      </c>
      <c r="G9" s="28">
        <v>143</v>
      </c>
      <c r="H9" s="28">
        <v>7.1180000000000003</v>
      </c>
      <c r="I9" s="28"/>
      <c r="J9" s="28">
        <v>482287</v>
      </c>
      <c r="K9" s="28"/>
      <c r="L9" s="28"/>
      <c r="M9" s="28"/>
      <c r="N9" s="28">
        <v>200</v>
      </c>
      <c r="O9" s="2">
        <f t="shared" si="0"/>
        <v>0</v>
      </c>
      <c r="P9" s="54"/>
      <c r="Q9" s="2" t="e">
        <f t="shared" si="1"/>
        <v>#DIV/0!</v>
      </c>
      <c r="R9" s="28"/>
      <c r="S9" s="21"/>
      <c r="T9" s="21"/>
      <c r="U9" s="2">
        <f t="shared" si="7"/>
        <v>0</v>
      </c>
      <c r="V9" s="2">
        <f t="shared" si="8"/>
        <v>0</v>
      </c>
      <c r="W9" s="3" t="e">
        <f t="shared" si="9"/>
        <v>#DIV/0!</v>
      </c>
      <c r="X9" s="4" t="e">
        <f t="shared" si="10"/>
        <v>#DIV/0!</v>
      </c>
      <c r="Y9" s="7" t="e">
        <f t="shared" si="11"/>
        <v>#DIV/0!</v>
      </c>
      <c r="Z9" s="28"/>
      <c r="AA9" s="47"/>
      <c r="AB9" s="47"/>
      <c r="AC9" s="47"/>
      <c r="AD9" s="47"/>
      <c r="AE9" s="47"/>
    </row>
    <row r="10" spans="1:31" s="46" customFormat="1" x14ac:dyDescent="0.25">
      <c r="A10" s="28"/>
      <c r="B10" s="28"/>
      <c r="C10" s="28" t="s">
        <v>139</v>
      </c>
      <c r="D10" s="28" t="s">
        <v>131</v>
      </c>
      <c r="E10" s="28" t="s">
        <v>27</v>
      </c>
      <c r="F10" s="28" t="s">
        <v>17</v>
      </c>
      <c r="G10" s="28">
        <v>137</v>
      </c>
      <c r="H10" s="28">
        <v>7.1159999999999997</v>
      </c>
      <c r="I10" s="28"/>
      <c r="J10" s="28">
        <v>48215</v>
      </c>
      <c r="K10" s="28"/>
      <c r="L10" s="28"/>
      <c r="M10" s="28">
        <f t="shared" si="12"/>
        <v>0.35343576360890794</v>
      </c>
      <c r="N10" s="28">
        <v>200</v>
      </c>
      <c r="O10" s="2">
        <f t="shared" si="0"/>
        <v>70.687152721781587</v>
      </c>
      <c r="P10" s="54">
        <v>0.10579999999999989</v>
      </c>
      <c r="Q10" s="2">
        <f t="shared" si="1"/>
        <v>668.12053612269995</v>
      </c>
      <c r="R10" s="28"/>
      <c r="S10" s="21">
        <v>0.11766042860899313</v>
      </c>
      <c r="T10" s="21">
        <v>2.4127689018484617E-2</v>
      </c>
      <c r="U10" s="2">
        <f t="shared" si="7"/>
        <v>0.23577533499991482</v>
      </c>
      <c r="V10" s="2">
        <f t="shared" si="8"/>
        <v>47.155066999982964</v>
      </c>
      <c r="W10" s="3">
        <f t="shared" si="9"/>
        <v>445.70006616241034</v>
      </c>
      <c r="X10" s="4">
        <f t="shared" si="10"/>
        <v>491.31006430699375</v>
      </c>
      <c r="Y10" s="7">
        <f t="shared" si="11"/>
        <v>400.09006801782687</v>
      </c>
      <c r="Z10" s="28"/>
      <c r="AA10" s="47"/>
      <c r="AB10" s="47"/>
      <c r="AC10" s="47"/>
      <c r="AD10" s="47"/>
      <c r="AE10" s="47"/>
    </row>
    <row r="11" spans="1:31" s="46" customFormat="1" x14ac:dyDescent="0.25">
      <c r="A11" s="28"/>
      <c r="B11" s="28"/>
      <c r="C11" s="28" t="s">
        <v>139</v>
      </c>
      <c r="D11" s="28" t="s">
        <v>131</v>
      </c>
      <c r="E11" s="28" t="s">
        <v>27</v>
      </c>
      <c r="F11" s="28" t="s">
        <v>18</v>
      </c>
      <c r="G11" s="28">
        <v>143</v>
      </c>
      <c r="H11" s="28">
        <v>7.1159999999999997</v>
      </c>
      <c r="I11" s="28"/>
      <c r="J11" s="28">
        <v>136418</v>
      </c>
      <c r="K11" s="28"/>
      <c r="L11" s="28"/>
      <c r="M11" s="28"/>
      <c r="N11" s="28">
        <v>200</v>
      </c>
      <c r="O11" s="2">
        <f t="shared" si="0"/>
        <v>0</v>
      </c>
      <c r="P11" s="54"/>
      <c r="Q11" s="2" t="e">
        <f t="shared" si="1"/>
        <v>#DIV/0!</v>
      </c>
      <c r="R11" s="28"/>
      <c r="S11" s="21"/>
      <c r="T11" s="21"/>
      <c r="U11" s="2">
        <f t="shared" si="7"/>
        <v>0</v>
      </c>
      <c r="V11" s="2">
        <f t="shared" si="8"/>
        <v>0</v>
      </c>
      <c r="W11" s="3" t="e">
        <f t="shared" si="9"/>
        <v>#DIV/0!</v>
      </c>
      <c r="X11" s="4" t="e">
        <f t="shared" si="10"/>
        <v>#DIV/0!</v>
      </c>
      <c r="Y11" s="7" t="e">
        <f t="shared" si="11"/>
        <v>#DIV/0!</v>
      </c>
      <c r="Z11" s="28"/>
      <c r="AA11" s="47"/>
      <c r="AB11" s="47"/>
      <c r="AC11" s="47"/>
      <c r="AD11" s="47"/>
      <c r="AE11" s="47"/>
    </row>
    <row r="12" spans="1:31" s="46" customFormat="1" x14ac:dyDescent="0.25">
      <c r="A12" s="28"/>
      <c r="B12" s="28"/>
      <c r="C12" s="28" t="s">
        <v>139</v>
      </c>
      <c r="D12" s="28" t="s">
        <v>132</v>
      </c>
      <c r="E12" s="28" t="s">
        <v>27</v>
      </c>
      <c r="F12" s="28" t="s">
        <v>17</v>
      </c>
      <c r="G12" s="28">
        <v>137</v>
      </c>
      <c r="H12" s="28">
        <v>7.1159999999999997</v>
      </c>
      <c r="I12" s="28"/>
      <c r="J12" s="28">
        <v>81538</v>
      </c>
      <c r="K12" s="28"/>
      <c r="L12" s="28"/>
      <c r="M12" s="28">
        <f t="shared" si="12"/>
        <v>0.41416968471740379</v>
      </c>
      <c r="N12" s="28">
        <v>200</v>
      </c>
      <c r="O12" s="2">
        <f t="shared" si="0"/>
        <v>82.833936943480751</v>
      </c>
      <c r="P12" s="54">
        <v>0.11070000000000002</v>
      </c>
      <c r="Q12" s="2">
        <f t="shared" si="1"/>
        <v>748.27404646324067</v>
      </c>
      <c r="R12" s="28"/>
      <c r="S12" s="21">
        <v>0.11766042860899313</v>
      </c>
      <c r="T12" s="21">
        <v>2.4127689018484617E-2</v>
      </c>
      <c r="U12" s="2">
        <f t="shared" si="7"/>
        <v>0.29650925610841067</v>
      </c>
      <c r="V12" s="2">
        <f t="shared" si="8"/>
        <v>59.301851221682135</v>
      </c>
      <c r="W12" s="3">
        <f t="shared" si="9"/>
        <v>535.69874635665872</v>
      </c>
      <c r="X12" s="4">
        <f t="shared" si="10"/>
        <v>579.28987376132829</v>
      </c>
      <c r="Y12" s="7">
        <f t="shared" si="11"/>
        <v>492.10761895198908</v>
      </c>
      <c r="Z12" s="28"/>
      <c r="AA12" s="47"/>
      <c r="AB12" s="47"/>
      <c r="AC12" s="47"/>
      <c r="AD12" s="47"/>
      <c r="AE12" s="47"/>
    </row>
    <row r="13" spans="1:31" s="46" customFormat="1" x14ac:dyDescent="0.25">
      <c r="A13" s="28"/>
      <c r="B13" s="28"/>
      <c r="C13" s="28" t="s">
        <v>139</v>
      </c>
      <c r="D13" s="28" t="s">
        <v>132</v>
      </c>
      <c r="E13" s="28" t="s">
        <v>27</v>
      </c>
      <c r="F13" s="28" t="s">
        <v>18</v>
      </c>
      <c r="G13" s="28">
        <v>143</v>
      </c>
      <c r="H13" s="28">
        <v>7.1159999999999997</v>
      </c>
      <c r="I13" s="28"/>
      <c r="J13" s="28">
        <v>196871</v>
      </c>
      <c r="K13" s="28"/>
      <c r="L13" s="28"/>
      <c r="M13" s="28"/>
      <c r="N13" s="28">
        <v>200</v>
      </c>
      <c r="O13" s="2">
        <f t="shared" si="0"/>
        <v>0</v>
      </c>
      <c r="P13" s="54"/>
      <c r="Q13" s="2" t="e">
        <f t="shared" si="1"/>
        <v>#DIV/0!</v>
      </c>
      <c r="R13" s="28"/>
      <c r="S13" s="21"/>
      <c r="T13" s="21"/>
      <c r="U13" s="2">
        <f t="shared" si="7"/>
        <v>0</v>
      </c>
      <c r="V13" s="2">
        <f t="shared" si="8"/>
        <v>0</v>
      </c>
      <c r="W13" s="3" t="e">
        <f t="shared" si="9"/>
        <v>#DIV/0!</v>
      </c>
      <c r="X13" s="4" t="e">
        <f t="shared" si="10"/>
        <v>#DIV/0!</v>
      </c>
      <c r="Y13" s="7" t="e">
        <f t="shared" si="11"/>
        <v>#DIV/0!</v>
      </c>
      <c r="Z13" s="28"/>
      <c r="AA13" s="47"/>
      <c r="AB13" s="47"/>
      <c r="AC13" s="47"/>
      <c r="AD13" s="47"/>
      <c r="AE13" s="47"/>
    </row>
    <row r="14" spans="1:31" s="46" customFormat="1" x14ac:dyDescent="0.25">
      <c r="A14" s="28"/>
      <c r="B14" s="28"/>
      <c r="C14" s="28" t="s">
        <v>139</v>
      </c>
      <c r="D14" s="28" t="s">
        <v>133</v>
      </c>
      <c r="E14" s="28" t="s">
        <v>27</v>
      </c>
      <c r="F14" s="28" t="s">
        <v>17</v>
      </c>
      <c r="G14" s="28">
        <v>137</v>
      </c>
      <c r="H14" s="28">
        <v>7.117</v>
      </c>
      <c r="I14" s="28"/>
      <c r="J14" s="28">
        <v>91939</v>
      </c>
      <c r="K14" s="28"/>
      <c r="L14" s="28"/>
      <c r="M14" s="28">
        <f t="shared" si="12"/>
        <v>0.33590421839492007</v>
      </c>
      <c r="N14" s="28">
        <v>200</v>
      </c>
      <c r="O14" s="2">
        <f t="shared" si="0"/>
        <v>67.180843678984019</v>
      </c>
      <c r="P14" s="54">
        <v>0.10759999999999992</v>
      </c>
      <c r="Q14" s="2">
        <f t="shared" si="1"/>
        <v>624.35728326193373</v>
      </c>
      <c r="R14" s="28"/>
      <c r="S14" s="21">
        <v>0.11766042860899313</v>
      </c>
      <c r="T14" s="21">
        <v>2.4127689018484617E-2</v>
      </c>
      <c r="U14" s="2">
        <f t="shared" si="7"/>
        <v>0.21824378978592696</v>
      </c>
      <c r="V14" s="2">
        <f t="shared" si="8"/>
        <v>43.648757957185389</v>
      </c>
      <c r="W14" s="3">
        <f t="shared" si="9"/>
        <v>405.65760183257828</v>
      </c>
      <c r="X14" s="4">
        <f t="shared" si="10"/>
        <v>450.50460744314449</v>
      </c>
      <c r="Y14" s="7">
        <f t="shared" si="11"/>
        <v>360.81059622201201</v>
      </c>
      <c r="Z14" s="28"/>
      <c r="AA14" s="47"/>
      <c r="AB14" s="47"/>
      <c r="AC14" s="47"/>
      <c r="AD14" s="47"/>
      <c r="AE14" s="47"/>
    </row>
    <row r="15" spans="1:31" s="46" customFormat="1" x14ac:dyDescent="0.25">
      <c r="A15" s="28"/>
      <c r="B15" s="28"/>
      <c r="C15" s="28" t="s">
        <v>139</v>
      </c>
      <c r="D15" s="28" t="s">
        <v>133</v>
      </c>
      <c r="E15" s="28" t="s">
        <v>27</v>
      </c>
      <c r="F15" s="28" t="s">
        <v>18</v>
      </c>
      <c r="G15" s="28">
        <v>143</v>
      </c>
      <c r="H15" s="28">
        <v>7.117</v>
      </c>
      <c r="I15" s="28"/>
      <c r="J15" s="28">
        <v>273706</v>
      </c>
      <c r="K15" s="28"/>
      <c r="L15" s="28"/>
      <c r="M15" s="28"/>
      <c r="N15" s="28">
        <v>200</v>
      </c>
      <c r="O15" s="2">
        <f t="shared" si="0"/>
        <v>0</v>
      </c>
      <c r="P15" s="54"/>
      <c r="Q15" s="2" t="e">
        <f t="shared" si="1"/>
        <v>#DIV/0!</v>
      </c>
      <c r="R15" s="28"/>
      <c r="S15" s="21"/>
      <c r="T15" s="21"/>
      <c r="U15" s="2">
        <f t="shared" si="7"/>
        <v>0</v>
      </c>
      <c r="V15" s="2">
        <f t="shared" si="8"/>
        <v>0</v>
      </c>
      <c r="W15" s="3" t="e">
        <f t="shared" si="9"/>
        <v>#DIV/0!</v>
      </c>
      <c r="X15" s="4" t="e">
        <f t="shared" si="10"/>
        <v>#DIV/0!</v>
      </c>
      <c r="Y15" s="7" t="e">
        <f t="shared" si="11"/>
        <v>#DIV/0!</v>
      </c>
      <c r="Z15" s="28"/>
      <c r="AA15" s="47"/>
      <c r="AB15" s="47"/>
      <c r="AC15" s="47"/>
      <c r="AD15" s="47"/>
      <c r="AE15" s="47"/>
    </row>
    <row r="16" spans="1:31" s="46" customFormat="1" x14ac:dyDescent="0.25">
      <c r="A16" s="28"/>
      <c r="B16" s="28"/>
      <c r="C16" s="28" t="s">
        <v>139</v>
      </c>
      <c r="D16" s="28" t="s">
        <v>134</v>
      </c>
      <c r="E16" s="28" t="s">
        <v>27</v>
      </c>
      <c r="F16" s="28" t="s">
        <v>17</v>
      </c>
      <c r="G16" s="28">
        <v>137</v>
      </c>
      <c r="H16" s="28">
        <v>7.1180000000000003</v>
      </c>
      <c r="I16" s="28"/>
      <c r="J16" s="28">
        <v>149269</v>
      </c>
      <c r="K16" s="28"/>
      <c r="L16" s="28"/>
      <c r="M16" s="28">
        <f t="shared" si="12"/>
        <v>0.5365431965636851</v>
      </c>
      <c r="N16" s="28">
        <v>200</v>
      </c>
      <c r="O16" s="2">
        <f t="shared" si="0"/>
        <v>107.30863931273701</v>
      </c>
      <c r="P16" s="54">
        <v>0.10820000000000007</v>
      </c>
      <c r="Q16" s="2">
        <f t="shared" si="1"/>
        <v>991.76191601420464</v>
      </c>
      <c r="R16" s="28"/>
      <c r="S16" s="21">
        <v>0.11766042860899313</v>
      </c>
      <c r="T16" s="21">
        <v>2.4127689018484617E-2</v>
      </c>
      <c r="U16" s="2">
        <f t="shared" si="7"/>
        <v>0.41888276795469198</v>
      </c>
      <c r="V16" s="2">
        <f t="shared" si="8"/>
        <v>83.776553590938391</v>
      </c>
      <c r="W16" s="3">
        <f t="shared" si="9"/>
        <v>774.27498697724889</v>
      </c>
      <c r="X16" s="4">
        <f t="shared" si="10"/>
        <v>818.87330309274739</v>
      </c>
      <c r="Y16" s="7">
        <f t="shared" si="11"/>
        <v>729.67667086175049</v>
      </c>
      <c r="Z16" s="28"/>
      <c r="AA16" s="47"/>
      <c r="AB16" s="47"/>
      <c r="AC16" s="47"/>
      <c r="AD16" s="47"/>
      <c r="AE16" s="47"/>
    </row>
    <row r="17" spans="1:31" s="46" customFormat="1" x14ac:dyDescent="0.25">
      <c r="A17" s="30"/>
      <c r="B17" s="30"/>
      <c r="C17" s="30" t="s">
        <v>139</v>
      </c>
      <c r="D17" s="30" t="s">
        <v>134</v>
      </c>
      <c r="E17" s="28" t="s">
        <v>27</v>
      </c>
      <c r="F17" s="28" t="s">
        <v>18</v>
      </c>
      <c r="G17" s="28">
        <v>143</v>
      </c>
      <c r="H17" s="30">
        <v>7.1180000000000003</v>
      </c>
      <c r="I17" s="30"/>
      <c r="J17" s="30">
        <v>278205</v>
      </c>
      <c r="K17" s="30"/>
      <c r="L17" s="30"/>
      <c r="M17" s="28"/>
      <c r="N17" s="28">
        <v>200</v>
      </c>
      <c r="O17" s="2">
        <f t="shared" si="0"/>
        <v>0</v>
      </c>
      <c r="P17" s="54"/>
      <c r="Q17" s="2" t="e">
        <f t="shared" si="1"/>
        <v>#DIV/0!</v>
      </c>
      <c r="R17" s="30"/>
      <c r="S17" s="21"/>
      <c r="T17" s="21"/>
      <c r="U17" s="2">
        <f t="shared" si="7"/>
        <v>0</v>
      </c>
      <c r="V17" s="2">
        <f t="shared" si="8"/>
        <v>0</v>
      </c>
      <c r="W17" s="3" t="e">
        <f t="shared" si="9"/>
        <v>#DIV/0!</v>
      </c>
      <c r="X17" s="4" t="e">
        <f t="shared" si="10"/>
        <v>#DIV/0!</v>
      </c>
      <c r="Y17" s="7" t="e">
        <f t="shared" si="11"/>
        <v>#DIV/0!</v>
      </c>
      <c r="Z17" s="30"/>
      <c r="AA17" s="48"/>
      <c r="AB17" s="48"/>
      <c r="AC17" s="48"/>
      <c r="AD17" s="48"/>
      <c r="AE17" s="48"/>
    </row>
    <row r="18" spans="1:31" s="46" customFormat="1" x14ac:dyDescent="0.25">
      <c r="A18" s="30"/>
      <c r="B18" s="30"/>
      <c r="C18" s="30" t="s">
        <v>139</v>
      </c>
      <c r="D18" s="30" t="s">
        <v>135</v>
      </c>
      <c r="E18" s="28" t="s">
        <v>27</v>
      </c>
      <c r="F18" s="28" t="s">
        <v>17</v>
      </c>
      <c r="G18" s="28">
        <v>137</v>
      </c>
      <c r="H18" s="30">
        <v>7.1180000000000003</v>
      </c>
      <c r="I18" s="30"/>
      <c r="J18" s="30">
        <v>81332</v>
      </c>
      <c r="K18" s="30"/>
      <c r="L18" s="30"/>
      <c r="M18" s="28">
        <f t="shared" si="12"/>
        <v>0.39133154344332494</v>
      </c>
      <c r="N18" s="28">
        <v>200</v>
      </c>
      <c r="O18" s="2">
        <f t="shared" si="0"/>
        <v>78.266308688664992</v>
      </c>
      <c r="P18" s="54">
        <v>0.10469999999999979</v>
      </c>
      <c r="Q18" s="2">
        <f t="shared" si="1"/>
        <v>747.52921383634327</v>
      </c>
      <c r="R18" s="30"/>
      <c r="S18" s="21">
        <v>0.11766042860899313</v>
      </c>
      <c r="T18" s="21">
        <v>2.4127689018484617E-2</v>
      </c>
      <c r="U18" s="2">
        <f t="shared" si="7"/>
        <v>0.27367111483433182</v>
      </c>
      <c r="V18" s="2">
        <f t="shared" si="8"/>
        <v>54.734222966866362</v>
      </c>
      <c r="W18" s="3">
        <f t="shared" si="9"/>
        <v>522.77194810760716</v>
      </c>
      <c r="X18" s="4">
        <f t="shared" si="10"/>
        <v>568.86113438933523</v>
      </c>
      <c r="Y18" s="7">
        <f t="shared" si="11"/>
        <v>476.68276182587903</v>
      </c>
      <c r="Z18" s="30"/>
      <c r="AA18" s="48"/>
      <c r="AB18" s="48"/>
      <c r="AC18" s="48"/>
      <c r="AD18" s="48"/>
      <c r="AE18" s="48"/>
    </row>
    <row r="19" spans="1:31" s="46" customFormat="1" x14ac:dyDescent="0.25">
      <c r="A19" s="30"/>
      <c r="B19" s="30"/>
      <c r="C19" s="30" t="s">
        <v>139</v>
      </c>
      <c r="D19" s="30" t="s">
        <v>135</v>
      </c>
      <c r="E19" s="28" t="s">
        <v>27</v>
      </c>
      <c r="F19" s="28" t="s">
        <v>18</v>
      </c>
      <c r="G19" s="28">
        <v>143</v>
      </c>
      <c r="H19" s="30">
        <v>7.1180000000000003</v>
      </c>
      <c r="I19" s="30"/>
      <c r="J19" s="30">
        <v>207834</v>
      </c>
      <c r="K19" s="30"/>
      <c r="L19" s="30"/>
      <c r="M19" s="28"/>
      <c r="N19" s="28">
        <v>200</v>
      </c>
      <c r="O19" s="2">
        <f t="shared" si="0"/>
        <v>0</v>
      </c>
      <c r="P19" s="54"/>
      <c r="Q19" s="2" t="e">
        <f t="shared" si="1"/>
        <v>#DIV/0!</v>
      </c>
      <c r="R19" s="30"/>
      <c r="S19" s="21"/>
      <c r="T19" s="21"/>
      <c r="U19" s="2">
        <f t="shared" si="7"/>
        <v>0</v>
      </c>
      <c r="V19" s="2">
        <f t="shared" si="8"/>
        <v>0</v>
      </c>
      <c r="W19" s="3" t="e">
        <f t="shared" si="9"/>
        <v>#DIV/0!</v>
      </c>
      <c r="X19" s="4" t="e">
        <f t="shared" si="10"/>
        <v>#DIV/0!</v>
      </c>
      <c r="Y19" s="7" t="e">
        <f t="shared" si="11"/>
        <v>#DIV/0!</v>
      </c>
      <c r="Z19" s="30"/>
      <c r="AA19" s="48"/>
      <c r="AB19" s="48"/>
      <c r="AC19" s="48"/>
      <c r="AD19" s="48"/>
      <c r="AE19" s="48"/>
    </row>
    <row r="20" spans="1:31" s="46" customFormat="1" x14ac:dyDescent="0.25">
      <c r="A20" s="30"/>
      <c r="B20" s="30"/>
      <c r="C20" s="30" t="s">
        <v>139</v>
      </c>
      <c r="D20" s="30" t="s">
        <v>136</v>
      </c>
      <c r="E20" s="28" t="s">
        <v>27</v>
      </c>
      <c r="F20" s="28" t="s">
        <v>17</v>
      </c>
      <c r="G20" s="28">
        <v>137</v>
      </c>
      <c r="H20" s="30">
        <v>7.1180000000000003</v>
      </c>
      <c r="I20" s="30"/>
      <c r="J20" s="30">
        <v>108156</v>
      </c>
      <c r="K20" s="30"/>
      <c r="L20" s="30"/>
      <c r="M20" s="28">
        <f t="shared" si="12"/>
        <v>0.4164410988968677</v>
      </c>
      <c r="N20" s="28">
        <v>200</v>
      </c>
      <c r="O20" s="2">
        <f t="shared" si="0"/>
        <v>83.288219779373534</v>
      </c>
      <c r="P20" s="54">
        <v>0.10719999999999996</v>
      </c>
      <c r="Q20" s="2">
        <f t="shared" si="1"/>
        <v>776.94234868818626</v>
      </c>
      <c r="R20" s="30"/>
      <c r="S20" s="21">
        <v>0.11766042860899313</v>
      </c>
      <c r="T20" s="21">
        <v>2.4127689018484617E-2</v>
      </c>
      <c r="U20" s="2">
        <f t="shared" si="7"/>
        <v>0.29878067028787458</v>
      </c>
      <c r="V20" s="2">
        <f t="shared" si="8"/>
        <v>59.756134057574918</v>
      </c>
      <c r="W20" s="3">
        <f t="shared" si="9"/>
        <v>557.42662367140804</v>
      </c>
      <c r="X20" s="4">
        <f t="shared" si="10"/>
        <v>602.44096885514796</v>
      </c>
      <c r="Y20" s="7">
        <f t="shared" si="11"/>
        <v>512.412278487668</v>
      </c>
      <c r="Z20" s="30"/>
      <c r="AA20" s="48"/>
      <c r="AB20" s="48"/>
      <c r="AC20" s="48"/>
      <c r="AD20" s="48"/>
      <c r="AE20" s="48"/>
    </row>
    <row r="21" spans="1:31" s="46" customFormat="1" x14ac:dyDescent="0.25">
      <c r="A21" s="30"/>
      <c r="B21" s="30"/>
      <c r="C21" s="30" t="s">
        <v>139</v>
      </c>
      <c r="D21" s="30" t="s">
        <v>136</v>
      </c>
      <c r="E21" s="28" t="s">
        <v>27</v>
      </c>
      <c r="F21" s="28" t="s">
        <v>18</v>
      </c>
      <c r="G21" s="28">
        <v>143</v>
      </c>
      <c r="H21" s="30">
        <v>7.1180000000000003</v>
      </c>
      <c r="I21" s="30"/>
      <c r="J21" s="30">
        <v>259715</v>
      </c>
      <c r="K21" s="30"/>
      <c r="L21" s="30"/>
      <c r="M21" s="28"/>
      <c r="N21" s="28">
        <v>200</v>
      </c>
      <c r="O21" s="2">
        <f t="shared" si="0"/>
        <v>0</v>
      </c>
      <c r="P21" s="54"/>
      <c r="Q21" s="2" t="e">
        <f t="shared" si="1"/>
        <v>#DIV/0!</v>
      </c>
      <c r="R21" s="30"/>
      <c r="S21" s="21"/>
      <c r="T21" s="21"/>
      <c r="U21" s="2">
        <f t="shared" si="7"/>
        <v>0</v>
      </c>
      <c r="V21" s="2">
        <f t="shared" si="8"/>
        <v>0</v>
      </c>
      <c r="W21" s="3" t="e">
        <f t="shared" si="9"/>
        <v>#DIV/0!</v>
      </c>
      <c r="X21" s="4" t="e">
        <f t="shared" si="10"/>
        <v>#DIV/0!</v>
      </c>
      <c r="Y21" s="7" t="e">
        <f t="shared" si="11"/>
        <v>#DIV/0!</v>
      </c>
      <c r="Z21" s="30"/>
      <c r="AA21" s="48"/>
      <c r="AB21" s="48"/>
      <c r="AC21" s="48"/>
      <c r="AD21" s="48"/>
      <c r="AE21" s="48"/>
    </row>
    <row r="22" spans="1:31" s="46" customFormat="1" x14ac:dyDescent="0.25">
      <c r="A22" s="30"/>
      <c r="B22" s="30"/>
      <c r="C22" s="30" t="s">
        <v>139</v>
      </c>
      <c r="D22" s="30" t="s">
        <v>137</v>
      </c>
      <c r="E22" s="28" t="s">
        <v>27</v>
      </c>
      <c r="F22" s="28" t="s">
        <v>17</v>
      </c>
      <c r="G22" s="28">
        <v>137</v>
      </c>
      <c r="H22" s="30">
        <v>7.1189999999999998</v>
      </c>
      <c r="I22" s="30"/>
      <c r="J22" s="30">
        <v>148772</v>
      </c>
      <c r="K22" s="30"/>
      <c r="L22" s="30"/>
      <c r="M22" s="28">
        <f t="shared" si="12"/>
        <v>0.58323434516878947</v>
      </c>
      <c r="N22" s="28">
        <v>200</v>
      </c>
      <c r="O22" s="2">
        <f t="shared" si="0"/>
        <v>116.64686903375789</v>
      </c>
      <c r="P22" s="54">
        <v>0.10899999999999999</v>
      </c>
      <c r="Q22" s="2">
        <f t="shared" si="1"/>
        <v>1070.1547617775955</v>
      </c>
      <c r="R22" s="30"/>
      <c r="S22" s="21">
        <v>0.11766042860899313</v>
      </c>
      <c r="T22" s="21">
        <v>2.4127689018484617E-2</v>
      </c>
      <c r="U22" s="2">
        <f t="shared" si="7"/>
        <v>0.46557391655979635</v>
      </c>
      <c r="V22" s="2">
        <f t="shared" si="8"/>
        <v>93.114783311959272</v>
      </c>
      <c r="W22" s="3">
        <f t="shared" si="9"/>
        <v>854.26406708219531</v>
      </c>
      <c r="X22" s="4">
        <f t="shared" si="10"/>
        <v>898.53505610693765</v>
      </c>
      <c r="Y22" s="7">
        <f t="shared" si="11"/>
        <v>809.99307805745275</v>
      </c>
      <c r="Z22" s="30"/>
      <c r="AA22" s="48"/>
      <c r="AB22" s="48"/>
      <c r="AC22" s="48"/>
      <c r="AD22" s="48"/>
      <c r="AE22" s="48"/>
    </row>
    <row r="23" spans="1:31" s="46" customFormat="1" x14ac:dyDescent="0.25">
      <c r="A23" s="30"/>
      <c r="B23" s="30"/>
      <c r="C23" s="30" t="s">
        <v>139</v>
      </c>
      <c r="D23" s="30" t="s">
        <v>137</v>
      </c>
      <c r="E23" s="28" t="s">
        <v>27</v>
      </c>
      <c r="F23" s="28" t="s">
        <v>18</v>
      </c>
      <c r="G23" s="28">
        <v>143</v>
      </c>
      <c r="H23" s="30">
        <v>7.1180000000000003</v>
      </c>
      <c r="I23" s="30"/>
      <c r="J23" s="30">
        <v>255081</v>
      </c>
      <c r="K23" s="30"/>
      <c r="L23" s="30"/>
      <c r="M23" s="28"/>
      <c r="N23" s="28">
        <v>200</v>
      </c>
      <c r="O23" s="2">
        <f t="shared" si="0"/>
        <v>0</v>
      </c>
      <c r="P23" s="54"/>
      <c r="Q23" s="2" t="e">
        <f t="shared" si="1"/>
        <v>#DIV/0!</v>
      </c>
      <c r="R23" s="30"/>
      <c r="S23" s="21"/>
      <c r="T23" s="21"/>
      <c r="U23" s="2">
        <f t="shared" si="7"/>
        <v>0</v>
      </c>
      <c r="V23" s="2">
        <f t="shared" si="8"/>
        <v>0</v>
      </c>
      <c r="W23" s="3" t="e">
        <f t="shared" si="9"/>
        <v>#DIV/0!</v>
      </c>
      <c r="X23" s="4" t="e">
        <f t="shared" si="10"/>
        <v>#DIV/0!</v>
      </c>
      <c r="Y23" s="7" t="e">
        <f t="shared" si="11"/>
        <v>#DIV/0!</v>
      </c>
      <c r="Z23" s="30"/>
      <c r="AA23" s="48"/>
      <c r="AB23" s="48"/>
      <c r="AC23" s="48"/>
      <c r="AD23" s="48"/>
      <c r="AE23" s="48"/>
    </row>
    <row r="24" spans="1:31" s="49" customFormat="1" x14ac:dyDescent="0.25">
      <c r="A24" s="31"/>
      <c r="B24" s="31"/>
      <c r="C24" s="31" t="s">
        <v>139</v>
      </c>
      <c r="D24" s="31" t="s">
        <v>109</v>
      </c>
      <c r="E24" s="32" t="s">
        <v>34</v>
      </c>
      <c r="F24" s="32" t="s">
        <v>17</v>
      </c>
      <c r="G24" s="31">
        <v>153</v>
      </c>
      <c r="H24" s="31">
        <v>8.1709999999999994</v>
      </c>
      <c r="I24" s="31"/>
      <c r="J24" s="31">
        <v>1940</v>
      </c>
      <c r="K24" s="31"/>
      <c r="L24" s="31"/>
      <c r="M24" s="32">
        <f t="shared" si="12"/>
        <v>1.8738891893980373E-2</v>
      </c>
      <c r="N24" s="31">
        <v>200</v>
      </c>
      <c r="O24" s="2">
        <f t="shared" si="0"/>
        <v>3.7477783787960748</v>
      </c>
      <c r="P24" s="55">
        <v>0.1039000000000001</v>
      </c>
      <c r="Q24" s="2">
        <f t="shared" si="1"/>
        <v>36.071014232878454</v>
      </c>
      <c r="R24" s="31"/>
      <c r="S24" s="31">
        <v>3.8020240633233628E-3</v>
      </c>
      <c r="T24" s="31">
        <v>2.381126074806777E-3</v>
      </c>
      <c r="U24" s="2">
        <f t="shared" si="7"/>
        <v>1.493686783065701E-2</v>
      </c>
      <c r="V24" s="2">
        <f t="shared" si="8"/>
        <v>2.987373566131402</v>
      </c>
      <c r="W24" s="3">
        <f t="shared" si="9"/>
        <v>28.752392359301243</v>
      </c>
      <c r="X24" s="4">
        <f t="shared" si="10"/>
        <v>33.335888172211298</v>
      </c>
      <c r="Y24" s="7">
        <f t="shared" si="11"/>
        <v>24.168896546391185</v>
      </c>
      <c r="Z24" s="31"/>
      <c r="AA24" s="50"/>
      <c r="AB24" s="50"/>
      <c r="AC24" s="50"/>
      <c r="AD24" s="50"/>
      <c r="AE24" s="50"/>
    </row>
    <row r="25" spans="1:31" s="49" customFormat="1" x14ac:dyDescent="0.25">
      <c r="A25" s="31"/>
      <c r="B25" s="31"/>
      <c r="C25" s="31" t="s">
        <v>139</v>
      </c>
      <c r="D25" s="31" t="s">
        <v>109</v>
      </c>
      <c r="E25" s="32" t="s">
        <v>34</v>
      </c>
      <c r="F25" s="32" t="s">
        <v>18</v>
      </c>
      <c r="G25" s="31">
        <v>157</v>
      </c>
      <c r="H25" s="31">
        <v>8.1560000000000006</v>
      </c>
      <c r="I25" s="31"/>
      <c r="J25" s="31">
        <v>103528</v>
      </c>
      <c r="K25" s="31"/>
      <c r="L25" s="31"/>
      <c r="M25" s="32"/>
      <c r="N25" s="31">
        <v>200</v>
      </c>
      <c r="O25" s="2">
        <f t="shared" si="0"/>
        <v>0</v>
      </c>
      <c r="P25" s="55"/>
      <c r="Q25" s="2" t="e">
        <f t="shared" si="1"/>
        <v>#DIV/0!</v>
      </c>
      <c r="R25" s="31"/>
      <c r="S25" s="31"/>
      <c r="T25" s="31"/>
      <c r="U25" s="2">
        <f t="shared" si="7"/>
        <v>0</v>
      </c>
      <c r="V25" s="2">
        <f t="shared" si="8"/>
        <v>0</v>
      </c>
      <c r="W25" s="3" t="e">
        <f t="shared" si="9"/>
        <v>#DIV/0!</v>
      </c>
      <c r="X25" s="4" t="e">
        <f t="shared" si="10"/>
        <v>#DIV/0!</v>
      </c>
      <c r="Y25" s="7" t="e">
        <f t="shared" si="11"/>
        <v>#DIV/0!</v>
      </c>
      <c r="Z25" s="31"/>
      <c r="AA25" s="50"/>
      <c r="AB25" s="50"/>
      <c r="AC25" s="50"/>
      <c r="AD25" s="50"/>
      <c r="AE25" s="50"/>
    </row>
    <row r="26" spans="1:31" s="49" customFormat="1" x14ac:dyDescent="0.25">
      <c r="A26" s="31"/>
      <c r="B26" s="31"/>
      <c r="C26" s="31" t="s">
        <v>139</v>
      </c>
      <c r="D26" s="31" t="s">
        <v>110</v>
      </c>
      <c r="E26" s="32" t="s">
        <v>34</v>
      </c>
      <c r="F26" s="32" t="s">
        <v>17</v>
      </c>
      <c r="G26" s="31">
        <v>153</v>
      </c>
      <c r="H26" s="31">
        <v>8.17</v>
      </c>
      <c r="I26" s="31"/>
      <c r="J26" s="31">
        <v>7081</v>
      </c>
      <c r="K26" s="31"/>
      <c r="L26" s="31"/>
      <c r="M26" s="32">
        <f t="shared" si="12"/>
        <v>1.814673199934394E-2</v>
      </c>
      <c r="N26" s="31">
        <v>200</v>
      </c>
      <c r="O26" s="2">
        <f t="shared" si="0"/>
        <v>3.6293463998687878</v>
      </c>
      <c r="P26" s="55">
        <v>0.1863999999999999</v>
      </c>
      <c r="Q26" s="2">
        <f t="shared" si="1"/>
        <v>19.470742488566469</v>
      </c>
      <c r="R26" s="31"/>
      <c r="S26" s="31">
        <v>3.8020240633233628E-3</v>
      </c>
      <c r="T26" s="31">
        <v>2.381126074806777E-3</v>
      </c>
      <c r="U26" s="2">
        <f t="shared" si="7"/>
        <v>1.4344707936020577E-2</v>
      </c>
      <c r="V26" s="2">
        <f t="shared" si="8"/>
        <v>2.8689415872041155</v>
      </c>
      <c r="W26" s="3">
        <f t="shared" si="9"/>
        <v>15.391317527919083</v>
      </c>
      <c r="X26" s="4">
        <f t="shared" si="10"/>
        <v>17.946173831359832</v>
      </c>
      <c r="Y26" s="7">
        <f t="shared" si="11"/>
        <v>12.836461224478334</v>
      </c>
      <c r="Z26" s="31"/>
      <c r="AA26" s="50"/>
      <c r="AB26" s="50"/>
      <c r="AC26" s="50"/>
      <c r="AD26" s="50"/>
      <c r="AE26" s="50"/>
    </row>
    <row r="27" spans="1:31" s="49" customFormat="1" x14ac:dyDescent="0.25">
      <c r="A27" s="31"/>
      <c r="B27" s="31"/>
      <c r="C27" s="31" t="s">
        <v>139</v>
      </c>
      <c r="D27" s="31" t="s">
        <v>110</v>
      </c>
      <c r="E27" s="32" t="s">
        <v>34</v>
      </c>
      <c r="F27" s="32" t="s">
        <v>18</v>
      </c>
      <c r="G27" s="31">
        <v>157</v>
      </c>
      <c r="H27" s="31">
        <v>8.1549999999999994</v>
      </c>
      <c r="I27" s="31"/>
      <c r="J27" s="31">
        <v>390208</v>
      </c>
      <c r="K27" s="31"/>
      <c r="L27" s="31"/>
      <c r="M27" s="32"/>
      <c r="N27" s="31">
        <v>200</v>
      </c>
      <c r="O27" s="2">
        <f t="shared" si="0"/>
        <v>0</v>
      </c>
      <c r="P27" s="55"/>
      <c r="Q27" s="2" t="e">
        <f t="shared" si="1"/>
        <v>#DIV/0!</v>
      </c>
      <c r="R27" s="31"/>
      <c r="S27" s="31"/>
      <c r="T27" s="31"/>
      <c r="U27" s="2">
        <f t="shared" si="7"/>
        <v>0</v>
      </c>
      <c r="V27" s="2">
        <f t="shared" si="8"/>
        <v>0</v>
      </c>
      <c r="W27" s="3" t="e">
        <f t="shared" si="9"/>
        <v>#DIV/0!</v>
      </c>
      <c r="X27" s="4" t="e">
        <f t="shared" si="10"/>
        <v>#DIV/0!</v>
      </c>
      <c r="Y27" s="7" t="e">
        <f t="shared" si="11"/>
        <v>#DIV/0!</v>
      </c>
      <c r="Z27" s="31"/>
      <c r="AA27" s="50"/>
      <c r="AB27" s="50"/>
      <c r="AC27" s="50"/>
      <c r="AD27" s="50"/>
      <c r="AE27" s="50"/>
    </row>
    <row r="28" spans="1:31" s="49" customFormat="1" x14ac:dyDescent="0.25">
      <c r="A28" s="31"/>
      <c r="B28" s="31"/>
      <c r="C28" s="31" t="s">
        <v>139</v>
      </c>
      <c r="D28" s="31" t="s">
        <v>129</v>
      </c>
      <c r="E28" s="31" t="s">
        <v>34</v>
      </c>
      <c r="F28" s="32" t="s">
        <v>17</v>
      </c>
      <c r="G28" s="31">
        <v>153</v>
      </c>
      <c r="H28" s="31">
        <v>8.1739999999999995</v>
      </c>
      <c r="I28" s="31"/>
      <c r="J28" s="31">
        <v>7448</v>
      </c>
      <c r="K28" s="31"/>
      <c r="L28" s="31"/>
      <c r="M28" s="32">
        <f t="shared" si="12"/>
        <v>1.6056984184474224E-2</v>
      </c>
      <c r="N28" s="31">
        <v>200</v>
      </c>
      <c r="O28" s="2">
        <f t="shared" si="0"/>
        <v>3.2113968368948447</v>
      </c>
      <c r="P28" s="55">
        <v>0.10929999999999995</v>
      </c>
      <c r="Q28" s="2">
        <f t="shared" si="1"/>
        <v>29.381489816055318</v>
      </c>
      <c r="R28" s="31"/>
      <c r="S28" s="31">
        <v>3.8020240633233628E-3</v>
      </c>
      <c r="T28" s="31">
        <v>2.381126074806777E-3</v>
      </c>
      <c r="U28" s="2">
        <f t="shared" si="7"/>
        <v>1.2254960121150861E-2</v>
      </c>
      <c r="V28" s="2">
        <f t="shared" si="8"/>
        <v>2.4509920242301719</v>
      </c>
      <c r="W28" s="3">
        <f t="shared" si="9"/>
        <v>22.424446699269652</v>
      </c>
      <c r="X28" s="4">
        <f t="shared" si="10"/>
        <v>26.781493496720302</v>
      </c>
      <c r="Y28" s="7">
        <f t="shared" si="11"/>
        <v>18.067399901819009</v>
      </c>
      <c r="Z28" s="31"/>
      <c r="AA28" s="50"/>
      <c r="AB28" s="50"/>
      <c r="AC28" s="50"/>
      <c r="AD28" s="50"/>
      <c r="AE28" s="50"/>
    </row>
    <row r="29" spans="1:31" s="49" customFormat="1" x14ac:dyDescent="0.25">
      <c r="A29" s="31"/>
      <c r="B29" s="31"/>
      <c r="C29" s="31" t="s">
        <v>139</v>
      </c>
      <c r="D29" s="31" t="s">
        <v>129</v>
      </c>
      <c r="E29" s="31" t="s">
        <v>34</v>
      </c>
      <c r="F29" s="32" t="s">
        <v>18</v>
      </c>
      <c r="G29" s="31">
        <v>157</v>
      </c>
      <c r="H29" s="31">
        <v>8.1579999999999995</v>
      </c>
      <c r="I29" s="31"/>
      <c r="J29" s="31">
        <v>463848</v>
      </c>
      <c r="K29" s="31"/>
      <c r="L29" s="31"/>
      <c r="M29" s="32"/>
      <c r="N29" s="31">
        <v>200</v>
      </c>
      <c r="O29" s="2">
        <f t="shared" si="0"/>
        <v>0</v>
      </c>
      <c r="P29" s="55"/>
      <c r="Q29" s="2" t="e">
        <f t="shared" si="1"/>
        <v>#DIV/0!</v>
      </c>
      <c r="R29" s="31"/>
      <c r="S29" s="31"/>
      <c r="T29" s="31"/>
      <c r="U29" s="2">
        <f t="shared" si="7"/>
        <v>0</v>
      </c>
      <c r="V29" s="2">
        <f t="shared" si="8"/>
        <v>0</v>
      </c>
      <c r="W29" s="3" t="e">
        <f t="shared" si="9"/>
        <v>#DIV/0!</v>
      </c>
      <c r="X29" s="4" t="e">
        <f t="shared" si="10"/>
        <v>#DIV/0!</v>
      </c>
      <c r="Y29" s="7" t="e">
        <f t="shared" si="11"/>
        <v>#DIV/0!</v>
      </c>
      <c r="Z29" s="31"/>
      <c r="AA29" s="50"/>
      <c r="AB29" s="50"/>
      <c r="AC29" s="50"/>
      <c r="AD29" s="50"/>
      <c r="AE29" s="50"/>
    </row>
    <row r="30" spans="1:31" s="49" customFormat="1" x14ac:dyDescent="0.25">
      <c r="A30" s="31"/>
      <c r="B30" s="31"/>
      <c r="C30" s="31" t="s">
        <v>139</v>
      </c>
      <c r="D30" s="31" t="s">
        <v>130</v>
      </c>
      <c r="E30" s="32" t="s">
        <v>34</v>
      </c>
      <c r="F30" s="32" t="s">
        <v>17</v>
      </c>
      <c r="G30" s="31">
        <v>153</v>
      </c>
      <c r="H30" s="31">
        <v>8.1720000000000006</v>
      </c>
      <c r="I30" s="31"/>
      <c r="J30" s="31">
        <v>10280</v>
      </c>
      <c r="K30" s="31"/>
      <c r="L30" s="31"/>
      <c r="M30" s="32">
        <f t="shared" si="12"/>
        <v>1.834489109059307E-2</v>
      </c>
      <c r="N30" s="31">
        <v>200</v>
      </c>
      <c r="O30" s="2">
        <f t="shared" si="0"/>
        <v>3.6689782181186139</v>
      </c>
      <c r="P30" s="55">
        <v>0.10860000000000003</v>
      </c>
      <c r="Q30" s="2">
        <f t="shared" si="1"/>
        <v>33.784329816930139</v>
      </c>
      <c r="R30" s="31"/>
      <c r="S30" s="31">
        <v>3.8020240633233628E-3</v>
      </c>
      <c r="T30" s="31">
        <v>2.381126074806777E-3</v>
      </c>
      <c r="U30" s="2">
        <f t="shared" si="7"/>
        <v>1.4542867027269707E-2</v>
      </c>
      <c r="V30" s="2">
        <f t="shared" si="8"/>
        <v>2.9085734054539412</v>
      </c>
      <c r="W30" s="3">
        <f t="shared" si="9"/>
        <v>26.782443880791348</v>
      </c>
      <c r="X30" s="4">
        <f t="shared" si="10"/>
        <v>31.16757477362151</v>
      </c>
      <c r="Y30" s="7">
        <f t="shared" si="11"/>
        <v>22.39731298796119</v>
      </c>
      <c r="Z30" s="31"/>
      <c r="AA30" s="50"/>
      <c r="AB30" s="50"/>
      <c r="AC30" s="50"/>
      <c r="AD30" s="50"/>
      <c r="AE30" s="50"/>
    </row>
    <row r="31" spans="1:31" s="49" customFormat="1" x14ac:dyDescent="0.25">
      <c r="A31" s="31"/>
      <c r="B31" s="31"/>
      <c r="C31" s="31" t="s">
        <v>139</v>
      </c>
      <c r="D31" s="31" t="s">
        <v>130</v>
      </c>
      <c r="E31" s="32" t="s">
        <v>34</v>
      </c>
      <c r="F31" s="32" t="s">
        <v>18</v>
      </c>
      <c r="G31" s="31">
        <v>157</v>
      </c>
      <c r="H31" s="31">
        <v>8.157</v>
      </c>
      <c r="I31" s="31"/>
      <c r="J31" s="31">
        <v>560374</v>
      </c>
      <c r="K31" s="31"/>
      <c r="L31" s="31"/>
      <c r="M31" s="32"/>
      <c r="N31" s="31">
        <v>200</v>
      </c>
      <c r="O31" s="2">
        <f t="shared" si="0"/>
        <v>0</v>
      </c>
      <c r="P31" s="55"/>
      <c r="Q31" s="2" t="e">
        <f t="shared" si="1"/>
        <v>#DIV/0!</v>
      </c>
      <c r="R31" s="31"/>
      <c r="S31" s="31"/>
      <c r="T31" s="31"/>
      <c r="U31" s="2">
        <f t="shared" si="7"/>
        <v>0</v>
      </c>
      <c r="V31" s="2">
        <f t="shared" si="8"/>
        <v>0</v>
      </c>
      <c r="W31" s="3" t="e">
        <f t="shared" si="9"/>
        <v>#DIV/0!</v>
      </c>
      <c r="X31" s="4" t="e">
        <f t="shared" si="10"/>
        <v>#DIV/0!</v>
      </c>
      <c r="Y31" s="7" t="e">
        <f t="shared" si="11"/>
        <v>#DIV/0!</v>
      </c>
      <c r="Z31" s="31"/>
      <c r="AA31" s="50"/>
      <c r="AB31" s="50"/>
      <c r="AC31" s="50"/>
      <c r="AD31" s="50"/>
      <c r="AE31" s="50"/>
    </row>
    <row r="32" spans="1:31" s="49" customFormat="1" x14ac:dyDescent="0.25">
      <c r="A32" s="31"/>
      <c r="B32" s="31"/>
      <c r="C32" s="31" t="s">
        <v>139</v>
      </c>
      <c r="D32" s="31" t="s">
        <v>131</v>
      </c>
      <c r="E32" s="33" t="s">
        <v>34</v>
      </c>
      <c r="F32" s="32" t="s">
        <v>17</v>
      </c>
      <c r="G32" s="31">
        <v>153</v>
      </c>
      <c r="H32" s="31">
        <v>8.1690000000000005</v>
      </c>
      <c r="I32" s="31"/>
      <c r="J32" s="31">
        <v>4207</v>
      </c>
      <c r="K32" s="31"/>
      <c r="L32" s="31"/>
      <c r="M32" s="32">
        <f t="shared" si="12"/>
        <v>1.4373913073188398E-2</v>
      </c>
      <c r="N32" s="31">
        <v>200</v>
      </c>
      <c r="O32" s="2">
        <f t="shared" si="0"/>
        <v>2.8747826146376796</v>
      </c>
      <c r="P32" s="55">
        <v>0.10579999999999989</v>
      </c>
      <c r="Q32" s="2">
        <f t="shared" si="1"/>
        <v>27.171858361414767</v>
      </c>
      <c r="R32" s="31"/>
      <c r="S32" s="31">
        <v>3.8020240633233628E-3</v>
      </c>
      <c r="T32" s="31">
        <v>2.381126074806777E-3</v>
      </c>
      <c r="U32" s="2">
        <f t="shared" si="7"/>
        <v>1.0571889009865035E-2</v>
      </c>
      <c r="V32" s="2">
        <f t="shared" si="8"/>
        <v>2.1143778019730068</v>
      </c>
      <c r="W32" s="3">
        <f t="shared" si="9"/>
        <v>19.984667315434866</v>
      </c>
      <c r="X32" s="4">
        <f t="shared" si="10"/>
        <v>24.485850821685872</v>
      </c>
      <c r="Y32" s="7">
        <f t="shared" si="11"/>
        <v>15.48348380918387</v>
      </c>
      <c r="Z32" s="31"/>
      <c r="AA32" s="50"/>
      <c r="AB32" s="50"/>
      <c r="AC32" s="50"/>
      <c r="AD32" s="50"/>
      <c r="AE32" s="50"/>
    </row>
    <row r="33" spans="1:31" s="49" customFormat="1" x14ac:dyDescent="0.25">
      <c r="A33" s="31"/>
      <c r="B33" s="31"/>
      <c r="C33" s="31" t="s">
        <v>139</v>
      </c>
      <c r="D33" s="31" t="s">
        <v>131</v>
      </c>
      <c r="E33" s="31" t="s">
        <v>34</v>
      </c>
      <c r="F33" s="32" t="s">
        <v>18</v>
      </c>
      <c r="G33" s="31">
        <v>157</v>
      </c>
      <c r="H33" s="31">
        <v>8.1549999999999994</v>
      </c>
      <c r="I33" s="31"/>
      <c r="J33" s="31">
        <v>292683</v>
      </c>
      <c r="K33" s="31"/>
      <c r="L33" s="31"/>
      <c r="M33" s="32"/>
      <c r="N33" s="31">
        <v>200</v>
      </c>
      <c r="O33" s="2">
        <f t="shared" si="0"/>
        <v>0</v>
      </c>
      <c r="P33" s="55"/>
      <c r="Q33" s="2" t="e">
        <f t="shared" si="1"/>
        <v>#DIV/0!</v>
      </c>
      <c r="R33" s="31"/>
      <c r="S33" s="31"/>
      <c r="T33" s="31"/>
      <c r="U33" s="2">
        <f t="shared" si="7"/>
        <v>0</v>
      </c>
      <c r="V33" s="2">
        <f t="shared" si="8"/>
        <v>0</v>
      </c>
      <c r="W33" s="3" t="e">
        <f t="shared" si="9"/>
        <v>#DIV/0!</v>
      </c>
      <c r="X33" s="4" t="e">
        <f t="shared" si="10"/>
        <v>#DIV/0!</v>
      </c>
      <c r="Y33" s="7" t="e">
        <f t="shared" si="11"/>
        <v>#DIV/0!</v>
      </c>
      <c r="Z33" s="31"/>
      <c r="AA33" s="50"/>
      <c r="AB33" s="50"/>
      <c r="AC33" s="50"/>
      <c r="AD33" s="50"/>
      <c r="AE33" s="50"/>
    </row>
    <row r="34" spans="1:31" s="49" customFormat="1" x14ac:dyDescent="0.25">
      <c r="A34" s="31"/>
      <c r="B34" s="31"/>
      <c r="C34" s="31" t="s">
        <v>139</v>
      </c>
      <c r="D34" s="31" t="s">
        <v>132</v>
      </c>
      <c r="E34" s="31" t="s">
        <v>34</v>
      </c>
      <c r="F34" s="32" t="s">
        <v>17</v>
      </c>
      <c r="G34" s="31">
        <v>153</v>
      </c>
      <c r="H34" s="31">
        <v>8.1690000000000005</v>
      </c>
      <c r="I34" s="31"/>
      <c r="J34" s="31">
        <v>2276</v>
      </c>
      <c r="K34" s="31"/>
      <c r="L34" s="31"/>
      <c r="M34" s="32">
        <f t="shared" si="12"/>
        <v>1.7261516525854354E-2</v>
      </c>
      <c r="N34" s="31">
        <v>200</v>
      </c>
      <c r="O34" s="2">
        <f t="shared" si="0"/>
        <v>3.4523033051708709</v>
      </c>
      <c r="P34" s="55">
        <v>0.11070000000000002</v>
      </c>
      <c r="Q34" s="2">
        <f t="shared" si="1"/>
        <v>31.186118384560707</v>
      </c>
      <c r="R34" s="31"/>
      <c r="S34" s="31">
        <v>3.8020240633233628E-3</v>
      </c>
      <c r="T34" s="31">
        <v>2.381126074806777E-3</v>
      </c>
      <c r="U34" s="2">
        <f t="shared" si="7"/>
        <v>1.3459492462530991E-2</v>
      </c>
      <c r="V34" s="2">
        <f t="shared" si="8"/>
        <v>2.6918984925061982</v>
      </c>
      <c r="W34" s="3">
        <f t="shared" si="9"/>
        <v>24.317059552901515</v>
      </c>
      <c r="X34" s="4">
        <f t="shared" si="10"/>
        <v>28.619003680827038</v>
      </c>
      <c r="Y34" s="7">
        <f t="shared" si="11"/>
        <v>20.015115424975992</v>
      </c>
      <c r="Z34" s="31"/>
      <c r="AA34" s="50"/>
      <c r="AB34" s="50"/>
      <c r="AC34" s="50"/>
      <c r="AD34" s="50"/>
      <c r="AE34" s="50"/>
    </row>
    <row r="35" spans="1:31" s="49" customFormat="1" x14ac:dyDescent="0.25">
      <c r="A35" s="31"/>
      <c r="B35" s="31"/>
      <c r="C35" s="31" t="s">
        <v>139</v>
      </c>
      <c r="D35" s="31" t="s">
        <v>132</v>
      </c>
      <c r="E35" s="31" t="s">
        <v>34</v>
      </c>
      <c r="F35" s="32" t="s">
        <v>18</v>
      </c>
      <c r="G35" s="31">
        <v>157</v>
      </c>
      <c r="H35" s="31">
        <v>8.1539999999999999</v>
      </c>
      <c r="I35" s="31"/>
      <c r="J35" s="31">
        <v>131854</v>
      </c>
      <c r="K35" s="31"/>
      <c r="L35" s="31"/>
      <c r="M35" s="32"/>
      <c r="N35" s="31">
        <v>200</v>
      </c>
      <c r="O35" s="2">
        <f t="shared" si="0"/>
        <v>0</v>
      </c>
      <c r="P35" s="55"/>
      <c r="Q35" s="2" t="e">
        <f t="shared" si="1"/>
        <v>#DIV/0!</v>
      </c>
      <c r="R35" s="31"/>
      <c r="S35" s="31"/>
      <c r="T35" s="31"/>
      <c r="U35" s="2">
        <f t="shared" si="7"/>
        <v>0</v>
      </c>
      <c r="V35" s="2">
        <f t="shared" si="8"/>
        <v>0</v>
      </c>
      <c r="W35" s="3" t="e">
        <f t="shared" si="9"/>
        <v>#DIV/0!</v>
      </c>
      <c r="X35" s="4" t="e">
        <f t="shared" si="10"/>
        <v>#DIV/0!</v>
      </c>
      <c r="Y35" s="7" t="e">
        <f t="shared" si="11"/>
        <v>#DIV/0!</v>
      </c>
      <c r="Z35" s="31"/>
      <c r="AA35" s="50"/>
      <c r="AB35" s="50"/>
      <c r="AC35" s="50"/>
      <c r="AD35" s="50"/>
      <c r="AE35" s="50"/>
    </row>
    <row r="36" spans="1:31" s="49" customFormat="1" x14ac:dyDescent="0.25">
      <c r="A36" s="31"/>
      <c r="B36" s="31"/>
      <c r="C36" s="31" t="s">
        <v>139</v>
      </c>
      <c r="D36" s="31" t="s">
        <v>133</v>
      </c>
      <c r="E36" s="33" t="s">
        <v>34</v>
      </c>
      <c r="F36" s="32" t="s">
        <v>17</v>
      </c>
      <c r="G36" s="31">
        <v>153</v>
      </c>
      <c r="H36" s="31">
        <v>8.17</v>
      </c>
      <c r="I36" s="31"/>
      <c r="J36" s="31">
        <v>5589</v>
      </c>
      <c r="K36" s="31"/>
      <c r="L36" s="31"/>
      <c r="M36" s="32">
        <f t="shared" si="12"/>
        <v>1.4624573155574163E-2</v>
      </c>
      <c r="N36" s="31">
        <v>200</v>
      </c>
      <c r="O36" s="2">
        <f t="shared" si="0"/>
        <v>2.9249146311148326</v>
      </c>
      <c r="P36" s="55">
        <v>0.10759999999999992</v>
      </c>
      <c r="Q36" s="2">
        <f t="shared" si="1"/>
        <v>27.183221478762405</v>
      </c>
      <c r="R36" s="31"/>
      <c r="S36" s="31">
        <v>3.8020240633233628E-3</v>
      </c>
      <c r="T36" s="31">
        <v>2.381126074806777E-3</v>
      </c>
      <c r="U36" s="2">
        <f t="shared" si="7"/>
        <v>1.08225490922508E-2</v>
      </c>
      <c r="V36" s="2">
        <f t="shared" si="8"/>
        <v>2.1645098184501599</v>
      </c>
      <c r="W36" s="3">
        <f t="shared" si="9"/>
        <v>20.116262253254288</v>
      </c>
      <c r="X36" s="4">
        <f t="shared" si="10"/>
        <v>24.542147150664661</v>
      </c>
      <c r="Y36" s="7">
        <f t="shared" si="11"/>
        <v>15.690377355843923</v>
      </c>
      <c r="Z36" s="31"/>
      <c r="AA36" s="50"/>
      <c r="AB36" s="50"/>
      <c r="AC36" s="50"/>
      <c r="AD36" s="50"/>
      <c r="AE36" s="50"/>
    </row>
    <row r="37" spans="1:31" s="49" customFormat="1" x14ac:dyDescent="0.25">
      <c r="A37" s="31"/>
      <c r="B37" s="31"/>
      <c r="C37" s="31" t="s">
        <v>139</v>
      </c>
      <c r="D37" s="31" t="s">
        <v>133</v>
      </c>
      <c r="E37" s="31" t="s">
        <v>34</v>
      </c>
      <c r="F37" s="32" t="s">
        <v>18</v>
      </c>
      <c r="G37" s="31">
        <v>157</v>
      </c>
      <c r="H37" s="31">
        <v>8.1549999999999994</v>
      </c>
      <c r="I37" s="31"/>
      <c r="J37" s="31">
        <v>382165</v>
      </c>
      <c r="K37" s="31"/>
      <c r="L37" s="31"/>
      <c r="M37" s="32"/>
      <c r="N37" s="31">
        <v>200</v>
      </c>
      <c r="O37" s="2">
        <f t="shared" si="0"/>
        <v>0</v>
      </c>
      <c r="P37" s="55"/>
      <c r="Q37" s="2" t="e">
        <f t="shared" si="1"/>
        <v>#DIV/0!</v>
      </c>
      <c r="R37" s="31"/>
      <c r="S37" s="31"/>
      <c r="T37" s="31"/>
      <c r="U37" s="2">
        <f t="shared" si="7"/>
        <v>0</v>
      </c>
      <c r="V37" s="2">
        <f t="shared" si="8"/>
        <v>0</v>
      </c>
      <c r="W37" s="3" t="e">
        <f t="shared" si="9"/>
        <v>#DIV/0!</v>
      </c>
      <c r="X37" s="4" t="e">
        <f t="shared" si="10"/>
        <v>#DIV/0!</v>
      </c>
      <c r="Y37" s="7" t="e">
        <f t="shared" si="11"/>
        <v>#DIV/0!</v>
      </c>
      <c r="Z37" s="31"/>
      <c r="AA37" s="50"/>
      <c r="AB37" s="50"/>
      <c r="AC37" s="50"/>
      <c r="AD37" s="50"/>
      <c r="AE37" s="50"/>
    </row>
    <row r="38" spans="1:31" s="49" customFormat="1" x14ac:dyDescent="0.25">
      <c r="A38" s="31"/>
      <c r="B38" s="31"/>
      <c r="C38" s="31" t="s">
        <v>139</v>
      </c>
      <c r="D38" s="31" t="s">
        <v>134</v>
      </c>
      <c r="E38" s="31" t="s">
        <v>34</v>
      </c>
      <c r="F38" s="32" t="s">
        <v>17</v>
      </c>
      <c r="G38" s="31">
        <v>153</v>
      </c>
      <c r="H38" s="31">
        <v>8.17</v>
      </c>
      <c r="I38" s="31"/>
      <c r="J38" s="31">
        <v>17559</v>
      </c>
      <c r="K38" s="31"/>
      <c r="L38" s="31"/>
      <c r="M38" s="32">
        <f t="shared" si="12"/>
        <v>4.9861849820958502E-2</v>
      </c>
      <c r="N38" s="31">
        <v>200</v>
      </c>
      <c r="O38" s="2">
        <f t="shared" si="0"/>
        <v>9.9723699641917012</v>
      </c>
      <c r="P38" s="55">
        <v>0.10820000000000007</v>
      </c>
      <c r="Q38" s="2">
        <f t="shared" si="1"/>
        <v>92.166080999923238</v>
      </c>
      <c r="R38" s="31"/>
      <c r="S38" s="31">
        <v>3.8020240633233628E-3</v>
      </c>
      <c r="T38" s="31">
        <v>2.381126074806777E-3</v>
      </c>
      <c r="U38" s="2">
        <f t="shared" si="7"/>
        <v>4.6059825757635141E-2</v>
      </c>
      <c r="V38" s="2">
        <f t="shared" si="8"/>
        <v>9.2119651515270284</v>
      </c>
      <c r="W38" s="3">
        <f t="shared" si="9"/>
        <v>85.138310088050119</v>
      </c>
      <c r="X38" s="4">
        <f t="shared" si="10"/>
        <v>89.539652185659676</v>
      </c>
      <c r="Y38" s="7">
        <f t="shared" si="11"/>
        <v>80.736967990440547</v>
      </c>
      <c r="Z38" s="31"/>
      <c r="AA38" s="50"/>
      <c r="AB38" s="50"/>
      <c r="AC38" s="50"/>
      <c r="AD38" s="50"/>
      <c r="AE38" s="50"/>
    </row>
    <row r="39" spans="1:31" s="49" customFormat="1" x14ac:dyDescent="0.25">
      <c r="A39" s="31"/>
      <c r="B39" s="31"/>
      <c r="C39" s="31" t="s">
        <v>139</v>
      </c>
      <c r="D39" s="31" t="s">
        <v>134</v>
      </c>
      <c r="E39" s="31" t="s">
        <v>34</v>
      </c>
      <c r="F39" s="32" t="s">
        <v>18</v>
      </c>
      <c r="G39" s="31">
        <v>157</v>
      </c>
      <c r="H39" s="31">
        <v>8.1560000000000006</v>
      </c>
      <c r="I39" s="31"/>
      <c r="J39" s="31">
        <v>352153</v>
      </c>
      <c r="K39" s="31"/>
      <c r="L39" s="31"/>
      <c r="M39" s="32"/>
      <c r="N39" s="31">
        <v>200</v>
      </c>
      <c r="O39" s="2">
        <f t="shared" si="0"/>
        <v>0</v>
      </c>
      <c r="P39" s="55"/>
      <c r="Q39" s="2" t="e">
        <f t="shared" si="1"/>
        <v>#DIV/0!</v>
      </c>
      <c r="R39" s="31"/>
      <c r="S39" s="31"/>
      <c r="T39" s="31"/>
      <c r="U39" s="2">
        <f t="shared" si="7"/>
        <v>0</v>
      </c>
      <c r="V39" s="2">
        <f t="shared" si="8"/>
        <v>0</v>
      </c>
      <c r="W39" s="3" t="e">
        <f t="shared" si="9"/>
        <v>#DIV/0!</v>
      </c>
      <c r="X39" s="4" t="e">
        <f t="shared" si="10"/>
        <v>#DIV/0!</v>
      </c>
      <c r="Y39" s="7" t="e">
        <f t="shared" si="11"/>
        <v>#DIV/0!</v>
      </c>
      <c r="Z39" s="31"/>
      <c r="AA39" s="50"/>
      <c r="AB39" s="50"/>
      <c r="AC39" s="50"/>
      <c r="AD39" s="50"/>
      <c r="AE39" s="50"/>
    </row>
    <row r="40" spans="1:31" s="49" customFormat="1" x14ac:dyDescent="0.25">
      <c r="A40" s="31"/>
      <c r="B40" s="31"/>
      <c r="C40" s="31" t="s">
        <v>139</v>
      </c>
      <c r="D40" s="31" t="s">
        <v>135</v>
      </c>
      <c r="E40" s="33" t="s">
        <v>34</v>
      </c>
      <c r="F40" s="32" t="s">
        <v>17</v>
      </c>
      <c r="G40" s="31">
        <v>153</v>
      </c>
      <c r="H40" s="31">
        <v>8.1720000000000006</v>
      </c>
      <c r="I40" s="31"/>
      <c r="J40" s="31">
        <v>2317</v>
      </c>
      <c r="K40" s="31"/>
      <c r="L40" s="31"/>
      <c r="M40" s="32">
        <f t="shared" si="12"/>
        <v>2.0597203331822102E-2</v>
      </c>
      <c r="N40" s="31">
        <v>200</v>
      </c>
      <c r="O40" s="2">
        <f t="shared" si="0"/>
        <v>4.1194406663644205</v>
      </c>
      <c r="P40" s="55">
        <v>0.10469999999999979</v>
      </c>
      <c r="Q40" s="2">
        <f t="shared" si="1"/>
        <v>39.345183059832173</v>
      </c>
      <c r="R40" s="31"/>
      <c r="S40" s="31">
        <v>3.8020240633233628E-3</v>
      </c>
      <c r="T40" s="31">
        <v>2.381126074806777E-3</v>
      </c>
      <c r="U40" s="2">
        <f t="shared" si="7"/>
        <v>1.6795179268498741E-2</v>
      </c>
      <c r="V40" s="2">
        <f t="shared" si="8"/>
        <v>3.3590358536997482</v>
      </c>
      <c r="W40" s="3">
        <f t="shared" si="9"/>
        <v>32.082481888249809</v>
      </c>
      <c r="X40" s="4">
        <f t="shared" si="10"/>
        <v>36.630955765626659</v>
      </c>
      <c r="Y40" s="7">
        <f t="shared" si="11"/>
        <v>27.534008010872952</v>
      </c>
      <c r="Z40" s="31"/>
      <c r="AA40" s="50"/>
      <c r="AB40" s="50"/>
      <c r="AC40" s="50"/>
      <c r="AD40" s="50"/>
      <c r="AE40" s="50"/>
    </row>
    <row r="41" spans="1:31" s="49" customFormat="1" x14ac:dyDescent="0.25">
      <c r="A41" s="31"/>
      <c r="B41" s="31"/>
      <c r="C41" s="31" t="s">
        <v>139</v>
      </c>
      <c r="D41" s="31" t="s">
        <v>135</v>
      </c>
      <c r="E41" s="31" t="s">
        <v>34</v>
      </c>
      <c r="F41" s="32" t="s">
        <v>18</v>
      </c>
      <c r="G41" s="31">
        <v>157</v>
      </c>
      <c r="H41" s="31">
        <v>8.157</v>
      </c>
      <c r="I41" s="31"/>
      <c r="J41" s="31">
        <v>112491</v>
      </c>
      <c r="K41" s="31"/>
      <c r="L41" s="31"/>
      <c r="M41" s="32"/>
      <c r="N41" s="31">
        <v>200</v>
      </c>
      <c r="O41" s="2">
        <f t="shared" si="0"/>
        <v>0</v>
      </c>
      <c r="P41" s="55"/>
      <c r="Q41" s="2" t="e">
        <f t="shared" si="1"/>
        <v>#DIV/0!</v>
      </c>
      <c r="R41" s="31"/>
      <c r="S41" s="31"/>
      <c r="T41" s="31"/>
      <c r="U41" s="2">
        <f t="shared" si="7"/>
        <v>0</v>
      </c>
      <c r="V41" s="2">
        <f t="shared" si="8"/>
        <v>0</v>
      </c>
      <c r="W41" s="3" t="e">
        <f t="shared" si="9"/>
        <v>#DIV/0!</v>
      </c>
      <c r="X41" s="4" t="e">
        <f t="shared" si="10"/>
        <v>#DIV/0!</v>
      </c>
      <c r="Y41" s="7" t="e">
        <f t="shared" si="11"/>
        <v>#DIV/0!</v>
      </c>
      <c r="Z41" s="31"/>
      <c r="AA41" s="50"/>
      <c r="AB41" s="50"/>
      <c r="AC41" s="50"/>
      <c r="AD41" s="50"/>
      <c r="AE41" s="50"/>
    </row>
    <row r="42" spans="1:31" s="49" customFormat="1" x14ac:dyDescent="0.25">
      <c r="A42" s="31"/>
      <c r="B42" s="31"/>
      <c r="C42" s="31" t="s">
        <v>139</v>
      </c>
      <c r="D42" s="31" t="s">
        <v>136</v>
      </c>
      <c r="E42" s="31" t="s">
        <v>34</v>
      </c>
      <c r="F42" s="32" t="s">
        <v>17</v>
      </c>
      <c r="G42" s="31">
        <v>153</v>
      </c>
      <c r="H42" s="31">
        <v>8.1709999999999994</v>
      </c>
      <c r="I42" s="31"/>
      <c r="J42" s="31">
        <v>6264</v>
      </c>
      <c r="K42" s="31"/>
      <c r="L42" s="31"/>
      <c r="M42" s="32">
        <f t="shared" si="12"/>
        <v>1.6778226875698087E-2</v>
      </c>
      <c r="N42" s="31">
        <v>200</v>
      </c>
      <c r="O42" s="2">
        <f t="shared" si="0"/>
        <v>3.3556453751396176</v>
      </c>
      <c r="P42" s="55">
        <v>0.10719999999999996</v>
      </c>
      <c r="Q42" s="2">
        <f t="shared" si="1"/>
        <v>31.302662081526293</v>
      </c>
      <c r="R42" s="31"/>
      <c r="S42" s="31">
        <v>3.8020240633233628E-3</v>
      </c>
      <c r="T42" s="31">
        <v>2.381126074806777E-3</v>
      </c>
      <c r="U42" s="2">
        <f t="shared" si="7"/>
        <v>1.2976202812374724E-2</v>
      </c>
      <c r="V42" s="2">
        <f t="shared" si="8"/>
        <v>2.5952405624749448</v>
      </c>
      <c r="W42" s="3">
        <f t="shared" si="9"/>
        <v>24.209333605176734</v>
      </c>
      <c r="X42" s="4">
        <f t="shared" si="10"/>
        <v>28.651732998472962</v>
      </c>
      <c r="Y42" s="7">
        <f t="shared" si="11"/>
        <v>19.766934211880507</v>
      </c>
      <c r="Z42" s="31"/>
      <c r="AA42" s="50"/>
      <c r="AB42" s="50"/>
      <c r="AC42" s="50"/>
      <c r="AD42" s="50"/>
      <c r="AE42" s="50"/>
    </row>
    <row r="43" spans="1:31" s="49" customFormat="1" x14ac:dyDescent="0.25">
      <c r="A43" s="31"/>
      <c r="B43" s="31"/>
      <c r="C43" s="42" t="s">
        <v>139</v>
      </c>
      <c r="D43" s="31" t="s">
        <v>136</v>
      </c>
      <c r="E43" s="31" t="s">
        <v>34</v>
      </c>
      <c r="F43" s="32" t="s">
        <v>18</v>
      </c>
      <c r="G43" s="31">
        <v>157</v>
      </c>
      <c r="H43" s="31">
        <v>8.1560000000000006</v>
      </c>
      <c r="I43" s="31"/>
      <c r="J43" s="31">
        <v>373341</v>
      </c>
      <c r="K43" s="31"/>
      <c r="L43" s="31"/>
      <c r="M43" s="32"/>
      <c r="N43" s="31">
        <v>200</v>
      </c>
      <c r="O43" s="2">
        <f t="shared" si="0"/>
        <v>0</v>
      </c>
      <c r="P43" s="55"/>
      <c r="Q43" s="2" t="e">
        <f t="shared" si="1"/>
        <v>#DIV/0!</v>
      </c>
      <c r="R43" s="31"/>
      <c r="S43" s="31"/>
      <c r="T43" s="31"/>
      <c r="U43" s="2">
        <f t="shared" si="7"/>
        <v>0</v>
      </c>
      <c r="V43" s="2">
        <f t="shared" si="8"/>
        <v>0</v>
      </c>
      <c r="W43" s="3" t="e">
        <f t="shared" si="9"/>
        <v>#DIV/0!</v>
      </c>
      <c r="X43" s="4" t="e">
        <f t="shared" si="10"/>
        <v>#DIV/0!</v>
      </c>
      <c r="Y43" s="7" t="e">
        <f t="shared" si="11"/>
        <v>#DIV/0!</v>
      </c>
      <c r="Z43" s="31"/>
      <c r="AA43" s="50"/>
      <c r="AB43" s="50"/>
      <c r="AC43" s="50"/>
      <c r="AD43" s="50"/>
      <c r="AE43" s="50"/>
    </row>
    <row r="44" spans="1:31" s="49" customFormat="1" x14ac:dyDescent="0.25">
      <c r="A44" s="31"/>
      <c r="B44" s="31"/>
      <c r="C44" s="42" t="s">
        <v>139</v>
      </c>
      <c r="D44" s="31" t="s">
        <v>137</v>
      </c>
      <c r="E44" s="33" t="s">
        <v>34</v>
      </c>
      <c r="F44" s="32" t="s">
        <v>17</v>
      </c>
      <c r="G44" s="31">
        <v>153</v>
      </c>
      <c r="H44" s="31">
        <v>8.17</v>
      </c>
      <c r="I44" s="31"/>
      <c r="J44" s="31">
        <v>7176</v>
      </c>
      <c r="K44" s="31"/>
      <c r="L44" s="31"/>
      <c r="M44" s="32">
        <f t="shared" si="12"/>
        <v>2.1271297976025328E-2</v>
      </c>
      <c r="N44" s="31">
        <v>200</v>
      </c>
      <c r="O44" s="2">
        <f t="shared" si="0"/>
        <v>4.2542595952050659</v>
      </c>
      <c r="P44" s="55">
        <v>0.10899999999999999</v>
      </c>
      <c r="Q44" s="2">
        <f t="shared" si="1"/>
        <v>39.029904543165749</v>
      </c>
      <c r="R44" s="31"/>
      <c r="S44" s="31">
        <v>3.8020240633233628E-3</v>
      </c>
      <c r="T44" s="31">
        <v>2.381126074806777E-3</v>
      </c>
      <c r="U44" s="2">
        <f t="shared" si="7"/>
        <v>1.7469273912701967E-2</v>
      </c>
      <c r="V44" s="2">
        <f t="shared" si="8"/>
        <v>3.4938547825403932</v>
      </c>
      <c r="W44" s="3">
        <f t="shared" si="9"/>
        <v>32.053713601288017</v>
      </c>
      <c r="X44" s="4">
        <f t="shared" si="10"/>
        <v>36.42275227065825</v>
      </c>
      <c r="Y44" s="7">
        <f t="shared" si="11"/>
        <v>27.684674931917783</v>
      </c>
      <c r="Z44" s="31"/>
      <c r="AA44" s="50"/>
      <c r="AB44" s="50"/>
      <c r="AC44" s="50"/>
      <c r="AD44" s="50"/>
      <c r="AE44" s="50"/>
    </row>
    <row r="45" spans="1:31" s="49" customFormat="1" x14ac:dyDescent="0.25">
      <c r="A45" s="31"/>
      <c r="B45" s="31"/>
      <c r="C45" s="31" t="s">
        <v>139</v>
      </c>
      <c r="D45" s="31" t="s">
        <v>137</v>
      </c>
      <c r="E45" s="31" t="s">
        <v>34</v>
      </c>
      <c r="F45" s="32" t="s">
        <v>18</v>
      </c>
      <c r="G45" s="31">
        <v>157</v>
      </c>
      <c r="H45" s="31">
        <v>8.1560000000000006</v>
      </c>
      <c r="I45" s="31"/>
      <c r="J45" s="31">
        <v>337356</v>
      </c>
      <c r="K45" s="31"/>
      <c r="L45" s="31"/>
      <c r="M45" s="32"/>
      <c r="N45" s="31">
        <v>200</v>
      </c>
      <c r="O45" s="2">
        <f t="shared" si="0"/>
        <v>0</v>
      </c>
      <c r="P45" s="55"/>
      <c r="Q45" s="2" t="e">
        <f t="shared" si="1"/>
        <v>#DIV/0!</v>
      </c>
      <c r="R45" s="31"/>
      <c r="S45" s="31"/>
      <c r="T45" s="31"/>
      <c r="U45" s="2">
        <f t="shared" si="7"/>
        <v>0</v>
      </c>
      <c r="V45" s="2">
        <f t="shared" si="8"/>
        <v>0</v>
      </c>
      <c r="W45" s="3" t="e">
        <f t="shared" si="9"/>
        <v>#DIV/0!</v>
      </c>
      <c r="X45" s="4" t="e">
        <f t="shared" si="10"/>
        <v>#DIV/0!</v>
      </c>
      <c r="Y45" s="7" t="e">
        <f t="shared" si="11"/>
        <v>#DIV/0!</v>
      </c>
      <c r="Z45" s="31"/>
      <c r="AA45" s="50"/>
      <c r="AB45" s="50"/>
      <c r="AC45" s="50"/>
      <c r="AD45" s="50"/>
      <c r="AE45" s="50"/>
    </row>
    <row r="46" spans="1:31" s="51" customFormat="1" x14ac:dyDescent="0.25">
      <c r="A46" s="34"/>
      <c r="B46" s="34"/>
      <c r="C46" s="34" t="s">
        <v>139</v>
      </c>
      <c r="D46" s="34" t="s">
        <v>109</v>
      </c>
      <c r="E46" s="34" t="s">
        <v>35</v>
      </c>
      <c r="F46" s="35" t="s">
        <v>17</v>
      </c>
      <c r="G46" s="34">
        <v>190</v>
      </c>
      <c r="H46" s="34">
        <v>13.176</v>
      </c>
      <c r="I46" s="34"/>
      <c r="J46" s="34">
        <v>6680</v>
      </c>
      <c r="K46" s="34"/>
      <c r="L46" s="34"/>
      <c r="M46" s="35">
        <f t="shared" si="12"/>
        <v>0.12555918950415398</v>
      </c>
      <c r="N46" s="34">
        <v>200</v>
      </c>
      <c r="O46" s="2">
        <f t="shared" si="0"/>
        <v>25.111837900830796</v>
      </c>
      <c r="P46" s="56">
        <v>0.1039000000000001</v>
      </c>
      <c r="Q46" s="2">
        <f t="shared" si="1"/>
        <v>241.69237633138374</v>
      </c>
      <c r="R46" s="34"/>
      <c r="S46" s="34">
        <v>1.3005616651731566E-2</v>
      </c>
      <c r="T46" s="34">
        <v>5.3749682567875295E-3</v>
      </c>
      <c r="U46" s="2">
        <f t="shared" si="7"/>
        <v>0.11255357285242241</v>
      </c>
      <c r="V46" s="2">
        <f t="shared" si="8"/>
        <v>22.510714570484485</v>
      </c>
      <c r="W46" s="3">
        <f t="shared" si="9"/>
        <v>216.65750308454727</v>
      </c>
      <c r="X46" s="4">
        <f t="shared" si="10"/>
        <v>227.0039289878919</v>
      </c>
      <c r="Y46" s="7">
        <f t="shared" si="11"/>
        <v>206.31107718120268</v>
      </c>
      <c r="Z46" s="34"/>
      <c r="AA46" s="52"/>
      <c r="AB46" s="52"/>
      <c r="AC46" s="52"/>
      <c r="AD46" s="52"/>
      <c r="AE46" s="52"/>
    </row>
    <row r="47" spans="1:31" s="51" customFormat="1" x14ac:dyDescent="0.25">
      <c r="A47" s="34"/>
      <c r="B47" s="34"/>
      <c r="C47" s="34" t="s">
        <v>139</v>
      </c>
      <c r="D47" s="34" t="s">
        <v>109</v>
      </c>
      <c r="E47" s="34" t="s">
        <v>35</v>
      </c>
      <c r="F47" s="35" t="s">
        <v>18</v>
      </c>
      <c r="G47" s="34">
        <v>195</v>
      </c>
      <c r="H47" s="34">
        <v>13.164999999999999</v>
      </c>
      <c r="I47" s="34"/>
      <c r="J47" s="34">
        <v>53202</v>
      </c>
      <c r="K47" s="34"/>
      <c r="L47" s="34"/>
      <c r="M47" s="35"/>
      <c r="N47" s="34">
        <v>200</v>
      </c>
      <c r="O47" s="2">
        <f t="shared" si="0"/>
        <v>0</v>
      </c>
      <c r="P47" s="56"/>
      <c r="Q47" s="2" t="e">
        <f t="shared" si="1"/>
        <v>#DIV/0!</v>
      </c>
      <c r="R47" s="34"/>
      <c r="S47" s="34"/>
      <c r="T47" s="34"/>
      <c r="U47" s="2">
        <f t="shared" si="7"/>
        <v>0</v>
      </c>
      <c r="V47" s="2">
        <f t="shared" si="8"/>
        <v>0</v>
      </c>
      <c r="W47" s="3" t="e">
        <f t="shared" si="9"/>
        <v>#DIV/0!</v>
      </c>
      <c r="X47" s="4" t="e">
        <f t="shared" si="10"/>
        <v>#DIV/0!</v>
      </c>
      <c r="Y47" s="7" t="e">
        <f t="shared" si="11"/>
        <v>#DIV/0!</v>
      </c>
      <c r="Z47" s="34"/>
      <c r="AA47" s="52"/>
      <c r="AB47" s="52"/>
      <c r="AC47" s="52"/>
      <c r="AD47" s="52"/>
      <c r="AE47" s="52"/>
    </row>
    <row r="48" spans="1:31" s="51" customFormat="1" x14ac:dyDescent="0.25">
      <c r="A48" s="34"/>
      <c r="B48" s="34"/>
      <c r="C48" s="34" t="s">
        <v>139</v>
      </c>
      <c r="D48" s="34" t="s">
        <v>110</v>
      </c>
      <c r="E48" s="34" t="s">
        <v>35</v>
      </c>
      <c r="F48" s="35" t="s">
        <v>17</v>
      </c>
      <c r="G48" s="34">
        <v>190</v>
      </c>
      <c r="H48" s="34">
        <v>13.177</v>
      </c>
      <c r="I48" s="34"/>
      <c r="J48" s="34">
        <v>6480</v>
      </c>
      <c r="K48" s="34"/>
      <c r="L48" s="34"/>
      <c r="M48" s="35">
        <f t="shared" si="12"/>
        <v>3.8961741734158263E-2</v>
      </c>
      <c r="N48" s="34">
        <v>200</v>
      </c>
      <c r="O48" s="2">
        <f t="shared" si="0"/>
        <v>7.7923483468316528</v>
      </c>
      <c r="P48" s="56">
        <v>0.1863999999999999</v>
      </c>
      <c r="Q48" s="2">
        <f t="shared" si="1"/>
        <v>41.804443920770694</v>
      </c>
      <c r="R48" s="34"/>
      <c r="S48" s="34">
        <v>1.3005616651731566E-2</v>
      </c>
      <c r="T48" s="34">
        <v>5.3749682567875295E-3</v>
      </c>
      <c r="U48" s="2">
        <f t="shared" si="7"/>
        <v>2.5956125082426697E-2</v>
      </c>
      <c r="V48" s="2">
        <f t="shared" si="8"/>
        <v>5.1912250164853395</v>
      </c>
      <c r="W48" s="3">
        <f t="shared" si="9"/>
        <v>27.849919616337672</v>
      </c>
      <c r="X48" s="4">
        <f t="shared" si="10"/>
        <v>33.61705293907108</v>
      </c>
      <c r="Y48" s="7">
        <f t="shared" si="11"/>
        <v>22.082786293604268</v>
      </c>
      <c r="Z48" s="34"/>
      <c r="AA48" s="52"/>
      <c r="AB48" s="52"/>
      <c r="AC48" s="52"/>
      <c r="AD48" s="52"/>
      <c r="AE48" s="52"/>
    </row>
    <row r="49" spans="1:31" s="51" customFormat="1" x14ac:dyDescent="0.25">
      <c r="A49" s="34"/>
      <c r="B49" s="34"/>
      <c r="C49" s="34" t="s">
        <v>139</v>
      </c>
      <c r="D49" s="34" t="s">
        <v>110</v>
      </c>
      <c r="E49" s="34" t="s">
        <v>35</v>
      </c>
      <c r="F49" s="35" t="s">
        <v>18</v>
      </c>
      <c r="G49" s="34">
        <v>195</v>
      </c>
      <c r="H49" s="34">
        <v>13.164</v>
      </c>
      <c r="I49" s="34"/>
      <c r="J49" s="34">
        <v>166317</v>
      </c>
      <c r="K49" s="34"/>
      <c r="L49" s="34"/>
      <c r="M49" s="35"/>
      <c r="N49" s="34">
        <v>200</v>
      </c>
      <c r="O49" s="2">
        <f t="shared" si="0"/>
        <v>0</v>
      </c>
      <c r="P49" s="56"/>
      <c r="Q49" s="2" t="e">
        <f t="shared" si="1"/>
        <v>#DIV/0!</v>
      </c>
      <c r="R49" s="34"/>
      <c r="S49" s="34"/>
      <c r="T49" s="34"/>
      <c r="U49" s="2">
        <f t="shared" si="7"/>
        <v>0</v>
      </c>
      <c r="V49" s="2">
        <f t="shared" si="8"/>
        <v>0</v>
      </c>
      <c r="W49" s="3" t="e">
        <f t="shared" si="9"/>
        <v>#DIV/0!</v>
      </c>
      <c r="X49" s="4" t="e">
        <f t="shared" si="10"/>
        <v>#DIV/0!</v>
      </c>
      <c r="Y49" s="7" t="e">
        <f t="shared" si="11"/>
        <v>#DIV/0!</v>
      </c>
      <c r="Z49" s="34"/>
      <c r="AA49" s="52"/>
      <c r="AB49" s="52"/>
      <c r="AC49" s="52"/>
      <c r="AD49" s="52"/>
      <c r="AE49" s="52"/>
    </row>
    <row r="50" spans="1:31" s="51" customFormat="1" x14ac:dyDescent="0.25">
      <c r="A50" s="34"/>
      <c r="B50" s="34"/>
      <c r="C50" s="34" t="s">
        <v>139</v>
      </c>
      <c r="D50" s="34" t="s">
        <v>129</v>
      </c>
      <c r="E50" s="34" t="s">
        <v>35</v>
      </c>
      <c r="F50" s="35" t="s">
        <v>17</v>
      </c>
      <c r="G50" s="34">
        <v>190</v>
      </c>
      <c r="H50" s="34">
        <v>13.180999999999999</v>
      </c>
      <c r="I50" s="34"/>
      <c r="J50" s="34">
        <v>6693</v>
      </c>
      <c r="K50" s="34"/>
      <c r="L50" s="34"/>
      <c r="M50" s="35">
        <f t="shared" si="12"/>
        <v>2.3736146821526732E-2</v>
      </c>
      <c r="N50" s="34">
        <v>200</v>
      </c>
      <c r="O50" s="2">
        <f t="shared" si="0"/>
        <v>4.7472293643053467</v>
      </c>
      <c r="P50" s="56">
        <v>0.10929999999999995</v>
      </c>
      <c r="Q50" s="2">
        <f t="shared" si="1"/>
        <v>43.433022546252047</v>
      </c>
      <c r="R50" s="34"/>
      <c r="S50" s="34">
        <v>1.3005616651731566E-2</v>
      </c>
      <c r="T50" s="34">
        <v>5.3749682567875295E-3</v>
      </c>
      <c r="U50" s="2">
        <f t="shared" si="7"/>
        <v>1.0730530169795166E-2</v>
      </c>
      <c r="V50" s="2">
        <f t="shared" si="8"/>
        <v>2.1461060339590334</v>
      </c>
      <c r="W50" s="3">
        <f t="shared" si="9"/>
        <v>19.635004885261065</v>
      </c>
      <c r="X50" s="4">
        <f t="shared" si="10"/>
        <v>29.470262445714003</v>
      </c>
      <c r="Y50" s="7">
        <f t="shared" si="11"/>
        <v>9.7997473248081217</v>
      </c>
      <c r="Z50" s="34"/>
      <c r="AA50" s="52"/>
      <c r="AB50" s="52"/>
      <c r="AC50" s="52"/>
      <c r="AD50" s="52"/>
      <c r="AE50" s="52"/>
    </row>
    <row r="51" spans="1:31" s="51" customFormat="1" x14ac:dyDescent="0.25">
      <c r="A51" s="39"/>
      <c r="B51" s="39"/>
      <c r="C51" s="40" t="s">
        <v>139</v>
      </c>
      <c r="D51" s="40" t="s">
        <v>129</v>
      </c>
      <c r="E51" s="34" t="s">
        <v>35</v>
      </c>
      <c r="F51" s="35" t="s">
        <v>18</v>
      </c>
      <c r="G51" s="34">
        <v>195</v>
      </c>
      <c r="H51" s="40">
        <v>13.17</v>
      </c>
      <c r="I51" s="40"/>
      <c r="J51" s="40">
        <v>281975</v>
      </c>
      <c r="K51" s="40"/>
      <c r="L51" s="40"/>
      <c r="M51" s="35"/>
      <c r="N51" s="34">
        <v>200</v>
      </c>
      <c r="O51" s="2">
        <f t="shared" si="0"/>
        <v>0</v>
      </c>
      <c r="P51" s="56"/>
      <c r="Q51" s="2" t="e">
        <f t="shared" si="1"/>
        <v>#DIV/0!</v>
      </c>
      <c r="R51" s="40"/>
      <c r="S51" s="34"/>
      <c r="T51" s="34"/>
      <c r="U51" s="2">
        <f t="shared" si="7"/>
        <v>0</v>
      </c>
      <c r="V51" s="2">
        <f t="shared" si="8"/>
        <v>0</v>
      </c>
      <c r="W51" s="3" t="e">
        <f t="shared" si="9"/>
        <v>#DIV/0!</v>
      </c>
      <c r="X51" s="4" t="e">
        <f t="shared" si="10"/>
        <v>#DIV/0!</v>
      </c>
      <c r="Y51" s="7" t="e">
        <f t="shared" si="11"/>
        <v>#DIV/0!</v>
      </c>
      <c r="Z51" s="40"/>
      <c r="AA51" s="53"/>
      <c r="AB51" s="53"/>
      <c r="AC51" s="53"/>
      <c r="AD51" s="53"/>
      <c r="AE51" s="53"/>
    </row>
    <row r="52" spans="1:31" s="51" customFormat="1" x14ac:dyDescent="0.25">
      <c r="A52" s="39"/>
      <c r="B52" s="39"/>
      <c r="C52" s="40" t="s">
        <v>139</v>
      </c>
      <c r="D52" s="40" t="s">
        <v>130</v>
      </c>
      <c r="E52" s="34" t="s">
        <v>35</v>
      </c>
      <c r="F52" s="35" t="s">
        <v>17</v>
      </c>
      <c r="G52" s="34">
        <v>190</v>
      </c>
      <c r="H52" s="40">
        <v>13.183</v>
      </c>
      <c r="I52" s="40"/>
      <c r="J52" s="40">
        <v>9592</v>
      </c>
      <c r="K52" s="40"/>
      <c r="L52" s="40"/>
      <c r="M52" s="35">
        <f t="shared" si="12"/>
        <v>2.8356633743566395E-2</v>
      </c>
      <c r="N52" s="34">
        <v>200</v>
      </c>
      <c r="O52" s="2">
        <f t="shared" si="0"/>
        <v>5.6713267487132786</v>
      </c>
      <c r="P52" s="56">
        <v>0.10860000000000003</v>
      </c>
      <c r="Q52" s="2">
        <f t="shared" si="1"/>
        <v>52.222161590361665</v>
      </c>
      <c r="R52" s="40"/>
      <c r="S52" s="34">
        <v>1.3005616651731566E-2</v>
      </c>
      <c r="T52" s="34">
        <v>5.3749682567875295E-3</v>
      </c>
      <c r="U52" s="2">
        <f t="shared" si="7"/>
        <v>1.5351017091834829E-2</v>
      </c>
      <c r="V52" s="2">
        <f t="shared" si="8"/>
        <v>3.0702034183669658</v>
      </c>
      <c r="W52" s="3">
        <f t="shared" si="9"/>
        <v>28.270749708719752</v>
      </c>
      <c r="X52" s="4">
        <f t="shared" si="10"/>
        <v>38.169402115326619</v>
      </c>
      <c r="Y52" s="7">
        <f t="shared" si="11"/>
        <v>18.372097302112884</v>
      </c>
      <c r="Z52" s="40"/>
      <c r="AA52" s="53"/>
      <c r="AB52" s="53"/>
      <c r="AC52" s="53"/>
      <c r="AD52" s="53"/>
      <c r="AE52" s="53"/>
    </row>
    <row r="53" spans="1:31" s="51" customFormat="1" x14ac:dyDescent="0.25">
      <c r="A53" s="39"/>
      <c r="B53" s="39"/>
      <c r="C53" s="40" t="s">
        <v>139</v>
      </c>
      <c r="D53" s="40" t="s">
        <v>130</v>
      </c>
      <c r="E53" s="34" t="s">
        <v>35</v>
      </c>
      <c r="F53" s="35" t="s">
        <v>18</v>
      </c>
      <c r="G53" s="34">
        <v>195</v>
      </c>
      <c r="H53" s="40">
        <v>13.173</v>
      </c>
      <c r="I53" s="40"/>
      <c r="J53" s="40">
        <v>338263</v>
      </c>
      <c r="K53" s="40"/>
      <c r="L53" s="40"/>
      <c r="M53" s="35"/>
      <c r="N53" s="34">
        <v>200</v>
      </c>
      <c r="O53" s="2">
        <f t="shared" si="0"/>
        <v>0</v>
      </c>
      <c r="P53" s="56"/>
      <c r="Q53" s="2" t="e">
        <f t="shared" si="1"/>
        <v>#DIV/0!</v>
      </c>
      <c r="R53" s="40"/>
      <c r="S53" s="34"/>
      <c r="T53" s="34"/>
      <c r="U53" s="2">
        <f t="shared" si="7"/>
        <v>0</v>
      </c>
      <c r="V53" s="2">
        <f t="shared" si="8"/>
        <v>0</v>
      </c>
      <c r="W53" s="3" t="e">
        <f t="shared" si="9"/>
        <v>#DIV/0!</v>
      </c>
      <c r="X53" s="4" t="e">
        <f t="shared" si="10"/>
        <v>#DIV/0!</v>
      </c>
      <c r="Y53" s="7" t="e">
        <f t="shared" si="11"/>
        <v>#DIV/0!</v>
      </c>
      <c r="Z53" s="40"/>
      <c r="AA53" s="53"/>
      <c r="AB53" s="53"/>
      <c r="AC53" s="53"/>
      <c r="AD53" s="53"/>
      <c r="AE53" s="53"/>
    </row>
    <row r="54" spans="1:31" s="51" customFormat="1" x14ac:dyDescent="0.25">
      <c r="A54" s="39"/>
      <c r="B54" s="39"/>
      <c r="C54" s="40" t="s">
        <v>139</v>
      </c>
      <c r="D54" s="40" t="s">
        <v>131</v>
      </c>
      <c r="E54" s="34" t="s">
        <v>35</v>
      </c>
      <c r="F54" s="35" t="s">
        <v>17</v>
      </c>
      <c r="G54" s="34">
        <v>190</v>
      </c>
      <c r="H54" s="40">
        <v>13.175000000000001</v>
      </c>
      <c r="I54" s="40"/>
      <c r="J54" s="40">
        <v>20942</v>
      </c>
      <c r="K54" s="40"/>
      <c r="L54" s="40"/>
      <c r="M54" s="35">
        <f t="shared" si="12"/>
        <v>0.1363331575623824</v>
      </c>
      <c r="N54" s="34">
        <v>200</v>
      </c>
      <c r="O54" s="2">
        <f t="shared" si="0"/>
        <v>27.266631512476479</v>
      </c>
      <c r="P54" s="56">
        <v>0.10579999999999989</v>
      </c>
      <c r="Q54" s="2">
        <f t="shared" si="1"/>
        <v>257.71863433342634</v>
      </c>
      <c r="R54" s="40"/>
      <c r="S54" s="34">
        <v>1.3005616651731566E-2</v>
      </c>
      <c r="T54" s="34">
        <v>5.3749682567875295E-3</v>
      </c>
      <c r="U54" s="2">
        <f t="shared" si="7"/>
        <v>0.12332754091065083</v>
      </c>
      <c r="V54" s="2">
        <f t="shared" si="8"/>
        <v>24.665508182130168</v>
      </c>
      <c r="W54" s="3">
        <f t="shared" si="9"/>
        <v>233.1333476571852</v>
      </c>
      <c r="X54" s="4">
        <f t="shared" si="10"/>
        <v>243.29396818041303</v>
      </c>
      <c r="Y54" s="7">
        <f t="shared" si="11"/>
        <v>222.97272713395733</v>
      </c>
      <c r="Z54" s="40"/>
      <c r="AA54" s="53"/>
      <c r="AB54" s="53"/>
      <c r="AC54" s="53"/>
      <c r="AD54" s="53"/>
      <c r="AE54" s="53"/>
    </row>
    <row r="55" spans="1:31" s="51" customFormat="1" x14ac:dyDescent="0.25">
      <c r="A55" s="40"/>
      <c r="B55" s="40"/>
      <c r="C55" s="40" t="s">
        <v>139</v>
      </c>
      <c r="D55" s="40" t="s">
        <v>131</v>
      </c>
      <c r="E55" s="34" t="s">
        <v>35</v>
      </c>
      <c r="F55" s="35" t="s">
        <v>18</v>
      </c>
      <c r="G55" s="34">
        <v>195</v>
      </c>
      <c r="H55" s="40">
        <v>13.164</v>
      </c>
      <c r="I55" s="40"/>
      <c r="J55" s="40">
        <v>153609</v>
      </c>
      <c r="K55" s="40"/>
      <c r="L55" s="40"/>
      <c r="M55" s="35"/>
      <c r="N55" s="34">
        <v>200</v>
      </c>
      <c r="O55" s="2">
        <f t="shared" si="0"/>
        <v>0</v>
      </c>
      <c r="P55" s="56"/>
      <c r="Q55" s="2" t="e">
        <f t="shared" si="1"/>
        <v>#DIV/0!</v>
      </c>
      <c r="R55" s="40"/>
      <c r="S55" s="34"/>
      <c r="T55" s="34"/>
      <c r="U55" s="2">
        <f t="shared" si="7"/>
        <v>0</v>
      </c>
      <c r="V55" s="2">
        <f t="shared" si="8"/>
        <v>0</v>
      </c>
      <c r="W55" s="3" t="e">
        <f t="shared" si="9"/>
        <v>#DIV/0!</v>
      </c>
      <c r="X55" s="4" t="e">
        <f t="shared" si="10"/>
        <v>#DIV/0!</v>
      </c>
      <c r="Y55" s="7" t="e">
        <f t="shared" si="11"/>
        <v>#DIV/0!</v>
      </c>
      <c r="Z55" s="40"/>
      <c r="AA55" s="53"/>
      <c r="AB55" s="53"/>
      <c r="AC55" s="53"/>
      <c r="AD55" s="53"/>
      <c r="AE55" s="53"/>
    </row>
    <row r="56" spans="1:31" s="51" customFormat="1" x14ac:dyDescent="0.25">
      <c r="A56" s="40"/>
      <c r="B56" s="40"/>
      <c r="C56" s="40" t="s">
        <v>139</v>
      </c>
      <c r="D56" s="40" t="s">
        <v>132</v>
      </c>
      <c r="E56" s="34" t="s">
        <v>35</v>
      </c>
      <c r="F56" s="35" t="s">
        <v>17</v>
      </c>
      <c r="G56" s="34">
        <v>190</v>
      </c>
      <c r="H56" s="40">
        <v>13.179</v>
      </c>
      <c r="I56" s="40"/>
      <c r="J56" s="40">
        <v>3256</v>
      </c>
      <c r="K56" s="40"/>
      <c r="L56" s="40"/>
      <c r="M56" s="35">
        <f t="shared" si="12"/>
        <v>3.8527073078379402E-2</v>
      </c>
      <c r="N56" s="34">
        <v>200</v>
      </c>
      <c r="O56" s="2">
        <f t="shared" si="0"/>
        <v>7.7054146156758803</v>
      </c>
      <c r="P56" s="56">
        <v>0.11070000000000002</v>
      </c>
      <c r="Q56" s="2">
        <f t="shared" si="1"/>
        <v>69.60627475768635</v>
      </c>
      <c r="R56" s="40"/>
      <c r="S56" s="34">
        <v>1.3005616651731566E-2</v>
      </c>
      <c r="T56" s="34">
        <v>5.3749682567875295E-3</v>
      </c>
      <c r="U56" s="2">
        <f t="shared" si="7"/>
        <v>2.5521456426647837E-2</v>
      </c>
      <c r="V56" s="2">
        <f t="shared" si="8"/>
        <v>5.104291285329567</v>
      </c>
      <c r="W56" s="3">
        <f t="shared" si="9"/>
        <v>46.109225703067445</v>
      </c>
      <c r="X56" s="4">
        <f t="shared" si="10"/>
        <v>55.820098795727837</v>
      </c>
      <c r="Y56" s="7">
        <f t="shared" si="11"/>
        <v>36.398352610407052</v>
      </c>
      <c r="Z56" s="40"/>
      <c r="AA56" s="53"/>
      <c r="AB56" s="53"/>
      <c r="AC56" s="53"/>
      <c r="AD56" s="53"/>
      <c r="AE56" s="53"/>
    </row>
    <row r="57" spans="1:31" s="51" customFormat="1" x14ac:dyDescent="0.25">
      <c r="A57" s="40"/>
      <c r="B57" s="40"/>
      <c r="C57" s="40" t="s">
        <v>139</v>
      </c>
      <c r="D57" s="40" t="s">
        <v>132</v>
      </c>
      <c r="E57" s="34" t="s">
        <v>35</v>
      </c>
      <c r="F57" s="35" t="s">
        <v>18</v>
      </c>
      <c r="G57" s="34">
        <v>195</v>
      </c>
      <c r="H57" s="40">
        <v>13.169</v>
      </c>
      <c r="I57" s="40"/>
      <c r="J57" s="40">
        <v>84512</v>
      </c>
      <c r="K57" s="40"/>
      <c r="L57" s="40"/>
      <c r="M57" s="35"/>
      <c r="N57" s="34">
        <v>200</v>
      </c>
      <c r="O57" s="2">
        <f t="shared" si="0"/>
        <v>0</v>
      </c>
      <c r="P57" s="56"/>
      <c r="Q57" s="2" t="e">
        <f t="shared" si="1"/>
        <v>#DIV/0!</v>
      </c>
      <c r="R57" s="40"/>
      <c r="S57" s="34"/>
      <c r="T57" s="34"/>
      <c r="U57" s="2">
        <f t="shared" si="7"/>
        <v>0</v>
      </c>
      <c r="V57" s="2">
        <f t="shared" si="8"/>
        <v>0</v>
      </c>
      <c r="W57" s="3" t="e">
        <f t="shared" si="9"/>
        <v>#DIV/0!</v>
      </c>
      <c r="X57" s="4" t="e">
        <f t="shared" si="10"/>
        <v>#DIV/0!</v>
      </c>
      <c r="Y57" s="7" t="e">
        <f t="shared" si="11"/>
        <v>#DIV/0!</v>
      </c>
      <c r="Z57" s="40"/>
      <c r="AA57" s="53"/>
      <c r="AB57" s="53"/>
      <c r="AC57" s="53"/>
      <c r="AD57" s="53"/>
      <c r="AE57" s="53"/>
    </row>
    <row r="58" spans="1:31" s="51" customFormat="1" x14ac:dyDescent="0.25">
      <c r="A58" s="40"/>
      <c r="B58" s="40"/>
      <c r="C58" s="40" t="s">
        <v>139</v>
      </c>
      <c r="D58" s="40" t="s">
        <v>133</v>
      </c>
      <c r="E58" s="34" t="s">
        <v>35</v>
      </c>
      <c r="F58" s="35" t="s">
        <v>17</v>
      </c>
      <c r="G58" s="34">
        <v>190</v>
      </c>
      <c r="H58" s="40">
        <v>13.179</v>
      </c>
      <c r="I58" s="40"/>
      <c r="J58" s="40">
        <v>23664</v>
      </c>
      <c r="K58" s="40"/>
      <c r="L58" s="40"/>
      <c r="M58" s="35">
        <f t="shared" si="12"/>
        <v>0.11395989443877257</v>
      </c>
      <c r="N58" s="34">
        <v>200</v>
      </c>
      <c r="O58" s="2">
        <f t="shared" si="0"/>
        <v>22.791978887754514</v>
      </c>
      <c r="P58" s="56">
        <v>0.10759999999999992</v>
      </c>
      <c r="Q58" s="2">
        <f t="shared" si="1"/>
        <v>211.82136512783021</v>
      </c>
      <c r="R58" s="40"/>
      <c r="S58" s="34">
        <v>1.3005616651731566E-2</v>
      </c>
      <c r="T58" s="34">
        <v>5.3749682567875295E-3</v>
      </c>
      <c r="U58" s="2">
        <f t="shared" si="7"/>
        <v>0.100954277787041</v>
      </c>
      <c r="V58" s="2">
        <f t="shared" si="8"/>
        <v>20.190855557408199</v>
      </c>
      <c r="W58" s="3">
        <f t="shared" si="9"/>
        <v>187.64735648148897</v>
      </c>
      <c r="X58" s="4">
        <f t="shared" si="10"/>
        <v>197.63800379893792</v>
      </c>
      <c r="Y58" s="7">
        <f t="shared" si="11"/>
        <v>177.65670916404002</v>
      </c>
      <c r="Z58" s="40"/>
      <c r="AA58" s="53"/>
      <c r="AB58" s="53"/>
      <c r="AC58" s="53"/>
      <c r="AD58" s="53"/>
      <c r="AE58" s="53"/>
    </row>
    <row r="59" spans="1:31" s="51" customFormat="1" x14ac:dyDescent="0.25">
      <c r="A59" s="40"/>
      <c r="B59" s="40"/>
      <c r="C59" s="40" t="s">
        <v>139</v>
      </c>
      <c r="D59" s="40" t="s">
        <v>133</v>
      </c>
      <c r="E59" s="34" t="s">
        <v>35</v>
      </c>
      <c r="F59" s="35" t="s">
        <v>18</v>
      </c>
      <c r="G59" s="34">
        <v>195</v>
      </c>
      <c r="H59" s="40">
        <v>13.167999999999999</v>
      </c>
      <c r="I59" s="40"/>
      <c r="J59" s="40">
        <v>207652</v>
      </c>
      <c r="K59" s="40"/>
      <c r="L59" s="40"/>
      <c r="M59" s="35"/>
      <c r="N59" s="34">
        <v>200</v>
      </c>
      <c r="O59" s="2">
        <f t="shared" si="0"/>
        <v>0</v>
      </c>
      <c r="P59" s="56"/>
      <c r="Q59" s="2" t="e">
        <f t="shared" si="1"/>
        <v>#DIV/0!</v>
      </c>
      <c r="R59" s="40"/>
      <c r="S59" s="34"/>
      <c r="T59" s="34"/>
      <c r="U59" s="2">
        <f t="shared" si="7"/>
        <v>0</v>
      </c>
      <c r="V59" s="2">
        <f t="shared" si="8"/>
        <v>0</v>
      </c>
      <c r="W59" s="3" t="e">
        <f t="shared" si="9"/>
        <v>#DIV/0!</v>
      </c>
      <c r="X59" s="4" t="e">
        <f t="shared" si="10"/>
        <v>#DIV/0!</v>
      </c>
      <c r="Y59" s="7" t="e">
        <f t="shared" si="11"/>
        <v>#DIV/0!</v>
      </c>
      <c r="Z59" s="40"/>
      <c r="AA59" s="53"/>
      <c r="AB59" s="53"/>
      <c r="AC59" s="53"/>
      <c r="AD59" s="53"/>
      <c r="AE59" s="53"/>
    </row>
    <row r="60" spans="1:31" s="51" customFormat="1" x14ac:dyDescent="0.25">
      <c r="A60" s="40"/>
      <c r="B60" s="40"/>
      <c r="C60" s="40" t="s">
        <v>139</v>
      </c>
      <c r="D60" s="40" t="s">
        <v>134</v>
      </c>
      <c r="E60" s="34" t="s">
        <v>35</v>
      </c>
      <c r="F60" s="35" t="s">
        <v>17</v>
      </c>
      <c r="G60" s="34">
        <v>190</v>
      </c>
      <c r="H60" s="40">
        <v>13.179</v>
      </c>
      <c r="I60" s="40"/>
      <c r="J60" s="40">
        <v>25843</v>
      </c>
      <c r="K60" s="40"/>
      <c r="L60" s="40"/>
      <c r="M60" s="35">
        <f t="shared" si="12"/>
        <v>0.16261538751958521</v>
      </c>
      <c r="N60" s="34">
        <v>200</v>
      </c>
      <c r="O60" s="2">
        <f t="shared" si="0"/>
        <v>32.523077503917044</v>
      </c>
      <c r="P60" s="56">
        <v>0.10820000000000007</v>
      </c>
      <c r="Q60" s="2">
        <f t="shared" si="1"/>
        <v>300.58297138555474</v>
      </c>
      <c r="R60" s="40"/>
      <c r="S60" s="34">
        <v>1.3005616651731566E-2</v>
      </c>
      <c r="T60" s="34">
        <v>5.3749682567875295E-3</v>
      </c>
      <c r="U60" s="2">
        <f t="shared" si="7"/>
        <v>0.14960977086785365</v>
      </c>
      <c r="V60" s="2">
        <f t="shared" si="8"/>
        <v>29.921954173570732</v>
      </c>
      <c r="W60" s="3">
        <f t="shared" si="9"/>
        <v>276.54301454316737</v>
      </c>
      <c r="X60" s="4">
        <f t="shared" si="10"/>
        <v>286.47826085885595</v>
      </c>
      <c r="Y60" s="7">
        <f t="shared" si="11"/>
        <v>266.6077682274788</v>
      </c>
      <c r="Z60" s="40"/>
      <c r="AA60" s="53"/>
      <c r="AB60" s="53"/>
      <c r="AC60" s="53"/>
      <c r="AD60" s="53"/>
      <c r="AE60" s="53"/>
    </row>
    <row r="61" spans="1:31" s="51" customFormat="1" x14ac:dyDescent="0.25">
      <c r="A61" s="40"/>
      <c r="B61" s="40"/>
      <c r="C61" s="40" t="s">
        <v>139</v>
      </c>
      <c r="D61" s="40" t="s">
        <v>134</v>
      </c>
      <c r="E61" s="34" t="s">
        <v>35</v>
      </c>
      <c r="F61" s="35" t="s">
        <v>18</v>
      </c>
      <c r="G61" s="34">
        <v>195</v>
      </c>
      <c r="H61" s="40">
        <v>13.167999999999999</v>
      </c>
      <c r="I61" s="40"/>
      <c r="J61" s="40">
        <v>158921</v>
      </c>
      <c r="K61" s="40"/>
      <c r="L61" s="40"/>
      <c r="M61" s="35"/>
      <c r="N61" s="34">
        <v>200</v>
      </c>
      <c r="O61" s="2">
        <f t="shared" si="0"/>
        <v>0</v>
      </c>
      <c r="P61" s="56"/>
      <c r="Q61" s="2" t="e">
        <f t="shared" si="1"/>
        <v>#DIV/0!</v>
      </c>
      <c r="R61" s="40"/>
      <c r="S61" s="34"/>
      <c r="T61" s="34"/>
      <c r="U61" s="2">
        <f t="shared" si="7"/>
        <v>0</v>
      </c>
      <c r="V61" s="2">
        <f t="shared" si="8"/>
        <v>0</v>
      </c>
      <c r="W61" s="3" t="e">
        <f t="shared" si="9"/>
        <v>#DIV/0!</v>
      </c>
      <c r="X61" s="4" t="e">
        <f t="shared" si="10"/>
        <v>#DIV/0!</v>
      </c>
      <c r="Y61" s="7" t="e">
        <f t="shared" si="11"/>
        <v>#DIV/0!</v>
      </c>
      <c r="Z61" s="40"/>
      <c r="AA61" s="53"/>
      <c r="AB61" s="53"/>
      <c r="AC61" s="53"/>
      <c r="AD61" s="53"/>
      <c r="AE61" s="53"/>
    </row>
    <row r="62" spans="1:31" s="51" customFormat="1" x14ac:dyDescent="0.25">
      <c r="A62" s="40"/>
      <c r="B62" s="40"/>
      <c r="C62" s="40" t="s">
        <v>139</v>
      </c>
      <c r="D62" s="40" t="s">
        <v>135</v>
      </c>
      <c r="E62" s="34" t="s">
        <v>35</v>
      </c>
      <c r="F62" s="35" t="s">
        <v>17</v>
      </c>
      <c r="G62" s="34">
        <v>190</v>
      </c>
      <c r="H62" s="40">
        <v>13.176</v>
      </c>
      <c r="I62" s="40"/>
      <c r="J62" s="40">
        <v>8647</v>
      </c>
      <c r="K62" s="40"/>
      <c r="L62" s="40"/>
      <c r="M62" s="35">
        <f t="shared" si="12"/>
        <v>8.7277315165278826E-2</v>
      </c>
      <c r="N62" s="34">
        <v>200</v>
      </c>
      <c r="O62" s="2">
        <f t="shared" si="0"/>
        <v>17.455463033055764</v>
      </c>
      <c r="P62" s="56">
        <v>0.10469999999999979</v>
      </c>
      <c r="Q62" s="2">
        <f t="shared" si="1"/>
        <v>166.71884463281566</v>
      </c>
      <c r="R62" s="40"/>
      <c r="S62" s="34">
        <v>1.3005616651731566E-2</v>
      </c>
      <c r="T62" s="34">
        <v>5.3749682567875295E-3</v>
      </c>
      <c r="U62" s="2">
        <f t="shared" si="7"/>
        <v>7.4271698513547257E-2</v>
      </c>
      <c r="V62" s="2">
        <f t="shared" si="8"/>
        <v>14.854339702709451</v>
      </c>
      <c r="W62" s="3">
        <f t="shared" si="9"/>
        <v>141.87525981575436</v>
      </c>
      <c r="X62" s="4">
        <f t="shared" si="10"/>
        <v>152.14262993378213</v>
      </c>
      <c r="Y62" s="7">
        <f t="shared" si="11"/>
        <v>131.60788969772656</v>
      </c>
      <c r="Z62" s="40"/>
      <c r="AA62" s="53"/>
      <c r="AB62" s="53"/>
      <c r="AC62" s="53"/>
      <c r="AD62" s="53"/>
      <c r="AE62" s="53"/>
    </row>
    <row r="63" spans="1:31" s="51" customFormat="1" x14ac:dyDescent="0.25">
      <c r="A63" s="40"/>
      <c r="B63" s="40"/>
      <c r="C63" s="40" t="s">
        <v>139</v>
      </c>
      <c r="D63" s="40" t="s">
        <v>135</v>
      </c>
      <c r="E63" s="34" t="s">
        <v>35</v>
      </c>
      <c r="F63" s="35" t="s">
        <v>18</v>
      </c>
      <c r="G63" s="34">
        <v>195</v>
      </c>
      <c r="H63" s="40">
        <v>13.166</v>
      </c>
      <c r="I63" s="40"/>
      <c r="J63" s="40">
        <v>99075</v>
      </c>
      <c r="K63" s="40"/>
      <c r="L63" s="40"/>
      <c r="M63" s="35"/>
      <c r="N63" s="34">
        <v>200</v>
      </c>
      <c r="O63" s="2">
        <f t="shared" si="0"/>
        <v>0</v>
      </c>
      <c r="P63" s="56"/>
      <c r="Q63" s="2" t="e">
        <f t="shared" si="1"/>
        <v>#DIV/0!</v>
      </c>
      <c r="R63" s="40"/>
      <c r="S63" s="34"/>
      <c r="T63" s="34"/>
      <c r="U63" s="2">
        <f t="shared" si="7"/>
        <v>0</v>
      </c>
      <c r="V63" s="2">
        <f t="shared" si="8"/>
        <v>0</v>
      </c>
      <c r="W63" s="3" t="e">
        <f t="shared" si="9"/>
        <v>#DIV/0!</v>
      </c>
      <c r="X63" s="4" t="e">
        <f t="shared" si="10"/>
        <v>#DIV/0!</v>
      </c>
      <c r="Y63" s="7" t="e">
        <f t="shared" si="11"/>
        <v>#DIV/0!</v>
      </c>
      <c r="Z63" s="40"/>
      <c r="AA63" s="53"/>
      <c r="AB63" s="53"/>
      <c r="AC63" s="53"/>
      <c r="AD63" s="53"/>
      <c r="AE63" s="53"/>
    </row>
    <row r="64" spans="1:31" s="51" customFormat="1" x14ac:dyDescent="0.25">
      <c r="A64" s="40"/>
      <c r="B64" s="40"/>
      <c r="C64" s="40" t="s">
        <v>139</v>
      </c>
      <c r="D64" s="40" t="s">
        <v>136</v>
      </c>
      <c r="E64" s="34" t="s">
        <v>35</v>
      </c>
      <c r="F64" s="35" t="s">
        <v>17</v>
      </c>
      <c r="G64" s="34">
        <v>190</v>
      </c>
      <c r="H64" s="40">
        <v>13.177</v>
      </c>
      <c r="I64" s="40"/>
      <c r="J64" s="40">
        <v>14448</v>
      </c>
      <c r="K64" s="40"/>
      <c r="L64" s="40"/>
      <c r="M64" s="35">
        <f t="shared" si="12"/>
        <v>8.6905263157894735E-2</v>
      </c>
      <c r="N64" s="34">
        <v>200</v>
      </c>
      <c r="O64" s="2">
        <f t="shared" si="0"/>
        <v>17.381052631578946</v>
      </c>
      <c r="P64" s="56">
        <v>0.10719999999999996</v>
      </c>
      <c r="Q64" s="2">
        <f t="shared" si="1"/>
        <v>162.13668499607232</v>
      </c>
      <c r="R64" s="40"/>
      <c r="S64" s="34">
        <v>1.3005616651731566E-2</v>
      </c>
      <c r="T64" s="34">
        <v>5.3749682567875295E-3</v>
      </c>
      <c r="U64" s="2">
        <f t="shared" si="7"/>
        <v>7.3899646506163166E-2</v>
      </c>
      <c r="V64" s="2">
        <f t="shared" si="8"/>
        <v>14.779929301232633</v>
      </c>
      <c r="W64" s="3">
        <f t="shared" si="9"/>
        <v>137.87247482493132</v>
      </c>
      <c r="X64" s="4">
        <f t="shared" si="10"/>
        <v>147.90040067714688</v>
      </c>
      <c r="Y64" s="7">
        <f t="shared" si="11"/>
        <v>127.84454897271578</v>
      </c>
      <c r="Z64" s="40"/>
      <c r="AA64" s="53"/>
      <c r="AB64" s="53"/>
      <c r="AC64" s="53"/>
      <c r="AD64" s="53"/>
      <c r="AE64" s="53"/>
    </row>
    <row r="65" spans="1:31" s="51" customFormat="1" x14ac:dyDescent="0.25">
      <c r="A65" s="40"/>
      <c r="B65" s="40"/>
      <c r="C65" s="40" t="s">
        <v>139</v>
      </c>
      <c r="D65" s="40" t="s">
        <v>136</v>
      </c>
      <c r="E65" s="34" t="s">
        <v>35</v>
      </c>
      <c r="F65" s="35" t="s">
        <v>18</v>
      </c>
      <c r="G65" s="34">
        <v>195</v>
      </c>
      <c r="H65" s="40">
        <v>13.164999999999999</v>
      </c>
      <c r="I65" s="40"/>
      <c r="J65" s="40">
        <v>166250</v>
      </c>
      <c r="K65" s="40"/>
      <c r="L65" s="40"/>
      <c r="M65" s="35"/>
      <c r="N65" s="34">
        <v>200</v>
      </c>
      <c r="O65" s="2">
        <f t="shared" si="0"/>
        <v>0</v>
      </c>
      <c r="P65" s="56"/>
      <c r="Q65" s="2" t="e">
        <f t="shared" si="1"/>
        <v>#DIV/0!</v>
      </c>
      <c r="R65" s="40"/>
      <c r="S65" s="34"/>
      <c r="T65" s="34"/>
      <c r="U65" s="2">
        <f t="shared" si="7"/>
        <v>0</v>
      </c>
      <c r="V65" s="2">
        <f t="shared" si="8"/>
        <v>0</v>
      </c>
      <c r="W65" s="3" t="e">
        <f t="shared" si="9"/>
        <v>#DIV/0!</v>
      </c>
      <c r="X65" s="4" t="e">
        <f t="shared" si="10"/>
        <v>#DIV/0!</v>
      </c>
      <c r="Y65" s="7" t="e">
        <f t="shared" si="11"/>
        <v>#DIV/0!</v>
      </c>
      <c r="Z65" s="40"/>
      <c r="AA65" s="53"/>
      <c r="AB65" s="53"/>
      <c r="AC65" s="53"/>
      <c r="AD65" s="53"/>
      <c r="AE65" s="53"/>
    </row>
    <row r="66" spans="1:31" s="51" customFormat="1" x14ac:dyDescent="0.25">
      <c r="A66" s="40"/>
      <c r="B66" s="40"/>
      <c r="C66" s="40" t="s">
        <v>139</v>
      </c>
      <c r="D66" s="40" t="s">
        <v>137</v>
      </c>
      <c r="E66" s="34" t="s">
        <v>35</v>
      </c>
      <c r="F66" s="35" t="s">
        <v>17</v>
      </c>
      <c r="G66" s="34">
        <v>190</v>
      </c>
      <c r="H66" s="40">
        <v>13.179</v>
      </c>
      <c r="I66" s="40"/>
      <c r="J66" s="40">
        <v>16749</v>
      </c>
      <c r="K66" s="40"/>
      <c r="L66" s="40"/>
      <c r="M66" s="35">
        <f t="shared" si="12"/>
        <v>0.10978271556385803</v>
      </c>
      <c r="N66" s="34">
        <v>200</v>
      </c>
      <c r="O66" s="2">
        <f t="shared" ref="O66:O67" si="13">M66*N66</f>
        <v>21.956543112771605</v>
      </c>
      <c r="P66" s="56">
        <v>0.10899999999999999</v>
      </c>
      <c r="Q66" s="2">
        <f t="shared" ref="Q66:Q67" si="14">O66/P66</f>
        <v>201.43617534652853</v>
      </c>
      <c r="R66" s="40"/>
      <c r="S66" s="34">
        <v>1.3005616651731566E-2</v>
      </c>
      <c r="T66" s="34">
        <v>5.3749682567875295E-3</v>
      </c>
      <c r="U66" s="2">
        <f t="shared" si="7"/>
        <v>9.6777098912126464E-2</v>
      </c>
      <c r="V66" s="2">
        <f t="shared" si="8"/>
        <v>19.355419782425294</v>
      </c>
      <c r="W66" s="3">
        <f t="shared" si="9"/>
        <v>177.57265855436052</v>
      </c>
      <c r="X66" s="4">
        <f t="shared" si="10"/>
        <v>187.43498563103489</v>
      </c>
      <c r="Y66" s="7">
        <f t="shared" si="11"/>
        <v>167.71033147768614</v>
      </c>
      <c r="Z66" s="40"/>
      <c r="AA66" s="53"/>
      <c r="AB66" s="53"/>
      <c r="AC66" s="53"/>
      <c r="AD66" s="53"/>
      <c r="AE66" s="53"/>
    </row>
    <row r="67" spans="1:31" s="51" customFormat="1" x14ac:dyDescent="0.25">
      <c r="A67" s="40"/>
      <c r="B67" s="40"/>
      <c r="C67" s="40" t="s">
        <v>139</v>
      </c>
      <c r="D67" s="40" t="s">
        <v>137</v>
      </c>
      <c r="E67" s="34" t="s">
        <v>35</v>
      </c>
      <c r="F67" s="35" t="s">
        <v>18</v>
      </c>
      <c r="G67" s="34">
        <v>195</v>
      </c>
      <c r="H67" s="40">
        <v>13.167999999999999</v>
      </c>
      <c r="I67" s="40"/>
      <c r="J67" s="40">
        <v>152565</v>
      </c>
      <c r="K67" s="40"/>
      <c r="L67" s="40"/>
      <c r="M67" s="35"/>
      <c r="N67" s="34">
        <v>200</v>
      </c>
      <c r="O67" s="2">
        <f t="shared" si="13"/>
        <v>0</v>
      </c>
      <c r="P67" s="56"/>
      <c r="Q67" s="2" t="e">
        <f t="shared" si="14"/>
        <v>#DIV/0!</v>
      </c>
      <c r="R67" s="40"/>
      <c r="S67" s="34"/>
      <c r="T67" s="34"/>
      <c r="U67" s="2">
        <f t="shared" ref="U67" si="15">M67-S67</f>
        <v>0</v>
      </c>
      <c r="V67" s="2">
        <f t="shared" ref="V67" si="16">U67*N67</f>
        <v>0</v>
      </c>
      <c r="W67" s="3" t="e">
        <f t="shared" ref="W67" si="17">((M67 - S67)*N67)/P67</f>
        <v>#DIV/0!</v>
      </c>
      <c r="X67" s="4" t="e">
        <f t="shared" ref="X67" si="18">((M67-(S67-T67))*N67)/P67</f>
        <v>#DIV/0!</v>
      </c>
      <c r="Y67" s="7" t="e">
        <f t="shared" ref="Y67" si="19">((M67-(S67+T67))*N67)/P67</f>
        <v>#DIV/0!</v>
      </c>
      <c r="Z67" s="40"/>
      <c r="AA67" s="53"/>
      <c r="AB67" s="53"/>
      <c r="AC67" s="53"/>
      <c r="AD67" s="53"/>
      <c r="AE67" s="53"/>
    </row>
    <row r="68" spans="1:31" x14ac:dyDescent="0.25">
      <c r="A68" s="26"/>
      <c r="B68" s="26"/>
      <c r="C68" s="26"/>
      <c r="D68" s="26"/>
      <c r="E68" s="34"/>
      <c r="F68" s="35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7"/>
      <c r="X68" s="26"/>
      <c r="Y68" s="26"/>
      <c r="Z68" s="26"/>
      <c r="AA68" s="6"/>
      <c r="AB68" s="6"/>
      <c r="AC68" s="6"/>
      <c r="AD68" s="6"/>
      <c r="AE68" s="6"/>
    </row>
    <row r="69" spans="1:31" x14ac:dyDescent="0.25">
      <c r="A69" s="26"/>
      <c r="B69" s="26"/>
      <c r="C69" s="26"/>
      <c r="D69" s="26"/>
      <c r="E69" s="26"/>
      <c r="F69" s="35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7"/>
      <c r="X69" s="26"/>
      <c r="Y69" s="26"/>
      <c r="Z69" s="26"/>
      <c r="AA69" s="6"/>
      <c r="AB69" s="6"/>
      <c r="AC69" s="6"/>
      <c r="AD69" s="6"/>
      <c r="AE69" s="6"/>
    </row>
    <row r="70" spans="1:31" x14ac:dyDescent="0.25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7"/>
      <c r="X70" s="26"/>
      <c r="Y70" s="26"/>
      <c r="Z70" s="26"/>
      <c r="AA70" s="6"/>
      <c r="AB70" s="6"/>
      <c r="AC70" s="6"/>
      <c r="AD70" s="6"/>
      <c r="AE70" s="6"/>
    </row>
    <row r="71" spans="1:31" x14ac:dyDescent="0.25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7"/>
      <c r="X71" s="26"/>
      <c r="Y71" s="26"/>
      <c r="Z71" s="26"/>
      <c r="AA71" s="6"/>
      <c r="AB71" s="6"/>
      <c r="AC71" s="6"/>
      <c r="AD71" s="6"/>
      <c r="AE71" s="6"/>
    </row>
    <row r="72" spans="1:31" x14ac:dyDescent="0.25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7"/>
      <c r="X72" s="26"/>
      <c r="Y72" s="26"/>
      <c r="Z72" s="26"/>
      <c r="AA72" s="6"/>
      <c r="AB72" s="6"/>
      <c r="AC72" s="6"/>
      <c r="AD72" s="6"/>
      <c r="AE72" s="6"/>
    </row>
    <row r="73" spans="1:31" x14ac:dyDescent="0.25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7"/>
      <c r="X73" s="26"/>
      <c r="Y73" s="26"/>
      <c r="Z73" s="26"/>
      <c r="AA73" s="6"/>
      <c r="AB73" s="6"/>
      <c r="AC73" s="6"/>
      <c r="AD73" s="6"/>
      <c r="AE73" s="6"/>
    </row>
    <row r="74" spans="1:31" x14ac:dyDescent="0.25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7"/>
      <c r="X74" s="26"/>
      <c r="Y74" s="26"/>
      <c r="Z74" s="26"/>
      <c r="AA74" s="6"/>
      <c r="AB74" s="6"/>
      <c r="AC74" s="6"/>
      <c r="AD74" s="6"/>
      <c r="AE74" s="6"/>
    </row>
    <row r="75" spans="1:31" x14ac:dyDescent="0.2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7"/>
      <c r="X75" s="26"/>
      <c r="Y75" s="26"/>
      <c r="Z75" s="26"/>
      <c r="AA75" s="6"/>
      <c r="AB75" s="6"/>
      <c r="AC75" s="6"/>
      <c r="AD75" s="6"/>
      <c r="AE75" s="6"/>
    </row>
    <row r="76" spans="1:31" x14ac:dyDescent="0.25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7"/>
      <c r="X76" s="26"/>
      <c r="Y76" s="26"/>
      <c r="Z76" s="26"/>
      <c r="AA76" s="6"/>
      <c r="AB76" s="6"/>
      <c r="AC76" s="6"/>
      <c r="AD76" s="6"/>
      <c r="AE76" s="6"/>
    </row>
    <row r="77" spans="1:31" x14ac:dyDescent="0.25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7"/>
      <c r="X77" s="26"/>
      <c r="Y77" s="26"/>
      <c r="Z77" s="26"/>
      <c r="AA77" s="6"/>
      <c r="AB77" s="6"/>
      <c r="AC77" s="6"/>
      <c r="AD77" s="6"/>
      <c r="AE77" s="6"/>
    </row>
    <row r="78" spans="1:31" x14ac:dyDescent="0.25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7"/>
      <c r="X78" s="26"/>
      <c r="Y78" s="26"/>
      <c r="Z78" s="26"/>
      <c r="AA78" s="6"/>
      <c r="AB78" s="6"/>
      <c r="AC78" s="6"/>
      <c r="AD78" s="6"/>
      <c r="AE78" s="6"/>
    </row>
    <row r="79" spans="1:31" x14ac:dyDescent="0.25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7"/>
      <c r="X79" s="26"/>
      <c r="Y79" s="26"/>
      <c r="Z79" s="26"/>
      <c r="AA79" s="6"/>
      <c r="AB79" s="6"/>
      <c r="AC79" s="6"/>
      <c r="AD79" s="6"/>
      <c r="AE79" s="6"/>
    </row>
    <row r="80" spans="1:31" x14ac:dyDescent="0.25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7"/>
      <c r="X80" s="26"/>
      <c r="Y80" s="26"/>
      <c r="Z80" s="26"/>
      <c r="AA80" s="6"/>
      <c r="AB80" s="6"/>
      <c r="AC80" s="6"/>
      <c r="AD80" s="6"/>
      <c r="AE80" s="6"/>
    </row>
    <row r="81" spans="1:31" x14ac:dyDescent="0.25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7"/>
      <c r="X81" s="26"/>
      <c r="Y81" s="26"/>
      <c r="Z81" s="26"/>
      <c r="AA81" s="6"/>
      <c r="AB81" s="6"/>
      <c r="AC81" s="6"/>
      <c r="AD81" s="6"/>
      <c r="AE81" s="6"/>
    </row>
    <row r="82" spans="1:31" x14ac:dyDescent="0.25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7"/>
      <c r="X82" s="26"/>
      <c r="Y82" s="26"/>
      <c r="Z82" s="26"/>
      <c r="AA82" s="6"/>
      <c r="AB82" s="6"/>
      <c r="AC82" s="6"/>
      <c r="AD82" s="6"/>
      <c r="AE82" s="6"/>
    </row>
    <row r="83" spans="1:31" x14ac:dyDescent="0.25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7"/>
      <c r="X83" s="26"/>
      <c r="Y83" s="26"/>
      <c r="Z83" s="26"/>
      <c r="AA83" s="6"/>
      <c r="AB83" s="6"/>
      <c r="AC83" s="6"/>
      <c r="AD83" s="6"/>
      <c r="AE83" s="6"/>
    </row>
    <row r="84" spans="1:31" x14ac:dyDescent="0.2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7"/>
      <c r="X84" s="26"/>
      <c r="Y84" s="26"/>
      <c r="Z84" s="26"/>
      <c r="AA84" s="6"/>
      <c r="AB84" s="6"/>
      <c r="AC84" s="6"/>
      <c r="AD84" s="6"/>
      <c r="AE84" s="6"/>
    </row>
    <row r="85" spans="1:31" x14ac:dyDescent="0.2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7"/>
      <c r="X85" s="26"/>
      <c r="Y85" s="26"/>
      <c r="Z85" s="26"/>
      <c r="AA85" s="6"/>
      <c r="AB85" s="6"/>
      <c r="AC85" s="6"/>
      <c r="AD85" s="6"/>
      <c r="AE85" s="6"/>
    </row>
    <row r="86" spans="1:31" x14ac:dyDescent="0.2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7"/>
      <c r="X86" s="26"/>
      <c r="Y86" s="26"/>
      <c r="Z86" s="26"/>
      <c r="AA86" s="6"/>
      <c r="AB86" s="6"/>
      <c r="AC86" s="6"/>
      <c r="AD86" s="6"/>
      <c r="AE86" s="6"/>
    </row>
    <row r="87" spans="1:31" x14ac:dyDescent="0.25">
      <c r="A87" s="26"/>
      <c r="B87" s="26"/>
      <c r="C87" s="23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7"/>
      <c r="X87" s="26"/>
      <c r="Y87" s="26"/>
      <c r="Z87" s="26"/>
      <c r="AA87" s="6"/>
      <c r="AB87" s="6"/>
      <c r="AC87" s="6"/>
      <c r="AD87" s="6"/>
      <c r="AE87" s="6"/>
    </row>
    <row r="88" spans="1:31" x14ac:dyDescent="0.25">
      <c r="A88" s="26"/>
      <c r="B88" s="26"/>
      <c r="C88" s="23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7"/>
      <c r="X88" s="26"/>
      <c r="Y88" s="26"/>
      <c r="Z88" s="26"/>
      <c r="AA88" s="6"/>
      <c r="AB88" s="6"/>
      <c r="AC88" s="6"/>
      <c r="AD88" s="6"/>
      <c r="AE88" s="6"/>
    </row>
    <row r="89" spans="1:31" x14ac:dyDescent="0.25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7"/>
      <c r="X89" s="26"/>
      <c r="Y89" s="26"/>
      <c r="Z89" s="26"/>
      <c r="AA89" s="6"/>
      <c r="AB89" s="6"/>
      <c r="AC89" s="6"/>
      <c r="AD89" s="6"/>
      <c r="AE89" s="6"/>
    </row>
    <row r="90" spans="1:31" x14ac:dyDescent="0.2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7"/>
      <c r="X90" s="26"/>
      <c r="Y90" s="26"/>
      <c r="Z90" s="26"/>
      <c r="AA90" s="6"/>
      <c r="AB90" s="6"/>
      <c r="AC90" s="6"/>
      <c r="AD90" s="6"/>
      <c r="AE90" s="6"/>
    </row>
    <row r="91" spans="1:31" x14ac:dyDescent="0.25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7"/>
      <c r="X91" s="26"/>
      <c r="Y91" s="26"/>
      <c r="Z91" s="26"/>
      <c r="AA91" s="6"/>
      <c r="AB91" s="6"/>
      <c r="AC91" s="6"/>
      <c r="AD91" s="6"/>
      <c r="AE91" s="6"/>
    </row>
    <row r="92" spans="1:31" x14ac:dyDescent="0.2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7"/>
      <c r="X92" s="26"/>
      <c r="Y92" s="26"/>
      <c r="Z92" s="26"/>
      <c r="AA92" s="6"/>
      <c r="AB92" s="6"/>
      <c r="AC92" s="6"/>
      <c r="AD92" s="6"/>
      <c r="AE92" s="6"/>
    </row>
    <row r="93" spans="1:31" x14ac:dyDescent="0.25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7"/>
      <c r="X93" s="26"/>
      <c r="Y93" s="26"/>
      <c r="Z93" s="26"/>
      <c r="AA93" s="6"/>
      <c r="AB93" s="6"/>
      <c r="AC93" s="6"/>
      <c r="AD93" s="6"/>
      <c r="AE93" s="6"/>
    </row>
    <row r="94" spans="1:31" x14ac:dyDescent="0.25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7"/>
      <c r="X94" s="26"/>
      <c r="Y94" s="26"/>
      <c r="Z94" s="26"/>
      <c r="AA94" s="6"/>
      <c r="AB94" s="6"/>
      <c r="AC94" s="6"/>
      <c r="AD94" s="6"/>
      <c r="AE94" s="6"/>
    </row>
    <row r="95" spans="1:31" x14ac:dyDescent="0.2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7"/>
      <c r="X95" s="26"/>
      <c r="Y95" s="26"/>
      <c r="Z95" s="26"/>
      <c r="AA95" s="6"/>
      <c r="AB95" s="6"/>
      <c r="AC95" s="6"/>
      <c r="AD95" s="6"/>
      <c r="AE95" s="6"/>
    </row>
    <row r="96" spans="1:31" x14ac:dyDescent="0.25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7"/>
      <c r="X96" s="26"/>
      <c r="Y96" s="26"/>
      <c r="Z96" s="26"/>
      <c r="AA96" s="6"/>
      <c r="AB96" s="6"/>
      <c r="AC96" s="6"/>
      <c r="AD96" s="6"/>
      <c r="AE96" s="6"/>
    </row>
    <row r="97" spans="1:31" x14ac:dyDescent="0.25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7"/>
      <c r="X97" s="26"/>
      <c r="Y97" s="26"/>
      <c r="Z97" s="26"/>
      <c r="AA97" s="6"/>
      <c r="AB97" s="6"/>
      <c r="AC97" s="6"/>
      <c r="AD97" s="6"/>
      <c r="AE97" s="6"/>
    </row>
    <row r="98" spans="1:31" x14ac:dyDescent="0.2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7"/>
      <c r="X98" s="26"/>
      <c r="Y98" s="26"/>
      <c r="Z98" s="26"/>
      <c r="AA98" s="6"/>
      <c r="AB98" s="6"/>
      <c r="AC98" s="6"/>
      <c r="AD98" s="6"/>
      <c r="AE98" s="6"/>
    </row>
    <row r="99" spans="1:31" x14ac:dyDescent="0.25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7"/>
      <c r="X99" s="26"/>
      <c r="Y99" s="26"/>
      <c r="Z99" s="26"/>
      <c r="AA99" s="6"/>
      <c r="AB99" s="6"/>
      <c r="AC99" s="6"/>
      <c r="AD99" s="6"/>
      <c r="AE99" s="6"/>
    </row>
    <row r="100" spans="1:3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7"/>
      <c r="X100" s="26"/>
      <c r="Y100" s="26"/>
      <c r="Z100" s="26"/>
      <c r="AA100" s="6"/>
      <c r="AB100" s="6"/>
      <c r="AC100" s="6"/>
      <c r="AD100" s="6"/>
      <c r="AE100" s="6"/>
    </row>
    <row r="101" spans="1:31" x14ac:dyDescent="0.25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7"/>
      <c r="X101" s="26"/>
      <c r="Y101" s="26"/>
      <c r="Z101" s="26"/>
      <c r="AA101" s="6"/>
      <c r="AB101" s="6"/>
      <c r="AC101" s="6"/>
      <c r="AD101" s="6"/>
      <c r="AE101" s="6"/>
    </row>
    <row r="102" spans="1:31" x14ac:dyDescent="0.25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7"/>
      <c r="X102" s="26"/>
      <c r="Y102" s="26"/>
      <c r="Z102" s="26"/>
      <c r="AA102" s="6"/>
      <c r="AB102" s="6"/>
      <c r="AC102" s="6"/>
      <c r="AD102" s="6"/>
      <c r="AE102" s="6"/>
    </row>
    <row r="103" spans="1:31" x14ac:dyDescent="0.25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7"/>
      <c r="X103" s="26"/>
      <c r="Y103" s="26"/>
      <c r="Z103" s="26"/>
      <c r="AA103" s="6"/>
      <c r="AB103" s="6"/>
      <c r="AC103" s="6"/>
      <c r="AD103" s="6"/>
      <c r="AE103" s="6"/>
    </row>
    <row r="104" spans="1:31" x14ac:dyDescent="0.25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7"/>
      <c r="X104" s="26"/>
      <c r="Y104" s="26"/>
      <c r="Z104" s="26"/>
      <c r="AA104" s="6"/>
      <c r="AB104" s="6"/>
      <c r="AC104" s="6"/>
      <c r="AD104" s="6"/>
      <c r="AE104" s="6"/>
    </row>
    <row r="105" spans="1:31" x14ac:dyDescent="0.2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7"/>
      <c r="X105" s="26"/>
      <c r="Y105" s="26"/>
      <c r="Z105" s="26"/>
      <c r="AA105" s="6"/>
      <c r="AB105" s="6"/>
      <c r="AC105" s="6"/>
      <c r="AD105" s="6"/>
      <c r="AE105" s="6"/>
    </row>
    <row r="106" spans="1:31" x14ac:dyDescent="0.25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7"/>
      <c r="X106" s="26"/>
      <c r="Y106" s="26"/>
      <c r="Z106" s="26"/>
      <c r="AA106" s="6"/>
      <c r="AB106" s="6"/>
      <c r="AC106" s="6"/>
      <c r="AD106" s="6"/>
      <c r="AE106" s="6"/>
    </row>
    <row r="107" spans="1:31" x14ac:dyDescent="0.25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7"/>
      <c r="X107" s="26"/>
      <c r="Y107" s="26"/>
      <c r="Z107" s="26"/>
      <c r="AA107" s="6"/>
      <c r="AB107" s="6"/>
      <c r="AC107" s="6"/>
      <c r="AD107" s="6"/>
      <c r="AE107" s="6"/>
    </row>
    <row r="108" spans="1:31" x14ac:dyDescent="0.25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7"/>
      <c r="X108" s="26"/>
      <c r="Y108" s="26"/>
      <c r="Z108" s="26"/>
      <c r="AA108" s="6"/>
      <c r="AB108" s="6"/>
      <c r="AC108" s="6"/>
      <c r="AD108" s="6"/>
      <c r="AE108" s="6"/>
    </row>
    <row r="109" spans="1:31" x14ac:dyDescent="0.25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7"/>
      <c r="X109" s="26"/>
      <c r="Y109" s="26"/>
      <c r="Z109" s="26"/>
      <c r="AA109" s="6"/>
      <c r="AB109" s="6"/>
      <c r="AC109" s="6"/>
      <c r="AD109" s="6"/>
      <c r="AE109" s="6"/>
    </row>
    <row r="110" spans="1:31" x14ac:dyDescent="0.25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7"/>
      <c r="X110" s="26"/>
      <c r="Y110" s="26"/>
      <c r="Z110" s="26"/>
      <c r="AA110" s="6"/>
      <c r="AB110" s="6"/>
      <c r="AC110" s="6"/>
      <c r="AD110" s="6"/>
      <c r="AE110" s="6"/>
    </row>
    <row r="111" spans="1:31" x14ac:dyDescent="0.25">
      <c r="A111" s="8"/>
      <c r="B111" s="8"/>
      <c r="C111" s="8"/>
      <c r="D111" s="8"/>
      <c r="E111" s="8"/>
      <c r="F111" s="8"/>
      <c r="G111" s="8"/>
      <c r="N111" s="8"/>
      <c r="P111" s="8"/>
      <c r="W111" s="11"/>
    </row>
    <row r="112" spans="1:31" x14ac:dyDescent="0.25">
      <c r="A112" s="8"/>
      <c r="B112" s="8"/>
      <c r="C112" s="8"/>
      <c r="D112" s="8"/>
      <c r="E112" s="8"/>
      <c r="F112" s="8"/>
      <c r="G112" s="8"/>
      <c r="N112" s="8"/>
      <c r="P112" s="8"/>
      <c r="W112" s="11"/>
    </row>
    <row r="113" spans="1:23" x14ac:dyDescent="0.25">
      <c r="A113" s="8"/>
      <c r="B113" s="8"/>
      <c r="C113" s="8"/>
      <c r="D113" s="8"/>
      <c r="E113" s="8"/>
      <c r="F113" s="8"/>
      <c r="G113" s="8"/>
      <c r="N113" s="8"/>
      <c r="P113" s="8"/>
      <c r="W113" s="11"/>
    </row>
    <row r="114" spans="1:23" x14ac:dyDescent="0.25">
      <c r="A114" s="8"/>
      <c r="B114" s="8"/>
      <c r="C114" s="8"/>
      <c r="D114" s="8"/>
      <c r="E114" s="8"/>
      <c r="F114" s="8"/>
      <c r="G114" s="8"/>
      <c r="N114" s="8"/>
      <c r="P114" s="8"/>
      <c r="W114" s="11"/>
    </row>
    <row r="115" spans="1:23" x14ac:dyDescent="0.25">
      <c r="A115" s="8"/>
      <c r="B115" s="8"/>
      <c r="C115" s="8"/>
      <c r="D115" s="8"/>
      <c r="E115" s="8"/>
      <c r="F115" s="8"/>
      <c r="G115" s="8"/>
      <c r="N115" s="8"/>
      <c r="P115" s="8"/>
      <c r="W115" s="11"/>
    </row>
    <row r="116" spans="1:23" x14ac:dyDescent="0.25">
      <c r="A116" s="8"/>
      <c r="B116" s="8"/>
      <c r="C116" s="8"/>
      <c r="D116" s="8"/>
      <c r="E116" s="8"/>
      <c r="F116" s="8"/>
      <c r="G116" s="8"/>
      <c r="N116" s="8"/>
      <c r="P116" s="8"/>
      <c r="W116" s="11"/>
    </row>
    <row r="117" spans="1:23" x14ac:dyDescent="0.25">
      <c r="A117" s="8"/>
      <c r="B117" s="8"/>
      <c r="C117" s="8"/>
      <c r="D117" s="8"/>
      <c r="E117" s="8"/>
    </row>
    <row r="118" spans="1:23" x14ac:dyDescent="0.25">
      <c r="A118" s="8"/>
      <c r="B118" s="8"/>
      <c r="C118" s="8"/>
      <c r="D118" s="8"/>
      <c r="E118" s="8"/>
    </row>
    <row r="119" spans="1:23" x14ac:dyDescent="0.25">
      <c r="A119" s="8"/>
      <c r="B119" s="8"/>
      <c r="C119" s="8"/>
      <c r="D119" s="8"/>
      <c r="E119" s="8"/>
    </row>
    <row r="120" spans="1:23" x14ac:dyDescent="0.25">
      <c r="A120" s="8"/>
      <c r="B120" s="8"/>
      <c r="C120" s="8"/>
      <c r="D120" s="8"/>
      <c r="E120" s="8"/>
    </row>
    <row r="121" spans="1:23" x14ac:dyDescent="0.25">
      <c r="A121" s="8"/>
      <c r="B121" s="8"/>
      <c r="C121" s="8"/>
      <c r="D121" s="8"/>
      <c r="E121" s="8"/>
    </row>
    <row r="122" spans="1:23" x14ac:dyDescent="0.25">
      <c r="A122" s="8"/>
      <c r="B122" s="8"/>
      <c r="C122" s="8"/>
      <c r="D122" s="8"/>
      <c r="E122" s="8"/>
    </row>
    <row r="123" spans="1:23" x14ac:dyDescent="0.25">
      <c r="A123" s="8"/>
      <c r="B123" s="8"/>
      <c r="C123" s="8"/>
      <c r="D123" s="8"/>
      <c r="E123" s="8"/>
    </row>
    <row r="124" spans="1:23" x14ac:dyDescent="0.25">
      <c r="A124" s="8"/>
      <c r="B124" s="8"/>
      <c r="C124" s="8"/>
      <c r="D124" s="8"/>
      <c r="E124" s="8"/>
    </row>
    <row r="125" spans="1:23" x14ac:dyDescent="0.25">
      <c r="A125" s="8"/>
      <c r="B125" s="8"/>
      <c r="C125" s="8"/>
      <c r="D125" s="8"/>
      <c r="E125" s="8"/>
    </row>
    <row r="126" spans="1:23" x14ac:dyDescent="0.25">
      <c r="A126" s="8"/>
      <c r="B126" s="8"/>
      <c r="C126" s="8"/>
      <c r="D126" s="8"/>
      <c r="E126" s="8"/>
    </row>
    <row r="127" spans="1:23" x14ac:dyDescent="0.25">
      <c r="A127" s="8"/>
      <c r="B127" s="8"/>
      <c r="C127" s="8"/>
      <c r="D127" s="8"/>
      <c r="E127" s="8"/>
    </row>
    <row r="128" spans="1:23" x14ac:dyDescent="0.25">
      <c r="A128" s="8"/>
      <c r="B128" s="8"/>
      <c r="C128" s="8"/>
      <c r="D128" s="8"/>
      <c r="E128" s="8"/>
    </row>
    <row r="129" spans="1:5" x14ac:dyDescent="0.25">
      <c r="A129" s="8"/>
      <c r="B129" s="8"/>
      <c r="C129" s="8"/>
      <c r="D129" s="8"/>
      <c r="E129" s="8"/>
    </row>
    <row r="130" spans="1:5" x14ac:dyDescent="0.25">
      <c r="A130" s="8"/>
      <c r="B130" s="8"/>
      <c r="C130" s="8"/>
      <c r="D130" s="8"/>
      <c r="E130" s="8"/>
    </row>
    <row r="131" spans="1:5" x14ac:dyDescent="0.25">
      <c r="A131" s="8"/>
      <c r="B131" s="8"/>
      <c r="C131" s="8"/>
      <c r="D131" s="8"/>
      <c r="E131" s="8"/>
    </row>
    <row r="132" spans="1:5" x14ac:dyDescent="0.25">
      <c r="A132" s="8"/>
      <c r="B132" s="8"/>
      <c r="C132" s="8"/>
      <c r="D132" s="8"/>
      <c r="E132" s="8"/>
    </row>
    <row r="133" spans="1:5" x14ac:dyDescent="0.25">
      <c r="A133" s="8"/>
      <c r="B133" s="8"/>
      <c r="C133" s="8"/>
      <c r="D133" s="8"/>
      <c r="E133" s="8"/>
    </row>
    <row r="134" spans="1:5" x14ac:dyDescent="0.25">
      <c r="A134" s="8"/>
      <c r="B134" s="8"/>
      <c r="C134" s="8"/>
      <c r="D134" s="8"/>
      <c r="E134" s="8"/>
    </row>
    <row r="135" spans="1:5" x14ac:dyDescent="0.25">
      <c r="A135" s="8"/>
      <c r="B135" s="8"/>
      <c r="C135" s="8"/>
      <c r="D135" s="8"/>
      <c r="E135" s="8"/>
    </row>
    <row r="136" spans="1:5" x14ac:dyDescent="0.25">
      <c r="A136" s="8"/>
      <c r="B136" s="8"/>
      <c r="C136" s="8"/>
      <c r="D136" s="8"/>
      <c r="E136" s="8"/>
    </row>
    <row r="137" spans="1:5" x14ac:dyDescent="0.25">
      <c r="A137" s="8"/>
      <c r="B137" s="8"/>
      <c r="C137" s="8"/>
      <c r="D137" s="8"/>
      <c r="E137" s="8"/>
    </row>
    <row r="138" spans="1:5" x14ac:dyDescent="0.25">
      <c r="A138" s="8"/>
      <c r="B138" s="8"/>
      <c r="C138" s="8"/>
      <c r="D138" s="8"/>
      <c r="E138" s="8"/>
    </row>
    <row r="139" spans="1:5" x14ac:dyDescent="0.25">
      <c r="A139" s="8"/>
      <c r="B139" s="8"/>
      <c r="C139" s="8"/>
      <c r="D139" s="8"/>
      <c r="E139" s="8"/>
    </row>
    <row r="140" spans="1:5" x14ac:dyDescent="0.25">
      <c r="A140" s="8"/>
      <c r="B140" s="8"/>
      <c r="C140" s="8"/>
      <c r="D140" s="8"/>
      <c r="E140" s="8"/>
    </row>
    <row r="141" spans="1:5" x14ac:dyDescent="0.25">
      <c r="A141" s="8"/>
      <c r="B141" s="8"/>
      <c r="C141" s="8"/>
      <c r="D141" s="8"/>
      <c r="E141" s="8"/>
    </row>
    <row r="142" spans="1:5" x14ac:dyDescent="0.25">
      <c r="A142" s="8"/>
      <c r="B142" s="8"/>
      <c r="C142" s="8"/>
      <c r="D142" s="8"/>
      <c r="E142" s="8"/>
    </row>
    <row r="143" spans="1:5" x14ac:dyDescent="0.25">
      <c r="A143" s="8"/>
      <c r="B143" s="8"/>
      <c r="C143" s="8"/>
      <c r="D143" s="8"/>
      <c r="E143" s="8"/>
    </row>
    <row r="144" spans="1:5" x14ac:dyDescent="0.25">
      <c r="A144" s="8"/>
      <c r="B144" s="8"/>
      <c r="C144" s="8"/>
      <c r="D144" s="8"/>
      <c r="E144" s="8"/>
    </row>
    <row r="145" spans="1:5" x14ac:dyDescent="0.25">
      <c r="A145" s="8"/>
      <c r="B145" s="8"/>
      <c r="C145" s="8"/>
      <c r="D145" s="8"/>
      <c r="E145" s="8"/>
    </row>
    <row r="146" spans="1:5" x14ac:dyDescent="0.25">
      <c r="A146" s="8"/>
      <c r="B146" s="8"/>
      <c r="C146" s="8"/>
      <c r="D146" s="8"/>
      <c r="E146" s="8"/>
    </row>
    <row r="147" spans="1:5" x14ac:dyDescent="0.25">
      <c r="A147" s="8"/>
      <c r="B147" s="8"/>
      <c r="C147" s="8"/>
      <c r="D147" s="8"/>
      <c r="E147" s="8"/>
    </row>
    <row r="148" spans="1:5" x14ac:dyDescent="0.25">
      <c r="A148" s="8"/>
      <c r="B148" s="8"/>
      <c r="C148" s="8"/>
      <c r="D148" s="8"/>
      <c r="E148" s="8"/>
    </row>
    <row r="149" spans="1:5" x14ac:dyDescent="0.25">
      <c r="A149" s="8"/>
      <c r="B149" s="8"/>
      <c r="C149" s="8"/>
      <c r="D149" s="8"/>
      <c r="E149" s="8"/>
    </row>
    <row r="150" spans="1:5" x14ac:dyDescent="0.25">
      <c r="A150" s="8"/>
      <c r="B150" s="8"/>
      <c r="C150" s="8"/>
      <c r="D150" s="8"/>
      <c r="E150" s="8"/>
    </row>
    <row r="151" spans="1:5" x14ac:dyDescent="0.25">
      <c r="A151" s="8"/>
      <c r="B151" s="8"/>
      <c r="C151" s="8"/>
      <c r="D151" s="8"/>
      <c r="E151" s="8"/>
    </row>
    <row r="152" spans="1:5" x14ac:dyDescent="0.25">
      <c r="A152" s="8"/>
      <c r="B152" s="8"/>
      <c r="C152" s="8"/>
      <c r="D152" s="8"/>
      <c r="E152" s="8"/>
    </row>
    <row r="153" spans="1:5" x14ac:dyDescent="0.25">
      <c r="A153" s="8"/>
      <c r="B153" s="8"/>
      <c r="C153" s="8"/>
      <c r="D153" s="8"/>
      <c r="E153" s="8"/>
    </row>
    <row r="154" spans="1:5" x14ac:dyDescent="0.25">
      <c r="A154" s="8"/>
      <c r="B154" s="8"/>
      <c r="C154" s="8"/>
      <c r="D154" s="8"/>
      <c r="E154" s="8"/>
    </row>
    <row r="155" spans="1:5" x14ac:dyDescent="0.25">
      <c r="A155" s="8"/>
      <c r="B155" s="8"/>
      <c r="C155" s="8"/>
      <c r="D155" s="8"/>
      <c r="E155" s="8"/>
    </row>
    <row r="156" spans="1:5" x14ac:dyDescent="0.25">
      <c r="A156" s="8"/>
      <c r="B156" s="8"/>
      <c r="C156" s="8"/>
      <c r="D156" s="8"/>
      <c r="E156" s="8"/>
    </row>
    <row r="157" spans="1:5" x14ac:dyDescent="0.25">
      <c r="A157" s="8"/>
      <c r="B157" s="8"/>
      <c r="C157" s="8"/>
      <c r="D157" s="8"/>
      <c r="E157" s="8"/>
    </row>
    <row r="158" spans="1:5" x14ac:dyDescent="0.25">
      <c r="A158" s="8"/>
      <c r="B158" s="8"/>
      <c r="C158" s="8"/>
      <c r="D158" s="8"/>
      <c r="E158" s="8"/>
    </row>
    <row r="159" spans="1:5" x14ac:dyDescent="0.25">
      <c r="A159" s="8"/>
      <c r="B159" s="8"/>
      <c r="C159" s="8"/>
      <c r="D159" s="8"/>
      <c r="E159" s="8"/>
    </row>
    <row r="160" spans="1:5" x14ac:dyDescent="0.25">
      <c r="A160" s="8"/>
      <c r="B160" s="8"/>
      <c r="C160" s="8"/>
      <c r="D160" s="8"/>
      <c r="E160" s="8"/>
    </row>
    <row r="161" spans="1:5" x14ac:dyDescent="0.25">
      <c r="A161" s="8"/>
      <c r="B161" s="8"/>
      <c r="C161" s="8"/>
      <c r="D161" s="8"/>
      <c r="E161" s="8"/>
    </row>
    <row r="162" spans="1:5" x14ac:dyDescent="0.25">
      <c r="A162" s="8"/>
      <c r="B162" s="8"/>
      <c r="C162" s="8"/>
      <c r="D162" s="8"/>
      <c r="E162" s="8"/>
    </row>
    <row r="163" spans="1:5" x14ac:dyDescent="0.25">
      <c r="A163" s="8"/>
      <c r="B163" s="8"/>
      <c r="C163" s="8"/>
      <c r="D163" s="8"/>
      <c r="E163" s="8"/>
    </row>
    <row r="164" spans="1:5" x14ac:dyDescent="0.25">
      <c r="A164" s="8"/>
      <c r="B164" s="8"/>
      <c r="C164" s="8"/>
      <c r="D164" s="8"/>
      <c r="E164" s="8"/>
    </row>
    <row r="165" spans="1:5" x14ac:dyDescent="0.25">
      <c r="A165" s="8"/>
      <c r="B165" s="8"/>
      <c r="C165" s="8"/>
      <c r="D165" s="8"/>
      <c r="E165" s="8"/>
    </row>
    <row r="166" spans="1:5" x14ac:dyDescent="0.25">
      <c r="A166" s="8"/>
      <c r="B166" s="8"/>
      <c r="C166" s="8"/>
      <c r="D166" s="8"/>
      <c r="E166" s="8"/>
    </row>
    <row r="167" spans="1:5" x14ac:dyDescent="0.25">
      <c r="A167" s="8"/>
      <c r="B167" s="8"/>
      <c r="C167" s="8"/>
      <c r="D167" s="8"/>
      <c r="E167" s="8"/>
    </row>
    <row r="168" spans="1:5" x14ac:dyDescent="0.25">
      <c r="A168" s="8"/>
      <c r="B168" s="8"/>
      <c r="C168" s="8"/>
      <c r="D168" s="8"/>
      <c r="E168" s="8"/>
    </row>
    <row r="169" spans="1:5" x14ac:dyDescent="0.25">
      <c r="A169" s="8"/>
      <c r="B169" s="8"/>
      <c r="C169" s="8"/>
      <c r="D169" s="8"/>
      <c r="E169" s="8"/>
    </row>
    <row r="170" spans="1:5" x14ac:dyDescent="0.25">
      <c r="A170" s="8"/>
      <c r="B170" s="8"/>
      <c r="C170" s="8"/>
      <c r="D170" s="8"/>
      <c r="E170" s="8"/>
    </row>
    <row r="171" spans="1:5" x14ac:dyDescent="0.25">
      <c r="A171" s="8"/>
      <c r="B171" s="8"/>
      <c r="C171" s="8"/>
      <c r="D171" s="8"/>
      <c r="E171" s="8"/>
    </row>
    <row r="172" spans="1:5" x14ac:dyDescent="0.25">
      <c r="A172" s="8"/>
      <c r="B172" s="8"/>
      <c r="C172" s="8"/>
      <c r="D172" s="8"/>
      <c r="E172" s="8"/>
    </row>
    <row r="173" spans="1:5" x14ac:dyDescent="0.25">
      <c r="A173" s="8"/>
      <c r="B173" s="8"/>
      <c r="C173" s="8"/>
      <c r="D173" s="8"/>
      <c r="E173" s="8"/>
    </row>
    <row r="174" spans="1:5" x14ac:dyDescent="0.25">
      <c r="A174" s="8"/>
      <c r="B174" s="8"/>
      <c r="C174" s="8"/>
      <c r="D174" s="8"/>
      <c r="E174" s="8"/>
    </row>
    <row r="175" spans="1:5" x14ac:dyDescent="0.25">
      <c r="A175" s="8"/>
      <c r="B175" s="8"/>
      <c r="C175" s="8"/>
      <c r="D175" s="8"/>
      <c r="E175" s="8"/>
    </row>
    <row r="176" spans="1:5" x14ac:dyDescent="0.25">
      <c r="A176" s="8"/>
      <c r="B176" s="8"/>
      <c r="C176" s="8"/>
      <c r="D176" s="8"/>
      <c r="E176" s="8"/>
    </row>
    <row r="177" spans="1:5" x14ac:dyDescent="0.25">
      <c r="A177" s="8"/>
      <c r="B177" s="8"/>
      <c r="C177" s="8"/>
      <c r="D177" s="8"/>
      <c r="E177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BD9C0-7179-4B9F-B0CD-474BA3BEA3A7}">
  <sheetPr>
    <outlinePr summaryBelow="0" summaryRight="0"/>
  </sheetPr>
  <dimension ref="A1:AE147"/>
  <sheetViews>
    <sheetView topLeftCell="M1" workbookViewId="0">
      <pane ySplit="1" topLeftCell="A23" activePane="bottomLeft" state="frozen"/>
      <selection pane="bottomLeft" activeCell="W2" sqref="W2:Y37"/>
    </sheetView>
  </sheetViews>
  <sheetFormatPr defaultColWidth="12.6640625" defaultRowHeight="15.75" customHeight="1" x14ac:dyDescent="0.25"/>
  <cols>
    <col min="3" max="4" width="10.109375" customWidth="1"/>
    <col min="12" max="12" width="17.109375" customWidth="1"/>
    <col min="26" max="26" width="12.6640625" style="65"/>
  </cols>
  <sheetData>
    <row r="1" spans="1:31" x14ac:dyDescent="0.25">
      <c r="A1" s="20" t="s">
        <v>0</v>
      </c>
      <c r="B1" s="20" t="s">
        <v>20</v>
      </c>
      <c r="C1" s="20" t="s">
        <v>48</v>
      </c>
      <c r="D1" s="20" t="s">
        <v>1</v>
      </c>
      <c r="E1" s="20" t="s">
        <v>21</v>
      </c>
      <c r="F1" s="20" t="s">
        <v>2</v>
      </c>
      <c r="G1" s="20" t="s">
        <v>3</v>
      </c>
      <c r="H1" s="20" t="s">
        <v>4</v>
      </c>
      <c r="I1" s="20" t="s">
        <v>22</v>
      </c>
      <c r="J1" s="20" t="s">
        <v>5</v>
      </c>
      <c r="K1" s="20" t="s">
        <v>23</v>
      </c>
      <c r="L1" s="20" t="s">
        <v>24</v>
      </c>
      <c r="M1" s="20" t="s">
        <v>6</v>
      </c>
      <c r="N1" s="20" t="s">
        <v>7</v>
      </c>
      <c r="O1" s="20" t="s">
        <v>8</v>
      </c>
      <c r="P1" s="20" t="s">
        <v>9</v>
      </c>
      <c r="Q1" s="20" t="s">
        <v>10</v>
      </c>
      <c r="R1" s="20" t="s">
        <v>11</v>
      </c>
      <c r="S1" s="20" t="s">
        <v>12</v>
      </c>
      <c r="T1" s="20" t="s">
        <v>25</v>
      </c>
      <c r="U1" s="20" t="s">
        <v>13</v>
      </c>
      <c r="V1" s="20" t="s">
        <v>14</v>
      </c>
      <c r="W1" s="20" t="s">
        <v>15</v>
      </c>
      <c r="X1" s="20" t="s">
        <v>28</v>
      </c>
      <c r="Y1" s="62" t="s">
        <v>29</v>
      </c>
      <c r="Z1" s="66"/>
      <c r="AA1" s="1"/>
      <c r="AB1" s="1"/>
      <c r="AC1" s="1"/>
      <c r="AD1" s="1"/>
      <c r="AE1" s="1"/>
    </row>
    <row r="2" spans="1:31" x14ac:dyDescent="0.25">
      <c r="A2" s="28" t="s">
        <v>152</v>
      </c>
      <c r="B2" s="28" t="s">
        <v>26</v>
      </c>
      <c r="C2" s="28" t="s">
        <v>52</v>
      </c>
      <c r="D2" s="28" t="s">
        <v>111</v>
      </c>
      <c r="E2" s="28" t="s">
        <v>27</v>
      </c>
      <c r="F2" s="28" t="s">
        <v>17</v>
      </c>
      <c r="G2" s="28">
        <v>137</v>
      </c>
      <c r="H2" s="28">
        <v>7.117</v>
      </c>
      <c r="I2" s="28"/>
      <c r="J2" s="28">
        <v>183925</v>
      </c>
      <c r="K2" s="28"/>
      <c r="L2" s="28"/>
      <c r="M2" s="28">
        <f>J2/J3</f>
        <v>0.61093690832873837</v>
      </c>
      <c r="N2" s="28">
        <v>200</v>
      </c>
      <c r="O2" s="28">
        <f t="shared" ref="O2:O37" si="0">M2*N2</f>
        <v>122.18738166574768</v>
      </c>
      <c r="P2" s="54">
        <v>6.5700000000000092E-2</v>
      </c>
      <c r="Q2" s="28">
        <f t="shared" ref="Q2:Q36" si="1">O2/P2</f>
        <v>1859.7774987176181</v>
      </c>
      <c r="R2" s="28"/>
      <c r="S2" s="28">
        <v>0.11766042860899313</v>
      </c>
      <c r="T2" s="28">
        <v>2.4127689018484617E-2</v>
      </c>
      <c r="U2" s="28">
        <f t="shared" ref="U2:U37" si="2">M2-S2</f>
        <v>0.49327647971974525</v>
      </c>
      <c r="V2" s="28">
        <f t="shared" ref="V2:V37" si="3">U2*N2</f>
        <v>98.655295943949056</v>
      </c>
      <c r="W2" s="60">
        <f t="shared" ref="W2:W36" si="4">((M2 - S2)*N2)/P2</f>
        <v>1501.6026779900901</v>
      </c>
      <c r="X2" s="61">
        <f t="shared" ref="X2:X37" si="5">((M2-(S2-T2))*N2)/P2</f>
        <v>1575.0507419733001</v>
      </c>
      <c r="Y2" s="63">
        <f t="shared" ref="Y2:Y37" si="6">((M2-(S2+T2))*N2)/P2</f>
        <v>1428.1546140068797</v>
      </c>
      <c r="Z2" s="67"/>
      <c r="AA2" s="2"/>
      <c r="AB2" s="2"/>
      <c r="AC2" s="2"/>
      <c r="AD2" s="2"/>
      <c r="AE2" s="2"/>
    </row>
    <row r="3" spans="1:31" x14ac:dyDescent="0.25">
      <c r="A3" s="28" t="s">
        <v>152</v>
      </c>
      <c r="B3" s="28" t="s">
        <v>26</v>
      </c>
      <c r="C3" s="28" t="s">
        <v>52</v>
      </c>
      <c r="D3" s="28" t="s">
        <v>111</v>
      </c>
      <c r="E3" s="28" t="s">
        <v>27</v>
      </c>
      <c r="F3" s="28" t="s">
        <v>18</v>
      </c>
      <c r="G3" s="28">
        <v>143</v>
      </c>
      <c r="H3" s="28">
        <v>7.117</v>
      </c>
      <c r="I3" s="28"/>
      <c r="J3" s="28">
        <v>301054</v>
      </c>
      <c r="K3" s="28"/>
      <c r="L3" s="28"/>
      <c r="M3" s="28"/>
      <c r="N3" s="28">
        <v>200</v>
      </c>
      <c r="O3" s="28">
        <f t="shared" si="0"/>
        <v>0</v>
      </c>
      <c r="P3" s="28"/>
      <c r="Q3" s="28"/>
      <c r="R3" s="28"/>
      <c r="S3" s="28">
        <v>0.11766042860899313</v>
      </c>
      <c r="T3" s="28">
        <v>2.4127689018484617E-2</v>
      </c>
      <c r="U3" s="28">
        <f t="shared" si="2"/>
        <v>-0.11766042860899313</v>
      </c>
      <c r="V3" s="28">
        <f t="shared" si="3"/>
        <v>-23.532085721798627</v>
      </c>
      <c r="W3" s="60"/>
      <c r="X3" s="61" t="e">
        <f t="shared" si="5"/>
        <v>#DIV/0!</v>
      </c>
      <c r="Y3" s="63" t="e">
        <f t="shared" si="6"/>
        <v>#DIV/0!</v>
      </c>
      <c r="Z3" s="67"/>
      <c r="AA3" s="2"/>
      <c r="AB3" s="2"/>
      <c r="AC3" s="2"/>
      <c r="AD3" s="2"/>
      <c r="AE3" s="2"/>
    </row>
    <row r="4" spans="1:31" x14ac:dyDescent="0.25">
      <c r="A4" s="28" t="s">
        <v>152</v>
      </c>
      <c r="B4" s="28" t="s">
        <v>26</v>
      </c>
      <c r="C4" s="28" t="s">
        <v>140</v>
      </c>
      <c r="D4" s="28" t="s">
        <v>112</v>
      </c>
      <c r="E4" s="28" t="s">
        <v>27</v>
      </c>
      <c r="F4" s="28" t="s">
        <v>17</v>
      </c>
      <c r="G4" s="28">
        <v>137</v>
      </c>
      <c r="H4" s="28">
        <v>7.1189999999999998</v>
      </c>
      <c r="I4" s="28"/>
      <c r="J4" s="28">
        <v>555383</v>
      </c>
      <c r="K4" s="28"/>
      <c r="L4" s="28"/>
      <c r="M4" s="28">
        <f t="shared" ref="M4:M36" si="7">J4/J5</f>
        <v>1.5054212001452882</v>
      </c>
      <c r="N4" s="28">
        <v>200</v>
      </c>
      <c r="O4" s="28">
        <f t="shared" si="0"/>
        <v>301.08424002905764</v>
      </c>
      <c r="P4" s="54">
        <v>0.10860000000000003</v>
      </c>
      <c r="Q4" s="28">
        <f t="shared" si="1"/>
        <v>2772.4147332325742</v>
      </c>
      <c r="R4" s="28"/>
      <c r="S4" s="28">
        <v>0.11766042860899313</v>
      </c>
      <c r="T4" s="28">
        <v>2.4127689018484617E-2</v>
      </c>
      <c r="U4" s="28">
        <f t="shared" si="2"/>
        <v>1.3877607715362952</v>
      </c>
      <c r="V4" s="28">
        <f t="shared" si="3"/>
        <v>277.55215430725906</v>
      </c>
      <c r="W4" s="60">
        <f t="shared" si="4"/>
        <v>2555.7288610244841</v>
      </c>
      <c r="X4" s="61">
        <f t="shared" si="5"/>
        <v>2600.1629107822823</v>
      </c>
      <c r="Y4" s="63">
        <f t="shared" si="6"/>
        <v>2511.294811266685</v>
      </c>
      <c r="Z4" s="67"/>
      <c r="AA4" s="2"/>
      <c r="AB4" s="2"/>
      <c r="AC4" s="2"/>
      <c r="AD4" s="2"/>
      <c r="AE4" s="2"/>
    </row>
    <row r="5" spans="1:31" x14ac:dyDescent="0.25">
      <c r="A5" s="28" t="s">
        <v>152</v>
      </c>
      <c r="B5" s="28" t="s">
        <v>26</v>
      </c>
      <c r="C5" s="28" t="s">
        <v>140</v>
      </c>
      <c r="D5" s="28" t="s">
        <v>112</v>
      </c>
      <c r="E5" s="28" t="s">
        <v>27</v>
      </c>
      <c r="F5" s="28" t="s">
        <v>18</v>
      </c>
      <c r="G5" s="28">
        <v>143</v>
      </c>
      <c r="H5" s="28">
        <v>7.1180000000000003</v>
      </c>
      <c r="I5" s="28"/>
      <c r="J5" s="28">
        <v>368922</v>
      </c>
      <c r="K5" s="28"/>
      <c r="L5" s="28"/>
      <c r="M5" s="28"/>
      <c r="N5" s="28">
        <v>200</v>
      </c>
      <c r="O5" s="28">
        <f t="shared" si="0"/>
        <v>0</v>
      </c>
      <c r="P5" s="54"/>
      <c r="Q5" s="28"/>
      <c r="R5" s="28"/>
      <c r="S5" s="28">
        <v>0.11766042860899313</v>
      </c>
      <c r="T5" s="28">
        <v>2.4127689018484617E-2</v>
      </c>
      <c r="U5" s="28">
        <f t="shared" si="2"/>
        <v>-0.11766042860899313</v>
      </c>
      <c r="V5" s="28">
        <f t="shared" si="3"/>
        <v>-23.532085721798627</v>
      </c>
      <c r="W5" s="60"/>
      <c r="X5" s="61" t="e">
        <f t="shared" si="5"/>
        <v>#DIV/0!</v>
      </c>
      <c r="Y5" s="63" t="e">
        <f t="shared" si="6"/>
        <v>#DIV/0!</v>
      </c>
      <c r="Z5" s="67"/>
      <c r="AA5" s="2"/>
      <c r="AB5" s="2"/>
      <c r="AC5" s="2"/>
      <c r="AD5" s="2"/>
      <c r="AE5" s="2"/>
    </row>
    <row r="6" spans="1:31" x14ac:dyDescent="0.25">
      <c r="A6" s="28" t="s">
        <v>152</v>
      </c>
      <c r="B6" s="28" t="s">
        <v>26</v>
      </c>
      <c r="C6" s="28" t="s">
        <v>51</v>
      </c>
      <c r="D6" s="28" t="s">
        <v>113</v>
      </c>
      <c r="E6" s="28" t="s">
        <v>27</v>
      </c>
      <c r="F6" s="28" t="s">
        <v>17</v>
      </c>
      <c r="G6" s="28">
        <v>137</v>
      </c>
      <c r="H6" s="28">
        <v>7.117</v>
      </c>
      <c r="I6" s="28"/>
      <c r="J6" s="28">
        <v>842776</v>
      </c>
      <c r="K6" s="28"/>
      <c r="L6" s="28"/>
      <c r="M6" s="28">
        <f t="shared" si="7"/>
        <v>3.1665332837374272</v>
      </c>
      <c r="N6" s="28">
        <v>200</v>
      </c>
      <c r="O6" s="28">
        <f t="shared" si="0"/>
        <v>633.30665674748548</v>
      </c>
      <c r="P6" s="54">
        <v>7.669999999999999E-2</v>
      </c>
      <c r="Q6" s="28">
        <f t="shared" si="1"/>
        <v>8256.9316394717807</v>
      </c>
      <c r="R6" s="28"/>
      <c r="S6" s="28">
        <v>0.11766042860899313</v>
      </c>
      <c r="T6" s="28">
        <v>2.4127689018484617E-2</v>
      </c>
      <c r="U6" s="28">
        <f t="shared" si="2"/>
        <v>3.0488728551284341</v>
      </c>
      <c r="V6" s="28">
        <f t="shared" si="3"/>
        <v>609.77457102568678</v>
      </c>
      <c r="W6" s="60">
        <f t="shared" si="4"/>
        <v>7950.1247852110409</v>
      </c>
      <c r="X6" s="61">
        <f t="shared" si="5"/>
        <v>8013.0392285447697</v>
      </c>
      <c r="Y6" s="63">
        <f t="shared" si="6"/>
        <v>7887.210341877314</v>
      </c>
      <c r="Z6" s="67"/>
      <c r="AA6" s="2"/>
      <c r="AB6" s="2"/>
      <c r="AC6" s="2"/>
      <c r="AD6" s="2"/>
      <c r="AE6" s="2"/>
    </row>
    <row r="7" spans="1:31" x14ac:dyDescent="0.25">
      <c r="A7" s="28" t="s">
        <v>152</v>
      </c>
      <c r="B7" s="28" t="s">
        <v>26</v>
      </c>
      <c r="C7" s="28" t="s">
        <v>51</v>
      </c>
      <c r="D7" s="28" t="s">
        <v>113</v>
      </c>
      <c r="E7" s="28" t="s">
        <v>27</v>
      </c>
      <c r="F7" s="28" t="s">
        <v>18</v>
      </c>
      <c r="G7" s="28">
        <v>143</v>
      </c>
      <c r="H7" s="28">
        <v>7.117</v>
      </c>
      <c r="I7" s="28"/>
      <c r="J7" s="28">
        <v>266151</v>
      </c>
      <c r="K7" s="28"/>
      <c r="L7" s="28"/>
      <c r="M7" s="28"/>
      <c r="N7" s="28">
        <v>200</v>
      </c>
      <c r="O7" s="28">
        <f t="shared" si="0"/>
        <v>0</v>
      </c>
      <c r="P7" s="54"/>
      <c r="Q7" s="28"/>
      <c r="R7" s="28"/>
      <c r="S7" s="28">
        <v>0.11766042860899313</v>
      </c>
      <c r="T7" s="28">
        <v>2.4127689018484617E-2</v>
      </c>
      <c r="U7" s="28">
        <f t="shared" si="2"/>
        <v>-0.11766042860899313</v>
      </c>
      <c r="V7" s="28">
        <f t="shared" si="3"/>
        <v>-23.532085721798627</v>
      </c>
      <c r="W7" s="60"/>
      <c r="X7" s="61" t="e">
        <f t="shared" si="5"/>
        <v>#DIV/0!</v>
      </c>
      <c r="Y7" s="63" t="e">
        <f t="shared" si="6"/>
        <v>#DIV/0!</v>
      </c>
      <c r="Z7" s="67"/>
      <c r="AA7" s="2"/>
      <c r="AB7" s="2"/>
      <c r="AC7" s="2"/>
      <c r="AD7" s="2"/>
      <c r="AE7" s="2"/>
    </row>
    <row r="8" spans="1:31" x14ac:dyDescent="0.25">
      <c r="A8" s="28" t="s">
        <v>152</v>
      </c>
      <c r="B8" s="28" t="s">
        <v>26</v>
      </c>
      <c r="C8" s="28" t="s">
        <v>52</v>
      </c>
      <c r="D8" s="28" t="s">
        <v>114</v>
      </c>
      <c r="E8" s="28" t="s">
        <v>27</v>
      </c>
      <c r="F8" s="28" t="s">
        <v>17</v>
      </c>
      <c r="G8" s="28">
        <v>137</v>
      </c>
      <c r="H8" s="28">
        <v>7.117</v>
      </c>
      <c r="I8" s="28"/>
      <c r="J8" s="28">
        <v>159633</v>
      </c>
      <c r="K8" s="28"/>
      <c r="L8" s="28"/>
      <c r="M8" s="28">
        <f t="shared" si="7"/>
        <v>0.4530716505598365</v>
      </c>
      <c r="N8" s="28">
        <v>200</v>
      </c>
      <c r="O8" s="28">
        <f t="shared" si="0"/>
        <v>90.614330111967305</v>
      </c>
      <c r="P8" s="54">
        <v>0.14860000000000007</v>
      </c>
      <c r="Q8" s="28">
        <f t="shared" si="1"/>
        <v>609.78687827703413</v>
      </c>
      <c r="R8" s="28"/>
      <c r="S8" s="28">
        <v>0.11766042860899313</v>
      </c>
      <c r="T8" s="28">
        <v>2.4127689018484617E-2</v>
      </c>
      <c r="U8" s="28">
        <f t="shared" si="2"/>
        <v>0.33541122195084339</v>
      </c>
      <c r="V8" s="28">
        <f t="shared" si="3"/>
        <v>67.082244390168682</v>
      </c>
      <c r="W8" s="60">
        <f t="shared" si="4"/>
        <v>451.42829333895457</v>
      </c>
      <c r="X8" s="61">
        <f t="shared" si="5"/>
        <v>483.90162983758796</v>
      </c>
      <c r="Y8" s="63">
        <f t="shared" si="6"/>
        <v>418.95495684032119</v>
      </c>
      <c r="Z8" s="67"/>
      <c r="AA8" s="2"/>
      <c r="AB8" s="2"/>
      <c r="AC8" s="2"/>
      <c r="AD8" s="2"/>
      <c r="AE8" s="2"/>
    </row>
    <row r="9" spans="1:31" x14ac:dyDescent="0.25">
      <c r="A9" s="28" t="s">
        <v>152</v>
      </c>
      <c r="B9" s="28" t="s">
        <v>26</v>
      </c>
      <c r="C9" s="28" t="s">
        <v>52</v>
      </c>
      <c r="D9" s="28" t="s">
        <v>114</v>
      </c>
      <c r="E9" s="28" t="s">
        <v>27</v>
      </c>
      <c r="F9" s="28" t="s">
        <v>18</v>
      </c>
      <c r="G9" s="28">
        <v>143</v>
      </c>
      <c r="H9" s="28">
        <v>7.1159999999999997</v>
      </c>
      <c r="I9" s="28"/>
      <c r="J9" s="28">
        <v>352335</v>
      </c>
      <c r="K9" s="28"/>
      <c r="L9" s="28"/>
      <c r="M9" s="28"/>
      <c r="N9" s="28">
        <v>200</v>
      </c>
      <c r="O9" s="28">
        <f t="shared" si="0"/>
        <v>0</v>
      </c>
      <c r="P9" s="54"/>
      <c r="Q9" s="28"/>
      <c r="R9" s="28"/>
      <c r="S9" s="28">
        <v>0.11766042860899301</v>
      </c>
      <c r="T9" s="28">
        <v>2.4127689018484617E-2</v>
      </c>
      <c r="U9" s="28">
        <f t="shared" si="2"/>
        <v>-0.11766042860899301</v>
      </c>
      <c r="V9" s="28">
        <f t="shared" si="3"/>
        <v>-23.532085721798602</v>
      </c>
      <c r="W9" s="60"/>
      <c r="X9" s="61" t="e">
        <f t="shared" si="5"/>
        <v>#DIV/0!</v>
      </c>
      <c r="Y9" s="63" t="e">
        <f t="shared" si="6"/>
        <v>#DIV/0!</v>
      </c>
      <c r="Z9" s="67"/>
      <c r="AA9" s="2"/>
      <c r="AB9" s="2"/>
      <c r="AC9" s="2"/>
      <c r="AD9" s="2"/>
      <c r="AE9" s="2"/>
    </row>
    <row r="10" spans="1:31" x14ac:dyDescent="0.25">
      <c r="A10" s="28" t="s">
        <v>152</v>
      </c>
      <c r="B10" s="28" t="s">
        <v>26</v>
      </c>
      <c r="C10" s="28" t="s">
        <v>140</v>
      </c>
      <c r="D10" s="28" t="s">
        <v>115</v>
      </c>
      <c r="E10" s="28" t="s">
        <v>27</v>
      </c>
      <c r="F10" s="28" t="s">
        <v>17</v>
      </c>
      <c r="G10" s="28">
        <v>137</v>
      </c>
      <c r="H10" s="28">
        <v>7.1159999999999997</v>
      </c>
      <c r="I10" s="28"/>
      <c r="J10" s="28">
        <v>292370</v>
      </c>
      <c r="K10" s="28"/>
      <c r="L10" s="28"/>
      <c r="M10" s="28">
        <f t="shared" si="7"/>
        <v>1.3398745228154918</v>
      </c>
      <c r="N10" s="28">
        <v>200</v>
      </c>
      <c r="O10" s="28">
        <f t="shared" si="0"/>
        <v>267.97490456309833</v>
      </c>
      <c r="P10" s="54">
        <v>0.10110000000000019</v>
      </c>
      <c r="Q10" s="28">
        <f t="shared" si="1"/>
        <v>2650.5925278249042</v>
      </c>
      <c r="R10" s="28"/>
      <c r="S10" s="28">
        <v>0.11766042860899301</v>
      </c>
      <c r="T10" s="28">
        <v>2.4127689018484617E-2</v>
      </c>
      <c r="U10" s="28">
        <f t="shared" si="2"/>
        <v>1.2222140942064987</v>
      </c>
      <c r="V10" s="28">
        <f t="shared" si="3"/>
        <v>244.44281884129975</v>
      </c>
      <c r="W10" s="60">
        <f t="shared" si="4"/>
        <v>2417.8320360168082</v>
      </c>
      <c r="X10" s="61">
        <f t="shared" si="5"/>
        <v>2465.5623802670248</v>
      </c>
      <c r="Y10" s="63">
        <f t="shared" si="6"/>
        <v>2370.1016917665916</v>
      </c>
      <c r="Z10" s="67"/>
      <c r="AA10" s="2"/>
      <c r="AB10" s="2"/>
      <c r="AC10" s="2"/>
      <c r="AD10" s="2"/>
      <c r="AE10" s="2"/>
    </row>
    <row r="11" spans="1:31" x14ac:dyDescent="0.25">
      <c r="A11" s="28" t="s">
        <v>152</v>
      </c>
      <c r="B11" s="28" t="s">
        <v>26</v>
      </c>
      <c r="C11" s="28" t="s">
        <v>140</v>
      </c>
      <c r="D11" s="28" t="s">
        <v>115</v>
      </c>
      <c r="E11" s="28" t="s">
        <v>27</v>
      </c>
      <c r="F11" s="28" t="s">
        <v>18</v>
      </c>
      <c r="G11" s="28">
        <v>143</v>
      </c>
      <c r="H11" s="28">
        <v>7.1159999999999997</v>
      </c>
      <c r="I11" s="28"/>
      <c r="J11" s="28">
        <v>218207</v>
      </c>
      <c r="K11" s="28"/>
      <c r="L11" s="28"/>
      <c r="M11" s="28"/>
      <c r="N11" s="28">
        <v>200</v>
      </c>
      <c r="O11" s="28">
        <f t="shared" si="0"/>
        <v>0</v>
      </c>
      <c r="P11" s="54"/>
      <c r="Q11" s="28"/>
      <c r="R11" s="28"/>
      <c r="S11" s="28">
        <v>0.11766042860899301</v>
      </c>
      <c r="T11" s="28">
        <v>2.4127689018484617E-2</v>
      </c>
      <c r="U11" s="28">
        <f t="shared" si="2"/>
        <v>-0.11766042860899301</v>
      </c>
      <c r="V11" s="28">
        <f t="shared" si="3"/>
        <v>-23.532085721798602</v>
      </c>
      <c r="W11" s="60"/>
      <c r="X11" s="61" t="e">
        <f t="shared" si="5"/>
        <v>#DIV/0!</v>
      </c>
      <c r="Y11" s="63" t="e">
        <f t="shared" si="6"/>
        <v>#DIV/0!</v>
      </c>
      <c r="Z11" s="67"/>
      <c r="AA11" s="2"/>
      <c r="AB11" s="2"/>
      <c r="AC11" s="2"/>
      <c r="AD11" s="2"/>
      <c r="AE11" s="2"/>
    </row>
    <row r="12" spans="1:31" x14ac:dyDescent="0.25">
      <c r="A12" s="28" t="s">
        <v>152</v>
      </c>
      <c r="B12" s="28" t="s">
        <v>26</v>
      </c>
      <c r="C12" s="28" t="s">
        <v>51</v>
      </c>
      <c r="D12" s="28" t="s">
        <v>116</v>
      </c>
      <c r="E12" s="28" t="s">
        <v>27</v>
      </c>
      <c r="F12" s="28" t="s">
        <v>17</v>
      </c>
      <c r="G12" s="28">
        <v>137</v>
      </c>
      <c r="H12" s="28">
        <v>7.117</v>
      </c>
      <c r="I12" s="28"/>
      <c r="J12" s="28">
        <v>371907</v>
      </c>
      <c r="K12" s="28"/>
      <c r="L12" s="28"/>
      <c r="M12" s="28">
        <f t="shared" si="7"/>
        <v>1.5728380755827722</v>
      </c>
      <c r="N12" s="28">
        <v>200</v>
      </c>
      <c r="O12" s="28">
        <f t="shared" si="0"/>
        <v>314.56761511655446</v>
      </c>
      <c r="P12" s="54">
        <v>7.5199999999999934E-2</v>
      </c>
      <c r="Q12" s="28">
        <f t="shared" si="1"/>
        <v>4183.0799882520578</v>
      </c>
      <c r="R12" s="28"/>
      <c r="S12" s="28">
        <v>0.11766042860899301</v>
      </c>
      <c r="T12" s="28">
        <v>2.4127689018484617E-2</v>
      </c>
      <c r="U12" s="28">
        <f t="shared" si="2"/>
        <v>1.4551776469737792</v>
      </c>
      <c r="V12" s="28">
        <f t="shared" si="3"/>
        <v>291.03552939475583</v>
      </c>
      <c r="W12" s="60">
        <f t="shared" si="4"/>
        <v>3870.1533164196289</v>
      </c>
      <c r="X12" s="61">
        <f t="shared" si="5"/>
        <v>3934.3227021070879</v>
      </c>
      <c r="Y12" s="63">
        <f t="shared" si="6"/>
        <v>3805.9839307321704</v>
      </c>
      <c r="Z12" s="67"/>
      <c r="AA12" s="2"/>
      <c r="AB12" s="2"/>
      <c r="AC12" s="2"/>
      <c r="AD12" s="2"/>
      <c r="AE12" s="2"/>
    </row>
    <row r="13" spans="1:31" x14ac:dyDescent="0.25">
      <c r="A13" s="28" t="s">
        <v>152</v>
      </c>
      <c r="B13" s="28" t="s">
        <v>26</v>
      </c>
      <c r="C13" s="28" t="s">
        <v>51</v>
      </c>
      <c r="D13" s="28" t="s">
        <v>116</v>
      </c>
      <c r="E13" s="28" t="s">
        <v>27</v>
      </c>
      <c r="F13" s="28" t="s">
        <v>18</v>
      </c>
      <c r="G13" s="28">
        <v>143</v>
      </c>
      <c r="H13" s="28">
        <v>7.117</v>
      </c>
      <c r="I13" s="28"/>
      <c r="J13" s="28">
        <v>236456</v>
      </c>
      <c r="K13" s="28"/>
      <c r="L13" s="28"/>
      <c r="M13" s="28"/>
      <c r="N13" s="28">
        <v>200</v>
      </c>
      <c r="O13" s="28">
        <f t="shared" si="0"/>
        <v>0</v>
      </c>
      <c r="P13" s="54"/>
      <c r="Q13" s="28"/>
      <c r="R13" s="28"/>
      <c r="S13" s="28">
        <v>0.11766042860899301</v>
      </c>
      <c r="T13" s="28">
        <v>2.4127689018484617E-2</v>
      </c>
      <c r="U13" s="28">
        <f t="shared" si="2"/>
        <v>-0.11766042860899301</v>
      </c>
      <c r="V13" s="28">
        <f t="shared" si="3"/>
        <v>-23.532085721798602</v>
      </c>
      <c r="W13" s="60"/>
      <c r="X13" s="61" t="e">
        <f t="shared" si="5"/>
        <v>#DIV/0!</v>
      </c>
      <c r="Y13" s="63" t="e">
        <f t="shared" si="6"/>
        <v>#DIV/0!</v>
      </c>
      <c r="Z13" s="67"/>
      <c r="AA13" s="2"/>
      <c r="AB13" s="2"/>
      <c r="AC13" s="2"/>
      <c r="AD13" s="2"/>
      <c r="AE13" s="2"/>
    </row>
    <row r="14" spans="1:31" x14ac:dyDescent="0.25">
      <c r="A14" s="28" t="s">
        <v>152</v>
      </c>
      <c r="B14" s="28" t="s">
        <v>26</v>
      </c>
      <c r="C14" s="28" t="s">
        <v>52</v>
      </c>
      <c r="D14" s="28" t="s">
        <v>117</v>
      </c>
      <c r="E14" s="28" t="s">
        <v>27</v>
      </c>
      <c r="F14" s="28" t="s">
        <v>17</v>
      </c>
      <c r="G14" s="28">
        <v>137</v>
      </c>
      <c r="H14" s="28">
        <v>7.117</v>
      </c>
      <c r="I14" s="28"/>
      <c r="J14" s="28">
        <v>355803</v>
      </c>
      <c r="K14" s="28"/>
      <c r="L14" s="28"/>
      <c r="M14" s="28">
        <f t="shared" si="7"/>
        <v>0.98321529138353636</v>
      </c>
      <c r="N14" s="28">
        <v>200</v>
      </c>
      <c r="O14" s="28">
        <f t="shared" si="0"/>
        <v>196.64305827670728</v>
      </c>
      <c r="P14" s="54">
        <v>8.7900000000000089E-2</v>
      </c>
      <c r="Q14" s="28">
        <f t="shared" si="1"/>
        <v>2237.1223922264739</v>
      </c>
      <c r="R14" s="28"/>
      <c r="S14" s="28">
        <v>0.11766042860899301</v>
      </c>
      <c r="T14" s="28">
        <v>2.4127689018484617E-2</v>
      </c>
      <c r="U14" s="28">
        <f t="shared" si="2"/>
        <v>0.8655548627745433</v>
      </c>
      <c r="V14" s="28">
        <f t="shared" si="3"/>
        <v>173.11097255490867</v>
      </c>
      <c r="W14" s="60">
        <f t="shared" si="4"/>
        <v>1969.4081064267177</v>
      </c>
      <c r="X14" s="61">
        <f t="shared" si="5"/>
        <v>2024.3061474244075</v>
      </c>
      <c r="Y14" s="63">
        <f t="shared" si="6"/>
        <v>1914.5100654290284</v>
      </c>
      <c r="Z14" s="67"/>
      <c r="AA14" s="2"/>
      <c r="AB14" s="2"/>
      <c r="AC14" s="2"/>
      <c r="AD14" s="2"/>
      <c r="AE14" s="2"/>
    </row>
    <row r="15" spans="1:31" x14ac:dyDescent="0.25">
      <c r="A15" s="28" t="s">
        <v>152</v>
      </c>
      <c r="B15" s="28" t="s">
        <v>26</v>
      </c>
      <c r="C15" s="28" t="s">
        <v>52</v>
      </c>
      <c r="D15" s="28" t="s">
        <v>117</v>
      </c>
      <c r="E15" s="28" t="s">
        <v>27</v>
      </c>
      <c r="F15" s="28" t="s">
        <v>18</v>
      </c>
      <c r="G15" s="28">
        <v>143</v>
      </c>
      <c r="H15" s="28">
        <v>7.117</v>
      </c>
      <c r="I15" s="28"/>
      <c r="J15" s="28">
        <v>361877</v>
      </c>
      <c r="K15" s="28"/>
      <c r="L15" s="28"/>
      <c r="M15" s="28"/>
      <c r="N15" s="28">
        <v>200</v>
      </c>
      <c r="O15" s="28">
        <f t="shared" si="0"/>
        <v>0</v>
      </c>
      <c r="P15" s="54"/>
      <c r="Q15" s="28"/>
      <c r="R15" s="28"/>
      <c r="S15" s="28">
        <v>0.11766042860899301</v>
      </c>
      <c r="T15" s="28">
        <v>2.4127689018484617E-2</v>
      </c>
      <c r="U15" s="28">
        <f t="shared" si="2"/>
        <v>-0.11766042860899301</v>
      </c>
      <c r="V15" s="28">
        <f t="shared" si="3"/>
        <v>-23.532085721798602</v>
      </c>
      <c r="W15" s="60"/>
      <c r="X15" s="61" t="e">
        <f t="shared" si="5"/>
        <v>#DIV/0!</v>
      </c>
      <c r="Y15" s="63" t="e">
        <f t="shared" si="6"/>
        <v>#DIV/0!</v>
      </c>
      <c r="Z15" s="67"/>
      <c r="AA15" s="2"/>
      <c r="AB15" s="2"/>
      <c r="AC15" s="2"/>
      <c r="AD15" s="2"/>
      <c r="AE15" s="2"/>
    </row>
    <row r="16" spans="1:31" x14ac:dyDescent="0.25">
      <c r="A16" s="28" t="s">
        <v>152</v>
      </c>
      <c r="B16" s="28" t="s">
        <v>26</v>
      </c>
      <c r="C16" s="28" t="s">
        <v>140</v>
      </c>
      <c r="D16" s="28" t="s">
        <v>118</v>
      </c>
      <c r="E16" s="28" t="s">
        <v>27</v>
      </c>
      <c r="F16" s="28" t="s">
        <v>17</v>
      </c>
      <c r="G16" s="28">
        <v>137</v>
      </c>
      <c r="H16" s="28">
        <v>7.12</v>
      </c>
      <c r="I16" s="28"/>
      <c r="J16" s="28">
        <v>406675</v>
      </c>
      <c r="K16" s="28"/>
      <c r="L16" s="28"/>
      <c r="M16" s="28">
        <f t="shared" si="7"/>
        <v>1.0506741831390918</v>
      </c>
      <c r="N16" s="28">
        <v>200</v>
      </c>
      <c r="O16" s="28">
        <f t="shared" si="0"/>
        <v>210.13483662781834</v>
      </c>
      <c r="P16" s="54">
        <v>0.10399999999999987</v>
      </c>
      <c r="Q16" s="28">
        <f t="shared" si="1"/>
        <v>2020.5272752674866</v>
      </c>
      <c r="R16" s="28"/>
      <c r="S16" s="28">
        <v>0.11766042860899301</v>
      </c>
      <c r="T16" s="28">
        <v>2.4127689018484617E-2</v>
      </c>
      <c r="U16" s="28">
        <f t="shared" si="2"/>
        <v>0.93301375453009872</v>
      </c>
      <c r="V16" s="28">
        <f t="shared" si="3"/>
        <v>186.60275090601974</v>
      </c>
      <c r="W16" s="60">
        <f t="shared" si="4"/>
        <v>1794.2572202501919</v>
      </c>
      <c r="X16" s="61">
        <f t="shared" si="5"/>
        <v>1840.6566222088168</v>
      </c>
      <c r="Y16" s="63">
        <f t="shared" si="6"/>
        <v>1747.8578182915678</v>
      </c>
      <c r="Z16" s="67"/>
      <c r="AA16" s="2"/>
      <c r="AB16" s="2"/>
      <c r="AC16" s="2"/>
      <c r="AD16" s="2"/>
      <c r="AE16" s="2"/>
    </row>
    <row r="17" spans="1:31" x14ac:dyDescent="0.25">
      <c r="A17" s="28" t="s">
        <v>152</v>
      </c>
      <c r="B17" s="28" t="s">
        <v>26</v>
      </c>
      <c r="C17" s="28" t="s">
        <v>140</v>
      </c>
      <c r="D17" s="28" t="s">
        <v>118</v>
      </c>
      <c r="E17" s="28" t="s">
        <v>27</v>
      </c>
      <c r="F17" s="28" t="s">
        <v>18</v>
      </c>
      <c r="G17" s="28">
        <v>143</v>
      </c>
      <c r="H17" s="28">
        <v>7.1189999999999998</v>
      </c>
      <c r="I17" s="28"/>
      <c r="J17" s="28">
        <v>387061</v>
      </c>
      <c r="K17" s="28"/>
      <c r="L17" s="28"/>
      <c r="M17" s="28"/>
      <c r="N17" s="28">
        <v>200</v>
      </c>
      <c r="O17" s="28">
        <f t="shared" si="0"/>
        <v>0</v>
      </c>
      <c r="P17" s="54"/>
      <c r="Q17" s="28"/>
      <c r="R17" s="28"/>
      <c r="S17" s="28">
        <v>0.11766042860899301</v>
      </c>
      <c r="T17" s="28">
        <v>2.4127689018484617E-2</v>
      </c>
      <c r="U17" s="28">
        <f t="shared" si="2"/>
        <v>-0.11766042860899301</v>
      </c>
      <c r="V17" s="28">
        <f t="shared" si="3"/>
        <v>-23.532085721798602</v>
      </c>
      <c r="W17" s="60"/>
      <c r="X17" s="61" t="e">
        <f t="shared" si="5"/>
        <v>#DIV/0!</v>
      </c>
      <c r="Y17" s="63" t="e">
        <f t="shared" si="6"/>
        <v>#DIV/0!</v>
      </c>
      <c r="Z17" s="67"/>
      <c r="AA17" s="2"/>
      <c r="AB17" s="2"/>
      <c r="AC17" s="2"/>
      <c r="AD17" s="2"/>
      <c r="AE17" s="2"/>
    </row>
    <row r="18" spans="1:31" x14ac:dyDescent="0.25">
      <c r="A18" s="28" t="s">
        <v>152</v>
      </c>
      <c r="B18" s="28" t="s">
        <v>26</v>
      </c>
      <c r="C18" s="28" t="s">
        <v>51</v>
      </c>
      <c r="D18" s="28" t="s">
        <v>119</v>
      </c>
      <c r="E18" s="28" t="s">
        <v>27</v>
      </c>
      <c r="F18" s="28" t="s">
        <v>17</v>
      </c>
      <c r="G18" s="28">
        <v>137</v>
      </c>
      <c r="H18" s="28">
        <v>7.117</v>
      </c>
      <c r="I18" s="28"/>
      <c r="J18" s="28">
        <v>657958</v>
      </c>
      <c r="K18" s="28"/>
      <c r="L18" s="28"/>
      <c r="M18" s="28">
        <f t="shared" si="7"/>
        <v>2.226855972788655</v>
      </c>
      <c r="N18" s="28">
        <v>200</v>
      </c>
      <c r="O18" s="28">
        <f t="shared" si="0"/>
        <v>445.37119455773097</v>
      </c>
      <c r="P18" s="54">
        <v>8.9400000000000146E-2</v>
      </c>
      <c r="Q18" s="28">
        <f t="shared" si="1"/>
        <v>4981.7806997508978</v>
      </c>
      <c r="R18" s="28"/>
      <c r="S18" s="28">
        <v>0.11766042860899301</v>
      </c>
      <c r="T18" s="28">
        <v>2.4127689018484617E-2</v>
      </c>
      <c r="U18" s="28">
        <f t="shared" si="2"/>
        <v>2.1091955441796619</v>
      </c>
      <c r="V18" s="28">
        <f t="shared" si="3"/>
        <v>421.83910883593239</v>
      </c>
      <c r="W18" s="60">
        <f t="shared" si="4"/>
        <v>4718.5582643840235</v>
      </c>
      <c r="X18" s="61">
        <f t="shared" si="5"/>
        <v>4772.535197311282</v>
      </c>
      <c r="Y18" s="63">
        <f t="shared" si="6"/>
        <v>4664.5813314567649</v>
      </c>
      <c r="Z18" s="67"/>
      <c r="AA18" s="2"/>
      <c r="AB18" s="2"/>
      <c r="AC18" s="2"/>
      <c r="AD18" s="2"/>
      <c r="AE18" s="2"/>
    </row>
    <row r="19" spans="1:31" x14ac:dyDescent="0.25">
      <c r="A19" s="28" t="s">
        <v>152</v>
      </c>
      <c r="B19" s="28" t="s">
        <v>26</v>
      </c>
      <c r="C19" s="28" t="s">
        <v>51</v>
      </c>
      <c r="D19" s="28" t="s">
        <v>119</v>
      </c>
      <c r="E19" s="28" t="s">
        <v>27</v>
      </c>
      <c r="F19" s="28" t="s">
        <v>18</v>
      </c>
      <c r="G19" s="28">
        <v>143</v>
      </c>
      <c r="H19" s="28">
        <v>7.117</v>
      </c>
      <c r="I19" s="28"/>
      <c r="J19" s="28">
        <v>295465</v>
      </c>
      <c r="K19" s="28"/>
      <c r="L19" s="28"/>
      <c r="M19" s="28"/>
      <c r="N19" s="28">
        <v>200</v>
      </c>
      <c r="O19" s="28">
        <f t="shared" si="0"/>
        <v>0</v>
      </c>
      <c r="P19" s="54"/>
      <c r="Q19" s="28"/>
      <c r="R19" s="28"/>
      <c r="S19" s="28">
        <v>0.11766042860899301</v>
      </c>
      <c r="T19" s="28">
        <v>2.4127689018484617E-2</v>
      </c>
      <c r="U19" s="28">
        <f t="shared" si="2"/>
        <v>-0.11766042860899301</v>
      </c>
      <c r="V19" s="28">
        <f t="shared" si="3"/>
        <v>-23.532085721798602</v>
      </c>
      <c r="W19" s="60"/>
      <c r="X19" s="61" t="e">
        <f t="shared" si="5"/>
        <v>#DIV/0!</v>
      </c>
      <c r="Y19" s="63" t="e">
        <f t="shared" si="6"/>
        <v>#DIV/0!</v>
      </c>
      <c r="Z19" s="67"/>
      <c r="AA19" s="2"/>
      <c r="AB19" s="2"/>
      <c r="AC19" s="2"/>
      <c r="AD19" s="2"/>
      <c r="AE19" s="2"/>
    </row>
    <row r="20" spans="1:31" x14ac:dyDescent="0.25">
      <c r="A20" s="28" t="s">
        <v>153</v>
      </c>
      <c r="B20" s="28" t="s">
        <v>26</v>
      </c>
      <c r="C20" s="28" t="s">
        <v>52</v>
      </c>
      <c r="D20" s="28" t="s">
        <v>120</v>
      </c>
      <c r="E20" s="28" t="s">
        <v>27</v>
      </c>
      <c r="F20" s="28" t="s">
        <v>17</v>
      </c>
      <c r="G20" s="28">
        <v>137</v>
      </c>
      <c r="H20" s="28">
        <v>7.117</v>
      </c>
      <c r="I20" s="28"/>
      <c r="J20" s="28">
        <v>179028</v>
      </c>
      <c r="K20" s="28"/>
      <c r="L20" s="28"/>
      <c r="M20" s="28">
        <f t="shared" si="7"/>
        <v>0.39348369825619472</v>
      </c>
      <c r="N20" s="28">
        <v>200</v>
      </c>
      <c r="O20" s="28">
        <f t="shared" si="0"/>
        <v>78.696739651238943</v>
      </c>
      <c r="P20" s="54">
        <v>4.9300000000000122E-2</v>
      </c>
      <c r="Q20" s="28">
        <f t="shared" si="1"/>
        <v>1596.2827515464248</v>
      </c>
      <c r="R20" s="28"/>
      <c r="S20" s="28">
        <v>0.11766042860899301</v>
      </c>
      <c r="T20" s="28">
        <v>2.4127689018484617E-2</v>
      </c>
      <c r="U20" s="28">
        <f t="shared" si="2"/>
        <v>0.27582326964720172</v>
      </c>
      <c r="V20" s="28">
        <f t="shared" si="3"/>
        <v>55.164653929440341</v>
      </c>
      <c r="W20" s="60">
        <f t="shared" si="4"/>
        <v>1118.9584975545681</v>
      </c>
      <c r="X20" s="61">
        <f t="shared" si="5"/>
        <v>1216.8395889074466</v>
      </c>
      <c r="Y20" s="63">
        <f t="shared" si="6"/>
        <v>1021.0774062016897</v>
      </c>
      <c r="Z20" s="67"/>
      <c r="AA20" s="2"/>
      <c r="AB20" s="2"/>
      <c r="AC20" s="2"/>
      <c r="AD20" s="2"/>
      <c r="AE20" s="2"/>
    </row>
    <row r="21" spans="1:31" x14ac:dyDescent="0.25">
      <c r="A21" s="28" t="s">
        <v>153</v>
      </c>
      <c r="B21" s="28" t="s">
        <v>26</v>
      </c>
      <c r="C21" s="28" t="s">
        <v>52</v>
      </c>
      <c r="D21" s="28" t="s">
        <v>120</v>
      </c>
      <c r="E21" s="28" t="s">
        <v>27</v>
      </c>
      <c r="F21" s="28" t="s">
        <v>18</v>
      </c>
      <c r="G21" s="28">
        <v>143</v>
      </c>
      <c r="H21" s="28">
        <v>7.117</v>
      </c>
      <c r="I21" s="28"/>
      <c r="J21" s="28">
        <v>454982</v>
      </c>
      <c r="K21" s="28"/>
      <c r="L21" s="28"/>
      <c r="M21" s="28"/>
      <c r="N21" s="28">
        <v>200</v>
      </c>
      <c r="O21" s="28">
        <f t="shared" si="0"/>
        <v>0</v>
      </c>
      <c r="P21" s="54"/>
      <c r="Q21" s="28"/>
      <c r="R21" s="28"/>
      <c r="S21" s="28">
        <v>0.11766042860899301</v>
      </c>
      <c r="T21" s="28">
        <v>2.4127689018484617E-2</v>
      </c>
      <c r="U21" s="28">
        <f t="shared" si="2"/>
        <v>-0.11766042860899301</v>
      </c>
      <c r="V21" s="28">
        <f t="shared" si="3"/>
        <v>-23.532085721798602</v>
      </c>
      <c r="W21" s="60"/>
      <c r="X21" s="61" t="e">
        <f t="shared" si="5"/>
        <v>#DIV/0!</v>
      </c>
      <c r="Y21" s="63" t="e">
        <f t="shared" si="6"/>
        <v>#DIV/0!</v>
      </c>
      <c r="Z21" s="67"/>
      <c r="AA21" s="2"/>
      <c r="AB21" s="2"/>
      <c r="AC21" s="2"/>
      <c r="AD21" s="2"/>
      <c r="AE21" s="2"/>
    </row>
    <row r="22" spans="1:31" x14ac:dyDescent="0.25">
      <c r="A22" s="28" t="s">
        <v>153</v>
      </c>
      <c r="B22" s="28" t="s">
        <v>26</v>
      </c>
      <c r="C22" s="28" t="s">
        <v>140</v>
      </c>
      <c r="D22" s="28" t="s">
        <v>121</v>
      </c>
      <c r="E22" s="28" t="s">
        <v>27</v>
      </c>
      <c r="F22" s="28" t="s">
        <v>17</v>
      </c>
      <c r="G22" s="28">
        <v>137</v>
      </c>
      <c r="H22" s="28">
        <v>7.1180000000000003</v>
      </c>
      <c r="I22" s="28"/>
      <c r="J22" s="28">
        <v>392501</v>
      </c>
      <c r="K22" s="28"/>
      <c r="L22" s="28"/>
      <c r="M22" s="28">
        <f t="shared" si="7"/>
        <v>1.1673308787228094</v>
      </c>
      <c r="N22" s="28">
        <v>200</v>
      </c>
      <c r="O22" s="28">
        <f t="shared" si="0"/>
        <v>233.46617574456187</v>
      </c>
      <c r="P22" s="54">
        <v>0.10610000000000008</v>
      </c>
      <c r="Q22" s="28">
        <f t="shared" si="1"/>
        <v>2200.4352096565663</v>
      </c>
      <c r="R22" s="28"/>
      <c r="S22" s="28">
        <v>0.11766042860899301</v>
      </c>
      <c r="T22" s="28">
        <v>2.4127689018484617E-2</v>
      </c>
      <c r="U22" s="28">
        <f t="shared" si="2"/>
        <v>1.0496704501138163</v>
      </c>
      <c r="V22" s="28">
        <f t="shared" si="3"/>
        <v>209.93409002276326</v>
      </c>
      <c r="W22" s="60">
        <f t="shared" si="4"/>
        <v>1978.6436382918293</v>
      </c>
      <c r="X22" s="61">
        <f t="shared" si="5"/>
        <v>2024.1246731994349</v>
      </c>
      <c r="Y22" s="63">
        <f t="shared" si="6"/>
        <v>1933.1626033842242</v>
      </c>
      <c r="Z22" s="67"/>
      <c r="AA22" s="2"/>
      <c r="AB22" s="2"/>
      <c r="AC22" s="2"/>
      <c r="AD22" s="2"/>
      <c r="AE22" s="2"/>
    </row>
    <row r="23" spans="1:31" x14ac:dyDescent="0.25">
      <c r="A23" s="28" t="s">
        <v>153</v>
      </c>
      <c r="B23" s="28" t="s">
        <v>26</v>
      </c>
      <c r="C23" s="28" t="s">
        <v>140</v>
      </c>
      <c r="D23" s="28" t="s">
        <v>121</v>
      </c>
      <c r="E23" s="28" t="s">
        <v>27</v>
      </c>
      <c r="F23" s="28" t="s">
        <v>18</v>
      </c>
      <c r="G23" s="28">
        <v>143</v>
      </c>
      <c r="H23" s="28">
        <v>7.1180000000000003</v>
      </c>
      <c r="I23" s="28"/>
      <c r="J23" s="28">
        <v>336238</v>
      </c>
      <c r="K23" s="28"/>
      <c r="L23" s="28"/>
      <c r="M23" s="28"/>
      <c r="N23" s="28">
        <v>200</v>
      </c>
      <c r="O23" s="28">
        <f t="shared" si="0"/>
        <v>0</v>
      </c>
      <c r="P23" s="54"/>
      <c r="Q23" s="28"/>
      <c r="R23" s="28"/>
      <c r="S23" s="28">
        <v>0.11766042860899301</v>
      </c>
      <c r="T23" s="28">
        <v>2.4127689018484617E-2</v>
      </c>
      <c r="U23" s="28">
        <f t="shared" si="2"/>
        <v>-0.11766042860899301</v>
      </c>
      <c r="V23" s="28">
        <f t="shared" si="3"/>
        <v>-23.532085721798602</v>
      </c>
      <c r="W23" s="60"/>
      <c r="X23" s="61" t="e">
        <f t="shared" si="5"/>
        <v>#DIV/0!</v>
      </c>
      <c r="Y23" s="63" t="e">
        <f t="shared" si="6"/>
        <v>#DIV/0!</v>
      </c>
      <c r="Z23" s="67"/>
      <c r="AA23" s="2"/>
      <c r="AB23" s="2"/>
      <c r="AC23" s="2"/>
      <c r="AD23" s="2"/>
      <c r="AE23" s="2"/>
    </row>
    <row r="24" spans="1:31" x14ac:dyDescent="0.25">
      <c r="A24" s="28" t="s">
        <v>153</v>
      </c>
      <c r="B24" s="28" t="s">
        <v>26</v>
      </c>
      <c r="C24" s="28" t="s">
        <v>51</v>
      </c>
      <c r="D24" s="28" t="s">
        <v>122</v>
      </c>
      <c r="E24" s="28" t="s">
        <v>27</v>
      </c>
      <c r="F24" s="28" t="s">
        <v>17</v>
      </c>
      <c r="G24" s="28">
        <v>137</v>
      </c>
      <c r="H24" s="28">
        <v>7.1159999999999997</v>
      </c>
      <c r="I24" s="28"/>
      <c r="J24" s="28">
        <v>303935</v>
      </c>
      <c r="K24" s="28"/>
      <c r="L24" s="28"/>
      <c r="M24" s="28">
        <f t="shared" si="7"/>
        <v>1.0508455237891083</v>
      </c>
      <c r="N24" s="28">
        <v>200</v>
      </c>
      <c r="O24" s="28">
        <f t="shared" si="0"/>
        <v>210.16910475782166</v>
      </c>
      <c r="P24" s="54">
        <v>5.04E-2</v>
      </c>
      <c r="Q24" s="28">
        <f t="shared" si="1"/>
        <v>4170.0219197980487</v>
      </c>
      <c r="R24" s="28"/>
      <c r="S24" s="28">
        <v>0.11766042860899301</v>
      </c>
      <c r="T24" s="28">
        <v>2.4127689018484617E-2</v>
      </c>
      <c r="U24" s="28">
        <f t="shared" si="2"/>
        <v>0.93318509518011528</v>
      </c>
      <c r="V24" s="28">
        <f t="shared" si="3"/>
        <v>186.63701903602305</v>
      </c>
      <c r="W24" s="60">
        <f t="shared" si="4"/>
        <v>3703.1154570639492</v>
      </c>
      <c r="X24" s="61">
        <f t="shared" si="5"/>
        <v>3798.8602547563491</v>
      </c>
      <c r="Y24" s="63">
        <f t="shared" si="6"/>
        <v>3607.3706593715506</v>
      </c>
      <c r="Z24" s="67"/>
      <c r="AA24" s="2"/>
      <c r="AB24" s="2"/>
      <c r="AC24" s="2"/>
      <c r="AD24" s="2"/>
      <c r="AE24" s="2"/>
    </row>
    <row r="25" spans="1:31" x14ac:dyDescent="0.25">
      <c r="A25" s="28" t="s">
        <v>153</v>
      </c>
      <c r="B25" s="28" t="s">
        <v>26</v>
      </c>
      <c r="C25" s="29" t="s">
        <v>51</v>
      </c>
      <c r="D25" s="29" t="s">
        <v>122</v>
      </c>
      <c r="E25" s="28" t="s">
        <v>27</v>
      </c>
      <c r="F25" s="28" t="s">
        <v>18</v>
      </c>
      <c r="G25" s="28">
        <v>143</v>
      </c>
      <c r="H25" s="28">
        <v>7.1159999999999997</v>
      </c>
      <c r="I25" s="28"/>
      <c r="J25" s="28">
        <v>289229</v>
      </c>
      <c r="K25" s="28"/>
      <c r="L25" s="28"/>
      <c r="M25" s="28"/>
      <c r="N25" s="28">
        <v>200</v>
      </c>
      <c r="O25" s="28">
        <f t="shared" si="0"/>
        <v>0</v>
      </c>
      <c r="P25" s="54"/>
      <c r="Q25" s="28"/>
      <c r="R25" s="28"/>
      <c r="S25" s="28">
        <v>0.11766042860899301</v>
      </c>
      <c r="T25" s="28">
        <v>2.4127689018484617E-2</v>
      </c>
      <c r="U25" s="28">
        <f t="shared" si="2"/>
        <v>-0.11766042860899301</v>
      </c>
      <c r="V25" s="28">
        <f t="shared" si="3"/>
        <v>-23.532085721798602</v>
      </c>
      <c r="W25" s="60"/>
      <c r="X25" s="61" t="e">
        <f t="shared" si="5"/>
        <v>#DIV/0!</v>
      </c>
      <c r="Y25" s="63" t="e">
        <f t="shared" si="6"/>
        <v>#DIV/0!</v>
      </c>
      <c r="Z25" s="67"/>
      <c r="AA25" s="2"/>
      <c r="AB25" s="2"/>
      <c r="AC25" s="2"/>
      <c r="AD25" s="2"/>
      <c r="AE25" s="2"/>
    </row>
    <row r="26" spans="1:31" x14ac:dyDescent="0.25">
      <c r="A26" s="28" t="s">
        <v>153</v>
      </c>
      <c r="B26" s="28" t="s">
        <v>26</v>
      </c>
      <c r="C26" s="29" t="s">
        <v>52</v>
      </c>
      <c r="D26" s="29" t="s">
        <v>123</v>
      </c>
      <c r="E26" s="28" t="s">
        <v>27</v>
      </c>
      <c r="F26" s="28" t="s">
        <v>17</v>
      </c>
      <c r="G26" s="28">
        <v>137</v>
      </c>
      <c r="H26" s="28">
        <v>7.1159999999999997</v>
      </c>
      <c r="I26" s="28"/>
      <c r="J26" s="28">
        <v>130523</v>
      </c>
      <c r="K26" s="28"/>
      <c r="L26" s="28"/>
      <c r="M26" s="28">
        <f t="shared" si="7"/>
        <v>0.43395417187541557</v>
      </c>
      <c r="N26" s="28">
        <v>200</v>
      </c>
      <c r="O26" s="28">
        <f t="shared" si="0"/>
        <v>86.790834375083108</v>
      </c>
      <c r="P26" s="54">
        <v>4.7500000000000098E-2</v>
      </c>
      <c r="Q26" s="28">
        <f t="shared" si="1"/>
        <v>1827.1754605280616</v>
      </c>
      <c r="R26" s="28"/>
      <c r="S26" s="28">
        <v>0.11766042860899301</v>
      </c>
      <c r="T26" s="28">
        <v>2.4127689018484617E-2</v>
      </c>
      <c r="U26" s="28">
        <f t="shared" si="2"/>
        <v>0.31629374326642257</v>
      </c>
      <c r="V26" s="28">
        <f t="shared" si="3"/>
        <v>63.258748653284513</v>
      </c>
      <c r="W26" s="60">
        <f t="shared" si="4"/>
        <v>1331.7631295428291</v>
      </c>
      <c r="X26" s="61">
        <f t="shared" si="5"/>
        <v>1433.3533990943429</v>
      </c>
      <c r="Y26" s="63">
        <f t="shared" si="6"/>
        <v>1230.1728599913151</v>
      </c>
      <c r="Z26" s="67"/>
      <c r="AA26" s="2"/>
      <c r="AB26" s="2"/>
      <c r="AC26" s="2"/>
      <c r="AD26" s="2"/>
      <c r="AE26" s="2"/>
    </row>
    <row r="27" spans="1:31" x14ac:dyDescent="0.25">
      <c r="A27" s="28" t="s">
        <v>153</v>
      </c>
      <c r="B27" s="28" t="s">
        <v>26</v>
      </c>
      <c r="C27" s="28" t="s">
        <v>52</v>
      </c>
      <c r="D27" s="28" t="s">
        <v>123</v>
      </c>
      <c r="E27" s="28" t="s">
        <v>27</v>
      </c>
      <c r="F27" s="28" t="s">
        <v>18</v>
      </c>
      <c r="G27" s="28">
        <v>143</v>
      </c>
      <c r="H27" s="28">
        <v>7.1159999999999997</v>
      </c>
      <c r="I27" s="28"/>
      <c r="J27" s="28">
        <v>300776</v>
      </c>
      <c r="K27" s="28"/>
      <c r="L27" s="28"/>
      <c r="M27" s="28"/>
      <c r="N27" s="28">
        <v>200</v>
      </c>
      <c r="O27" s="28">
        <f t="shared" si="0"/>
        <v>0</v>
      </c>
      <c r="P27" s="54"/>
      <c r="Q27" s="28"/>
      <c r="R27" s="28"/>
      <c r="S27" s="28">
        <v>0.11766042860899301</v>
      </c>
      <c r="T27" s="28">
        <v>2.4127689018484617E-2</v>
      </c>
      <c r="U27" s="28">
        <f t="shared" si="2"/>
        <v>-0.11766042860899301</v>
      </c>
      <c r="V27" s="28">
        <f t="shared" si="3"/>
        <v>-23.532085721798602</v>
      </c>
      <c r="W27" s="60"/>
      <c r="X27" s="61" t="e">
        <f t="shared" si="5"/>
        <v>#DIV/0!</v>
      </c>
      <c r="Y27" s="63" t="e">
        <f t="shared" si="6"/>
        <v>#DIV/0!</v>
      </c>
      <c r="Z27" s="67"/>
      <c r="AA27" s="2"/>
      <c r="AB27" s="2"/>
      <c r="AC27" s="2"/>
      <c r="AD27" s="2"/>
      <c r="AE27" s="2"/>
    </row>
    <row r="28" spans="1:31" x14ac:dyDescent="0.25">
      <c r="A28" s="28" t="s">
        <v>153</v>
      </c>
      <c r="B28" s="28" t="s">
        <v>26</v>
      </c>
      <c r="C28" s="28" t="s">
        <v>140</v>
      </c>
      <c r="D28" s="28" t="s">
        <v>124</v>
      </c>
      <c r="E28" s="28" t="s">
        <v>27</v>
      </c>
      <c r="F28" s="28" t="s">
        <v>17</v>
      </c>
      <c r="G28" s="28">
        <v>137</v>
      </c>
      <c r="H28" s="28">
        <v>7.1159999999999997</v>
      </c>
      <c r="I28" s="28"/>
      <c r="J28" s="28">
        <v>264756</v>
      </c>
      <c r="K28" s="28"/>
      <c r="L28" s="28"/>
      <c r="M28" s="28">
        <f t="shared" si="7"/>
        <v>1.2409526175421492</v>
      </c>
      <c r="N28" s="28">
        <v>200</v>
      </c>
      <c r="O28" s="28">
        <f t="shared" si="0"/>
        <v>248.19052350842986</v>
      </c>
      <c r="P28" s="54">
        <v>0.10570000000000013</v>
      </c>
      <c r="Q28" s="28">
        <f t="shared" si="1"/>
        <v>2348.0655014988606</v>
      </c>
      <c r="R28" s="28"/>
      <c r="S28" s="28">
        <v>0.11766042860899301</v>
      </c>
      <c r="T28" s="28">
        <v>2.4127689018484617E-2</v>
      </c>
      <c r="U28" s="28">
        <f t="shared" si="2"/>
        <v>1.1232921889331562</v>
      </c>
      <c r="V28" s="28">
        <f t="shared" si="3"/>
        <v>224.65843778663123</v>
      </c>
      <c r="W28" s="60">
        <f t="shared" si="4"/>
        <v>2125.4346053607469</v>
      </c>
      <c r="X28" s="61">
        <f t="shared" si="5"/>
        <v>2171.0877539293083</v>
      </c>
      <c r="Y28" s="63">
        <f t="shared" si="6"/>
        <v>2079.7814567921864</v>
      </c>
      <c r="Z28" s="67"/>
      <c r="AA28" s="2"/>
      <c r="AB28" s="2"/>
      <c r="AC28" s="2"/>
      <c r="AD28" s="2"/>
      <c r="AE28" s="2"/>
    </row>
    <row r="29" spans="1:31" x14ac:dyDescent="0.25">
      <c r="A29" s="28" t="s">
        <v>153</v>
      </c>
      <c r="B29" s="28" t="s">
        <v>26</v>
      </c>
      <c r="C29" s="28" t="s">
        <v>140</v>
      </c>
      <c r="D29" s="28" t="s">
        <v>124</v>
      </c>
      <c r="E29" s="28" t="s">
        <v>27</v>
      </c>
      <c r="F29" s="28" t="s">
        <v>18</v>
      </c>
      <c r="G29" s="28">
        <v>143</v>
      </c>
      <c r="H29" s="28">
        <v>7.1159999999999997</v>
      </c>
      <c r="I29" s="28"/>
      <c r="J29" s="28">
        <v>213349</v>
      </c>
      <c r="K29" s="28"/>
      <c r="L29" s="28"/>
      <c r="M29" s="28"/>
      <c r="N29" s="28">
        <v>200</v>
      </c>
      <c r="O29" s="28">
        <f t="shared" si="0"/>
        <v>0</v>
      </c>
      <c r="P29" s="54"/>
      <c r="Q29" s="28"/>
      <c r="R29" s="28"/>
      <c r="S29" s="28">
        <v>0.11766042860899301</v>
      </c>
      <c r="T29" s="28">
        <v>2.4127689018484617E-2</v>
      </c>
      <c r="U29" s="28">
        <f t="shared" si="2"/>
        <v>-0.11766042860899301</v>
      </c>
      <c r="V29" s="28">
        <f t="shared" si="3"/>
        <v>-23.532085721798602</v>
      </c>
      <c r="W29" s="60"/>
      <c r="X29" s="61" t="e">
        <f t="shared" si="5"/>
        <v>#DIV/0!</v>
      </c>
      <c r="Y29" s="63" t="e">
        <f t="shared" si="6"/>
        <v>#DIV/0!</v>
      </c>
      <c r="Z29" s="67"/>
      <c r="AA29" s="2"/>
      <c r="AB29" s="2"/>
      <c r="AC29" s="2"/>
      <c r="AD29" s="2"/>
      <c r="AE29" s="2"/>
    </row>
    <row r="30" spans="1:31" x14ac:dyDescent="0.25">
      <c r="A30" s="28" t="s">
        <v>153</v>
      </c>
      <c r="B30" s="28" t="s">
        <v>26</v>
      </c>
      <c r="C30" s="28" t="s">
        <v>51</v>
      </c>
      <c r="D30" s="28" t="s">
        <v>125</v>
      </c>
      <c r="E30" s="28" t="s">
        <v>27</v>
      </c>
      <c r="F30" s="28" t="s">
        <v>17</v>
      </c>
      <c r="G30" s="28">
        <v>137</v>
      </c>
      <c r="H30" s="28">
        <v>7.117</v>
      </c>
      <c r="I30" s="28"/>
      <c r="J30" s="28">
        <v>505213</v>
      </c>
      <c r="K30" s="28"/>
      <c r="L30" s="28"/>
      <c r="M30" s="28">
        <f t="shared" si="7"/>
        <v>1.5242464195310921</v>
      </c>
      <c r="N30" s="28">
        <v>200</v>
      </c>
      <c r="O30" s="28">
        <f t="shared" si="0"/>
        <v>304.84928390621843</v>
      </c>
      <c r="P30" s="54">
        <v>5.6799999999999962E-2</v>
      </c>
      <c r="Q30" s="28">
        <f t="shared" si="1"/>
        <v>5367.0648575038495</v>
      </c>
      <c r="R30" s="28"/>
      <c r="S30" s="28">
        <v>0.11766042860899301</v>
      </c>
      <c r="T30" s="28">
        <v>2.4127689018484617E-2</v>
      </c>
      <c r="U30" s="28">
        <f t="shared" si="2"/>
        <v>1.406585990922099</v>
      </c>
      <c r="V30" s="28">
        <f t="shared" si="3"/>
        <v>281.31719818441979</v>
      </c>
      <c r="W30" s="60">
        <f t="shared" si="4"/>
        <v>4952.7675736693664</v>
      </c>
      <c r="X30" s="61">
        <f t="shared" si="5"/>
        <v>5037.7242251429034</v>
      </c>
      <c r="Y30" s="63">
        <f t="shared" si="6"/>
        <v>4867.8109221958293</v>
      </c>
      <c r="Z30" s="67"/>
      <c r="AA30" s="2"/>
      <c r="AB30" s="2"/>
      <c r="AC30" s="2"/>
      <c r="AD30" s="2"/>
      <c r="AE30" s="2"/>
    </row>
    <row r="31" spans="1:31" x14ac:dyDescent="0.25">
      <c r="A31" s="28" t="s">
        <v>153</v>
      </c>
      <c r="B31" s="28" t="s">
        <v>26</v>
      </c>
      <c r="C31" s="28" t="s">
        <v>51</v>
      </c>
      <c r="D31" s="28" t="s">
        <v>125</v>
      </c>
      <c r="E31" s="28" t="s">
        <v>27</v>
      </c>
      <c r="F31" s="28" t="s">
        <v>18</v>
      </c>
      <c r="G31" s="28">
        <v>143</v>
      </c>
      <c r="H31" s="28">
        <v>7.117</v>
      </c>
      <c r="I31" s="28"/>
      <c r="J31" s="28">
        <v>331451</v>
      </c>
      <c r="K31" s="28"/>
      <c r="L31" s="28"/>
      <c r="M31" s="28"/>
      <c r="N31" s="28">
        <v>200</v>
      </c>
      <c r="O31" s="28">
        <f t="shared" si="0"/>
        <v>0</v>
      </c>
      <c r="P31" s="54"/>
      <c r="Q31" s="28"/>
      <c r="R31" s="28"/>
      <c r="S31" s="28">
        <v>0.11766042860899301</v>
      </c>
      <c r="T31" s="28">
        <v>2.4127689018484617E-2</v>
      </c>
      <c r="U31" s="28">
        <f t="shared" si="2"/>
        <v>-0.11766042860899301</v>
      </c>
      <c r="V31" s="28">
        <f t="shared" si="3"/>
        <v>-23.532085721798602</v>
      </c>
      <c r="W31" s="60"/>
      <c r="X31" s="61" t="e">
        <f t="shared" si="5"/>
        <v>#DIV/0!</v>
      </c>
      <c r="Y31" s="63" t="e">
        <f t="shared" si="6"/>
        <v>#DIV/0!</v>
      </c>
      <c r="Z31" s="67"/>
      <c r="AA31" s="2"/>
      <c r="AB31" s="2"/>
      <c r="AC31" s="2"/>
      <c r="AD31" s="2"/>
      <c r="AE31" s="2"/>
    </row>
    <row r="32" spans="1:31" x14ac:dyDescent="0.25">
      <c r="A32" s="28" t="s">
        <v>153</v>
      </c>
      <c r="B32" s="28" t="s">
        <v>26</v>
      </c>
      <c r="C32" s="28" t="s">
        <v>52</v>
      </c>
      <c r="D32" s="28" t="s">
        <v>126</v>
      </c>
      <c r="E32" s="28" t="s">
        <v>27</v>
      </c>
      <c r="F32" s="28" t="s">
        <v>17</v>
      </c>
      <c r="G32" s="28">
        <v>137</v>
      </c>
      <c r="H32" s="28">
        <v>7.1159999999999997</v>
      </c>
      <c r="I32" s="28"/>
      <c r="J32" s="28">
        <v>179922</v>
      </c>
      <c r="K32" s="28"/>
      <c r="L32" s="28"/>
      <c r="M32" s="28">
        <f t="shared" si="7"/>
        <v>0.59252306901934437</v>
      </c>
      <c r="N32" s="28">
        <v>200</v>
      </c>
      <c r="O32" s="28">
        <f t="shared" si="0"/>
        <v>118.50461380386888</v>
      </c>
      <c r="P32" s="54">
        <v>4.6399999999999997E-2</v>
      </c>
      <c r="Q32" s="28">
        <f t="shared" si="1"/>
        <v>2553.9787457730363</v>
      </c>
      <c r="R32" s="28"/>
      <c r="S32" s="28">
        <v>0.11766042860899301</v>
      </c>
      <c r="T32" s="28">
        <v>2.4127689018484617E-2</v>
      </c>
      <c r="U32" s="28">
        <f t="shared" si="2"/>
        <v>0.47486264041035137</v>
      </c>
      <c r="V32" s="28">
        <f t="shared" si="3"/>
        <v>94.972528082070269</v>
      </c>
      <c r="W32" s="60">
        <f t="shared" si="4"/>
        <v>2046.8217259066869</v>
      </c>
      <c r="X32" s="61">
        <f t="shared" si="5"/>
        <v>2150.820385469121</v>
      </c>
      <c r="Y32" s="63">
        <f t="shared" si="6"/>
        <v>1942.8230663442534</v>
      </c>
      <c r="Z32" s="67"/>
      <c r="AA32" s="2"/>
      <c r="AB32" s="2"/>
      <c r="AC32" s="2"/>
      <c r="AD32" s="2"/>
      <c r="AE32" s="2"/>
    </row>
    <row r="33" spans="1:31" x14ac:dyDescent="0.25">
      <c r="A33" s="28" t="s">
        <v>153</v>
      </c>
      <c r="B33" s="28" t="s">
        <v>26</v>
      </c>
      <c r="C33" s="28" t="s">
        <v>52</v>
      </c>
      <c r="D33" s="28" t="s">
        <v>126</v>
      </c>
      <c r="E33" s="28" t="s">
        <v>27</v>
      </c>
      <c r="F33" s="28" t="s">
        <v>18</v>
      </c>
      <c r="G33" s="28">
        <v>143</v>
      </c>
      <c r="H33" s="28">
        <v>7.1159999999999997</v>
      </c>
      <c r="I33" s="28"/>
      <c r="J33" s="28">
        <v>303654</v>
      </c>
      <c r="K33" s="28"/>
      <c r="L33" s="28"/>
      <c r="M33" s="28"/>
      <c r="N33" s="28">
        <v>200</v>
      </c>
      <c r="O33" s="28">
        <f t="shared" si="0"/>
        <v>0</v>
      </c>
      <c r="P33" s="54"/>
      <c r="Q33" s="28"/>
      <c r="R33" s="28"/>
      <c r="S33" s="28">
        <v>0.11766042860899301</v>
      </c>
      <c r="T33" s="28">
        <v>2.4127689018484617E-2</v>
      </c>
      <c r="U33" s="28">
        <f t="shared" si="2"/>
        <v>-0.11766042860899301</v>
      </c>
      <c r="V33" s="28">
        <f t="shared" si="3"/>
        <v>-23.532085721798602</v>
      </c>
      <c r="W33" s="60"/>
      <c r="X33" s="61" t="e">
        <f t="shared" si="5"/>
        <v>#DIV/0!</v>
      </c>
      <c r="Y33" s="63" t="e">
        <f t="shared" si="6"/>
        <v>#DIV/0!</v>
      </c>
      <c r="Z33" s="67"/>
      <c r="AA33" s="2"/>
      <c r="AB33" s="2"/>
      <c r="AC33" s="2"/>
      <c r="AD33" s="2"/>
      <c r="AE33" s="2"/>
    </row>
    <row r="34" spans="1:31" x14ac:dyDescent="0.25">
      <c r="A34" s="28" t="s">
        <v>153</v>
      </c>
      <c r="B34" s="28" t="s">
        <v>26</v>
      </c>
      <c r="C34" s="28" t="s">
        <v>140</v>
      </c>
      <c r="D34" s="28" t="s">
        <v>127</v>
      </c>
      <c r="E34" s="28" t="s">
        <v>27</v>
      </c>
      <c r="F34" s="28" t="s">
        <v>17</v>
      </c>
      <c r="G34" s="28">
        <v>137</v>
      </c>
      <c r="H34" s="28">
        <v>7.1189999999999998</v>
      </c>
      <c r="I34" s="28"/>
      <c r="J34" s="28">
        <v>323042</v>
      </c>
      <c r="K34" s="28"/>
      <c r="L34" s="28"/>
      <c r="M34" s="28">
        <f t="shared" si="7"/>
        <v>1.1540058085742557</v>
      </c>
      <c r="N34" s="28">
        <v>200</v>
      </c>
      <c r="O34" s="28">
        <f t="shared" si="0"/>
        <v>230.80116171485113</v>
      </c>
      <c r="P34" s="54">
        <v>0.10240000000000005</v>
      </c>
      <c r="Q34" s="28">
        <f t="shared" si="1"/>
        <v>2253.917594871592</v>
      </c>
      <c r="R34" s="28"/>
      <c r="S34" s="28">
        <v>0.11766042860899301</v>
      </c>
      <c r="T34" s="28">
        <v>2.4127689018484617E-2</v>
      </c>
      <c r="U34" s="28">
        <f t="shared" si="2"/>
        <v>1.0363453799652627</v>
      </c>
      <c r="V34" s="28">
        <f t="shared" si="3"/>
        <v>207.26907599305252</v>
      </c>
      <c r="W34" s="60">
        <f t="shared" si="4"/>
        <v>2024.1120702446526</v>
      </c>
      <c r="X34" s="61">
        <f t="shared" si="5"/>
        <v>2071.2364628588807</v>
      </c>
      <c r="Y34" s="63">
        <f t="shared" si="6"/>
        <v>1976.9876776304252</v>
      </c>
      <c r="Z34" s="67"/>
      <c r="AA34" s="2"/>
      <c r="AB34" s="2"/>
      <c r="AC34" s="2"/>
      <c r="AD34" s="2"/>
      <c r="AE34" s="2"/>
    </row>
    <row r="35" spans="1:31" x14ac:dyDescent="0.25">
      <c r="A35" s="28" t="s">
        <v>153</v>
      </c>
      <c r="B35" s="28" t="s">
        <v>26</v>
      </c>
      <c r="C35" s="28" t="s">
        <v>140</v>
      </c>
      <c r="D35" s="28" t="s">
        <v>127</v>
      </c>
      <c r="E35" s="28" t="s">
        <v>27</v>
      </c>
      <c r="F35" s="28" t="s">
        <v>18</v>
      </c>
      <c r="G35" s="28">
        <v>143</v>
      </c>
      <c r="H35" s="28">
        <v>7.1189999999999998</v>
      </c>
      <c r="I35" s="28"/>
      <c r="J35" s="28">
        <v>279931</v>
      </c>
      <c r="K35" s="28"/>
      <c r="L35" s="28"/>
      <c r="M35" s="28"/>
      <c r="N35" s="28">
        <v>200</v>
      </c>
      <c r="O35" s="28">
        <f t="shared" si="0"/>
        <v>0</v>
      </c>
      <c r="P35" s="54"/>
      <c r="Q35" s="28"/>
      <c r="R35" s="28"/>
      <c r="S35" s="28">
        <v>0.11766042860899301</v>
      </c>
      <c r="T35" s="28">
        <v>2.4127689018484617E-2</v>
      </c>
      <c r="U35" s="28">
        <f t="shared" si="2"/>
        <v>-0.11766042860899301</v>
      </c>
      <c r="V35" s="28">
        <f t="shared" si="3"/>
        <v>-23.532085721798602</v>
      </c>
      <c r="W35" s="60"/>
      <c r="X35" s="61" t="e">
        <f t="shared" si="5"/>
        <v>#DIV/0!</v>
      </c>
      <c r="Y35" s="63" t="e">
        <f t="shared" si="6"/>
        <v>#DIV/0!</v>
      </c>
      <c r="Z35" s="67"/>
      <c r="AA35" s="2"/>
      <c r="AB35" s="2"/>
      <c r="AC35" s="2"/>
      <c r="AD35" s="2"/>
      <c r="AE35" s="2"/>
    </row>
    <row r="36" spans="1:31" x14ac:dyDescent="0.25">
      <c r="A36" s="28" t="s">
        <v>153</v>
      </c>
      <c r="B36" s="28" t="s">
        <v>26</v>
      </c>
      <c r="C36" s="28" t="s">
        <v>51</v>
      </c>
      <c r="D36" s="28" t="s">
        <v>128</v>
      </c>
      <c r="E36" s="28" t="s">
        <v>27</v>
      </c>
      <c r="F36" s="28" t="s">
        <v>17</v>
      </c>
      <c r="G36" s="28">
        <v>137</v>
      </c>
      <c r="H36" s="28">
        <v>7.1180000000000003</v>
      </c>
      <c r="I36" s="28"/>
      <c r="J36" s="28">
        <v>1018720</v>
      </c>
      <c r="K36" s="28"/>
      <c r="L36" s="28"/>
      <c r="M36" s="28">
        <f t="shared" si="7"/>
        <v>2.2524996572783031</v>
      </c>
      <c r="N36" s="28">
        <v>200</v>
      </c>
      <c r="O36" s="28">
        <f t="shared" si="0"/>
        <v>450.49993145566066</v>
      </c>
      <c r="P36" s="54">
        <v>5.2300000000000013E-2</v>
      </c>
      <c r="Q36" s="28">
        <f t="shared" si="1"/>
        <v>8613.7654198023047</v>
      </c>
      <c r="R36" s="28"/>
      <c r="S36" s="28">
        <v>0.11766042860899301</v>
      </c>
      <c r="T36" s="28">
        <v>2.4127689018484617E-2</v>
      </c>
      <c r="U36" s="28">
        <f t="shared" si="2"/>
        <v>2.1348392286693101</v>
      </c>
      <c r="V36" s="28">
        <f t="shared" si="3"/>
        <v>426.96784573386202</v>
      </c>
      <c r="W36" s="60">
        <f t="shared" si="4"/>
        <v>8163.8211421388514</v>
      </c>
      <c r="X36" s="61">
        <f t="shared" si="5"/>
        <v>8256.0876393414674</v>
      </c>
      <c r="Y36" s="63">
        <f t="shared" si="6"/>
        <v>8071.5546449362328</v>
      </c>
      <c r="Z36" s="67"/>
      <c r="AA36" s="2"/>
      <c r="AB36" s="2"/>
      <c r="AC36" s="2"/>
      <c r="AD36" s="2"/>
      <c r="AE36" s="2"/>
    </row>
    <row r="37" spans="1:31" x14ac:dyDescent="0.25">
      <c r="A37" s="28" t="s">
        <v>153</v>
      </c>
      <c r="B37" s="28" t="s">
        <v>26</v>
      </c>
      <c r="C37" s="28" t="s">
        <v>51</v>
      </c>
      <c r="D37" s="28" t="s">
        <v>128</v>
      </c>
      <c r="E37" s="28" t="s">
        <v>27</v>
      </c>
      <c r="F37" s="28" t="s">
        <v>18</v>
      </c>
      <c r="G37" s="28">
        <v>143</v>
      </c>
      <c r="H37" s="28">
        <v>7.1180000000000003</v>
      </c>
      <c r="I37" s="28"/>
      <c r="J37" s="28">
        <v>452262</v>
      </c>
      <c r="K37" s="28"/>
      <c r="L37" s="28"/>
      <c r="M37" s="28"/>
      <c r="N37" s="28">
        <v>200</v>
      </c>
      <c r="O37" s="28">
        <f t="shared" si="0"/>
        <v>0</v>
      </c>
      <c r="P37" s="54"/>
      <c r="Q37" s="28"/>
      <c r="R37" s="28"/>
      <c r="S37" s="28">
        <v>0.11766042860899301</v>
      </c>
      <c r="T37" s="28">
        <v>2.4127689018484617E-2</v>
      </c>
      <c r="U37" s="28">
        <f t="shared" si="2"/>
        <v>-0.11766042860899301</v>
      </c>
      <c r="V37" s="28">
        <f t="shared" si="3"/>
        <v>-23.532085721798602</v>
      </c>
      <c r="W37" s="60"/>
      <c r="X37" s="61" t="e">
        <f t="shared" si="5"/>
        <v>#DIV/0!</v>
      </c>
      <c r="Y37" s="63" t="e">
        <f t="shared" si="6"/>
        <v>#DIV/0!</v>
      </c>
      <c r="Z37" s="67"/>
      <c r="AA37" s="2"/>
      <c r="AB37" s="2"/>
      <c r="AC37" s="2"/>
      <c r="AD37" s="2"/>
      <c r="AE37" s="2"/>
    </row>
    <row r="38" spans="1:31" x14ac:dyDescent="0.25">
      <c r="A38" s="26"/>
      <c r="B38" s="26"/>
      <c r="C38" s="26"/>
      <c r="D38" s="26"/>
      <c r="E38" s="34"/>
      <c r="F38" s="35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7"/>
      <c r="X38" s="26"/>
      <c r="Y38" s="64"/>
      <c r="Z38" s="68"/>
      <c r="AA38" s="6"/>
      <c r="AB38" s="6"/>
      <c r="AC38" s="6"/>
      <c r="AD38" s="6"/>
      <c r="AE38" s="6"/>
    </row>
    <row r="39" spans="1:31" x14ac:dyDescent="0.25">
      <c r="A39" s="26"/>
      <c r="B39" s="26"/>
      <c r="C39" s="26"/>
      <c r="D39" s="26"/>
      <c r="E39" s="26"/>
      <c r="F39" s="35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7"/>
      <c r="X39" s="26"/>
      <c r="Y39" s="64"/>
      <c r="Z39" s="68"/>
      <c r="AA39" s="6"/>
      <c r="AB39" s="6"/>
      <c r="AC39" s="6"/>
      <c r="AD39" s="6"/>
      <c r="AE39" s="6"/>
    </row>
    <row r="40" spans="1:31" x14ac:dyDescent="0.25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7"/>
      <c r="X40" s="26"/>
      <c r="Y40" s="64"/>
      <c r="Z40" s="68"/>
      <c r="AA40" s="6"/>
      <c r="AB40" s="6"/>
      <c r="AC40" s="6"/>
      <c r="AD40" s="6"/>
      <c r="AE40" s="6"/>
    </row>
    <row r="41" spans="1:31" x14ac:dyDescent="0.25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7"/>
      <c r="X41" s="26"/>
      <c r="Y41" s="64"/>
      <c r="Z41" s="68"/>
      <c r="AA41" s="6"/>
      <c r="AB41" s="6"/>
      <c r="AC41" s="6"/>
      <c r="AD41" s="6"/>
      <c r="AE41" s="6"/>
    </row>
    <row r="42" spans="1:31" x14ac:dyDescent="0.25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7"/>
      <c r="X42" s="26"/>
      <c r="Y42" s="64"/>
      <c r="Z42" s="68"/>
      <c r="AA42" s="6"/>
      <c r="AB42" s="6"/>
      <c r="AC42" s="6"/>
      <c r="AD42" s="6"/>
      <c r="AE42" s="6"/>
    </row>
    <row r="43" spans="1:31" x14ac:dyDescent="0.25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7"/>
      <c r="X43" s="26"/>
      <c r="Y43" s="64"/>
      <c r="Z43" s="68"/>
      <c r="AA43" s="6"/>
      <c r="AB43" s="6"/>
      <c r="AC43" s="6"/>
      <c r="AD43" s="6"/>
      <c r="AE43" s="6"/>
    </row>
    <row r="44" spans="1:31" x14ac:dyDescent="0.25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7"/>
      <c r="X44" s="26"/>
      <c r="Y44" s="64"/>
      <c r="Z44" s="68"/>
      <c r="AA44" s="6"/>
      <c r="AB44" s="6"/>
      <c r="AC44" s="6"/>
      <c r="AD44" s="6"/>
      <c r="AE44" s="6"/>
    </row>
    <row r="45" spans="1:31" x14ac:dyDescent="0.2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7"/>
      <c r="X45" s="26"/>
      <c r="Y45" s="64"/>
      <c r="Z45" s="68"/>
      <c r="AA45" s="6"/>
      <c r="AB45" s="6"/>
      <c r="AC45" s="6"/>
      <c r="AD45" s="6"/>
      <c r="AE45" s="6"/>
    </row>
    <row r="46" spans="1:31" x14ac:dyDescent="0.25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7"/>
      <c r="X46" s="26"/>
      <c r="Y46" s="64"/>
      <c r="Z46" s="68"/>
      <c r="AA46" s="6"/>
      <c r="AB46" s="6"/>
      <c r="AC46" s="6"/>
      <c r="AD46" s="6"/>
      <c r="AE46" s="6"/>
    </row>
    <row r="47" spans="1:31" x14ac:dyDescent="0.25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7"/>
      <c r="X47" s="26"/>
      <c r="Y47" s="64"/>
      <c r="Z47" s="68"/>
      <c r="AA47" s="6"/>
      <c r="AB47" s="6"/>
      <c r="AC47" s="6"/>
      <c r="AD47" s="6"/>
      <c r="AE47" s="6"/>
    </row>
    <row r="48" spans="1:31" x14ac:dyDescent="0.25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7"/>
      <c r="X48" s="26"/>
      <c r="Y48" s="64"/>
      <c r="Z48" s="68"/>
      <c r="AA48" s="6"/>
      <c r="AB48" s="6"/>
      <c r="AC48" s="6"/>
      <c r="AD48" s="6"/>
      <c r="AE48" s="6"/>
    </row>
    <row r="49" spans="1:31" x14ac:dyDescent="0.25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7"/>
      <c r="X49" s="26"/>
      <c r="Y49" s="64"/>
      <c r="Z49" s="68"/>
      <c r="AA49" s="6"/>
      <c r="AB49" s="6"/>
      <c r="AC49" s="6"/>
      <c r="AD49" s="6"/>
      <c r="AE49" s="6"/>
    </row>
    <row r="50" spans="1:31" x14ac:dyDescent="0.25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7"/>
      <c r="X50" s="26"/>
      <c r="Y50" s="64"/>
      <c r="Z50" s="68"/>
      <c r="AA50" s="6"/>
      <c r="AB50" s="6"/>
      <c r="AC50" s="6"/>
      <c r="AD50" s="6"/>
      <c r="AE50" s="6"/>
    </row>
    <row r="51" spans="1:31" x14ac:dyDescent="0.25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7"/>
      <c r="X51" s="26"/>
      <c r="Y51" s="64"/>
      <c r="Z51" s="68"/>
      <c r="AA51" s="6"/>
      <c r="AB51" s="6"/>
      <c r="AC51" s="6"/>
      <c r="AD51" s="6"/>
      <c r="AE51" s="6"/>
    </row>
    <row r="52" spans="1:31" x14ac:dyDescent="0.25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7"/>
      <c r="X52" s="26"/>
      <c r="Y52" s="64"/>
      <c r="Z52" s="68"/>
      <c r="AA52" s="6"/>
      <c r="AB52" s="6"/>
      <c r="AC52" s="6"/>
      <c r="AD52" s="6"/>
      <c r="AE52" s="6"/>
    </row>
    <row r="53" spans="1:31" x14ac:dyDescent="0.25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7"/>
      <c r="X53" s="26"/>
      <c r="Y53" s="64"/>
      <c r="Z53" s="68"/>
      <c r="AA53" s="6"/>
      <c r="AB53" s="6"/>
      <c r="AC53" s="6"/>
      <c r="AD53" s="6"/>
      <c r="AE53" s="6"/>
    </row>
    <row r="54" spans="1:31" x14ac:dyDescent="0.25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7"/>
      <c r="X54" s="26"/>
      <c r="Y54" s="64"/>
      <c r="Z54" s="68"/>
      <c r="AA54" s="6"/>
      <c r="AB54" s="6"/>
      <c r="AC54" s="6"/>
      <c r="AD54" s="6"/>
      <c r="AE54" s="6"/>
    </row>
    <row r="55" spans="1:31" x14ac:dyDescent="0.2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7"/>
      <c r="X55" s="26"/>
      <c r="Y55" s="64"/>
      <c r="Z55" s="68"/>
      <c r="AA55" s="6"/>
      <c r="AB55" s="6"/>
      <c r="AC55" s="6"/>
      <c r="AD55" s="6"/>
      <c r="AE55" s="6"/>
    </row>
    <row r="56" spans="1:31" x14ac:dyDescent="0.25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7"/>
      <c r="X56" s="26"/>
      <c r="Y56" s="64"/>
      <c r="Z56" s="68"/>
      <c r="AA56" s="6"/>
      <c r="AB56" s="6"/>
      <c r="AC56" s="6"/>
      <c r="AD56" s="6"/>
      <c r="AE56" s="6"/>
    </row>
    <row r="57" spans="1:31" x14ac:dyDescent="0.25">
      <c r="A57" s="26"/>
      <c r="B57" s="26"/>
      <c r="C57" s="23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7"/>
      <c r="X57" s="26"/>
      <c r="Y57" s="64"/>
      <c r="Z57" s="68"/>
      <c r="AA57" s="6"/>
      <c r="AB57" s="6"/>
      <c r="AC57" s="6"/>
      <c r="AD57" s="6"/>
      <c r="AE57" s="6"/>
    </row>
    <row r="58" spans="1:31" x14ac:dyDescent="0.25">
      <c r="A58" s="26"/>
      <c r="B58" s="26"/>
      <c r="C58" s="23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7"/>
      <c r="X58" s="26"/>
      <c r="Y58" s="64"/>
      <c r="Z58" s="68"/>
      <c r="AA58" s="6"/>
      <c r="AB58" s="6"/>
      <c r="AC58" s="6"/>
      <c r="AD58" s="6"/>
      <c r="AE58" s="6"/>
    </row>
    <row r="59" spans="1:31" x14ac:dyDescent="0.25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7"/>
      <c r="X59" s="26"/>
      <c r="Y59" s="64"/>
      <c r="Z59" s="68"/>
      <c r="AA59" s="6"/>
      <c r="AB59" s="6"/>
      <c r="AC59" s="6"/>
      <c r="AD59" s="6"/>
      <c r="AE59" s="6"/>
    </row>
    <row r="60" spans="1:31" x14ac:dyDescent="0.25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7"/>
      <c r="X60" s="26"/>
      <c r="Y60" s="64"/>
      <c r="Z60" s="68"/>
      <c r="AA60" s="6"/>
      <c r="AB60" s="6"/>
      <c r="AC60" s="6"/>
      <c r="AD60" s="6"/>
      <c r="AE60" s="6"/>
    </row>
    <row r="61" spans="1:31" x14ac:dyDescent="0.25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7"/>
      <c r="X61" s="26"/>
      <c r="Y61" s="64"/>
      <c r="Z61" s="68"/>
      <c r="AA61" s="6"/>
      <c r="AB61" s="6"/>
      <c r="AC61" s="6"/>
      <c r="AD61" s="6"/>
      <c r="AE61" s="6"/>
    </row>
    <row r="62" spans="1:31" x14ac:dyDescent="0.25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7"/>
      <c r="X62" s="26"/>
      <c r="Y62" s="64"/>
      <c r="Z62" s="68"/>
      <c r="AA62" s="6"/>
      <c r="AB62" s="6"/>
      <c r="AC62" s="6"/>
      <c r="AD62" s="6"/>
      <c r="AE62" s="6"/>
    </row>
    <row r="63" spans="1:31" x14ac:dyDescent="0.25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7"/>
      <c r="X63" s="26"/>
      <c r="Y63" s="64"/>
      <c r="Z63" s="68"/>
      <c r="AA63" s="6"/>
      <c r="AB63" s="6"/>
      <c r="AC63" s="6"/>
      <c r="AD63" s="6"/>
      <c r="AE63" s="6"/>
    </row>
    <row r="64" spans="1:31" x14ac:dyDescent="0.25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7"/>
      <c r="X64" s="26"/>
      <c r="Y64" s="64"/>
      <c r="Z64" s="68"/>
      <c r="AA64" s="6"/>
      <c r="AB64" s="6"/>
      <c r="AC64" s="6"/>
      <c r="AD64" s="6"/>
      <c r="AE64" s="6"/>
    </row>
    <row r="65" spans="1:31" x14ac:dyDescent="0.2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7"/>
      <c r="X65" s="26"/>
      <c r="Y65" s="64"/>
      <c r="Z65" s="68"/>
      <c r="AA65" s="6"/>
      <c r="AB65" s="6"/>
      <c r="AC65" s="6"/>
      <c r="AD65" s="6"/>
      <c r="AE65" s="6"/>
    </row>
    <row r="66" spans="1:31" x14ac:dyDescent="0.25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7"/>
      <c r="X66" s="26"/>
      <c r="Y66" s="64"/>
      <c r="Z66" s="68"/>
      <c r="AA66" s="6"/>
      <c r="AB66" s="6"/>
      <c r="AC66" s="6"/>
      <c r="AD66" s="6"/>
      <c r="AE66" s="6"/>
    </row>
    <row r="67" spans="1:31" x14ac:dyDescent="0.25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7"/>
      <c r="X67" s="26"/>
      <c r="Y67" s="64"/>
      <c r="Z67" s="68"/>
      <c r="AA67" s="6"/>
      <c r="AB67" s="6"/>
      <c r="AC67" s="6"/>
      <c r="AD67" s="6"/>
      <c r="AE67" s="6"/>
    </row>
    <row r="68" spans="1:31" x14ac:dyDescent="0.25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7"/>
      <c r="X68" s="26"/>
      <c r="Y68" s="64"/>
      <c r="Z68" s="68"/>
      <c r="AA68" s="6"/>
      <c r="AB68" s="6"/>
      <c r="AC68" s="6"/>
      <c r="AD68" s="6"/>
      <c r="AE68" s="6"/>
    </row>
    <row r="69" spans="1:31" x14ac:dyDescent="0.25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7"/>
      <c r="X69" s="26"/>
      <c r="Y69" s="64"/>
      <c r="Z69" s="68"/>
      <c r="AA69" s="6"/>
      <c r="AB69" s="6"/>
      <c r="AC69" s="6"/>
      <c r="AD69" s="6"/>
      <c r="AE69" s="6"/>
    </row>
    <row r="70" spans="1:31" x14ac:dyDescent="0.25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7"/>
      <c r="X70" s="26"/>
      <c r="Y70" s="64"/>
      <c r="Z70" s="68"/>
      <c r="AA70" s="6"/>
      <c r="AB70" s="6"/>
      <c r="AC70" s="6"/>
      <c r="AD70" s="6"/>
      <c r="AE70" s="6"/>
    </row>
    <row r="71" spans="1:31" x14ac:dyDescent="0.25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7"/>
      <c r="X71" s="26"/>
      <c r="Y71" s="64"/>
      <c r="Z71" s="68"/>
      <c r="AA71" s="6"/>
      <c r="AB71" s="6"/>
      <c r="AC71" s="6"/>
      <c r="AD71" s="6"/>
      <c r="AE71" s="6"/>
    </row>
    <row r="72" spans="1:31" x14ac:dyDescent="0.25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7"/>
      <c r="X72" s="26"/>
      <c r="Y72" s="64"/>
      <c r="Z72" s="68"/>
      <c r="AA72" s="6"/>
      <c r="AB72" s="6"/>
      <c r="AC72" s="6"/>
      <c r="AD72" s="6"/>
      <c r="AE72" s="6"/>
    </row>
    <row r="73" spans="1:31" x14ac:dyDescent="0.25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7"/>
      <c r="X73" s="26"/>
      <c r="Y73" s="64"/>
      <c r="Z73" s="68"/>
      <c r="AA73" s="6"/>
      <c r="AB73" s="6"/>
      <c r="AC73" s="6"/>
      <c r="AD73" s="6"/>
      <c r="AE73" s="6"/>
    </row>
    <row r="74" spans="1:31" x14ac:dyDescent="0.25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7"/>
      <c r="X74" s="26"/>
      <c r="Y74" s="64"/>
      <c r="Z74" s="68"/>
      <c r="AA74" s="6"/>
      <c r="AB74" s="6"/>
      <c r="AC74" s="6"/>
      <c r="AD74" s="6"/>
      <c r="AE74" s="6"/>
    </row>
    <row r="75" spans="1:31" x14ac:dyDescent="0.2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7"/>
      <c r="X75" s="26"/>
      <c r="Y75" s="64"/>
      <c r="Z75" s="68"/>
      <c r="AA75" s="6"/>
      <c r="AB75" s="6"/>
      <c r="AC75" s="6"/>
      <c r="AD75" s="6"/>
      <c r="AE75" s="6"/>
    </row>
    <row r="76" spans="1:31" x14ac:dyDescent="0.25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7"/>
      <c r="X76" s="26"/>
      <c r="Y76" s="64"/>
      <c r="Z76" s="68"/>
      <c r="AA76" s="6"/>
      <c r="AB76" s="6"/>
      <c r="AC76" s="6"/>
      <c r="AD76" s="6"/>
      <c r="AE76" s="6"/>
    </row>
    <row r="77" spans="1:31" x14ac:dyDescent="0.25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7"/>
      <c r="X77" s="26"/>
      <c r="Y77" s="64"/>
      <c r="Z77" s="68"/>
      <c r="AA77" s="6"/>
      <c r="AB77" s="6"/>
      <c r="AC77" s="6"/>
      <c r="AD77" s="6"/>
      <c r="AE77" s="6"/>
    </row>
    <row r="78" spans="1:31" x14ac:dyDescent="0.25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7"/>
      <c r="X78" s="26"/>
      <c r="Y78" s="64"/>
      <c r="Z78" s="68"/>
      <c r="AA78" s="6"/>
      <c r="AB78" s="6"/>
      <c r="AC78" s="6"/>
      <c r="AD78" s="6"/>
      <c r="AE78" s="6"/>
    </row>
    <row r="79" spans="1:31" x14ac:dyDescent="0.25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7"/>
      <c r="X79" s="26"/>
      <c r="Y79" s="64"/>
      <c r="Z79" s="68"/>
      <c r="AA79" s="6"/>
      <c r="AB79" s="6"/>
      <c r="AC79" s="6"/>
      <c r="AD79" s="6"/>
      <c r="AE79" s="6"/>
    </row>
    <row r="80" spans="1:31" x14ac:dyDescent="0.25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7"/>
      <c r="X80" s="26"/>
      <c r="Y80" s="64"/>
      <c r="Z80" s="68"/>
      <c r="AA80" s="6"/>
      <c r="AB80" s="6"/>
      <c r="AC80" s="6"/>
      <c r="AD80" s="6"/>
      <c r="AE80" s="6"/>
    </row>
    <row r="81" spans="1:23" x14ac:dyDescent="0.25">
      <c r="A81" s="8"/>
      <c r="B81" s="8"/>
      <c r="C81" s="8"/>
      <c r="D81" s="8"/>
      <c r="E81" s="8"/>
      <c r="F81" s="8"/>
      <c r="G81" s="8"/>
      <c r="N81" s="8"/>
      <c r="P81" s="8"/>
      <c r="W81" s="11"/>
    </row>
    <row r="82" spans="1:23" x14ac:dyDescent="0.25">
      <c r="A82" s="8"/>
      <c r="B82" s="8"/>
      <c r="C82" s="8"/>
      <c r="D82" s="8"/>
      <c r="E82" s="8"/>
      <c r="F82" s="8"/>
      <c r="G82" s="8"/>
      <c r="N82" s="8"/>
      <c r="P82" s="8"/>
      <c r="W82" s="11"/>
    </row>
    <row r="83" spans="1:23" x14ac:dyDescent="0.25">
      <c r="A83" s="8"/>
      <c r="B83" s="8"/>
      <c r="C83" s="8"/>
      <c r="D83" s="8"/>
      <c r="E83" s="8"/>
      <c r="F83" s="8"/>
      <c r="G83" s="8"/>
      <c r="N83" s="8"/>
      <c r="P83" s="8"/>
      <c r="W83" s="11"/>
    </row>
    <row r="84" spans="1:23" x14ac:dyDescent="0.25">
      <c r="A84" s="8"/>
      <c r="B84" s="8"/>
      <c r="C84" s="8"/>
      <c r="D84" s="8"/>
      <c r="E84" s="8"/>
      <c r="F84" s="8"/>
      <c r="G84" s="8"/>
      <c r="N84" s="8"/>
      <c r="P84" s="8"/>
      <c r="W84" s="11"/>
    </row>
    <row r="85" spans="1:23" x14ac:dyDescent="0.25">
      <c r="A85" s="8"/>
      <c r="B85" s="8"/>
      <c r="C85" s="8"/>
      <c r="D85" s="8"/>
      <c r="E85" s="8"/>
      <c r="F85" s="8"/>
      <c r="G85" s="8"/>
      <c r="N85" s="8"/>
      <c r="P85" s="8"/>
      <c r="W85" s="11"/>
    </row>
    <row r="86" spans="1:23" x14ac:dyDescent="0.25">
      <c r="A86" s="8"/>
      <c r="B86" s="8"/>
      <c r="C86" s="8"/>
      <c r="D86" s="8"/>
      <c r="E86" s="8"/>
      <c r="F86" s="8"/>
      <c r="G86" s="8"/>
      <c r="N86" s="8"/>
      <c r="P86" s="8"/>
      <c r="W86" s="11"/>
    </row>
    <row r="87" spans="1:23" x14ac:dyDescent="0.25">
      <c r="A87" s="8"/>
      <c r="B87" s="8"/>
      <c r="C87" s="8"/>
      <c r="D87" s="8"/>
      <c r="E87" s="8"/>
    </row>
    <row r="88" spans="1:23" x14ac:dyDescent="0.25">
      <c r="A88" s="8"/>
      <c r="B88" s="8"/>
      <c r="C88" s="8"/>
      <c r="D88" s="8"/>
      <c r="E88" s="8"/>
    </row>
    <row r="89" spans="1:23" x14ac:dyDescent="0.25">
      <c r="A89" s="8"/>
      <c r="B89" s="8"/>
      <c r="C89" s="8"/>
      <c r="D89" s="8"/>
      <c r="E89" s="8"/>
    </row>
    <row r="90" spans="1:23" x14ac:dyDescent="0.25">
      <c r="A90" s="8"/>
      <c r="B90" s="8"/>
      <c r="C90" s="8"/>
      <c r="D90" s="8"/>
      <c r="E90" s="8"/>
    </row>
    <row r="91" spans="1:23" x14ac:dyDescent="0.25">
      <c r="A91" s="8"/>
      <c r="B91" s="8"/>
      <c r="C91" s="8"/>
      <c r="D91" s="8"/>
      <c r="E91" s="8"/>
    </row>
    <row r="92" spans="1:23" x14ac:dyDescent="0.25">
      <c r="A92" s="8"/>
      <c r="B92" s="8"/>
      <c r="C92" s="8"/>
      <c r="D92" s="8"/>
      <c r="E92" s="8"/>
    </row>
    <row r="93" spans="1:23" x14ac:dyDescent="0.25">
      <c r="A93" s="8"/>
      <c r="B93" s="8"/>
      <c r="C93" s="8"/>
      <c r="D93" s="8"/>
      <c r="E93" s="8"/>
    </row>
    <row r="94" spans="1:23" x14ac:dyDescent="0.25">
      <c r="A94" s="8"/>
      <c r="B94" s="8"/>
      <c r="C94" s="8"/>
      <c r="D94" s="8"/>
      <c r="E94" s="8"/>
    </row>
    <row r="95" spans="1:23" x14ac:dyDescent="0.25">
      <c r="A95" s="8"/>
      <c r="B95" s="8"/>
      <c r="C95" s="8"/>
      <c r="D95" s="8"/>
      <c r="E95" s="8"/>
    </row>
    <row r="96" spans="1:23" x14ac:dyDescent="0.25">
      <c r="A96" s="8"/>
      <c r="B96" s="8"/>
      <c r="C96" s="8"/>
      <c r="D96" s="8"/>
      <c r="E96" s="8"/>
    </row>
    <row r="97" spans="1:5" x14ac:dyDescent="0.25">
      <c r="A97" s="8"/>
      <c r="B97" s="8"/>
      <c r="C97" s="8"/>
      <c r="D97" s="8"/>
      <c r="E97" s="8"/>
    </row>
    <row r="98" spans="1:5" x14ac:dyDescent="0.25">
      <c r="A98" s="8"/>
      <c r="B98" s="8"/>
      <c r="C98" s="8"/>
      <c r="D98" s="8"/>
      <c r="E98" s="8"/>
    </row>
    <row r="99" spans="1:5" x14ac:dyDescent="0.25">
      <c r="A99" s="8"/>
      <c r="B99" s="8"/>
      <c r="C99" s="8"/>
      <c r="D99" s="8"/>
      <c r="E99" s="8"/>
    </row>
    <row r="100" spans="1:5" x14ac:dyDescent="0.25">
      <c r="A100" s="8"/>
      <c r="B100" s="8"/>
      <c r="C100" s="8"/>
      <c r="D100" s="8"/>
      <c r="E100" s="8"/>
    </row>
    <row r="101" spans="1:5" x14ac:dyDescent="0.25">
      <c r="A101" s="8"/>
      <c r="B101" s="8"/>
      <c r="C101" s="8"/>
      <c r="D101" s="8"/>
      <c r="E101" s="8"/>
    </row>
    <row r="102" spans="1:5" x14ac:dyDescent="0.25">
      <c r="A102" s="8"/>
      <c r="B102" s="8"/>
      <c r="C102" s="8"/>
      <c r="D102" s="8"/>
      <c r="E102" s="8"/>
    </row>
    <row r="103" spans="1:5" x14ac:dyDescent="0.25">
      <c r="A103" s="8"/>
      <c r="B103" s="8"/>
      <c r="C103" s="8"/>
      <c r="D103" s="8"/>
      <c r="E103" s="8"/>
    </row>
    <row r="104" spans="1:5" x14ac:dyDescent="0.25">
      <c r="A104" s="8"/>
      <c r="B104" s="8"/>
      <c r="C104" s="8"/>
      <c r="D104" s="8"/>
      <c r="E104" s="8"/>
    </row>
    <row r="105" spans="1:5" x14ac:dyDescent="0.25">
      <c r="A105" s="8"/>
      <c r="B105" s="8"/>
      <c r="C105" s="8"/>
      <c r="D105" s="8"/>
      <c r="E105" s="8"/>
    </row>
    <row r="106" spans="1:5" x14ac:dyDescent="0.25">
      <c r="A106" s="8"/>
      <c r="B106" s="8"/>
      <c r="C106" s="8"/>
      <c r="D106" s="8"/>
      <c r="E106" s="8"/>
    </row>
    <row r="107" spans="1:5" x14ac:dyDescent="0.25">
      <c r="A107" s="8"/>
      <c r="B107" s="8"/>
      <c r="C107" s="8"/>
      <c r="D107" s="8"/>
      <c r="E107" s="8"/>
    </row>
    <row r="108" spans="1:5" x14ac:dyDescent="0.25">
      <c r="A108" s="8"/>
      <c r="B108" s="8"/>
      <c r="C108" s="8"/>
      <c r="D108" s="8"/>
      <c r="E108" s="8"/>
    </row>
    <row r="109" spans="1:5" x14ac:dyDescent="0.25">
      <c r="A109" s="8"/>
      <c r="B109" s="8"/>
      <c r="C109" s="8"/>
      <c r="D109" s="8"/>
      <c r="E109" s="8"/>
    </row>
    <row r="110" spans="1:5" x14ac:dyDescent="0.25">
      <c r="A110" s="8"/>
      <c r="B110" s="8"/>
      <c r="C110" s="8"/>
      <c r="D110" s="8"/>
      <c r="E110" s="8"/>
    </row>
    <row r="111" spans="1:5" x14ac:dyDescent="0.25">
      <c r="A111" s="8"/>
      <c r="B111" s="8"/>
      <c r="C111" s="8"/>
      <c r="D111" s="8"/>
      <c r="E111" s="8"/>
    </row>
    <row r="112" spans="1:5" x14ac:dyDescent="0.25">
      <c r="A112" s="8"/>
      <c r="B112" s="8"/>
      <c r="C112" s="8"/>
      <c r="D112" s="8"/>
      <c r="E112" s="8"/>
    </row>
    <row r="113" spans="1:5" x14ac:dyDescent="0.25">
      <c r="A113" s="8"/>
      <c r="B113" s="8"/>
      <c r="C113" s="8"/>
      <c r="D113" s="8"/>
      <c r="E113" s="8"/>
    </row>
    <row r="114" spans="1:5" x14ac:dyDescent="0.25">
      <c r="A114" s="8"/>
      <c r="B114" s="8"/>
      <c r="C114" s="8"/>
      <c r="D114" s="8"/>
      <c r="E114" s="8"/>
    </row>
    <row r="115" spans="1:5" x14ac:dyDescent="0.25">
      <c r="A115" s="8"/>
      <c r="B115" s="8"/>
      <c r="C115" s="8"/>
      <c r="D115" s="8"/>
      <c r="E115" s="8"/>
    </row>
    <row r="116" spans="1:5" x14ac:dyDescent="0.25">
      <c r="A116" s="8"/>
      <c r="B116" s="8"/>
      <c r="C116" s="8"/>
      <c r="D116" s="8"/>
      <c r="E116" s="8"/>
    </row>
    <row r="117" spans="1:5" x14ac:dyDescent="0.25">
      <c r="A117" s="8"/>
      <c r="B117" s="8"/>
      <c r="C117" s="8"/>
      <c r="D117" s="8"/>
      <c r="E117" s="8"/>
    </row>
    <row r="118" spans="1:5" x14ac:dyDescent="0.25">
      <c r="A118" s="8"/>
      <c r="B118" s="8"/>
      <c r="C118" s="8"/>
      <c r="D118" s="8"/>
      <c r="E118" s="8"/>
    </row>
    <row r="119" spans="1:5" x14ac:dyDescent="0.25">
      <c r="A119" s="8"/>
      <c r="B119" s="8"/>
      <c r="C119" s="8"/>
      <c r="D119" s="8"/>
      <c r="E119" s="8"/>
    </row>
    <row r="120" spans="1:5" x14ac:dyDescent="0.25">
      <c r="A120" s="8"/>
      <c r="B120" s="8"/>
      <c r="C120" s="8"/>
      <c r="D120" s="8"/>
      <c r="E120" s="8"/>
    </row>
    <row r="121" spans="1:5" x14ac:dyDescent="0.25">
      <c r="A121" s="8"/>
      <c r="B121" s="8"/>
      <c r="C121" s="8"/>
      <c r="D121" s="8"/>
      <c r="E121" s="8"/>
    </row>
    <row r="122" spans="1:5" x14ac:dyDescent="0.25">
      <c r="A122" s="8"/>
      <c r="B122" s="8"/>
      <c r="C122" s="8"/>
      <c r="D122" s="8"/>
      <c r="E122" s="8"/>
    </row>
    <row r="123" spans="1:5" x14ac:dyDescent="0.25">
      <c r="A123" s="8"/>
      <c r="B123" s="8"/>
      <c r="C123" s="8"/>
      <c r="D123" s="8"/>
      <c r="E123" s="8"/>
    </row>
    <row r="124" spans="1:5" x14ac:dyDescent="0.25">
      <c r="A124" s="8"/>
      <c r="B124" s="8"/>
      <c r="C124" s="8"/>
      <c r="D124" s="8"/>
      <c r="E124" s="8"/>
    </row>
    <row r="125" spans="1:5" x14ac:dyDescent="0.25">
      <c r="A125" s="8"/>
      <c r="B125" s="8"/>
      <c r="C125" s="8"/>
      <c r="D125" s="8"/>
      <c r="E125" s="8"/>
    </row>
    <row r="126" spans="1:5" x14ac:dyDescent="0.25">
      <c r="A126" s="8"/>
      <c r="B126" s="8"/>
      <c r="C126" s="8"/>
      <c r="D126" s="8"/>
      <c r="E126" s="8"/>
    </row>
    <row r="127" spans="1:5" x14ac:dyDescent="0.25">
      <c r="A127" s="8"/>
      <c r="B127" s="8"/>
      <c r="C127" s="8"/>
      <c r="D127" s="8"/>
      <c r="E127" s="8"/>
    </row>
    <row r="128" spans="1:5" x14ac:dyDescent="0.25">
      <c r="A128" s="8"/>
      <c r="B128" s="8"/>
      <c r="C128" s="8"/>
      <c r="D128" s="8"/>
      <c r="E128" s="8"/>
    </row>
    <row r="129" spans="1:5" x14ac:dyDescent="0.25">
      <c r="A129" s="8"/>
      <c r="B129" s="8"/>
      <c r="C129" s="8"/>
      <c r="D129" s="8"/>
      <c r="E129" s="8"/>
    </row>
    <row r="130" spans="1:5" x14ac:dyDescent="0.25">
      <c r="A130" s="8"/>
      <c r="B130" s="8"/>
      <c r="C130" s="8"/>
      <c r="D130" s="8"/>
      <c r="E130" s="8"/>
    </row>
    <row r="131" spans="1:5" x14ac:dyDescent="0.25">
      <c r="A131" s="8"/>
      <c r="B131" s="8"/>
      <c r="C131" s="8"/>
      <c r="D131" s="8"/>
      <c r="E131" s="8"/>
    </row>
    <row r="132" spans="1:5" x14ac:dyDescent="0.25">
      <c r="A132" s="8"/>
      <c r="B132" s="8"/>
      <c r="C132" s="8"/>
      <c r="D132" s="8"/>
      <c r="E132" s="8"/>
    </row>
    <row r="133" spans="1:5" x14ac:dyDescent="0.25">
      <c r="A133" s="8"/>
      <c r="B133" s="8"/>
      <c r="C133" s="8"/>
      <c r="D133" s="8"/>
      <c r="E133" s="8"/>
    </row>
    <row r="134" spans="1:5" x14ac:dyDescent="0.25">
      <c r="A134" s="8"/>
      <c r="B134" s="8"/>
      <c r="C134" s="8"/>
      <c r="D134" s="8"/>
      <c r="E134" s="8"/>
    </row>
    <row r="135" spans="1:5" x14ac:dyDescent="0.25">
      <c r="A135" s="8"/>
      <c r="B135" s="8"/>
      <c r="C135" s="8"/>
      <c r="D135" s="8"/>
      <c r="E135" s="8"/>
    </row>
    <row r="136" spans="1:5" x14ac:dyDescent="0.25">
      <c r="A136" s="8"/>
      <c r="B136" s="8"/>
      <c r="C136" s="8"/>
      <c r="D136" s="8"/>
      <c r="E136" s="8"/>
    </row>
    <row r="137" spans="1:5" x14ac:dyDescent="0.25">
      <c r="A137" s="8"/>
      <c r="B137" s="8"/>
      <c r="C137" s="8"/>
      <c r="D137" s="8"/>
      <c r="E137" s="8"/>
    </row>
    <row r="138" spans="1:5" x14ac:dyDescent="0.25">
      <c r="A138" s="8"/>
      <c r="B138" s="8"/>
      <c r="C138" s="8"/>
      <c r="D138" s="8"/>
      <c r="E138" s="8"/>
    </row>
    <row r="139" spans="1:5" x14ac:dyDescent="0.25">
      <c r="A139" s="8"/>
      <c r="B139" s="8"/>
      <c r="C139" s="8"/>
      <c r="D139" s="8"/>
      <c r="E139" s="8"/>
    </row>
    <row r="140" spans="1:5" x14ac:dyDescent="0.25">
      <c r="A140" s="8"/>
      <c r="B140" s="8"/>
      <c r="C140" s="8"/>
      <c r="D140" s="8"/>
      <c r="E140" s="8"/>
    </row>
    <row r="141" spans="1:5" x14ac:dyDescent="0.25">
      <c r="A141" s="8"/>
      <c r="B141" s="8"/>
      <c r="C141" s="8"/>
      <c r="D141" s="8"/>
      <c r="E141" s="8"/>
    </row>
    <row r="142" spans="1:5" x14ac:dyDescent="0.25">
      <c r="A142" s="8"/>
      <c r="B142" s="8"/>
      <c r="C142" s="8"/>
      <c r="D142" s="8"/>
      <c r="E142" s="8"/>
    </row>
    <row r="143" spans="1:5" x14ac:dyDescent="0.25">
      <c r="A143" s="8"/>
      <c r="B143" s="8"/>
      <c r="C143" s="8"/>
      <c r="D143" s="8"/>
      <c r="E143" s="8"/>
    </row>
    <row r="144" spans="1:5" x14ac:dyDescent="0.25">
      <c r="A144" s="8"/>
      <c r="B144" s="8"/>
      <c r="C144" s="8"/>
      <c r="D144" s="8"/>
      <c r="E144" s="8"/>
    </row>
    <row r="145" spans="1:5" x14ac:dyDescent="0.25">
      <c r="A145" s="8"/>
      <c r="B145" s="8"/>
      <c r="C145" s="8"/>
      <c r="D145" s="8"/>
      <c r="E145" s="8"/>
    </row>
    <row r="146" spans="1:5" x14ac:dyDescent="0.25">
      <c r="A146" s="8"/>
      <c r="B146" s="8"/>
      <c r="C146" s="8"/>
      <c r="D146" s="8"/>
      <c r="E146" s="8"/>
    </row>
    <row r="147" spans="1:5" x14ac:dyDescent="0.25">
      <c r="A147" s="8"/>
      <c r="B147" s="8"/>
      <c r="C147" s="8"/>
      <c r="D147" s="8"/>
      <c r="E147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1893B-93BE-4BFE-8129-11527AFC93FD}">
  <sheetPr>
    <outlinePr summaryBelow="0" summaryRight="0"/>
  </sheetPr>
  <dimension ref="A1:AE147"/>
  <sheetViews>
    <sheetView topLeftCell="H1" workbookViewId="0">
      <pane ySplit="1" topLeftCell="A2" activePane="bottomLeft" state="frozen"/>
      <selection pane="bottomLeft" activeCell="W2" sqref="W2"/>
    </sheetView>
  </sheetViews>
  <sheetFormatPr defaultColWidth="12.6640625" defaultRowHeight="15.75" customHeight="1" x14ac:dyDescent="0.25"/>
  <cols>
    <col min="3" max="4" width="10.109375" customWidth="1"/>
    <col min="12" max="12" width="17.109375" customWidth="1"/>
  </cols>
  <sheetData>
    <row r="1" spans="1:31" x14ac:dyDescent="0.25">
      <c r="A1" s="20" t="s">
        <v>0</v>
      </c>
      <c r="B1" s="20" t="s">
        <v>20</v>
      </c>
      <c r="C1" s="20" t="s">
        <v>48</v>
      </c>
      <c r="D1" s="20" t="s">
        <v>1</v>
      </c>
      <c r="E1" s="20" t="s">
        <v>21</v>
      </c>
      <c r="F1" s="20" t="s">
        <v>2</v>
      </c>
      <c r="G1" s="20" t="s">
        <v>3</v>
      </c>
      <c r="H1" s="20" t="s">
        <v>4</v>
      </c>
      <c r="I1" s="20" t="s">
        <v>22</v>
      </c>
      <c r="J1" s="20" t="s">
        <v>5</v>
      </c>
      <c r="K1" s="20" t="s">
        <v>23</v>
      </c>
      <c r="L1" s="20" t="s">
        <v>24</v>
      </c>
      <c r="M1" s="20" t="s">
        <v>6</v>
      </c>
      <c r="N1" s="20" t="s">
        <v>7</v>
      </c>
      <c r="O1" s="20" t="s">
        <v>8</v>
      </c>
      <c r="P1" s="20" t="s">
        <v>9</v>
      </c>
      <c r="Q1" s="20" t="s">
        <v>10</v>
      </c>
      <c r="R1" s="20" t="s">
        <v>11</v>
      </c>
      <c r="S1" s="20" t="s">
        <v>12</v>
      </c>
      <c r="T1" s="20" t="s">
        <v>25</v>
      </c>
      <c r="U1" s="20" t="s">
        <v>13</v>
      </c>
      <c r="V1" s="20" t="s">
        <v>14</v>
      </c>
      <c r="W1" s="20" t="s">
        <v>15</v>
      </c>
      <c r="X1" s="20" t="s">
        <v>28</v>
      </c>
      <c r="Y1" s="20" t="s">
        <v>29</v>
      </c>
      <c r="Z1" s="20"/>
      <c r="AA1" s="1"/>
      <c r="AB1" s="1"/>
      <c r="AC1" s="1"/>
      <c r="AD1" s="1"/>
      <c r="AE1" s="1"/>
    </row>
    <row r="2" spans="1:31" x14ac:dyDescent="0.25">
      <c r="A2" s="28"/>
      <c r="B2" s="28"/>
      <c r="C2" s="28" t="s">
        <v>52</v>
      </c>
      <c r="D2" s="28" t="s">
        <v>111</v>
      </c>
      <c r="E2" s="28" t="s">
        <v>27</v>
      </c>
      <c r="F2" s="28" t="s">
        <v>17</v>
      </c>
      <c r="G2" s="28">
        <v>137</v>
      </c>
      <c r="H2" s="28">
        <v>7.117</v>
      </c>
      <c r="I2" s="28"/>
      <c r="J2" s="28">
        <v>183925</v>
      </c>
      <c r="K2" s="28"/>
      <c r="L2" s="28"/>
      <c r="M2" s="28">
        <f>J2/J3</f>
        <v>0.61093690832873837</v>
      </c>
      <c r="N2" s="28">
        <v>200</v>
      </c>
      <c r="O2" s="47">
        <f t="shared" ref="O2:O37" si="0">M2*N2</f>
        <v>122.18738166574768</v>
      </c>
      <c r="P2" s="46">
        <v>6.5700000000000092E-2</v>
      </c>
      <c r="Q2" s="47">
        <f t="shared" ref="Q2:Q37" si="1">O2/P2</f>
        <v>1859.7774987176181</v>
      </c>
      <c r="R2" s="28"/>
      <c r="S2" s="28">
        <v>0.11766042860899313</v>
      </c>
      <c r="T2" s="28">
        <v>2.4127689018484617E-2</v>
      </c>
      <c r="U2" s="47">
        <f t="shared" ref="U2" si="2">M2-S2</f>
        <v>0.49327647971974525</v>
      </c>
      <c r="V2" s="47">
        <f t="shared" ref="V2" si="3">U2*N2</f>
        <v>98.655295943949056</v>
      </c>
      <c r="W2" s="57">
        <f t="shared" ref="W2" si="4">((M2 - S2)*N2)/P2</f>
        <v>1501.6026779900901</v>
      </c>
      <c r="X2" s="58">
        <f t="shared" ref="X2" si="5">((M2-(S2-T2))*N2)/P2</f>
        <v>1575.0507419733001</v>
      </c>
      <c r="Y2" s="59">
        <f t="shared" ref="Y2" si="6">((M2-(S2+T2))*N2)/P2</f>
        <v>1428.1546140068797</v>
      </c>
      <c r="Z2" s="21"/>
      <c r="AA2" s="2"/>
      <c r="AB2" s="2"/>
      <c r="AC2" s="2"/>
      <c r="AD2" s="2"/>
      <c r="AE2" s="2"/>
    </row>
    <row r="3" spans="1:31" x14ac:dyDescent="0.25">
      <c r="A3" s="28"/>
      <c r="B3" s="28"/>
      <c r="C3" s="28" t="s">
        <v>52</v>
      </c>
      <c r="D3" s="28" t="s">
        <v>111</v>
      </c>
      <c r="E3" s="28" t="s">
        <v>27</v>
      </c>
      <c r="F3" s="28" t="s">
        <v>18</v>
      </c>
      <c r="G3" s="28">
        <v>143</v>
      </c>
      <c r="H3" s="28">
        <v>7.117</v>
      </c>
      <c r="I3" s="28"/>
      <c r="J3" s="28">
        <v>301054</v>
      </c>
      <c r="K3" s="28"/>
      <c r="L3" s="28"/>
      <c r="M3" s="28"/>
      <c r="N3" s="47">
        <v>200</v>
      </c>
      <c r="O3" s="47">
        <f t="shared" si="0"/>
        <v>0</v>
      </c>
      <c r="P3" s="47"/>
      <c r="Q3" s="47" t="e">
        <f t="shared" si="1"/>
        <v>#DIV/0!</v>
      </c>
      <c r="R3" s="28"/>
      <c r="S3" s="28">
        <v>0.11766042860899313</v>
      </c>
      <c r="T3" s="28">
        <v>2.4127689018484617E-2</v>
      </c>
      <c r="U3" s="47">
        <f t="shared" ref="U3:U37" si="7">M3-S3</f>
        <v>-0.11766042860899313</v>
      </c>
      <c r="V3" s="47">
        <f t="shared" ref="V3:V37" si="8">U3*N3</f>
        <v>-23.532085721798627</v>
      </c>
      <c r="W3" s="57" t="e">
        <f t="shared" ref="W3:W37" si="9">((M3 - S3)*N3)/P3</f>
        <v>#DIV/0!</v>
      </c>
      <c r="X3" s="58" t="e">
        <f t="shared" ref="X3:X37" si="10">((M3-(S3-T3))*N3)/P3</f>
        <v>#DIV/0!</v>
      </c>
      <c r="Y3" s="59" t="e">
        <f t="shared" ref="Y3:Y37" si="11">((M3-(S3+T3))*N3)/P3</f>
        <v>#DIV/0!</v>
      </c>
      <c r="Z3" s="21"/>
      <c r="AA3" s="2"/>
      <c r="AB3" s="2"/>
      <c r="AC3" s="2"/>
      <c r="AD3" s="2"/>
      <c r="AE3" s="2"/>
    </row>
    <row r="4" spans="1:31" x14ac:dyDescent="0.25">
      <c r="A4" s="28"/>
      <c r="B4" s="28"/>
      <c r="C4" s="28" t="s">
        <v>140</v>
      </c>
      <c r="D4" s="28" t="s">
        <v>112</v>
      </c>
      <c r="E4" s="28" t="s">
        <v>27</v>
      </c>
      <c r="F4" s="28" t="s">
        <v>17</v>
      </c>
      <c r="G4" s="28">
        <v>137</v>
      </c>
      <c r="H4" s="28">
        <v>7.1189999999999998</v>
      </c>
      <c r="I4" s="28"/>
      <c r="J4" s="28">
        <v>555383</v>
      </c>
      <c r="K4" s="28"/>
      <c r="L4" s="28"/>
      <c r="M4" s="28">
        <f t="shared" ref="M4:M36" si="12">J4/J5</f>
        <v>1.5054212001452882</v>
      </c>
      <c r="N4" s="28">
        <v>200</v>
      </c>
      <c r="O4" s="47">
        <f t="shared" si="0"/>
        <v>301.08424002905764</v>
      </c>
      <c r="P4" s="46">
        <v>0.10860000000000003</v>
      </c>
      <c r="Q4" s="47">
        <f t="shared" si="1"/>
        <v>2772.4147332325742</v>
      </c>
      <c r="R4" s="28"/>
      <c r="S4" s="28">
        <v>0.11766042860899313</v>
      </c>
      <c r="T4" s="28">
        <v>2.4127689018484617E-2</v>
      </c>
      <c r="U4" s="47">
        <f t="shared" si="7"/>
        <v>1.3877607715362952</v>
      </c>
      <c r="V4" s="47">
        <f t="shared" si="8"/>
        <v>277.55215430725906</v>
      </c>
      <c r="W4" s="57">
        <f t="shared" si="9"/>
        <v>2555.7288610244841</v>
      </c>
      <c r="X4" s="58">
        <f t="shared" si="10"/>
        <v>2600.1629107822823</v>
      </c>
      <c r="Y4" s="59">
        <f t="shared" si="11"/>
        <v>2511.294811266685</v>
      </c>
      <c r="Z4" s="21"/>
      <c r="AA4" s="2"/>
      <c r="AB4" s="2"/>
      <c r="AC4" s="2"/>
      <c r="AD4" s="2"/>
      <c r="AE4" s="2"/>
    </row>
    <row r="5" spans="1:31" x14ac:dyDescent="0.25">
      <c r="A5" s="28"/>
      <c r="B5" s="28"/>
      <c r="C5" s="28" t="s">
        <v>140</v>
      </c>
      <c r="D5" s="28" t="s">
        <v>112</v>
      </c>
      <c r="E5" s="28" t="s">
        <v>27</v>
      </c>
      <c r="F5" s="28" t="s">
        <v>18</v>
      </c>
      <c r="G5" s="28">
        <v>143</v>
      </c>
      <c r="H5" s="28">
        <v>7.1180000000000003</v>
      </c>
      <c r="I5" s="28"/>
      <c r="J5" s="28">
        <v>368922</v>
      </c>
      <c r="K5" s="28"/>
      <c r="L5" s="28"/>
      <c r="M5" s="28"/>
      <c r="N5" s="28">
        <v>200</v>
      </c>
      <c r="O5" s="47">
        <f t="shared" si="0"/>
        <v>0</v>
      </c>
      <c r="P5" s="46"/>
      <c r="Q5" s="47" t="e">
        <f t="shared" si="1"/>
        <v>#DIV/0!</v>
      </c>
      <c r="R5" s="28"/>
      <c r="S5" s="28">
        <v>0.11766042860899313</v>
      </c>
      <c r="T5" s="28">
        <v>2.4127689018484617E-2</v>
      </c>
      <c r="U5" s="47">
        <f t="shared" si="7"/>
        <v>-0.11766042860899313</v>
      </c>
      <c r="V5" s="47">
        <f t="shared" si="8"/>
        <v>-23.532085721798627</v>
      </c>
      <c r="W5" s="57" t="e">
        <f t="shared" si="9"/>
        <v>#DIV/0!</v>
      </c>
      <c r="X5" s="58" t="e">
        <f t="shared" si="10"/>
        <v>#DIV/0!</v>
      </c>
      <c r="Y5" s="59" t="e">
        <f t="shared" si="11"/>
        <v>#DIV/0!</v>
      </c>
      <c r="Z5" s="21"/>
      <c r="AA5" s="2"/>
      <c r="AB5" s="2"/>
      <c r="AC5" s="2"/>
      <c r="AD5" s="2"/>
      <c r="AE5" s="2"/>
    </row>
    <row r="6" spans="1:31" x14ac:dyDescent="0.25">
      <c r="A6" s="28"/>
      <c r="B6" s="28"/>
      <c r="C6" s="28" t="s">
        <v>51</v>
      </c>
      <c r="D6" s="28" t="s">
        <v>113</v>
      </c>
      <c r="E6" s="28" t="s">
        <v>27</v>
      </c>
      <c r="F6" s="28" t="s">
        <v>17</v>
      </c>
      <c r="G6" s="28">
        <v>137</v>
      </c>
      <c r="H6" s="28">
        <v>7.117</v>
      </c>
      <c r="I6" s="28"/>
      <c r="J6" s="28">
        <v>842776</v>
      </c>
      <c r="K6" s="28"/>
      <c r="L6" s="28"/>
      <c r="M6" s="28">
        <f t="shared" si="12"/>
        <v>3.1665332837374272</v>
      </c>
      <c r="N6" s="28">
        <v>200</v>
      </c>
      <c r="O6" s="47">
        <f t="shared" si="0"/>
        <v>633.30665674748548</v>
      </c>
      <c r="P6" s="46">
        <v>7.669999999999999E-2</v>
      </c>
      <c r="Q6" s="47">
        <f t="shared" si="1"/>
        <v>8256.9316394717807</v>
      </c>
      <c r="R6" s="28"/>
      <c r="S6" s="28">
        <v>0.11766042860899313</v>
      </c>
      <c r="T6" s="28">
        <v>2.4127689018484617E-2</v>
      </c>
      <c r="U6" s="47">
        <f t="shared" si="7"/>
        <v>3.0488728551284341</v>
      </c>
      <c r="V6" s="47">
        <f t="shared" si="8"/>
        <v>609.77457102568678</v>
      </c>
      <c r="W6" s="57">
        <f t="shared" si="9"/>
        <v>7950.1247852110409</v>
      </c>
      <c r="X6" s="58">
        <f t="shared" si="10"/>
        <v>8013.0392285447697</v>
      </c>
      <c r="Y6" s="59">
        <f t="shared" si="11"/>
        <v>7887.210341877314</v>
      </c>
      <c r="Z6" s="21"/>
      <c r="AA6" s="2"/>
      <c r="AB6" s="2"/>
      <c r="AC6" s="2"/>
      <c r="AD6" s="2"/>
      <c r="AE6" s="2"/>
    </row>
    <row r="7" spans="1:31" x14ac:dyDescent="0.25">
      <c r="A7" s="28"/>
      <c r="B7" s="28"/>
      <c r="C7" s="28" t="s">
        <v>51</v>
      </c>
      <c r="D7" s="28" t="s">
        <v>113</v>
      </c>
      <c r="E7" s="28" t="s">
        <v>27</v>
      </c>
      <c r="F7" s="28" t="s">
        <v>18</v>
      </c>
      <c r="G7" s="28">
        <v>143</v>
      </c>
      <c r="H7" s="28">
        <v>7.117</v>
      </c>
      <c r="I7" s="28"/>
      <c r="J7" s="28">
        <v>266151</v>
      </c>
      <c r="K7" s="28"/>
      <c r="L7" s="28"/>
      <c r="M7" s="28"/>
      <c r="N7" s="28">
        <v>200</v>
      </c>
      <c r="O7" s="47">
        <f t="shared" si="0"/>
        <v>0</v>
      </c>
      <c r="P7" s="46"/>
      <c r="Q7" s="47" t="e">
        <f t="shared" si="1"/>
        <v>#DIV/0!</v>
      </c>
      <c r="R7" s="28"/>
      <c r="S7" s="28">
        <v>0.11766042860899313</v>
      </c>
      <c r="T7" s="28">
        <v>2.4127689018484617E-2</v>
      </c>
      <c r="U7" s="47">
        <f t="shared" si="7"/>
        <v>-0.11766042860899313</v>
      </c>
      <c r="V7" s="47">
        <f t="shared" si="8"/>
        <v>-23.532085721798627</v>
      </c>
      <c r="W7" s="57" t="e">
        <f t="shared" si="9"/>
        <v>#DIV/0!</v>
      </c>
      <c r="X7" s="58" t="e">
        <f t="shared" si="10"/>
        <v>#DIV/0!</v>
      </c>
      <c r="Y7" s="59" t="e">
        <f t="shared" si="11"/>
        <v>#DIV/0!</v>
      </c>
      <c r="Z7" s="21"/>
      <c r="AA7" s="2"/>
      <c r="AB7" s="2"/>
      <c r="AC7" s="2"/>
      <c r="AD7" s="2"/>
      <c r="AE7" s="2"/>
    </row>
    <row r="8" spans="1:31" x14ac:dyDescent="0.25">
      <c r="A8" s="28"/>
      <c r="B8" s="28"/>
      <c r="C8" s="28" t="s">
        <v>52</v>
      </c>
      <c r="D8" s="28" t="s">
        <v>114</v>
      </c>
      <c r="E8" s="28" t="s">
        <v>27</v>
      </c>
      <c r="F8" s="28" t="s">
        <v>17</v>
      </c>
      <c r="G8" s="28">
        <v>137</v>
      </c>
      <c r="H8" s="28">
        <v>7.117</v>
      </c>
      <c r="I8" s="28"/>
      <c r="J8" s="28">
        <v>159633</v>
      </c>
      <c r="K8" s="28"/>
      <c r="L8" s="28"/>
      <c r="M8" s="28">
        <f t="shared" si="12"/>
        <v>0.4530716505598365</v>
      </c>
      <c r="N8" s="28">
        <v>200</v>
      </c>
      <c r="O8" s="47">
        <f t="shared" si="0"/>
        <v>90.614330111967305</v>
      </c>
      <c r="P8" s="46">
        <v>0.14860000000000007</v>
      </c>
      <c r="Q8" s="47">
        <f t="shared" si="1"/>
        <v>609.78687827703413</v>
      </c>
      <c r="R8" s="28"/>
      <c r="S8" s="28">
        <v>0.11766042860899313</v>
      </c>
      <c r="T8" s="28">
        <v>2.4127689018484617E-2</v>
      </c>
      <c r="U8" s="47">
        <f t="shared" si="7"/>
        <v>0.33541122195084339</v>
      </c>
      <c r="V8" s="47">
        <f t="shared" si="8"/>
        <v>67.082244390168682</v>
      </c>
      <c r="W8" s="57">
        <f t="shared" si="9"/>
        <v>451.42829333895457</v>
      </c>
      <c r="X8" s="58">
        <f t="shared" si="10"/>
        <v>483.90162983758796</v>
      </c>
      <c r="Y8" s="59">
        <f t="shared" si="11"/>
        <v>418.95495684032119</v>
      </c>
      <c r="Z8" s="21"/>
      <c r="AA8" s="2"/>
      <c r="AB8" s="2"/>
      <c r="AC8" s="2"/>
      <c r="AD8" s="2"/>
      <c r="AE8" s="2"/>
    </row>
    <row r="9" spans="1:31" x14ac:dyDescent="0.25">
      <c r="A9" s="28"/>
      <c r="B9" s="28"/>
      <c r="C9" s="28" t="s">
        <v>52</v>
      </c>
      <c r="D9" s="28" t="s">
        <v>114</v>
      </c>
      <c r="E9" s="28" t="s">
        <v>27</v>
      </c>
      <c r="F9" s="28" t="s">
        <v>18</v>
      </c>
      <c r="G9" s="28">
        <v>143</v>
      </c>
      <c r="H9" s="28">
        <v>7.1159999999999997</v>
      </c>
      <c r="I9" s="28"/>
      <c r="J9" s="28">
        <v>352335</v>
      </c>
      <c r="K9" s="28"/>
      <c r="L9" s="28"/>
      <c r="M9" s="28"/>
      <c r="N9" s="28">
        <v>200</v>
      </c>
      <c r="O9" s="47">
        <f t="shared" si="0"/>
        <v>0</v>
      </c>
      <c r="P9" s="46"/>
      <c r="Q9" s="47" t="e">
        <f t="shared" si="1"/>
        <v>#DIV/0!</v>
      </c>
      <c r="R9" s="28"/>
      <c r="S9" s="28">
        <v>0.11766042860899301</v>
      </c>
      <c r="T9" s="28">
        <v>2.4127689018484617E-2</v>
      </c>
      <c r="U9" s="47">
        <f t="shared" si="7"/>
        <v>-0.11766042860899301</v>
      </c>
      <c r="V9" s="47">
        <f t="shared" si="8"/>
        <v>-23.532085721798602</v>
      </c>
      <c r="W9" s="57" t="e">
        <f t="shared" si="9"/>
        <v>#DIV/0!</v>
      </c>
      <c r="X9" s="58" t="e">
        <f t="shared" si="10"/>
        <v>#DIV/0!</v>
      </c>
      <c r="Y9" s="59" t="e">
        <f t="shared" si="11"/>
        <v>#DIV/0!</v>
      </c>
      <c r="Z9" s="21"/>
      <c r="AA9" s="2"/>
      <c r="AB9" s="2"/>
      <c r="AC9" s="2"/>
      <c r="AD9" s="2"/>
      <c r="AE9" s="2"/>
    </row>
    <row r="10" spans="1:31" x14ac:dyDescent="0.25">
      <c r="A10" s="28"/>
      <c r="B10" s="28"/>
      <c r="C10" s="28" t="s">
        <v>140</v>
      </c>
      <c r="D10" s="28" t="s">
        <v>115</v>
      </c>
      <c r="E10" s="28" t="s">
        <v>27</v>
      </c>
      <c r="F10" s="28" t="s">
        <v>17</v>
      </c>
      <c r="G10" s="28">
        <v>137</v>
      </c>
      <c r="H10" s="28">
        <v>7.1159999999999997</v>
      </c>
      <c r="I10" s="28"/>
      <c r="J10" s="28">
        <v>292370</v>
      </c>
      <c r="K10" s="28"/>
      <c r="L10" s="28"/>
      <c r="M10" s="28">
        <f t="shared" si="12"/>
        <v>1.3398745228154918</v>
      </c>
      <c r="N10" s="28">
        <v>200</v>
      </c>
      <c r="O10" s="47">
        <f t="shared" si="0"/>
        <v>267.97490456309833</v>
      </c>
      <c r="P10" s="46">
        <v>0.10110000000000019</v>
      </c>
      <c r="Q10" s="47">
        <f t="shared" si="1"/>
        <v>2650.5925278249042</v>
      </c>
      <c r="R10" s="28"/>
      <c r="S10" s="28">
        <v>0.11766042860899301</v>
      </c>
      <c r="T10" s="28">
        <v>2.4127689018484617E-2</v>
      </c>
      <c r="U10" s="47">
        <f t="shared" si="7"/>
        <v>1.2222140942064987</v>
      </c>
      <c r="V10" s="47">
        <f t="shared" si="8"/>
        <v>244.44281884129975</v>
      </c>
      <c r="W10" s="57">
        <f t="shared" si="9"/>
        <v>2417.8320360168082</v>
      </c>
      <c r="X10" s="58">
        <f t="shared" si="10"/>
        <v>2465.5623802670248</v>
      </c>
      <c r="Y10" s="59">
        <f t="shared" si="11"/>
        <v>2370.1016917665916</v>
      </c>
      <c r="Z10" s="21"/>
      <c r="AA10" s="2"/>
      <c r="AB10" s="2"/>
      <c r="AC10" s="2"/>
      <c r="AD10" s="2"/>
      <c r="AE10" s="2"/>
    </row>
    <row r="11" spans="1:31" x14ac:dyDescent="0.25">
      <c r="A11" s="28"/>
      <c r="B11" s="28"/>
      <c r="C11" s="28" t="s">
        <v>140</v>
      </c>
      <c r="D11" s="28" t="s">
        <v>115</v>
      </c>
      <c r="E11" s="28" t="s">
        <v>27</v>
      </c>
      <c r="F11" s="28" t="s">
        <v>18</v>
      </c>
      <c r="G11" s="28">
        <v>143</v>
      </c>
      <c r="H11" s="28">
        <v>7.1159999999999997</v>
      </c>
      <c r="I11" s="28"/>
      <c r="J11" s="28">
        <v>218207</v>
      </c>
      <c r="K11" s="28"/>
      <c r="L11" s="28"/>
      <c r="M11" s="28"/>
      <c r="N11" s="28">
        <v>200</v>
      </c>
      <c r="O11" s="47">
        <f t="shared" si="0"/>
        <v>0</v>
      </c>
      <c r="P11" s="46"/>
      <c r="Q11" s="47" t="e">
        <f t="shared" si="1"/>
        <v>#DIV/0!</v>
      </c>
      <c r="R11" s="28"/>
      <c r="S11" s="28">
        <v>0.11766042860899301</v>
      </c>
      <c r="T11" s="28">
        <v>2.4127689018484617E-2</v>
      </c>
      <c r="U11" s="47">
        <f t="shared" si="7"/>
        <v>-0.11766042860899301</v>
      </c>
      <c r="V11" s="47">
        <f t="shared" si="8"/>
        <v>-23.532085721798602</v>
      </c>
      <c r="W11" s="57" t="e">
        <f t="shared" si="9"/>
        <v>#DIV/0!</v>
      </c>
      <c r="X11" s="58" t="e">
        <f t="shared" si="10"/>
        <v>#DIV/0!</v>
      </c>
      <c r="Y11" s="59" t="e">
        <f t="shared" si="11"/>
        <v>#DIV/0!</v>
      </c>
      <c r="Z11" s="21"/>
      <c r="AA11" s="2"/>
      <c r="AB11" s="2"/>
      <c r="AC11" s="2"/>
      <c r="AD11" s="2"/>
      <c r="AE11" s="2"/>
    </row>
    <row r="12" spans="1:31" x14ac:dyDescent="0.25">
      <c r="A12" s="28"/>
      <c r="B12" s="28"/>
      <c r="C12" s="28" t="s">
        <v>51</v>
      </c>
      <c r="D12" s="28" t="s">
        <v>116</v>
      </c>
      <c r="E12" s="28" t="s">
        <v>27</v>
      </c>
      <c r="F12" s="28" t="s">
        <v>17</v>
      </c>
      <c r="G12" s="28">
        <v>137</v>
      </c>
      <c r="H12" s="28">
        <v>7.117</v>
      </c>
      <c r="I12" s="28"/>
      <c r="J12" s="28">
        <v>371907</v>
      </c>
      <c r="K12" s="28"/>
      <c r="L12" s="28"/>
      <c r="M12" s="28">
        <f t="shared" si="12"/>
        <v>1.5728380755827722</v>
      </c>
      <c r="N12" s="28">
        <v>200</v>
      </c>
      <c r="O12" s="47">
        <f t="shared" si="0"/>
        <v>314.56761511655446</v>
      </c>
      <c r="P12" s="46">
        <v>7.5199999999999934E-2</v>
      </c>
      <c r="Q12" s="47">
        <f t="shared" si="1"/>
        <v>4183.0799882520578</v>
      </c>
      <c r="R12" s="28"/>
      <c r="S12" s="28">
        <v>0.11766042860899301</v>
      </c>
      <c r="T12" s="28">
        <v>2.4127689018484617E-2</v>
      </c>
      <c r="U12" s="47">
        <f t="shared" si="7"/>
        <v>1.4551776469737792</v>
      </c>
      <c r="V12" s="47">
        <f t="shared" si="8"/>
        <v>291.03552939475583</v>
      </c>
      <c r="W12" s="57">
        <f t="shared" si="9"/>
        <v>3870.1533164196289</v>
      </c>
      <c r="X12" s="58">
        <f t="shared" si="10"/>
        <v>3934.3227021070879</v>
      </c>
      <c r="Y12" s="59">
        <f t="shared" si="11"/>
        <v>3805.9839307321704</v>
      </c>
      <c r="Z12" s="21"/>
      <c r="AA12" s="2"/>
      <c r="AB12" s="2"/>
      <c r="AC12" s="2"/>
      <c r="AD12" s="2"/>
      <c r="AE12" s="2"/>
    </row>
    <row r="13" spans="1:31" x14ac:dyDescent="0.25">
      <c r="A13" s="28"/>
      <c r="B13" s="28"/>
      <c r="C13" s="28" t="s">
        <v>51</v>
      </c>
      <c r="D13" s="28" t="s">
        <v>116</v>
      </c>
      <c r="E13" s="28" t="s">
        <v>27</v>
      </c>
      <c r="F13" s="28" t="s">
        <v>18</v>
      </c>
      <c r="G13" s="28">
        <v>143</v>
      </c>
      <c r="H13" s="28">
        <v>7.117</v>
      </c>
      <c r="I13" s="28"/>
      <c r="J13" s="28">
        <v>236456</v>
      </c>
      <c r="K13" s="28"/>
      <c r="L13" s="28"/>
      <c r="M13" s="28"/>
      <c r="N13" s="28">
        <v>200</v>
      </c>
      <c r="O13" s="47">
        <f t="shared" si="0"/>
        <v>0</v>
      </c>
      <c r="P13" s="46"/>
      <c r="Q13" s="47" t="e">
        <f t="shared" si="1"/>
        <v>#DIV/0!</v>
      </c>
      <c r="R13" s="28"/>
      <c r="S13" s="28">
        <v>0.11766042860899301</v>
      </c>
      <c r="T13" s="28">
        <v>2.4127689018484617E-2</v>
      </c>
      <c r="U13" s="47">
        <f t="shared" si="7"/>
        <v>-0.11766042860899301</v>
      </c>
      <c r="V13" s="47">
        <f t="shared" si="8"/>
        <v>-23.532085721798602</v>
      </c>
      <c r="W13" s="57" t="e">
        <f t="shared" si="9"/>
        <v>#DIV/0!</v>
      </c>
      <c r="X13" s="58" t="e">
        <f t="shared" si="10"/>
        <v>#DIV/0!</v>
      </c>
      <c r="Y13" s="59" t="e">
        <f t="shared" si="11"/>
        <v>#DIV/0!</v>
      </c>
      <c r="Z13" s="21"/>
      <c r="AA13" s="2"/>
      <c r="AB13" s="2"/>
      <c r="AC13" s="2"/>
      <c r="AD13" s="2"/>
      <c r="AE13" s="2"/>
    </row>
    <row r="14" spans="1:31" x14ac:dyDescent="0.25">
      <c r="A14" s="28"/>
      <c r="B14" s="28"/>
      <c r="C14" s="28" t="s">
        <v>52</v>
      </c>
      <c r="D14" s="28" t="s">
        <v>117</v>
      </c>
      <c r="E14" s="28" t="s">
        <v>27</v>
      </c>
      <c r="F14" s="28" t="s">
        <v>17</v>
      </c>
      <c r="G14" s="28">
        <v>137</v>
      </c>
      <c r="H14" s="28">
        <v>7.117</v>
      </c>
      <c r="I14" s="28"/>
      <c r="J14" s="28">
        <v>355803</v>
      </c>
      <c r="K14" s="28"/>
      <c r="L14" s="28"/>
      <c r="M14" s="28">
        <f t="shared" si="12"/>
        <v>0.98321529138353636</v>
      </c>
      <c r="N14" s="28">
        <v>200</v>
      </c>
      <c r="O14" s="47">
        <f t="shared" si="0"/>
        <v>196.64305827670728</v>
      </c>
      <c r="P14" s="46">
        <v>8.7900000000000089E-2</v>
      </c>
      <c r="Q14" s="47">
        <f t="shared" si="1"/>
        <v>2237.1223922264739</v>
      </c>
      <c r="R14" s="28"/>
      <c r="S14" s="28">
        <v>0.11766042860899301</v>
      </c>
      <c r="T14" s="28">
        <v>2.4127689018484617E-2</v>
      </c>
      <c r="U14" s="47">
        <f t="shared" si="7"/>
        <v>0.8655548627745433</v>
      </c>
      <c r="V14" s="47">
        <f t="shared" si="8"/>
        <v>173.11097255490867</v>
      </c>
      <c r="W14" s="57">
        <f t="shared" si="9"/>
        <v>1969.4081064267177</v>
      </c>
      <c r="X14" s="58">
        <f t="shared" si="10"/>
        <v>2024.3061474244075</v>
      </c>
      <c r="Y14" s="59">
        <f t="shared" si="11"/>
        <v>1914.5100654290284</v>
      </c>
      <c r="Z14" s="21"/>
      <c r="AA14" s="2"/>
      <c r="AB14" s="2"/>
      <c r="AC14" s="2"/>
      <c r="AD14" s="2"/>
      <c r="AE14" s="2"/>
    </row>
    <row r="15" spans="1:31" x14ac:dyDescent="0.25">
      <c r="A15" s="28"/>
      <c r="B15" s="28"/>
      <c r="C15" s="28" t="s">
        <v>52</v>
      </c>
      <c r="D15" s="28" t="s">
        <v>117</v>
      </c>
      <c r="E15" s="28" t="s">
        <v>27</v>
      </c>
      <c r="F15" s="28" t="s">
        <v>18</v>
      </c>
      <c r="G15" s="28">
        <v>143</v>
      </c>
      <c r="H15" s="28">
        <v>7.117</v>
      </c>
      <c r="I15" s="28"/>
      <c r="J15" s="28">
        <v>361877</v>
      </c>
      <c r="K15" s="28"/>
      <c r="L15" s="28"/>
      <c r="M15" s="28"/>
      <c r="N15" s="28">
        <v>200</v>
      </c>
      <c r="O15" s="47">
        <f t="shared" si="0"/>
        <v>0</v>
      </c>
      <c r="P15" s="46"/>
      <c r="Q15" s="47" t="e">
        <f t="shared" si="1"/>
        <v>#DIV/0!</v>
      </c>
      <c r="R15" s="28"/>
      <c r="S15" s="28">
        <v>0.11766042860899301</v>
      </c>
      <c r="T15" s="28">
        <v>2.4127689018484617E-2</v>
      </c>
      <c r="U15" s="47">
        <f t="shared" si="7"/>
        <v>-0.11766042860899301</v>
      </c>
      <c r="V15" s="47">
        <f t="shared" si="8"/>
        <v>-23.532085721798602</v>
      </c>
      <c r="W15" s="57" t="e">
        <f t="shared" si="9"/>
        <v>#DIV/0!</v>
      </c>
      <c r="X15" s="58" t="e">
        <f t="shared" si="10"/>
        <v>#DIV/0!</v>
      </c>
      <c r="Y15" s="59" t="e">
        <f t="shared" si="11"/>
        <v>#DIV/0!</v>
      </c>
      <c r="Z15" s="21"/>
      <c r="AA15" s="2"/>
      <c r="AB15" s="2"/>
      <c r="AC15" s="2"/>
      <c r="AD15" s="2"/>
      <c r="AE15" s="2"/>
    </row>
    <row r="16" spans="1:31" x14ac:dyDescent="0.25">
      <c r="A16" s="28"/>
      <c r="B16" s="28"/>
      <c r="C16" s="28" t="s">
        <v>140</v>
      </c>
      <c r="D16" s="28" t="s">
        <v>118</v>
      </c>
      <c r="E16" s="28" t="s">
        <v>27</v>
      </c>
      <c r="F16" s="28" t="s">
        <v>17</v>
      </c>
      <c r="G16" s="28">
        <v>137</v>
      </c>
      <c r="H16" s="28">
        <v>7.12</v>
      </c>
      <c r="I16" s="28"/>
      <c r="J16" s="28">
        <v>406675</v>
      </c>
      <c r="K16" s="28"/>
      <c r="L16" s="28"/>
      <c r="M16" s="28">
        <f t="shared" si="12"/>
        <v>1.0506741831390918</v>
      </c>
      <c r="N16" s="28">
        <v>200</v>
      </c>
      <c r="O16" s="47">
        <f t="shared" si="0"/>
        <v>210.13483662781834</v>
      </c>
      <c r="P16" s="46">
        <v>0.10399999999999987</v>
      </c>
      <c r="Q16" s="47">
        <f t="shared" si="1"/>
        <v>2020.5272752674866</v>
      </c>
      <c r="R16" s="28"/>
      <c r="S16" s="28">
        <v>0.11766042860899301</v>
      </c>
      <c r="T16" s="28">
        <v>2.4127689018484617E-2</v>
      </c>
      <c r="U16" s="47">
        <f t="shared" si="7"/>
        <v>0.93301375453009872</v>
      </c>
      <c r="V16" s="47">
        <f t="shared" si="8"/>
        <v>186.60275090601974</v>
      </c>
      <c r="W16" s="57">
        <f t="shared" si="9"/>
        <v>1794.2572202501919</v>
      </c>
      <c r="X16" s="58">
        <f t="shared" si="10"/>
        <v>1840.6566222088168</v>
      </c>
      <c r="Y16" s="59">
        <f t="shared" si="11"/>
        <v>1747.8578182915678</v>
      </c>
      <c r="Z16" s="21"/>
      <c r="AA16" s="2"/>
      <c r="AB16" s="2"/>
      <c r="AC16" s="2"/>
      <c r="AD16" s="2"/>
      <c r="AE16" s="2"/>
    </row>
    <row r="17" spans="1:31" x14ac:dyDescent="0.25">
      <c r="A17" s="28"/>
      <c r="B17" s="28"/>
      <c r="C17" s="28" t="s">
        <v>140</v>
      </c>
      <c r="D17" s="28" t="s">
        <v>118</v>
      </c>
      <c r="E17" s="28" t="s">
        <v>27</v>
      </c>
      <c r="F17" s="28" t="s">
        <v>18</v>
      </c>
      <c r="G17" s="28">
        <v>143</v>
      </c>
      <c r="H17" s="28">
        <v>7.1189999999999998</v>
      </c>
      <c r="I17" s="28"/>
      <c r="J17" s="28">
        <v>387061</v>
      </c>
      <c r="K17" s="28"/>
      <c r="L17" s="28"/>
      <c r="M17" s="28"/>
      <c r="N17" s="28">
        <v>200</v>
      </c>
      <c r="O17" s="47">
        <f t="shared" si="0"/>
        <v>0</v>
      </c>
      <c r="P17" s="46"/>
      <c r="Q17" s="47" t="e">
        <f t="shared" si="1"/>
        <v>#DIV/0!</v>
      </c>
      <c r="R17" s="28"/>
      <c r="S17" s="28">
        <v>0.11766042860899301</v>
      </c>
      <c r="T17" s="28">
        <v>2.4127689018484617E-2</v>
      </c>
      <c r="U17" s="47">
        <f t="shared" si="7"/>
        <v>-0.11766042860899301</v>
      </c>
      <c r="V17" s="47">
        <f t="shared" si="8"/>
        <v>-23.532085721798602</v>
      </c>
      <c r="W17" s="57" t="e">
        <f t="shared" si="9"/>
        <v>#DIV/0!</v>
      </c>
      <c r="X17" s="58" t="e">
        <f t="shared" si="10"/>
        <v>#DIV/0!</v>
      </c>
      <c r="Y17" s="59" t="e">
        <f t="shared" si="11"/>
        <v>#DIV/0!</v>
      </c>
      <c r="Z17" s="21"/>
      <c r="AA17" s="2"/>
      <c r="AB17" s="2"/>
      <c r="AC17" s="2"/>
      <c r="AD17" s="2"/>
      <c r="AE17" s="2"/>
    </row>
    <row r="18" spans="1:31" x14ac:dyDescent="0.25">
      <c r="A18" s="28"/>
      <c r="B18" s="28"/>
      <c r="C18" s="28" t="s">
        <v>51</v>
      </c>
      <c r="D18" s="28" t="s">
        <v>119</v>
      </c>
      <c r="E18" s="28" t="s">
        <v>27</v>
      </c>
      <c r="F18" s="28" t="s">
        <v>17</v>
      </c>
      <c r="G18" s="28">
        <v>137</v>
      </c>
      <c r="H18" s="28">
        <v>7.117</v>
      </c>
      <c r="I18" s="28"/>
      <c r="J18" s="28">
        <v>657958</v>
      </c>
      <c r="K18" s="28"/>
      <c r="L18" s="28"/>
      <c r="M18" s="28">
        <f t="shared" si="12"/>
        <v>2.226855972788655</v>
      </c>
      <c r="N18" s="28">
        <v>200</v>
      </c>
      <c r="O18" s="47">
        <f t="shared" si="0"/>
        <v>445.37119455773097</v>
      </c>
      <c r="P18" s="46">
        <v>8.9400000000000146E-2</v>
      </c>
      <c r="Q18" s="47">
        <f t="shared" si="1"/>
        <v>4981.7806997508978</v>
      </c>
      <c r="R18" s="28"/>
      <c r="S18" s="28">
        <v>0.11766042860899301</v>
      </c>
      <c r="T18" s="28">
        <v>2.4127689018484617E-2</v>
      </c>
      <c r="U18" s="47">
        <f t="shared" si="7"/>
        <v>2.1091955441796619</v>
      </c>
      <c r="V18" s="47">
        <f t="shared" si="8"/>
        <v>421.83910883593239</v>
      </c>
      <c r="W18" s="57">
        <f t="shared" si="9"/>
        <v>4718.5582643840235</v>
      </c>
      <c r="X18" s="58">
        <f t="shared" si="10"/>
        <v>4772.535197311282</v>
      </c>
      <c r="Y18" s="59">
        <f t="shared" si="11"/>
        <v>4664.5813314567649</v>
      </c>
      <c r="Z18" s="21"/>
      <c r="AA18" s="2"/>
      <c r="AB18" s="2"/>
      <c r="AC18" s="2"/>
      <c r="AD18" s="2"/>
      <c r="AE18" s="2"/>
    </row>
    <row r="19" spans="1:31" x14ac:dyDescent="0.25">
      <c r="A19" s="28"/>
      <c r="B19" s="28"/>
      <c r="C19" s="28" t="s">
        <v>51</v>
      </c>
      <c r="D19" s="28" t="s">
        <v>119</v>
      </c>
      <c r="E19" s="28" t="s">
        <v>27</v>
      </c>
      <c r="F19" s="28" t="s">
        <v>18</v>
      </c>
      <c r="G19" s="28">
        <v>143</v>
      </c>
      <c r="H19" s="28">
        <v>7.117</v>
      </c>
      <c r="I19" s="28"/>
      <c r="J19" s="28">
        <v>295465</v>
      </c>
      <c r="K19" s="28"/>
      <c r="L19" s="28"/>
      <c r="M19" s="28"/>
      <c r="N19" s="28">
        <v>200</v>
      </c>
      <c r="O19" s="47">
        <f t="shared" si="0"/>
        <v>0</v>
      </c>
      <c r="P19" s="46"/>
      <c r="Q19" s="47" t="e">
        <f t="shared" si="1"/>
        <v>#DIV/0!</v>
      </c>
      <c r="R19" s="28"/>
      <c r="S19" s="28">
        <v>0.11766042860899301</v>
      </c>
      <c r="T19" s="28">
        <v>2.4127689018484617E-2</v>
      </c>
      <c r="U19" s="47">
        <f t="shared" si="7"/>
        <v>-0.11766042860899301</v>
      </c>
      <c r="V19" s="47">
        <f t="shared" si="8"/>
        <v>-23.532085721798602</v>
      </c>
      <c r="W19" s="57" t="e">
        <f t="shared" si="9"/>
        <v>#DIV/0!</v>
      </c>
      <c r="X19" s="58" t="e">
        <f t="shared" si="10"/>
        <v>#DIV/0!</v>
      </c>
      <c r="Y19" s="59" t="e">
        <f t="shared" si="11"/>
        <v>#DIV/0!</v>
      </c>
      <c r="Z19" s="21"/>
      <c r="AA19" s="2"/>
      <c r="AB19" s="2"/>
      <c r="AC19" s="2"/>
      <c r="AD19" s="2"/>
      <c r="AE19" s="2"/>
    </row>
    <row r="20" spans="1:31" x14ac:dyDescent="0.25">
      <c r="A20" s="28"/>
      <c r="B20" s="28"/>
      <c r="C20" s="28" t="s">
        <v>52</v>
      </c>
      <c r="D20" s="28" t="s">
        <v>120</v>
      </c>
      <c r="E20" s="28" t="s">
        <v>27</v>
      </c>
      <c r="F20" s="28" t="s">
        <v>17</v>
      </c>
      <c r="G20" s="28">
        <v>137</v>
      </c>
      <c r="H20" s="28">
        <v>7.117</v>
      </c>
      <c r="I20" s="28"/>
      <c r="J20" s="28">
        <v>179028</v>
      </c>
      <c r="K20" s="28"/>
      <c r="L20" s="28"/>
      <c r="M20" s="28">
        <f t="shared" si="12"/>
        <v>0.39348369825619472</v>
      </c>
      <c r="N20" s="28">
        <v>200</v>
      </c>
      <c r="O20" s="47">
        <f t="shared" si="0"/>
        <v>78.696739651238943</v>
      </c>
      <c r="P20" s="46">
        <v>4.9300000000000122E-2</v>
      </c>
      <c r="Q20" s="47">
        <f t="shared" si="1"/>
        <v>1596.2827515464248</v>
      </c>
      <c r="R20" s="28"/>
      <c r="S20" s="28">
        <v>0.11766042860899301</v>
      </c>
      <c r="T20" s="28">
        <v>2.4127689018484617E-2</v>
      </c>
      <c r="U20" s="47">
        <f t="shared" si="7"/>
        <v>0.27582326964720172</v>
      </c>
      <c r="V20" s="47">
        <f t="shared" si="8"/>
        <v>55.164653929440341</v>
      </c>
      <c r="W20" s="57">
        <f t="shared" si="9"/>
        <v>1118.9584975545681</v>
      </c>
      <c r="X20" s="58">
        <f t="shared" si="10"/>
        <v>1216.8395889074466</v>
      </c>
      <c r="Y20" s="59">
        <f t="shared" si="11"/>
        <v>1021.0774062016897</v>
      </c>
      <c r="Z20" s="21"/>
      <c r="AA20" s="2"/>
      <c r="AB20" s="2"/>
      <c r="AC20" s="2"/>
      <c r="AD20" s="2"/>
      <c r="AE20" s="2"/>
    </row>
    <row r="21" spans="1:31" x14ac:dyDescent="0.25">
      <c r="A21" s="28"/>
      <c r="B21" s="28"/>
      <c r="C21" s="28" t="s">
        <v>52</v>
      </c>
      <c r="D21" s="28" t="s">
        <v>120</v>
      </c>
      <c r="E21" s="28" t="s">
        <v>27</v>
      </c>
      <c r="F21" s="28" t="s">
        <v>18</v>
      </c>
      <c r="G21" s="28">
        <v>143</v>
      </c>
      <c r="H21" s="28">
        <v>7.117</v>
      </c>
      <c r="I21" s="28"/>
      <c r="J21" s="28">
        <v>454982</v>
      </c>
      <c r="K21" s="28"/>
      <c r="L21" s="28"/>
      <c r="M21" s="28"/>
      <c r="N21" s="28">
        <v>200</v>
      </c>
      <c r="O21" s="47">
        <f t="shared" si="0"/>
        <v>0</v>
      </c>
      <c r="P21" s="46"/>
      <c r="Q21" s="47" t="e">
        <f t="shared" si="1"/>
        <v>#DIV/0!</v>
      </c>
      <c r="R21" s="28"/>
      <c r="S21" s="28">
        <v>0.11766042860899301</v>
      </c>
      <c r="T21" s="28">
        <v>2.4127689018484617E-2</v>
      </c>
      <c r="U21" s="47">
        <f t="shared" si="7"/>
        <v>-0.11766042860899301</v>
      </c>
      <c r="V21" s="47">
        <f t="shared" si="8"/>
        <v>-23.532085721798602</v>
      </c>
      <c r="W21" s="57" t="e">
        <f t="shared" si="9"/>
        <v>#DIV/0!</v>
      </c>
      <c r="X21" s="58" t="e">
        <f t="shared" si="10"/>
        <v>#DIV/0!</v>
      </c>
      <c r="Y21" s="59" t="e">
        <f t="shared" si="11"/>
        <v>#DIV/0!</v>
      </c>
      <c r="Z21" s="21"/>
      <c r="AA21" s="2"/>
      <c r="AB21" s="2"/>
      <c r="AC21" s="2"/>
      <c r="AD21" s="2"/>
      <c r="AE21" s="2"/>
    </row>
    <row r="22" spans="1:31" x14ac:dyDescent="0.25">
      <c r="A22" s="28"/>
      <c r="B22" s="28"/>
      <c r="C22" s="28" t="s">
        <v>140</v>
      </c>
      <c r="D22" s="28" t="s">
        <v>121</v>
      </c>
      <c r="E22" s="28" t="s">
        <v>27</v>
      </c>
      <c r="F22" s="28" t="s">
        <v>17</v>
      </c>
      <c r="G22" s="28">
        <v>137</v>
      </c>
      <c r="H22" s="28">
        <v>7.1180000000000003</v>
      </c>
      <c r="I22" s="28"/>
      <c r="J22" s="28">
        <v>392501</v>
      </c>
      <c r="K22" s="28"/>
      <c r="L22" s="28"/>
      <c r="M22" s="28">
        <f t="shared" si="12"/>
        <v>1.1673308787228094</v>
      </c>
      <c r="N22" s="28">
        <v>200</v>
      </c>
      <c r="O22" s="47">
        <f t="shared" si="0"/>
        <v>233.46617574456187</v>
      </c>
      <c r="P22" s="46">
        <v>0.10610000000000008</v>
      </c>
      <c r="Q22" s="47">
        <f t="shared" si="1"/>
        <v>2200.4352096565663</v>
      </c>
      <c r="R22" s="28"/>
      <c r="S22" s="28">
        <v>0.11766042860899301</v>
      </c>
      <c r="T22" s="28">
        <v>2.4127689018484617E-2</v>
      </c>
      <c r="U22" s="47">
        <f t="shared" si="7"/>
        <v>1.0496704501138163</v>
      </c>
      <c r="V22" s="47">
        <f t="shared" si="8"/>
        <v>209.93409002276326</v>
      </c>
      <c r="W22" s="57">
        <f t="shared" si="9"/>
        <v>1978.6436382918293</v>
      </c>
      <c r="X22" s="58">
        <f t="shared" si="10"/>
        <v>2024.1246731994349</v>
      </c>
      <c r="Y22" s="59">
        <f t="shared" si="11"/>
        <v>1933.1626033842242</v>
      </c>
      <c r="Z22" s="21"/>
      <c r="AA22" s="2"/>
      <c r="AB22" s="2"/>
      <c r="AC22" s="2"/>
      <c r="AD22" s="2"/>
      <c r="AE22" s="2"/>
    </row>
    <row r="23" spans="1:31" x14ac:dyDescent="0.25">
      <c r="A23" s="28"/>
      <c r="B23" s="28"/>
      <c r="C23" s="28" t="s">
        <v>140</v>
      </c>
      <c r="D23" s="28" t="s">
        <v>121</v>
      </c>
      <c r="E23" s="28" t="s">
        <v>27</v>
      </c>
      <c r="F23" s="28" t="s">
        <v>18</v>
      </c>
      <c r="G23" s="28">
        <v>143</v>
      </c>
      <c r="H23" s="28">
        <v>7.1180000000000003</v>
      </c>
      <c r="I23" s="28"/>
      <c r="J23" s="28">
        <v>336238</v>
      </c>
      <c r="K23" s="28"/>
      <c r="L23" s="28"/>
      <c r="M23" s="28"/>
      <c r="N23" s="28">
        <v>200</v>
      </c>
      <c r="O23" s="47">
        <f t="shared" si="0"/>
        <v>0</v>
      </c>
      <c r="P23" s="46"/>
      <c r="Q23" s="47" t="e">
        <f t="shared" si="1"/>
        <v>#DIV/0!</v>
      </c>
      <c r="R23" s="28"/>
      <c r="S23" s="28">
        <v>0.11766042860899301</v>
      </c>
      <c r="T23" s="28">
        <v>2.4127689018484617E-2</v>
      </c>
      <c r="U23" s="47">
        <f t="shared" si="7"/>
        <v>-0.11766042860899301</v>
      </c>
      <c r="V23" s="47">
        <f t="shared" si="8"/>
        <v>-23.532085721798602</v>
      </c>
      <c r="W23" s="57" t="e">
        <f t="shared" si="9"/>
        <v>#DIV/0!</v>
      </c>
      <c r="X23" s="58" t="e">
        <f t="shared" si="10"/>
        <v>#DIV/0!</v>
      </c>
      <c r="Y23" s="59" t="e">
        <f t="shared" si="11"/>
        <v>#DIV/0!</v>
      </c>
      <c r="Z23" s="21"/>
      <c r="AA23" s="2"/>
      <c r="AB23" s="2"/>
      <c r="AC23" s="2"/>
      <c r="AD23" s="2"/>
      <c r="AE23" s="2"/>
    </row>
    <row r="24" spans="1:31" x14ac:dyDescent="0.25">
      <c r="A24" s="28"/>
      <c r="B24" s="28"/>
      <c r="C24" s="28" t="s">
        <v>51</v>
      </c>
      <c r="D24" s="28" t="s">
        <v>122</v>
      </c>
      <c r="E24" s="28" t="s">
        <v>27</v>
      </c>
      <c r="F24" s="28" t="s">
        <v>17</v>
      </c>
      <c r="G24" s="28">
        <v>137</v>
      </c>
      <c r="H24" s="28">
        <v>7.1159999999999997</v>
      </c>
      <c r="I24" s="28"/>
      <c r="J24" s="28">
        <v>303935</v>
      </c>
      <c r="K24" s="28"/>
      <c r="L24" s="28"/>
      <c r="M24" s="28">
        <f t="shared" si="12"/>
        <v>1.0508455237891083</v>
      </c>
      <c r="N24" s="28">
        <v>200</v>
      </c>
      <c r="O24" s="47">
        <f t="shared" si="0"/>
        <v>210.16910475782166</v>
      </c>
      <c r="P24" s="46">
        <v>5.04E-2</v>
      </c>
      <c r="Q24" s="47">
        <f t="shared" si="1"/>
        <v>4170.0219197980487</v>
      </c>
      <c r="R24" s="28"/>
      <c r="S24" s="28">
        <v>0.11766042860899301</v>
      </c>
      <c r="T24" s="28">
        <v>2.4127689018484617E-2</v>
      </c>
      <c r="U24" s="47">
        <f t="shared" si="7"/>
        <v>0.93318509518011528</v>
      </c>
      <c r="V24" s="47">
        <f t="shared" si="8"/>
        <v>186.63701903602305</v>
      </c>
      <c r="W24" s="57">
        <f t="shared" si="9"/>
        <v>3703.1154570639492</v>
      </c>
      <c r="X24" s="58">
        <f t="shared" si="10"/>
        <v>3798.8602547563491</v>
      </c>
      <c r="Y24" s="59">
        <f t="shared" si="11"/>
        <v>3607.3706593715506</v>
      </c>
      <c r="Z24" s="21"/>
      <c r="AA24" s="2"/>
      <c r="AB24" s="2"/>
      <c r="AC24" s="2"/>
      <c r="AD24" s="2"/>
      <c r="AE24" s="2"/>
    </row>
    <row r="25" spans="1:31" x14ac:dyDescent="0.25">
      <c r="A25" s="29"/>
      <c r="B25" s="29"/>
      <c r="C25" s="29" t="s">
        <v>51</v>
      </c>
      <c r="D25" s="29" t="s">
        <v>122</v>
      </c>
      <c r="E25" s="28" t="s">
        <v>27</v>
      </c>
      <c r="F25" s="28" t="s">
        <v>18</v>
      </c>
      <c r="G25" s="28">
        <v>143</v>
      </c>
      <c r="H25" s="28">
        <v>7.1159999999999997</v>
      </c>
      <c r="I25" s="28"/>
      <c r="J25" s="28">
        <v>289229</v>
      </c>
      <c r="K25" s="28"/>
      <c r="L25" s="28"/>
      <c r="M25" s="28"/>
      <c r="N25" s="28">
        <v>200</v>
      </c>
      <c r="O25" s="47">
        <f t="shared" si="0"/>
        <v>0</v>
      </c>
      <c r="P25" s="46"/>
      <c r="Q25" s="47" t="e">
        <f t="shared" si="1"/>
        <v>#DIV/0!</v>
      </c>
      <c r="R25" s="28"/>
      <c r="S25" s="28">
        <v>0.11766042860899301</v>
      </c>
      <c r="T25" s="28">
        <v>2.4127689018484617E-2</v>
      </c>
      <c r="U25" s="47">
        <f t="shared" si="7"/>
        <v>-0.11766042860899301</v>
      </c>
      <c r="V25" s="47">
        <f t="shared" si="8"/>
        <v>-23.532085721798602</v>
      </c>
      <c r="W25" s="57" t="e">
        <f t="shared" si="9"/>
        <v>#DIV/0!</v>
      </c>
      <c r="X25" s="58" t="e">
        <f t="shared" si="10"/>
        <v>#DIV/0!</v>
      </c>
      <c r="Y25" s="59" t="e">
        <f t="shared" si="11"/>
        <v>#DIV/0!</v>
      </c>
      <c r="Z25" s="21"/>
      <c r="AA25" s="2"/>
      <c r="AB25" s="2"/>
      <c r="AC25" s="2"/>
      <c r="AD25" s="2"/>
      <c r="AE25" s="2"/>
    </row>
    <row r="26" spans="1:31" x14ac:dyDescent="0.25">
      <c r="A26" s="29"/>
      <c r="B26" s="29"/>
      <c r="C26" s="29" t="s">
        <v>52</v>
      </c>
      <c r="D26" s="29" t="s">
        <v>123</v>
      </c>
      <c r="E26" s="28" t="s">
        <v>27</v>
      </c>
      <c r="F26" s="28" t="s">
        <v>17</v>
      </c>
      <c r="G26" s="28">
        <v>137</v>
      </c>
      <c r="H26" s="28">
        <v>7.1159999999999997</v>
      </c>
      <c r="I26" s="28"/>
      <c r="J26" s="28">
        <v>130523</v>
      </c>
      <c r="K26" s="28"/>
      <c r="L26" s="28"/>
      <c r="M26" s="28">
        <f t="shared" si="12"/>
        <v>0.43395417187541557</v>
      </c>
      <c r="N26" s="28">
        <v>200</v>
      </c>
      <c r="O26" s="47">
        <f t="shared" si="0"/>
        <v>86.790834375083108</v>
      </c>
      <c r="P26" s="46">
        <v>4.7500000000000098E-2</v>
      </c>
      <c r="Q26" s="47">
        <f t="shared" si="1"/>
        <v>1827.1754605280616</v>
      </c>
      <c r="R26" s="28"/>
      <c r="S26" s="28">
        <v>0.11766042860899301</v>
      </c>
      <c r="T26" s="28">
        <v>2.4127689018484617E-2</v>
      </c>
      <c r="U26" s="47">
        <f t="shared" si="7"/>
        <v>0.31629374326642257</v>
      </c>
      <c r="V26" s="47">
        <f t="shared" si="8"/>
        <v>63.258748653284513</v>
      </c>
      <c r="W26" s="57">
        <f t="shared" si="9"/>
        <v>1331.7631295428291</v>
      </c>
      <c r="X26" s="58">
        <f t="shared" si="10"/>
        <v>1433.3533990943429</v>
      </c>
      <c r="Y26" s="59">
        <f t="shared" si="11"/>
        <v>1230.1728599913151</v>
      </c>
      <c r="Z26" s="21"/>
      <c r="AA26" s="2"/>
      <c r="AB26" s="2"/>
      <c r="AC26" s="2"/>
      <c r="AD26" s="2"/>
      <c r="AE26" s="2"/>
    </row>
    <row r="27" spans="1:31" x14ac:dyDescent="0.25">
      <c r="A27" s="28"/>
      <c r="B27" s="28"/>
      <c r="C27" s="28" t="s">
        <v>52</v>
      </c>
      <c r="D27" s="28" t="s">
        <v>123</v>
      </c>
      <c r="E27" s="28" t="s">
        <v>27</v>
      </c>
      <c r="F27" s="28" t="s">
        <v>18</v>
      </c>
      <c r="G27" s="28">
        <v>143</v>
      </c>
      <c r="H27" s="28">
        <v>7.1159999999999997</v>
      </c>
      <c r="I27" s="28"/>
      <c r="J27" s="28">
        <v>300776</v>
      </c>
      <c r="K27" s="28"/>
      <c r="L27" s="28"/>
      <c r="M27" s="28"/>
      <c r="N27" s="28">
        <v>200</v>
      </c>
      <c r="O27" s="47">
        <f t="shared" si="0"/>
        <v>0</v>
      </c>
      <c r="P27" s="46"/>
      <c r="Q27" s="47" t="e">
        <f t="shared" si="1"/>
        <v>#DIV/0!</v>
      </c>
      <c r="R27" s="28"/>
      <c r="S27" s="28">
        <v>0.11766042860899301</v>
      </c>
      <c r="T27" s="28">
        <v>2.4127689018484617E-2</v>
      </c>
      <c r="U27" s="47">
        <f t="shared" si="7"/>
        <v>-0.11766042860899301</v>
      </c>
      <c r="V27" s="47">
        <f t="shared" si="8"/>
        <v>-23.532085721798602</v>
      </c>
      <c r="W27" s="57" t="e">
        <f t="shared" si="9"/>
        <v>#DIV/0!</v>
      </c>
      <c r="X27" s="58" t="e">
        <f t="shared" si="10"/>
        <v>#DIV/0!</v>
      </c>
      <c r="Y27" s="59" t="e">
        <f t="shared" si="11"/>
        <v>#DIV/0!</v>
      </c>
      <c r="Z27" s="21"/>
      <c r="AA27" s="2"/>
      <c r="AB27" s="2"/>
      <c r="AC27" s="2"/>
      <c r="AD27" s="2"/>
      <c r="AE27" s="2"/>
    </row>
    <row r="28" spans="1:31" x14ac:dyDescent="0.25">
      <c r="A28" s="28"/>
      <c r="B28" s="28"/>
      <c r="C28" s="28" t="s">
        <v>140</v>
      </c>
      <c r="D28" s="28" t="s">
        <v>124</v>
      </c>
      <c r="E28" s="28" t="s">
        <v>27</v>
      </c>
      <c r="F28" s="28" t="s">
        <v>17</v>
      </c>
      <c r="G28" s="28">
        <v>137</v>
      </c>
      <c r="H28" s="28">
        <v>7.1159999999999997</v>
      </c>
      <c r="I28" s="28"/>
      <c r="J28" s="28">
        <v>264756</v>
      </c>
      <c r="K28" s="28"/>
      <c r="L28" s="28"/>
      <c r="M28" s="28">
        <f t="shared" si="12"/>
        <v>1.2409526175421492</v>
      </c>
      <c r="N28" s="28">
        <v>200</v>
      </c>
      <c r="O28" s="47">
        <f t="shared" si="0"/>
        <v>248.19052350842986</v>
      </c>
      <c r="P28" s="46">
        <v>0.10570000000000013</v>
      </c>
      <c r="Q28" s="47">
        <f t="shared" si="1"/>
        <v>2348.0655014988606</v>
      </c>
      <c r="R28" s="28"/>
      <c r="S28" s="28">
        <v>0.11766042860899301</v>
      </c>
      <c r="T28" s="28">
        <v>2.4127689018484617E-2</v>
      </c>
      <c r="U28" s="47">
        <f t="shared" si="7"/>
        <v>1.1232921889331562</v>
      </c>
      <c r="V28" s="47">
        <f t="shared" si="8"/>
        <v>224.65843778663123</v>
      </c>
      <c r="W28" s="57">
        <f t="shared" si="9"/>
        <v>2125.4346053607469</v>
      </c>
      <c r="X28" s="58">
        <f t="shared" si="10"/>
        <v>2171.0877539293083</v>
      </c>
      <c r="Y28" s="59">
        <f t="shared" si="11"/>
        <v>2079.7814567921864</v>
      </c>
      <c r="Z28" s="21"/>
      <c r="AA28" s="2"/>
      <c r="AB28" s="2"/>
      <c r="AC28" s="2"/>
      <c r="AD28" s="2"/>
      <c r="AE28" s="2"/>
    </row>
    <row r="29" spans="1:31" x14ac:dyDescent="0.25">
      <c r="A29" s="28"/>
      <c r="B29" s="28"/>
      <c r="C29" s="28" t="s">
        <v>140</v>
      </c>
      <c r="D29" s="28" t="s">
        <v>124</v>
      </c>
      <c r="E29" s="28" t="s">
        <v>27</v>
      </c>
      <c r="F29" s="28" t="s">
        <v>18</v>
      </c>
      <c r="G29" s="28">
        <v>143</v>
      </c>
      <c r="H29" s="28">
        <v>7.1159999999999997</v>
      </c>
      <c r="I29" s="28"/>
      <c r="J29" s="28">
        <v>213349</v>
      </c>
      <c r="K29" s="28"/>
      <c r="L29" s="28"/>
      <c r="M29" s="28"/>
      <c r="N29" s="28">
        <v>200</v>
      </c>
      <c r="O29" s="47">
        <f t="shared" si="0"/>
        <v>0</v>
      </c>
      <c r="P29" s="46"/>
      <c r="Q29" s="47" t="e">
        <f t="shared" si="1"/>
        <v>#DIV/0!</v>
      </c>
      <c r="R29" s="28"/>
      <c r="S29" s="28">
        <v>0.11766042860899301</v>
      </c>
      <c r="T29" s="28">
        <v>2.4127689018484617E-2</v>
      </c>
      <c r="U29" s="47">
        <f t="shared" si="7"/>
        <v>-0.11766042860899301</v>
      </c>
      <c r="V29" s="47">
        <f t="shared" si="8"/>
        <v>-23.532085721798602</v>
      </c>
      <c r="W29" s="57" t="e">
        <f t="shared" si="9"/>
        <v>#DIV/0!</v>
      </c>
      <c r="X29" s="58" t="e">
        <f t="shared" si="10"/>
        <v>#DIV/0!</v>
      </c>
      <c r="Y29" s="59" t="e">
        <f t="shared" si="11"/>
        <v>#DIV/0!</v>
      </c>
      <c r="Z29" s="21"/>
      <c r="AA29" s="2"/>
      <c r="AB29" s="2"/>
      <c r="AC29" s="2"/>
      <c r="AD29" s="2"/>
      <c r="AE29" s="2"/>
    </row>
    <row r="30" spans="1:31" x14ac:dyDescent="0.25">
      <c r="A30" s="28"/>
      <c r="B30" s="28"/>
      <c r="C30" s="28" t="s">
        <v>51</v>
      </c>
      <c r="D30" s="28" t="s">
        <v>125</v>
      </c>
      <c r="E30" s="28" t="s">
        <v>27</v>
      </c>
      <c r="F30" s="28" t="s">
        <v>17</v>
      </c>
      <c r="G30" s="28">
        <v>137</v>
      </c>
      <c r="H30" s="28">
        <v>7.117</v>
      </c>
      <c r="I30" s="28"/>
      <c r="J30" s="28">
        <v>505213</v>
      </c>
      <c r="K30" s="28"/>
      <c r="L30" s="28"/>
      <c r="M30" s="28">
        <f t="shared" si="12"/>
        <v>1.5242464195310921</v>
      </c>
      <c r="N30" s="28">
        <v>200</v>
      </c>
      <c r="O30" s="47">
        <f t="shared" si="0"/>
        <v>304.84928390621843</v>
      </c>
      <c r="P30" s="46">
        <v>5.6799999999999962E-2</v>
      </c>
      <c r="Q30" s="47">
        <f t="shared" si="1"/>
        <v>5367.0648575038495</v>
      </c>
      <c r="R30" s="28"/>
      <c r="S30" s="28">
        <v>0.11766042860899301</v>
      </c>
      <c r="T30" s="28">
        <v>2.4127689018484617E-2</v>
      </c>
      <c r="U30" s="47">
        <f t="shared" si="7"/>
        <v>1.406585990922099</v>
      </c>
      <c r="V30" s="47">
        <f t="shared" si="8"/>
        <v>281.31719818441979</v>
      </c>
      <c r="W30" s="57">
        <f t="shared" si="9"/>
        <v>4952.7675736693664</v>
      </c>
      <c r="X30" s="58">
        <f t="shared" si="10"/>
        <v>5037.7242251429034</v>
      </c>
      <c r="Y30" s="59">
        <f t="shared" si="11"/>
        <v>4867.8109221958293</v>
      </c>
      <c r="Z30" s="21"/>
      <c r="AA30" s="2"/>
      <c r="AB30" s="2"/>
      <c r="AC30" s="2"/>
      <c r="AD30" s="2"/>
      <c r="AE30" s="2"/>
    </row>
    <row r="31" spans="1:31" x14ac:dyDescent="0.25">
      <c r="A31" s="28"/>
      <c r="B31" s="28"/>
      <c r="C31" s="28" t="s">
        <v>51</v>
      </c>
      <c r="D31" s="28" t="s">
        <v>125</v>
      </c>
      <c r="E31" s="28" t="s">
        <v>27</v>
      </c>
      <c r="F31" s="28" t="s">
        <v>18</v>
      </c>
      <c r="G31" s="28">
        <v>143</v>
      </c>
      <c r="H31" s="28">
        <v>7.117</v>
      </c>
      <c r="I31" s="28"/>
      <c r="J31" s="28">
        <v>331451</v>
      </c>
      <c r="K31" s="28"/>
      <c r="L31" s="28"/>
      <c r="M31" s="28"/>
      <c r="N31" s="28">
        <v>200</v>
      </c>
      <c r="O31" s="47">
        <f t="shared" si="0"/>
        <v>0</v>
      </c>
      <c r="P31" s="46"/>
      <c r="Q31" s="47" t="e">
        <f t="shared" si="1"/>
        <v>#DIV/0!</v>
      </c>
      <c r="R31" s="28"/>
      <c r="S31" s="28">
        <v>0.11766042860899301</v>
      </c>
      <c r="T31" s="28">
        <v>2.4127689018484617E-2</v>
      </c>
      <c r="U31" s="47">
        <f t="shared" si="7"/>
        <v>-0.11766042860899301</v>
      </c>
      <c r="V31" s="47">
        <f t="shared" si="8"/>
        <v>-23.532085721798602</v>
      </c>
      <c r="W31" s="57" t="e">
        <f t="shared" si="9"/>
        <v>#DIV/0!</v>
      </c>
      <c r="X31" s="58" t="e">
        <f t="shared" si="10"/>
        <v>#DIV/0!</v>
      </c>
      <c r="Y31" s="59" t="e">
        <f t="shared" si="11"/>
        <v>#DIV/0!</v>
      </c>
      <c r="Z31" s="21"/>
      <c r="AA31" s="2"/>
      <c r="AB31" s="2"/>
      <c r="AC31" s="2"/>
      <c r="AD31" s="2"/>
      <c r="AE31" s="2"/>
    </row>
    <row r="32" spans="1:31" x14ac:dyDescent="0.25">
      <c r="A32" s="28"/>
      <c r="B32" s="28"/>
      <c r="C32" s="28" t="s">
        <v>52</v>
      </c>
      <c r="D32" s="28" t="s">
        <v>126</v>
      </c>
      <c r="E32" s="28" t="s">
        <v>27</v>
      </c>
      <c r="F32" s="28" t="s">
        <v>17</v>
      </c>
      <c r="G32" s="28">
        <v>137</v>
      </c>
      <c r="H32" s="28">
        <v>7.1159999999999997</v>
      </c>
      <c r="I32" s="28"/>
      <c r="J32" s="28">
        <v>179922</v>
      </c>
      <c r="K32" s="28"/>
      <c r="L32" s="28"/>
      <c r="M32" s="28">
        <f t="shared" si="12"/>
        <v>0.59252306901934437</v>
      </c>
      <c r="N32" s="28">
        <v>200</v>
      </c>
      <c r="O32" s="47">
        <f t="shared" si="0"/>
        <v>118.50461380386888</v>
      </c>
      <c r="P32" s="46">
        <v>4.6399999999999997E-2</v>
      </c>
      <c r="Q32" s="47">
        <f t="shared" si="1"/>
        <v>2553.9787457730363</v>
      </c>
      <c r="R32" s="28"/>
      <c r="S32" s="28">
        <v>0.11766042860899301</v>
      </c>
      <c r="T32" s="28">
        <v>2.4127689018484617E-2</v>
      </c>
      <c r="U32" s="47">
        <f t="shared" si="7"/>
        <v>0.47486264041035137</v>
      </c>
      <c r="V32" s="47">
        <f t="shared" si="8"/>
        <v>94.972528082070269</v>
      </c>
      <c r="W32" s="57">
        <f t="shared" si="9"/>
        <v>2046.8217259066869</v>
      </c>
      <c r="X32" s="58">
        <f t="shared" si="10"/>
        <v>2150.820385469121</v>
      </c>
      <c r="Y32" s="59">
        <f t="shared" si="11"/>
        <v>1942.8230663442534</v>
      </c>
      <c r="Z32" s="21"/>
      <c r="AA32" s="2"/>
      <c r="AB32" s="2"/>
      <c r="AC32" s="2"/>
      <c r="AD32" s="2"/>
      <c r="AE32" s="2"/>
    </row>
    <row r="33" spans="1:31" x14ac:dyDescent="0.25">
      <c r="A33" s="28"/>
      <c r="B33" s="28"/>
      <c r="C33" s="28" t="s">
        <v>52</v>
      </c>
      <c r="D33" s="28" t="s">
        <v>126</v>
      </c>
      <c r="E33" s="28" t="s">
        <v>27</v>
      </c>
      <c r="F33" s="28" t="s">
        <v>18</v>
      </c>
      <c r="G33" s="28">
        <v>143</v>
      </c>
      <c r="H33" s="28">
        <v>7.1159999999999997</v>
      </c>
      <c r="I33" s="28"/>
      <c r="J33" s="28">
        <v>303654</v>
      </c>
      <c r="K33" s="28"/>
      <c r="L33" s="28"/>
      <c r="M33" s="28"/>
      <c r="N33" s="28">
        <v>200</v>
      </c>
      <c r="O33" s="47">
        <f t="shared" si="0"/>
        <v>0</v>
      </c>
      <c r="P33" s="46"/>
      <c r="Q33" s="47" t="e">
        <f t="shared" si="1"/>
        <v>#DIV/0!</v>
      </c>
      <c r="R33" s="28"/>
      <c r="S33" s="28">
        <v>0.11766042860899301</v>
      </c>
      <c r="T33" s="28">
        <v>2.4127689018484617E-2</v>
      </c>
      <c r="U33" s="47">
        <f t="shared" si="7"/>
        <v>-0.11766042860899301</v>
      </c>
      <c r="V33" s="47">
        <f t="shared" si="8"/>
        <v>-23.532085721798602</v>
      </c>
      <c r="W33" s="57" t="e">
        <f t="shared" si="9"/>
        <v>#DIV/0!</v>
      </c>
      <c r="X33" s="58" t="e">
        <f t="shared" si="10"/>
        <v>#DIV/0!</v>
      </c>
      <c r="Y33" s="59" t="e">
        <f t="shared" si="11"/>
        <v>#DIV/0!</v>
      </c>
      <c r="Z33" s="21"/>
      <c r="AA33" s="2"/>
      <c r="AB33" s="2"/>
      <c r="AC33" s="2"/>
      <c r="AD33" s="2"/>
      <c r="AE33" s="2"/>
    </row>
    <row r="34" spans="1:31" x14ac:dyDescent="0.25">
      <c r="A34" s="28"/>
      <c r="B34" s="28"/>
      <c r="C34" s="28" t="s">
        <v>140</v>
      </c>
      <c r="D34" s="28" t="s">
        <v>127</v>
      </c>
      <c r="E34" s="28" t="s">
        <v>27</v>
      </c>
      <c r="F34" s="28" t="s">
        <v>17</v>
      </c>
      <c r="G34" s="28">
        <v>137</v>
      </c>
      <c r="H34" s="28">
        <v>7.1189999999999998</v>
      </c>
      <c r="I34" s="28"/>
      <c r="J34" s="28">
        <v>323042</v>
      </c>
      <c r="K34" s="28"/>
      <c r="L34" s="28"/>
      <c r="M34" s="28">
        <f t="shared" si="12"/>
        <v>1.1540058085742557</v>
      </c>
      <c r="N34" s="28">
        <v>200</v>
      </c>
      <c r="O34" s="47">
        <f t="shared" si="0"/>
        <v>230.80116171485113</v>
      </c>
      <c r="P34" s="46">
        <v>0.10240000000000005</v>
      </c>
      <c r="Q34" s="47">
        <f t="shared" si="1"/>
        <v>2253.917594871592</v>
      </c>
      <c r="R34" s="28"/>
      <c r="S34" s="28">
        <v>0.11766042860899301</v>
      </c>
      <c r="T34" s="28">
        <v>2.4127689018484617E-2</v>
      </c>
      <c r="U34" s="47">
        <f t="shared" si="7"/>
        <v>1.0363453799652627</v>
      </c>
      <c r="V34" s="47">
        <f t="shared" si="8"/>
        <v>207.26907599305252</v>
      </c>
      <c r="W34" s="57">
        <f t="shared" si="9"/>
        <v>2024.1120702446526</v>
      </c>
      <c r="X34" s="58">
        <f t="shared" si="10"/>
        <v>2071.2364628588807</v>
      </c>
      <c r="Y34" s="59">
        <f t="shared" si="11"/>
        <v>1976.9876776304252</v>
      </c>
      <c r="Z34" s="21"/>
      <c r="AA34" s="2"/>
      <c r="AB34" s="2"/>
      <c r="AC34" s="2"/>
      <c r="AD34" s="2"/>
      <c r="AE34" s="2"/>
    </row>
    <row r="35" spans="1:31" x14ac:dyDescent="0.25">
      <c r="A35" s="28"/>
      <c r="B35" s="28"/>
      <c r="C35" s="28" t="s">
        <v>140</v>
      </c>
      <c r="D35" s="28" t="s">
        <v>127</v>
      </c>
      <c r="E35" s="28" t="s">
        <v>27</v>
      </c>
      <c r="F35" s="28" t="s">
        <v>18</v>
      </c>
      <c r="G35" s="28">
        <v>143</v>
      </c>
      <c r="H35" s="28">
        <v>7.1189999999999998</v>
      </c>
      <c r="I35" s="28"/>
      <c r="J35" s="28">
        <v>279931</v>
      </c>
      <c r="K35" s="28"/>
      <c r="L35" s="28"/>
      <c r="M35" s="28"/>
      <c r="N35" s="28">
        <v>200</v>
      </c>
      <c r="O35" s="47">
        <f t="shared" si="0"/>
        <v>0</v>
      </c>
      <c r="P35" s="46"/>
      <c r="Q35" s="47" t="e">
        <f t="shared" si="1"/>
        <v>#DIV/0!</v>
      </c>
      <c r="R35" s="28"/>
      <c r="S35" s="28">
        <v>0.11766042860899301</v>
      </c>
      <c r="T35" s="28">
        <v>2.4127689018484617E-2</v>
      </c>
      <c r="U35" s="47">
        <f t="shared" si="7"/>
        <v>-0.11766042860899301</v>
      </c>
      <c r="V35" s="47">
        <f t="shared" si="8"/>
        <v>-23.532085721798602</v>
      </c>
      <c r="W35" s="57" t="e">
        <f t="shared" si="9"/>
        <v>#DIV/0!</v>
      </c>
      <c r="X35" s="58" t="e">
        <f t="shared" si="10"/>
        <v>#DIV/0!</v>
      </c>
      <c r="Y35" s="59" t="e">
        <f t="shared" si="11"/>
        <v>#DIV/0!</v>
      </c>
      <c r="Z35" s="21"/>
      <c r="AA35" s="2"/>
      <c r="AB35" s="2"/>
      <c r="AC35" s="2"/>
      <c r="AD35" s="2"/>
      <c r="AE35" s="2"/>
    </row>
    <row r="36" spans="1:31" x14ac:dyDescent="0.25">
      <c r="A36" s="28"/>
      <c r="B36" s="28"/>
      <c r="C36" s="28" t="s">
        <v>51</v>
      </c>
      <c r="D36" s="28" t="s">
        <v>128</v>
      </c>
      <c r="E36" s="28" t="s">
        <v>27</v>
      </c>
      <c r="F36" s="28" t="s">
        <v>17</v>
      </c>
      <c r="G36" s="28">
        <v>137</v>
      </c>
      <c r="H36" s="28">
        <v>7.1180000000000003</v>
      </c>
      <c r="I36" s="28"/>
      <c r="J36" s="28">
        <v>1018720</v>
      </c>
      <c r="K36" s="28"/>
      <c r="L36" s="28"/>
      <c r="M36" s="28">
        <f t="shared" si="12"/>
        <v>2.2524996572783031</v>
      </c>
      <c r="N36" s="28">
        <v>200</v>
      </c>
      <c r="O36" s="47">
        <f t="shared" si="0"/>
        <v>450.49993145566066</v>
      </c>
      <c r="P36" s="46">
        <v>5.2300000000000013E-2</v>
      </c>
      <c r="Q36" s="47">
        <f t="shared" si="1"/>
        <v>8613.7654198023047</v>
      </c>
      <c r="R36" s="28"/>
      <c r="S36" s="28">
        <v>0.11766042860899301</v>
      </c>
      <c r="T36" s="28">
        <v>2.4127689018484617E-2</v>
      </c>
      <c r="U36" s="47">
        <f t="shared" si="7"/>
        <v>2.1348392286693101</v>
      </c>
      <c r="V36" s="47">
        <f t="shared" si="8"/>
        <v>426.96784573386202</v>
      </c>
      <c r="W36" s="57">
        <f t="shared" si="9"/>
        <v>8163.8211421388514</v>
      </c>
      <c r="X36" s="58">
        <f t="shared" si="10"/>
        <v>8256.0876393414674</v>
      </c>
      <c r="Y36" s="59">
        <f t="shared" si="11"/>
        <v>8071.5546449362328</v>
      </c>
      <c r="Z36" s="21"/>
      <c r="AA36" s="2"/>
      <c r="AB36" s="2"/>
      <c r="AC36" s="2"/>
      <c r="AD36" s="2"/>
      <c r="AE36" s="2"/>
    </row>
    <row r="37" spans="1:31" x14ac:dyDescent="0.25">
      <c r="A37" s="28"/>
      <c r="B37" s="28"/>
      <c r="C37" s="28" t="s">
        <v>51</v>
      </c>
      <c r="D37" s="28" t="s">
        <v>128</v>
      </c>
      <c r="E37" s="28" t="s">
        <v>27</v>
      </c>
      <c r="F37" s="28" t="s">
        <v>18</v>
      </c>
      <c r="G37" s="28">
        <v>143</v>
      </c>
      <c r="H37" s="28">
        <v>7.1180000000000003</v>
      </c>
      <c r="I37" s="28"/>
      <c r="J37" s="28">
        <v>452262</v>
      </c>
      <c r="K37" s="28"/>
      <c r="L37" s="28"/>
      <c r="M37" s="28"/>
      <c r="N37" s="28">
        <v>200</v>
      </c>
      <c r="O37" s="47">
        <f t="shared" si="0"/>
        <v>0</v>
      </c>
      <c r="P37" s="46"/>
      <c r="Q37" s="47" t="e">
        <f t="shared" si="1"/>
        <v>#DIV/0!</v>
      </c>
      <c r="R37" s="28"/>
      <c r="S37" s="28">
        <v>0.11766042860899301</v>
      </c>
      <c r="T37" s="28">
        <v>2.4127689018484617E-2</v>
      </c>
      <c r="U37" s="47">
        <f t="shared" si="7"/>
        <v>-0.11766042860899301</v>
      </c>
      <c r="V37" s="47">
        <f t="shared" si="8"/>
        <v>-23.532085721798602</v>
      </c>
      <c r="W37" s="57" t="e">
        <f t="shared" si="9"/>
        <v>#DIV/0!</v>
      </c>
      <c r="X37" s="58" t="e">
        <f t="shared" si="10"/>
        <v>#DIV/0!</v>
      </c>
      <c r="Y37" s="59" t="e">
        <f t="shared" si="11"/>
        <v>#DIV/0!</v>
      </c>
      <c r="Z37" s="21"/>
      <c r="AA37" s="2"/>
      <c r="AB37" s="2"/>
      <c r="AC37" s="2"/>
      <c r="AD37" s="2"/>
      <c r="AE37" s="2"/>
    </row>
    <row r="38" spans="1:31" x14ac:dyDescent="0.25">
      <c r="A38" s="26"/>
      <c r="B38" s="26"/>
      <c r="C38" s="26"/>
      <c r="D38" s="26"/>
      <c r="E38" s="34"/>
      <c r="F38" s="35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7"/>
      <c r="X38" s="26"/>
      <c r="Y38" s="26"/>
      <c r="Z38" s="26"/>
      <c r="AA38" s="6"/>
      <c r="AB38" s="6"/>
      <c r="AC38" s="6"/>
      <c r="AD38" s="6"/>
      <c r="AE38" s="6"/>
    </row>
    <row r="39" spans="1:31" x14ac:dyDescent="0.25">
      <c r="A39" s="26"/>
      <c r="B39" s="26"/>
      <c r="C39" s="26"/>
      <c r="D39" s="26"/>
      <c r="E39" s="26"/>
      <c r="F39" s="35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7"/>
      <c r="X39" s="26"/>
      <c r="Y39" s="26"/>
      <c r="Z39" s="26"/>
      <c r="AA39" s="6"/>
      <c r="AB39" s="6"/>
      <c r="AC39" s="6"/>
      <c r="AD39" s="6"/>
      <c r="AE39" s="6"/>
    </row>
    <row r="40" spans="1:31" x14ac:dyDescent="0.25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7"/>
      <c r="X40" s="26"/>
      <c r="Y40" s="26"/>
      <c r="Z40" s="26"/>
      <c r="AA40" s="6"/>
      <c r="AB40" s="6"/>
      <c r="AC40" s="6"/>
      <c r="AD40" s="6"/>
      <c r="AE40" s="6"/>
    </row>
    <row r="41" spans="1:31" x14ac:dyDescent="0.25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7"/>
      <c r="X41" s="26"/>
      <c r="Y41" s="26"/>
      <c r="Z41" s="26"/>
      <c r="AA41" s="6"/>
      <c r="AB41" s="6"/>
      <c r="AC41" s="6"/>
      <c r="AD41" s="6"/>
      <c r="AE41" s="6"/>
    </row>
    <row r="42" spans="1:31" x14ac:dyDescent="0.25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7"/>
      <c r="X42" s="26"/>
      <c r="Y42" s="26"/>
      <c r="Z42" s="26"/>
      <c r="AA42" s="6"/>
      <c r="AB42" s="6"/>
      <c r="AC42" s="6"/>
      <c r="AD42" s="6"/>
      <c r="AE42" s="6"/>
    </row>
    <row r="43" spans="1:31" x14ac:dyDescent="0.25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7"/>
      <c r="X43" s="26"/>
      <c r="Y43" s="26"/>
      <c r="Z43" s="26"/>
      <c r="AA43" s="6"/>
      <c r="AB43" s="6"/>
      <c r="AC43" s="6"/>
      <c r="AD43" s="6"/>
      <c r="AE43" s="6"/>
    </row>
    <row r="44" spans="1:31" x14ac:dyDescent="0.25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7"/>
      <c r="X44" s="26"/>
      <c r="Y44" s="26"/>
      <c r="Z44" s="26"/>
      <c r="AA44" s="6"/>
      <c r="AB44" s="6"/>
      <c r="AC44" s="6"/>
      <c r="AD44" s="6"/>
      <c r="AE44" s="6"/>
    </row>
    <row r="45" spans="1:31" x14ac:dyDescent="0.2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7"/>
      <c r="X45" s="26"/>
      <c r="Y45" s="26"/>
      <c r="Z45" s="26"/>
      <c r="AA45" s="6"/>
      <c r="AB45" s="6"/>
      <c r="AC45" s="6"/>
      <c r="AD45" s="6"/>
      <c r="AE45" s="6"/>
    </row>
    <row r="46" spans="1:31" x14ac:dyDescent="0.25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7"/>
      <c r="X46" s="26"/>
      <c r="Y46" s="26"/>
      <c r="Z46" s="26"/>
      <c r="AA46" s="6"/>
      <c r="AB46" s="6"/>
      <c r="AC46" s="6"/>
      <c r="AD46" s="6"/>
      <c r="AE46" s="6"/>
    </row>
    <row r="47" spans="1:31" x14ac:dyDescent="0.25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7"/>
      <c r="X47" s="26"/>
      <c r="Y47" s="26"/>
      <c r="Z47" s="26"/>
      <c r="AA47" s="6"/>
      <c r="AB47" s="6"/>
      <c r="AC47" s="6"/>
      <c r="AD47" s="6"/>
      <c r="AE47" s="6"/>
    </row>
    <row r="48" spans="1:31" x14ac:dyDescent="0.25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7"/>
      <c r="X48" s="26"/>
      <c r="Y48" s="26"/>
      <c r="Z48" s="26"/>
      <c r="AA48" s="6"/>
      <c r="AB48" s="6"/>
      <c r="AC48" s="6"/>
      <c r="AD48" s="6"/>
      <c r="AE48" s="6"/>
    </row>
    <row r="49" spans="1:31" x14ac:dyDescent="0.25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7"/>
      <c r="X49" s="26"/>
      <c r="Y49" s="26"/>
      <c r="Z49" s="26"/>
      <c r="AA49" s="6"/>
      <c r="AB49" s="6"/>
      <c r="AC49" s="6"/>
      <c r="AD49" s="6"/>
      <c r="AE49" s="6"/>
    </row>
    <row r="50" spans="1:31" x14ac:dyDescent="0.25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7"/>
      <c r="X50" s="26"/>
      <c r="Y50" s="26"/>
      <c r="Z50" s="26"/>
      <c r="AA50" s="6"/>
      <c r="AB50" s="6"/>
      <c r="AC50" s="6"/>
      <c r="AD50" s="6"/>
      <c r="AE50" s="6"/>
    </row>
    <row r="51" spans="1:31" x14ac:dyDescent="0.25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7"/>
      <c r="X51" s="26"/>
      <c r="Y51" s="26"/>
      <c r="Z51" s="26"/>
      <c r="AA51" s="6"/>
      <c r="AB51" s="6"/>
      <c r="AC51" s="6"/>
      <c r="AD51" s="6"/>
      <c r="AE51" s="6"/>
    </row>
    <row r="52" spans="1:31" x14ac:dyDescent="0.25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7"/>
      <c r="X52" s="26"/>
      <c r="Y52" s="26"/>
      <c r="Z52" s="26"/>
      <c r="AA52" s="6"/>
      <c r="AB52" s="6"/>
      <c r="AC52" s="6"/>
      <c r="AD52" s="6"/>
      <c r="AE52" s="6"/>
    </row>
    <row r="53" spans="1:31" x14ac:dyDescent="0.25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7"/>
      <c r="X53" s="26"/>
      <c r="Y53" s="26"/>
      <c r="Z53" s="26"/>
      <c r="AA53" s="6"/>
      <c r="AB53" s="6"/>
      <c r="AC53" s="6"/>
      <c r="AD53" s="6"/>
      <c r="AE53" s="6"/>
    </row>
    <row r="54" spans="1:31" x14ac:dyDescent="0.25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7"/>
      <c r="X54" s="26"/>
      <c r="Y54" s="26"/>
      <c r="Z54" s="26"/>
      <c r="AA54" s="6"/>
      <c r="AB54" s="6"/>
      <c r="AC54" s="6"/>
      <c r="AD54" s="6"/>
      <c r="AE54" s="6"/>
    </row>
    <row r="55" spans="1:31" x14ac:dyDescent="0.2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7"/>
      <c r="X55" s="26"/>
      <c r="Y55" s="26"/>
      <c r="Z55" s="26"/>
      <c r="AA55" s="6"/>
      <c r="AB55" s="6"/>
      <c r="AC55" s="6"/>
      <c r="AD55" s="6"/>
      <c r="AE55" s="6"/>
    </row>
    <row r="56" spans="1:31" x14ac:dyDescent="0.25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7"/>
      <c r="X56" s="26"/>
      <c r="Y56" s="26"/>
      <c r="Z56" s="26"/>
      <c r="AA56" s="6"/>
      <c r="AB56" s="6"/>
      <c r="AC56" s="6"/>
      <c r="AD56" s="6"/>
      <c r="AE56" s="6"/>
    </row>
    <row r="57" spans="1:31" x14ac:dyDescent="0.25">
      <c r="A57" s="26"/>
      <c r="B57" s="26"/>
      <c r="C57" s="23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7"/>
      <c r="X57" s="26"/>
      <c r="Y57" s="26"/>
      <c r="Z57" s="26"/>
      <c r="AA57" s="6"/>
      <c r="AB57" s="6"/>
      <c r="AC57" s="6"/>
      <c r="AD57" s="6"/>
      <c r="AE57" s="6"/>
    </row>
    <row r="58" spans="1:31" x14ac:dyDescent="0.25">
      <c r="A58" s="26"/>
      <c r="B58" s="26"/>
      <c r="C58" s="23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7"/>
      <c r="X58" s="26"/>
      <c r="Y58" s="26"/>
      <c r="Z58" s="26"/>
      <c r="AA58" s="6"/>
      <c r="AB58" s="6"/>
      <c r="AC58" s="6"/>
      <c r="AD58" s="6"/>
      <c r="AE58" s="6"/>
    </row>
    <row r="59" spans="1:31" x14ac:dyDescent="0.25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7"/>
      <c r="X59" s="26"/>
      <c r="Y59" s="26"/>
      <c r="Z59" s="26"/>
      <c r="AA59" s="6"/>
      <c r="AB59" s="6"/>
      <c r="AC59" s="6"/>
      <c r="AD59" s="6"/>
      <c r="AE59" s="6"/>
    </row>
    <row r="60" spans="1:31" x14ac:dyDescent="0.25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7"/>
      <c r="X60" s="26"/>
      <c r="Y60" s="26"/>
      <c r="Z60" s="26"/>
      <c r="AA60" s="6"/>
      <c r="AB60" s="6"/>
      <c r="AC60" s="6"/>
      <c r="AD60" s="6"/>
      <c r="AE60" s="6"/>
    </row>
    <row r="61" spans="1:31" x14ac:dyDescent="0.25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7"/>
      <c r="X61" s="26"/>
      <c r="Y61" s="26"/>
      <c r="Z61" s="26"/>
      <c r="AA61" s="6"/>
      <c r="AB61" s="6"/>
      <c r="AC61" s="6"/>
      <c r="AD61" s="6"/>
      <c r="AE61" s="6"/>
    </row>
    <row r="62" spans="1:31" x14ac:dyDescent="0.25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7"/>
      <c r="X62" s="26"/>
      <c r="Y62" s="26"/>
      <c r="Z62" s="26"/>
      <c r="AA62" s="6"/>
      <c r="AB62" s="6"/>
      <c r="AC62" s="6"/>
      <c r="AD62" s="6"/>
      <c r="AE62" s="6"/>
    </row>
    <row r="63" spans="1:31" x14ac:dyDescent="0.25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7"/>
      <c r="X63" s="26"/>
      <c r="Y63" s="26"/>
      <c r="Z63" s="26"/>
      <c r="AA63" s="6"/>
      <c r="AB63" s="6"/>
      <c r="AC63" s="6"/>
      <c r="AD63" s="6"/>
      <c r="AE63" s="6"/>
    </row>
    <row r="64" spans="1:31" x14ac:dyDescent="0.25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7"/>
      <c r="X64" s="26"/>
      <c r="Y64" s="26"/>
      <c r="Z64" s="26"/>
      <c r="AA64" s="6"/>
      <c r="AB64" s="6"/>
      <c r="AC64" s="6"/>
      <c r="AD64" s="6"/>
      <c r="AE64" s="6"/>
    </row>
    <row r="65" spans="1:31" x14ac:dyDescent="0.2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7"/>
      <c r="X65" s="26"/>
      <c r="Y65" s="26"/>
      <c r="Z65" s="26"/>
      <c r="AA65" s="6"/>
      <c r="AB65" s="6"/>
      <c r="AC65" s="6"/>
      <c r="AD65" s="6"/>
      <c r="AE65" s="6"/>
    </row>
    <row r="66" spans="1:31" x14ac:dyDescent="0.25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7"/>
      <c r="X66" s="26"/>
      <c r="Y66" s="26"/>
      <c r="Z66" s="26"/>
      <c r="AA66" s="6"/>
      <c r="AB66" s="6"/>
      <c r="AC66" s="6"/>
      <c r="AD66" s="6"/>
      <c r="AE66" s="6"/>
    </row>
    <row r="67" spans="1:31" x14ac:dyDescent="0.25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7"/>
      <c r="X67" s="26"/>
      <c r="Y67" s="26"/>
      <c r="Z67" s="26"/>
      <c r="AA67" s="6"/>
      <c r="AB67" s="6"/>
      <c r="AC67" s="6"/>
      <c r="AD67" s="6"/>
      <c r="AE67" s="6"/>
    </row>
    <row r="68" spans="1:31" x14ac:dyDescent="0.25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7"/>
      <c r="X68" s="26"/>
      <c r="Y68" s="26"/>
      <c r="Z68" s="26"/>
      <c r="AA68" s="6"/>
      <c r="AB68" s="6"/>
      <c r="AC68" s="6"/>
      <c r="AD68" s="6"/>
      <c r="AE68" s="6"/>
    </row>
    <row r="69" spans="1:31" x14ac:dyDescent="0.25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7"/>
      <c r="X69" s="26"/>
      <c r="Y69" s="26"/>
      <c r="Z69" s="26"/>
      <c r="AA69" s="6"/>
      <c r="AB69" s="6"/>
      <c r="AC69" s="6"/>
      <c r="AD69" s="6"/>
      <c r="AE69" s="6"/>
    </row>
    <row r="70" spans="1:31" x14ac:dyDescent="0.25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7"/>
      <c r="X70" s="26"/>
      <c r="Y70" s="26"/>
      <c r="Z70" s="26"/>
      <c r="AA70" s="6"/>
      <c r="AB70" s="6"/>
      <c r="AC70" s="6"/>
      <c r="AD70" s="6"/>
      <c r="AE70" s="6"/>
    </row>
    <row r="71" spans="1:31" x14ac:dyDescent="0.25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7"/>
      <c r="X71" s="26"/>
      <c r="Y71" s="26"/>
      <c r="Z71" s="26"/>
      <c r="AA71" s="6"/>
      <c r="AB71" s="6"/>
      <c r="AC71" s="6"/>
      <c r="AD71" s="6"/>
      <c r="AE71" s="6"/>
    </row>
    <row r="72" spans="1:31" x14ac:dyDescent="0.25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7"/>
      <c r="X72" s="26"/>
      <c r="Y72" s="26"/>
      <c r="Z72" s="26"/>
      <c r="AA72" s="6"/>
      <c r="AB72" s="6"/>
      <c r="AC72" s="6"/>
      <c r="AD72" s="6"/>
      <c r="AE72" s="6"/>
    </row>
    <row r="73" spans="1:31" x14ac:dyDescent="0.25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7"/>
      <c r="X73" s="26"/>
      <c r="Y73" s="26"/>
      <c r="Z73" s="26"/>
      <c r="AA73" s="6"/>
      <c r="AB73" s="6"/>
      <c r="AC73" s="6"/>
      <c r="AD73" s="6"/>
      <c r="AE73" s="6"/>
    </row>
    <row r="74" spans="1:31" x14ac:dyDescent="0.25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7"/>
      <c r="X74" s="26"/>
      <c r="Y74" s="26"/>
      <c r="Z74" s="26"/>
      <c r="AA74" s="6"/>
      <c r="AB74" s="6"/>
      <c r="AC74" s="6"/>
      <c r="AD74" s="6"/>
      <c r="AE74" s="6"/>
    </row>
    <row r="75" spans="1:31" x14ac:dyDescent="0.2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7"/>
      <c r="X75" s="26"/>
      <c r="Y75" s="26"/>
      <c r="Z75" s="26"/>
      <c r="AA75" s="6"/>
      <c r="AB75" s="6"/>
      <c r="AC75" s="6"/>
      <c r="AD75" s="6"/>
      <c r="AE75" s="6"/>
    </row>
    <row r="76" spans="1:31" x14ac:dyDescent="0.25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7"/>
      <c r="X76" s="26"/>
      <c r="Y76" s="26"/>
      <c r="Z76" s="26"/>
      <c r="AA76" s="6"/>
      <c r="AB76" s="6"/>
      <c r="AC76" s="6"/>
      <c r="AD76" s="6"/>
      <c r="AE76" s="6"/>
    </row>
    <row r="77" spans="1:31" x14ac:dyDescent="0.25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7"/>
      <c r="X77" s="26"/>
      <c r="Y77" s="26"/>
      <c r="Z77" s="26"/>
      <c r="AA77" s="6"/>
      <c r="AB77" s="6"/>
      <c r="AC77" s="6"/>
      <c r="AD77" s="6"/>
      <c r="AE77" s="6"/>
    </row>
    <row r="78" spans="1:31" x14ac:dyDescent="0.25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7"/>
      <c r="X78" s="26"/>
      <c r="Y78" s="26"/>
      <c r="Z78" s="26"/>
      <c r="AA78" s="6"/>
      <c r="AB78" s="6"/>
      <c r="AC78" s="6"/>
      <c r="AD78" s="6"/>
      <c r="AE78" s="6"/>
    </row>
    <row r="79" spans="1:31" x14ac:dyDescent="0.25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7"/>
      <c r="X79" s="26"/>
      <c r="Y79" s="26"/>
      <c r="Z79" s="26"/>
      <c r="AA79" s="6"/>
      <c r="AB79" s="6"/>
      <c r="AC79" s="6"/>
      <c r="AD79" s="6"/>
      <c r="AE79" s="6"/>
    </row>
    <row r="80" spans="1:31" x14ac:dyDescent="0.25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7"/>
      <c r="X80" s="26"/>
      <c r="Y80" s="26"/>
      <c r="Z80" s="26"/>
      <c r="AA80" s="6"/>
      <c r="AB80" s="6"/>
      <c r="AC80" s="6"/>
      <c r="AD80" s="6"/>
      <c r="AE80" s="6"/>
    </row>
    <row r="81" spans="1:23" x14ac:dyDescent="0.25">
      <c r="A81" s="8"/>
      <c r="B81" s="8"/>
      <c r="C81" s="8"/>
      <c r="D81" s="8"/>
      <c r="E81" s="8"/>
      <c r="F81" s="8"/>
      <c r="G81" s="8"/>
      <c r="N81" s="8"/>
      <c r="P81" s="8"/>
      <c r="W81" s="11"/>
    </row>
    <row r="82" spans="1:23" x14ac:dyDescent="0.25">
      <c r="A82" s="8"/>
      <c r="B82" s="8"/>
      <c r="C82" s="8"/>
      <c r="D82" s="8"/>
      <c r="E82" s="8"/>
      <c r="F82" s="8"/>
      <c r="G82" s="8"/>
      <c r="N82" s="8"/>
      <c r="P82" s="8"/>
      <c r="W82" s="11"/>
    </row>
    <row r="83" spans="1:23" x14ac:dyDescent="0.25">
      <c r="A83" s="8"/>
      <c r="B83" s="8"/>
      <c r="C83" s="8"/>
      <c r="D83" s="8"/>
      <c r="E83" s="8"/>
      <c r="F83" s="8"/>
      <c r="G83" s="8"/>
      <c r="N83" s="8"/>
      <c r="P83" s="8"/>
      <c r="W83" s="11"/>
    </row>
    <row r="84" spans="1:23" x14ac:dyDescent="0.25">
      <c r="A84" s="8"/>
      <c r="B84" s="8"/>
      <c r="C84" s="8"/>
      <c r="D84" s="8"/>
      <c r="E84" s="8"/>
      <c r="F84" s="8"/>
      <c r="G84" s="8"/>
      <c r="N84" s="8"/>
      <c r="P84" s="8"/>
      <c r="W84" s="11"/>
    </row>
    <row r="85" spans="1:23" x14ac:dyDescent="0.25">
      <c r="A85" s="8"/>
      <c r="B85" s="8"/>
      <c r="C85" s="8"/>
      <c r="D85" s="8"/>
      <c r="E85" s="8"/>
      <c r="F85" s="8"/>
      <c r="G85" s="8"/>
      <c r="N85" s="8"/>
      <c r="P85" s="8"/>
      <c r="W85" s="11"/>
    </row>
    <row r="86" spans="1:23" x14ac:dyDescent="0.25">
      <c r="A86" s="8"/>
      <c r="B86" s="8"/>
      <c r="C86" s="8"/>
      <c r="D86" s="8"/>
      <c r="E86" s="8"/>
      <c r="F86" s="8"/>
      <c r="G86" s="8"/>
      <c r="N86" s="8"/>
      <c r="P86" s="8"/>
      <c r="W86" s="11"/>
    </row>
    <row r="87" spans="1:23" x14ac:dyDescent="0.25">
      <c r="A87" s="8"/>
      <c r="B87" s="8"/>
      <c r="C87" s="8"/>
      <c r="D87" s="8"/>
      <c r="E87" s="8"/>
    </row>
    <row r="88" spans="1:23" x14ac:dyDescent="0.25">
      <c r="A88" s="8"/>
      <c r="B88" s="8"/>
      <c r="C88" s="8"/>
      <c r="D88" s="8"/>
      <c r="E88" s="8"/>
    </row>
    <row r="89" spans="1:23" x14ac:dyDescent="0.25">
      <c r="A89" s="8"/>
      <c r="B89" s="8"/>
      <c r="C89" s="8"/>
      <c r="D89" s="8"/>
      <c r="E89" s="8"/>
    </row>
    <row r="90" spans="1:23" x14ac:dyDescent="0.25">
      <c r="A90" s="8"/>
      <c r="B90" s="8"/>
      <c r="C90" s="8"/>
      <c r="D90" s="8"/>
      <c r="E90" s="8"/>
    </row>
    <row r="91" spans="1:23" x14ac:dyDescent="0.25">
      <c r="A91" s="8"/>
      <c r="B91" s="8"/>
      <c r="C91" s="8"/>
      <c r="D91" s="8"/>
      <c r="E91" s="8"/>
    </row>
    <row r="92" spans="1:23" x14ac:dyDescent="0.25">
      <c r="A92" s="8"/>
      <c r="B92" s="8"/>
      <c r="C92" s="8"/>
      <c r="D92" s="8"/>
      <c r="E92" s="8"/>
    </row>
    <row r="93" spans="1:23" x14ac:dyDescent="0.25">
      <c r="A93" s="8"/>
      <c r="B93" s="8"/>
      <c r="C93" s="8"/>
      <c r="D93" s="8"/>
      <c r="E93" s="8"/>
    </row>
    <row r="94" spans="1:23" x14ac:dyDescent="0.25">
      <c r="A94" s="8"/>
      <c r="B94" s="8"/>
      <c r="C94" s="8"/>
      <c r="D94" s="8"/>
      <c r="E94" s="8"/>
    </row>
    <row r="95" spans="1:23" x14ac:dyDescent="0.25">
      <c r="A95" s="8"/>
      <c r="B95" s="8"/>
      <c r="C95" s="8"/>
      <c r="D95" s="8"/>
      <c r="E95" s="8"/>
    </row>
    <row r="96" spans="1:23" x14ac:dyDescent="0.25">
      <c r="A96" s="8"/>
      <c r="B96" s="8"/>
      <c r="C96" s="8"/>
      <c r="D96" s="8"/>
      <c r="E96" s="8"/>
    </row>
    <row r="97" spans="1:5" x14ac:dyDescent="0.25">
      <c r="A97" s="8"/>
      <c r="B97" s="8"/>
      <c r="C97" s="8"/>
      <c r="D97" s="8"/>
      <c r="E97" s="8"/>
    </row>
    <row r="98" spans="1:5" x14ac:dyDescent="0.25">
      <c r="A98" s="8"/>
      <c r="B98" s="8"/>
      <c r="C98" s="8"/>
      <c r="D98" s="8"/>
      <c r="E98" s="8"/>
    </row>
    <row r="99" spans="1:5" x14ac:dyDescent="0.25">
      <c r="A99" s="8"/>
      <c r="B99" s="8"/>
      <c r="C99" s="8"/>
      <c r="D99" s="8"/>
      <c r="E99" s="8"/>
    </row>
    <row r="100" spans="1:5" x14ac:dyDescent="0.25">
      <c r="A100" s="8"/>
      <c r="B100" s="8"/>
      <c r="C100" s="8"/>
      <c r="D100" s="8"/>
      <c r="E100" s="8"/>
    </row>
    <row r="101" spans="1:5" x14ac:dyDescent="0.25">
      <c r="A101" s="8"/>
      <c r="B101" s="8"/>
      <c r="C101" s="8"/>
      <c r="D101" s="8"/>
      <c r="E101" s="8"/>
    </row>
    <row r="102" spans="1:5" x14ac:dyDescent="0.25">
      <c r="A102" s="8"/>
      <c r="B102" s="8"/>
      <c r="C102" s="8"/>
      <c r="D102" s="8"/>
      <c r="E102" s="8"/>
    </row>
    <row r="103" spans="1:5" x14ac:dyDescent="0.25">
      <c r="A103" s="8"/>
      <c r="B103" s="8"/>
      <c r="C103" s="8"/>
      <c r="D103" s="8"/>
      <c r="E103" s="8"/>
    </row>
    <row r="104" spans="1:5" x14ac:dyDescent="0.25">
      <c r="A104" s="8"/>
      <c r="B104" s="8"/>
      <c r="C104" s="8"/>
      <c r="D104" s="8"/>
      <c r="E104" s="8"/>
    </row>
    <row r="105" spans="1:5" x14ac:dyDescent="0.25">
      <c r="A105" s="8"/>
      <c r="B105" s="8"/>
      <c r="C105" s="8"/>
      <c r="D105" s="8"/>
      <c r="E105" s="8"/>
    </row>
    <row r="106" spans="1:5" x14ac:dyDescent="0.25">
      <c r="A106" s="8"/>
      <c r="B106" s="8"/>
      <c r="C106" s="8"/>
      <c r="D106" s="8"/>
      <c r="E106" s="8"/>
    </row>
    <row r="107" spans="1:5" x14ac:dyDescent="0.25">
      <c r="A107" s="8"/>
      <c r="B107" s="8"/>
      <c r="C107" s="8"/>
      <c r="D107" s="8"/>
      <c r="E107" s="8"/>
    </row>
    <row r="108" spans="1:5" x14ac:dyDescent="0.25">
      <c r="A108" s="8"/>
      <c r="B108" s="8"/>
      <c r="C108" s="8"/>
      <c r="D108" s="8"/>
      <c r="E108" s="8"/>
    </row>
    <row r="109" spans="1:5" x14ac:dyDescent="0.25">
      <c r="A109" s="8"/>
      <c r="B109" s="8"/>
      <c r="C109" s="8"/>
      <c r="D109" s="8"/>
      <c r="E109" s="8"/>
    </row>
    <row r="110" spans="1:5" x14ac:dyDescent="0.25">
      <c r="A110" s="8"/>
      <c r="B110" s="8"/>
      <c r="C110" s="8"/>
      <c r="D110" s="8"/>
      <c r="E110" s="8"/>
    </row>
    <row r="111" spans="1:5" x14ac:dyDescent="0.25">
      <c r="A111" s="8"/>
      <c r="B111" s="8"/>
      <c r="C111" s="8"/>
      <c r="D111" s="8"/>
      <c r="E111" s="8"/>
    </row>
    <row r="112" spans="1:5" x14ac:dyDescent="0.25">
      <c r="A112" s="8"/>
      <c r="B112" s="8"/>
      <c r="C112" s="8"/>
      <c r="D112" s="8"/>
      <c r="E112" s="8"/>
    </row>
    <row r="113" spans="1:5" x14ac:dyDescent="0.25">
      <c r="A113" s="8"/>
      <c r="B113" s="8"/>
      <c r="C113" s="8"/>
      <c r="D113" s="8"/>
      <c r="E113" s="8"/>
    </row>
    <row r="114" spans="1:5" x14ac:dyDescent="0.25">
      <c r="A114" s="8"/>
      <c r="B114" s="8"/>
      <c r="C114" s="8"/>
      <c r="D114" s="8"/>
      <c r="E114" s="8"/>
    </row>
    <row r="115" spans="1:5" x14ac:dyDescent="0.25">
      <c r="A115" s="8"/>
      <c r="B115" s="8"/>
      <c r="C115" s="8"/>
      <c r="D115" s="8"/>
      <c r="E115" s="8"/>
    </row>
    <row r="116" spans="1:5" x14ac:dyDescent="0.25">
      <c r="A116" s="8"/>
      <c r="B116" s="8"/>
      <c r="C116" s="8"/>
      <c r="D116" s="8"/>
      <c r="E116" s="8"/>
    </row>
    <row r="117" spans="1:5" x14ac:dyDescent="0.25">
      <c r="A117" s="8"/>
      <c r="B117" s="8"/>
      <c r="C117" s="8"/>
      <c r="D117" s="8"/>
      <c r="E117" s="8"/>
    </row>
    <row r="118" spans="1:5" x14ac:dyDescent="0.25">
      <c r="A118" s="8"/>
      <c r="B118" s="8"/>
      <c r="C118" s="8"/>
      <c r="D118" s="8"/>
      <c r="E118" s="8"/>
    </row>
    <row r="119" spans="1:5" x14ac:dyDescent="0.25">
      <c r="A119" s="8"/>
      <c r="B119" s="8"/>
      <c r="C119" s="8"/>
      <c r="D119" s="8"/>
      <c r="E119" s="8"/>
    </row>
    <row r="120" spans="1:5" x14ac:dyDescent="0.25">
      <c r="A120" s="8"/>
      <c r="B120" s="8"/>
      <c r="C120" s="8"/>
      <c r="D120" s="8"/>
      <c r="E120" s="8"/>
    </row>
    <row r="121" spans="1:5" x14ac:dyDescent="0.25">
      <c r="A121" s="8"/>
      <c r="B121" s="8"/>
      <c r="C121" s="8"/>
      <c r="D121" s="8"/>
      <c r="E121" s="8"/>
    </row>
    <row r="122" spans="1:5" x14ac:dyDescent="0.25">
      <c r="A122" s="8"/>
      <c r="B122" s="8"/>
      <c r="C122" s="8"/>
      <c r="D122" s="8"/>
      <c r="E122" s="8"/>
    </row>
    <row r="123" spans="1:5" x14ac:dyDescent="0.25">
      <c r="A123" s="8"/>
      <c r="B123" s="8"/>
      <c r="C123" s="8"/>
      <c r="D123" s="8"/>
      <c r="E123" s="8"/>
    </row>
    <row r="124" spans="1:5" x14ac:dyDescent="0.25">
      <c r="A124" s="8"/>
      <c r="B124" s="8"/>
      <c r="C124" s="8"/>
      <c r="D124" s="8"/>
      <c r="E124" s="8"/>
    </row>
    <row r="125" spans="1:5" x14ac:dyDescent="0.25">
      <c r="A125" s="8"/>
      <c r="B125" s="8"/>
      <c r="C125" s="8"/>
      <c r="D125" s="8"/>
      <c r="E125" s="8"/>
    </row>
    <row r="126" spans="1:5" x14ac:dyDescent="0.25">
      <c r="A126" s="8"/>
      <c r="B126" s="8"/>
      <c r="C126" s="8"/>
      <c r="D126" s="8"/>
      <c r="E126" s="8"/>
    </row>
    <row r="127" spans="1:5" x14ac:dyDescent="0.25">
      <c r="A127" s="8"/>
      <c r="B127" s="8"/>
      <c r="C127" s="8"/>
      <c r="D127" s="8"/>
      <c r="E127" s="8"/>
    </row>
    <row r="128" spans="1:5" x14ac:dyDescent="0.25">
      <c r="A128" s="8"/>
      <c r="B128" s="8"/>
      <c r="C128" s="8"/>
      <c r="D128" s="8"/>
      <c r="E128" s="8"/>
    </row>
    <row r="129" spans="1:5" x14ac:dyDescent="0.25">
      <c r="A129" s="8"/>
      <c r="B129" s="8"/>
      <c r="C129" s="8"/>
      <c r="D129" s="8"/>
      <c r="E129" s="8"/>
    </row>
    <row r="130" spans="1:5" x14ac:dyDescent="0.25">
      <c r="A130" s="8"/>
      <c r="B130" s="8"/>
      <c r="C130" s="8"/>
      <c r="D130" s="8"/>
      <c r="E130" s="8"/>
    </row>
    <row r="131" spans="1:5" x14ac:dyDescent="0.25">
      <c r="A131" s="8"/>
      <c r="B131" s="8"/>
      <c r="C131" s="8"/>
      <c r="D131" s="8"/>
      <c r="E131" s="8"/>
    </row>
    <row r="132" spans="1:5" x14ac:dyDescent="0.25">
      <c r="A132" s="8"/>
      <c r="B132" s="8"/>
      <c r="C132" s="8"/>
      <c r="D132" s="8"/>
      <c r="E132" s="8"/>
    </row>
    <row r="133" spans="1:5" x14ac:dyDescent="0.25">
      <c r="A133" s="8"/>
      <c r="B133" s="8"/>
      <c r="C133" s="8"/>
      <c r="D133" s="8"/>
      <c r="E133" s="8"/>
    </row>
    <row r="134" spans="1:5" x14ac:dyDescent="0.25">
      <c r="A134" s="8"/>
      <c r="B134" s="8"/>
      <c r="C134" s="8"/>
      <c r="D134" s="8"/>
      <c r="E134" s="8"/>
    </row>
    <row r="135" spans="1:5" x14ac:dyDescent="0.25">
      <c r="A135" s="8"/>
      <c r="B135" s="8"/>
      <c r="C135" s="8"/>
      <c r="D135" s="8"/>
      <c r="E135" s="8"/>
    </row>
    <row r="136" spans="1:5" x14ac:dyDescent="0.25">
      <c r="A136" s="8"/>
      <c r="B136" s="8"/>
      <c r="C136" s="8"/>
      <c r="D136" s="8"/>
      <c r="E136" s="8"/>
    </row>
    <row r="137" spans="1:5" x14ac:dyDescent="0.25">
      <c r="A137" s="8"/>
      <c r="B137" s="8"/>
      <c r="C137" s="8"/>
      <c r="D137" s="8"/>
      <c r="E137" s="8"/>
    </row>
    <row r="138" spans="1:5" x14ac:dyDescent="0.25">
      <c r="A138" s="8"/>
      <c r="B138" s="8"/>
      <c r="C138" s="8"/>
      <c r="D138" s="8"/>
      <c r="E138" s="8"/>
    </row>
    <row r="139" spans="1:5" x14ac:dyDescent="0.25">
      <c r="A139" s="8"/>
      <c r="B139" s="8"/>
      <c r="C139" s="8"/>
      <c r="D139" s="8"/>
      <c r="E139" s="8"/>
    </row>
    <row r="140" spans="1:5" x14ac:dyDescent="0.25">
      <c r="A140" s="8"/>
      <c r="B140" s="8"/>
      <c r="C140" s="8"/>
      <c r="D140" s="8"/>
      <c r="E140" s="8"/>
    </row>
    <row r="141" spans="1:5" x14ac:dyDescent="0.25">
      <c r="A141" s="8"/>
      <c r="B141" s="8"/>
      <c r="C141" s="8"/>
      <c r="D141" s="8"/>
      <c r="E141" s="8"/>
    </row>
    <row r="142" spans="1:5" x14ac:dyDescent="0.25">
      <c r="A142" s="8"/>
      <c r="B142" s="8"/>
      <c r="C142" s="8"/>
      <c r="D142" s="8"/>
      <c r="E142" s="8"/>
    </row>
    <row r="143" spans="1:5" x14ac:dyDescent="0.25">
      <c r="A143" s="8"/>
      <c r="B143" s="8"/>
      <c r="C143" s="8"/>
      <c r="D143" s="8"/>
      <c r="E143" s="8"/>
    </row>
    <row r="144" spans="1:5" x14ac:dyDescent="0.25">
      <c r="A144" s="8"/>
      <c r="B144" s="8"/>
      <c r="C144" s="8"/>
      <c r="D144" s="8"/>
      <c r="E144" s="8"/>
    </row>
    <row r="145" spans="1:5" x14ac:dyDescent="0.25">
      <c r="A145" s="8"/>
      <c r="B145" s="8"/>
      <c r="C145" s="8"/>
      <c r="D145" s="8"/>
      <c r="E145" s="8"/>
    </row>
    <row r="146" spans="1:5" x14ac:dyDescent="0.25">
      <c r="A146" s="8"/>
      <c r="B146" s="8"/>
      <c r="C146" s="8"/>
      <c r="D146" s="8"/>
      <c r="E146" s="8"/>
    </row>
    <row r="147" spans="1:5" x14ac:dyDescent="0.25">
      <c r="A147" s="8"/>
      <c r="B147" s="8"/>
      <c r="C147" s="8"/>
      <c r="D147" s="8"/>
      <c r="E147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F5766-AA1E-4C8F-8015-478841EF1422}">
  <dimension ref="A1:S37"/>
  <sheetViews>
    <sheetView workbookViewId="0">
      <selection activeCell="I25" sqref="I25"/>
    </sheetView>
  </sheetViews>
  <sheetFormatPr defaultRowHeight="13.2" x14ac:dyDescent="0.25"/>
  <cols>
    <col min="2" max="2" width="12.44140625" customWidth="1"/>
    <col min="3" max="3" width="16.6640625" customWidth="1"/>
    <col min="4" max="4" width="11.77734375" customWidth="1"/>
  </cols>
  <sheetData>
    <row r="1" spans="1:19" s="44" customFormat="1" x14ac:dyDescent="0.25">
      <c r="A1" s="44" t="s">
        <v>47</v>
      </c>
      <c r="B1" s="44" t="s">
        <v>142</v>
      </c>
      <c r="C1" s="44" t="s">
        <v>143</v>
      </c>
      <c r="D1" s="44" t="s">
        <v>144</v>
      </c>
      <c r="J1" s="44" t="s">
        <v>47</v>
      </c>
      <c r="K1" s="44" t="s">
        <v>144</v>
      </c>
    </row>
    <row r="2" spans="1:19" x14ac:dyDescent="0.25">
      <c r="A2" t="s">
        <v>129</v>
      </c>
      <c r="B2">
        <v>1.1008</v>
      </c>
      <c r="C2">
        <v>1.2101</v>
      </c>
      <c r="D2">
        <f>C2-B2</f>
        <v>0.10929999999999995</v>
      </c>
      <c r="F2" t="s">
        <v>145</v>
      </c>
      <c r="M2" s="28" t="s">
        <v>109</v>
      </c>
      <c r="N2" t="s">
        <v>109</v>
      </c>
      <c r="O2">
        <v>0.1039000000000001</v>
      </c>
      <c r="Q2" s="28" t="s">
        <v>111</v>
      </c>
      <c r="R2" t="s">
        <v>111</v>
      </c>
      <c r="S2">
        <v>6.5700000000000092E-2</v>
      </c>
    </row>
    <row r="3" spans="1:19" x14ac:dyDescent="0.25">
      <c r="A3" t="s">
        <v>136</v>
      </c>
      <c r="B3">
        <v>1.1040000000000001</v>
      </c>
      <c r="C3">
        <v>1.2112000000000001</v>
      </c>
      <c r="D3">
        <f t="shared" ref="D3:D37" si="0">C3-B3</f>
        <v>0.10719999999999996</v>
      </c>
      <c r="F3" t="s">
        <v>146</v>
      </c>
      <c r="M3" s="28" t="s">
        <v>109</v>
      </c>
      <c r="N3" t="s">
        <v>109</v>
      </c>
      <c r="O3">
        <v>0.1039000000000001</v>
      </c>
      <c r="Q3" s="28" t="s">
        <v>111</v>
      </c>
      <c r="R3" t="s">
        <v>111</v>
      </c>
      <c r="S3">
        <v>6.5700000000000092E-2</v>
      </c>
    </row>
    <row r="4" spans="1:19" x14ac:dyDescent="0.25">
      <c r="A4" t="s">
        <v>133</v>
      </c>
      <c r="B4">
        <v>1.0865</v>
      </c>
      <c r="C4">
        <v>1.1940999999999999</v>
      </c>
      <c r="D4">
        <f t="shared" si="0"/>
        <v>0.10759999999999992</v>
      </c>
      <c r="F4" t="s">
        <v>147</v>
      </c>
      <c r="M4" s="28" t="s">
        <v>110</v>
      </c>
      <c r="N4" t="s">
        <v>110</v>
      </c>
      <c r="O4">
        <v>0.1863999999999999</v>
      </c>
      <c r="Q4" s="28" t="s">
        <v>112</v>
      </c>
      <c r="R4" t="s">
        <v>112</v>
      </c>
      <c r="S4">
        <v>0.10860000000000003</v>
      </c>
    </row>
    <row r="5" spans="1:19" x14ac:dyDescent="0.25">
      <c r="A5" t="s">
        <v>135</v>
      </c>
      <c r="B5">
        <v>1.0978000000000001</v>
      </c>
      <c r="C5">
        <v>1.2024999999999999</v>
      </c>
      <c r="D5">
        <f t="shared" si="0"/>
        <v>0.10469999999999979</v>
      </c>
      <c r="F5" t="s">
        <v>148</v>
      </c>
      <c r="M5" s="28" t="s">
        <v>110</v>
      </c>
      <c r="N5" t="s">
        <v>110</v>
      </c>
      <c r="O5">
        <v>0.1863999999999999</v>
      </c>
      <c r="Q5" s="28" t="s">
        <v>112</v>
      </c>
      <c r="R5" t="s">
        <v>112</v>
      </c>
      <c r="S5">
        <v>0.10860000000000003</v>
      </c>
    </row>
    <row r="6" spans="1:19" x14ac:dyDescent="0.25">
      <c r="A6" t="s">
        <v>109</v>
      </c>
      <c r="B6">
        <v>1.1035999999999999</v>
      </c>
      <c r="C6">
        <v>1.2075</v>
      </c>
      <c r="D6">
        <f t="shared" si="0"/>
        <v>0.1039000000000001</v>
      </c>
      <c r="M6" s="28" t="s">
        <v>129</v>
      </c>
      <c r="N6" t="s">
        <v>129</v>
      </c>
      <c r="O6">
        <v>0.10929999999999995</v>
      </c>
      <c r="Q6" s="28" t="s">
        <v>113</v>
      </c>
      <c r="R6" t="s">
        <v>113</v>
      </c>
      <c r="S6">
        <v>7.669999999999999E-2</v>
      </c>
    </row>
    <row r="7" spans="1:19" x14ac:dyDescent="0.25">
      <c r="A7" t="s">
        <v>110</v>
      </c>
      <c r="B7">
        <v>1.02</v>
      </c>
      <c r="C7">
        <v>1.2063999999999999</v>
      </c>
      <c r="D7">
        <f t="shared" si="0"/>
        <v>0.1863999999999999</v>
      </c>
      <c r="M7" s="28" t="s">
        <v>129</v>
      </c>
      <c r="N7" t="s">
        <v>129</v>
      </c>
      <c r="O7">
        <v>0.10929999999999995</v>
      </c>
      <c r="Q7" s="28" t="s">
        <v>113</v>
      </c>
      <c r="R7" t="s">
        <v>113</v>
      </c>
      <c r="S7">
        <v>7.669999999999999E-2</v>
      </c>
    </row>
    <row r="8" spans="1:19" x14ac:dyDescent="0.25">
      <c r="A8" t="s">
        <v>131</v>
      </c>
      <c r="B8">
        <v>1.1041000000000001</v>
      </c>
      <c r="C8">
        <v>1.2099</v>
      </c>
      <c r="D8">
        <f t="shared" si="0"/>
        <v>0.10579999999999989</v>
      </c>
      <c r="M8" s="28" t="s">
        <v>130</v>
      </c>
      <c r="N8" t="s">
        <v>130</v>
      </c>
      <c r="O8">
        <v>0.10860000000000003</v>
      </c>
      <c r="Q8" s="28" t="s">
        <v>114</v>
      </c>
      <c r="R8" t="s">
        <v>114</v>
      </c>
      <c r="S8">
        <v>0.14860000000000007</v>
      </c>
    </row>
    <row r="9" spans="1:19" x14ac:dyDescent="0.25">
      <c r="A9" t="s">
        <v>137</v>
      </c>
      <c r="B9">
        <v>1.0862000000000001</v>
      </c>
      <c r="C9">
        <v>1.1952</v>
      </c>
      <c r="D9">
        <f t="shared" si="0"/>
        <v>0.10899999999999999</v>
      </c>
      <c r="M9" s="28" t="s">
        <v>130</v>
      </c>
      <c r="N9" t="s">
        <v>130</v>
      </c>
      <c r="O9">
        <v>0.10860000000000003</v>
      </c>
      <c r="Q9" s="28" t="s">
        <v>114</v>
      </c>
      <c r="R9" t="s">
        <v>114</v>
      </c>
      <c r="S9">
        <v>0.14860000000000007</v>
      </c>
    </row>
    <row r="10" spans="1:19" x14ac:dyDescent="0.25">
      <c r="A10" t="s">
        <v>134</v>
      </c>
      <c r="B10">
        <v>1.1025</v>
      </c>
      <c r="C10">
        <v>1.2107000000000001</v>
      </c>
      <c r="D10">
        <f t="shared" si="0"/>
        <v>0.10820000000000007</v>
      </c>
      <c r="M10" s="28" t="s">
        <v>131</v>
      </c>
      <c r="N10" t="s">
        <v>131</v>
      </c>
      <c r="O10">
        <v>0.10579999999999989</v>
      </c>
      <c r="Q10" s="28" t="s">
        <v>115</v>
      </c>
      <c r="R10" t="s">
        <v>115</v>
      </c>
      <c r="S10">
        <v>0.10110000000000019</v>
      </c>
    </row>
    <row r="11" spans="1:19" x14ac:dyDescent="0.25">
      <c r="A11" t="s">
        <v>132</v>
      </c>
      <c r="B11">
        <v>1.1042000000000001</v>
      </c>
      <c r="C11">
        <v>1.2149000000000001</v>
      </c>
      <c r="D11">
        <f t="shared" si="0"/>
        <v>0.11070000000000002</v>
      </c>
      <c r="M11" s="28" t="s">
        <v>131</v>
      </c>
      <c r="N11" t="s">
        <v>131</v>
      </c>
      <c r="O11">
        <v>0.10579999999999989</v>
      </c>
      <c r="Q11" s="28" t="s">
        <v>115</v>
      </c>
      <c r="R11" t="s">
        <v>115</v>
      </c>
      <c r="S11">
        <v>0.10110000000000019</v>
      </c>
    </row>
    <row r="12" spans="1:19" x14ac:dyDescent="0.25">
      <c r="A12" t="s">
        <v>130</v>
      </c>
      <c r="B12">
        <v>1.1023000000000001</v>
      </c>
      <c r="C12">
        <v>1.2109000000000001</v>
      </c>
      <c r="D12">
        <f t="shared" si="0"/>
        <v>0.10860000000000003</v>
      </c>
      <c r="M12" s="28" t="s">
        <v>132</v>
      </c>
      <c r="N12" t="s">
        <v>132</v>
      </c>
      <c r="O12">
        <v>0.11070000000000002</v>
      </c>
      <c r="Q12" s="28" t="s">
        <v>116</v>
      </c>
      <c r="R12" t="s">
        <v>116</v>
      </c>
      <c r="S12">
        <v>7.5199999999999934E-2</v>
      </c>
    </row>
    <row r="13" spans="1:19" x14ac:dyDescent="0.25">
      <c r="D13">
        <f t="shared" si="0"/>
        <v>0</v>
      </c>
      <c r="M13" s="28" t="s">
        <v>132</v>
      </c>
      <c r="N13" t="s">
        <v>132</v>
      </c>
      <c r="O13">
        <v>0.11070000000000002</v>
      </c>
      <c r="Q13" s="28" t="s">
        <v>116</v>
      </c>
      <c r="R13" t="s">
        <v>116</v>
      </c>
      <c r="S13">
        <v>7.5199999999999934E-2</v>
      </c>
    </row>
    <row r="14" spans="1:19" x14ac:dyDescent="0.25">
      <c r="A14" t="s">
        <v>113</v>
      </c>
      <c r="B14">
        <v>1.1061000000000001</v>
      </c>
      <c r="C14">
        <v>1.1828000000000001</v>
      </c>
      <c r="D14">
        <f t="shared" si="0"/>
        <v>7.669999999999999E-2</v>
      </c>
      <c r="M14" s="28" t="s">
        <v>133</v>
      </c>
      <c r="N14" t="s">
        <v>133</v>
      </c>
      <c r="O14">
        <v>0.10759999999999992</v>
      </c>
      <c r="Q14" s="28" t="s">
        <v>117</v>
      </c>
      <c r="R14" t="s">
        <v>117</v>
      </c>
      <c r="S14">
        <v>8.7900000000000089E-2</v>
      </c>
    </row>
    <row r="15" spans="1:19" x14ac:dyDescent="0.25">
      <c r="A15" t="s">
        <v>111</v>
      </c>
      <c r="B15">
        <v>1.093</v>
      </c>
      <c r="C15">
        <v>1.1587000000000001</v>
      </c>
      <c r="D15">
        <f t="shared" si="0"/>
        <v>6.5700000000000092E-2</v>
      </c>
      <c r="M15" s="28" t="s">
        <v>133</v>
      </c>
      <c r="N15" t="s">
        <v>133</v>
      </c>
      <c r="O15">
        <v>0.10759999999999992</v>
      </c>
      <c r="Q15" s="28" t="s">
        <v>117</v>
      </c>
      <c r="R15" t="s">
        <v>117</v>
      </c>
      <c r="S15">
        <v>8.7900000000000089E-2</v>
      </c>
    </row>
    <row r="16" spans="1:19" x14ac:dyDescent="0.25">
      <c r="A16" s="45" t="s">
        <v>112</v>
      </c>
      <c r="B16" s="45">
        <v>1.1041000000000001</v>
      </c>
      <c r="C16" s="45">
        <v>1.5518000000000001</v>
      </c>
      <c r="D16" s="45">
        <f t="shared" si="0"/>
        <v>0.44769999999999999</v>
      </c>
      <c r="E16" t="s">
        <v>149</v>
      </c>
      <c r="M16" s="28" t="s">
        <v>134</v>
      </c>
      <c r="N16" t="s">
        <v>134</v>
      </c>
      <c r="O16">
        <v>0.10820000000000007</v>
      </c>
      <c r="Q16" s="28" t="s">
        <v>118</v>
      </c>
      <c r="R16" t="s">
        <v>118</v>
      </c>
      <c r="S16">
        <v>0.10399999999999987</v>
      </c>
    </row>
    <row r="17" spans="1:19" x14ac:dyDescent="0.25">
      <c r="A17" t="s">
        <v>122</v>
      </c>
      <c r="B17">
        <v>1.0979000000000001</v>
      </c>
      <c r="C17">
        <v>1.1483000000000001</v>
      </c>
      <c r="D17">
        <f t="shared" si="0"/>
        <v>5.04E-2</v>
      </c>
      <c r="M17" s="30" t="s">
        <v>134</v>
      </c>
      <c r="N17" t="s">
        <v>134</v>
      </c>
      <c r="O17">
        <v>0.10820000000000007</v>
      </c>
      <c r="Q17" s="28" t="s">
        <v>118</v>
      </c>
      <c r="R17" t="s">
        <v>118</v>
      </c>
      <c r="S17">
        <v>0.10399999999999987</v>
      </c>
    </row>
    <row r="18" spans="1:19" x14ac:dyDescent="0.25">
      <c r="A18" t="s">
        <v>120</v>
      </c>
      <c r="B18">
        <v>1.1035999999999999</v>
      </c>
      <c r="C18">
        <v>1.1529</v>
      </c>
      <c r="D18">
        <f t="shared" si="0"/>
        <v>4.9300000000000122E-2</v>
      </c>
      <c r="M18" s="30" t="s">
        <v>135</v>
      </c>
      <c r="N18" t="s">
        <v>135</v>
      </c>
      <c r="O18">
        <v>0.10469999999999979</v>
      </c>
      <c r="Q18" s="28" t="s">
        <v>119</v>
      </c>
      <c r="R18" t="s">
        <v>119</v>
      </c>
      <c r="S18">
        <v>8.9400000000000146E-2</v>
      </c>
    </row>
    <row r="19" spans="1:19" x14ac:dyDescent="0.25">
      <c r="A19" s="45" t="s">
        <v>121</v>
      </c>
      <c r="B19" s="45">
        <v>1.1024</v>
      </c>
      <c r="C19" s="45">
        <v>1.8553999999999999</v>
      </c>
      <c r="D19" s="45">
        <f t="shared" si="0"/>
        <v>0.75299999999999989</v>
      </c>
      <c r="M19" s="30" t="s">
        <v>135</v>
      </c>
      <c r="N19" t="s">
        <v>135</v>
      </c>
      <c r="O19">
        <v>0.10469999999999979</v>
      </c>
      <c r="Q19" s="28" t="s">
        <v>119</v>
      </c>
      <c r="R19" t="s">
        <v>119</v>
      </c>
      <c r="S19">
        <v>8.9400000000000146E-2</v>
      </c>
    </row>
    <row r="20" spans="1:19" x14ac:dyDescent="0.25">
      <c r="A20" t="s">
        <v>116</v>
      </c>
      <c r="B20">
        <v>1.1021000000000001</v>
      </c>
      <c r="C20">
        <v>1.1773</v>
      </c>
      <c r="D20">
        <f t="shared" si="0"/>
        <v>7.5199999999999934E-2</v>
      </c>
      <c r="M20" s="30" t="s">
        <v>136</v>
      </c>
      <c r="N20" t="s">
        <v>136</v>
      </c>
      <c r="O20">
        <v>0.10719999999999996</v>
      </c>
      <c r="Q20" s="28" t="s">
        <v>120</v>
      </c>
      <c r="R20" t="s">
        <v>120</v>
      </c>
      <c r="S20">
        <v>4.9300000000000122E-2</v>
      </c>
    </row>
    <row r="21" spans="1:19" x14ac:dyDescent="0.25">
      <c r="A21" t="s">
        <v>114</v>
      </c>
      <c r="B21">
        <v>1.026</v>
      </c>
      <c r="C21">
        <v>1.1746000000000001</v>
      </c>
      <c r="D21">
        <f t="shared" si="0"/>
        <v>0.14860000000000007</v>
      </c>
      <c r="M21" s="30" t="s">
        <v>136</v>
      </c>
      <c r="N21" t="s">
        <v>136</v>
      </c>
      <c r="O21">
        <v>0.10719999999999996</v>
      </c>
      <c r="Q21" s="28" t="s">
        <v>120</v>
      </c>
      <c r="R21" t="s">
        <v>120</v>
      </c>
      <c r="S21">
        <v>4.9300000000000122E-2</v>
      </c>
    </row>
    <row r="22" spans="1:19" x14ac:dyDescent="0.25">
      <c r="A22" s="45" t="s">
        <v>115</v>
      </c>
      <c r="B22" s="45">
        <v>1.0931</v>
      </c>
      <c r="C22" s="45">
        <v>1.514</v>
      </c>
      <c r="D22" s="45">
        <f t="shared" si="0"/>
        <v>0.42090000000000005</v>
      </c>
      <c r="M22" s="30" t="s">
        <v>137</v>
      </c>
      <c r="N22" t="s">
        <v>137</v>
      </c>
      <c r="O22">
        <v>0.10899999999999999</v>
      </c>
      <c r="Q22" s="28" t="s">
        <v>121</v>
      </c>
      <c r="R22" t="s">
        <v>121</v>
      </c>
      <c r="S22">
        <v>0.10610000000000008</v>
      </c>
    </row>
    <row r="23" spans="1:19" x14ac:dyDescent="0.25">
      <c r="A23" t="s">
        <v>125</v>
      </c>
      <c r="B23">
        <v>1.1042000000000001</v>
      </c>
      <c r="C23">
        <v>1.161</v>
      </c>
      <c r="D23">
        <f t="shared" si="0"/>
        <v>5.6799999999999962E-2</v>
      </c>
      <c r="M23" s="30" t="s">
        <v>137</v>
      </c>
      <c r="N23" t="s">
        <v>137</v>
      </c>
      <c r="O23">
        <v>0.10899999999999999</v>
      </c>
      <c r="Q23" s="28" t="s">
        <v>121</v>
      </c>
      <c r="R23" t="s">
        <v>121</v>
      </c>
      <c r="S23">
        <v>0.10610000000000008</v>
      </c>
    </row>
    <row r="24" spans="1:19" x14ac:dyDescent="0.25">
      <c r="A24" t="s">
        <v>123</v>
      </c>
      <c r="B24">
        <v>1.1116999999999999</v>
      </c>
      <c r="C24">
        <v>1.1592</v>
      </c>
      <c r="D24">
        <f t="shared" si="0"/>
        <v>4.7500000000000098E-2</v>
      </c>
      <c r="Q24" s="28" t="s">
        <v>122</v>
      </c>
      <c r="R24" t="s">
        <v>122</v>
      </c>
      <c r="S24">
        <v>5.04E-2</v>
      </c>
    </row>
    <row r="25" spans="1:19" x14ac:dyDescent="0.25">
      <c r="A25" s="45" t="s">
        <v>124</v>
      </c>
      <c r="B25" s="45">
        <v>1.0981000000000001</v>
      </c>
      <c r="C25" s="45">
        <v>1.8064</v>
      </c>
      <c r="D25" s="45">
        <f t="shared" si="0"/>
        <v>0.70829999999999993</v>
      </c>
      <c r="Q25" s="29" t="s">
        <v>122</v>
      </c>
      <c r="R25" t="s">
        <v>122</v>
      </c>
      <c r="S25">
        <v>5.04E-2</v>
      </c>
    </row>
    <row r="26" spans="1:19" x14ac:dyDescent="0.25">
      <c r="A26" t="s">
        <v>119</v>
      </c>
      <c r="B26">
        <v>1.0976999999999999</v>
      </c>
      <c r="C26">
        <v>1.1871</v>
      </c>
      <c r="D26">
        <f t="shared" si="0"/>
        <v>8.9400000000000146E-2</v>
      </c>
      <c r="Q26" s="29" t="s">
        <v>123</v>
      </c>
      <c r="R26" t="s">
        <v>123</v>
      </c>
      <c r="S26">
        <v>4.7500000000000098E-2</v>
      </c>
    </row>
    <row r="27" spans="1:19" x14ac:dyDescent="0.25">
      <c r="A27" t="s">
        <v>117</v>
      </c>
      <c r="B27">
        <v>1.0971</v>
      </c>
      <c r="C27">
        <v>1.1850000000000001</v>
      </c>
      <c r="D27">
        <f t="shared" si="0"/>
        <v>8.7900000000000089E-2</v>
      </c>
      <c r="Q27" s="28" t="s">
        <v>123</v>
      </c>
      <c r="R27" t="s">
        <v>123</v>
      </c>
      <c r="S27">
        <v>4.7500000000000098E-2</v>
      </c>
    </row>
    <row r="28" spans="1:19" x14ac:dyDescent="0.25">
      <c r="A28" s="45" t="s">
        <v>118</v>
      </c>
      <c r="B28" s="45">
        <v>1.0929</v>
      </c>
      <c r="C28" s="45">
        <v>1.6249</v>
      </c>
      <c r="D28" s="45">
        <f t="shared" si="0"/>
        <v>0.53200000000000003</v>
      </c>
      <c r="Q28" s="28" t="s">
        <v>124</v>
      </c>
      <c r="R28" t="s">
        <v>124</v>
      </c>
      <c r="S28">
        <v>0.10570000000000013</v>
      </c>
    </row>
    <row r="29" spans="1:19" x14ac:dyDescent="0.25">
      <c r="A29" t="s">
        <v>128</v>
      </c>
      <c r="B29">
        <v>1.1116999999999999</v>
      </c>
      <c r="C29">
        <v>1.1639999999999999</v>
      </c>
      <c r="D29">
        <f t="shared" si="0"/>
        <v>5.2300000000000013E-2</v>
      </c>
      <c r="Q29" s="28" t="s">
        <v>124</v>
      </c>
      <c r="R29" t="s">
        <v>124</v>
      </c>
      <c r="S29">
        <v>0.10570000000000013</v>
      </c>
    </row>
    <row r="30" spans="1:19" x14ac:dyDescent="0.25">
      <c r="A30" t="s">
        <v>126</v>
      </c>
      <c r="B30">
        <v>1.1009</v>
      </c>
      <c r="C30">
        <v>1.1473</v>
      </c>
      <c r="D30">
        <f t="shared" si="0"/>
        <v>4.6399999999999997E-2</v>
      </c>
      <c r="Q30" s="28" t="s">
        <v>125</v>
      </c>
      <c r="R30" t="s">
        <v>125</v>
      </c>
      <c r="S30">
        <v>5.6799999999999962E-2</v>
      </c>
    </row>
    <row r="31" spans="1:19" x14ac:dyDescent="0.25">
      <c r="A31" s="45" t="s">
        <v>127</v>
      </c>
      <c r="B31" s="45">
        <v>1.0979000000000001</v>
      </c>
      <c r="C31" s="45">
        <v>2.2462</v>
      </c>
      <c r="D31" s="45">
        <f t="shared" si="0"/>
        <v>1.1482999999999999</v>
      </c>
      <c r="Q31" s="28" t="s">
        <v>125</v>
      </c>
      <c r="R31" t="s">
        <v>125</v>
      </c>
      <c r="S31">
        <v>5.6799999999999962E-2</v>
      </c>
    </row>
    <row r="32" spans="1:19" x14ac:dyDescent="0.25">
      <c r="A32" t="s">
        <v>112</v>
      </c>
      <c r="B32">
        <v>1.0946</v>
      </c>
      <c r="C32">
        <v>1.2032</v>
      </c>
      <c r="D32">
        <f t="shared" si="0"/>
        <v>0.10860000000000003</v>
      </c>
      <c r="E32" t="s">
        <v>150</v>
      </c>
      <c r="Q32" s="28" t="s">
        <v>126</v>
      </c>
      <c r="R32" t="s">
        <v>126</v>
      </c>
      <c r="S32">
        <v>4.6399999999999997E-2</v>
      </c>
    </row>
    <row r="33" spans="1:19" x14ac:dyDescent="0.25">
      <c r="A33" t="s">
        <v>115</v>
      </c>
      <c r="B33">
        <v>1.1035999999999999</v>
      </c>
      <c r="C33">
        <v>1.2047000000000001</v>
      </c>
      <c r="D33">
        <f t="shared" si="0"/>
        <v>0.10110000000000019</v>
      </c>
      <c r="Q33" s="28" t="s">
        <v>126</v>
      </c>
      <c r="R33" t="s">
        <v>126</v>
      </c>
      <c r="S33">
        <v>4.6399999999999997E-2</v>
      </c>
    </row>
    <row r="34" spans="1:19" x14ac:dyDescent="0.25">
      <c r="A34" t="s">
        <v>118</v>
      </c>
      <c r="B34">
        <v>1.1061000000000001</v>
      </c>
      <c r="C34">
        <v>1.2101</v>
      </c>
      <c r="D34">
        <f t="shared" si="0"/>
        <v>0.10399999999999987</v>
      </c>
      <c r="Q34" s="28" t="s">
        <v>127</v>
      </c>
      <c r="R34" t="s">
        <v>127</v>
      </c>
      <c r="S34">
        <v>0.10240000000000005</v>
      </c>
    </row>
    <row r="35" spans="1:19" x14ac:dyDescent="0.25">
      <c r="A35" t="s">
        <v>121</v>
      </c>
      <c r="B35">
        <v>1.1113</v>
      </c>
      <c r="C35">
        <v>1.2174</v>
      </c>
      <c r="D35">
        <f t="shared" si="0"/>
        <v>0.10610000000000008</v>
      </c>
      <c r="Q35" s="28" t="s">
        <v>127</v>
      </c>
      <c r="R35" t="s">
        <v>127</v>
      </c>
      <c r="S35">
        <v>0.10240000000000005</v>
      </c>
    </row>
    <row r="36" spans="1:19" x14ac:dyDescent="0.25">
      <c r="A36" t="s">
        <v>124</v>
      </c>
      <c r="B36">
        <v>1.0875999999999999</v>
      </c>
      <c r="C36">
        <v>1.1933</v>
      </c>
      <c r="D36">
        <f t="shared" si="0"/>
        <v>0.10570000000000013</v>
      </c>
      <c r="Q36" s="28" t="s">
        <v>128</v>
      </c>
      <c r="R36" t="s">
        <v>128</v>
      </c>
      <c r="S36">
        <v>5.2300000000000013E-2</v>
      </c>
    </row>
    <row r="37" spans="1:19" x14ac:dyDescent="0.25">
      <c r="A37" t="s">
        <v>127</v>
      </c>
      <c r="B37">
        <v>1.0975999999999999</v>
      </c>
      <c r="C37">
        <v>1.2</v>
      </c>
      <c r="D37">
        <f t="shared" si="0"/>
        <v>0.10240000000000005</v>
      </c>
      <c r="Q37" s="28" t="s">
        <v>128</v>
      </c>
      <c r="R37" t="s">
        <v>128</v>
      </c>
      <c r="S37">
        <v>5.2300000000000013E-2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26524-FFB9-4EA0-B2AD-3C0EC46DF651}">
  <sheetPr>
    <outlinePr summaryBelow="0" summaryRight="0"/>
  </sheetPr>
  <dimension ref="A1:AE147"/>
  <sheetViews>
    <sheetView topLeftCell="E1" workbookViewId="0">
      <pane ySplit="1" topLeftCell="A11" activePane="bottomLeft" state="frozen"/>
      <selection pane="bottomLeft" activeCell="O29" sqref="O29"/>
    </sheetView>
  </sheetViews>
  <sheetFormatPr defaultColWidth="12.6640625" defaultRowHeight="15.75" customHeight="1" x14ac:dyDescent="0.25"/>
  <cols>
    <col min="3" max="4" width="10.109375" customWidth="1"/>
    <col min="12" max="12" width="17.109375" customWidth="1"/>
  </cols>
  <sheetData>
    <row r="1" spans="1:31" x14ac:dyDescent="0.25">
      <c r="A1" s="20" t="s">
        <v>0</v>
      </c>
      <c r="B1" s="20" t="s">
        <v>20</v>
      </c>
      <c r="C1" s="20" t="s">
        <v>48</v>
      </c>
      <c r="D1" s="20" t="s">
        <v>1</v>
      </c>
      <c r="E1" s="20" t="s">
        <v>21</v>
      </c>
      <c r="F1" s="20" t="s">
        <v>2</v>
      </c>
      <c r="G1" s="20" t="s">
        <v>3</v>
      </c>
      <c r="H1" s="20" t="s">
        <v>4</v>
      </c>
      <c r="I1" s="20" t="s">
        <v>22</v>
      </c>
      <c r="J1" s="20" t="s">
        <v>5</v>
      </c>
      <c r="K1" s="20" t="s">
        <v>23</v>
      </c>
      <c r="L1" s="20" t="s">
        <v>24</v>
      </c>
      <c r="M1" s="20" t="s">
        <v>6</v>
      </c>
      <c r="N1" s="20" t="s">
        <v>7</v>
      </c>
      <c r="O1" s="20" t="s">
        <v>8</v>
      </c>
      <c r="P1" s="20" t="s">
        <v>9</v>
      </c>
      <c r="Q1" s="20" t="s">
        <v>10</v>
      </c>
      <c r="R1" s="20" t="s">
        <v>11</v>
      </c>
      <c r="S1" s="20" t="s">
        <v>12</v>
      </c>
      <c r="T1" s="20" t="s">
        <v>25</v>
      </c>
      <c r="U1" s="20" t="s">
        <v>13</v>
      </c>
      <c r="V1" s="20" t="s">
        <v>14</v>
      </c>
      <c r="W1" s="20" t="s">
        <v>15</v>
      </c>
      <c r="X1" s="20" t="s">
        <v>28</v>
      </c>
      <c r="Y1" s="20" t="s">
        <v>29</v>
      </c>
      <c r="Z1" s="20"/>
      <c r="AA1" s="1"/>
      <c r="AB1" s="1"/>
      <c r="AC1" s="1"/>
      <c r="AD1" s="1"/>
      <c r="AE1" s="1"/>
    </row>
    <row r="2" spans="1:31" x14ac:dyDescent="0.25">
      <c r="A2" s="28"/>
      <c r="B2" s="28"/>
      <c r="C2" s="28" t="s">
        <v>49</v>
      </c>
      <c r="D2" s="28" t="s">
        <v>36</v>
      </c>
      <c r="E2" s="28" t="s">
        <v>27</v>
      </c>
      <c r="F2" s="28" t="s">
        <v>17</v>
      </c>
      <c r="G2" s="28">
        <v>137</v>
      </c>
      <c r="H2" s="28">
        <v>7.1159999999999997</v>
      </c>
      <c r="I2" s="28"/>
      <c r="J2" s="28">
        <v>25238</v>
      </c>
      <c r="K2" s="28"/>
      <c r="L2" s="28"/>
      <c r="M2" s="28">
        <f>J2/J3</f>
        <v>8.9820060928736151E-2</v>
      </c>
      <c r="N2" s="28" t="s">
        <v>106</v>
      </c>
      <c r="O2" s="28">
        <f>AVERAGE(M2:M13)</f>
        <v>0.11766042860899313</v>
      </c>
      <c r="P2" s="21"/>
      <c r="Q2" s="21"/>
      <c r="R2" s="21"/>
      <c r="S2" s="21"/>
      <c r="T2" s="21"/>
      <c r="U2" s="21"/>
      <c r="V2" s="21"/>
      <c r="W2" s="22"/>
      <c r="X2" s="21"/>
      <c r="Y2" s="21"/>
      <c r="Z2" s="21"/>
      <c r="AA2" s="2"/>
      <c r="AB2" s="2"/>
      <c r="AC2" s="2"/>
      <c r="AD2" s="2"/>
      <c r="AE2" s="2"/>
    </row>
    <row r="3" spans="1:31" x14ac:dyDescent="0.25">
      <c r="A3" s="28"/>
      <c r="B3" s="28"/>
      <c r="C3" s="28" t="s">
        <v>49</v>
      </c>
      <c r="D3" s="28" t="s">
        <v>36</v>
      </c>
      <c r="E3" s="28" t="s">
        <v>27</v>
      </c>
      <c r="F3" s="28" t="s">
        <v>18</v>
      </c>
      <c r="G3" s="28">
        <v>143</v>
      </c>
      <c r="H3" s="28">
        <v>7.1159999999999997</v>
      </c>
      <c r="I3" s="28"/>
      <c r="J3" s="28">
        <v>280984</v>
      </c>
      <c r="K3" s="28"/>
      <c r="L3" s="28"/>
      <c r="M3" s="28"/>
      <c r="N3" s="28"/>
      <c r="O3" s="28"/>
      <c r="P3" s="21"/>
      <c r="Q3" s="21"/>
      <c r="R3" s="21"/>
      <c r="S3" s="21"/>
      <c r="T3" s="21"/>
      <c r="U3" s="21"/>
      <c r="V3" s="21"/>
      <c r="W3" s="22"/>
      <c r="X3" s="21"/>
      <c r="Y3" s="21"/>
      <c r="Z3" s="21"/>
      <c r="AA3" s="2"/>
      <c r="AB3" s="2"/>
      <c r="AC3" s="2"/>
      <c r="AD3" s="2"/>
      <c r="AE3" s="2"/>
    </row>
    <row r="4" spans="1:31" x14ac:dyDescent="0.25">
      <c r="A4" s="28"/>
      <c r="B4" s="28"/>
      <c r="C4" s="28" t="s">
        <v>49</v>
      </c>
      <c r="D4" s="28" t="s">
        <v>38</v>
      </c>
      <c r="E4" s="28" t="s">
        <v>27</v>
      </c>
      <c r="F4" s="28" t="s">
        <v>17</v>
      </c>
      <c r="G4" s="28">
        <v>137</v>
      </c>
      <c r="H4" s="28">
        <v>7.1159999999999997</v>
      </c>
      <c r="I4" s="28"/>
      <c r="J4" s="28">
        <v>38590</v>
      </c>
      <c r="K4" s="28"/>
      <c r="L4" s="28"/>
      <c r="M4" s="28">
        <f t="shared" ref="M4:M36" si="0">J4/J5</f>
        <v>0.11027667758288612</v>
      </c>
      <c r="N4" s="28" t="s">
        <v>151</v>
      </c>
      <c r="O4" s="28">
        <f>STDEV(M2:M13)</f>
        <v>2.4127689018484617E-2</v>
      </c>
      <c r="P4" s="21"/>
      <c r="Q4" s="21"/>
      <c r="R4" s="21"/>
      <c r="S4" s="21"/>
      <c r="T4" s="21"/>
      <c r="U4" s="21"/>
      <c r="V4" s="21"/>
      <c r="W4" s="22"/>
      <c r="X4" s="21"/>
      <c r="Y4" s="21"/>
      <c r="Z4" s="21"/>
      <c r="AA4" s="2"/>
      <c r="AB4" s="2"/>
      <c r="AC4" s="2"/>
      <c r="AD4" s="2"/>
      <c r="AE4" s="2"/>
    </row>
    <row r="5" spans="1:31" x14ac:dyDescent="0.25">
      <c r="A5" s="28"/>
      <c r="B5" s="28"/>
      <c r="C5" s="28" t="s">
        <v>49</v>
      </c>
      <c r="D5" s="28" t="s">
        <v>38</v>
      </c>
      <c r="E5" s="28" t="s">
        <v>27</v>
      </c>
      <c r="F5" s="28" t="s">
        <v>18</v>
      </c>
      <c r="G5" s="28">
        <v>143</v>
      </c>
      <c r="H5" s="28">
        <v>7.1159999999999997</v>
      </c>
      <c r="I5" s="28"/>
      <c r="J5" s="28">
        <v>349938</v>
      </c>
      <c r="K5" s="28"/>
      <c r="L5" s="28"/>
      <c r="M5" s="28"/>
      <c r="N5" s="28"/>
      <c r="O5" s="28"/>
      <c r="P5" s="21"/>
      <c r="Q5" s="21"/>
      <c r="R5" s="21"/>
      <c r="S5" s="21"/>
      <c r="T5" s="21"/>
      <c r="U5" s="21"/>
      <c r="V5" s="21"/>
      <c r="W5" s="22"/>
      <c r="X5" s="21"/>
      <c r="Y5" s="21"/>
      <c r="Z5" s="21"/>
      <c r="AA5" s="2"/>
      <c r="AB5" s="2"/>
      <c r="AC5" s="2"/>
      <c r="AD5" s="2"/>
      <c r="AE5" s="2"/>
    </row>
    <row r="6" spans="1:31" x14ac:dyDescent="0.25">
      <c r="A6" s="28"/>
      <c r="B6" s="28"/>
      <c r="C6" s="28" t="s">
        <v>49</v>
      </c>
      <c r="D6" s="28" t="s">
        <v>39</v>
      </c>
      <c r="E6" s="28" t="s">
        <v>27</v>
      </c>
      <c r="F6" s="28" t="s">
        <v>17</v>
      </c>
      <c r="G6" s="28">
        <v>137</v>
      </c>
      <c r="H6" s="28">
        <v>7.1159999999999997</v>
      </c>
      <c r="I6" s="28"/>
      <c r="J6" s="28">
        <v>39219</v>
      </c>
      <c r="K6" s="28"/>
      <c r="L6" s="28"/>
      <c r="M6" s="28">
        <f t="shared" si="0"/>
        <v>0.13845339170035126</v>
      </c>
      <c r="N6" s="28"/>
      <c r="O6" s="28"/>
      <c r="P6" s="21"/>
      <c r="Q6" s="21"/>
      <c r="R6" s="21"/>
      <c r="S6" s="21"/>
      <c r="T6" s="21"/>
      <c r="U6" s="21"/>
      <c r="V6" s="21"/>
      <c r="W6" s="22"/>
      <c r="X6" s="21"/>
      <c r="Y6" s="21"/>
      <c r="Z6" s="21"/>
      <c r="AA6" s="2"/>
      <c r="AB6" s="2"/>
      <c r="AC6" s="2"/>
      <c r="AD6" s="2"/>
      <c r="AE6" s="2"/>
    </row>
    <row r="7" spans="1:31" x14ac:dyDescent="0.25">
      <c r="A7" s="28"/>
      <c r="B7" s="28"/>
      <c r="C7" s="28" t="s">
        <v>49</v>
      </c>
      <c r="D7" s="28" t="s">
        <v>39</v>
      </c>
      <c r="E7" s="28" t="s">
        <v>27</v>
      </c>
      <c r="F7" s="28" t="s">
        <v>18</v>
      </c>
      <c r="G7" s="28">
        <v>143</v>
      </c>
      <c r="H7" s="28">
        <v>7.1159999999999997</v>
      </c>
      <c r="I7" s="28"/>
      <c r="J7" s="28">
        <v>283265</v>
      </c>
      <c r="K7" s="28"/>
      <c r="L7" s="28"/>
      <c r="M7" s="28"/>
      <c r="N7" s="28"/>
      <c r="O7" s="28"/>
      <c r="P7" s="21"/>
      <c r="Q7" s="21"/>
      <c r="R7" s="21"/>
      <c r="S7" s="21"/>
      <c r="T7" s="21"/>
      <c r="U7" s="21"/>
      <c r="V7" s="21"/>
      <c r="W7" s="22"/>
      <c r="X7" s="21"/>
      <c r="Y7" s="21"/>
      <c r="Z7" s="21"/>
      <c r="AA7" s="2"/>
      <c r="AB7" s="2"/>
      <c r="AC7" s="2"/>
      <c r="AD7" s="2"/>
      <c r="AE7" s="2"/>
    </row>
    <row r="8" spans="1:31" x14ac:dyDescent="0.25">
      <c r="A8" s="28"/>
      <c r="B8" s="28"/>
      <c r="C8" s="28" t="s">
        <v>49</v>
      </c>
      <c r="D8" s="28" t="s">
        <v>40</v>
      </c>
      <c r="E8" s="28" t="s">
        <v>27</v>
      </c>
      <c r="F8" s="28" t="s">
        <v>17</v>
      </c>
      <c r="G8" s="28">
        <v>137</v>
      </c>
      <c r="H8" s="28">
        <v>7.1150000000000002</v>
      </c>
      <c r="I8" s="28"/>
      <c r="J8" s="28">
        <v>12917</v>
      </c>
      <c r="K8" s="28"/>
      <c r="L8" s="28"/>
      <c r="M8" s="28">
        <f t="shared" si="0"/>
        <v>0.14647117521658276</v>
      </c>
      <c r="N8" s="28"/>
      <c r="O8" s="28"/>
      <c r="P8" s="21"/>
      <c r="Q8" s="21"/>
      <c r="R8" s="21"/>
      <c r="S8" s="21"/>
      <c r="T8" s="21"/>
      <c r="U8" s="21"/>
      <c r="V8" s="21"/>
      <c r="W8" s="22"/>
      <c r="X8" s="21"/>
      <c r="Y8" s="21"/>
      <c r="Z8" s="21"/>
      <c r="AA8" s="2"/>
      <c r="AB8" s="2"/>
      <c r="AC8" s="2"/>
      <c r="AD8" s="2"/>
      <c r="AE8" s="2"/>
    </row>
    <row r="9" spans="1:31" x14ac:dyDescent="0.25">
      <c r="A9" s="28"/>
      <c r="B9" s="28"/>
      <c r="C9" s="28" t="s">
        <v>49</v>
      </c>
      <c r="D9" s="28" t="s">
        <v>40</v>
      </c>
      <c r="E9" s="28" t="s">
        <v>27</v>
      </c>
      <c r="F9" s="28" t="s">
        <v>18</v>
      </c>
      <c r="G9" s="28">
        <v>143</v>
      </c>
      <c r="H9" s="28">
        <v>7.1150000000000002</v>
      </c>
      <c r="I9" s="28"/>
      <c r="J9" s="28">
        <v>88188</v>
      </c>
      <c r="K9" s="28"/>
      <c r="L9" s="28"/>
      <c r="M9" s="28"/>
      <c r="N9" s="28"/>
      <c r="O9" s="28"/>
      <c r="P9" s="21"/>
      <c r="Q9" s="21"/>
      <c r="R9" s="21"/>
      <c r="S9" s="21"/>
      <c r="T9" s="21"/>
      <c r="U9" s="21"/>
      <c r="V9" s="21"/>
      <c r="W9" s="22"/>
      <c r="X9" s="21"/>
      <c r="Y9" s="21"/>
      <c r="Z9" s="21"/>
      <c r="AA9" s="2"/>
      <c r="AB9" s="2"/>
      <c r="AC9" s="2"/>
      <c r="AD9" s="2"/>
      <c r="AE9" s="2"/>
    </row>
    <row r="10" spans="1:31" x14ac:dyDescent="0.25">
      <c r="A10" s="28"/>
      <c r="B10" s="28"/>
      <c r="C10" s="28" t="s">
        <v>49</v>
      </c>
      <c r="D10" s="28" t="s">
        <v>41</v>
      </c>
      <c r="E10" s="28" t="s">
        <v>27</v>
      </c>
      <c r="F10" s="28" t="s">
        <v>17</v>
      </c>
      <c r="G10" s="28">
        <v>137</v>
      </c>
      <c r="H10" s="28">
        <v>7.1150000000000002</v>
      </c>
      <c r="I10" s="28"/>
      <c r="J10" s="28">
        <v>23643</v>
      </c>
      <c r="K10" s="28"/>
      <c r="L10" s="28"/>
      <c r="M10" s="28">
        <f t="shared" si="0"/>
        <v>9.1558622612574928E-2</v>
      </c>
      <c r="N10" s="28"/>
      <c r="O10" s="28"/>
      <c r="P10" s="21"/>
      <c r="Q10" s="21"/>
      <c r="R10" s="21"/>
      <c r="S10" s="21"/>
      <c r="T10" s="21"/>
      <c r="U10" s="21"/>
      <c r="V10" s="21"/>
      <c r="W10" s="22"/>
      <c r="X10" s="21"/>
      <c r="Y10" s="21"/>
      <c r="Z10" s="21"/>
      <c r="AA10" s="2"/>
      <c r="AB10" s="2"/>
      <c r="AC10" s="2"/>
      <c r="AD10" s="2"/>
      <c r="AE10" s="2"/>
    </row>
    <row r="11" spans="1:31" x14ac:dyDescent="0.25">
      <c r="A11" s="28"/>
      <c r="B11" s="28"/>
      <c r="C11" s="28" t="s">
        <v>49</v>
      </c>
      <c r="D11" s="28" t="s">
        <v>41</v>
      </c>
      <c r="E11" s="28" t="s">
        <v>27</v>
      </c>
      <c r="F11" s="28" t="s">
        <v>18</v>
      </c>
      <c r="G11" s="28">
        <v>143</v>
      </c>
      <c r="H11" s="28">
        <v>7.1150000000000002</v>
      </c>
      <c r="I11" s="28"/>
      <c r="J11" s="28">
        <v>258228</v>
      </c>
      <c r="K11" s="28"/>
      <c r="L11" s="28"/>
      <c r="M11" s="28"/>
      <c r="N11" s="28"/>
      <c r="O11" s="28"/>
      <c r="P11" s="21"/>
      <c r="Q11" s="21"/>
      <c r="R11" s="21"/>
      <c r="S11" s="21"/>
      <c r="T11" s="21"/>
      <c r="U11" s="21"/>
      <c r="V11" s="21"/>
      <c r="W11" s="22"/>
      <c r="X11" s="21"/>
      <c r="Y11" s="21"/>
      <c r="Z11" s="21"/>
      <c r="AA11" s="2"/>
      <c r="AB11" s="2"/>
      <c r="AC11" s="2"/>
      <c r="AD11" s="2"/>
      <c r="AE11" s="2"/>
    </row>
    <row r="12" spans="1:31" x14ac:dyDescent="0.25">
      <c r="A12" s="30"/>
      <c r="B12" s="30"/>
      <c r="C12" s="30" t="s">
        <v>49</v>
      </c>
      <c r="D12" s="30" t="s">
        <v>37</v>
      </c>
      <c r="E12" s="28" t="s">
        <v>27</v>
      </c>
      <c r="F12" s="28" t="s">
        <v>17</v>
      </c>
      <c r="G12" s="28">
        <v>137</v>
      </c>
      <c r="H12" s="30">
        <v>7.1159999999999997</v>
      </c>
      <c r="I12" s="30"/>
      <c r="J12" s="30">
        <v>35282</v>
      </c>
      <c r="K12" s="28"/>
      <c r="L12" s="28"/>
      <c r="M12" s="28">
        <f t="shared" si="0"/>
        <v>0.12938264361282753</v>
      </c>
      <c r="N12" s="28"/>
      <c r="O12" s="28"/>
      <c r="P12" s="21"/>
      <c r="Q12" s="21"/>
      <c r="R12" s="21"/>
      <c r="S12" s="21"/>
      <c r="T12" s="21"/>
      <c r="U12" s="21"/>
      <c r="V12" s="21"/>
      <c r="W12" s="22"/>
      <c r="X12" s="21"/>
      <c r="Y12" s="21"/>
      <c r="Z12" s="21"/>
      <c r="AA12" s="2"/>
      <c r="AB12" s="2"/>
      <c r="AC12" s="2"/>
      <c r="AD12" s="2"/>
      <c r="AE12" s="2"/>
    </row>
    <row r="13" spans="1:31" x14ac:dyDescent="0.25">
      <c r="A13" s="30"/>
      <c r="B13" s="30"/>
      <c r="C13" s="30" t="s">
        <v>49</v>
      </c>
      <c r="D13" s="30" t="s">
        <v>37</v>
      </c>
      <c r="E13" s="28" t="s">
        <v>27</v>
      </c>
      <c r="F13" s="28" t="s">
        <v>18</v>
      </c>
      <c r="G13" s="28">
        <v>143</v>
      </c>
      <c r="H13" s="30">
        <v>7.1159999999999997</v>
      </c>
      <c r="I13" s="30"/>
      <c r="J13" s="30">
        <v>272695</v>
      </c>
      <c r="K13" s="28"/>
      <c r="L13" s="28"/>
      <c r="M13" s="28"/>
      <c r="N13" s="28"/>
      <c r="O13" s="28"/>
      <c r="P13" s="21"/>
      <c r="Q13" s="21"/>
      <c r="R13" s="21"/>
      <c r="S13" s="21"/>
      <c r="T13" s="21"/>
      <c r="U13" s="21"/>
      <c r="V13" s="21"/>
      <c r="W13" s="22"/>
      <c r="X13" s="21"/>
      <c r="Y13" s="21"/>
      <c r="Z13" s="21"/>
      <c r="AA13" s="2"/>
      <c r="AB13" s="2"/>
      <c r="AC13" s="2"/>
      <c r="AD13" s="2"/>
      <c r="AE13" s="2"/>
    </row>
    <row r="14" spans="1:31" x14ac:dyDescent="0.25">
      <c r="A14" s="31"/>
      <c r="B14" s="31"/>
      <c r="C14" s="31" t="s">
        <v>49</v>
      </c>
      <c r="D14" s="31" t="s">
        <v>36</v>
      </c>
      <c r="E14" s="32" t="s">
        <v>34</v>
      </c>
      <c r="F14" s="32" t="s">
        <v>17</v>
      </c>
      <c r="G14" s="31">
        <v>153</v>
      </c>
      <c r="H14" s="31">
        <v>8.1709999999999994</v>
      </c>
      <c r="I14" s="31"/>
      <c r="J14" s="31">
        <v>470</v>
      </c>
      <c r="K14" s="31"/>
      <c r="L14" s="31"/>
      <c r="M14" s="32">
        <f t="shared" si="0"/>
        <v>1.3466662846336782E-3</v>
      </c>
      <c r="N14" s="31" t="s">
        <v>107</v>
      </c>
      <c r="O14" s="31">
        <f>AVERAGE(M14:M25)</f>
        <v>3.8020240633233628E-3</v>
      </c>
      <c r="P14" s="24"/>
      <c r="Q14" s="24"/>
      <c r="R14" s="24"/>
      <c r="S14" s="24"/>
      <c r="T14" s="24"/>
      <c r="U14" s="24"/>
      <c r="V14" s="24"/>
      <c r="W14" s="25"/>
      <c r="X14" s="24"/>
      <c r="Y14" s="24"/>
      <c r="Z14" s="24"/>
      <c r="AA14" s="5"/>
      <c r="AB14" s="5"/>
      <c r="AC14" s="5"/>
      <c r="AD14" s="5"/>
      <c r="AE14" s="5"/>
    </row>
    <row r="15" spans="1:31" x14ac:dyDescent="0.25">
      <c r="A15" s="31"/>
      <c r="B15" s="31"/>
      <c r="C15" s="31" t="s">
        <v>49</v>
      </c>
      <c r="D15" s="31" t="s">
        <v>36</v>
      </c>
      <c r="E15" s="32" t="s">
        <v>34</v>
      </c>
      <c r="F15" s="32" t="s">
        <v>18</v>
      </c>
      <c r="G15" s="31">
        <v>157</v>
      </c>
      <c r="H15" s="31">
        <v>8.1560000000000006</v>
      </c>
      <c r="I15" s="31"/>
      <c r="J15" s="31">
        <v>349010</v>
      </c>
      <c r="K15" s="31"/>
      <c r="L15" s="31"/>
      <c r="M15" s="32"/>
      <c r="N15" s="31" t="s">
        <v>151</v>
      </c>
      <c r="O15" s="31">
        <f>STDEV(M14:M25)</f>
        <v>2.381126074806777E-3</v>
      </c>
      <c r="P15" s="24"/>
      <c r="Q15" s="24"/>
      <c r="R15" s="24"/>
      <c r="S15" s="24"/>
      <c r="T15" s="24"/>
      <c r="U15" s="24"/>
      <c r="V15" s="24"/>
      <c r="W15" s="25"/>
      <c r="X15" s="24"/>
      <c r="Y15" s="24"/>
      <c r="Z15" s="24"/>
      <c r="AA15" s="5"/>
      <c r="AB15" s="5"/>
      <c r="AC15" s="5"/>
      <c r="AD15" s="5"/>
      <c r="AE15" s="5"/>
    </row>
    <row r="16" spans="1:31" x14ac:dyDescent="0.25">
      <c r="A16" s="31"/>
      <c r="B16" s="31"/>
      <c r="C16" s="31" t="s">
        <v>49</v>
      </c>
      <c r="D16" s="31" t="s">
        <v>38</v>
      </c>
      <c r="E16" s="33" t="s">
        <v>34</v>
      </c>
      <c r="F16" s="32" t="s">
        <v>17</v>
      </c>
      <c r="G16" s="31">
        <v>153</v>
      </c>
      <c r="H16" s="31">
        <v>8.1690000000000005</v>
      </c>
      <c r="I16" s="31"/>
      <c r="J16" s="31">
        <v>1131</v>
      </c>
      <c r="K16" s="31"/>
      <c r="L16" s="31"/>
      <c r="M16" s="32">
        <f t="shared" si="0"/>
        <v>3.1355349538679917E-3</v>
      </c>
      <c r="N16" s="31"/>
      <c r="O16" s="31"/>
      <c r="P16" s="24"/>
      <c r="Q16" s="24"/>
      <c r="R16" s="24"/>
      <c r="S16" s="24"/>
      <c r="T16" s="24"/>
      <c r="U16" s="24"/>
      <c r="V16" s="24"/>
      <c r="W16" s="25"/>
      <c r="X16" s="24"/>
      <c r="Y16" s="24"/>
      <c r="Z16" s="24"/>
      <c r="AA16" s="5"/>
      <c r="AB16" s="5"/>
      <c r="AC16" s="5"/>
      <c r="AD16" s="5"/>
      <c r="AE16" s="5"/>
    </row>
    <row r="17" spans="1:31" x14ac:dyDescent="0.25">
      <c r="A17" s="31"/>
      <c r="B17" s="31"/>
      <c r="C17" s="31" t="s">
        <v>49</v>
      </c>
      <c r="D17" s="31" t="s">
        <v>38</v>
      </c>
      <c r="E17" s="31" t="s">
        <v>34</v>
      </c>
      <c r="F17" s="32" t="s">
        <v>18</v>
      </c>
      <c r="G17" s="31">
        <v>157</v>
      </c>
      <c r="H17" s="31">
        <v>8.1549999999999994</v>
      </c>
      <c r="I17" s="31"/>
      <c r="J17" s="31">
        <v>360704</v>
      </c>
      <c r="K17" s="31"/>
      <c r="L17" s="31"/>
      <c r="M17" s="32"/>
      <c r="N17" s="31"/>
      <c r="O17" s="31"/>
      <c r="P17" s="24"/>
      <c r="Q17" s="24"/>
      <c r="R17" s="24"/>
      <c r="S17" s="24"/>
      <c r="T17" s="24"/>
      <c r="U17" s="24"/>
      <c r="V17" s="24"/>
      <c r="W17" s="25"/>
      <c r="X17" s="24"/>
      <c r="Y17" s="24"/>
      <c r="Z17" s="24"/>
      <c r="AA17" s="5"/>
      <c r="AB17" s="5"/>
      <c r="AC17" s="5"/>
      <c r="AD17" s="5"/>
      <c r="AE17" s="5"/>
    </row>
    <row r="18" spans="1:31" x14ac:dyDescent="0.25">
      <c r="A18" s="31"/>
      <c r="B18" s="31"/>
      <c r="C18" s="31" t="s">
        <v>49</v>
      </c>
      <c r="D18" s="31" t="s">
        <v>39</v>
      </c>
      <c r="E18" s="31" t="s">
        <v>34</v>
      </c>
      <c r="F18" s="32" t="s">
        <v>17</v>
      </c>
      <c r="G18" s="31">
        <v>153</v>
      </c>
      <c r="H18" s="31">
        <v>8.1690000000000005</v>
      </c>
      <c r="I18" s="31"/>
      <c r="J18" s="31">
        <v>891</v>
      </c>
      <c r="K18" s="31"/>
      <c r="L18" s="31"/>
      <c r="M18" s="32">
        <f t="shared" si="0"/>
        <v>3.3894694396153276E-3</v>
      </c>
      <c r="N18" s="31"/>
      <c r="O18" s="31"/>
      <c r="P18" s="24"/>
      <c r="Q18" s="24"/>
      <c r="R18" s="24"/>
      <c r="S18" s="24"/>
      <c r="T18" s="24"/>
      <c r="U18" s="24"/>
      <c r="V18" s="24"/>
      <c r="W18" s="25"/>
      <c r="X18" s="24"/>
      <c r="Y18" s="24"/>
      <c r="Z18" s="24"/>
      <c r="AA18" s="5"/>
      <c r="AB18" s="5"/>
      <c r="AC18" s="5"/>
      <c r="AD18" s="5"/>
      <c r="AE18" s="5"/>
    </row>
    <row r="19" spans="1:31" x14ac:dyDescent="0.25">
      <c r="A19" s="31"/>
      <c r="B19" s="31"/>
      <c r="C19" s="31" t="s">
        <v>49</v>
      </c>
      <c r="D19" s="31" t="s">
        <v>39</v>
      </c>
      <c r="E19" s="31" t="s">
        <v>34</v>
      </c>
      <c r="F19" s="32" t="s">
        <v>18</v>
      </c>
      <c r="G19" s="31">
        <v>157</v>
      </c>
      <c r="H19" s="31">
        <v>8.1549999999999994</v>
      </c>
      <c r="I19" s="31"/>
      <c r="J19" s="31">
        <v>262873</v>
      </c>
      <c r="K19" s="31"/>
      <c r="L19" s="31"/>
      <c r="M19" s="32"/>
      <c r="N19" s="31"/>
      <c r="O19" s="31"/>
      <c r="P19" s="24"/>
      <c r="Q19" s="24"/>
      <c r="R19" s="24"/>
      <c r="S19" s="24"/>
      <c r="T19" s="24"/>
      <c r="U19" s="24"/>
      <c r="V19" s="24"/>
      <c r="W19" s="25"/>
      <c r="X19" s="24"/>
      <c r="Y19" s="24"/>
      <c r="Z19" s="24"/>
      <c r="AA19" s="5"/>
      <c r="AB19" s="5"/>
      <c r="AC19" s="5"/>
      <c r="AD19" s="5"/>
      <c r="AE19" s="5"/>
    </row>
    <row r="20" spans="1:31" x14ac:dyDescent="0.25">
      <c r="A20" s="31"/>
      <c r="B20" s="31"/>
      <c r="C20" s="31" t="s">
        <v>49</v>
      </c>
      <c r="D20" s="31" t="s">
        <v>40</v>
      </c>
      <c r="E20" s="32" t="s">
        <v>34</v>
      </c>
      <c r="F20" s="32" t="s">
        <v>17</v>
      </c>
      <c r="G20" s="31">
        <v>153</v>
      </c>
      <c r="H20" s="31">
        <v>8.1690000000000005</v>
      </c>
      <c r="I20" s="31"/>
      <c r="J20" s="31">
        <v>837</v>
      </c>
      <c r="K20" s="31"/>
      <c r="L20" s="31"/>
      <c r="M20" s="32">
        <f t="shared" si="0"/>
        <v>4.0248511718712432E-3</v>
      </c>
      <c r="N20" s="31"/>
      <c r="O20" s="31"/>
      <c r="P20" s="24"/>
      <c r="Q20" s="24"/>
      <c r="R20" s="24"/>
      <c r="S20" s="24"/>
      <c r="T20" s="24"/>
      <c r="U20" s="24"/>
      <c r="V20" s="24"/>
      <c r="W20" s="25"/>
      <c r="X20" s="24"/>
      <c r="Y20" s="24"/>
      <c r="Z20" s="24"/>
      <c r="AA20" s="5"/>
      <c r="AB20" s="5"/>
      <c r="AC20" s="5"/>
      <c r="AD20" s="5"/>
      <c r="AE20" s="5"/>
    </row>
    <row r="21" spans="1:31" x14ac:dyDescent="0.25">
      <c r="A21" s="31"/>
      <c r="B21" s="31"/>
      <c r="C21" s="31" t="s">
        <v>49</v>
      </c>
      <c r="D21" s="31" t="s">
        <v>40</v>
      </c>
      <c r="E21" s="32" t="s">
        <v>34</v>
      </c>
      <c r="F21" s="32" t="s">
        <v>18</v>
      </c>
      <c r="G21" s="31">
        <v>157</v>
      </c>
      <c r="H21" s="31">
        <v>8.1539999999999999</v>
      </c>
      <c r="I21" s="31"/>
      <c r="J21" s="31">
        <v>207958</v>
      </c>
      <c r="K21" s="31"/>
      <c r="L21" s="31"/>
      <c r="M21" s="32"/>
      <c r="N21" s="31"/>
      <c r="O21" s="31"/>
      <c r="P21" s="24"/>
      <c r="Q21" s="24"/>
      <c r="R21" s="24"/>
      <c r="S21" s="24"/>
      <c r="T21" s="24"/>
      <c r="U21" s="24"/>
      <c r="V21" s="24"/>
      <c r="W21" s="25"/>
      <c r="X21" s="24"/>
      <c r="Y21" s="24"/>
      <c r="Z21" s="24"/>
      <c r="AA21" s="5"/>
      <c r="AB21" s="5"/>
      <c r="AC21" s="5"/>
      <c r="AD21" s="5"/>
      <c r="AE21" s="5"/>
    </row>
    <row r="22" spans="1:31" x14ac:dyDescent="0.25">
      <c r="A22" s="31"/>
      <c r="B22" s="31"/>
      <c r="C22" s="31" t="s">
        <v>49</v>
      </c>
      <c r="D22" s="31" t="s">
        <v>41</v>
      </c>
      <c r="E22" s="33" t="s">
        <v>34</v>
      </c>
      <c r="F22" s="32" t="s">
        <v>17</v>
      </c>
      <c r="G22" s="31">
        <v>153</v>
      </c>
      <c r="H22" s="31">
        <v>8.1690000000000005</v>
      </c>
      <c r="I22" s="31"/>
      <c r="J22" s="31">
        <v>2125</v>
      </c>
      <c r="K22" s="31"/>
      <c r="L22" s="31"/>
      <c r="M22" s="32">
        <f t="shared" si="0"/>
        <v>8.3014622293234985E-3</v>
      </c>
      <c r="N22" s="31"/>
      <c r="O22" s="31"/>
      <c r="P22" s="24"/>
      <c r="Q22" s="24"/>
      <c r="R22" s="24"/>
      <c r="S22" s="24"/>
      <c r="T22" s="24"/>
      <c r="U22" s="24"/>
      <c r="V22" s="24"/>
      <c r="W22" s="25"/>
      <c r="X22" s="24"/>
      <c r="Y22" s="24"/>
      <c r="Z22" s="24"/>
      <c r="AA22" s="5"/>
      <c r="AB22" s="5"/>
      <c r="AC22" s="5"/>
      <c r="AD22" s="5"/>
      <c r="AE22" s="5"/>
    </row>
    <row r="23" spans="1:31" x14ac:dyDescent="0.25">
      <c r="A23" s="31"/>
      <c r="B23" s="31"/>
      <c r="C23" s="31" t="s">
        <v>49</v>
      </c>
      <c r="D23" s="31" t="s">
        <v>41</v>
      </c>
      <c r="E23" s="31" t="s">
        <v>34</v>
      </c>
      <c r="F23" s="32" t="s">
        <v>18</v>
      </c>
      <c r="G23" s="31">
        <v>157</v>
      </c>
      <c r="H23" s="31">
        <v>8.1549999999999994</v>
      </c>
      <c r="I23" s="31"/>
      <c r="J23" s="31">
        <v>255979</v>
      </c>
      <c r="K23" s="31"/>
      <c r="L23" s="31"/>
      <c r="M23" s="32"/>
      <c r="N23" s="31"/>
      <c r="O23" s="31"/>
      <c r="P23" s="24"/>
      <c r="Q23" s="24"/>
      <c r="R23" s="24"/>
      <c r="S23" s="24"/>
      <c r="T23" s="24"/>
      <c r="U23" s="24"/>
      <c r="V23" s="24"/>
      <c r="W23" s="25"/>
      <c r="X23" s="24"/>
      <c r="Y23" s="24"/>
      <c r="Z23" s="24"/>
      <c r="AA23" s="5"/>
      <c r="AB23" s="5"/>
      <c r="AC23" s="5"/>
      <c r="AD23" s="5"/>
      <c r="AE23" s="5"/>
    </row>
    <row r="24" spans="1:31" x14ac:dyDescent="0.25">
      <c r="A24" s="31"/>
      <c r="B24" s="31"/>
      <c r="C24" s="31" t="s">
        <v>49</v>
      </c>
      <c r="D24" s="31" t="s">
        <v>37</v>
      </c>
      <c r="E24" s="33" t="s">
        <v>34</v>
      </c>
      <c r="F24" s="32" t="s">
        <v>17</v>
      </c>
      <c r="G24" s="31">
        <v>153</v>
      </c>
      <c r="H24" s="31">
        <v>8.1690000000000005</v>
      </c>
      <c r="I24" s="31"/>
      <c r="J24" s="31">
        <v>656</v>
      </c>
      <c r="K24" s="31"/>
      <c r="L24" s="31"/>
      <c r="M24" s="32">
        <f t="shared" si="0"/>
        <v>2.6141603006284344E-3</v>
      </c>
      <c r="N24" s="31"/>
      <c r="O24" s="31"/>
      <c r="P24" s="24"/>
      <c r="Q24" s="24"/>
      <c r="R24" s="24"/>
      <c r="S24" s="24"/>
      <c r="T24" s="24"/>
      <c r="U24" s="24"/>
      <c r="V24" s="24"/>
      <c r="W24" s="25"/>
      <c r="X24" s="24"/>
      <c r="Y24" s="24"/>
      <c r="Z24" s="24"/>
      <c r="AA24" s="5"/>
      <c r="AB24" s="5"/>
      <c r="AC24" s="5"/>
      <c r="AD24" s="5"/>
      <c r="AE24" s="5"/>
    </row>
    <row r="25" spans="1:31" x14ac:dyDescent="0.25">
      <c r="A25" s="31"/>
      <c r="B25" s="31"/>
      <c r="C25" s="31" t="s">
        <v>49</v>
      </c>
      <c r="D25" s="31" t="s">
        <v>37</v>
      </c>
      <c r="E25" s="31" t="s">
        <v>34</v>
      </c>
      <c r="F25" s="32" t="s">
        <v>18</v>
      </c>
      <c r="G25" s="31">
        <v>157</v>
      </c>
      <c r="H25" s="31">
        <v>8.1539999999999999</v>
      </c>
      <c r="I25" s="31"/>
      <c r="J25" s="31">
        <v>250941</v>
      </c>
      <c r="K25" s="31"/>
      <c r="L25" s="31"/>
      <c r="M25" s="32"/>
      <c r="N25" s="31"/>
      <c r="O25" s="31"/>
      <c r="P25" s="24"/>
      <c r="Q25" s="24"/>
      <c r="R25" s="24"/>
      <c r="S25" s="24"/>
      <c r="T25" s="24"/>
      <c r="U25" s="24"/>
      <c r="V25" s="24"/>
      <c r="W25" s="25"/>
      <c r="X25" s="24"/>
      <c r="Y25" s="24"/>
      <c r="Z25" s="24"/>
      <c r="AA25" s="5"/>
      <c r="AB25" s="5"/>
      <c r="AC25" s="5"/>
      <c r="AD25" s="5"/>
      <c r="AE25" s="5"/>
    </row>
    <row r="26" spans="1:31" x14ac:dyDescent="0.25">
      <c r="A26" s="34"/>
      <c r="B26" s="34"/>
      <c r="C26" s="34" t="s">
        <v>49</v>
      </c>
      <c r="D26" s="34" t="s">
        <v>37</v>
      </c>
      <c r="E26" s="34" t="s">
        <v>35</v>
      </c>
      <c r="F26" s="35" t="s">
        <v>17</v>
      </c>
      <c r="G26" s="34">
        <v>190</v>
      </c>
      <c r="H26" s="34">
        <v>13.179</v>
      </c>
      <c r="I26" s="34"/>
      <c r="J26" s="34">
        <v>1345</v>
      </c>
      <c r="K26" s="34"/>
      <c r="L26" s="34"/>
      <c r="M26" s="35">
        <f t="shared" si="0"/>
        <v>1.5500213199958512E-2</v>
      </c>
      <c r="N26" s="43" t="s">
        <v>108</v>
      </c>
      <c r="O26" s="43">
        <f>AVERAGE(M26:M37)</f>
        <v>2.7177883157488727E-2</v>
      </c>
      <c r="P26" s="24"/>
      <c r="Q26" s="24"/>
      <c r="R26" s="24"/>
      <c r="S26" s="24"/>
      <c r="T26" s="24"/>
      <c r="U26" s="24"/>
      <c r="V26" s="24"/>
      <c r="W26" s="25"/>
      <c r="X26" s="24"/>
      <c r="Y26" s="24"/>
      <c r="Z26" s="24"/>
      <c r="AA26" s="5"/>
      <c r="AB26" s="5"/>
      <c r="AC26" s="5"/>
      <c r="AD26" s="5"/>
      <c r="AE26" s="5"/>
    </row>
    <row r="27" spans="1:31" x14ac:dyDescent="0.25">
      <c r="A27" s="34"/>
      <c r="B27" s="34"/>
      <c r="C27" s="34" t="s">
        <v>49</v>
      </c>
      <c r="D27" s="34" t="s">
        <v>37</v>
      </c>
      <c r="E27" s="34" t="s">
        <v>35</v>
      </c>
      <c r="F27" s="35" t="s">
        <v>18</v>
      </c>
      <c r="G27" s="34">
        <v>195</v>
      </c>
      <c r="H27" s="34">
        <v>13.167</v>
      </c>
      <c r="I27" s="34"/>
      <c r="J27" s="34">
        <v>86773</v>
      </c>
      <c r="K27" s="34"/>
      <c r="L27" s="34"/>
      <c r="M27" s="35"/>
      <c r="N27" s="43" t="s">
        <v>151</v>
      </c>
      <c r="O27" s="43">
        <f>STDEV(M26:M37)</f>
        <v>3.5046127524598431E-2</v>
      </c>
      <c r="P27" s="24"/>
      <c r="Q27" s="24"/>
      <c r="R27" s="24"/>
      <c r="S27" s="24"/>
      <c r="T27" s="24"/>
      <c r="U27" s="24"/>
      <c r="V27" s="24"/>
      <c r="W27" s="25"/>
      <c r="X27" s="24"/>
      <c r="Y27" s="24"/>
      <c r="Z27" s="24"/>
      <c r="AA27" s="5"/>
      <c r="AB27" s="5"/>
      <c r="AC27" s="5"/>
      <c r="AD27" s="5"/>
      <c r="AE27" s="5"/>
    </row>
    <row r="28" spans="1:31" x14ac:dyDescent="0.25">
      <c r="A28" s="34"/>
      <c r="B28" s="34"/>
      <c r="C28" s="34" t="s">
        <v>49</v>
      </c>
      <c r="D28" s="34" t="s">
        <v>36</v>
      </c>
      <c r="E28" s="34" t="s">
        <v>35</v>
      </c>
      <c r="F28" s="35" t="s">
        <v>17</v>
      </c>
      <c r="G28" s="34">
        <v>190</v>
      </c>
      <c r="H28" s="34">
        <v>13.179</v>
      </c>
      <c r="I28" s="34"/>
      <c r="J28" s="34">
        <v>1730</v>
      </c>
      <c r="K28" s="34"/>
      <c r="L28" s="34"/>
      <c r="M28" s="35">
        <f t="shared" si="0"/>
        <v>1.1195889231884339E-2</v>
      </c>
      <c r="N28" s="34" t="s">
        <v>141</v>
      </c>
      <c r="O28" s="34">
        <f>AVERAGE(M26,M28,M30,M32,M36)</f>
        <v>1.3005616651731566E-2</v>
      </c>
      <c r="P28" s="24"/>
      <c r="Q28" s="24"/>
      <c r="R28" s="24"/>
      <c r="S28" s="24"/>
      <c r="T28" s="24"/>
      <c r="U28" s="24"/>
      <c r="V28" s="24"/>
      <c r="W28" s="25"/>
      <c r="X28" s="24"/>
      <c r="Y28" s="24"/>
      <c r="Z28" s="24"/>
      <c r="AA28" s="5"/>
      <c r="AB28" s="5"/>
      <c r="AC28" s="5"/>
      <c r="AD28" s="5"/>
      <c r="AE28" s="5"/>
    </row>
    <row r="29" spans="1:31" x14ac:dyDescent="0.25">
      <c r="A29" s="34"/>
      <c r="B29" s="34"/>
      <c r="C29" s="34" t="s">
        <v>49</v>
      </c>
      <c r="D29" s="34" t="s">
        <v>36</v>
      </c>
      <c r="E29" s="34" t="s">
        <v>35</v>
      </c>
      <c r="F29" s="35" t="s">
        <v>18</v>
      </c>
      <c r="G29" s="34">
        <v>195</v>
      </c>
      <c r="H29" s="34">
        <v>13.167999999999999</v>
      </c>
      <c r="I29" s="34"/>
      <c r="J29" s="34">
        <v>154521</v>
      </c>
      <c r="K29" s="34"/>
      <c r="L29" s="34"/>
      <c r="M29" s="35"/>
      <c r="N29" s="34" t="s">
        <v>151</v>
      </c>
      <c r="O29" s="34">
        <f>STDEV(M26,M28,M30,M32,M36)</f>
        <v>5.3749682567875295E-3</v>
      </c>
      <c r="P29" s="24"/>
      <c r="Q29" s="24"/>
      <c r="R29" s="24"/>
      <c r="S29" s="24"/>
      <c r="T29" s="24"/>
      <c r="U29" s="24"/>
      <c r="V29" s="24"/>
      <c r="W29" s="25"/>
      <c r="X29" s="24"/>
      <c r="Y29" s="24"/>
      <c r="Z29" s="24"/>
      <c r="AA29" s="5"/>
      <c r="AB29" s="5"/>
      <c r="AC29" s="5"/>
      <c r="AD29" s="5"/>
      <c r="AE29" s="5"/>
    </row>
    <row r="30" spans="1:31" x14ac:dyDescent="0.25">
      <c r="A30" s="34"/>
      <c r="B30" s="34"/>
      <c r="C30" s="34" t="s">
        <v>49</v>
      </c>
      <c r="D30" s="34" t="s">
        <v>38</v>
      </c>
      <c r="E30" s="34" t="s">
        <v>35</v>
      </c>
      <c r="F30" s="35" t="s">
        <v>17</v>
      </c>
      <c r="G30" s="34">
        <v>190</v>
      </c>
      <c r="H30" s="34">
        <v>13.175000000000001</v>
      </c>
      <c r="I30" s="34"/>
      <c r="J30" s="34">
        <v>1019</v>
      </c>
      <c r="K30" s="34"/>
      <c r="L30" s="34"/>
      <c r="M30" s="35">
        <f t="shared" si="0"/>
        <v>4.9228480052561909E-3</v>
      </c>
      <c r="N30" s="34"/>
      <c r="O30" s="34"/>
      <c r="P30" s="24"/>
      <c r="Q30" s="24"/>
      <c r="R30" s="24"/>
      <c r="S30" s="24"/>
      <c r="T30" s="24"/>
      <c r="U30" s="24"/>
      <c r="V30" s="24"/>
      <c r="W30" s="25"/>
      <c r="X30" s="24"/>
      <c r="Y30" s="24"/>
      <c r="Z30" s="24"/>
      <c r="AA30" s="5"/>
      <c r="AB30" s="5"/>
      <c r="AC30" s="5"/>
      <c r="AD30" s="5"/>
      <c r="AE30" s="5"/>
    </row>
    <row r="31" spans="1:31" x14ac:dyDescent="0.25">
      <c r="A31" s="34"/>
      <c r="B31" s="34"/>
      <c r="C31" s="34" t="s">
        <v>49</v>
      </c>
      <c r="D31" s="34" t="s">
        <v>38</v>
      </c>
      <c r="E31" s="34" t="s">
        <v>35</v>
      </c>
      <c r="F31" s="35" t="s">
        <v>18</v>
      </c>
      <c r="G31" s="34">
        <v>195</v>
      </c>
      <c r="H31" s="34">
        <v>13.166</v>
      </c>
      <c r="I31" s="34"/>
      <c r="J31" s="34">
        <v>206994</v>
      </c>
      <c r="K31" s="34"/>
      <c r="L31" s="34"/>
      <c r="M31" s="35"/>
      <c r="N31" s="34"/>
      <c r="O31" s="34"/>
      <c r="P31" s="24"/>
      <c r="Q31" s="24"/>
      <c r="R31" s="24"/>
      <c r="S31" s="24"/>
      <c r="T31" s="24"/>
      <c r="U31" s="24"/>
      <c r="V31" s="24"/>
      <c r="W31" s="25"/>
      <c r="X31" s="24"/>
      <c r="Y31" s="24"/>
      <c r="Z31" s="24"/>
      <c r="AA31" s="5"/>
      <c r="AB31" s="5"/>
      <c r="AC31" s="5"/>
      <c r="AD31" s="5"/>
      <c r="AE31" s="5"/>
    </row>
    <row r="32" spans="1:31" x14ac:dyDescent="0.25">
      <c r="A32" s="34"/>
      <c r="B32" s="34"/>
      <c r="C32" s="34" t="s">
        <v>49</v>
      </c>
      <c r="D32" s="34" t="s">
        <v>39</v>
      </c>
      <c r="E32" s="34" t="s">
        <v>35</v>
      </c>
      <c r="F32" s="35" t="s">
        <v>17</v>
      </c>
      <c r="G32" s="34">
        <v>190</v>
      </c>
      <c r="H32" s="34">
        <v>13.177</v>
      </c>
      <c r="I32" s="34"/>
      <c r="J32" s="34">
        <v>1830</v>
      </c>
      <c r="K32" s="34"/>
      <c r="L32" s="34"/>
      <c r="M32" s="35">
        <f t="shared" si="0"/>
        <v>1.4119280919682124E-2</v>
      </c>
      <c r="N32" s="34"/>
      <c r="O32" s="34"/>
      <c r="P32" s="24"/>
      <c r="Q32" s="24"/>
      <c r="R32" s="24"/>
      <c r="S32" s="24"/>
      <c r="T32" s="24"/>
      <c r="U32" s="24"/>
      <c r="V32" s="24"/>
      <c r="W32" s="25"/>
      <c r="X32" s="24"/>
      <c r="Y32" s="24"/>
      <c r="Z32" s="24"/>
      <c r="AA32" s="5"/>
      <c r="AB32" s="5"/>
      <c r="AC32" s="5"/>
      <c r="AD32" s="5"/>
      <c r="AE32" s="5"/>
    </row>
    <row r="33" spans="1:31" x14ac:dyDescent="0.25">
      <c r="A33" s="34"/>
      <c r="B33" s="34"/>
      <c r="C33" s="34" t="s">
        <v>49</v>
      </c>
      <c r="D33" s="34" t="s">
        <v>39</v>
      </c>
      <c r="E33" s="34" t="s">
        <v>35</v>
      </c>
      <c r="F33" s="35" t="s">
        <v>18</v>
      </c>
      <c r="G33" s="34">
        <v>195</v>
      </c>
      <c r="H33" s="34">
        <v>13.164999999999999</v>
      </c>
      <c r="I33" s="34"/>
      <c r="J33" s="34">
        <v>129610</v>
      </c>
      <c r="K33" s="34"/>
      <c r="L33" s="34"/>
      <c r="M33" s="35"/>
      <c r="N33" s="34"/>
      <c r="O33" s="34"/>
      <c r="P33" s="24"/>
      <c r="Q33" s="24"/>
      <c r="R33" s="24"/>
      <c r="S33" s="24"/>
      <c r="T33" s="24"/>
      <c r="U33" s="24"/>
      <c r="V33" s="24"/>
      <c r="W33" s="25"/>
      <c r="X33" s="24"/>
      <c r="Y33" s="24"/>
      <c r="Z33" s="24"/>
      <c r="AA33" s="5"/>
      <c r="AB33" s="5"/>
      <c r="AC33" s="5"/>
      <c r="AD33" s="5"/>
      <c r="AE33" s="5"/>
    </row>
    <row r="34" spans="1:31" x14ac:dyDescent="0.25">
      <c r="A34" s="34"/>
      <c r="B34" s="36" t="s">
        <v>138</v>
      </c>
      <c r="C34" s="38" t="s">
        <v>49</v>
      </c>
      <c r="D34" s="36" t="s">
        <v>40</v>
      </c>
      <c r="E34" s="36" t="s">
        <v>35</v>
      </c>
      <c r="F34" s="41" t="s">
        <v>17</v>
      </c>
      <c r="G34" s="36">
        <v>190</v>
      </c>
      <c r="H34" s="36">
        <v>13.186999999999999</v>
      </c>
      <c r="I34" s="36"/>
      <c r="J34" s="36">
        <v>650</v>
      </c>
      <c r="K34" s="34"/>
      <c r="L34" s="34"/>
      <c r="M34" s="35">
        <f t="shared" si="0"/>
        <v>9.8039215686274508E-2</v>
      </c>
      <c r="N34" s="34"/>
      <c r="O34" s="34"/>
      <c r="P34" s="24"/>
      <c r="Q34" s="24"/>
      <c r="R34" s="24"/>
      <c r="S34" s="24"/>
      <c r="T34" s="24"/>
      <c r="U34" s="24"/>
      <c r="V34" s="24"/>
      <c r="W34" s="25"/>
      <c r="X34" s="24"/>
      <c r="Y34" s="24"/>
      <c r="Z34" s="24"/>
      <c r="AA34" s="5"/>
      <c r="AB34" s="5"/>
      <c r="AC34" s="5"/>
      <c r="AD34" s="5"/>
      <c r="AE34" s="5"/>
    </row>
    <row r="35" spans="1:31" x14ac:dyDescent="0.25">
      <c r="A35" s="34"/>
      <c r="B35" s="36" t="s">
        <v>138</v>
      </c>
      <c r="C35" s="38" t="s">
        <v>49</v>
      </c>
      <c r="D35" s="36" t="s">
        <v>40</v>
      </c>
      <c r="E35" s="36" t="s">
        <v>35</v>
      </c>
      <c r="F35" s="41" t="s">
        <v>18</v>
      </c>
      <c r="G35" s="36">
        <v>195</v>
      </c>
      <c r="H35" s="36">
        <v>13.177</v>
      </c>
      <c r="I35" s="36"/>
      <c r="J35" s="37">
        <v>6630</v>
      </c>
      <c r="K35" s="34"/>
      <c r="L35" s="34"/>
      <c r="M35" s="35"/>
      <c r="N35" s="34"/>
      <c r="O35" s="34"/>
      <c r="P35" s="24"/>
      <c r="Q35" s="24"/>
      <c r="R35" s="24"/>
      <c r="S35" s="24"/>
      <c r="T35" s="24"/>
      <c r="U35" s="24"/>
      <c r="V35" s="24"/>
      <c r="W35" s="25"/>
      <c r="X35" s="24"/>
      <c r="Y35" s="24"/>
      <c r="Z35" s="24"/>
      <c r="AA35" s="5"/>
      <c r="AB35" s="5"/>
      <c r="AC35" s="5"/>
      <c r="AD35" s="5"/>
      <c r="AE35" s="5"/>
    </row>
    <row r="36" spans="1:31" x14ac:dyDescent="0.25">
      <c r="A36" s="34"/>
      <c r="B36" s="34"/>
      <c r="C36" s="34" t="s">
        <v>49</v>
      </c>
      <c r="D36" s="34" t="s">
        <v>41</v>
      </c>
      <c r="E36" s="34" t="s">
        <v>35</v>
      </c>
      <c r="F36" s="35" t="s">
        <v>17</v>
      </c>
      <c r="G36" s="34">
        <v>190</v>
      </c>
      <c r="H36" s="34">
        <v>13.178000000000001</v>
      </c>
      <c r="I36" s="34"/>
      <c r="J36" s="34">
        <v>2028</v>
      </c>
      <c r="K36" s="34"/>
      <c r="L36" s="34"/>
      <c r="M36" s="35">
        <f t="shared" si="0"/>
        <v>1.9289851901876671E-2</v>
      </c>
      <c r="N36" s="34"/>
      <c r="O36" s="34"/>
      <c r="P36" s="24"/>
      <c r="Q36" s="24"/>
      <c r="R36" s="24"/>
      <c r="S36" s="24"/>
      <c r="T36" s="24"/>
      <c r="U36" s="24"/>
      <c r="V36" s="24"/>
      <c r="W36" s="25"/>
      <c r="X36" s="24"/>
      <c r="Y36" s="24"/>
      <c r="Z36" s="24"/>
      <c r="AA36" s="5"/>
      <c r="AB36" s="5"/>
      <c r="AC36" s="5"/>
      <c r="AD36" s="5"/>
      <c r="AE36" s="5"/>
    </row>
    <row r="37" spans="1:31" x14ac:dyDescent="0.25">
      <c r="A37" s="34"/>
      <c r="B37" s="34"/>
      <c r="C37" s="34" t="s">
        <v>49</v>
      </c>
      <c r="D37" s="34" t="s">
        <v>41</v>
      </c>
      <c r="E37" s="34" t="s">
        <v>35</v>
      </c>
      <c r="F37" s="35" t="s">
        <v>18</v>
      </c>
      <c r="G37" s="34">
        <v>195</v>
      </c>
      <c r="H37" s="34">
        <v>13.167999999999999</v>
      </c>
      <c r="I37" s="34"/>
      <c r="J37" s="34">
        <v>105133</v>
      </c>
      <c r="K37" s="34"/>
      <c r="L37" s="34"/>
      <c r="M37" s="35"/>
      <c r="N37" s="34"/>
      <c r="O37" s="34"/>
      <c r="P37" s="24"/>
      <c r="Q37" s="24"/>
      <c r="R37" s="24"/>
      <c r="S37" s="24"/>
      <c r="T37" s="24"/>
      <c r="U37" s="24"/>
      <c r="V37" s="24"/>
      <c r="W37" s="25"/>
      <c r="X37" s="24"/>
      <c r="Y37" s="24"/>
      <c r="Z37" s="24"/>
      <c r="AA37" s="5"/>
      <c r="AB37" s="5"/>
      <c r="AC37" s="5"/>
      <c r="AD37" s="5"/>
      <c r="AE37" s="5"/>
    </row>
    <row r="38" spans="1:31" x14ac:dyDescent="0.25">
      <c r="A38" s="26"/>
      <c r="B38" s="26"/>
      <c r="C38" s="26"/>
      <c r="D38" s="26"/>
      <c r="E38" s="34"/>
      <c r="F38" s="35"/>
      <c r="G38" s="26"/>
      <c r="H38" s="26"/>
      <c r="I38" s="26"/>
      <c r="J38" s="26"/>
      <c r="K38" s="26"/>
      <c r="L38" s="26"/>
      <c r="M38" s="21"/>
      <c r="N38" s="26"/>
      <c r="O38" s="26"/>
      <c r="P38" s="26"/>
      <c r="Q38" s="26"/>
      <c r="R38" s="26"/>
      <c r="S38" s="26"/>
      <c r="T38" s="26"/>
      <c r="U38" s="26"/>
      <c r="V38" s="26"/>
      <c r="W38" s="27"/>
      <c r="X38" s="26"/>
      <c r="Y38" s="26"/>
      <c r="Z38" s="26"/>
      <c r="AA38" s="6"/>
      <c r="AB38" s="6"/>
      <c r="AC38" s="6"/>
      <c r="AD38" s="6"/>
      <c r="AE38" s="6"/>
    </row>
    <row r="39" spans="1:31" x14ac:dyDescent="0.25">
      <c r="A39" s="26"/>
      <c r="B39" s="26"/>
      <c r="C39" s="26"/>
      <c r="D39" s="26"/>
      <c r="E39" s="26"/>
      <c r="F39" s="35"/>
      <c r="G39" s="26"/>
      <c r="H39" s="26"/>
      <c r="I39" s="26"/>
      <c r="J39" s="26"/>
      <c r="K39" s="26"/>
      <c r="L39" s="26"/>
      <c r="M39" s="21"/>
      <c r="N39" s="26"/>
      <c r="O39" s="26"/>
      <c r="P39" s="26"/>
      <c r="Q39" s="26"/>
      <c r="R39" s="26"/>
      <c r="S39" s="26"/>
      <c r="T39" s="26"/>
      <c r="U39" s="26"/>
      <c r="V39" s="26"/>
      <c r="W39" s="27"/>
      <c r="X39" s="26"/>
      <c r="Y39" s="26"/>
      <c r="Z39" s="26"/>
      <c r="AA39" s="6"/>
      <c r="AB39" s="6"/>
      <c r="AC39" s="6"/>
      <c r="AD39" s="6"/>
      <c r="AE39" s="6"/>
    </row>
    <row r="40" spans="1:31" x14ac:dyDescent="0.25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1"/>
      <c r="N40" s="26"/>
      <c r="O40" s="26"/>
      <c r="P40" s="26"/>
      <c r="Q40" s="26"/>
      <c r="R40" s="26"/>
      <c r="S40" s="26"/>
      <c r="T40" s="26"/>
      <c r="U40" s="26"/>
      <c r="V40" s="26"/>
      <c r="W40" s="27"/>
      <c r="X40" s="26"/>
      <c r="Y40" s="26"/>
      <c r="Z40" s="26"/>
      <c r="AA40" s="6"/>
      <c r="AB40" s="6"/>
      <c r="AC40" s="6"/>
      <c r="AD40" s="6"/>
      <c r="AE40" s="6"/>
    </row>
    <row r="41" spans="1:31" x14ac:dyDescent="0.25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1"/>
      <c r="N41" s="26"/>
      <c r="O41" s="26"/>
      <c r="P41" s="26"/>
      <c r="Q41" s="26"/>
      <c r="R41" s="26"/>
      <c r="S41" s="26"/>
      <c r="T41" s="26"/>
      <c r="U41" s="26"/>
      <c r="V41" s="26"/>
      <c r="W41" s="27"/>
      <c r="X41" s="26"/>
      <c r="Y41" s="26"/>
      <c r="Z41" s="26"/>
      <c r="AA41" s="6"/>
      <c r="AB41" s="6"/>
      <c r="AC41" s="6"/>
      <c r="AD41" s="6"/>
      <c r="AE41" s="6"/>
    </row>
    <row r="42" spans="1:31" x14ac:dyDescent="0.25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7"/>
      <c r="X42" s="26"/>
      <c r="Y42" s="26"/>
      <c r="Z42" s="26"/>
      <c r="AA42" s="6"/>
      <c r="AB42" s="6"/>
      <c r="AC42" s="6"/>
      <c r="AD42" s="6"/>
      <c r="AE42" s="6"/>
    </row>
    <row r="43" spans="1:31" x14ac:dyDescent="0.25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7"/>
      <c r="X43" s="26"/>
      <c r="Y43" s="26"/>
      <c r="Z43" s="26"/>
      <c r="AA43" s="6"/>
      <c r="AB43" s="6"/>
      <c r="AC43" s="6"/>
      <c r="AD43" s="6"/>
      <c r="AE43" s="6"/>
    </row>
    <row r="44" spans="1:31" x14ac:dyDescent="0.25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7"/>
      <c r="X44" s="26"/>
      <c r="Y44" s="26"/>
      <c r="Z44" s="26"/>
      <c r="AA44" s="6"/>
      <c r="AB44" s="6"/>
      <c r="AC44" s="6"/>
      <c r="AD44" s="6"/>
      <c r="AE44" s="6"/>
    </row>
    <row r="45" spans="1:31" x14ac:dyDescent="0.2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7"/>
      <c r="X45" s="26"/>
      <c r="Y45" s="26"/>
      <c r="Z45" s="26"/>
      <c r="AA45" s="6"/>
      <c r="AB45" s="6"/>
      <c r="AC45" s="6"/>
      <c r="AD45" s="6"/>
      <c r="AE45" s="6"/>
    </row>
    <row r="46" spans="1:31" x14ac:dyDescent="0.25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7"/>
      <c r="X46" s="26"/>
      <c r="Y46" s="26"/>
      <c r="Z46" s="26"/>
      <c r="AA46" s="6"/>
      <c r="AB46" s="6"/>
      <c r="AC46" s="6"/>
      <c r="AD46" s="6"/>
      <c r="AE46" s="6"/>
    </row>
    <row r="47" spans="1:31" x14ac:dyDescent="0.25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7"/>
      <c r="X47" s="26"/>
      <c r="Y47" s="26"/>
      <c r="Z47" s="26"/>
      <c r="AA47" s="6"/>
      <c r="AB47" s="6"/>
      <c r="AC47" s="6"/>
      <c r="AD47" s="6"/>
      <c r="AE47" s="6"/>
    </row>
    <row r="48" spans="1:31" x14ac:dyDescent="0.25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7"/>
      <c r="X48" s="26"/>
      <c r="Y48" s="26"/>
      <c r="Z48" s="26"/>
      <c r="AA48" s="6"/>
      <c r="AB48" s="6"/>
      <c r="AC48" s="6"/>
      <c r="AD48" s="6"/>
      <c r="AE48" s="6"/>
    </row>
    <row r="49" spans="1:31" x14ac:dyDescent="0.25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7"/>
      <c r="X49" s="26"/>
      <c r="Y49" s="26"/>
      <c r="Z49" s="26"/>
      <c r="AA49" s="6"/>
      <c r="AB49" s="6"/>
      <c r="AC49" s="6"/>
      <c r="AD49" s="6"/>
      <c r="AE49" s="6"/>
    </row>
    <row r="50" spans="1:31" x14ac:dyDescent="0.25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7"/>
      <c r="X50" s="26"/>
      <c r="Y50" s="26"/>
      <c r="Z50" s="26"/>
      <c r="AA50" s="6"/>
      <c r="AB50" s="6"/>
      <c r="AC50" s="6"/>
      <c r="AD50" s="6"/>
      <c r="AE50" s="6"/>
    </row>
    <row r="51" spans="1:31" x14ac:dyDescent="0.25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7"/>
      <c r="X51" s="26"/>
      <c r="Y51" s="26"/>
      <c r="Z51" s="26"/>
      <c r="AA51" s="6"/>
      <c r="AB51" s="6"/>
      <c r="AC51" s="6"/>
      <c r="AD51" s="6"/>
      <c r="AE51" s="6"/>
    </row>
    <row r="52" spans="1:31" x14ac:dyDescent="0.25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7"/>
      <c r="X52" s="26"/>
      <c r="Y52" s="26"/>
      <c r="Z52" s="26"/>
      <c r="AA52" s="6"/>
      <c r="AB52" s="6"/>
      <c r="AC52" s="6"/>
      <c r="AD52" s="6"/>
      <c r="AE52" s="6"/>
    </row>
    <row r="53" spans="1:31" x14ac:dyDescent="0.25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7"/>
      <c r="X53" s="26"/>
      <c r="Y53" s="26"/>
      <c r="Z53" s="26"/>
      <c r="AA53" s="6"/>
      <c r="AB53" s="6"/>
      <c r="AC53" s="6"/>
      <c r="AD53" s="6"/>
      <c r="AE53" s="6"/>
    </row>
    <row r="54" spans="1:31" x14ac:dyDescent="0.25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7"/>
      <c r="X54" s="26"/>
      <c r="Y54" s="26"/>
      <c r="Z54" s="26"/>
      <c r="AA54" s="6"/>
      <c r="AB54" s="6"/>
      <c r="AC54" s="6"/>
      <c r="AD54" s="6"/>
      <c r="AE54" s="6"/>
    </row>
    <row r="55" spans="1:31" x14ac:dyDescent="0.2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7"/>
      <c r="X55" s="26"/>
      <c r="Y55" s="26"/>
      <c r="Z55" s="26"/>
      <c r="AA55" s="6"/>
      <c r="AB55" s="6"/>
      <c r="AC55" s="6"/>
      <c r="AD55" s="6"/>
      <c r="AE55" s="6"/>
    </row>
    <row r="56" spans="1:31" x14ac:dyDescent="0.25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7"/>
      <c r="X56" s="26"/>
      <c r="Y56" s="26"/>
      <c r="Z56" s="26"/>
      <c r="AA56" s="6"/>
      <c r="AB56" s="6"/>
      <c r="AC56" s="6"/>
      <c r="AD56" s="6"/>
      <c r="AE56" s="6"/>
    </row>
    <row r="57" spans="1:31" x14ac:dyDescent="0.25">
      <c r="A57" s="26"/>
      <c r="B57" s="26"/>
      <c r="C57" s="23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7"/>
      <c r="X57" s="26"/>
      <c r="Y57" s="26"/>
      <c r="Z57" s="26"/>
      <c r="AA57" s="6"/>
      <c r="AB57" s="6"/>
      <c r="AC57" s="6"/>
      <c r="AD57" s="6"/>
      <c r="AE57" s="6"/>
    </row>
    <row r="58" spans="1:31" x14ac:dyDescent="0.25">
      <c r="A58" s="26"/>
      <c r="B58" s="26"/>
      <c r="C58" s="23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7"/>
      <c r="X58" s="26"/>
      <c r="Y58" s="26"/>
      <c r="Z58" s="26"/>
      <c r="AA58" s="6"/>
      <c r="AB58" s="6"/>
      <c r="AC58" s="6"/>
      <c r="AD58" s="6"/>
      <c r="AE58" s="6"/>
    </row>
    <row r="59" spans="1:31" x14ac:dyDescent="0.25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7"/>
      <c r="X59" s="26"/>
      <c r="Y59" s="26"/>
      <c r="Z59" s="26"/>
      <c r="AA59" s="6"/>
      <c r="AB59" s="6"/>
      <c r="AC59" s="6"/>
      <c r="AD59" s="6"/>
      <c r="AE59" s="6"/>
    </row>
    <row r="60" spans="1:31" x14ac:dyDescent="0.25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7"/>
      <c r="X60" s="26"/>
      <c r="Y60" s="26"/>
      <c r="Z60" s="26"/>
      <c r="AA60" s="6"/>
      <c r="AB60" s="6"/>
      <c r="AC60" s="6"/>
      <c r="AD60" s="6"/>
      <c r="AE60" s="6"/>
    </row>
    <row r="61" spans="1:31" x14ac:dyDescent="0.25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7"/>
      <c r="X61" s="26"/>
      <c r="Y61" s="26"/>
      <c r="Z61" s="26"/>
      <c r="AA61" s="6"/>
      <c r="AB61" s="6"/>
      <c r="AC61" s="6"/>
      <c r="AD61" s="6"/>
      <c r="AE61" s="6"/>
    </row>
    <row r="62" spans="1:31" x14ac:dyDescent="0.25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7"/>
      <c r="X62" s="26"/>
      <c r="Y62" s="26"/>
      <c r="Z62" s="26"/>
      <c r="AA62" s="6"/>
      <c r="AB62" s="6"/>
      <c r="AC62" s="6"/>
      <c r="AD62" s="6"/>
      <c r="AE62" s="6"/>
    </row>
    <row r="63" spans="1:31" x14ac:dyDescent="0.25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7"/>
      <c r="X63" s="26"/>
      <c r="Y63" s="26"/>
      <c r="Z63" s="26"/>
      <c r="AA63" s="6"/>
      <c r="AB63" s="6"/>
      <c r="AC63" s="6"/>
      <c r="AD63" s="6"/>
      <c r="AE63" s="6"/>
    </row>
    <row r="64" spans="1:31" x14ac:dyDescent="0.25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7"/>
      <c r="X64" s="26"/>
      <c r="Y64" s="26"/>
      <c r="Z64" s="26"/>
      <c r="AA64" s="6"/>
      <c r="AB64" s="6"/>
      <c r="AC64" s="6"/>
      <c r="AD64" s="6"/>
      <c r="AE64" s="6"/>
    </row>
    <row r="65" spans="1:31" x14ac:dyDescent="0.2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7"/>
      <c r="X65" s="26"/>
      <c r="Y65" s="26"/>
      <c r="Z65" s="26"/>
      <c r="AA65" s="6"/>
      <c r="AB65" s="6"/>
      <c r="AC65" s="6"/>
      <c r="AD65" s="6"/>
      <c r="AE65" s="6"/>
    </row>
    <row r="66" spans="1:31" x14ac:dyDescent="0.25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7"/>
      <c r="X66" s="26"/>
      <c r="Y66" s="26"/>
      <c r="Z66" s="26"/>
      <c r="AA66" s="6"/>
      <c r="AB66" s="6"/>
      <c r="AC66" s="6"/>
      <c r="AD66" s="6"/>
      <c r="AE66" s="6"/>
    </row>
    <row r="67" spans="1:31" x14ac:dyDescent="0.25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7"/>
      <c r="X67" s="26"/>
      <c r="Y67" s="26"/>
      <c r="Z67" s="26"/>
      <c r="AA67" s="6"/>
      <c r="AB67" s="6"/>
      <c r="AC67" s="6"/>
      <c r="AD67" s="6"/>
      <c r="AE67" s="6"/>
    </row>
    <row r="68" spans="1:31" x14ac:dyDescent="0.25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7"/>
      <c r="X68" s="26"/>
      <c r="Y68" s="26"/>
      <c r="Z68" s="26"/>
      <c r="AA68" s="6"/>
      <c r="AB68" s="6"/>
      <c r="AC68" s="6"/>
      <c r="AD68" s="6"/>
      <c r="AE68" s="6"/>
    </row>
    <row r="69" spans="1:31" x14ac:dyDescent="0.25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7"/>
      <c r="X69" s="26"/>
      <c r="Y69" s="26"/>
      <c r="Z69" s="26"/>
      <c r="AA69" s="6"/>
      <c r="AB69" s="6"/>
      <c r="AC69" s="6"/>
      <c r="AD69" s="6"/>
      <c r="AE69" s="6"/>
    </row>
    <row r="70" spans="1:31" x14ac:dyDescent="0.25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7"/>
      <c r="X70" s="26"/>
      <c r="Y70" s="26"/>
      <c r="Z70" s="26"/>
      <c r="AA70" s="6"/>
      <c r="AB70" s="6"/>
      <c r="AC70" s="6"/>
      <c r="AD70" s="6"/>
      <c r="AE70" s="6"/>
    </row>
    <row r="71" spans="1:31" x14ac:dyDescent="0.25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7"/>
      <c r="X71" s="26"/>
      <c r="Y71" s="26"/>
      <c r="Z71" s="26"/>
      <c r="AA71" s="6"/>
      <c r="AB71" s="6"/>
      <c r="AC71" s="6"/>
      <c r="AD71" s="6"/>
      <c r="AE71" s="6"/>
    </row>
    <row r="72" spans="1:31" x14ac:dyDescent="0.25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7"/>
      <c r="X72" s="26"/>
      <c r="Y72" s="26"/>
      <c r="Z72" s="26"/>
      <c r="AA72" s="6"/>
      <c r="AB72" s="6"/>
      <c r="AC72" s="6"/>
      <c r="AD72" s="6"/>
      <c r="AE72" s="6"/>
    </row>
    <row r="73" spans="1:31" x14ac:dyDescent="0.25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7"/>
      <c r="X73" s="26"/>
      <c r="Y73" s="26"/>
      <c r="Z73" s="26"/>
      <c r="AA73" s="6"/>
      <c r="AB73" s="6"/>
      <c r="AC73" s="6"/>
      <c r="AD73" s="6"/>
      <c r="AE73" s="6"/>
    </row>
    <row r="74" spans="1:31" x14ac:dyDescent="0.25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7"/>
      <c r="X74" s="26"/>
      <c r="Y74" s="26"/>
      <c r="Z74" s="26"/>
      <c r="AA74" s="6"/>
      <c r="AB74" s="6"/>
      <c r="AC74" s="6"/>
      <c r="AD74" s="6"/>
      <c r="AE74" s="6"/>
    </row>
    <row r="75" spans="1:31" x14ac:dyDescent="0.2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7"/>
      <c r="X75" s="26"/>
      <c r="Y75" s="26"/>
      <c r="Z75" s="26"/>
      <c r="AA75" s="6"/>
      <c r="AB75" s="6"/>
      <c r="AC75" s="6"/>
      <c r="AD75" s="6"/>
      <c r="AE75" s="6"/>
    </row>
    <row r="76" spans="1:31" x14ac:dyDescent="0.25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7"/>
      <c r="X76" s="26"/>
      <c r="Y76" s="26"/>
      <c r="Z76" s="26"/>
      <c r="AA76" s="6"/>
      <c r="AB76" s="6"/>
      <c r="AC76" s="6"/>
      <c r="AD76" s="6"/>
      <c r="AE76" s="6"/>
    </row>
    <row r="77" spans="1:31" x14ac:dyDescent="0.25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7"/>
      <c r="X77" s="26"/>
      <c r="Y77" s="26"/>
      <c r="Z77" s="26"/>
      <c r="AA77" s="6"/>
      <c r="AB77" s="6"/>
      <c r="AC77" s="6"/>
      <c r="AD77" s="6"/>
      <c r="AE77" s="6"/>
    </row>
    <row r="78" spans="1:31" x14ac:dyDescent="0.25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7"/>
      <c r="X78" s="26"/>
      <c r="Y78" s="26"/>
      <c r="Z78" s="26"/>
      <c r="AA78" s="6"/>
      <c r="AB78" s="6"/>
      <c r="AC78" s="6"/>
      <c r="AD78" s="6"/>
      <c r="AE78" s="6"/>
    </row>
    <row r="79" spans="1:31" x14ac:dyDescent="0.25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7"/>
      <c r="X79" s="26"/>
      <c r="Y79" s="26"/>
      <c r="Z79" s="26"/>
      <c r="AA79" s="6"/>
      <c r="AB79" s="6"/>
      <c r="AC79" s="6"/>
      <c r="AD79" s="6"/>
      <c r="AE79" s="6"/>
    </row>
    <row r="80" spans="1:31" x14ac:dyDescent="0.25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7"/>
      <c r="X80" s="26"/>
      <c r="Y80" s="26"/>
      <c r="Z80" s="26"/>
      <c r="AA80" s="6"/>
      <c r="AB80" s="6"/>
      <c r="AC80" s="6"/>
      <c r="AD80" s="6"/>
      <c r="AE80" s="6"/>
    </row>
    <row r="81" spans="1:23" x14ac:dyDescent="0.25">
      <c r="A81" s="8"/>
      <c r="B81" s="8"/>
      <c r="C81" s="8"/>
      <c r="D81" s="8"/>
      <c r="E81" s="8"/>
      <c r="F81" s="8"/>
      <c r="G81" s="8"/>
      <c r="N81" s="8"/>
      <c r="P81" s="8"/>
      <c r="W81" s="11"/>
    </row>
    <row r="82" spans="1:23" x14ac:dyDescent="0.25">
      <c r="A82" s="8"/>
      <c r="B82" s="8"/>
      <c r="C82" s="8"/>
      <c r="D82" s="8"/>
      <c r="E82" s="8"/>
      <c r="F82" s="8"/>
      <c r="G82" s="8"/>
      <c r="N82" s="8"/>
      <c r="P82" s="8"/>
      <c r="W82" s="11"/>
    </row>
    <row r="83" spans="1:23" x14ac:dyDescent="0.25">
      <c r="A83" s="8"/>
      <c r="B83" s="8"/>
      <c r="C83" s="8"/>
      <c r="D83" s="8"/>
      <c r="E83" s="8"/>
      <c r="F83" s="8"/>
      <c r="G83" s="8"/>
      <c r="N83" s="8"/>
      <c r="P83" s="8"/>
      <c r="W83" s="11"/>
    </row>
    <row r="84" spans="1:23" x14ac:dyDescent="0.25">
      <c r="A84" s="8"/>
      <c r="B84" s="8"/>
      <c r="C84" s="8"/>
      <c r="D84" s="8"/>
      <c r="E84" s="8"/>
      <c r="F84" s="8"/>
      <c r="G84" s="8"/>
      <c r="N84" s="8"/>
      <c r="P84" s="8"/>
      <c r="W84" s="11"/>
    </row>
    <row r="85" spans="1:23" x14ac:dyDescent="0.25">
      <c r="A85" s="8"/>
      <c r="B85" s="8"/>
      <c r="C85" s="8"/>
      <c r="D85" s="8"/>
      <c r="E85" s="8"/>
      <c r="F85" s="8"/>
      <c r="G85" s="8"/>
      <c r="N85" s="8"/>
      <c r="P85" s="8"/>
      <c r="W85" s="11"/>
    </row>
    <row r="86" spans="1:23" x14ac:dyDescent="0.25">
      <c r="A86" s="8"/>
      <c r="B86" s="8"/>
      <c r="C86" s="8"/>
      <c r="D86" s="8"/>
      <c r="E86" s="8"/>
      <c r="F86" s="8"/>
      <c r="G86" s="8"/>
      <c r="N86" s="8"/>
      <c r="P86" s="8"/>
      <c r="W86" s="11"/>
    </row>
    <row r="87" spans="1:23" x14ac:dyDescent="0.25">
      <c r="A87" s="8"/>
      <c r="B87" s="8"/>
      <c r="C87" s="8"/>
      <c r="D87" s="8"/>
      <c r="E87" s="8"/>
    </row>
    <row r="88" spans="1:23" x14ac:dyDescent="0.25">
      <c r="A88" s="8"/>
      <c r="B88" s="8"/>
      <c r="C88" s="8"/>
      <c r="D88" s="8"/>
      <c r="E88" s="8"/>
    </row>
    <row r="89" spans="1:23" x14ac:dyDescent="0.25">
      <c r="A89" s="8"/>
      <c r="B89" s="8"/>
      <c r="C89" s="8"/>
      <c r="D89" s="8"/>
      <c r="E89" s="8"/>
    </row>
    <row r="90" spans="1:23" x14ac:dyDescent="0.25">
      <c r="A90" s="8"/>
      <c r="B90" s="8"/>
      <c r="C90" s="8"/>
      <c r="D90" s="8"/>
      <c r="E90" s="8"/>
    </row>
    <row r="91" spans="1:23" x14ac:dyDescent="0.25">
      <c r="A91" s="8"/>
      <c r="B91" s="8"/>
      <c r="C91" s="8"/>
      <c r="D91" s="8"/>
      <c r="E91" s="8"/>
    </row>
    <row r="92" spans="1:23" x14ac:dyDescent="0.25">
      <c r="A92" s="8"/>
      <c r="B92" s="8"/>
      <c r="C92" s="8"/>
      <c r="D92" s="8"/>
      <c r="E92" s="8"/>
    </row>
    <row r="93" spans="1:23" x14ac:dyDescent="0.25">
      <c r="A93" s="8"/>
      <c r="B93" s="8"/>
      <c r="C93" s="8"/>
      <c r="D93" s="8"/>
      <c r="E93" s="8"/>
    </row>
    <row r="94" spans="1:23" x14ac:dyDescent="0.25">
      <c r="A94" s="8"/>
      <c r="B94" s="8"/>
      <c r="C94" s="8"/>
      <c r="D94" s="8"/>
      <c r="E94" s="8"/>
    </row>
    <row r="95" spans="1:23" x14ac:dyDescent="0.25">
      <c r="A95" s="8"/>
      <c r="B95" s="8"/>
      <c r="C95" s="8"/>
      <c r="D95" s="8"/>
      <c r="E95" s="8"/>
    </row>
    <row r="96" spans="1:23" x14ac:dyDescent="0.25">
      <c r="A96" s="8"/>
      <c r="B96" s="8"/>
      <c r="C96" s="8"/>
      <c r="D96" s="8"/>
      <c r="E96" s="8"/>
    </row>
    <row r="97" spans="1:5" x14ac:dyDescent="0.25">
      <c r="A97" s="8"/>
      <c r="B97" s="8"/>
      <c r="C97" s="8"/>
      <c r="D97" s="8"/>
      <c r="E97" s="8"/>
    </row>
    <row r="98" spans="1:5" x14ac:dyDescent="0.25">
      <c r="A98" s="8"/>
      <c r="B98" s="8"/>
      <c r="C98" s="8"/>
      <c r="D98" s="8"/>
      <c r="E98" s="8"/>
    </row>
    <row r="99" spans="1:5" x14ac:dyDescent="0.25">
      <c r="A99" s="8"/>
      <c r="B99" s="8"/>
      <c r="C99" s="8"/>
      <c r="D99" s="8"/>
      <c r="E99" s="8"/>
    </row>
    <row r="100" spans="1:5" x14ac:dyDescent="0.25">
      <c r="A100" s="8"/>
      <c r="B100" s="8"/>
      <c r="C100" s="8"/>
      <c r="D100" s="8"/>
      <c r="E100" s="8"/>
    </row>
    <row r="101" spans="1:5" x14ac:dyDescent="0.25">
      <c r="A101" s="8"/>
      <c r="B101" s="8"/>
      <c r="C101" s="8"/>
      <c r="D101" s="8"/>
      <c r="E101" s="8"/>
    </row>
    <row r="102" spans="1:5" x14ac:dyDescent="0.25">
      <c r="A102" s="8"/>
      <c r="B102" s="8"/>
      <c r="C102" s="8"/>
      <c r="D102" s="8"/>
      <c r="E102" s="8"/>
    </row>
    <row r="103" spans="1:5" x14ac:dyDescent="0.25">
      <c r="A103" s="8"/>
      <c r="B103" s="8"/>
      <c r="C103" s="8"/>
      <c r="D103" s="8"/>
      <c r="E103" s="8"/>
    </row>
    <row r="104" spans="1:5" x14ac:dyDescent="0.25">
      <c r="A104" s="8"/>
      <c r="B104" s="8"/>
      <c r="C104" s="8"/>
      <c r="D104" s="8"/>
      <c r="E104" s="8"/>
    </row>
    <row r="105" spans="1:5" x14ac:dyDescent="0.25">
      <c r="A105" s="8"/>
      <c r="B105" s="8"/>
      <c r="C105" s="8"/>
      <c r="D105" s="8"/>
      <c r="E105" s="8"/>
    </row>
    <row r="106" spans="1:5" x14ac:dyDescent="0.25">
      <c r="A106" s="8"/>
      <c r="B106" s="8"/>
      <c r="C106" s="8"/>
      <c r="D106" s="8"/>
      <c r="E106" s="8"/>
    </row>
    <row r="107" spans="1:5" x14ac:dyDescent="0.25">
      <c r="A107" s="8"/>
      <c r="B107" s="8"/>
      <c r="C107" s="8"/>
      <c r="D107" s="8"/>
      <c r="E107" s="8"/>
    </row>
    <row r="108" spans="1:5" x14ac:dyDescent="0.25">
      <c r="A108" s="8"/>
      <c r="B108" s="8"/>
      <c r="C108" s="8"/>
      <c r="D108" s="8"/>
      <c r="E108" s="8"/>
    </row>
    <row r="109" spans="1:5" x14ac:dyDescent="0.25">
      <c r="A109" s="8"/>
      <c r="B109" s="8"/>
      <c r="C109" s="8"/>
      <c r="D109" s="8"/>
      <c r="E109" s="8"/>
    </row>
    <row r="110" spans="1:5" x14ac:dyDescent="0.25">
      <c r="A110" s="8"/>
      <c r="B110" s="8"/>
      <c r="C110" s="8"/>
      <c r="D110" s="8"/>
      <c r="E110" s="8"/>
    </row>
    <row r="111" spans="1:5" x14ac:dyDescent="0.25">
      <c r="A111" s="8"/>
      <c r="B111" s="8"/>
      <c r="C111" s="8"/>
      <c r="D111" s="8"/>
      <c r="E111" s="8"/>
    </row>
    <row r="112" spans="1:5" x14ac:dyDescent="0.25">
      <c r="A112" s="8"/>
      <c r="B112" s="8"/>
      <c r="C112" s="8"/>
      <c r="D112" s="8"/>
      <c r="E112" s="8"/>
    </row>
    <row r="113" spans="1:5" x14ac:dyDescent="0.25">
      <c r="A113" s="8"/>
      <c r="B113" s="8"/>
      <c r="C113" s="8"/>
      <c r="D113" s="8"/>
      <c r="E113" s="8"/>
    </row>
    <row r="114" spans="1:5" x14ac:dyDescent="0.25">
      <c r="A114" s="8"/>
      <c r="B114" s="8"/>
      <c r="C114" s="8"/>
      <c r="D114" s="8"/>
      <c r="E114" s="8"/>
    </row>
    <row r="115" spans="1:5" x14ac:dyDescent="0.25">
      <c r="A115" s="8"/>
      <c r="B115" s="8"/>
      <c r="C115" s="8"/>
      <c r="D115" s="8"/>
      <c r="E115" s="8"/>
    </row>
    <row r="116" spans="1:5" x14ac:dyDescent="0.25">
      <c r="A116" s="8"/>
      <c r="B116" s="8"/>
      <c r="C116" s="8"/>
      <c r="D116" s="8"/>
      <c r="E116" s="8"/>
    </row>
    <row r="117" spans="1:5" x14ac:dyDescent="0.25">
      <c r="A117" s="8"/>
      <c r="B117" s="8"/>
      <c r="C117" s="8"/>
      <c r="D117" s="8"/>
      <c r="E117" s="8"/>
    </row>
    <row r="118" spans="1:5" x14ac:dyDescent="0.25">
      <c r="A118" s="8"/>
      <c r="B118" s="8"/>
      <c r="C118" s="8"/>
      <c r="D118" s="8"/>
      <c r="E118" s="8"/>
    </row>
    <row r="119" spans="1:5" x14ac:dyDescent="0.25">
      <c r="A119" s="8"/>
      <c r="B119" s="8"/>
      <c r="C119" s="8"/>
      <c r="D119" s="8"/>
      <c r="E119" s="8"/>
    </row>
    <row r="120" spans="1:5" x14ac:dyDescent="0.25">
      <c r="A120" s="8"/>
      <c r="B120" s="8"/>
      <c r="C120" s="8"/>
      <c r="D120" s="8"/>
      <c r="E120" s="8"/>
    </row>
    <row r="121" spans="1:5" x14ac:dyDescent="0.25">
      <c r="A121" s="8"/>
      <c r="B121" s="8"/>
      <c r="C121" s="8"/>
      <c r="D121" s="8"/>
      <c r="E121" s="8"/>
    </row>
    <row r="122" spans="1:5" x14ac:dyDescent="0.25">
      <c r="A122" s="8"/>
      <c r="B122" s="8"/>
      <c r="C122" s="8"/>
      <c r="D122" s="8"/>
      <c r="E122" s="8"/>
    </row>
    <row r="123" spans="1:5" x14ac:dyDescent="0.25">
      <c r="A123" s="8"/>
      <c r="B123" s="8"/>
      <c r="C123" s="8"/>
      <c r="D123" s="8"/>
      <c r="E123" s="8"/>
    </row>
    <row r="124" spans="1:5" x14ac:dyDescent="0.25">
      <c r="A124" s="8"/>
      <c r="B124" s="8"/>
      <c r="C124" s="8"/>
      <c r="D124" s="8"/>
      <c r="E124" s="8"/>
    </row>
    <row r="125" spans="1:5" x14ac:dyDescent="0.25">
      <c r="A125" s="8"/>
      <c r="B125" s="8"/>
      <c r="C125" s="8"/>
      <c r="D125" s="8"/>
      <c r="E125" s="8"/>
    </row>
    <row r="126" spans="1:5" x14ac:dyDescent="0.25">
      <c r="A126" s="8"/>
      <c r="B126" s="8"/>
      <c r="C126" s="8"/>
      <c r="D126" s="8"/>
      <c r="E126" s="8"/>
    </row>
    <row r="127" spans="1:5" x14ac:dyDescent="0.25">
      <c r="A127" s="8"/>
      <c r="B127" s="8"/>
      <c r="C127" s="8"/>
      <c r="D127" s="8"/>
      <c r="E127" s="8"/>
    </row>
    <row r="128" spans="1:5" x14ac:dyDescent="0.25">
      <c r="A128" s="8"/>
      <c r="B128" s="8"/>
      <c r="C128" s="8"/>
      <c r="D128" s="8"/>
      <c r="E128" s="8"/>
    </row>
    <row r="129" spans="1:5" x14ac:dyDescent="0.25">
      <c r="A129" s="8"/>
      <c r="B129" s="8"/>
      <c r="C129" s="8"/>
      <c r="D129" s="8"/>
      <c r="E129" s="8"/>
    </row>
    <row r="130" spans="1:5" x14ac:dyDescent="0.25">
      <c r="A130" s="8"/>
      <c r="B130" s="8"/>
      <c r="C130" s="8"/>
      <c r="D130" s="8"/>
      <c r="E130" s="8"/>
    </row>
    <row r="131" spans="1:5" x14ac:dyDescent="0.25">
      <c r="A131" s="8"/>
      <c r="B131" s="8"/>
      <c r="C131" s="8"/>
      <c r="D131" s="8"/>
      <c r="E131" s="8"/>
    </row>
    <row r="132" spans="1:5" x14ac:dyDescent="0.25">
      <c r="A132" s="8"/>
      <c r="B132" s="8"/>
      <c r="C132" s="8"/>
      <c r="D132" s="8"/>
      <c r="E132" s="8"/>
    </row>
    <row r="133" spans="1:5" x14ac:dyDescent="0.25">
      <c r="A133" s="8"/>
      <c r="B133" s="8"/>
      <c r="C133" s="8"/>
      <c r="D133" s="8"/>
      <c r="E133" s="8"/>
    </row>
    <row r="134" spans="1:5" x14ac:dyDescent="0.25">
      <c r="A134" s="8"/>
      <c r="B134" s="8"/>
      <c r="C134" s="8"/>
      <c r="D134" s="8"/>
      <c r="E134" s="8"/>
    </row>
    <row r="135" spans="1:5" x14ac:dyDescent="0.25">
      <c r="A135" s="8"/>
      <c r="B135" s="8"/>
      <c r="C135" s="8"/>
      <c r="D135" s="8"/>
      <c r="E135" s="8"/>
    </row>
    <row r="136" spans="1:5" x14ac:dyDescent="0.25">
      <c r="A136" s="8"/>
      <c r="B136" s="8"/>
      <c r="C136" s="8"/>
      <c r="D136" s="8"/>
      <c r="E136" s="8"/>
    </row>
    <row r="137" spans="1:5" x14ac:dyDescent="0.25">
      <c r="A137" s="8"/>
      <c r="B137" s="8"/>
      <c r="C137" s="8"/>
      <c r="D137" s="8"/>
      <c r="E137" s="8"/>
    </row>
    <row r="138" spans="1:5" x14ac:dyDescent="0.25">
      <c r="A138" s="8"/>
      <c r="B138" s="8"/>
      <c r="C138" s="8"/>
      <c r="D138" s="8"/>
      <c r="E138" s="8"/>
    </row>
    <row r="139" spans="1:5" x14ac:dyDescent="0.25">
      <c r="A139" s="8"/>
      <c r="B139" s="8"/>
      <c r="C139" s="8"/>
      <c r="D139" s="8"/>
      <c r="E139" s="8"/>
    </row>
    <row r="140" spans="1:5" x14ac:dyDescent="0.25">
      <c r="A140" s="8"/>
      <c r="B140" s="8"/>
      <c r="C140" s="8"/>
      <c r="D140" s="8"/>
      <c r="E140" s="8"/>
    </row>
    <row r="141" spans="1:5" x14ac:dyDescent="0.25">
      <c r="A141" s="8"/>
      <c r="B141" s="8"/>
      <c r="C141" s="8"/>
      <c r="D141" s="8"/>
      <c r="E141" s="8"/>
    </row>
    <row r="142" spans="1:5" x14ac:dyDescent="0.25">
      <c r="A142" s="8"/>
      <c r="B142" s="8"/>
      <c r="C142" s="8"/>
      <c r="D142" s="8"/>
      <c r="E142" s="8"/>
    </row>
    <row r="143" spans="1:5" x14ac:dyDescent="0.25">
      <c r="A143" s="8"/>
      <c r="B143" s="8"/>
      <c r="C143" s="8"/>
      <c r="D143" s="8"/>
      <c r="E143" s="8"/>
    </row>
    <row r="144" spans="1:5" x14ac:dyDescent="0.25">
      <c r="A144" s="8"/>
      <c r="B144" s="8"/>
      <c r="C144" s="8"/>
      <c r="D144" s="8"/>
      <c r="E144" s="8"/>
    </row>
    <row r="145" spans="1:5" x14ac:dyDescent="0.25">
      <c r="A145" s="8"/>
      <c r="B145" s="8"/>
      <c r="C145" s="8"/>
      <c r="D145" s="8"/>
      <c r="E145" s="8"/>
    </row>
    <row r="146" spans="1:5" x14ac:dyDescent="0.25">
      <c r="A146" s="8"/>
      <c r="B146" s="8"/>
      <c r="C146" s="8"/>
      <c r="D146" s="8"/>
      <c r="E146" s="8"/>
    </row>
    <row r="147" spans="1:5" x14ac:dyDescent="0.25">
      <c r="A147" s="8"/>
      <c r="B147" s="8"/>
      <c r="C147" s="8"/>
      <c r="D147" s="8"/>
      <c r="E147" s="8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F249"/>
  <sheetViews>
    <sheetView workbookViewId="0">
      <pane ySplit="1" topLeftCell="A2" activePane="bottomLeft" state="frozen"/>
      <selection pane="bottomLeft" activeCell="D140" sqref="D140"/>
    </sheetView>
  </sheetViews>
  <sheetFormatPr defaultColWidth="12.6640625" defaultRowHeight="15.75" customHeight="1" x14ac:dyDescent="0.25"/>
  <cols>
    <col min="3" max="4" width="10.109375" customWidth="1"/>
    <col min="13" max="13" width="17.109375" customWidth="1"/>
  </cols>
  <sheetData>
    <row r="1" spans="1:32" x14ac:dyDescent="0.25">
      <c r="A1" s="20" t="s">
        <v>0</v>
      </c>
      <c r="B1" s="20" t="s">
        <v>20</v>
      </c>
      <c r="C1" s="20" t="s">
        <v>48</v>
      </c>
      <c r="D1" s="20" t="s">
        <v>1</v>
      </c>
      <c r="E1" s="20" t="s">
        <v>21</v>
      </c>
      <c r="F1" s="20" t="s">
        <v>2</v>
      </c>
      <c r="G1" s="20" t="s">
        <v>3</v>
      </c>
      <c r="H1" s="20" t="s">
        <v>4</v>
      </c>
      <c r="I1" s="20" t="s">
        <v>50</v>
      </c>
      <c r="J1" s="20" t="s">
        <v>22</v>
      </c>
      <c r="K1" s="20" t="s">
        <v>5</v>
      </c>
      <c r="L1" s="20" t="s">
        <v>23</v>
      </c>
      <c r="M1" s="20" t="s">
        <v>24</v>
      </c>
      <c r="N1" s="20" t="s">
        <v>6</v>
      </c>
      <c r="O1" s="20" t="s">
        <v>7</v>
      </c>
      <c r="P1" s="20" t="s">
        <v>8</v>
      </c>
      <c r="Q1" s="20" t="s">
        <v>9</v>
      </c>
      <c r="R1" s="20" t="s">
        <v>10</v>
      </c>
      <c r="S1" s="20" t="s">
        <v>11</v>
      </c>
      <c r="T1" s="20" t="s">
        <v>12</v>
      </c>
      <c r="U1" s="20" t="s">
        <v>25</v>
      </c>
      <c r="V1" s="20" t="s">
        <v>13</v>
      </c>
      <c r="W1" s="20" t="s">
        <v>14</v>
      </c>
      <c r="X1" s="20" t="s">
        <v>15</v>
      </c>
      <c r="Y1" s="20" t="s">
        <v>28</v>
      </c>
      <c r="Z1" s="20" t="s">
        <v>29</v>
      </c>
      <c r="AA1" s="20"/>
      <c r="AB1" s="1"/>
      <c r="AC1" s="1"/>
      <c r="AD1" s="1"/>
      <c r="AE1" s="1"/>
      <c r="AF1" s="1"/>
    </row>
    <row r="2" spans="1:32" x14ac:dyDescent="0.25">
      <c r="A2" s="28"/>
      <c r="B2" s="28"/>
      <c r="C2" s="28" t="s">
        <v>139</v>
      </c>
      <c r="D2" s="28" t="s">
        <v>109</v>
      </c>
      <c r="E2" s="28" t="s">
        <v>27</v>
      </c>
      <c r="F2" s="28" t="s">
        <v>17</v>
      </c>
      <c r="G2" s="28">
        <v>137</v>
      </c>
      <c r="H2" s="28">
        <v>7.117</v>
      </c>
      <c r="I2" s="28"/>
      <c r="J2" s="28"/>
      <c r="K2" s="28">
        <v>58627</v>
      </c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2"/>
      <c r="Y2" s="21"/>
      <c r="Z2" s="21"/>
      <c r="AA2" s="21"/>
      <c r="AB2" s="2"/>
      <c r="AC2" s="2"/>
      <c r="AD2" s="2"/>
      <c r="AE2" s="2"/>
      <c r="AF2" s="2"/>
    </row>
    <row r="3" spans="1:32" x14ac:dyDescent="0.25">
      <c r="A3" s="28"/>
      <c r="B3" s="28"/>
      <c r="C3" s="28" t="s">
        <v>139</v>
      </c>
      <c r="D3" s="28" t="s">
        <v>109</v>
      </c>
      <c r="E3" s="28" t="s">
        <v>27</v>
      </c>
      <c r="F3" s="28" t="s">
        <v>18</v>
      </c>
      <c r="G3" s="28">
        <v>143</v>
      </c>
      <c r="H3" s="28">
        <v>7.117</v>
      </c>
      <c r="I3" s="28"/>
      <c r="J3" s="28"/>
      <c r="K3" s="28">
        <v>170723</v>
      </c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2"/>
      <c r="Y3" s="21"/>
      <c r="Z3" s="21"/>
      <c r="AA3" s="21"/>
      <c r="AB3" s="2"/>
      <c r="AC3" s="2"/>
      <c r="AD3" s="2"/>
      <c r="AE3" s="2"/>
      <c r="AF3" s="2"/>
    </row>
    <row r="4" spans="1:32" x14ac:dyDescent="0.25">
      <c r="A4" s="28"/>
      <c r="B4" s="28"/>
      <c r="C4" s="28" t="s">
        <v>139</v>
      </c>
      <c r="D4" s="28" t="s">
        <v>110</v>
      </c>
      <c r="E4" s="28" t="s">
        <v>27</v>
      </c>
      <c r="F4" s="28" t="s">
        <v>17</v>
      </c>
      <c r="G4" s="28">
        <v>137</v>
      </c>
      <c r="H4" s="28">
        <v>7.117</v>
      </c>
      <c r="I4" s="28"/>
      <c r="J4" s="28"/>
      <c r="K4" s="28">
        <v>80124</v>
      </c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2"/>
      <c r="Y4" s="21"/>
      <c r="Z4" s="21"/>
      <c r="AA4" s="21">
        <f>AB15</f>
        <v>0</v>
      </c>
      <c r="AB4" s="2"/>
      <c r="AC4" s="2"/>
      <c r="AD4" s="2"/>
      <c r="AE4" s="2"/>
      <c r="AF4" s="2"/>
    </row>
    <row r="5" spans="1:32" x14ac:dyDescent="0.25">
      <c r="A5" s="28"/>
      <c r="B5" s="28"/>
      <c r="C5" s="28" t="s">
        <v>139</v>
      </c>
      <c r="D5" s="28" t="s">
        <v>110</v>
      </c>
      <c r="E5" s="28" t="s">
        <v>27</v>
      </c>
      <c r="F5" s="28" t="s">
        <v>18</v>
      </c>
      <c r="G5" s="28">
        <v>143</v>
      </c>
      <c r="H5" s="28">
        <v>7.117</v>
      </c>
      <c r="I5" s="28"/>
      <c r="J5" s="28"/>
      <c r="K5" s="28">
        <v>248963</v>
      </c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2"/>
      <c r="Y5" s="21"/>
      <c r="Z5" s="21"/>
      <c r="AA5" s="21"/>
      <c r="AB5" s="2"/>
      <c r="AC5" s="2"/>
      <c r="AD5" s="2"/>
      <c r="AE5" s="2"/>
      <c r="AF5" s="2"/>
    </row>
    <row r="6" spans="1:32" x14ac:dyDescent="0.25">
      <c r="A6" s="28"/>
      <c r="B6" s="28"/>
      <c r="C6" s="28" t="s">
        <v>49</v>
      </c>
      <c r="D6" s="28" t="s">
        <v>36</v>
      </c>
      <c r="E6" s="28" t="s">
        <v>27</v>
      </c>
      <c r="F6" s="28" t="s">
        <v>17</v>
      </c>
      <c r="G6" s="28">
        <v>137</v>
      </c>
      <c r="H6" s="28">
        <v>7.1159999999999997</v>
      </c>
      <c r="I6" s="28"/>
      <c r="J6" s="28"/>
      <c r="K6" s="28">
        <v>25238</v>
      </c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2"/>
      <c r="Y6" s="21"/>
      <c r="Z6" s="21"/>
      <c r="AA6" s="21"/>
      <c r="AB6" s="2"/>
      <c r="AC6" s="2"/>
      <c r="AD6" s="2"/>
      <c r="AE6" s="2"/>
      <c r="AF6" s="2"/>
    </row>
    <row r="7" spans="1:32" x14ac:dyDescent="0.25">
      <c r="A7" s="28"/>
      <c r="B7" s="28"/>
      <c r="C7" s="28" t="s">
        <v>49</v>
      </c>
      <c r="D7" s="28" t="s">
        <v>36</v>
      </c>
      <c r="E7" s="28" t="s">
        <v>27</v>
      </c>
      <c r="F7" s="28" t="s">
        <v>18</v>
      </c>
      <c r="G7" s="28">
        <v>143</v>
      </c>
      <c r="H7" s="28">
        <v>7.1159999999999997</v>
      </c>
      <c r="I7" s="28"/>
      <c r="J7" s="28"/>
      <c r="K7" s="28">
        <v>280984</v>
      </c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2"/>
      <c r="Y7" s="21"/>
      <c r="Z7" s="21"/>
      <c r="AA7" s="21"/>
      <c r="AB7" s="2"/>
      <c r="AC7" s="2"/>
      <c r="AD7" s="2"/>
      <c r="AE7" s="2"/>
      <c r="AF7" s="2"/>
    </row>
    <row r="8" spans="1:32" x14ac:dyDescent="0.25">
      <c r="A8" s="28"/>
      <c r="B8" s="28"/>
      <c r="C8" s="28" t="s">
        <v>49</v>
      </c>
      <c r="D8" s="28" t="s">
        <v>38</v>
      </c>
      <c r="E8" s="28" t="s">
        <v>27</v>
      </c>
      <c r="F8" s="28" t="s">
        <v>17</v>
      </c>
      <c r="G8" s="28">
        <v>137</v>
      </c>
      <c r="H8" s="28">
        <v>7.1159999999999997</v>
      </c>
      <c r="I8" s="28"/>
      <c r="J8" s="28"/>
      <c r="K8" s="28">
        <v>38590</v>
      </c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2"/>
      <c r="Y8" s="21"/>
      <c r="Z8" s="21"/>
      <c r="AA8" s="21"/>
      <c r="AB8" s="2"/>
      <c r="AC8" s="2"/>
      <c r="AD8" s="2"/>
      <c r="AE8" s="2"/>
      <c r="AF8" s="2"/>
    </row>
    <row r="9" spans="1:32" x14ac:dyDescent="0.25">
      <c r="A9" s="28"/>
      <c r="B9" s="28"/>
      <c r="C9" s="28" t="s">
        <v>49</v>
      </c>
      <c r="D9" s="28" t="s">
        <v>38</v>
      </c>
      <c r="E9" s="28" t="s">
        <v>27</v>
      </c>
      <c r="F9" s="28" t="s">
        <v>18</v>
      </c>
      <c r="G9" s="28">
        <v>143</v>
      </c>
      <c r="H9" s="28">
        <v>7.1159999999999997</v>
      </c>
      <c r="I9" s="28"/>
      <c r="J9" s="28"/>
      <c r="K9" s="28">
        <v>349938</v>
      </c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2"/>
      <c r="Y9" s="21"/>
      <c r="Z9" s="21"/>
      <c r="AA9" s="21"/>
      <c r="AB9" s="2"/>
      <c r="AC9" s="2"/>
      <c r="AD9" s="2"/>
      <c r="AE9" s="2"/>
      <c r="AF9" s="2"/>
    </row>
    <row r="10" spans="1:32" x14ac:dyDescent="0.25">
      <c r="A10" s="28"/>
      <c r="B10" s="28"/>
      <c r="C10" s="28" t="s">
        <v>49</v>
      </c>
      <c r="D10" s="28" t="s">
        <v>39</v>
      </c>
      <c r="E10" s="28" t="s">
        <v>27</v>
      </c>
      <c r="F10" s="28" t="s">
        <v>17</v>
      </c>
      <c r="G10" s="28">
        <v>137</v>
      </c>
      <c r="H10" s="28">
        <v>7.1159999999999997</v>
      </c>
      <c r="I10" s="28"/>
      <c r="J10" s="28"/>
      <c r="K10" s="28">
        <v>39219</v>
      </c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2"/>
      <c r="Y10" s="21"/>
      <c r="Z10" s="21"/>
      <c r="AA10" s="21"/>
      <c r="AB10" s="2"/>
      <c r="AC10" s="2"/>
      <c r="AD10" s="2"/>
      <c r="AE10" s="2"/>
      <c r="AF10" s="2"/>
    </row>
    <row r="11" spans="1:32" x14ac:dyDescent="0.25">
      <c r="A11" s="28"/>
      <c r="B11" s="28"/>
      <c r="C11" s="28" t="s">
        <v>49</v>
      </c>
      <c r="D11" s="28" t="s">
        <v>39</v>
      </c>
      <c r="E11" s="28" t="s">
        <v>27</v>
      </c>
      <c r="F11" s="28" t="s">
        <v>18</v>
      </c>
      <c r="G11" s="28">
        <v>143</v>
      </c>
      <c r="H11" s="28">
        <v>7.1159999999999997</v>
      </c>
      <c r="I11" s="28"/>
      <c r="J11" s="28"/>
      <c r="K11" s="28">
        <v>283265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2"/>
      <c r="Y11" s="21"/>
      <c r="Z11" s="21"/>
      <c r="AA11" s="21"/>
      <c r="AB11" s="2"/>
      <c r="AC11" s="2"/>
      <c r="AD11" s="2"/>
      <c r="AE11" s="2"/>
      <c r="AF11" s="2"/>
    </row>
    <row r="12" spans="1:32" x14ac:dyDescent="0.25">
      <c r="A12" s="28"/>
      <c r="B12" s="28"/>
      <c r="C12" s="28" t="s">
        <v>49</v>
      </c>
      <c r="D12" s="28" t="s">
        <v>40</v>
      </c>
      <c r="E12" s="28" t="s">
        <v>27</v>
      </c>
      <c r="F12" s="28" t="s">
        <v>17</v>
      </c>
      <c r="G12" s="28">
        <v>137</v>
      </c>
      <c r="H12" s="28">
        <v>7.1150000000000002</v>
      </c>
      <c r="I12" s="28"/>
      <c r="J12" s="28"/>
      <c r="K12" s="28">
        <v>12917</v>
      </c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2"/>
      <c r="Y12" s="21"/>
      <c r="Z12" s="21"/>
      <c r="AA12" s="21"/>
      <c r="AB12" s="2"/>
      <c r="AC12" s="2"/>
      <c r="AD12" s="2"/>
      <c r="AE12" s="2"/>
      <c r="AF12" s="2"/>
    </row>
    <row r="13" spans="1:32" x14ac:dyDescent="0.25">
      <c r="A13" s="28"/>
      <c r="B13" s="28"/>
      <c r="C13" s="28" t="s">
        <v>49</v>
      </c>
      <c r="D13" s="28" t="s">
        <v>40</v>
      </c>
      <c r="E13" s="28" t="s">
        <v>27</v>
      </c>
      <c r="F13" s="28" t="s">
        <v>18</v>
      </c>
      <c r="G13" s="28">
        <v>143</v>
      </c>
      <c r="H13" s="28">
        <v>7.1150000000000002</v>
      </c>
      <c r="I13" s="28"/>
      <c r="J13" s="28"/>
      <c r="K13" s="28">
        <v>88188</v>
      </c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2"/>
      <c r="Y13" s="21"/>
      <c r="Z13" s="21"/>
      <c r="AA13" s="21"/>
      <c r="AB13" s="2"/>
      <c r="AC13" s="2"/>
      <c r="AD13" s="2"/>
      <c r="AE13" s="2"/>
      <c r="AF13" s="2"/>
    </row>
    <row r="14" spans="1:32" x14ac:dyDescent="0.25">
      <c r="A14" s="28"/>
      <c r="B14" s="28"/>
      <c r="C14" s="28" t="s">
        <v>49</v>
      </c>
      <c r="D14" s="28" t="s">
        <v>41</v>
      </c>
      <c r="E14" s="28" t="s">
        <v>27</v>
      </c>
      <c r="F14" s="28" t="s">
        <v>17</v>
      </c>
      <c r="G14" s="28">
        <v>137</v>
      </c>
      <c r="H14" s="28">
        <v>7.1150000000000002</v>
      </c>
      <c r="I14" s="28"/>
      <c r="J14" s="28"/>
      <c r="K14" s="28">
        <v>23643</v>
      </c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2"/>
      <c r="Y14" s="21"/>
      <c r="Z14" s="21"/>
      <c r="AA14" s="21"/>
      <c r="AB14" s="2"/>
      <c r="AC14" s="2"/>
      <c r="AD14" s="2"/>
      <c r="AE14" s="2"/>
      <c r="AF14" s="2"/>
    </row>
    <row r="15" spans="1:32" x14ac:dyDescent="0.25">
      <c r="A15" s="28"/>
      <c r="B15" s="28"/>
      <c r="C15" s="28" t="s">
        <v>49</v>
      </c>
      <c r="D15" s="28" t="s">
        <v>41</v>
      </c>
      <c r="E15" s="28" t="s">
        <v>27</v>
      </c>
      <c r="F15" s="28" t="s">
        <v>18</v>
      </c>
      <c r="G15" s="28">
        <v>143</v>
      </c>
      <c r="H15" s="28">
        <v>7.1150000000000002</v>
      </c>
      <c r="I15" s="28"/>
      <c r="J15" s="28"/>
      <c r="K15" s="28">
        <v>258228</v>
      </c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2"/>
      <c r="Y15" s="21"/>
      <c r="Z15" s="21"/>
      <c r="AA15" s="21"/>
      <c r="AB15" s="2"/>
      <c r="AC15" s="2"/>
      <c r="AD15" s="2"/>
      <c r="AE15" s="2"/>
      <c r="AF15" s="2"/>
    </row>
    <row r="16" spans="1:32" x14ac:dyDescent="0.25">
      <c r="A16" s="28"/>
      <c r="B16" s="28"/>
      <c r="C16" s="28" t="s">
        <v>52</v>
      </c>
      <c r="D16" s="28" t="s">
        <v>111</v>
      </c>
      <c r="E16" s="28" t="s">
        <v>27</v>
      </c>
      <c r="F16" s="28" t="s">
        <v>17</v>
      </c>
      <c r="G16" s="28">
        <v>137</v>
      </c>
      <c r="H16" s="28">
        <v>7.117</v>
      </c>
      <c r="I16" s="28"/>
      <c r="J16" s="28"/>
      <c r="K16" s="28">
        <v>183925</v>
      </c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2"/>
      <c r="Y16" s="21"/>
      <c r="Z16" s="21"/>
      <c r="AA16" s="21"/>
      <c r="AB16" s="2"/>
      <c r="AC16" s="2"/>
      <c r="AD16" s="2"/>
      <c r="AE16" s="2"/>
      <c r="AF16" s="2"/>
    </row>
    <row r="17" spans="1:32" x14ac:dyDescent="0.25">
      <c r="A17" s="28"/>
      <c r="B17" s="28"/>
      <c r="C17" s="28" t="s">
        <v>52</v>
      </c>
      <c r="D17" s="28" t="s">
        <v>111</v>
      </c>
      <c r="E17" s="28" t="s">
        <v>27</v>
      </c>
      <c r="F17" s="28" t="s">
        <v>18</v>
      </c>
      <c r="G17" s="28">
        <v>143</v>
      </c>
      <c r="H17" s="28">
        <v>7.117</v>
      </c>
      <c r="I17" s="28"/>
      <c r="J17" s="28"/>
      <c r="K17" s="28">
        <v>301054</v>
      </c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2"/>
      <c r="Y17" s="21"/>
      <c r="Z17" s="21"/>
      <c r="AA17" s="21"/>
      <c r="AB17" s="2"/>
      <c r="AC17" s="2"/>
      <c r="AD17" s="2"/>
      <c r="AE17" s="2"/>
      <c r="AF17" s="2"/>
    </row>
    <row r="18" spans="1:32" x14ac:dyDescent="0.25">
      <c r="A18" s="28"/>
      <c r="B18" s="28"/>
      <c r="C18" s="28" t="s">
        <v>140</v>
      </c>
      <c r="D18" s="28" t="s">
        <v>112</v>
      </c>
      <c r="E18" s="28" t="s">
        <v>27</v>
      </c>
      <c r="F18" s="28" t="s">
        <v>17</v>
      </c>
      <c r="G18" s="28">
        <v>137</v>
      </c>
      <c r="H18" s="28">
        <v>7.1189999999999998</v>
      </c>
      <c r="I18" s="28"/>
      <c r="J18" s="28"/>
      <c r="K18" s="28">
        <v>555383</v>
      </c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2"/>
      <c r="Y18" s="21"/>
      <c r="Z18" s="21"/>
      <c r="AA18" s="21"/>
      <c r="AB18" s="2"/>
      <c r="AC18" s="2"/>
      <c r="AD18" s="2"/>
      <c r="AE18" s="2"/>
      <c r="AF18" s="2"/>
    </row>
    <row r="19" spans="1:32" x14ac:dyDescent="0.25">
      <c r="A19" s="28"/>
      <c r="B19" s="28"/>
      <c r="C19" s="28" t="s">
        <v>140</v>
      </c>
      <c r="D19" s="28" t="s">
        <v>112</v>
      </c>
      <c r="E19" s="28" t="s">
        <v>27</v>
      </c>
      <c r="F19" s="28" t="s">
        <v>18</v>
      </c>
      <c r="G19" s="28">
        <v>143</v>
      </c>
      <c r="H19" s="28">
        <v>7.1180000000000003</v>
      </c>
      <c r="I19" s="28"/>
      <c r="J19" s="28"/>
      <c r="K19" s="28">
        <v>368922</v>
      </c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2"/>
      <c r="Y19" s="21"/>
      <c r="Z19" s="21"/>
      <c r="AA19" s="21"/>
      <c r="AB19" s="2"/>
      <c r="AC19" s="2"/>
      <c r="AD19" s="2"/>
      <c r="AE19" s="2"/>
      <c r="AF19" s="2"/>
    </row>
    <row r="20" spans="1:32" x14ac:dyDescent="0.25">
      <c r="A20" s="28"/>
      <c r="B20" s="28"/>
      <c r="C20" s="28" t="s">
        <v>51</v>
      </c>
      <c r="D20" s="28" t="s">
        <v>113</v>
      </c>
      <c r="E20" s="28" t="s">
        <v>27</v>
      </c>
      <c r="F20" s="28" t="s">
        <v>17</v>
      </c>
      <c r="G20" s="28">
        <v>137</v>
      </c>
      <c r="H20" s="28">
        <v>7.117</v>
      </c>
      <c r="I20" s="28"/>
      <c r="J20" s="28"/>
      <c r="K20" s="28">
        <v>842776</v>
      </c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2"/>
      <c r="Y20" s="21"/>
      <c r="Z20" s="21"/>
      <c r="AA20" s="21"/>
      <c r="AB20" s="2"/>
      <c r="AC20" s="2"/>
      <c r="AD20" s="2"/>
      <c r="AE20" s="2"/>
      <c r="AF20" s="2"/>
    </row>
    <row r="21" spans="1:32" x14ac:dyDescent="0.25">
      <c r="A21" s="28"/>
      <c r="B21" s="28"/>
      <c r="C21" s="28" t="s">
        <v>51</v>
      </c>
      <c r="D21" s="28" t="s">
        <v>113</v>
      </c>
      <c r="E21" s="28" t="s">
        <v>27</v>
      </c>
      <c r="F21" s="28" t="s">
        <v>18</v>
      </c>
      <c r="G21" s="28">
        <v>143</v>
      </c>
      <c r="H21" s="28">
        <v>7.117</v>
      </c>
      <c r="I21" s="28"/>
      <c r="J21" s="28"/>
      <c r="K21" s="28">
        <v>266151</v>
      </c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2"/>
      <c r="Y21" s="21"/>
      <c r="Z21" s="21"/>
      <c r="AA21" s="21"/>
      <c r="AB21" s="2"/>
      <c r="AC21" s="2"/>
      <c r="AD21" s="2"/>
      <c r="AE21" s="2"/>
      <c r="AF21" s="2"/>
    </row>
    <row r="22" spans="1:32" x14ac:dyDescent="0.25">
      <c r="A22" s="28"/>
      <c r="B22" s="28"/>
      <c r="C22" s="28" t="s">
        <v>52</v>
      </c>
      <c r="D22" s="28" t="s">
        <v>114</v>
      </c>
      <c r="E22" s="28" t="s">
        <v>27</v>
      </c>
      <c r="F22" s="28" t="s">
        <v>17</v>
      </c>
      <c r="G22" s="28">
        <v>137</v>
      </c>
      <c r="H22" s="28">
        <v>7.117</v>
      </c>
      <c r="I22" s="28"/>
      <c r="J22" s="28"/>
      <c r="K22" s="28">
        <v>159633</v>
      </c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2"/>
      <c r="Y22" s="21"/>
      <c r="Z22" s="21"/>
      <c r="AA22" s="21"/>
      <c r="AB22" s="2"/>
      <c r="AC22" s="2"/>
      <c r="AD22" s="2"/>
      <c r="AE22" s="2"/>
      <c r="AF22" s="2"/>
    </row>
    <row r="23" spans="1:32" x14ac:dyDescent="0.25">
      <c r="A23" s="28"/>
      <c r="B23" s="28"/>
      <c r="C23" s="28" t="s">
        <v>52</v>
      </c>
      <c r="D23" s="28" t="s">
        <v>114</v>
      </c>
      <c r="E23" s="28" t="s">
        <v>27</v>
      </c>
      <c r="F23" s="28" t="s">
        <v>18</v>
      </c>
      <c r="G23" s="28">
        <v>143</v>
      </c>
      <c r="H23" s="28">
        <v>7.1159999999999997</v>
      </c>
      <c r="I23" s="28"/>
      <c r="J23" s="28"/>
      <c r="K23" s="28">
        <v>352335</v>
      </c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2"/>
      <c r="Y23" s="21"/>
      <c r="Z23" s="21"/>
      <c r="AA23" s="21"/>
      <c r="AB23" s="2"/>
      <c r="AC23" s="2"/>
      <c r="AD23" s="2"/>
      <c r="AE23" s="2"/>
      <c r="AF23" s="2"/>
    </row>
    <row r="24" spans="1:32" x14ac:dyDescent="0.25">
      <c r="A24" s="28"/>
      <c r="B24" s="28"/>
      <c r="C24" s="28" t="s">
        <v>140</v>
      </c>
      <c r="D24" s="28" t="s">
        <v>115</v>
      </c>
      <c r="E24" s="28" t="s">
        <v>27</v>
      </c>
      <c r="F24" s="28" t="s">
        <v>17</v>
      </c>
      <c r="G24" s="28">
        <v>137</v>
      </c>
      <c r="H24" s="28">
        <v>7.1159999999999997</v>
      </c>
      <c r="I24" s="28"/>
      <c r="J24" s="28"/>
      <c r="K24" s="28">
        <v>292370</v>
      </c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2"/>
      <c r="Y24" s="21"/>
      <c r="Z24" s="21"/>
      <c r="AA24" s="21"/>
      <c r="AB24" s="2"/>
      <c r="AC24" s="2"/>
      <c r="AD24" s="2"/>
      <c r="AE24" s="2"/>
      <c r="AF24" s="2"/>
    </row>
    <row r="25" spans="1:32" x14ac:dyDescent="0.25">
      <c r="A25" s="28"/>
      <c r="B25" s="28"/>
      <c r="C25" s="28" t="s">
        <v>140</v>
      </c>
      <c r="D25" s="28" t="s">
        <v>115</v>
      </c>
      <c r="E25" s="28" t="s">
        <v>27</v>
      </c>
      <c r="F25" s="28" t="s">
        <v>18</v>
      </c>
      <c r="G25" s="28">
        <v>143</v>
      </c>
      <c r="H25" s="28">
        <v>7.1159999999999997</v>
      </c>
      <c r="I25" s="28"/>
      <c r="J25" s="28"/>
      <c r="K25" s="28">
        <v>218207</v>
      </c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2"/>
      <c r="Y25" s="21"/>
      <c r="Z25" s="21"/>
      <c r="AA25" s="21"/>
      <c r="AB25" s="2"/>
      <c r="AC25" s="2"/>
      <c r="AD25" s="2"/>
      <c r="AE25" s="2"/>
      <c r="AF25" s="2"/>
    </row>
    <row r="26" spans="1:32" x14ac:dyDescent="0.25">
      <c r="A26" s="28"/>
      <c r="B26" s="28"/>
      <c r="C26" s="28" t="s">
        <v>51</v>
      </c>
      <c r="D26" s="28" t="s">
        <v>116</v>
      </c>
      <c r="E26" s="28" t="s">
        <v>27</v>
      </c>
      <c r="F26" s="28" t="s">
        <v>17</v>
      </c>
      <c r="G26" s="28">
        <v>137</v>
      </c>
      <c r="H26" s="28">
        <v>7.117</v>
      </c>
      <c r="I26" s="28"/>
      <c r="J26" s="28"/>
      <c r="K26" s="28">
        <v>371907</v>
      </c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2"/>
      <c r="Y26" s="21"/>
      <c r="Z26" s="21"/>
      <c r="AA26" s="21"/>
      <c r="AB26" s="2"/>
      <c r="AC26" s="2"/>
      <c r="AD26" s="2"/>
      <c r="AE26" s="2"/>
      <c r="AF26" s="2"/>
    </row>
    <row r="27" spans="1:32" x14ac:dyDescent="0.25">
      <c r="A27" s="28"/>
      <c r="B27" s="28"/>
      <c r="C27" s="28" t="s">
        <v>51</v>
      </c>
      <c r="D27" s="28" t="s">
        <v>116</v>
      </c>
      <c r="E27" s="28" t="s">
        <v>27</v>
      </c>
      <c r="F27" s="28" t="s">
        <v>18</v>
      </c>
      <c r="G27" s="28">
        <v>143</v>
      </c>
      <c r="H27" s="28">
        <v>7.117</v>
      </c>
      <c r="I27" s="28"/>
      <c r="J27" s="28"/>
      <c r="K27" s="28">
        <v>236456</v>
      </c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2"/>
      <c r="Y27" s="21"/>
      <c r="Z27" s="21"/>
      <c r="AA27" s="21"/>
      <c r="AB27" s="2"/>
      <c r="AC27" s="2"/>
      <c r="AD27" s="2"/>
      <c r="AE27" s="2"/>
      <c r="AF27" s="2"/>
    </row>
    <row r="28" spans="1:32" x14ac:dyDescent="0.25">
      <c r="A28" s="28"/>
      <c r="B28" s="28"/>
      <c r="C28" s="28" t="s">
        <v>52</v>
      </c>
      <c r="D28" s="28" t="s">
        <v>117</v>
      </c>
      <c r="E28" s="28" t="s">
        <v>27</v>
      </c>
      <c r="F28" s="28" t="s">
        <v>17</v>
      </c>
      <c r="G28" s="28">
        <v>137</v>
      </c>
      <c r="H28" s="28">
        <v>7.117</v>
      </c>
      <c r="I28" s="28"/>
      <c r="J28" s="28"/>
      <c r="K28" s="28">
        <v>355803</v>
      </c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2"/>
      <c r="Y28" s="21"/>
      <c r="Z28" s="21"/>
      <c r="AA28" s="21"/>
      <c r="AB28" s="2"/>
      <c r="AC28" s="2"/>
      <c r="AD28" s="2"/>
      <c r="AE28" s="2"/>
      <c r="AF28" s="2"/>
    </row>
    <row r="29" spans="1:32" x14ac:dyDescent="0.25">
      <c r="A29" s="28"/>
      <c r="B29" s="28"/>
      <c r="C29" s="28" t="s">
        <v>52</v>
      </c>
      <c r="D29" s="28" t="s">
        <v>117</v>
      </c>
      <c r="E29" s="28" t="s">
        <v>27</v>
      </c>
      <c r="F29" s="28" t="s">
        <v>18</v>
      </c>
      <c r="G29" s="28">
        <v>143</v>
      </c>
      <c r="H29" s="28">
        <v>7.117</v>
      </c>
      <c r="I29" s="28"/>
      <c r="J29" s="28"/>
      <c r="K29" s="28">
        <v>361877</v>
      </c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2"/>
      <c r="Y29" s="21"/>
      <c r="Z29" s="21"/>
      <c r="AA29" s="21"/>
      <c r="AB29" s="2"/>
      <c r="AC29" s="2"/>
      <c r="AD29" s="2"/>
      <c r="AE29" s="2"/>
      <c r="AF29" s="2"/>
    </row>
    <row r="30" spans="1:32" x14ac:dyDescent="0.25">
      <c r="A30" s="28"/>
      <c r="B30" s="28"/>
      <c r="C30" s="28" t="s">
        <v>140</v>
      </c>
      <c r="D30" s="28" t="s">
        <v>118</v>
      </c>
      <c r="E30" s="28" t="s">
        <v>27</v>
      </c>
      <c r="F30" s="28" t="s">
        <v>17</v>
      </c>
      <c r="G30" s="28">
        <v>137</v>
      </c>
      <c r="H30" s="28">
        <v>7.12</v>
      </c>
      <c r="I30" s="28"/>
      <c r="J30" s="28"/>
      <c r="K30" s="28">
        <v>406675</v>
      </c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2"/>
      <c r="Y30" s="21"/>
      <c r="Z30" s="21"/>
      <c r="AA30" s="21"/>
      <c r="AB30" s="2"/>
      <c r="AC30" s="2"/>
      <c r="AD30" s="2"/>
      <c r="AE30" s="2"/>
      <c r="AF30" s="2"/>
    </row>
    <row r="31" spans="1:32" x14ac:dyDescent="0.25">
      <c r="A31" s="28"/>
      <c r="B31" s="28"/>
      <c r="C31" s="28" t="s">
        <v>140</v>
      </c>
      <c r="D31" s="28" t="s">
        <v>118</v>
      </c>
      <c r="E31" s="28" t="s">
        <v>27</v>
      </c>
      <c r="F31" s="28" t="s">
        <v>18</v>
      </c>
      <c r="G31" s="28">
        <v>143</v>
      </c>
      <c r="H31" s="28">
        <v>7.1189999999999998</v>
      </c>
      <c r="I31" s="28"/>
      <c r="J31" s="28"/>
      <c r="K31" s="28">
        <v>387061</v>
      </c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2"/>
      <c r="Y31" s="21"/>
      <c r="Z31" s="21"/>
      <c r="AA31" s="21"/>
      <c r="AB31" s="2"/>
      <c r="AC31" s="2"/>
      <c r="AD31" s="2"/>
      <c r="AE31" s="2"/>
      <c r="AF31" s="2"/>
    </row>
    <row r="32" spans="1:32" x14ac:dyDescent="0.25">
      <c r="A32" s="28"/>
      <c r="B32" s="28"/>
      <c r="C32" s="28" t="s">
        <v>51</v>
      </c>
      <c r="D32" s="28" t="s">
        <v>119</v>
      </c>
      <c r="E32" s="28" t="s">
        <v>27</v>
      </c>
      <c r="F32" s="28" t="s">
        <v>17</v>
      </c>
      <c r="G32" s="28">
        <v>137</v>
      </c>
      <c r="H32" s="28">
        <v>7.117</v>
      </c>
      <c r="I32" s="28"/>
      <c r="J32" s="28"/>
      <c r="K32" s="28">
        <v>657958</v>
      </c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2"/>
      <c r="Y32" s="21"/>
      <c r="Z32" s="21"/>
      <c r="AA32" s="21"/>
      <c r="AB32" s="2"/>
      <c r="AC32" s="2"/>
      <c r="AD32" s="2"/>
      <c r="AE32" s="2"/>
      <c r="AF32" s="2"/>
    </row>
    <row r="33" spans="1:32" x14ac:dyDescent="0.25">
      <c r="A33" s="28"/>
      <c r="B33" s="28"/>
      <c r="C33" s="28" t="s">
        <v>51</v>
      </c>
      <c r="D33" s="28" t="s">
        <v>119</v>
      </c>
      <c r="E33" s="28" t="s">
        <v>27</v>
      </c>
      <c r="F33" s="28" t="s">
        <v>18</v>
      </c>
      <c r="G33" s="28">
        <v>143</v>
      </c>
      <c r="H33" s="28">
        <v>7.117</v>
      </c>
      <c r="I33" s="28"/>
      <c r="J33" s="28"/>
      <c r="K33" s="28">
        <v>295465</v>
      </c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2"/>
      <c r="Y33" s="21"/>
      <c r="Z33" s="21"/>
      <c r="AA33" s="21"/>
      <c r="AB33" s="2"/>
      <c r="AC33" s="2"/>
      <c r="AD33" s="2"/>
      <c r="AE33" s="2"/>
      <c r="AF33" s="2"/>
    </row>
    <row r="34" spans="1:32" x14ac:dyDescent="0.25">
      <c r="A34" s="28"/>
      <c r="B34" s="28"/>
      <c r="C34" s="28" t="s">
        <v>52</v>
      </c>
      <c r="D34" s="28" t="s">
        <v>120</v>
      </c>
      <c r="E34" s="28" t="s">
        <v>27</v>
      </c>
      <c r="F34" s="28" t="s">
        <v>17</v>
      </c>
      <c r="G34" s="28">
        <v>137</v>
      </c>
      <c r="H34" s="28">
        <v>7.117</v>
      </c>
      <c r="I34" s="28"/>
      <c r="J34" s="28"/>
      <c r="K34" s="28">
        <v>179028</v>
      </c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2"/>
      <c r="Y34" s="21"/>
      <c r="Z34" s="21"/>
      <c r="AA34" s="21"/>
      <c r="AB34" s="2"/>
      <c r="AC34" s="2"/>
      <c r="AD34" s="2"/>
      <c r="AE34" s="2"/>
      <c r="AF34" s="2"/>
    </row>
    <row r="35" spans="1:32" x14ac:dyDescent="0.25">
      <c r="A35" s="28"/>
      <c r="B35" s="28"/>
      <c r="C35" s="28" t="s">
        <v>52</v>
      </c>
      <c r="D35" s="28" t="s">
        <v>120</v>
      </c>
      <c r="E35" s="28" t="s">
        <v>27</v>
      </c>
      <c r="F35" s="28" t="s">
        <v>18</v>
      </c>
      <c r="G35" s="28">
        <v>143</v>
      </c>
      <c r="H35" s="28">
        <v>7.117</v>
      </c>
      <c r="I35" s="28"/>
      <c r="J35" s="28"/>
      <c r="K35" s="28">
        <v>454982</v>
      </c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2"/>
      <c r="Y35" s="21"/>
      <c r="Z35" s="21"/>
      <c r="AA35" s="21"/>
      <c r="AB35" s="2"/>
      <c r="AC35" s="2"/>
      <c r="AD35" s="2"/>
      <c r="AE35" s="2"/>
      <c r="AF35" s="2"/>
    </row>
    <row r="36" spans="1:32" x14ac:dyDescent="0.25">
      <c r="A36" s="28"/>
      <c r="B36" s="28"/>
      <c r="C36" s="28" t="s">
        <v>140</v>
      </c>
      <c r="D36" s="28" t="s">
        <v>121</v>
      </c>
      <c r="E36" s="28" t="s">
        <v>27</v>
      </c>
      <c r="F36" s="28" t="s">
        <v>17</v>
      </c>
      <c r="G36" s="28">
        <v>137</v>
      </c>
      <c r="H36" s="28">
        <v>7.1180000000000003</v>
      </c>
      <c r="I36" s="28"/>
      <c r="J36" s="28"/>
      <c r="K36" s="28">
        <v>392501</v>
      </c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2"/>
      <c r="Y36" s="21"/>
      <c r="Z36" s="21"/>
      <c r="AA36" s="21"/>
      <c r="AB36" s="2"/>
      <c r="AC36" s="2"/>
      <c r="AD36" s="2"/>
      <c r="AE36" s="2"/>
      <c r="AF36" s="2"/>
    </row>
    <row r="37" spans="1:32" x14ac:dyDescent="0.25">
      <c r="A37" s="28"/>
      <c r="B37" s="28"/>
      <c r="C37" s="28" t="s">
        <v>140</v>
      </c>
      <c r="D37" s="28" t="s">
        <v>121</v>
      </c>
      <c r="E37" s="28" t="s">
        <v>27</v>
      </c>
      <c r="F37" s="28" t="s">
        <v>18</v>
      </c>
      <c r="G37" s="28">
        <v>143</v>
      </c>
      <c r="H37" s="28">
        <v>7.1180000000000003</v>
      </c>
      <c r="I37" s="28"/>
      <c r="J37" s="28"/>
      <c r="K37" s="28">
        <v>336238</v>
      </c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2"/>
      <c r="Y37" s="21"/>
      <c r="Z37" s="21"/>
      <c r="AA37" s="21"/>
      <c r="AB37" s="2"/>
      <c r="AC37" s="2"/>
      <c r="AD37" s="2"/>
      <c r="AE37" s="2"/>
      <c r="AF37" s="2"/>
    </row>
    <row r="38" spans="1:32" x14ac:dyDescent="0.25">
      <c r="A38" s="28"/>
      <c r="B38" s="28"/>
      <c r="C38" s="28" t="s">
        <v>51</v>
      </c>
      <c r="D38" s="28" t="s">
        <v>122</v>
      </c>
      <c r="E38" s="28" t="s">
        <v>27</v>
      </c>
      <c r="F38" s="28" t="s">
        <v>17</v>
      </c>
      <c r="G38" s="28">
        <v>137</v>
      </c>
      <c r="H38" s="28">
        <v>7.1159999999999997</v>
      </c>
      <c r="I38" s="28"/>
      <c r="J38" s="28"/>
      <c r="K38" s="28">
        <v>303935</v>
      </c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2"/>
      <c r="Y38" s="21"/>
      <c r="Z38" s="21"/>
      <c r="AA38" s="21"/>
      <c r="AB38" s="2"/>
      <c r="AC38" s="2"/>
      <c r="AD38" s="2"/>
      <c r="AE38" s="2"/>
      <c r="AF38" s="2"/>
    </row>
    <row r="39" spans="1:32" x14ac:dyDescent="0.25">
      <c r="A39" s="29"/>
      <c r="B39" s="29"/>
      <c r="C39" s="29" t="s">
        <v>51</v>
      </c>
      <c r="D39" s="29" t="s">
        <v>122</v>
      </c>
      <c r="E39" s="28" t="s">
        <v>27</v>
      </c>
      <c r="F39" s="28" t="s">
        <v>18</v>
      </c>
      <c r="G39" s="28">
        <v>143</v>
      </c>
      <c r="H39" s="28">
        <v>7.1159999999999997</v>
      </c>
      <c r="I39" s="28"/>
      <c r="J39" s="28"/>
      <c r="K39" s="28">
        <v>289229</v>
      </c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2"/>
      <c r="Y39" s="21"/>
      <c r="Z39" s="21"/>
      <c r="AA39" s="21"/>
      <c r="AB39" s="2"/>
      <c r="AC39" s="2"/>
      <c r="AD39" s="2"/>
      <c r="AE39" s="2"/>
      <c r="AF39" s="2"/>
    </row>
    <row r="40" spans="1:32" x14ac:dyDescent="0.25">
      <c r="A40" s="29"/>
      <c r="B40" s="29"/>
      <c r="C40" s="29" t="s">
        <v>52</v>
      </c>
      <c r="D40" s="29" t="s">
        <v>123</v>
      </c>
      <c r="E40" s="28" t="s">
        <v>27</v>
      </c>
      <c r="F40" s="28" t="s">
        <v>17</v>
      </c>
      <c r="G40" s="28">
        <v>137</v>
      </c>
      <c r="H40" s="28">
        <v>7.1159999999999997</v>
      </c>
      <c r="I40" s="28"/>
      <c r="J40" s="28"/>
      <c r="K40" s="28">
        <v>130523</v>
      </c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2"/>
      <c r="Y40" s="21"/>
      <c r="Z40" s="21"/>
      <c r="AA40" s="21"/>
      <c r="AB40" s="2"/>
      <c r="AC40" s="2"/>
      <c r="AD40" s="2"/>
      <c r="AE40" s="2"/>
      <c r="AF40" s="2"/>
    </row>
    <row r="41" spans="1:32" x14ac:dyDescent="0.25">
      <c r="A41" s="28"/>
      <c r="B41" s="28"/>
      <c r="C41" s="28" t="s">
        <v>52</v>
      </c>
      <c r="D41" s="28" t="s">
        <v>123</v>
      </c>
      <c r="E41" s="28" t="s">
        <v>27</v>
      </c>
      <c r="F41" s="28" t="s">
        <v>18</v>
      </c>
      <c r="G41" s="28">
        <v>143</v>
      </c>
      <c r="H41" s="28">
        <v>7.1159999999999997</v>
      </c>
      <c r="I41" s="28"/>
      <c r="J41" s="28"/>
      <c r="K41" s="28">
        <v>300776</v>
      </c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2"/>
      <c r="Y41" s="21"/>
      <c r="Z41" s="21"/>
      <c r="AA41" s="21"/>
      <c r="AB41" s="2"/>
      <c r="AC41" s="2"/>
      <c r="AD41" s="2"/>
      <c r="AE41" s="2"/>
      <c r="AF41" s="2"/>
    </row>
    <row r="42" spans="1:32" x14ac:dyDescent="0.25">
      <c r="A42" s="28"/>
      <c r="B42" s="28"/>
      <c r="C42" s="28" t="s">
        <v>140</v>
      </c>
      <c r="D42" s="28" t="s">
        <v>124</v>
      </c>
      <c r="E42" s="28" t="s">
        <v>27</v>
      </c>
      <c r="F42" s="28" t="s">
        <v>17</v>
      </c>
      <c r="G42" s="28">
        <v>137</v>
      </c>
      <c r="H42" s="28">
        <v>7.1159999999999997</v>
      </c>
      <c r="I42" s="28"/>
      <c r="J42" s="28"/>
      <c r="K42" s="28">
        <v>264756</v>
      </c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2"/>
      <c r="Y42" s="21"/>
      <c r="Z42" s="21"/>
      <c r="AA42" s="21"/>
      <c r="AB42" s="2"/>
      <c r="AC42" s="2"/>
      <c r="AD42" s="2"/>
      <c r="AE42" s="2"/>
      <c r="AF42" s="2"/>
    </row>
    <row r="43" spans="1:32" x14ac:dyDescent="0.25">
      <c r="A43" s="28"/>
      <c r="B43" s="28"/>
      <c r="C43" s="28" t="s">
        <v>140</v>
      </c>
      <c r="D43" s="28" t="s">
        <v>124</v>
      </c>
      <c r="E43" s="28" t="s">
        <v>27</v>
      </c>
      <c r="F43" s="28" t="s">
        <v>18</v>
      </c>
      <c r="G43" s="28">
        <v>143</v>
      </c>
      <c r="H43" s="28">
        <v>7.1159999999999997</v>
      </c>
      <c r="I43" s="28"/>
      <c r="J43" s="28"/>
      <c r="K43" s="28">
        <v>213349</v>
      </c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2"/>
      <c r="Y43" s="21"/>
      <c r="Z43" s="21"/>
      <c r="AA43" s="21"/>
      <c r="AB43" s="2"/>
      <c r="AC43" s="2"/>
      <c r="AD43" s="2"/>
      <c r="AE43" s="2"/>
      <c r="AF43" s="2"/>
    </row>
    <row r="44" spans="1:32" x14ac:dyDescent="0.25">
      <c r="A44" s="28"/>
      <c r="B44" s="28"/>
      <c r="C44" s="28" t="s">
        <v>51</v>
      </c>
      <c r="D44" s="28" t="s">
        <v>125</v>
      </c>
      <c r="E44" s="28" t="s">
        <v>27</v>
      </c>
      <c r="F44" s="28" t="s">
        <v>17</v>
      </c>
      <c r="G44" s="28">
        <v>137</v>
      </c>
      <c r="H44" s="28">
        <v>7.117</v>
      </c>
      <c r="I44" s="28"/>
      <c r="J44" s="28"/>
      <c r="K44" s="28">
        <v>505213</v>
      </c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2"/>
      <c r="Y44" s="21"/>
      <c r="Z44" s="21"/>
      <c r="AA44" s="21"/>
      <c r="AB44" s="2"/>
      <c r="AC44" s="2"/>
      <c r="AD44" s="2"/>
      <c r="AE44" s="2"/>
      <c r="AF44" s="2"/>
    </row>
    <row r="45" spans="1:32" x14ac:dyDescent="0.25">
      <c r="A45" s="28"/>
      <c r="B45" s="28"/>
      <c r="C45" s="28" t="s">
        <v>51</v>
      </c>
      <c r="D45" s="28" t="s">
        <v>125</v>
      </c>
      <c r="E45" s="28" t="s">
        <v>27</v>
      </c>
      <c r="F45" s="28" t="s">
        <v>18</v>
      </c>
      <c r="G45" s="28">
        <v>143</v>
      </c>
      <c r="H45" s="28">
        <v>7.117</v>
      </c>
      <c r="I45" s="28"/>
      <c r="J45" s="28"/>
      <c r="K45" s="28">
        <v>331451</v>
      </c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2"/>
      <c r="Y45" s="21"/>
      <c r="Z45" s="21"/>
      <c r="AA45" s="21"/>
      <c r="AB45" s="2"/>
      <c r="AC45" s="2"/>
      <c r="AD45" s="2"/>
      <c r="AE45" s="2"/>
      <c r="AF45" s="2"/>
    </row>
    <row r="46" spans="1:32" x14ac:dyDescent="0.25">
      <c r="A46" s="28"/>
      <c r="B46" s="28"/>
      <c r="C46" s="28" t="s">
        <v>52</v>
      </c>
      <c r="D46" s="28" t="s">
        <v>126</v>
      </c>
      <c r="E46" s="28" t="s">
        <v>27</v>
      </c>
      <c r="F46" s="28" t="s">
        <v>17</v>
      </c>
      <c r="G46" s="28">
        <v>137</v>
      </c>
      <c r="H46" s="28">
        <v>7.1159999999999997</v>
      </c>
      <c r="I46" s="28"/>
      <c r="J46" s="28"/>
      <c r="K46" s="28">
        <v>179922</v>
      </c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2"/>
      <c r="Y46" s="21"/>
      <c r="Z46" s="21"/>
      <c r="AA46" s="21"/>
      <c r="AB46" s="2"/>
      <c r="AC46" s="2"/>
      <c r="AD46" s="2"/>
      <c r="AE46" s="2"/>
      <c r="AF46" s="2"/>
    </row>
    <row r="47" spans="1:32" x14ac:dyDescent="0.25">
      <c r="A47" s="28"/>
      <c r="B47" s="28"/>
      <c r="C47" s="28" t="s">
        <v>52</v>
      </c>
      <c r="D47" s="28" t="s">
        <v>126</v>
      </c>
      <c r="E47" s="28" t="s">
        <v>27</v>
      </c>
      <c r="F47" s="28" t="s">
        <v>18</v>
      </c>
      <c r="G47" s="28">
        <v>143</v>
      </c>
      <c r="H47" s="28">
        <v>7.1159999999999997</v>
      </c>
      <c r="I47" s="28"/>
      <c r="J47" s="28"/>
      <c r="K47" s="28">
        <v>303654</v>
      </c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2"/>
      <c r="Y47" s="21"/>
      <c r="Z47" s="21"/>
      <c r="AA47" s="21"/>
      <c r="AB47" s="2"/>
      <c r="AC47" s="2"/>
      <c r="AD47" s="2"/>
      <c r="AE47" s="2"/>
      <c r="AF47" s="2"/>
    </row>
    <row r="48" spans="1:32" x14ac:dyDescent="0.25">
      <c r="A48" s="28"/>
      <c r="B48" s="28"/>
      <c r="C48" s="28" t="s">
        <v>140</v>
      </c>
      <c r="D48" s="28" t="s">
        <v>127</v>
      </c>
      <c r="E48" s="28" t="s">
        <v>27</v>
      </c>
      <c r="F48" s="28" t="s">
        <v>17</v>
      </c>
      <c r="G48" s="28">
        <v>137</v>
      </c>
      <c r="H48" s="28">
        <v>7.1189999999999998</v>
      </c>
      <c r="I48" s="28"/>
      <c r="J48" s="28"/>
      <c r="K48" s="28">
        <v>323042</v>
      </c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2"/>
      <c r="Y48" s="21"/>
      <c r="Z48" s="21"/>
      <c r="AA48" s="21"/>
      <c r="AB48" s="2"/>
      <c r="AC48" s="2"/>
      <c r="AD48" s="2"/>
      <c r="AE48" s="2"/>
      <c r="AF48" s="2"/>
    </row>
    <row r="49" spans="1:32" x14ac:dyDescent="0.25">
      <c r="A49" s="28"/>
      <c r="B49" s="28"/>
      <c r="C49" s="28" t="s">
        <v>140</v>
      </c>
      <c r="D49" s="28" t="s">
        <v>127</v>
      </c>
      <c r="E49" s="28" t="s">
        <v>27</v>
      </c>
      <c r="F49" s="28" t="s">
        <v>18</v>
      </c>
      <c r="G49" s="28">
        <v>143</v>
      </c>
      <c r="H49" s="28">
        <v>7.1189999999999998</v>
      </c>
      <c r="I49" s="28"/>
      <c r="J49" s="28"/>
      <c r="K49" s="28">
        <v>279931</v>
      </c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2"/>
      <c r="Y49" s="21"/>
      <c r="Z49" s="21"/>
      <c r="AA49" s="21"/>
      <c r="AB49" s="2"/>
      <c r="AC49" s="2"/>
      <c r="AD49" s="2"/>
      <c r="AE49" s="2"/>
      <c r="AF49" s="2"/>
    </row>
    <row r="50" spans="1:32" x14ac:dyDescent="0.25">
      <c r="A50" s="28"/>
      <c r="B50" s="28"/>
      <c r="C50" s="28" t="s">
        <v>51</v>
      </c>
      <c r="D50" s="28" t="s">
        <v>128</v>
      </c>
      <c r="E50" s="28" t="s">
        <v>27</v>
      </c>
      <c r="F50" s="28" t="s">
        <v>17</v>
      </c>
      <c r="G50" s="28">
        <v>137</v>
      </c>
      <c r="H50" s="28">
        <v>7.1180000000000003</v>
      </c>
      <c r="I50" s="28"/>
      <c r="J50" s="28"/>
      <c r="K50" s="28">
        <v>1018720</v>
      </c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2"/>
      <c r="Y50" s="21"/>
      <c r="Z50" s="21"/>
      <c r="AA50" s="21"/>
      <c r="AB50" s="2"/>
      <c r="AC50" s="2"/>
      <c r="AD50" s="2"/>
      <c r="AE50" s="2"/>
      <c r="AF50" s="2"/>
    </row>
    <row r="51" spans="1:32" x14ac:dyDescent="0.25">
      <c r="A51" s="28"/>
      <c r="B51" s="28"/>
      <c r="C51" s="28" t="s">
        <v>51</v>
      </c>
      <c r="D51" s="28" t="s">
        <v>128</v>
      </c>
      <c r="E51" s="28" t="s">
        <v>27</v>
      </c>
      <c r="F51" s="28" t="s">
        <v>18</v>
      </c>
      <c r="G51" s="28">
        <v>143</v>
      </c>
      <c r="H51" s="28">
        <v>7.1180000000000003</v>
      </c>
      <c r="I51" s="28"/>
      <c r="J51" s="28"/>
      <c r="K51" s="28">
        <v>452262</v>
      </c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2"/>
      <c r="Y51" s="21"/>
      <c r="Z51" s="21"/>
      <c r="AA51" s="21"/>
      <c r="AB51" s="2"/>
      <c r="AC51" s="2"/>
      <c r="AD51" s="2"/>
      <c r="AE51" s="2"/>
      <c r="AF51" s="2"/>
    </row>
    <row r="52" spans="1:32" x14ac:dyDescent="0.25">
      <c r="A52" s="28"/>
      <c r="B52" s="28"/>
      <c r="C52" s="28" t="s">
        <v>139</v>
      </c>
      <c r="D52" s="28" t="s">
        <v>129</v>
      </c>
      <c r="E52" s="28" t="s">
        <v>27</v>
      </c>
      <c r="F52" s="28" t="s">
        <v>17</v>
      </c>
      <c r="G52" s="28">
        <v>137</v>
      </c>
      <c r="H52" s="28">
        <v>7.1180000000000003</v>
      </c>
      <c r="I52" s="28"/>
      <c r="J52" s="28"/>
      <c r="K52" s="28">
        <v>160900</v>
      </c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2"/>
      <c r="Y52" s="21"/>
      <c r="Z52" s="21"/>
      <c r="AA52" s="21"/>
      <c r="AB52" s="2"/>
      <c r="AC52" s="2"/>
      <c r="AD52" s="2"/>
      <c r="AE52" s="2"/>
      <c r="AF52" s="2"/>
    </row>
    <row r="53" spans="1:32" x14ac:dyDescent="0.25">
      <c r="A53" s="28"/>
      <c r="B53" s="28"/>
      <c r="C53" s="28" t="s">
        <v>139</v>
      </c>
      <c r="D53" s="28" t="s">
        <v>129</v>
      </c>
      <c r="E53" s="28" t="s">
        <v>27</v>
      </c>
      <c r="F53" s="28" t="s">
        <v>18</v>
      </c>
      <c r="G53" s="28">
        <v>143</v>
      </c>
      <c r="H53" s="28">
        <v>7.1180000000000003</v>
      </c>
      <c r="I53" s="28"/>
      <c r="J53" s="28"/>
      <c r="K53" s="28">
        <v>498791</v>
      </c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2"/>
      <c r="Y53" s="21"/>
      <c r="Z53" s="21"/>
      <c r="AA53" s="21"/>
      <c r="AB53" s="2"/>
      <c r="AC53" s="2"/>
      <c r="AD53" s="2"/>
      <c r="AE53" s="2"/>
      <c r="AF53" s="2"/>
    </row>
    <row r="54" spans="1:32" x14ac:dyDescent="0.25">
      <c r="A54" s="28"/>
      <c r="B54" s="28"/>
      <c r="C54" s="28" t="s">
        <v>139</v>
      </c>
      <c r="D54" s="28" t="s">
        <v>130</v>
      </c>
      <c r="E54" s="28" t="s">
        <v>27</v>
      </c>
      <c r="F54" s="28" t="s">
        <v>17</v>
      </c>
      <c r="G54" s="28">
        <v>137</v>
      </c>
      <c r="H54" s="28">
        <v>7.1180000000000003</v>
      </c>
      <c r="I54" s="28"/>
      <c r="J54" s="28"/>
      <c r="K54" s="28">
        <v>160688</v>
      </c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2"/>
      <c r="Y54" s="21"/>
      <c r="Z54" s="21"/>
      <c r="AA54" s="21"/>
      <c r="AB54" s="2"/>
      <c r="AC54" s="2"/>
      <c r="AD54" s="2"/>
      <c r="AE54" s="2"/>
      <c r="AF54" s="2"/>
    </row>
    <row r="55" spans="1:32" x14ac:dyDescent="0.25">
      <c r="A55" s="28"/>
      <c r="B55" s="28"/>
      <c r="C55" s="28" t="s">
        <v>139</v>
      </c>
      <c r="D55" s="28" t="s">
        <v>130</v>
      </c>
      <c r="E55" s="28" t="s">
        <v>27</v>
      </c>
      <c r="F55" s="28" t="s">
        <v>18</v>
      </c>
      <c r="G55" s="28">
        <v>143</v>
      </c>
      <c r="H55" s="28">
        <v>7.1180000000000003</v>
      </c>
      <c r="I55" s="28"/>
      <c r="J55" s="28"/>
      <c r="K55" s="28">
        <v>482287</v>
      </c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2"/>
      <c r="Y55" s="21"/>
      <c r="Z55" s="21"/>
      <c r="AA55" s="21"/>
      <c r="AB55" s="2"/>
      <c r="AC55" s="2"/>
      <c r="AD55" s="2"/>
      <c r="AE55" s="2"/>
      <c r="AF55" s="2"/>
    </row>
    <row r="56" spans="1:32" x14ac:dyDescent="0.25">
      <c r="A56" s="28"/>
      <c r="B56" s="28"/>
      <c r="C56" s="28" t="s">
        <v>139</v>
      </c>
      <c r="D56" s="28" t="s">
        <v>131</v>
      </c>
      <c r="E56" s="28" t="s">
        <v>27</v>
      </c>
      <c r="F56" s="28" t="s">
        <v>17</v>
      </c>
      <c r="G56" s="28">
        <v>137</v>
      </c>
      <c r="H56" s="28">
        <v>7.1159999999999997</v>
      </c>
      <c r="I56" s="28"/>
      <c r="J56" s="28"/>
      <c r="K56" s="28">
        <v>48215</v>
      </c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2"/>
      <c r="Y56" s="21"/>
      <c r="Z56" s="21"/>
      <c r="AA56" s="21"/>
      <c r="AB56" s="2"/>
      <c r="AC56" s="2"/>
      <c r="AD56" s="2"/>
      <c r="AE56" s="2"/>
      <c r="AF56" s="2"/>
    </row>
    <row r="57" spans="1:32" x14ac:dyDescent="0.25">
      <c r="A57" s="28"/>
      <c r="B57" s="28"/>
      <c r="C57" s="28" t="s">
        <v>139</v>
      </c>
      <c r="D57" s="28" t="s">
        <v>131</v>
      </c>
      <c r="E57" s="28" t="s">
        <v>27</v>
      </c>
      <c r="F57" s="28" t="s">
        <v>18</v>
      </c>
      <c r="G57" s="28">
        <v>143</v>
      </c>
      <c r="H57" s="28">
        <v>7.1159999999999997</v>
      </c>
      <c r="I57" s="28"/>
      <c r="J57" s="28"/>
      <c r="K57" s="28">
        <v>136418</v>
      </c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2"/>
      <c r="Y57" s="21"/>
      <c r="Z57" s="21"/>
      <c r="AA57" s="21"/>
      <c r="AB57" s="2"/>
      <c r="AC57" s="2"/>
      <c r="AD57" s="2"/>
      <c r="AE57" s="2"/>
      <c r="AF57" s="2"/>
    </row>
    <row r="58" spans="1:32" x14ac:dyDescent="0.25">
      <c r="A58" s="28"/>
      <c r="B58" s="28"/>
      <c r="C58" s="28" t="s">
        <v>139</v>
      </c>
      <c r="D58" s="28" t="s">
        <v>132</v>
      </c>
      <c r="E58" s="28" t="s">
        <v>27</v>
      </c>
      <c r="F58" s="28" t="s">
        <v>17</v>
      </c>
      <c r="G58" s="28">
        <v>137</v>
      </c>
      <c r="H58" s="28">
        <v>7.1159999999999997</v>
      </c>
      <c r="I58" s="28"/>
      <c r="J58" s="28"/>
      <c r="K58" s="28">
        <v>81538</v>
      </c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2"/>
      <c r="Y58" s="21"/>
      <c r="Z58" s="21"/>
      <c r="AA58" s="21"/>
      <c r="AB58" s="2"/>
      <c r="AC58" s="2"/>
      <c r="AD58" s="2"/>
      <c r="AE58" s="2"/>
      <c r="AF58" s="2"/>
    </row>
    <row r="59" spans="1:32" x14ac:dyDescent="0.25">
      <c r="A59" s="28"/>
      <c r="B59" s="28"/>
      <c r="C59" s="28" t="s">
        <v>139</v>
      </c>
      <c r="D59" s="28" t="s">
        <v>132</v>
      </c>
      <c r="E59" s="28" t="s">
        <v>27</v>
      </c>
      <c r="F59" s="28" t="s">
        <v>18</v>
      </c>
      <c r="G59" s="28">
        <v>143</v>
      </c>
      <c r="H59" s="28">
        <v>7.1159999999999997</v>
      </c>
      <c r="I59" s="28"/>
      <c r="J59" s="28"/>
      <c r="K59" s="28">
        <v>196871</v>
      </c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2"/>
      <c r="Y59" s="21"/>
      <c r="Z59" s="21"/>
      <c r="AA59" s="21"/>
      <c r="AB59" s="2"/>
      <c r="AC59" s="2"/>
      <c r="AD59" s="2"/>
      <c r="AE59" s="2"/>
      <c r="AF59" s="2"/>
    </row>
    <row r="60" spans="1:32" x14ac:dyDescent="0.25">
      <c r="A60" s="28"/>
      <c r="B60" s="28"/>
      <c r="C60" s="28" t="s">
        <v>139</v>
      </c>
      <c r="D60" s="28" t="s">
        <v>133</v>
      </c>
      <c r="E60" s="28" t="s">
        <v>27</v>
      </c>
      <c r="F60" s="28" t="s">
        <v>17</v>
      </c>
      <c r="G60" s="28">
        <v>137</v>
      </c>
      <c r="H60" s="28">
        <v>7.117</v>
      </c>
      <c r="I60" s="28"/>
      <c r="J60" s="28"/>
      <c r="K60" s="28">
        <v>91939</v>
      </c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2"/>
      <c r="Y60" s="21"/>
      <c r="Z60" s="21"/>
      <c r="AA60" s="21"/>
      <c r="AB60" s="2"/>
      <c r="AC60" s="2"/>
      <c r="AD60" s="2"/>
      <c r="AE60" s="2"/>
      <c r="AF60" s="2"/>
    </row>
    <row r="61" spans="1:32" x14ac:dyDescent="0.25">
      <c r="A61" s="28"/>
      <c r="B61" s="28"/>
      <c r="C61" s="28" t="s">
        <v>139</v>
      </c>
      <c r="D61" s="28" t="s">
        <v>133</v>
      </c>
      <c r="E61" s="28" t="s">
        <v>27</v>
      </c>
      <c r="F61" s="28" t="s">
        <v>18</v>
      </c>
      <c r="G61" s="28">
        <v>143</v>
      </c>
      <c r="H61" s="28">
        <v>7.117</v>
      </c>
      <c r="I61" s="28"/>
      <c r="J61" s="28"/>
      <c r="K61" s="28">
        <v>273706</v>
      </c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2"/>
      <c r="Y61" s="21"/>
      <c r="Z61" s="21"/>
      <c r="AA61" s="21"/>
      <c r="AB61" s="2"/>
      <c r="AC61" s="2"/>
      <c r="AD61" s="2"/>
      <c r="AE61" s="2"/>
      <c r="AF61" s="2"/>
    </row>
    <row r="62" spans="1:32" x14ac:dyDescent="0.25">
      <c r="A62" s="28"/>
      <c r="B62" s="28"/>
      <c r="C62" s="28" t="s">
        <v>139</v>
      </c>
      <c r="D62" s="28" t="s">
        <v>134</v>
      </c>
      <c r="E62" s="28" t="s">
        <v>27</v>
      </c>
      <c r="F62" s="28" t="s">
        <v>17</v>
      </c>
      <c r="G62" s="28">
        <v>137</v>
      </c>
      <c r="H62" s="28">
        <v>7.1180000000000003</v>
      </c>
      <c r="I62" s="28"/>
      <c r="J62" s="28"/>
      <c r="K62" s="28">
        <v>149269</v>
      </c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2"/>
      <c r="Y62" s="21"/>
      <c r="Z62" s="21"/>
      <c r="AA62" s="21"/>
      <c r="AB62" s="2"/>
      <c r="AC62" s="2"/>
      <c r="AD62" s="2"/>
      <c r="AE62" s="2"/>
      <c r="AF62" s="2"/>
    </row>
    <row r="63" spans="1:32" x14ac:dyDescent="0.25">
      <c r="A63" s="30"/>
      <c r="B63" s="30"/>
      <c r="C63" s="30" t="s">
        <v>139</v>
      </c>
      <c r="D63" s="30" t="s">
        <v>134</v>
      </c>
      <c r="E63" s="28" t="s">
        <v>27</v>
      </c>
      <c r="F63" s="28" t="s">
        <v>18</v>
      </c>
      <c r="G63" s="28">
        <v>143</v>
      </c>
      <c r="H63" s="30">
        <v>7.1180000000000003</v>
      </c>
      <c r="I63" s="30"/>
      <c r="J63" s="30"/>
      <c r="K63" s="30">
        <v>278205</v>
      </c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5"/>
      <c r="Y63" s="24"/>
      <c r="Z63" s="24"/>
      <c r="AA63" s="24"/>
      <c r="AB63" s="5"/>
      <c r="AC63" s="5"/>
      <c r="AD63" s="5"/>
      <c r="AE63" s="5"/>
      <c r="AF63" s="5"/>
    </row>
    <row r="64" spans="1:32" x14ac:dyDescent="0.25">
      <c r="A64" s="30"/>
      <c r="B64" s="30"/>
      <c r="C64" s="30" t="s">
        <v>139</v>
      </c>
      <c r="D64" s="30" t="s">
        <v>135</v>
      </c>
      <c r="E64" s="28" t="s">
        <v>27</v>
      </c>
      <c r="F64" s="28" t="s">
        <v>17</v>
      </c>
      <c r="G64" s="28">
        <v>137</v>
      </c>
      <c r="H64" s="30">
        <v>7.1180000000000003</v>
      </c>
      <c r="I64" s="30"/>
      <c r="J64" s="30"/>
      <c r="K64" s="30">
        <v>81332</v>
      </c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5"/>
      <c r="Y64" s="24"/>
      <c r="Z64" s="24"/>
      <c r="AA64" s="24"/>
      <c r="AB64" s="5"/>
      <c r="AC64" s="5"/>
      <c r="AD64" s="5"/>
      <c r="AE64" s="5"/>
      <c r="AF64" s="5"/>
    </row>
    <row r="65" spans="1:32" x14ac:dyDescent="0.25">
      <c r="A65" s="30"/>
      <c r="B65" s="30"/>
      <c r="C65" s="30" t="s">
        <v>139</v>
      </c>
      <c r="D65" s="30" t="s">
        <v>135</v>
      </c>
      <c r="E65" s="28" t="s">
        <v>27</v>
      </c>
      <c r="F65" s="28" t="s">
        <v>18</v>
      </c>
      <c r="G65" s="28">
        <v>143</v>
      </c>
      <c r="H65" s="30">
        <v>7.1180000000000003</v>
      </c>
      <c r="I65" s="30"/>
      <c r="J65" s="30"/>
      <c r="K65" s="30">
        <v>207834</v>
      </c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5"/>
      <c r="Y65" s="24"/>
      <c r="Z65" s="24"/>
      <c r="AA65" s="24"/>
      <c r="AB65" s="5"/>
      <c r="AC65" s="5"/>
      <c r="AD65" s="5"/>
      <c r="AE65" s="5"/>
      <c r="AF65" s="5"/>
    </row>
    <row r="66" spans="1:32" x14ac:dyDescent="0.25">
      <c r="A66" s="30"/>
      <c r="B66" s="30"/>
      <c r="C66" s="30" t="s">
        <v>139</v>
      </c>
      <c r="D66" s="30" t="s">
        <v>136</v>
      </c>
      <c r="E66" s="28" t="s">
        <v>27</v>
      </c>
      <c r="F66" s="28" t="s">
        <v>17</v>
      </c>
      <c r="G66" s="28">
        <v>137</v>
      </c>
      <c r="H66" s="30">
        <v>7.1180000000000003</v>
      </c>
      <c r="I66" s="30"/>
      <c r="J66" s="30"/>
      <c r="K66" s="30">
        <v>108156</v>
      </c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5"/>
      <c r="Y66" s="24"/>
      <c r="Z66" s="24"/>
      <c r="AA66" s="24"/>
      <c r="AB66" s="5"/>
      <c r="AC66" s="5"/>
      <c r="AD66" s="5"/>
      <c r="AE66" s="5"/>
      <c r="AF66" s="5"/>
    </row>
    <row r="67" spans="1:32" x14ac:dyDescent="0.25">
      <c r="A67" s="30"/>
      <c r="B67" s="30"/>
      <c r="C67" s="30" t="s">
        <v>139</v>
      </c>
      <c r="D67" s="30" t="s">
        <v>136</v>
      </c>
      <c r="E67" s="28" t="s">
        <v>27</v>
      </c>
      <c r="F67" s="28" t="s">
        <v>18</v>
      </c>
      <c r="G67" s="28">
        <v>143</v>
      </c>
      <c r="H67" s="30">
        <v>7.1180000000000003</v>
      </c>
      <c r="I67" s="30"/>
      <c r="J67" s="30"/>
      <c r="K67" s="30">
        <v>259715</v>
      </c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5"/>
      <c r="Y67" s="24"/>
      <c r="Z67" s="24"/>
      <c r="AA67" s="24"/>
      <c r="AB67" s="5"/>
      <c r="AC67" s="5"/>
      <c r="AD67" s="5"/>
      <c r="AE67" s="5"/>
      <c r="AF67" s="5"/>
    </row>
    <row r="68" spans="1:32" x14ac:dyDescent="0.25">
      <c r="A68" s="30"/>
      <c r="B68" s="30"/>
      <c r="C68" s="30" t="s">
        <v>139</v>
      </c>
      <c r="D68" s="30" t="s">
        <v>137</v>
      </c>
      <c r="E68" s="28" t="s">
        <v>27</v>
      </c>
      <c r="F68" s="28" t="s">
        <v>17</v>
      </c>
      <c r="G68" s="28">
        <v>137</v>
      </c>
      <c r="H68" s="30">
        <v>7.1189999999999998</v>
      </c>
      <c r="I68" s="30"/>
      <c r="J68" s="30"/>
      <c r="K68" s="30">
        <v>148772</v>
      </c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5"/>
      <c r="Y68" s="24"/>
      <c r="Z68" s="24"/>
      <c r="AA68" s="24"/>
      <c r="AB68" s="5"/>
      <c r="AC68" s="5"/>
      <c r="AD68" s="5"/>
      <c r="AE68" s="5"/>
      <c r="AF68" s="5"/>
    </row>
    <row r="69" spans="1:32" x14ac:dyDescent="0.25">
      <c r="A69" s="30"/>
      <c r="B69" s="30"/>
      <c r="C69" s="30" t="s">
        <v>139</v>
      </c>
      <c r="D69" s="30" t="s">
        <v>137</v>
      </c>
      <c r="E69" s="28" t="s">
        <v>27</v>
      </c>
      <c r="F69" s="28" t="s">
        <v>18</v>
      </c>
      <c r="G69" s="28">
        <v>143</v>
      </c>
      <c r="H69" s="30">
        <v>7.1180000000000003</v>
      </c>
      <c r="I69" s="30"/>
      <c r="J69" s="30"/>
      <c r="K69" s="30">
        <v>255081</v>
      </c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5"/>
      <c r="Y69" s="24"/>
      <c r="Z69" s="24"/>
      <c r="AA69" s="24"/>
      <c r="AB69" s="5"/>
      <c r="AC69" s="5"/>
      <c r="AD69" s="5"/>
      <c r="AE69" s="5"/>
      <c r="AF69" s="5"/>
    </row>
    <row r="70" spans="1:32" x14ac:dyDescent="0.25">
      <c r="A70" s="31"/>
      <c r="B70" s="31"/>
      <c r="C70" s="31" t="s">
        <v>139</v>
      </c>
      <c r="D70" s="31" t="s">
        <v>109</v>
      </c>
      <c r="E70" s="32" t="s">
        <v>34</v>
      </c>
      <c r="F70" s="32" t="s">
        <v>17</v>
      </c>
      <c r="G70" s="31">
        <v>153</v>
      </c>
      <c r="H70" s="31">
        <v>8.1709999999999994</v>
      </c>
      <c r="I70" s="31"/>
      <c r="J70" s="31"/>
      <c r="K70" s="31">
        <v>1940</v>
      </c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5"/>
      <c r="Y70" s="24"/>
      <c r="Z70" s="24"/>
      <c r="AA70" s="24"/>
      <c r="AB70" s="5"/>
      <c r="AC70" s="5"/>
      <c r="AD70" s="5"/>
      <c r="AE70" s="5"/>
      <c r="AF70" s="5"/>
    </row>
    <row r="71" spans="1:32" x14ac:dyDescent="0.25">
      <c r="A71" s="31"/>
      <c r="B71" s="31"/>
      <c r="C71" s="31" t="s">
        <v>139</v>
      </c>
      <c r="D71" s="31" t="s">
        <v>109</v>
      </c>
      <c r="E71" s="32" t="s">
        <v>34</v>
      </c>
      <c r="F71" s="32" t="s">
        <v>18</v>
      </c>
      <c r="G71" s="31">
        <v>157</v>
      </c>
      <c r="H71" s="31">
        <v>8.1560000000000006</v>
      </c>
      <c r="I71" s="31"/>
      <c r="J71" s="31"/>
      <c r="K71" s="31">
        <v>103528</v>
      </c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5"/>
      <c r="Y71" s="24"/>
      <c r="Z71" s="24"/>
      <c r="AA71" s="24"/>
      <c r="AB71" s="5"/>
      <c r="AC71" s="5"/>
      <c r="AD71" s="5"/>
      <c r="AE71" s="5"/>
      <c r="AF71" s="5"/>
    </row>
    <row r="72" spans="1:32" x14ac:dyDescent="0.25">
      <c r="A72" s="31"/>
      <c r="B72" s="31"/>
      <c r="C72" s="31" t="s">
        <v>139</v>
      </c>
      <c r="D72" s="31" t="s">
        <v>110</v>
      </c>
      <c r="E72" s="32" t="s">
        <v>34</v>
      </c>
      <c r="F72" s="32" t="s">
        <v>17</v>
      </c>
      <c r="G72" s="31">
        <v>153</v>
      </c>
      <c r="H72" s="31">
        <v>8.17</v>
      </c>
      <c r="I72" s="31"/>
      <c r="J72" s="31"/>
      <c r="K72" s="31">
        <v>7081</v>
      </c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5"/>
      <c r="Y72" s="24"/>
      <c r="Z72" s="24"/>
      <c r="AA72" s="24"/>
      <c r="AB72" s="5"/>
      <c r="AC72" s="5"/>
      <c r="AD72" s="5"/>
      <c r="AE72" s="5"/>
      <c r="AF72" s="5"/>
    </row>
    <row r="73" spans="1:32" x14ac:dyDescent="0.25">
      <c r="A73" s="31"/>
      <c r="B73" s="31"/>
      <c r="C73" s="31" t="s">
        <v>139</v>
      </c>
      <c r="D73" s="31" t="s">
        <v>110</v>
      </c>
      <c r="E73" s="32" t="s">
        <v>34</v>
      </c>
      <c r="F73" s="32" t="s">
        <v>18</v>
      </c>
      <c r="G73" s="31">
        <v>157</v>
      </c>
      <c r="H73" s="31">
        <v>8.1549999999999994</v>
      </c>
      <c r="I73" s="31"/>
      <c r="J73" s="31"/>
      <c r="K73" s="31">
        <v>390208</v>
      </c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5"/>
      <c r="Y73" s="24"/>
      <c r="Z73" s="24"/>
      <c r="AA73" s="24"/>
      <c r="AB73" s="5"/>
      <c r="AC73" s="5"/>
      <c r="AD73" s="5"/>
      <c r="AE73" s="5"/>
      <c r="AF73" s="5"/>
    </row>
    <row r="74" spans="1:32" x14ac:dyDescent="0.25">
      <c r="A74" s="31"/>
      <c r="B74" s="31"/>
      <c r="C74" s="31" t="s">
        <v>49</v>
      </c>
      <c r="D74" s="31" t="s">
        <v>36</v>
      </c>
      <c r="E74" s="32" t="s">
        <v>34</v>
      </c>
      <c r="F74" s="32" t="s">
        <v>17</v>
      </c>
      <c r="G74" s="31">
        <v>153</v>
      </c>
      <c r="H74" s="31">
        <v>8.1709999999999994</v>
      </c>
      <c r="I74" s="31"/>
      <c r="J74" s="31"/>
      <c r="K74" s="31">
        <v>470</v>
      </c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5"/>
      <c r="Y74" s="24"/>
      <c r="Z74" s="24"/>
      <c r="AA74" s="24"/>
      <c r="AB74" s="5"/>
      <c r="AC74" s="5"/>
      <c r="AD74" s="5"/>
      <c r="AE74" s="5"/>
      <c r="AF74" s="5"/>
    </row>
    <row r="75" spans="1:32" x14ac:dyDescent="0.25">
      <c r="A75" s="31"/>
      <c r="B75" s="31"/>
      <c r="C75" s="31" t="s">
        <v>49</v>
      </c>
      <c r="D75" s="31" t="s">
        <v>36</v>
      </c>
      <c r="E75" s="32" t="s">
        <v>34</v>
      </c>
      <c r="F75" s="32" t="s">
        <v>18</v>
      </c>
      <c r="G75" s="31">
        <v>157</v>
      </c>
      <c r="H75" s="31">
        <v>8.1560000000000006</v>
      </c>
      <c r="I75" s="31"/>
      <c r="J75" s="31"/>
      <c r="K75" s="31">
        <v>349010</v>
      </c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5"/>
      <c r="Y75" s="24"/>
      <c r="Z75" s="24"/>
      <c r="AA75" s="24"/>
      <c r="AB75" s="5"/>
      <c r="AC75" s="5"/>
      <c r="AD75" s="5"/>
      <c r="AE75" s="5"/>
      <c r="AF75" s="5"/>
    </row>
    <row r="76" spans="1:32" x14ac:dyDescent="0.25">
      <c r="A76" s="31"/>
      <c r="B76" s="31"/>
      <c r="C76" s="31" t="s">
        <v>49</v>
      </c>
      <c r="D76" s="31" t="s">
        <v>38</v>
      </c>
      <c r="E76" s="33" t="s">
        <v>34</v>
      </c>
      <c r="F76" s="32" t="s">
        <v>17</v>
      </c>
      <c r="G76" s="31">
        <v>153</v>
      </c>
      <c r="H76" s="31">
        <v>8.1690000000000005</v>
      </c>
      <c r="I76" s="31"/>
      <c r="J76" s="31"/>
      <c r="K76" s="31">
        <v>1131</v>
      </c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5"/>
      <c r="Y76" s="24"/>
      <c r="Z76" s="24"/>
      <c r="AA76" s="24"/>
      <c r="AB76" s="5"/>
      <c r="AC76" s="5"/>
      <c r="AD76" s="5"/>
      <c r="AE76" s="5"/>
      <c r="AF76" s="5"/>
    </row>
    <row r="77" spans="1:32" x14ac:dyDescent="0.25">
      <c r="A77" s="31"/>
      <c r="B77" s="31"/>
      <c r="C77" s="31" t="s">
        <v>49</v>
      </c>
      <c r="D77" s="31" t="s">
        <v>38</v>
      </c>
      <c r="E77" s="31" t="s">
        <v>34</v>
      </c>
      <c r="F77" s="32" t="s">
        <v>18</v>
      </c>
      <c r="G77" s="31">
        <v>157</v>
      </c>
      <c r="H77" s="31">
        <v>8.1549999999999994</v>
      </c>
      <c r="I77" s="31"/>
      <c r="J77" s="31"/>
      <c r="K77" s="31">
        <v>360704</v>
      </c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5"/>
      <c r="Y77" s="24"/>
      <c r="Z77" s="24"/>
      <c r="AA77" s="24"/>
      <c r="AB77" s="5"/>
      <c r="AC77" s="5"/>
      <c r="AD77" s="5"/>
      <c r="AE77" s="5"/>
      <c r="AF77" s="5"/>
    </row>
    <row r="78" spans="1:32" x14ac:dyDescent="0.25">
      <c r="A78" s="31"/>
      <c r="B78" s="31"/>
      <c r="C78" s="31" t="s">
        <v>49</v>
      </c>
      <c r="D78" s="31" t="s">
        <v>39</v>
      </c>
      <c r="E78" s="31" t="s">
        <v>34</v>
      </c>
      <c r="F78" s="32" t="s">
        <v>17</v>
      </c>
      <c r="G78" s="31">
        <v>153</v>
      </c>
      <c r="H78" s="31">
        <v>8.1690000000000005</v>
      </c>
      <c r="I78" s="31"/>
      <c r="J78" s="31"/>
      <c r="K78" s="31">
        <v>891</v>
      </c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5"/>
      <c r="Y78" s="24"/>
      <c r="Z78" s="24"/>
      <c r="AA78" s="24"/>
      <c r="AB78" s="5"/>
      <c r="AC78" s="5"/>
      <c r="AD78" s="5"/>
      <c r="AE78" s="5"/>
      <c r="AF78" s="5"/>
    </row>
    <row r="79" spans="1:32" x14ac:dyDescent="0.25">
      <c r="A79" s="31"/>
      <c r="B79" s="31"/>
      <c r="C79" s="31" t="s">
        <v>49</v>
      </c>
      <c r="D79" s="31" t="s">
        <v>39</v>
      </c>
      <c r="E79" s="31" t="s">
        <v>34</v>
      </c>
      <c r="F79" s="32" t="s">
        <v>18</v>
      </c>
      <c r="G79" s="31">
        <v>157</v>
      </c>
      <c r="H79" s="31">
        <v>8.1549999999999994</v>
      </c>
      <c r="I79" s="31"/>
      <c r="J79" s="31"/>
      <c r="K79" s="31">
        <v>262873</v>
      </c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5"/>
      <c r="Y79" s="24"/>
      <c r="Z79" s="24"/>
      <c r="AA79" s="24"/>
      <c r="AB79" s="5"/>
      <c r="AC79" s="5"/>
      <c r="AD79" s="5"/>
      <c r="AE79" s="5"/>
      <c r="AF79" s="5"/>
    </row>
    <row r="80" spans="1:32" x14ac:dyDescent="0.25">
      <c r="A80" s="31"/>
      <c r="B80" s="31"/>
      <c r="C80" s="31" t="s">
        <v>49</v>
      </c>
      <c r="D80" s="31" t="s">
        <v>40</v>
      </c>
      <c r="E80" s="32" t="s">
        <v>34</v>
      </c>
      <c r="F80" s="32" t="s">
        <v>17</v>
      </c>
      <c r="G80" s="31">
        <v>153</v>
      </c>
      <c r="H80" s="31">
        <v>8.1690000000000005</v>
      </c>
      <c r="I80" s="31"/>
      <c r="J80" s="31"/>
      <c r="K80" s="31">
        <v>837</v>
      </c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5"/>
      <c r="Y80" s="24"/>
      <c r="Z80" s="24"/>
      <c r="AA80" s="24"/>
      <c r="AB80" s="5"/>
      <c r="AC80" s="5"/>
      <c r="AD80" s="5"/>
      <c r="AE80" s="5"/>
      <c r="AF80" s="5"/>
    </row>
    <row r="81" spans="1:32" x14ac:dyDescent="0.25">
      <c r="A81" s="31"/>
      <c r="B81" s="31"/>
      <c r="C81" s="31" t="s">
        <v>49</v>
      </c>
      <c r="D81" s="31" t="s">
        <v>40</v>
      </c>
      <c r="E81" s="32" t="s">
        <v>34</v>
      </c>
      <c r="F81" s="32" t="s">
        <v>18</v>
      </c>
      <c r="G81" s="31">
        <v>157</v>
      </c>
      <c r="H81" s="31">
        <v>8.1539999999999999</v>
      </c>
      <c r="I81" s="31"/>
      <c r="J81" s="31"/>
      <c r="K81" s="31">
        <v>207958</v>
      </c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5"/>
      <c r="Y81" s="24"/>
      <c r="Z81" s="24"/>
      <c r="AA81" s="24"/>
      <c r="AB81" s="5"/>
      <c r="AC81" s="5"/>
      <c r="AD81" s="5"/>
      <c r="AE81" s="5"/>
      <c r="AF81" s="5"/>
    </row>
    <row r="82" spans="1:32" x14ac:dyDescent="0.25">
      <c r="A82" s="31"/>
      <c r="B82" s="31"/>
      <c r="C82" s="31" t="s">
        <v>49</v>
      </c>
      <c r="D82" s="31" t="s">
        <v>41</v>
      </c>
      <c r="E82" s="33" t="s">
        <v>34</v>
      </c>
      <c r="F82" s="32" t="s">
        <v>17</v>
      </c>
      <c r="G82" s="31">
        <v>153</v>
      </c>
      <c r="H82" s="31">
        <v>8.1690000000000005</v>
      </c>
      <c r="I82" s="31"/>
      <c r="J82" s="31"/>
      <c r="K82" s="31">
        <v>2125</v>
      </c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5"/>
      <c r="Y82" s="24"/>
      <c r="Z82" s="24"/>
      <c r="AA82" s="24"/>
      <c r="AB82" s="5"/>
      <c r="AC82" s="5"/>
      <c r="AD82" s="5"/>
      <c r="AE82" s="5"/>
      <c r="AF82" s="5"/>
    </row>
    <row r="83" spans="1:32" x14ac:dyDescent="0.25">
      <c r="A83" s="31"/>
      <c r="B83" s="31"/>
      <c r="C83" s="31" t="s">
        <v>49</v>
      </c>
      <c r="D83" s="31" t="s">
        <v>41</v>
      </c>
      <c r="E83" s="31" t="s">
        <v>34</v>
      </c>
      <c r="F83" s="32" t="s">
        <v>18</v>
      </c>
      <c r="G83" s="31">
        <v>157</v>
      </c>
      <c r="H83" s="31">
        <v>8.1549999999999994</v>
      </c>
      <c r="I83" s="31"/>
      <c r="J83" s="31"/>
      <c r="K83" s="31">
        <v>255979</v>
      </c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5"/>
      <c r="Y83" s="24"/>
      <c r="Z83" s="24"/>
      <c r="AA83" s="24"/>
      <c r="AB83" s="5"/>
      <c r="AC83" s="5"/>
      <c r="AD83" s="5"/>
      <c r="AE83" s="5"/>
      <c r="AF83" s="5"/>
    </row>
    <row r="84" spans="1:32" x14ac:dyDescent="0.25">
      <c r="A84" s="31"/>
      <c r="B84" s="31"/>
      <c r="C84" s="31" t="s">
        <v>139</v>
      </c>
      <c r="D84" s="31" t="s">
        <v>129</v>
      </c>
      <c r="E84" s="31" t="s">
        <v>34</v>
      </c>
      <c r="F84" s="32" t="s">
        <v>17</v>
      </c>
      <c r="G84" s="31">
        <v>153</v>
      </c>
      <c r="H84" s="31">
        <v>8.1739999999999995</v>
      </c>
      <c r="I84" s="31"/>
      <c r="J84" s="31"/>
      <c r="K84" s="31">
        <v>7448</v>
      </c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5"/>
      <c r="Y84" s="24"/>
      <c r="Z84" s="24"/>
      <c r="AA84" s="24"/>
      <c r="AB84" s="5"/>
      <c r="AC84" s="5"/>
      <c r="AD84" s="5"/>
      <c r="AE84" s="5"/>
      <c r="AF84" s="5"/>
    </row>
    <row r="85" spans="1:32" x14ac:dyDescent="0.25">
      <c r="A85" s="31"/>
      <c r="B85" s="31"/>
      <c r="C85" s="31" t="s">
        <v>139</v>
      </c>
      <c r="D85" s="31" t="s">
        <v>129</v>
      </c>
      <c r="E85" s="31" t="s">
        <v>34</v>
      </c>
      <c r="F85" s="32" t="s">
        <v>18</v>
      </c>
      <c r="G85" s="31">
        <v>157</v>
      </c>
      <c r="H85" s="31">
        <v>8.1579999999999995</v>
      </c>
      <c r="I85" s="31"/>
      <c r="J85" s="31"/>
      <c r="K85" s="31">
        <v>463848</v>
      </c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5"/>
      <c r="Y85" s="24"/>
      <c r="Z85" s="24"/>
      <c r="AA85" s="24"/>
      <c r="AB85" s="5"/>
      <c r="AC85" s="5"/>
      <c r="AD85" s="5"/>
      <c r="AE85" s="5"/>
      <c r="AF85" s="5"/>
    </row>
    <row r="86" spans="1:32" x14ac:dyDescent="0.25">
      <c r="A86" s="31"/>
      <c r="B86" s="31"/>
      <c r="C86" s="31" t="s">
        <v>139</v>
      </c>
      <c r="D86" s="31" t="s">
        <v>130</v>
      </c>
      <c r="E86" s="32" t="s">
        <v>34</v>
      </c>
      <c r="F86" s="32" t="s">
        <v>17</v>
      </c>
      <c r="G86" s="31">
        <v>153</v>
      </c>
      <c r="H86" s="31">
        <v>8.1720000000000006</v>
      </c>
      <c r="I86" s="31"/>
      <c r="J86" s="31"/>
      <c r="K86" s="31">
        <v>10280</v>
      </c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5"/>
      <c r="Y86" s="24"/>
      <c r="Z86" s="24"/>
      <c r="AA86" s="24"/>
      <c r="AB86" s="5"/>
      <c r="AC86" s="5"/>
      <c r="AD86" s="5"/>
      <c r="AE86" s="5"/>
      <c r="AF86" s="5"/>
    </row>
    <row r="87" spans="1:32" x14ac:dyDescent="0.25">
      <c r="A87" s="31"/>
      <c r="B87" s="31"/>
      <c r="C87" s="31" t="s">
        <v>139</v>
      </c>
      <c r="D87" s="31" t="s">
        <v>130</v>
      </c>
      <c r="E87" s="32" t="s">
        <v>34</v>
      </c>
      <c r="F87" s="32" t="s">
        <v>18</v>
      </c>
      <c r="G87" s="31">
        <v>157</v>
      </c>
      <c r="H87" s="31">
        <v>8.157</v>
      </c>
      <c r="I87" s="31"/>
      <c r="J87" s="31"/>
      <c r="K87" s="31">
        <v>560374</v>
      </c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5"/>
      <c r="Y87" s="24"/>
      <c r="Z87" s="24"/>
      <c r="AA87" s="24"/>
      <c r="AB87" s="5"/>
      <c r="AC87" s="5"/>
      <c r="AD87" s="5"/>
      <c r="AE87" s="5"/>
      <c r="AF87" s="5"/>
    </row>
    <row r="88" spans="1:32" x14ac:dyDescent="0.25">
      <c r="A88" s="31"/>
      <c r="B88" s="31"/>
      <c r="C88" s="31" t="s">
        <v>139</v>
      </c>
      <c r="D88" s="31" t="s">
        <v>131</v>
      </c>
      <c r="E88" s="33" t="s">
        <v>34</v>
      </c>
      <c r="F88" s="32" t="s">
        <v>17</v>
      </c>
      <c r="G88" s="31">
        <v>153</v>
      </c>
      <c r="H88" s="31">
        <v>8.1690000000000005</v>
      </c>
      <c r="I88" s="31"/>
      <c r="J88" s="31"/>
      <c r="K88" s="31">
        <v>4207</v>
      </c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5"/>
      <c r="Y88" s="24"/>
      <c r="Z88" s="24"/>
      <c r="AA88" s="24"/>
      <c r="AB88" s="5"/>
      <c r="AC88" s="5"/>
      <c r="AD88" s="5"/>
      <c r="AE88" s="5"/>
      <c r="AF88" s="5"/>
    </row>
    <row r="89" spans="1:32" x14ac:dyDescent="0.25">
      <c r="A89" s="31"/>
      <c r="B89" s="31"/>
      <c r="C89" s="31" t="s">
        <v>139</v>
      </c>
      <c r="D89" s="31" t="s">
        <v>131</v>
      </c>
      <c r="E89" s="31" t="s">
        <v>34</v>
      </c>
      <c r="F89" s="32" t="s">
        <v>18</v>
      </c>
      <c r="G89" s="31">
        <v>157</v>
      </c>
      <c r="H89" s="31">
        <v>8.1549999999999994</v>
      </c>
      <c r="I89" s="31"/>
      <c r="J89" s="31"/>
      <c r="K89" s="31">
        <v>292683</v>
      </c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5"/>
      <c r="Y89" s="24"/>
      <c r="Z89" s="24"/>
      <c r="AA89" s="24"/>
      <c r="AB89" s="5"/>
      <c r="AC89" s="5"/>
      <c r="AD89" s="5"/>
      <c r="AE89" s="5"/>
      <c r="AF89" s="5"/>
    </row>
    <row r="90" spans="1:32" x14ac:dyDescent="0.25">
      <c r="A90" s="31"/>
      <c r="B90" s="31"/>
      <c r="C90" s="31" t="s">
        <v>139</v>
      </c>
      <c r="D90" s="31" t="s">
        <v>132</v>
      </c>
      <c r="E90" s="31" t="s">
        <v>34</v>
      </c>
      <c r="F90" s="32" t="s">
        <v>17</v>
      </c>
      <c r="G90" s="31">
        <v>153</v>
      </c>
      <c r="H90" s="31">
        <v>8.1690000000000005</v>
      </c>
      <c r="I90" s="31"/>
      <c r="J90" s="31"/>
      <c r="K90" s="31">
        <v>2276</v>
      </c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5"/>
      <c r="Y90" s="24"/>
      <c r="Z90" s="24"/>
      <c r="AA90" s="24"/>
      <c r="AB90" s="5"/>
      <c r="AC90" s="5"/>
      <c r="AD90" s="5"/>
      <c r="AE90" s="5"/>
      <c r="AF90" s="5"/>
    </row>
    <row r="91" spans="1:32" x14ac:dyDescent="0.25">
      <c r="A91" s="31"/>
      <c r="B91" s="31"/>
      <c r="C91" s="31" t="s">
        <v>139</v>
      </c>
      <c r="D91" s="31" t="s">
        <v>132</v>
      </c>
      <c r="E91" s="31" t="s">
        <v>34</v>
      </c>
      <c r="F91" s="32" t="s">
        <v>18</v>
      </c>
      <c r="G91" s="31">
        <v>157</v>
      </c>
      <c r="H91" s="31">
        <v>8.1539999999999999</v>
      </c>
      <c r="I91" s="31"/>
      <c r="J91" s="31"/>
      <c r="K91" s="31">
        <v>131854</v>
      </c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5"/>
      <c r="Y91" s="24"/>
      <c r="Z91" s="24"/>
      <c r="AA91" s="24"/>
      <c r="AB91" s="5"/>
      <c r="AC91" s="5"/>
      <c r="AD91" s="5"/>
      <c r="AE91" s="5"/>
      <c r="AF91" s="5"/>
    </row>
    <row r="92" spans="1:32" x14ac:dyDescent="0.25">
      <c r="A92" s="31"/>
      <c r="B92" s="31"/>
      <c r="C92" s="31" t="s">
        <v>139</v>
      </c>
      <c r="D92" s="31" t="s">
        <v>133</v>
      </c>
      <c r="E92" s="33" t="s">
        <v>34</v>
      </c>
      <c r="F92" s="32" t="s">
        <v>17</v>
      </c>
      <c r="G92" s="31">
        <v>153</v>
      </c>
      <c r="H92" s="31">
        <v>8.17</v>
      </c>
      <c r="I92" s="31"/>
      <c r="J92" s="31"/>
      <c r="K92" s="31">
        <v>5589</v>
      </c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5"/>
      <c r="Y92" s="24"/>
      <c r="Z92" s="24"/>
      <c r="AA92" s="24"/>
      <c r="AB92" s="5"/>
      <c r="AC92" s="5"/>
      <c r="AD92" s="5"/>
      <c r="AE92" s="5"/>
      <c r="AF92" s="5"/>
    </row>
    <row r="93" spans="1:32" x14ac:dyDescent="0.25">
      <c r="A93" s="31"/>
      <c r="B93" s="31"/>
      <c r="C93" s="31" t="s">
        <v>139</v>
      </c>
      <c r="D93" s="31" t="s">
        <v>133</v>
      </c>
      <c r="E93" s="31" t="s">
        <v>34</v>
      </c>
      <c r="F93" s="32" t="s">
        <v>18</v>
      </c>
      <c r="G93" s="31">
        <v>157</v>
      </c>
      <c r="H93" s="31">
        <v>8.1549999999999994</v>
      </c>
      <c r="I93" s="31"/>
      <c r="J93" s="31"/>
      <c r="K93" s="31">
        <v>382165</v>
      </c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5"/>
      <c r="Y93" s="24"/>
      <c r="Z93" s="24"/>
      <c r="AA93" s="24"/>
      <c r="AB93" s="5"/>
      <c r="AC93" s="5"/>
      <c r="AD93" s="5"/>
      <c r="AE93" s="5"/>
      <c r="AF93" s="5"/>
    </row>
    <row r="94" spans="1:32" x14ac:dyDescent="0.25">
      <c r="A94" s="31"/>
      <c r="B94" s="31"/>
      <c r="C94" s="31" t="s">
        <v>139</v>
      </c>
      <c r="D94" s="31" t="s">
        <v>134</v>
      </c>
      <c r="E94" s="31" t="s">
        <v>34</v>
      </c>
      <c r="F94" s="32" t="s">
        <v>17</v>
      </c>
      <c r="G94" s="31">
        <v>153</v>
      </c>
      <c r="H94" s="31">
        <v>8.17</v>
      </c>
      <c r="I94" s="31"/>
      <c r="J94" s="31"/>
      <c r="K94" s="31">
        <v>17559</v>
      </c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5"/>
      <c r="Y94" s="24"/>
      <c r="Z94" s="24"/>
      <c r="AA94" s="24"/>
      <c r="AB94" s="5"/>
      <c r="AC94" s="5"/>
      <c r="AD94" s="5"/>
      <c r="AE94" s="5"/>
      <c r="AF94" s="5"/>
    </row>
    <row r="95" spans="1:32" x14ac:dyDescent="0.25">
      <c r="A95" s="31"/>
      <c r="B95" s="31"/>
      <c r="C95" s="31" t="s">
        <v>139</v>
      </c>
      <c r="D95" s="31" t="s">
        <v>134</v>
      </c>
      <c r="E95" s="31" t="s">
        <v>34</v>
      </c>
      <c r="F95" s="32" t="s">
        <v>18</v>
      </c>
      <c r="G95" s="31">
        <v>157</v>
      </c>
      <c r="H95" s="31">
        <v>8.1560000000000006</v>
      </c>
      <c r="I95" s="31"/>
      <c r="J95" s="31"/>
      <c r="K95" s="31">
        <v>352153</v>
      </c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5"/>
      <c r="Y95" s="24"/>
      <c r="Z95" s="24"/>
      <c r="AA95" s="24"/>
      <c r="AB95" s="5"/>
      <c r="AC95" s="5"/>
      <c r="AD95" s="5"/>
      <c r="AE95" s="5"/>
      <c r="AF95" s="5"/>
    </row>
    <row r="96" spans="1:32" x14ac:dyDescent="0.25">
      <c r="A96" s="31"/>
      <c r="B96" s="31"/>
      <c r="C96" s="31" t="s">
        <v>139</v>
      </c>
      <c r="D96" s="31" t="s">
        <v>135</v>
      </c>
      <c r="E96" s="33" t="s">
        <v>34</v>
      </c>
      <c r="F96" s="32" t="s">
        <v>17</v>
      </c>
      <c r="G96" s="31">
        <v>153</v>
      </c>
      <c r="H96" s="31">
        <v>8.1720000000000006</v>
      </c>
      <c r="I96" s="31"/>
      <c r="J96" s="31"/>
      <c r="K96" s="31">
        <v>2317</v>
      </c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5"/>
      <c r="Y96" s="24"/>
      <c r="Z96" s="24"/>
      <c r="AA96" s="24"/>
      <c r="AB96" s="5"/>
      <c r="AC96" s="5"/>
      <c r="AD96" s="5"/>
      <c r="AE96" s="5"/>
      <c r="AF96" s="5"/>
    </row>
    <row r="97" spans="1:32" x14ac:dyDescent="0.25">
      <c r="A97" s="31"/>
      <c r="B97" s="31"/>
      <c r="C97" s="31" t="s">
        <v>139</v>
      </c>
      <c r="D97" s="31" t="s">
        <v>135</v>
      </c>
      <c r="E97" s="31" t="s">
        <v>34</v>
      </c>
      <c r="F97" s="32" t="s">
        <v>18</v>
      </c>
      <c r="G97" s="31">
        <v>157</v>
      </c>
      <c r="H97" s="31">
        <v>8.157</v>
      </c>
      <c r="I97" s="31"/>
      <c r="J97" s="31"/>
      <c r="K97" s="31">
        <v>112491</v>
      </c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5"/>
      <c r="Y97" s="24"/>
      <c r="Z97" s="24"/>
      <c r="AA97" s="24"/>
      <c r="AB97" s="5"/>
      <c r="AC97" s="5"/>
      <c r="AD97" s="5"/>
      <c r="AE97" s="5"/>
      <c r="AF97" s="5"/>
    </row>
    <row r="98" spans="1:32" x14ac:dyDescent="0.25">
      <c r="A98" s="31"/>
      <c r="B98" s="31"/>
      <c r="C98" s="31" t="s">
        <v>139</v>
      </c>
      <c r="D98" s="31" t="s">
        <v>136</v>
      </c>
      <c r="E98" s="31" t="s">
        <v>34</v>
      </c>
      <c r="F98" s="32" t="s">
        <v>17</v>
      </c>
      <c r="G98" s="31">
        <v>153</v>
      </c>
      <c r="H98" s="31">
        <v>8.1709999999999994</v>
      </c>
      <c r="I98" s="31"/>
      <c r="J98" s="31"/>
      <c r="K98" s="31">
        <v>6264</v>
      </c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5"/>
      <c r="Y98" s="24"/>
      <c r="Z98" s="24"/>
      <c r="AA98" s="24"/>
      <c r="AB98" s="5"/>
      <c r="AC98" s="5"/>
      <c r="AD98" s="5"/>
      <c r="AE98" s="5"/>
      <c r="AF98" s="5"/>
    </row>
    <row r="99" spans="1:32" x14ac:dyDescent="0.25">
      <c r="A99" s="31"/>
      <c r="B99" s="31"/>
      <c r="C99" s="42" t="s">
        <v>139</v>
      </c>
      <c r="D99" s="31" t="s">
        <v>136</v>
      </c>
      <c r="E99" s="31" t="s">
        <v>34</v>
      </c>
      <c r="F99" s="32" t="s">
        <v>18</v>
      </c>
      <c r="G99" s="31">
        <v>157</v>
      </c>
      <c r="H99" s="31">
        <v>8.1560000000000006</v>
      </c>
      <c r="I99" s="31"/>
      <c r="J99" s="31"/>
      <c r="K99" s="31">
        <v>373341</v>
      </c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5"/>
      <c r="Y99" s="24"/>
      <c r="Z99" s="24"/>
      <c r="AA99" s="24"/>
      <c r="AB99" s="5"/>
      <c r="AC99" s="5"/>
      <c r="AD99" s="5"/>
      <c r="AE99" s="5"/>
      <c r="AF99" s="5"/>
    </row>
    <row r="100" spans="1:32" x14ac:dyDescent="0.25">
      <c r="A100" s="31"/>
      <c r="B100" s="31"/>
      <c r="C100" s="42" t="s">
        <v>139</v>
      </c>
      <c r="D100" s="31" t="s">
        <v>137</v>
      </c>
      <c r="E100" s="33" t="s">
        <v>34</v>
      </c>
      <c r="F100" s="32" t="s">
        <v>17</v>
      </c>
      <c r="G100" s="31">
        <v>153</v>
      </c>
      <c r="H100" s="31">
        <v>8.17</v>
      </c>
      <c r="I100" s="31"/>
      <c r="J100" s="31"/>
      <c r="K100" s="31">
        <v>7176</v>
      </c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5"/>
      <c r="Y100" s="24"/>
      <c r="Z100" s="24"/>
      <c r="AA100" s="24"/>
      <c r="AB100" s="5"/>
      <c r="AC100" s="5"/>
      <c r="AD100" s="5"/>
      <c r="AE100" s="5"/>
      <c r="AF100" s="5"/>
    </row>
    <row r="101" spans="1:32" x14ac:dyDescent="0.25">
      <c r="A101" s="31"/>
      <c r="B101" s="31"/>
      <c r="C101" s="31" t="s">
        <v>139</v>
      </c>
      <c r="D101" s="31" t="s">
        <v>137</v>
      </c>
      <c r="E101" s="31" t="s">
        <v>34</v>
      </c>
      <c r="F101" s="32" t="s">
        <v>18</v>
      </c>
      <c r="G101" s="31">
        <v>157</v>
      </c>
      <c r="H101" s="31">
        <v>8.1560000000000006</v>
      </c>
      <c r="I101" s="31"/>
      <c r="J101" s="31"/>
      <c r="K101" s="31">
        <v>337356</v>
      </c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5"/>
      <c r="Y101" s="24"/>
      <c r="Z101" s="24"/>
      <c r="AA101" s="24"/>
      <c r="AB101" s="5"/>
      <c r="AC101" s="5"/>
      <c r="AD101" s="5"/>
      <c r="AE101" s="5"/>
      <c r="AF101" s="5"/>
    </row>
    <row r="102" spans="1:32" x14ac:dyDescent="0.25">
      <c r="A102" s="30"/>
      <c r="B102" s="30"/>
      <c r="C102" s="30" t="s">
        <v>49</v>
      </c>
      <c r="D102" s="30" t="s">
        <v>37</v>
      </c>
      <c r="E102" s="28" t="s">
        <v>27</v>
      </c>
      <c r="F102" s="28" t="s">
        <v>17</v>
      </c>
      <c r="G102" s="28">
        <v>137</v>
      </c>
      <c r="H102" s="30">
        <v>7.1159999999999997</v>
      </c>
      <c r="I102" s="30"/>
      <c r="J102" s="30"/>
      <c r="K102" s="30">
        <v>35282</v>
      </c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5"/>
      <c r="Y102" s="24"/>
      <c r="Z102" s="24"/>
      <c r="AA102" s="24"/>
      <c r="AB102" s="5"/>
      <c r="AC102" s="5"/>
      <c r="AD102" s="5"/>
      <c r="AE102" s="5"/>
      <c r="AF102" s="5"/>
    </row>
    <row r="103" spans="1:32" x14ac:dyDescent="0.25">
      <c r="A103" s="30"/>
      <c r="B103" s="30"/>
      <c r="C103" s="30" t="s">
        <v>49</v>
      </c>
      <c r="D103" s="30" t="s">
        <v>37</v>
      </c>
      <c r="E103" s="28" t="s">
        <v>27</v>
      </c>
      <c r="F103" s="28" t="s">
        <v>18</v>
      </c>
      <c r="G103" s="28">
        <v>143</v>
      </c>
      <c r="H103" s="30">
        <v>7.1159999999999997</v>
      </c>
      <c r="I103" s="30"/>
      <c r="J103" s="30"/>
      <c r="K103" s="30">
        <v>272695</v>
      </c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5"/>
      <c r="Y103" s="24"/>
      <c r="Z103" s="24"/>
      <c r="AA103" s="24"/>
      <c r="AB103" s="5"/>
      <c r="AC103" s="5"/>
      <c r="AD103" s="5"/>
      <c r="AE103" s="5"/>
      <c r="AF103" s="5"/>
    </row>
    <row r="104" spans="1:32" x14ac:dyDescent="0.25">
      <c r="A104" s="31"/>
      <c r="B104" s="31"/>
      <c r="C104" s="31" t="s">
        <v>49</v>
      </c>
      <c r="D104" s="31" t="s">
        <v>37</v>
      </c>
      <c r="E104" s="33" t="s">
        <v>34</v>
      </c>
      <c r="F104" s="32" t="s">
        <v>17</v>
      </c>
      <c r="G104" s="31">
        <v>153</v>
      </c>
      <c r="H104" s="31">
        <v>8.1690000000000005</v>
      </c>
      <c r="I104" s="31"/>
      <c r="J104" s="31"/>
      <c r="K104" s="31">
        <v>656</v>
      </c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5"/>
      <c r="Y104" s="24"/>
      <c r="Z104" s="24"/>
      <c r="AA104" s="24"/>
      <c r="AB104" s="5"/>
      <c r="AC104" s="5"/>
      <c r="AD104" s="5"/>
      <c r="AE104" s="5"/>
      <c r="AF104" s="5"/>
    </row>
    <row r="105" spans="1:32" x14ac:dyDescent="0.25">
      <c r="A105" s="31"/>
      <c r="B105" s="31"/>
      <c r="C105" s="31" t="s">
        <v>49</v>
      </c>
      <c r="D105" s="31" t="s">
        <v>37</v>
      </c>
      <c r="E105" s="31" t="s">
        <v>34</v>
      </c>
      <c r="F105" s="32" t="s">
        <v>18</v>
      </c>
      <c r="G105" s="31">
        <v>157</v>
      </c>
      <c r="H105" s="31">
        <v>8.1539999999999999</v>
      </c>
      <c r="I105" s="31"/>
      <c r="J105" s="31"/>
      <c r="K105" s="31">
        <v>250941</v>
      </c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5"/>
      <c r="Y105" s="24"/>
      <c r="Z105" s="24"/>
      <c r="AA105" s="24"/>
      <c r="AB105" s="5"/>
      <c r="AC105" s="5"/>
      <c r="AD105" s="5"/>
      <c r="AE105" s="5"/>
      <c r="AF105" s="5"/>
    </row>
    <row r="106" spans="1:32" x14ac:dyDescent="0.25">
      <c r="A106" s="34"/>
      <c r="B106" s="34"/>
      <c r="C106" s="34" t="s">
        <v>49</v>
      </c>
      <c r="D106" s="34" t="s">
        <v>37</v>
      </c>
      <c r="E106" s="34" t="s">
        <v>35</v>
      </c>
      <c r="F106" s="35" t="s">
        <v>17</v>
      </c>
      <c r="G106" s="34">
        <v>190</v>
      </c>
      <c r="H106" s="34">
        <v>13.179</v>
      </c>
      <c r="I106" s="34"/>
      <c r="J106" s="34"/>
      <c r="K106" s="34">
        <v>1345</v>
      </c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5"/>
      <c r="Y106" s="24"/>
      <c r="Z106" s="24"/>
      <c r="AA106" s="24"/>
      <c r="AB106" s="5"/>
      <c r="AC106" s="5"/>
      <c r="AD106" s="5"/>
      <c r="AE106" s="5"/>
      <c r="AF106" s="5"/>
    </row>
    <row r="107" spans="1:32" x14ac:dyDescent="0.25">
      <c r="A107" s="34"/>
      <c r="B107" s="34"/>
      <c r="C107" s="34" t="s">
        <v>49</v>
      </c>
      <c r="D107" s="34" t="s">
        <v>37</v>
      </c>
      <c r="E107" s="34" t="s">
        <v>35</v>
      </c>
      <c r="F107" s="35" t="s">
        <v>18</v>
      </c>
      <c r="G107" s="34">
        <v>195</v>
      </c>
      <c r="H107" s="34">
        <v>13.167</v>
      </c>
      <c r="I107" s="34"/>
      <c r="J107" s="34"/>
      <c r="K107" s="34">
        <v>86773</v>
      </c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5"/>
      <c r="Y107" s="24"/>
      <c r="Z107" s="24"/>
      <c r="AA107" s="24"/>
      <c r="AB107" s="5"/>
      <c r="AC107" s="5"/>
      <c r="AD107" s="5"/>
      <c r="AE107" s="5"/>
      <c r="AF107" s="5"/>
    </row>
    <row r="108" spans="1:32" x14ac:dyDescent="0.25">
      <c r="A108" s="34"/>
      <c r="B108" s="34"/>
      <c r="C108" s="34" t="s">
        <v>139</v>
      </c>
      <c r="D108" s="34" t="s">
        <v>109</v>
      </c>
      <c r="E108" s="34" t="s">
        <v>35</v>
      </c>
      <c r="F108" s="35" t="s">
        <v>17</v>
      </c>
      <c r="G108" s="34">
        <v>190</v>
      </c>
      <c r="H108" s="34">
        <v>13.176</v>
      </c>
      <c r="I108" s="34"/>
      <c r="J108" s="34"/>
      <c r="K108" s="34">
        <v>6680</v>
      </c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5"/>
      <c r="Y108" s="24"/>
      <c r="Z108" s="24"/>
      <c r="AA108" s="24"/>
      <c r="AB108" s="5"/>
      <c r="AC108" s="5"/>
      <c r="AD108" s="5"/>
      <c r="AE108" s="5"/>
      <c r="AF108" s="5"/>
    </row>
    <row r="109" spans="1:32" x14ac:dyDescent="0.25">
      <c r="A109" s="34"/>
      <c r="B109" s="34"/>
      <c r="C109" s="34" t="s">
        <v>139</v>
      </c>
      <c r="D109" s="34" t="s">
        <v>109</v>
      </c>
      <c r="E109" s="34" t="s">
        <v>35</v>
      </c>
      <c r="F109" s="35" t="s">
        <v>18</v>
      </c>
      <c r="G109" s="34">
        <v>195</v>
      </c>
      <c r="H109" s="34">
        <v>13.164999999999999</v>
      </c>
      <c r="I109" s="34"/>
      <c r="J109" s="34"/>
      <c r="K109" s="34">
        <v>53202</v>
      </c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5"/>
      <c r="Y109" s="24"/>
      <c r="Z109" s="24"/>
      <c r="AA109" s="24"/>
      <c r="AB109" s="5"/>
      <c r="AC109" s="5"/>
      <c r="AD109" s="5"/>
      <c r="AE109" s="5"/>
      <c r="AF109" s="5"/>
    </row>
    <row r="110" spans="1:32" x14ac:dyDescent="0.25">
      <c r="A110" s="34"/>
      <c r="B110" s="34"/>
      <c r="C110" s="34" t="s">
        <v>139</v>
      </c>
      <c r="D110" s="34" t="s">
        <v>110</v>
      </c>
      <c r="E110" s="34" t="s">
        <v>35</v>
      </c>
      <c r="F110" s="35" t="s">
        <v>17</v>
      </c>
      <c r="G110" s="34">
        <v>190</v>
      </c>
      <c r="H110" s="34">
        <v>13.177</v>
      </c>
      <c r="I110" s="34"/>
      <c r="J110" s="34"/>
      <c r="K110" s="34">
        <v>6480</v>
      </c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5"/>
      <c r="Y110" s="24"/>
      <c r="Z110" s="24"/>
      <c r="AA110" s="24"/>
      <c r="AB110" s="5"/>
      <c r="AC110" s="5"/>
      <c r="AD110" s="5"/>
      <c r="AE110" s="5"/>
      <c r="AF110" s="5"/>
    </row>
    <row r="111" spans="1:32" x14ac:dyDescent="0.25">
      <c r="A111" s="34"/>
      <c r="B111" s="34"/>
      <c r="C111" s="34" t="s">
        <v>139</v>
      </c>
      <c r="D111" s="34" t="s">
        <v>110</v>
      </c>
      <c r="E111" s="34" t="s">
        <v>35</v>
      </c>
      <c r="F111" s="35" t="s">
        <v>18</v>
      </c>
      <c r="G111" s="34">
        <v>195</v>
      </c>
      <c r="H111" s="34">
        <v>13.164</v>
      </c>
      <c r="I111" s="34"/>
      <c r="J111" s="34"/>
      <c r="K111" s="34">
        <v>166317</v>
      </c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5"/>
      <c r="Y111" s="24"/>
      <c r="Z111" s="24"/>
      <c r="AA111" s="24"/>
      <c r="AB111" s="5"/>
      <c r="AC111" s="5"/>
      <c r="AD111" s="5"/>
      <c r="AE111" s="5"/>
      <c r="AF111" s="5"/>
    </row>
    <row r="112" spans="1:32" x14ac:dyDescent="0.25">
      <c r="A112" s="34"/>
      <c r="B112" s="34"/>
      <c r="C112" s="34" t="s">
        <v>49</v>
      </c>
      <c r="D112" s="34" t="s">
        <v>36</v>
      </c>
      <c r="E112" s="34" t="s">
        <v>35</v>
      </c>
      <c r="F112" s="35" t="s">
        <v>17</v>
      </c>
      <c r="G112" s="34">
        <v>190</v>
      </c>
      <c r="H112" s="34">
        <v>13.179</v>
      </c>
      <c r="I112" s="34"/>
      <c r="J112" s="34"/>
      <c r="K112" s="34">
        <v>1730</v>
      </c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5"/>
      <c r="Y112" s="24"/>
      <c r="Z112" s="24"/>
      <c r="AA112" s="24"/>
      <c r="AB112" s="5"/>
      <c r="AC112" s="5"/>
      <c r="AD112" s="5"/>
      <c r="AE112" s="5"/>
      <c r="AF112" s="5"/>
    </row>
    <row r="113" spans="1:32" x14ac:dyDescent="0.25">
      <c r="A113" s="34"/>
      <c r="B113" s="34"/>
      <c r="C113" s="34" t="s">
        <v>49</v>
      </c>
      <c r="D113" s="34" t="s">
        <v>36</v>
      </c>
      <c r="E113" s="34" t="s">
        <v>35</v>
      </c>
      <c r="F113" s="35" t="s">
        <v>18</v>
      </c>
      <c r="G113" s="34">
        <v>195</v>
      </c>
      <c r="H113" s="34">
        <v>13.167999999999999</v>
      </c>
      <c r="I113" s="34"/>
      <c r="J113" s="34"/>
      <c r="K113" s="34">
        <v>154521</v>
      </c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5"/>
      <c r="Y113" s="24"/>
      <c r="Z113" s="24"/>
      <c r="AA113" s="24"/>
      <c r="AB113" s="5"/>
      <c r="AC113" s="5"/>
      <c r="AD113" s="5"/>
      <c r="AE113" s="5"/>
      <c r="AF113" s="5"/>
    </row>
    <row r="114" spans="1:32" x14ac:dyDescent="0.25">
      <c r="A114" s="34"/>
      <c r="B114" s="34"/>
      <c r="C114" s="34" t="s">
        <v>49</v>
      </c>
      <c r="D114" s="34" t="s">
        <v>38</v>
      </c>
      <c r="E114" s="34" t="s">
        <v>35</v>
      </c>
      <c r="F114" s="35" t="s">
        <v>17</v>
      </c>
      <c r="G114" s="34">
        <v>190</v>
      </c>
      <c r="H114" s="34">
        <v>13.175000000000001</v>
      </c>
      <c r="I114" s="34"/>
      <c r="J114" s="34"/>
      <c r="K114" s="34">
        <v>1019</v>
      </c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5"/>
      <c r="Y114" s="24"/>
      <c r="Z114" s="24"/>
      <c r="AA114" s="24"/>
      <c r="AB114" s="5"/>
      <c r="AC114" s="5"/>
      <c r="AD114" s="5"/>
      <c r="AE114" s="5"/>
      <c r="AF114" s="5"/>
    </row>
    <row r="115" spans="1:32" x14ac:dyDescent="0.25">
      <c r="A115" s="34"/>
      <c r="B115" s="34"/>
      <c r="C115" s="34" t="s">
        <v>49</v>
      </c>
      <c r="D115" s="34" t="s">
        <v>38</v>
      </c>
      <c r="E115" s="34" t="s">
        <v>35</v>
      </c>
      <c r="F115" s="35" t="s">
        <v>18</v>
      </c>
      <c r="G115" s="34">
        <v>195</v>
      </c>
      <c r="H115" s="34">
        <v>13.166</v>
      </c>
      <c r="I115" s="34"/>
      <c r="J115" s="34"/>
      <c r="K115" s="34">
        <v>206994</v>
      </c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5"/>
      <c r="Y115" s="24"/>
      <c r="Z115" s="24"/>
      <c r="AA115" s="24"/>
      <c r="AB115" s="5"/>
      <c r="AC115" s="5"/>
      <c r="AD115" s="5"/>
      <c r="AE115" s="5"/>
      <c r="AF115" s="5"/>
    </row>
    <row r="116" spans="1:32" x14ac:dyDescent="0.25">
      <c r="A116" s="34"/>
      <c r="B116" s="34"/>
      <c r="C116" s="34" t="s">
        <v>49</v>
      </c>
      <c r="D116" s="34" t="s">
        <v>39</v>
      </c>
      <c r="E116" s="34" t="s">
        <v>35</v>
      </c>
      <c r="F116" s="35" t="s">
        <v>17</v>
      </c>
      <c r="G116" s="34">
        <v>190</v>
      </c>
      <c r="H116" s="34">
        <v>13.177</v>
      </c>
      <c r="I116" s="34"/>
      <c r="J116" s="34"/>
      <c r="K116" s="34">
        <v>1830</v>
      </c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5"/>
      <c r="Y116" s="24"/>
      <c r="Z116" s="24"/>
      <c r="AA116" s="24"/>
      <c r="AB116" s="5"/>
      <c r="AC116" s="5"/>
      <c r="AD116" s="5"/>
      <c r="AE116" s="5"/>
      <c r="AF116" s="5"/>
    </row>
    <row r="117" spans="1:32" x14ac:dyDescent="0.25">
      <c r="A117" s="34"/>
      <c r="B117" s="34"/>
      <c r="C117" s="34" t="s">
        <v>49</v>
      </c>
      <c r="D117" s="34" t="s">
        <v>39</v>
      </c>
      <c r="E117" s="34" t="s">
        <v>35</v>
      </c>
      <c r="F117" s="35" t="s">
        <v>18</v>
      </c>
      <c r="G117" s="34">
        <v>195</v>
      </c>
      <c r="H117" s="34">
        <v>13.164999999999999</v>
      </c>
      <c r="I117" s="34"/>
      <c r="J117" s="34"/>
      <c r="K117" s="34">
        <v>129610</v>
      </c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5"/>
      <c r="Y117" s="24"/>
      <c r="Z117" s="24"/>
      <c r="AA117" s="24"/>
      <c r="AB117" s="5"/>
      <c r="AC117" s="5"/>
      <c r="AD117" s="5"/>
      <c r="AE117" s="5"/>
      <c r="AF117" s="5"/>
    </row>
    <row r="118" spans="1:32" x14ac:dyDescent="0.25">
      <c r="A118" s="34"/>
      <c r="B118" s="36" t="s">
        <v>138</v>
      </c>
      <c r="C118" s="38" t="s">
        <v>49</v>
      </c>
      <c r="D118" s="36" t="s">
        <v>40</v>
      </c>
      <c r="E118" s="36" t="s">
        <v>35</v>
      </c>
      <c r="F118" s="41" t="s">
        <v>17</v>
      </c>
      <c r="G118" s="36">
        <v>190</v>
      </c>
      <c r="H118" s="36">
        <v>13.186999999999999</v>
      </c>
      <c r="I118" s="36"/>
      <c r="J118" s="36"/>
      <c r="K118" s="36">
        <v>650</v>
      </c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5"/>
      <c r="Y118" s="24"/>
      <c r="Z118" s="24"/>
      <c r="AA118" s="24"/>
      <c r="AB118" s="5"/>
      <c r="AC118" s="5"/>
      <c r="AD118" s="5"/>
      <c r="AE118" s="5"/>
      <c r="AF118" s="5"/>
    </row>
    <row r="119" spans="1:32" x14ac:dyDescent="0.25">
      <c r="A119" s="34"/>
      <c r="B119" s="36" t="s">
        <v>138</v>
      </c>
      <c r="C119" s="38" t="s">
        <v>49</v>
      </c>
      <c r="D119" s="36" t="s">
        <v>40</v>
      </c>
      <c r="E119" s="36" t="s">
        <v>35</v>
      </c>
      <c r="F119" s="41" t="s">
        <v>18</v>
      </c>
      <c r="G119" s="36">
        <v>195</v>
      </c>
      <c r="H119" s="36">
        <v>13.177</v>
      </c>
      <c r="I119" s="36"/>
      <c r="J119" s="36"/>
      <c r="K119" s="37">
        <v>6630</v>
      </c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5"/>
      <c r="Y119" s="24"/>
      <c r="Z119" s="24"/>
      <c r="AA119" s="24"/>
      <c r="AB119" s="5"/>
      <c r="AC119" s="5"/>
      <c r="AD119" s="5"/>
      <c r="AE119" s="5"/>
      <c r="AF119" s="5"/>
    </row>
    <row r="120" spans="1:32" x14ac:dyDescent="0.25">
      <c r="A120" s="34"/>
      <c r="B120" s="34"/>
      <c r="C120" s="34" t="s">
        <v>49</v>
      </c>
      <c r="D120" s="34" t="s">
        <v>41</v>
      </c>
      <c r="E120" s="34" t="s">
        <v>35</v>
      </c>
      <c r="F120" s="35" t="s">
        <v>17</v>
      </c>
      <c r="G120" s="34">
        <v>190</v>
      </c>
      <c r="H120" s="34">
        <v>13.178000000000001</v>
      </c>
      <c r="I120" s="34"/>
      <c r="J120" s="34"/>
      <c r="K120" s="34">
        <v>2028</v>
      </c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5"/>
      <c r="Y120" s="24"/>
      <c r="Z120" s="24"/>
      <c r="AA120" s="24"/>
      <c r="AB120" s="5"/>
      <c r="AC120" s="5"/>
      <c r="AD120" s="5"/>
      <c r="AE120" s="5"/>
      <c r="AF120" s="5"/>
    </row>
    <row r="121" spans="1:32" x14ac:dyDescent="0.25">
      <c r="A121" s="34"/>
      <c r="B121" s="34"/>
      <c r="C121" s="34" t="s">
        <v>49</v>
      </c>
      <c r="D121" s="34" t="s">
        <v>41</v>
      </c>
      <c r="E121" s="34" t="s">
        <v>35</v>
      </c>
      <c r="F121" s="35" t="s">
        <v>18</v>
      </c>
      <c r="G121" s="34">
        <v>195</v>
      </c>
      <c r="H121" s="34">
        <v>13.167999999999999</v>
      </c>
      <c r="I121" s="34"/>
      <c r="J121" s="34"/>
      <c r="K121" s="34">
        <v>105133</v>
      </c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5"/>
      <c r="Y121" s="24"/>
      <c r="Z121" s="24"/>
      <c r="AA121" s="24"/>
      <c r="AB121" s="5"/>
      <c r="AC121" s="5"/>
      <c r="AD121" s="5"/>
      <c r="AE121" s="5"/>
      <c r="AF121" s="5"/>
    </row>
    <row r="122" spans="1:32" x14ac:dyDescent="0.25">
      <c r="A122" s="34"/>
      <c r="B122" s="34"/>
      <c r="C122" s="34" t="s">
        <v>139</v>
      </c>
      <c r="D122" s="34" t="s">
        <v>129</v>
      </c>
      <c r="E122" s="34" t="s">
        <v>35</v>
      </c>
      <c r="F122" s="35" t="s">
        <v>17</v>
      </c>
      <c r="G122" s="34">
        <v>190</v>
      </c>
      <c r="H122" s="34">
        <v>13.180999999999999</v>
      </c>
      <c r="I122" s="34"/>
      <c r="J122" s="34"/>
      <c r="K122" s="34">
        <v>6693</v>
      </c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5"/>
      <c r="Y122" s="24"/>
      <c r="Z122" s="24"/>
      <c r="AA122" s="24"/>
      <c r="AB122" s="5"/>
      <c r="AC122" s="5"/>
      <c r="AD122" s="5"/>
      <c r="AE122" s="5"/>
      <c r="AF122" s="5"/>
    </row>
    <row r="123" spans="1:32" x14ac:dyDescent="0.25">
      <c r="A123" s="39"/>
      <c r="B123" s="39"/>
      <c r="C123" s="40" t="s">
        <v>139</v>
      </c>
      <c r="D123" s="40" t="s">
        <v>129</v>
      </c>
      <c r="E123" s="34" t="s">
        <v>35</v>
      </c>
      <c r="F123" s="35" t="s">
        <v>18</v>
      </c>
      <c r="G123" s="34">
        <v>195</v>
      </c>
      <c r="H123" s="40">
        <v>13.17</v>
      </c>
      <c r="I123" s="40"/>
      <c r="J123" s="40"/>
      <c r="K123" s="40">
        <v>281975</v>
      </c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7"/>
      <c r="Y123" s="26"/>
      <c r="Z123" s="26"/>
      <c r="AA123" s="26"/>
      <c r="AB123" s="6"/>
      <c r="AC123" s="6"/>
      <c r="AD123" s="6"/>
      <c r="AE123" s="6"/>
      <c r="AF123" s="6"/>
    </row>
    <row r="124" spans="1:32" x14ac:dyDescent="0.25">
      <c r="A124" s="39"/>
      <c r="B124" s="39"/>
      <c r="C124" s="40" t="s">
        <v>139</v>
      </c>
      <c r="D124" s="40" t="s">
        <v>130</v>
      </c>
      <c r="E124" s="34" t="s">
        <v>35</v>
      </c>
      <c r="F124" s="35" t="s">
        <v>17</v>
      </c>
      <c r="G124" s="34">
        <v>190</v>
      </c>
      <c r="H124" s="40">
        <v>13.183</v>
      </c>
      <c r="I124" s="40"/>
      <c r="J124" s="40"/>
      <c r="K124" s="40">
        <v>9592</v>
      </c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7"/>
      <c r="Y124" s="26"/>
      <c r="Z124" s="26"/>
      <c r="AA124" s="26"/>
      <c r="AB124" s="6"/>
      <c r="AC124" s="6"/>
      <c r="AD124" s="6"/>
      <c r="AE124" s="6"/>
      <c r="AF124" s="6"/>
    </row>
    <row r="125" spans="1:32" x14ac:dyDescent="0.25">
      <c r="A125" s="39"/>
      <c r="B125" s="39"/>
      <c r="C125" s="40" t="s">
        <v>139</v>
      </c>
      <c r="D125" s="40" t="s">
        <v>130</v>
      </c>
      <c r="E125" s="34" t="s">
        <v>35</v>
      </c>
      <c r="F125" s="35" t="s">
        <v>18</v>
      </c>
      <c r="G125" s="34">
        <v>195</v>
      </c>
      <c r="H125" s="40">
        <v>13.173</v>
      </c>
      <c r="I125" s="40"/>
      <c r="J125" s="40"/>
      <c r="K125" s="40">
        <v>338263</v>
      </c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7"/>
      <c r="Y125" s="26"/>
      <c r="Z125" s="26"/>
      <c r="AA125" s="26"/>
      <c r="AB125" s="6"/>
      <c r="AC125" s="6"/>
      <c r="AD125" s="6"/>
      <c r="AE125" s="6"/>
      <c r="AF125" s="6"/>
    </row>
    <row r="126" spans="1:32" x14ac:dyDescent="0.25">
      <c r="A126" s="39"/>
      <c r="B126" s="39"/>
      <c r="C126" s="40" t="s">
        <v>139</v>
      </c>
      <c r="D126" s="40" t="s">
        <v>131</v>
      </c>
      <c r="E126" s="34" t="s">
        <v>35</v>
      </c>
      <c r="F126" s="35" t="s">
        <v>17</v>
      </c>
      <c r="G126" s="34">
        <v>190</v>
      </c>
      <c r="H126" s="40">
        <v>13.175000000000001</v>
      </c>
      <c r="I126" s="40"/>
      <c r="J126" s="40"/>
      <c r="K126" s="40">
        <v>20942</v>
      </c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7"/>
      <c r="Y126" s="26"/>
      <c r="Z126" s="26"/>
      <c r="AA126" s="26"/>
      <c r="AB126" s="6"/>
      <c r="AC126" s="6"/>
      <c r="AD126" s="6"/>
      <c r="AE126" s="6"/>
      <c r="AF126" s="6"/>
    </row>
    <row r="127" spans="1:32" x14ac:dyDescent="0.25">
      <c r="A127" s="40"/>
      <c r="B127" s="40"/>
      <c r="C127" s="40" t="s">
        <v>139</v>
      </c>
      <c r="D127" s="40" t="s">
        <v>131</v>
      </c>
      <c r="E127" s="34" t="s">
        <v>35</v>
      </c>
      <c r="F127" s="35" t="s">
        <v>18</v>
      </c>
      <c r="G127" s="34">
        <v>195</v>
      </c>
      <c r="H127" s="40">
        <v>13.164</v>
      </c>
      <c r="I127" s="40"/>
      <c r="J127" s="40"/>
      <c r="K127" s="40">
        <v>153609</v>
      </c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7"/>
      <c r="Y127" s="26"/>
      <c r="Z127" s="26"/>
      <c r="AA127" s="26"/>
      <c r="AB127" s="6"/>
      <c r="AC127" s="6"/>
      <c r="AD127" s="6"/>
      <c r="AE127" s="6"/>
      <c r="AF127" s="6"/>
    </row>
    <row r="128" spans="1:32" x14ac:dyDescent="0.25">
      <c r="A128" s="40"/>
      <c r="B128" s="40"/>
      <c r="C128" s="40" t="s">
        <v>139</v>
      </c>
      <c r="D128" s="40" t="s">
        <v>132</v>
      </c>
      <c r="E128" s="34" t="s">
        <v>35</v>
      </c>
      <c r="F128" s="35" t="s">
        <v>17</v>
      </c>
      <c r="G128" s="34">
        <v>190</v>
      </c>
      <c r="H128" s="40">
        <v>13.179</v>
      </c>
      <c r="I128" s="40"/>
      <c r="J128" s="40"/>
      <c r="K128" s="40">
        <v>3256</v>
      </c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7"/>
      <c r="Y128" s="26"/>
      <c r="Z128" s="26"/>
      <c r="AA128" s="26"/>
      <c r="AB128" s="6"/>
      <c r="AC128" s="6"/>
      <c r="AD128" s="6"/>
      <c r="AE128" s="6"/>
      <c r="AF128" s="6"/>
    </row>
    <row r="129" spans="1:32" x14ac:dyDescent="0.25">
      <c r="A129" s="40"/>
      <c r="B129" s="40"/>
      <c r="C129" s="40" t="s">
        <v>139</v>
      </c>
      <c r="D129" s="40" t="s">
        <v>132</v>
      </c>
      <c r="E129" s="34" t="s">
        <v>35</v>
      </c>
      <c r="F129" s="35" t="s">
        <v>18</v>
      </c>
      <c r="G129" s="34">
        <v>195</v>
      </c>
      <c r="H129" s="40">
        <v>13.169</v>
      </c>
      <c r="I129" s="40"/>
      <c r="J129" s="40"/>
      <c r="K129" s="40">
        <v>84512</v>
      </c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7"/>
      <c r="Y129" s="26"/>
      <c r="Z129" s="26"/>
      <c r="AA129" s="26"/>
      <c r="AB129" s="6"/>
      <c r="AC129" s="6"/>
      <c r="AD129" s="6"/>
      <c r="AE129" s="6"/>
      <c r="AF129" s="6"/>
    </row>
    <row r="130" spans="1:32" x14ac:dyDescent="0.25">
      <c r="A130" s="40"/>
      <c r="B130" s="40"/>
      <c r="C130" s="40" t="s">
        <v>139</v>
      </c>
      <c r="D130" s="40" t="s">
        <v>133</v>
      </c>
      <c r="E130" s="34" t="s">
        <v>35</v>
      </c>
      <c r="F130" s="35" t="s">
        <v>17</v>
      </c>
      <c r="G130" s="34">
        <v>190</v>
      </c>
      <c r="H130" s="40">
        <v>13.179</v>
      </c>
      <c r="I130" s="40"/>
      <c r="J130" s="40"/>
      <c r="K130" s="40">
        <v>23664</v>
      </c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7"/>
      <c r="Y130" s="26"/>
      <c r="Z130" s="26"/>
      <c r="AA130" s="26"/>
      <c r="AB130" s="6"/>
      <c r="AC130" s="6"/>
      <c r="AD130" s="6"/>
      <c r="AE130" s="6"/>
      <c r="AF130" s="6"/>
    </row>
    <row r="131" spans="1:32" x14ac:dyDescent="0.25">
      <c r="A131" s="40"/>
      <c r="B131" s="40"/>
      <c r="C131" s="40" t="s">
        <v>139</v>
      </c>
      <c r="D131" s="40" t="s">
        <v>133</v>
      </c>
      <c r="E131" s="34" t="s">
        <v>35</v>
      </c>
      <c r="F131" s="35" t="s">
        <v>18</v>
      </c>
      <c r="G131" s="34">
        <v>195</v>
      </c>
      <c r="H131" s="40">
        <v>13.167999999999999</v>
      </c>
      <c r="I131" s="40"/>
      <c r="J131" s="40"/>
      <c r="K131" s="40">
        <v>207652</v>
      </c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7"/>
      <c r="Y131" s="26"/>
      <c r="Z131" s="26"/>
      <c r="AA131" s="26"/>
      <c r="AB131" s="6"/>
      <c r="AC131" s="6"/>
      <c r="AD131" s="6"/>
      <c r="AE131" s="6"/>
      <c r="AF131" s="6"/>
    </row>
    <row r="132" spans="1:32" x14ac:dyDescent="0.25">
      <c r="A132" s="40"/>
      <c r="B132" s="40"/>
      <c r="C132" s="40" t="s">
        <v>139</v>
      </c>
      <c r="D132" s="40" t="s">
        <v>134</v>
      </c>
      <c r="E132" s="34" t="s">
        <v>35</v>
      </c>
      <c r="F132" s="35" t="s">
        <v>17</v>
      </c>
      <c r="G132" s="34">
        <v>190</v>
      </c>
      <c r="H132" s="40">
        <v>13.179</v>
      </c>
      <c r="I132" s="40"/>
      <c r="J132" s="40"/>
      <c r="K132" s="40">
        <v>25843</v>
      </c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7"/>
      <c r="Y132" s="26"/>
      <c r="Z132" s="26"/>
      <c r="AA132" s="26"/>
      <c r="AB132" s="6"/>
      <c r="AC132" s="6"/>
      <c r="AD132" s="6"/>
      <c r="AE132" s="6"/>
      <c r="AF132" s="6"/>
    </row>
    <row r="133" spans="1:32" x14ac:dyDescent="0.25">
      <c r="A133" s="40"/>
      <c r="B133" s="40"/>
      <c r="C133" s="40" t="s">
        <v>139</v>
      </c>
      <c r="D133" s="40" t="s">
        <v>134</v>
      </c>
      <c r="E133" s="34" t="s">
        <v>35</v>
      </c>
      <c r="F133" s="35" t="s">
        <v>18</v>
      </c>
      <c r="G133" s="34">
        <v>195</v>
      </c>
      <c r="H133" s="40">
        <v>13.167999999999999</v>
      </c>
      <c r="I133" s="40"/>
      <c r="J133" s="40"/>
      <c r="K133" s="40">
        <v>158921</v>
      </c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7"/>
      <c r="Y133" s="26"/>
      <c r="Z133" s="26"/>
      <c r="AA133" s="26"/>
      <c r="AB133" s="6"/>
      <c r="AC133" s="6"/>
      <c r="AD133" s="6"/>
      <c r="AE133" s="6"/>
      <c r="AF133" s="6"/>
    </row>
    <row r="134" spans="1:32" x14ac:dyDescent="0.25">
      <c r="A134" s="40"/>
      <c r="B134" s="40"/>
      <c r="C134" s="40" t="s">
        <v>139</v>
      </c>
      <c r="D134" s="40" t="s">
        <v>135</v>
      </c>
      <c r="E134" s="34" t="s">
        <v>35</v>
      </c>
      <c r="F134" s="35" t="s">
        <v>17</v>
      </c>
      <c r="G134" s="34">
        <v>190</v>
      </c>
      <c r="H134" s="40">
        <v>13.176</v>
      </c>
      <c r="I134" s="40"/>
      <c r="J134" s="40"/>
      <c r="K134" s="40">
        <v>8647</v>
      </c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7"/>
      <c r="Y134" s="26"/>
      <c r="Z134" s="26"/>
      <c r="AA134" s="26"/>
      <c r="AB134" s="6"/>
      <c r="AC134" s="6"/>
      <c r="AD134" s="6"/>
      <c r="AE134" s="6"/>
      <c r="AF134" s="6"/>
    </row>
    <row r="135" spans="1:32" x14ac:dyDescent="0.25">
      <c r="A135" s="40"/>
      <c r="B135" s="40"/>
      <c r="C135" s="40" t="s">
        <v>139</v>
      </c>
      <c r="D135" s="40" t="s">
        <v>135</v>
      </c>
      <c r="E135" s="34" t="s">
        <v>35</v>
      </c>
      <c r="F135" s="35" t="s">
        <v>18</v>
      </c>
      <c r="G135" s="34">
        <v>195</v>
      </c>
      <c r="H135" s="40">
        <v>13.166</v>
      </c>
      <c r="I135" s="40"/>
      <c r="J135" s="40"/>
      <c r="K135" s="40">
        <v>99075</v>
      </c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7"/>
      <c r="Y135" s="26"/>
      <c r="Z135" s="26"/>
      <c r="AA135" s="26"/>
      <c r="AB135" s="6"/>
      <c r="AC135" s="6"/>
      <c r="AD135" s="6"/>
      <c r="AE135" s="6"/>
      <c r="AF135" s="6"/>
    </row>
    <row r="136" spans="1:32" x14ac:dyDescent="0.25">
      <c r="A136" s="40"/>
      <c r="B136" s="40"/>
      <c r="C136" s="40" t="s">
        <v>139</v>
      </c>
      <c r="D136" s="40" t="s">
        <v>136</v>
      </c>
      <c r="E136" s="34" t="s">
        <v>35</v>
      </c>
      <c r="F136" s="35" t="s">
        <v>17</v>
      </c>
      <c r="G136" s="34">
        <v>190</v>
      </c>
      <c r="H136" s="40">
        <v>13.177</v>
      </c>
      <c r="I136" s="40"/>
      <c r="J136" s="40"/>
      <c r="K136" s="40">
        <v>14448</v>
      </c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7"/>
      <c r="Y136" s="26"/>
      <c r="Z136" s="26"/>
      <c r="AA136" s="26"/>
      <c r="AB136" s="6"/>
      <c r="AC136" s="6"/>
      <c r="AD136" s="6"/>
      <c r="AE136" s="6"/>
      <c r="AF136" s="6"/>
    </row>
    <row r="137" spans="1:32" x14ac:dyDescent="0.25">
      <c r="A137" s="40"/>
      <c r="B137" s="40"/>
      <c r="C137" s="40" t="s">
        <v>139</v>
      </c>
      <c r="D137" s="40" t="s">
        <v>136</v>
      </c>
      <c r="E137" s="34" t="s">
        <v>35</v>
      </c>
      <c r="F137" s="35" t="s">
        <v>18</v>
      </c>
      <c r="G137" s="34">
        <v>195</v>
      </c>
      <c r="H137" s="40">
        <v>13.164999999999999</v>
      </c>
      <c r="I137" s="40"/>
      <c r="J137" s="40"/>
      <c r="K137" s="40">
        <v>166250</v>
      </c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7"/>
      <c r="Y137" s="26"/>
      <c r="Z137" s="26"/>
      <c r="AA137" s="26"/>
      <c r="AB137" s="6"/>
      <c r="AC137" s="6"/>
      <c r="AD137" s="6"/>
      <c r="AE137" s="6"/>
      <c r="AF137" s="6"/>
    </row>
    <row r="138" spans="1:32" x14ac:dyDescent="0.25">
      <c r="A138" s="40"/>
      <c r="B138" s="40"/>
      <c r="C138" s="40" t="s">
        <v>139</v>
      </c>
      <c r="D138" s="40" t="s">
        <v>137</v>
      </c>
      <c r="E138" s="34" t="s">
        <v>35</v>
      </c>
      <c r="F138" s="35" t="s">
        <v>17</v>
      </c>
      <c r="G138" s="34">
        <v>190</v>
      </c>
      <c r="H138" s="40">
        <v>13.179</v>
      </c>
      <c r="I138" s="40"/>
      <c r="J138" s="40"/>
      <c r="K138" s="40">
        <v>16749</v>
      </c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7"/>
      <c r="Y138" s="26"/>
      <c r="Z138" s="26"/>
      <c r="AA138" s="26"/>
      <c r="AB138" s="6"/>
      <c r="AC138" s="6"/>
      <c r="AD138" s="6"/>
      <c r="AE138" s="6"/>
      <c r="AF138" s="6"/>
    </row>
    <row r="139" spans="1:32" x14ac:dyDescent="0.25">
      <c r="A139" s="40"/>
      <c r="B139" s="40"/>
      <c r="C139" s="40" t="s">
        <v>139</v>
      </c>
      <c r="D139" s="40" t="s">
        <v>137</v>
      </c>
      <c r="E139" s="34" t="s">
        <v>35</v>
      </c>
      <c r="F139" s="35" t="s">
        <v>18</v>
      </c>
      <c r="G139" s="34">
        <v>195</v>
      </c>
      <c r="H139" s="40">
        <v>13.167999999999999</v>
      </c>
      <c r="I139" s="40"/>
      <c r="J139" s="40"/>
      <c r="K139" s="40">
        <v>152565</v>
      </c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7"/>
      <c r="Y139" s="26"/>
      <c r="Z139" s="26"/>
      <c r="AA139" s="26"/>
      <c r="AB139" s="6"/>
      <c r="AC139" s="6"/>
      <c r="AD139" s="6"/>
      <c r="AE139" s="6"/>
      <c r="AF139" s="6"/>
    </row>
    <row r="140" spans="1:32" x14ac:dyDescent="0.25">
      <c r="A140" s="26"/>
      <c r="B140" s="26"/>
      <c r="C140" s="26"/>
      <c r="D140" s="26"/>
      <c r="E140" s="34"/>
      <c r="F140" s="35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7"/>
      <c r="Y140" s="26"/>
      <c r="Z140" s="26"/>
      <c r="AA140" s="26"/>
      <c r="AB140" s="6"/>
      <c r="AC140" s="6"/>
      <c r="AD140" s="6"/>
      <c r="AE140" s="6"/>
      <c r="AF140" s="6"/>
    </row>
    <row r="141" spans="1:32" x14ac:dyDescent="0.25">
      <c r="A141" s="26"/>
      <c r="B141" s="26"/>
      <c r="C141" s="26"/>
      <c r="D141" s="26"/>
      <c r="E141" s="26"/>
      <c r="F141" s="35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7"/>
      <c r="Y141" s="26"/>
      <c r="Z141" s="26"/>
      <c r="AA141" s="26"/>
      <c r="AB141" s="6"/>
      <c r="AC141" s="6"/>
      <c r="AD141" s="6"/>
      <c r="AE141" s="6"/>
      <c r="AF141" s="6"/>
    </row>
    <row r="142" spans="1:32" x14ac:dyDescent="0.25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7"/>
      <c r="Y142" s="26"/>
      <c r="Z142" s="26"/>
      <c r="AA142" s="26"/>
      <c r="AB142" s="6"/>
      <c r="AC142" s="6"/>
      <c r="AD142" s="6"/>
      <c r="AE142" s="6"/>
      <c r="AF142" s="6"/>
    </row>
    <row r="143" spans="1:32" x14ac:dyDescent="0.25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7"/>
      <c r="Y143" s="26"/>
      <c r="Z143" s="26"/>
      <c r="AA143" s="26"/>
      <c r="AB143" s="6"/>
      <c r="AC143" s="6"/>
      <c r="AD143" s="6"/>
      <c r="AE143" s="6"/>
      <c r="AF143" s="6"/>
    </row>
    <row r="144" spans="1:32" x14ac:dyDescent="0.25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7"/>
      <c r="Y144" s="26"/>
      <c r="Z144" s="26"/>
      <c r="AA144" s="26"/>
      <c r="AB144" s="6"/>
      <c r="AC144" s="6"/>
      <c r="AD144" s="6"/>
      <c r="AE144" s="6"/>
      <c r="AF144" s="6"/>
    </row>
    <row r="145" spans="1:32" x14ac:dyDescent="0.2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7"/>
      <c r="Y145" s="26"/>
      <c r="Z145" s="26"/>
      <c r="AA145" s="26"/>
      <c r="AB145" s="6"/>
      <c r="AC145" s="6"/>
      <c r="AD145" s="6"/>
      <c r="AE145" s="6"/>
      <c r="AF145" s="6"/>
    </row>
    <row r="146" spans="1:32" x14ac:dyDescent="0.25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7"/>
      <c r="Y146" s="26"/>
      <c r="Z146" s="26"/>
      <c r="AA146" s="26"/>
      <c r="AB146" s="6"/>
      <c r="AC146" s="6"/>
      <c r="AD146" s="6"/>
      <c r="AE146" s="6"/>
      <c r="AF146" s="6"/>
    </row>
    <row r="147" spans="1:32" x14ac:dyDescent="0.25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7"/>
      <c r="Y147" s="26"/>
      <c r="Z147" s="26"/>
      <c r="AA147" s="26"/>
      <c r="AB147" s="6"/>
      <c r="AC147" s="6"/>
      <c r="AD147" s="6"/>
      <c r="AE147" s="6"/>
      <c r="AF147" s="6"/>
    </row>
    <row r="148" spans="1:32" x14ac:dyDescent="0.25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7"/>
      <c r="Y148" s="26"/>
      <c r="Z148" s="26"/>
      <c r="AA148" s="26"/>
      <c r="AB148" s="6"/>
      <c r="AC148" s="6"/>
      <c r="AD148" s="6"/>
      <c r="AE148" s="6"/>
      <c r="AF148" s="6"/>
    </row>
    <row r="149" spans="1:32" x14ac:dyDescent="0.25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7"/>
      <c r="Y149" s="26"/>
      <c r="Z149" s="26"/>
      <c r="AA149" s="26"/>
      <c r="AB149" s="6"/>
      <c r="AC149" s="6"/>
      <c r="AD149" s="6"/>
      <c r="AE149" s="6"/>
      <c r="AF149" s="6"/>
    </row>
    <row r="150" spans="1:32" x14ac:dyDescent="0.25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7"/>
      <c r="Y150" s="26"/>
      <c r="Z150" s="26"/>
      <c r="AA150" s="26"/>
      <c r="AB150" s="6"/>
      <c r="AC150" s="6"/>
      <c r="AD150" s="6"/>
      <c r="AE150" s="6"/>
      <c r="AF150" s="6"/>
    </row>
    <row r="151" spans="1:32" x14ac:dyDescent="0.25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7"/>
      <c r="Y151" s="26"/>
      <c r="Z151" s="26"/>
      <c r="AA151" s="26"/>
      <c r="AB151" s="6"/>
      <c r="AC151" s="6"/>
      <c r="AD151" s="6"/>
      <c r="AE151" s="6"/>
      <c r="AF151" s="6"/>
    </row>
    <row r="152" spans="1:32" x14ac:dyDescent="0.25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7"/>
      <c r="Y152" s="26"/>
      <c r="Z152" s="26"/>
      <c r="AA152" s="26"/>
      <c r="AB152" s="6"/>
      <c r="AC152" s="6"/>
      <c r="AD152" s="6"/>
      <c r="AE152" s="6"/>
      <c r="AF152" s="6"/>
    </row>
    <row r="153" spans="1:32" x14ac:dyDescent="0.25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7"/>
      <c r="Y153" s="26"/>
      <c r="Z153" s="26"/>
      <c r="AA153" s="26"/>
      <c r="AB153" s="6"/>
      <c r="AC153" s="6"/>
      <c r="AD153" s="6"/>
      <c r="AE153" s="6"/>
      <c r="AF153" s="6"/>
    </row>
    <row r="154" spans="1:32" x14ac:dyDescent="0.25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7"/>
      <c r="Y154" s="26"/>
      <c r="Z154" s="26"/>
      <c r="AA154" s="26"/>
      <c r="AB154" s="6"/>
      <c r="AC154" s="6"/>
      <c r="AD154" s="6"/>
      <c r="AE154" s="6"/>
      <c r="AF154" s="6"/>
    </row>
    <row r="155" spans="1:32" x14ac:dyDescent="0.2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7"/>
      <c r="Y155" s="26"/>
      <c r="Z155" s="26"/>
      <c r="AA155" s="26"/>
      <c r="AB155" s="6"/>
      <c r="AC155" s="6"/>
      <c r="AD155" s="6"/>
      <c r="AE155" s="6"/>
      <c r="AF155" s="6"/>
    </row>
    <row r="156" spans="1:32" x14ac:dyDescent="0.25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7"/>
      <c r="Y156" s="26"/>
      <c r="Z156" s="26"/>
      <c r="AA156" s="26"/>
      <c r="AB156" s="6"/>
      <c r="AC156" s="6"/>
      <c r="AD156" s="6"/>
      <c r="AE156" s="6"/>
      <c r="AF156" s="6"/>
    </row>
    <row r="157" spans="1:32" x14ac:dyDescent="0.25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7"/>
      <c r="Y157" s="26"/>
      <c r="Z157" s="26"/>
      <c r="AA157" s="26"/>
      <c r="AB157" s="6"/>
      <c r="AC157" s="6"/>
      <c r="AD157" s="6"/>
      <c r="AE157" s="6"/>
      <c r="AF157" s="6"/>
    </row>
    <row r="158" spans="1:32" x14ac:dyDescent="0.25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7"/>
      <c r="Y158" s="26"/>
      <c r="Z158" s="26"/>
      <c r="AA158" s="26"/>
      <c r="AB158" s="6"/>
      <c r="AC158" s="6"/>
      <c r="AD158" s="6"/>
      <c r="AE158" s="6"/>
      <c r="AF158" s="6"/>
    </row>
    <row r="159" spans="1:32" x14ac:dyDescent="0.25">
      <c r="A159" s="26"/>
      <c r="B159" s="26"/>
      <c r="C159" s="23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7"/>
      <c r="Y159" s="26"/>
      <c r="Z159" s="26"/>
      <c r="AA159" s="26"/>
      <c r="AB159" s="6"/>
      <c r="AC159" s="6"/>
      <c r="AD159" s="6"/>
      <c r="AE159" s="6"/>
      <c r="AF159" s="6"/>
    </row>
    <row r="160" spans="1:32" x14ac:dyDescent="0.25">
      <c r="A160" s="26"/>
      <c r="B160" s="26"/>
      <c r="C160" s="23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7"/>
      <c r="Y160" s="26"/>
      <c r="Z160" s="26"/>
      <c r="AA160" s="26"/>
      <c r="AB160" s="6"/>
      <c r="AC160" s="6"/>
      <c r="AD160" s="6"/>
      <c r="AE160" s="6"/>
      <c r="AF160" s="6"/>
    </row>
    <row r="161" spans="1:32" x14ac:dyDescent="0.25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7"/>
      <c r="Y161" s="26"/>
      <c r="Z161" s="26"/>
      <c r="AA161" s="26"/>
      <c r="AB161" s="6"/>
      <c r="AC161" s="6"/>
      <c r="AD161" s="6"/>
      <c r="AE161" s="6"/>
      <c r="AF161" s="6"/>
    </row>
    <row r="162" spans="1:32" x14ac:dyDescent="0.25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7"/>
      <c r="Y162" s="26"/>
      <c r="Z162" s="26"/>
      <c r="AA162" s="26"/>
      <c r="AB162" s="6"/>
      <c r="AC162" s="6"/>
      <c r="AD162" s="6"/>
      <c r="AE162" s="6"/>
      <c r="AF162" s="6"/>
    </row>
    <row r="163" spans="1:32" x14ac:dyDescent="0.25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7"/>
      <c r="Y163" s="26"/>
      <c r="Z163" s="26"/>
      <c r="AA163" s="26"/>
      <c r="AB163" s="6"/>
      <c r="AC163" s="6"/>
      <c r="AD163" s="6"/>
      <c r="AE163" s="6"/>
      <c r="AF163" s="6"/>
    </row>
    <row r="164" spans="1:32" x14ac:dyDescent="0.25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7"/>
      <c r="Y164" s="26"/>
      <c r="Z164" s="26"/>
      <c r="AA164" s="26"/>
      <c r="AB164" s="6"/>
      <c r="AC164" s="6"/>
      <c r="AD164" s="6"/>
      <c r="AE164" s="6"/>
      <c r="AF164" s="6"/>
    </row>
    <row r="165" spans="1:32" x14ac:dyDescent="0.2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7"/>
      <c r="Y165" s="26"/>
      <c r="Z165" s="26"/>
      <c r="AA165" s="26"/>
      <c r="AB165" s="6"/>
      <c r="AC165" s="6"/>
      <c r="AD165" s="6"/>
      <c r="AE165" s="6"/>
      <c r="AF165" s="6"/>
    </row>
    <row r="166" spans="1:32" x14ac:dyDescent="0.25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7"/>
      <c r="Y166" s="26"/>
      <c r="Z166" s="26"/>
      <c r="AA166" s="26"/>
      <c r="AB166" s="6"/>
      <c r="AC166" s="6"/>
      <c r="AD166" s="6"/>
      <c r="AE166" s="6"/>
      <c r="AF166" s="6"/>
    </row>
    <row r="167" spans="1:32" x14ac:dyDescent="0.25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7"/>
      <c r="Y167" s="26"/>
      <c r="Z167" s="26"/>
      <c r="AA167" s="26"/>
      <c r="AB167" s="6"/>
      <c r="AC167" s="6"/>
      <c r="AD167" s="6"/>
      <c r="AE167" s="6"/>
      <c r="AF167" s="6"/>
    </row>
    <row r="168" spans="1:32" x14ac:dyDescent="0.25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7"/>
      <c r="Y168" s="26"/>
      <c r="Z168" s="26"/>
      <c r="AA168" s="26"/>
      <c r="AB168" s="6"/>
      <c r="AC168" s="6"/>
      <c r="AD168" s="6"/>
      <c r="AE168" s="6"/>
      <c r="AF168" s="6"/>
    </row>
    <row r="169" spans="1:32" x14ac:dyDescent="0.25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7"/>
      <c r="Y169" s="26"/>
      <c r="Z169" s="26"/>
      <c r="AA169" s="26"/>
      <c r="AB169" s="6"/>
      <c r="AC169" s="6"/>
      <c r="AD169" s="6"/>
      <c r="AE169" s="6"/>
      <c r="AF169" s="6"/>
    </row>
    <row r="170" spans="1:32" x14ac:dyDescent="0.25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7"/>
      <c r="Y170" s="26"/>
      <c r="Z170" s="26"/>
      <c r="AA170" s="26"/>
      <c r="AB170" s="6"/>
      <c r="AC170" s="6"/>
      <c r="AD170" s="6"/>
      <c r="AE170" s="6"/>
      <c r="AF170" s="6"/>
    </row>
    <row r="171" spans="1:32" x14ac:dyDescent="0.25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7"/>
      <c r="Y171" s="26"/>
      <c r="Z171" s="26"/>
      <c r="AA171" s="26"/>
      <c r="AB171" s="6"/>
      <c r="AC171" s="6"/>
      <c r="AD171" s="6"/>
      <c r="AE171" s="6"/>
      <c r="AF171" s="6"/>
    </row>
    <row r="172" spans="1:32" x14ac:dyDescent="0.25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7"/>
      <c r="Y172" s="26"/>
      <c r="Z172" s="26"/>
      <c r="AA172" s="26"/>
      <c r="AB172" s="6"/>
      <c r="AC172" s="6"/>
      <c r="AD172" s="6"/>
      <c r="AE172" s="6"/>
      <c r="AF172" s="6"/>
    </row>
    <row r="173" spans="1:32" x14ac:dyDescent="0.25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7"/>
      <c r="Y173" s="26"/>
      <c r="Z173" s="26"/>
      <c r="AA173" s="26"/>
      <c r="AB173" s="6"/>
      <c r="AC173" s="6"/>
      <c r="AD173" s="6"/>
      <c r="AE173" s="6"/>
      <c r="AF173" s="6"/>
    </row>
    <row r="174" spans="1:32" x14ac:dyDescent="0.25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7"/>
      <c r="Y174" s="26"/>
      <c r="Z174" s="26"/>
      <c r="AA174" s="26"/>
      <c r="AB174" s="6"/>
      <c r="AC174" s="6"/>
      <c r="AD174" s="6"/>
      <c r="AE174" s="6"/>
      <c r="AF174" s="6"/>
    </row>
    <row r="175" spans="1:32" x14ac:dyDescent="0.2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7"/>
      <c r="Y175" s="26"/>
      <c r="Z175" s="26"/>
      <c r="AA175" s="26"/>
      <c r="AB175" s="6"/>
      <c r="AC175" s="6"/>
      <c r="AD175" s="6"/>
      <c r="AE175" s="6"/>
      <c r="AF175" s="6"/>
    </row>
    <row r="176" spans="1:32" x14ac:dyDescent="0.25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7"/>
      <c r="Y176" s="26"/>
      <c r="Z176" s="26"/>
      <c r="AA176" s="26"/>
      <c r="AB176" s="6"/>
      <c r="AC176" s="6"/>
      <c r="AD176" s="6"/>
      <c r="AE176" s="6"/>
      <c r="AF176" s="6"/>
    </row>
    <row r="177" spans="1:32" x14ac:dyDescent="0.25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7"/>
      <c r="Y177" s="26"/>
      <c r="Z177" s="26"/>
      <c r="AA177" s="26"/>
      <c r="AB177" s="6"/>
      <c r="AC177" s="6"/>
      <c r="AD177" s="6"/>
      <c r="AE177" s="6"/>
      <c r="AF177" s="6"/>
    </row>
    <row r="178" spans="1:32" x14ac:dyDescent="0.25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7"/>
      <c r="Y178" s="26"/>
      <c r="Z178" s="26"/>
      <c r="AA178" s="26"/>
      <c r="AB178" s="6"/>
      <c r="AC178" s="6"/>
      <c r="AD178" s="6"/>
      <c r="AE178" s="6"/>
      <c r="AF178" s="6"/>
    </row>
    <row r="179" spans="1:32" x14ac:dyDescent="0.25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7"/>
      <c r="Y179" s="26"/>
      <c r="Z179" s="26"/>
      <c r="AA179" s="26"/>
      <c r="AB179" s="6"/>
      <c r="AC179" s="6"/>
      <c r="AD179" s="6"/>
      <c r="AE179" s="6"/>
      <c r="AF179" s="6"/>
    </row>
    <row r="180" spans="1:32" x14ac:dyDescent="0.25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7"/>
      <c r="Y180" s="26"/>
      <c r="Z180" s="26"/>
      <c r="AA180" s="26"/>
      <c r="AB180" s="6"/>
      <c r="AC180" s="6"/>
      <c r="AD180" s="6"/>
      <c r="AE180" s="6"/>
      <c r="AF180" s="6"/>
    </row>
    <row r="181" spans="1:32" x14ac:dyDescent="0.25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7"/>
      <c r="Y181" s="26"/>
      <c r="Z181" s="26"/>
      <c r="AA181" s="26"/>
      <c r="AB181" s="6"/>
      <c r="AC181" s="6"/>
      <c r="AD181" s="6"/>
      <c r="AE181" s="6"/>
      <c r="AF181" s="6"/>
    </row>
    <row r="182" spans="1:32" x14ac:dyDescent="0.25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7"/>
      <c r="Y182" s="26"/>
      <c r="Z182" s="26"/>
      <c r="AA182" s="26"/>
      <c r="AB182" s="6"/>
      <c r="AC182" s="6"/>
      <c r="AD182" s="6"/>
      <c r="AE182" s="6"/>
      <c r="AF182" s="6"/>
    </row>
    <row r="183" spans="1:32" x14ac:dyDescent="0.25">
      <c r="A183" s="8"/>
      <c r="B183" s="8"/>
      <c r="C183" s="8"/>
      <c r="D183" s="8"/>
      <c r="E183" s="8"/>
      <c r="F183" s="8"/>
      <c r="G183" s="8"/>
      <c r="O183" s="8"/>
      <c r="Q183" s="8"/>
      <c r="X183" s="11"/>
    </row>
    <row r="184" spans="1:32" x14ac:dyDescent="0.25">
      <c r="A184" s="8"/>
      <c r="B184" s="8"/>
      <c r="C184" s="8"/>
      <c r="D184" s="8"/>
      <c r="E184" s="8"/>
      <c r="F184" s="8"/>
      <c r="G184" s="8"/>
      <c r="O184" s="8"/>
      <c r="Q184" s="8"/>
      <c r="X184" s="11"/>
    </row>
    <row r="185" spans="1:32" x14ac:dyDescent="0.25">
      <c r="A185" s="8"/>
      <c r="B185" s="8"/>
      <c r="C185" s="8"/>
      <c r="D185" s="8"/>
      <c r="E185" s="8"/>
      <c r="F185" s="8"/>
      <c r="G185" s="8"/>
      <c r="O185" s="8"/>
      <c r="Q185" s="8"/>
      <c r="X185" s="11"/>
    </row>
    <row r="186" spans="1:32" x14ac:dyDescent="0.25">
      <c r="A186" s="8"/>
      <c r="B186" s="8"/>
      <c r="C186" s="8"/>
      <c r="D186" s="8"/>
      <c r="E186" s="8"/>
      <c r="F186" s="8"/>
      <c r="G186" s="8"/>
      <c r="O186" s="8"/>
      <c r="Q186" s="8"/>
      <c r="X186" s="11"/>
    </row>
    <row r="187" spans="1:32" x14ac:dyDescent="0.25">
      <c r="A187" s="8"/>
      <c r="B187" s="8"/>
      <c r="C187" s="8"/>
      <c r="D187" s="8"/>
      <c r="E187" s="8"/>
      <c r="F187" s="8"/>
      <c r="G187" s="8"/>
      <c r="O187" s="8"/>
      <c r="Q187" s="8"/>
      <c r="X187" s="11"/>
    </row>
    <row r="188" spans="1:32" x14ac:dyDescent="0.25">
      <c r="A188" s="8"/>
      <c r="B188" s="8"/>
      <c r="C188" s="8"/>
      <c r="D188" s="8"/>
      <c r="E188" s="8"/>
      <c r="F188" s="8"/>
      <c r="G188" s="8"/>
      <c r="O188" s="8"/>
      <c r="Q188" s="8"/>
      <c r="X188" s="11"/>
    </row>
    <row r="189" spans="1:32" x14ac:dyDescent="0.25">
      <c r="A189" s="8"/>
      <c r="B189" s="8"/>
      <c r="C189" s="8"/>
      <c r="D189" s="8"/>
      <c r="E189" s="8"/>
    </row>
    <row r="190" spans="1:32" x14ac:dyDescent="0.25">
      <c r="A190" s="8"/>
      <c r="B190" s="8"/>
      <c r="C190" s="8"/>
      <c r="D190" s="8"/>
      <c r="E190" s="8"/>
    </row>
    <row r="191" spans="1:32" x14ac:dyDescent="0.25">
      <c r="A191" s="8"/>
      <c r="B191" s="8"/>
      <c r="C191" s="8"/>
      <c r="D191" s="8"/>
      <c r="E191" s="8"/>
    </row>
    <row r="192" spans="1:32" x14ac:dyDescent="0.25">
      <c r="A192" s="8"/>
      <c r="B192" s="8"/>
      <c r="C192" s="8"/>
      <c r="D192" s="8"/>
      <c r="E192" s="8"/>
    </row>
    <row r="193" spans="1:5" x14ac:dyDescent="0.25">
      <c r="A193" s="8"/>
      <c r="B193" s="8"/>
      <c r="C193" s="8"/>
      <c r="D193" s="8"/>
      <c r="E193" s="8"/>
    </row>
    <row r="194" spans="1:5" x14ac:dyDescent="0.25">
      <c r="A194" s="8"/>
      <c r="B194" s="8"/>
      <c r="C194" s="8"/>
      <c r="D194" s="8"/>
      <c r="E194" s="8"/>
    </row>
    <row r="195" spans="1:5" x14ac:dyDescent="0.25">
      <c r="A195" s="8"/>
      <c r="B195" s="8"/>
      <c r="C195" s="8"/>
      <c r="D195" s="8"/>
      <c r="E195" s="8"/>
    </row>
    <row r="196" spans="1:5" x14ac:dyDescent="0.25">
      <c r="A196" s="8"/>
      <c r="B196" s="8"/>
      <c r="C196" s="8"/>
      <c r="D196" s="8"/>
      <c r="E196" s="8"/>
    </row>
    <row r="197" spans="1:5" x14ac:dyDescent="0.25">
      <c r="A197" s="8"/>
      <c r="B197" s="8"/>
      <c r="C197" s="8"/>
      <c r="D197" s="8"/>
      <c r="E197" s="8"/>
    </row>
    <row r="198" spans="1:5" x14ac:dyDescent="0.25">
      <c r="A198" s="8"/>
      <c r="B198" s="8"/>
      <c r="C198" s="8"/>
      <c r="D198" s="8"/>
      <c r="E198" s="8"/>
    </row>
    <row r="199" spans="1:5" x14ac:dyDescent="0.25">
      <c r="A199" s="8"/>
      <c r="B199" s="8"/>
      <c r="C199" s="8"/>
      <c r="D199" s="8"/>
      <c r="E199" s="8"/>
    </row>
    <row r="200" spans="1:5" x14ac:dyDescent="0.25">
      <c r="A200" s="8"/>
      <c r="B200" s="8"/>
      <c r="C200" s="8"/>
      <c r="D200" s="8"/>
      <c r="E200" s="8"/>
    </row>
    <row r="201" spans="1:5" x14ac:dyDescent="0.25">
      <c r="A201" s="8"/>
      <c r="B201" s="8"/>
      <c r="C201" s="8"/>
      <c r="D201" s="8"/>
      <c r="E201" s="8"/>
    </row>
    <row r="202" spans="1:5" x14ac:dyDescent="0.25">
      <c r="A202" s="8"/>
      <c r="B202" s="8"/>
      <c r="C202" s="8"/>
      <c r="D202" s="8"/>
      <c r="E202" s="8"/>
    </row>
    <row r="203" spans="1:5" x14ac:dyDescent="0.25">
      <c r="A203" s="8"/>
      <c r="B203" s="8"/>
      <c r="C203" s="8"/>
      <c r="D203" s="8"/>
      <c r="E203" s="8"/>
    </row>
    <row r="204" spans="1:5" x14ac:dyDescent="0.25">
      <c r="A204" s="8"/>
      <c r="B204" s="8"/>
      <c r="C204" s="8"/>
      <c r="D204" s="8"/>
      <c r="E204" s="8"/>
    </row>
    <row r="205" spans="1:5" x14ac:dyDescent="0.25">
      <c r="A205" s="8"/>
      <c r="B205" s="8"/>
      <c r="C205" s="8"/>
      <c r="D205" s="8"/>
      <c r="E205" s="8"/>
    </row>
    <row r="206" spans="1:5" x14ac:dyDescent="0.25">
      <c r="A206" s="8"/>
      <c r="B206" s="8"/>
      <c r="C206" s="8"/>
      <c r="D206" s="8"/>
      <c r="E206" s="8"/>
    </row>
    <row r="207" spans="1:5" x14ac:dyDescent="0.25">
      <c r="A207" s="8"/>
      <c r="B207" s="8"/>
      <c r="C207" s="8"/>
      <c r="D207" s="8"/>
      <c r="E207" s="8"/>
    </row>
    <row r="208" spans="1:5" x14ac:dyDescent="0.25">
      <c r="A208" s="8"/>
      <c r="B208" s="8"/>
      <c r="C208" s="8"/>
      <c r="D208" s="8"/>
      <c r="E208" s="8"/>
    </row>
    <row r="209" spans="1:5" x14ac:dyDescent="0.25">
      <c r="A209" s="8"/>
      <c r="B209" s="8"/>
      <c r="C209" s="8"/>
      <c r="D209" s="8"/>
      <c r="E209" s="8"/>
    </row>
    <row r="210" spans="1:5" x14ac:dyDescent="0.25">
      <c r="A210" s="8"/>
      <c r="B210" s="8"/>
      <c r="C210" s="8"/>
      <c r="D210" s="8"/>
      <c r="E210" s="8"/>
    </row>
    <row r="211" spans="1:5" x14ac:dyDescent="0.25">
      <c r="A211" s="8"/>
      <c r="B211" s="8"/>
      <c r="C211" s="8"/>
      <c r="D211" s="8"/>
      <c r="E211" s="8"/>
    </row>
    <row r="212" spans="1:5" x14ac:dyDescent="0.25">
      <c r="A212" s="8"/>
      <c r="B212" s="8"/>
      <c r="C212" s="8"/>
      <c r="D212" s="8"/>
      <c r="E212" s="8"/>
    </row>
    <row r="213" spans="1:5" x14ac:dyDescent="0.25">
      <c r="A213" s="8"/>
      <c r="B213" s="8"/>
      <c r="C213" s="8"/>
      <c r="D213" s="8"/>
      <c r="E213" s="8"/>
    </row>
    <row r="214" spans="1:5" x14ac:dyDescent="0.25">
      <c r="A214" s="8"/>
      <c r="B214" s="8"/>
      <c r="C214" s="8"/>
      <c r="D214" s="8"/>
      <c r="E214" s="8"/>
    </row>
    <row r="215" spans="1:5" x14ac:dyDescent="0.25">
      <c r="A215" s="8"/>
      <c r="B215" s="8"/>
      <c r="C215" s="8"/>
      <c r="D215" s="8"/>
      <c r="E215" s="8"/>
    </row>
    <row r="216" spans="1:5" x14ac:dyDescent="0.25">
      <c r="A216" s="8"/>
      <c r="B216" s="8"/>
      <c r="C216" s="8"/>
      <c r="D216" s="8"/>
      <c r="E216" s="8"/>
    </row>
    <row r="217" spans="1:5" x14ac:dyDescent="0.25">
      <c r="A217" s="8"/>
      <c r="B217" s="8"/>
      <c r="C217" s="8"/>
      <c r="D217" s="8"/>
      <c r="E217" s="8"/>
    </row>
    <row r="218" spans="1:5" x14ac:dyDescent="0.25">
      <c r="A218" s="8"/>
      <c r="B218" s="8"/>
      <c r="C218" s="8"/>
      <c r="D218" s="8"/>
      <c r="E218" s="8"/>
    </row>
    <row r="219" spans="1:5" x14ac:dyDescent="0.25">
      <c r="A219" s="8"/>
      <c r="B219" s="8"/>
      <c r="C219" s="8"/>
      <c r="D219" s="8"/>
      <c r="E219" s="8"/>
    </row>
    <row r="220" spans="1:5" x14ac:dyDescent="0.25">
      <c r="A220" s="8"/>
      <c r="B220" s="8"/>
      <c r="C220" s="8"/>
      <c r="D220" s="8"/>
      <c r="E220" s="8"/>
    </row>
    <row r="221" spans="1:5" x14ac:dyDescent="0.25">
      <c r="A221" s="8"/>
      <c r="B221" s="8"/>
      <c r="C221" s="8"/>
      <c r="D221" s="8"/>
      <c r="E221" s="8"/>
    </row>
    <row r="222" spans="1:5" x14ac:dyDescent="0.25">
      <c r="A222" s="8"/>
      <c r="B222" s="8"/>
      <c r="C222" s="8"/>
      <c r="D222" s="8"/>
      <c r="E222" s="8"/>
    </row>
    <row r="223" spans="1:5" x14ac:dyDescent="0.25">
      <c r="A223" s="8"/>
      <c r="B223" s="8"/>
      <c r="C223" s="8"/>
      <c r="D223" s="8"/>
      <c r="E223" s="8"/>
    </row>
    <row r="224" spans="1:5" x14ac:dyDescent="0.25">
      <c r="A224" s="8"/>
      <c r="B224" s="8"/>
      <c r="C224" s="8"/>
      <c r="D224" s="8"/>
      <c r="E224" s="8"/>
    </row>
    <row r="225" spans="1:5" x14ac:dyDescent="0.25">
      <c r="A225" s="8"/>
      <c r="B225" s="8"/>
      <c r="C225" s="8"/>
      <c r="D225" s="8"/>
      <c r="E225" s="8"/>
    </row>
    <row r="226" spans="1:5" x14ac:dyDescent="0.25">
      <c r="A226" s="8"/>
      <c r="B226" s="8"/>
      <c r="C226" s="8"/>
      <c r="D226" s="8"/>
      <c r="E226" s="8"/>
    </row>
    <row r="227" spans="1:5" x14ac:dyDescent="0.25">
      <c r="A227" s="8"/>
      <c r="B227" s="8"/>
      <c r="C227" s="8"/>
      <c r="D227" s="8"/>
      <c r="E227" s="8"/>
    </row>
    <row r="228" spans="1:5" x14ac:dyDescent="0.25">
      <c r="A228" s="8"/>
      <c r="B228" s="8"/>
      <c r="C228" s="8"/>
      <c r="D228" s="8"/>
      <c r="E228" s="8"/>
    </row>
    <row r="229" spans="1:5" x14ac:dyDescent="0.25">
      <c r="A229" s="8"/>
      <c r="B229" s="8"/>
      <c r="C229" s="8"/>
      <c r="D229" s="8"/>
      <c r="E229" s="8"/>
    </row>
    <row r="230" spans="1:5" x14ac:dyDescent="0.25">
      <c r="A230" s="8"/>
      <c r="B230" s="8"/>
      <c r="C230" s="8"/>
      <c r="D230" s="8"/>
      <c r="E230" s="8"/>
    </row>
    <row r="231" spans="1:5" x14ac:dyDescent="0.25">
      <c r="A231" s="8"/>
      <c r="B231" s="8"/>
      <c r="C231" s="8"/>
      <c r="D231" s="8"/>
      <c r="E231" s="8"/>
    </row>
    <row r="232" spans="1:5" x14ac:dyDescent="0.25">
      <c r="A232" s="8"/>
      <c r="B232" s="8"/>
      <c r="C232" s="8"/>
      <c r="D232" s="8"/>
      <c r="E232" s="8"/>
    </row>
    <row r="233" spans="1:5" x14ac:dyDescent="0.25">
      <c r="A233" s="8"/>
      <c r="B233" s="8"/>
      <c r="C233" s="8"/>
      <c r="D233" s="8"/>
      <c r="E233" s="8"/>
    </row>
    <row r="234" spans="1:5" x14ac:dyDescent="0.25">
      <c r="A234" s="8"/>
      <c r="B234" s="8"/>
      <c r="C234" s="8"/>
      <c r="D234" s="8"/>
      <c r="E234" s="8"/>
    </row>
    <row r="235" spans="1:5" x14ac:dyDescent="0.25">
      <c r="A235" s="8"/>
      <c r="B235" s="8"/>
      <c r="C235" s="8"/>
      <c r="D235" s="8"/>
      <c r="E235" s="8"/>
    </row>
    <row r="236" spans="1:5" x14ac:dyDescent="0.25">
      <c r="A236" s="8"/>
      <c r="B236" s="8"/>
      <c r="C236" s="8"/>
      <c r="D236" s="8"/>
      <c r="E236" s="8"/>
    </row>
    <row r="237" spans="1:5" x14ac:dyDescent="0.25">
      <c r="A237" s="8"/>
      <c r="B237" s="8"/>
      <c r="C237" s="8"/>
      <c r="D237" s="8"/>
      <c r="E237" s="8"/>
    </row>
    <row r="238" spans="1:5" x14ac:dyDescent="0.25">
      <c r="A238" s="8"/>
      <c r="B238" s="8"/>
      <c r="C238" s="8"/>
      <c r="D238" s="8"/>
      <c r="E238" s="8"/>
    </row>
    <row r="239" spans="1:5" x14ac:dyDescent="0.25">
      <c r="A239" s="8"/>
      <c r="B239" s="8"/>
      <c r="C239" s="8"/>
      <c r="D239" s="8"/>
      <c r="E239" s="8"/>
    </row>
    <row r="240" spans="1:5" x14ac:dyDescent="0.25">
      <c r="A240" s="8"/>
      <c r="B240" s="8"/>
      <c r="C240" s="8"/>
      <c r="D240" s="8"/>
      <c r="E240" s="8"/>
    </row>
    <row r="241" spans="1:5" x14ac:dyDescent="0.25">
      <c r="A241" s="8"/>
      <c r="B241" s="8"/>
      <c r="C241" s="8"/>
      <c r="D241" s="8"/>
      <c r="E241" s="8"/>
    </row>
    <row r="242" spans="1:5" x14ac:dyDescent="0.25">
      <c r="A242" s="8"/>
      <c r="B242" s="8"/>
      <c r="C242" s="8"/>
      <c r="D242" s="8"/>
      <c r="E242" s="8"/>
    </row>
    <row r="243" spans="1:5" x14ac:dyDescent="0.25">
      <c r="A243" s="8"/>
      <c r="B243" s="8"/>
      <c r="C243" s="8"/>
      <c r="D243" s="8"/>
      <c r="E243" s="8"/>
    </row>
    <row r="244" spans="1:5" x14ac:dyDescent="0.25">
      <c r="A244" s="8"/>
      <c r="B244" s="8"/>
      <c r="C244" s="8"/>
      <c r="D244" s="8"/>
      <c r="E244" s="8"/>
    </row>
    <row r="245" spans="1:5" x14ac:dyDescent="0.25">
      <c r="A245" s="8"/>
      <c r="B245" s="8"/>
      <c r="C245" s="8"/>
      <c r="D245" s="8"/>
      <c r="E245" s="8"/>
    </row>
    <row r="246" spans="1:5" x14ac:dyDescent="0.25">
      <c r="A246" s="8"/>
      <c r="B246" s="8"/>
      <c r="C246" s="8"/>
      <c r="D246" s="8"/>
      <c r="E246" s="8"/>
    </row>
    <row r="247" spans="1:5" x14ac:dyDescent="0.25">
      <c r="A247" s="8"/>
      <c r="B247" s="8"/>
      <c r="C247" s="8"/>
      <c r="D247" s="8"/>
      <c r="E247" s="8"/>
    </row>
    <row r="248" spans="1:5" x14ac:dyDescent="0.25">
      <c r="A248" s="8"/>
      <c r="B248" s="8"/>
      <c r="C248" s="8"/>
      <c r="D248" s="8"/>
      <c r="E248" s="8"/>
    </row>
    <row r="249" spans="1:5" x14ac:dyDescent="0.25">
      <c r="A249" s="8"/>
      <c r="B249" s="8"/>
      <c r="C249" s="8"/>
      <c r="D249" s="8"/>
      <c r="E249" s="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M103"/>
  <sheetViews>
    <sheetView workbookViewId="0">
      <pane ySplit="1" topLeftCell="A2" activePane="bottomLeft" state="frozen"/>
      <selection pane="bottomLeft" activeCell="E1" sqref="E1"/>
    </sheetView>
  </sheetViews>
  <sheetFormatPr defaultColWidth="12.6640625" defaultRowHeight="15.75" customHeight="1" x14ac:dyDescent="0.25"/>
  <cols>
    <col min="3" max="3" width="10.109375" customWidth="1"/>
  </cols>
  <sheetData>
    <row r="1" spans="1:13" x14ac:dyDescent="0.25">
      <c r="A1" s="1" t="s">
        <v>0</v>
      </c>
      <c r="B1" s="1" t="s">
        <v>20</v>
      </c>
      <c r="C1" s="1" t="s">
        <v>1</v>
      </c>
      <c r="D1" s="1" t="s">
        <v>57</v>
      </c>
      <c r="E1" s="12" t="s">
        <v>58</v>
      </c>
      <c r="F1" s="12" t="s">
        <v>59</v>
      </c>
      <c r="G1" s="12" t="s">
        <v>60</v>
      </c>
      <c r="H1" s="12" t="s">
        <v>61</v>
      </c>
      <c r="I1" s="12" t="s">
        <v>62</v>
      </c>
      <c r="J1" s="12" t="s">
        <v>63</v>
      </c>
      <c r="K1" s="12" t="s">
        <v>64</v>
      </c>
      <c r="L1" s="12" t="s">
        <v>65</v>
      </c>
      <c r="M1" s="12" t="s">
        <v>66</v>
      </c>
    </row>
    <row r="2" spans="1:13" x14ac:dyDescent="0.25">
      <c r="A2" s="8" t="s">
        <v>19</v>
      </c>
      <c r="B2" s="8" t="s">
        <v>26</v>
      </c>
      <c r="C2" s="8" t="s">
        <v>46</v>
      </c>
      <c r="D2" s="13"/>
      <c r="E2" s="14">
        <v>3193.3445550751471</v>
      </c>
      <c r="F2" s="15">
        <v>3223.6507489383789</v>
      </c>
      <c r="G2" s="15">
        <v>3163.0383612119158</v>
      </c>
      <c r="H2" s="16">
        <v>32.76363162911835</v>
      </c>
      <c r="I2" s="16">
        <v>39.356257295673494</v>
      </c>
      <c r="J2" s="16">
        <v>26.171005962563207</v>
      </c>
      <c r="K2" s="17">
        <v>-35.609810705086609</v>
      </c>
      <c r="L2" s="17">
        <v>15.030108803172697</v>
      </c>
      <c r="M2" s="17">
        <v>-86.249730213345927</v>
      </c>
    </row>
    <row r="3" spans="1:13" x14ac:dyDescent="0.25">
      <c r="A3" s="8"/>
      <c r="B3" s="8"/>
      <c r="C3" s="8"/>
      <c r="D3" s="13"/>
      <c r="E3" s="14">
        <v>1594.7344344832582</v>
      </c>
      <c r="F3" s="15">
        <v>1625.0406283464899</v>
      </c>
      <c r="G3" s="15">
        <v>1564.4282406200266</v>
      </c>
      <c r="H3" s="16">
        <v>66464.653936893112</v>
      </c>
      <c r="I3" s="16">
        <v>66471.246562559652</v>
      </c>
      <c r="J3" s="16">
        <v>66458.061311226556</v>
      </c>
      <c r="K3" s="17">
        <v>4099306.7603014219</v>
      </c>
      <c r="L3" s="17">
        <v>4099357.4002209301</v>
      </c>
      <c r="M3" s="17">
        <v>4099256.1203819136</v>
      </c>
    </row>
    <row r="4" spans="1:13" x14ac:dyDescent="0.25">
      <c r="A4" s="8" t="s">
        <v>16</v>
      </c>
      <c r="B4" s="8" t="s">
        <v>34</v>
      </c>
      <c r="C4" s="8" t="s">
        <v>67</v>
      </c>
      <c r="D4" s="13">
        <v>30</v>
      </c>
      <c r="E4" s="14">
        <v>-9.8009538753309808</v>
      </c>
      <c r="F4" s="15">
        <v>28.423354163232698</v>
      </c>
      <c r="G4" s="15">
        <v>-48.02526191389466</v>
      </c>
      <c r="H4" s="16">
        <v>199.33354690057652</v>
      </c>
      <c r="I4" s="16">
        <v>207.64863111730745</v>
      </c>
      <c r="J4" s="16">
        <v>191.01846268384563</v>
      </c>
      <c r="K4" s="17">
        <v>561.16070562095877</v>
      </c>
      <c r="L4" s="17">
        <v>625.03134180401935</v>
      </c>
      <c r="M4" s="17">
        <v>497.29006943789813</v>
      </c>
    </row>
    <row r="5" spans="1:13" x14ac:dyDescent="0.25">
      <c r="A5" s="8"/>
      <c r="B5" s="8"/>
      <c r="C5" s="8"/>
      <c r="D5" s="13"/>
      <c r="E5" s="14">
        <v>86494.290493495428</v>
      </c>
      <c r="F5" s="15">
        <v>86532.51480153398</v>
      </c>
      <c r="G5" s="15">
        <v>86456.066185456861</v>
      </c>
      <c r="H5" s="16">
        <v>8733.829912252435</v>
      </c>
      <c r="I5" s="16">
        <v>8742.1449964691637</v>
      </c>
      <c r="J5" s="16">
        <v>8725.5148280357043</v>
      </c>
      <c r="K5" s="17">
        <v>3109.2323607631779</v>
      </c>
      <c r="L5" s="17">
        <v>3173.1029969462384</v>
      </c>
      <c r="M5" s="17">
        <v>3045.3617245801174</v>
      </c>
    </row>
    <row r="6" spans="1:13" x14ac:dyDescent="0.25">
      <c r="A6" s="8" t="s">
        <v>16</v>
      </c>
      <c r="B6" s="8" t="s">
        <v>34</v>
      </c>
      <c r="C6" s="8" t="s">
        <v>68</v>
      </c>
      <c r="D6" s="13">
        <v>28</v>
      </c>
      <c r="E6" s="14">
        <v>59.118370815384843</v>
      </c>
      <c r="F6" s="15">
        <v>105.69380732679342</v>
      </c>
      <c r="G6" s="15">
        <v>12.542934303976258</v>
      </c>
      <c r="H6" s="16">
        <v>850.20105709780569</v>
      </c>
      <c r="I6" s="16">
        <v>860.33279516962762</v>
      </c>
      <c r="J6" s="16">
        <v>840.06931902598353</v>
      </c>
      <c r="K6" s="17">
        <v>229.05645425199336</v>
      </c>
      <c r="L6" s="17">
        <v>306.88134927654681</v>
      </c>
      <c r="M6" s="17">
        <v>151.23155922743993</v>
      </c>
    </row>
    <row r="7" spans="1:13" x14ac:dyDescent="0.25">
      <c r="A7" s="8"/>
      <c r="B7" s="8"/>
      <c r="C7" s="8"/>
      <c r="D7" s="13"/>
      <c r="E7" s="14">
        <v>2909.8631239466599</v>
      </c>
      <c r="F7" s="15">
        <v>2956.4385604580684</v>
      </c>
      <c r="G7" s="15">
        <v>2863.287687435251</v>
      </c>
      <c r="H7" s="16">
        <v>19501.519113504401</v>
      </c>
      <c r="I7" s="16">
        <v>19511.650851576222</v>
      </c>
      <c r="J7" s="16">
        <v>19491.38737543258</v>
      </c>
      <c r="K7" s="17">
        <v>-3.812006759382446</v>
      </c>
      <c r="L7" s="17">
        <v>74.012888265171028</v>
      </c>
      <c r="M7" s="17">
        <v>-81.636901783935912</v>
      </c>
    </row>
    <row r="8" spans="1:13" x14ac:dyDescent="0.25">
      <c r="A8" s="8" t="s">
        <v>16</v>
      </c>
      <c r="B8" s="8" t="s">
        <v>35</v>
      </c>
      <c r="C8" s="8" t="s">
        <v>69</v>
      </c>
      <c r="D8" s="13">
        <v>20</v>
      </c>
      <c r="E8" s="14">
        <v>134.32386704094353</v>
      </c>
      <c r="F8" s="15">
        <v>200.58838683781423</v>
      </c>
      <c r="G8" s="15">
        <v>68.059347244072853</v>
      </c>
      <c r="H8" s="16">
        <v>88.38464416482195</v>
      </c>
      <c r="I8" s="16">
        <v>102.7994260396521</v>
      </c>
      <c r="J8" s="16">
        <v>73.969862289991781</v>
      </c>
      <c r="K8" s="17">
        <v>19066.775957463335</v>
      </c>
      <c r="L8" s="17">
        <v>19177.500186441426</v>
      </c>
      <c r="M8" s="17">
        <v>18956.051728485239</v>
      </c>
    </row>
    <row r="9" spans="1:13" x14ac:dyDescent="0.25">
      <c r="A9" s="8"/>
      <c r="B9" s="8"/>
      <c r="C9" s="8"/>
      <c r="D9" s="13"/>
      <c r="E9" s="14">
        <v>67242.513232347017</v>
      </c>
      <c r="F9" s="15">
        <v>67308.777752143884</v>
      </c>
      <c r="G9" s="15">
        <v>67176.24871255015</v>
      </c>
      <c r="H9" s="16" t="e">
        <v>#DIV/0!</v>
      </c>
      <c r="I9" s="16" t="e">
        <v>#DIV/0!</v>
      </c>
      <c r="J9" s="16" t="e">
        <v>#DIV/0!</v>
      </c>
      <c r="K9" s="17">
        <v>836.51299305243322</v>
      </c>
      <c r="L9" s="17">
        <v>947.23722203052762</v>
      </c>
      <c r="M9" s="17">
        <v>725.7887640743387</v>
      </c>
    </row>
    <row r="10" spans="1:13" x14ac:dyDescent="0.25">
      <c r="A10" s="8" t="s">
        <v>16</v>
      </c>
      <c r="B10" s="8" t="s">
        <v>35</v>
      </c>
      <c r="C10" s="8" t="s">
        <v>70</v>
      </c>
      <c r="D10" s="13">
        <v>37</v>
      </c>
      <c r="E10" s="14">
        <v>52.544605065770277</v>
      </c>
      <c r="F10" s="15">
        <v>79.736241104865172</v>
      </c>
      <c r="G10" s="15">
        <v>25.352969026675382</v>
      </c>
      <c r="H10" s="16" t="e">
        <v>#DIV/0!</v>
      </c>
      <c r="I10" s="16" t="e">
        <v>#DIV/0!</v>
      </c>
      <c r="J10" s="16" t="e">
        <v>#DIV/0!</v>
      </c>
      <c r="K10" s="17">
        <v>13790.102182743956</v>
      </c>
      <c r="L10" s="17">
        <v>13835.537853964561</v>
      </c>
      <c r="M10" s="17">
        <v>13744.666511523354</v>
      </c>
    </row>
    <row r="11" spans="1:13" x14ac:dyDescent="0.25">
      <c r="A11" s="8"/>
      <c r="B11" s="8"/>
      <c r="C11" s="8"/>
      <c r="D11" s="13"/>
      <c r="E11" s="14">
        <v>4242.1082692618011</v>
      </c>
      <c r="F11" s="15">
        <v>4269.2999053008962</v>
      </c>
      <c r="G11" s="15">
        <v>4214.916633222706</v>
      </c>
      <c r="H11" s="16">
        <v>-9.0144829960128465</v>
      </c>
      <c r="I11" s="16">
        <v>-3.0993793549564446</v>
      </c>
      <c r="J11" s="16">
        <v>-14.929586637069248</v>
      </c>
      <c r="K11" s="17">
        <v>14698.118852802418</v>
      </c>
      <c r="L11" s="17">
        <v>14743.55452402302</v>
      </c>
      <c r="M11" s="17">
        <v>14652.683181581813</v>
      </c>
    </row>
    <row r="12" spans="1:13" x14ac:dyDescent="0.25">
      <c r="A12" s="8" t="s">
        <v>16</v>
      </c>
      <c r="B12" s="8" t="s">
        <v>71</v>
      </c>
      <c r="C12" s="8" t="s">
        <v>72</v>
      </c>
      <c r="D12" s="13">
        <v>37</v>
      </c>
      <c r="E12" s="14">
        <v>23.384525876561227</v>
      </c>
      <c r="F12" s="15">
        <v>55.243556316901284</v>
      </c>
      <c r="G12" s="15">
        <v>-8.4745045637788312</v>
      </c>
      <c r="H12" s="16">
        <v>45.802659651144005</v>
      </c>
      <c r="I12" s="16">
        <v>52.733079971835188</v>
      </c>
      <c r="J12" s="16">
        <v>38.872239330452807</v>
      </c>
      <c r="K12" s="17">
        <v>63.889624480137215</v>
      </c>
      <c r="L12" s="17">
        <v>117.12424524415705</v>
      </c>
      <c r="M12" s="17">
        <v>10.65500371611739</v>
      </c>
    </row>
    <row r="13" spans="1:13" x14ac:dyDescent="0.25">
      <c r="A13" s="8"/>
      <c r="B13" s="8"/>
      <c r="C13" s="8"/>
      <c r="D13" s="13"/>
      <c r="E13" s="14">
        <v>23011.414657372188</v>
      </c>
      <c r="F13" s="15">
        <v>23043.273687812525</v>
      </c>
      <c r="G13" s="15">
        <v>22979.555626931844</v>
      </c>
      <c r="H13" s="16">
        <v>9071.204166839676</v>
      </c>
      <c r="I13" s="16">
        <v>9078.1345871603662</v>
      </c>
      <c r="J13" s="16">
        <v>9064.2737465189857</v>
      </c>
      <c r="K13" s="17">
        <v>37700.636591258728</v>
      </c>
      <c r="L13" s="17">
        <v>37753.87121202275</v>
      </c>
      <c r="M13" s="17">
        <v>37647.401970494706</v>
      </c>
    </row>
    <row r="14" spans="1:13" x14ac:dyDescent="0.25">
      <c r="A14" s="8" t="s">
        <v>19</v>
      </c>
      <c r="B14" s="8" t="s">
        <v>34</v>
      </c>
      <c r="C14" s="8" t="s">
        <v>73</v>
      </c>
      <c r="D14" s="13">
        <v>40</v>
      </c>
      <c r="E14" s="14">
        <v>46.542664523637363</v>
      </c>
      <c r="F14" s="15">
        <v>71.102851913787603</v>
      </c>
      <c r="G14" s="15">
        <v>21.982477133487119</v>
      </c>
      <c r="H14" s="16">
        <v>6880.1437364757894</v>
      </c>
      <c r="I14" s="16">
        <v>6885.4864107322264</v>
      </c>
      <c r="J14" s="16">
        <v>6874.8010622193524</v>
      </c>
      <c r="K14" s="17">
        <v>80.170580265532948</v>
      </c>
      <c r="L14" s="17">
        <v>121.20925104543235</v>
      </c>
      <c r="M14" s="17">
        <v>39.131909485633514</v>
      </c>
    </row>
    <row r="15" spans="1:13" x14ac:dyDescent="0.25">
      <c r="A15" s="8"/>
      <c r="B15" s="8"/>
      <c r="C15" s="8"/>
      <c r="D15" s="13"/>
      <c r="E15" s="14">
        <v>94358.284705522805</v>
      </c>
      <c r="F15" s="15">
        <v>94382.844892912966</v>
      </c>
      <c r="G15" s="15">
        <v>94333.724518132658</v>
      </c>
      <c r="H15" s="16">
        <v>11.458687760939956</v>
      </c>
      <c r="I15" s="16">
        <v>16.801362017377993</v>
      </c>
      <c r="J15" s="16">
        <v>6.1160135045019111</v>
      </c>
      <c r="K15" s="17">
        <v>21470.003747234827</v>
      </c>
      <c r="L15" s="17">
        <v>21511.042418014731</v>
      </c>
      <c r="M15" s="17">
        <v>21428.96507645493</v>
      </c>
    </row>
    <row r="16" spans="1:13" x14ac:dyDescent="0.25">
      <c r="A16" s="8" t="s">
        <v>19</v>
      </c>
      <c r="B16" s="8" t="s">
        <v>34</v>
      </c>
      <c r="C16" s="8" t="s">
        <v>45</v>
      </c>
      <c r="D16" s="13">
        <v>42</v>
      </c>
      <c r="E16" s="14">
        <v>24.309395864503049</v>
      </c>
      <c r="F16" s="15">
        <v>48.147686372898093</v>
      </c>
      <c r="G16" s="15">
        <v>0.47110535610801241</v>
      </c>
      <c r="H16" s="16">
        <v>8726.3170496718685</v>
      </c>
      <c r="I16" s="16">
        <v>8731.5026868575078</v>
      </c>
      <c r="J16" s="16">
        <v>8721.1314124862256</v>
      </c>
      <c r="K16" s="17">
        <v>118.75656731568714</v>
      </c>
      <c r="L16" s="17">
        <v>158.58898962537867</v>
      </c>
      <c r="M16" s="17">
        <v>78.924145005995584</v>
      </c>
    </row>
    <row r="17" spans="1:13" x14ac:dyDescent="0.25">
      <c r="A17" s="8"/>
      <c r="B17" s="8"/>
      <c r="C17" s="8"/>
      <c r="D17" s="13"/>
      <c r="E17" s="14">
        <v>713.5330186005865</v>
      </c>
      <c r="F17" s="15">
        <v>737.37130910898168</v>
      </c>
      <c r="G17" s="15">
        <v>689.69472809219155</v>
      </c>
      <c r="H17" s="16">
        <v>216503.87742285707</v>
      </c>
      <c r="I17" s="16">
        <v>216509.06306004268</v>
      </c>
      <c r="J17" s="16">
        <v>216498.69178567137</v>
      </c>
      <c r="K17" s="17">
        <v>0.41024243090258994</v>
      </c>
      <c r="L17" s="17">
        <v>40.242664740594137</v>
      </c>
      <c r="M17" s="17">
        <v>-39.422179878788945</v>
      </c>
    </row>
    <row r="18" spans="1:13" x14ac:dyDescent="0.25">
      <c r="A18" s="8" t="s">
        <v>19</v>
      </c>
      <c r="B18" s="8" t="s">
        <v>35</v>
      </c>
      <c r="C18" s="8" t="s">
        <v>44</v>
      </c>
      <c r="D18" s="13">
        <v>32</v>
      </c>
      <c r="E18" s="14">
        <v>67.357987944288823</v>
      </c>
      <c r="F18" s="15">
        <v>116.06154492292877</v>
      </c>
      <c r="G18" s="15">
        <v>18.654430965648885</v>
      </c>
      <c r="H18" s="16">
        <v>117.16370354579269</v>
      </c>
      <c r="I18" s="16">
        <v>127.75838004126186</v>
      </c>
      <c r="J18" s="16">
        <v>106.56902705032351</v>
      </c>
      <c r="K18" s="17">
        <v>20176.780122605342</v>
      </c>
      <c r="L18" s="17">
        <v>20258.160985418224</v>
      </c>
      <c r="M18" s="17">
        <v>20095.399259792459</v>
      </c>
    </row>
    <row r="19" spans="1:13" x14ac:dyDescent="0.25">
      <c r="A19" s="8"/>
      <c r="B19" s="8"/>
      <c r="C19" s="8"/>
      <c r="D19" s="13"/>
      <c r="E19" s="14">
        <v>23712.341191895735</v>
      </c>
      <c r="F19" s="15">
        <v>23761.044748874378</v>
      </c>
      <c r="G19" s="15">
        <v>23663.637634917093</v>
      </c>
      <c r="H19" s="16">
        <v>9095.1649002977356</v>
      </c>
      <c r="I19" s="16">
        <v>9105.7595767932053</v>
      </c>
      <c r="J19" s="16">
        <v>9084.5702238022677</v>
      </c>
      <c r="K19" s="17">
        <v>82072.601526402897</v>
      </c>
      <c r="L19" s="17">
        <v>82153.982389215787</v>
      </c>
      <c r="M19" s="17">
        <v>81991.220663590022</v>
      </c>
    </row>
    <row r="20" spans="1:13" x14ac:dyDescent="0.25">
      <c r="A20" s="8" t="s">
        <v>19</v>
      </c>
      <c r="B20" s="8" t="s">
        <v>71</v>
      </c>
      <c r="C20" s="8" t="s">
        <v>42</v>
      </c>
      <c r="D20" s="13">
        <v>51</v>
      </c>
      <c r="E20" s="14">
        <v>55.286757435745031</v>
      </c>
      <c r="F20" s="15">
        <v>75.387471145679413</v>
      </c>
      <c r="G20" s="15">
        <v>35.186043725810656</v>
      </c>
      <c r="H20" s="16">
        <v>80.683274774540223</v>
      </c>
      <c r="I20" s="16">
        <v>85.055862164372869</v>
      </c>
      <c r="J20" s="16">
        <v>76.310687384707578</v>
      </c>
      <c r="K20" s="17">
        <v>33.302238437740932</v>
      </c>
      <c r="L20" s="17">
        <v>66.889383327109044</v>
      </c>
      <c r="M20" s="17">
        <v>-0.28490645162718059</v>
      </c>
    </row>
    <row r="21" spans="1:13" x14ac:dyDescent="0.25">
      <c r="A21" s="8"/>
      <c r="B21" s="8"/>
      <c r="C21" s="8"/>
      <c r="D21" s="13"/>
      <c r="E21" s="14">
        <v>37801.013991972417</v>
      </c>
      <c r="F21" s="15">
        <v>37821.114705682354</v>
      </c>
      <c r="G21" s="15">
        <v>37780.913278262495</v>
      </c>
      <c r="H21" s="16">
        <v>3779.627602607085</v>
      </c>
      <c r="I21" s="16">
        <v>3784.0001899969175</v>
      </c>
      <c r="J21" s="16">
        <v>3775.2550152172516</v>
      </c>
      <c r="K21" s="17">
        <v>273813.43149831705</v>
      </c>
      <c r="L21" s="17">
        <v>273847.01864320645</v>
      </c>
      <c r="M21" s="17">
        <v>273779.8443534277</v>
      </c>
    </row>
    <row r="22" spans="1:13" x14ac:dyDescent="0.25">
      <c r="A22" s="8" t="s">
        <v>19</v>
      </c>
      <c r="B22" s="8" t="s">
        <v>71</v>
      </c>
      <c r="C22" s="8" t="s">
        <v>43</v>
      </c>
      <c r="D22" s="13">
        <v>33</v>
      </c>
      <c r="E22" s="14">
        <v>70.510266551796022</v>
      </c>
      <c r="F22" s="15">
        <v>101.11479866470673</v>
      </c>
      <c r="G22" s="15">
        <v>39.905734438885297</v>
      </c>
      <c r="H22" s="16">
        <v>2589.2532862360526</v>
      </c>
      <c r="I22" s="16">
        <v>2595.9108105966184</v>
      </c>
      <c r="J22" s="16">
        <v>2582.5957618754874</v>
      </c>
      <c r="K22" s="17">
        <v>-7.6678877526982614</v>
      </c>
      <c r="L22" s="17">
        <v>43.470537936118099</v>
      </c>
      <c r="M22" s="17">
        <v>-58.806313441514618</v>
      </c>
    </row>
    <row r="23" spans="1:13" x14ac:dyDescent="0.25">
      <c r="A23" s="8"/>
      <c r="B23" s="8"/>
      <c r="C23" s="8"/>
      <c r="D23" s="13"/>
      <c r="E23" s="14">
        <v>50181.077660910691</v>
      </c>
      <c r="F23" s="15">
        <v>50211.682193023604</v>
      </c>
      <c r="G23" s="15">
        <v>50150.473128797785</v>
      </c>
      <c r="H23" s="16">
        <v>115627.68647224677</v>
      </c>
      <c r="I23" s="16">
        <v>115634.34399660732</v>
      </c>
      <c r="J23" s="16">
        <v>115621.02894788618</v>
      </c>
      <c r="K23" s="17">
        <v>1622.99867128555</v>
      </c>
      <c r="L23" s="17">
        <v>1674.1370969743664</v>
      </c>
      <c r="M23" s="17">
        <v>1571.8602455967336</v>
      </c>
    </row>
    <row r="24" spans="1:13" x14ac:dyDescent="0.25">
      <c r="A24" s="8" t="s">
        <v>19</v>
      </c>
      <c r="B24" s="8" t="s">
        <v>71</v>
      </c>
      <c r="C24" s="8" t="s">
        <v>74</v>
      </c>
      <c r="D24" s="13">
        <v>32</v>
      </c>
      <c r="E24" s="14">
        <v>41.68904553410178</v>
      </c>
      <c r="F24" s="15">
        <v>80.509986892726303</v>
      </c>
      <c r="G24" s="15">
        <v>2.868104175477252</v>
      </c>
      <c r="H24" s="16">
        <v>71.072585547338022</v>
      </c>
      <c r="I24" s="16">
        <v>79.517457759127183</v>
      </c>
      <c r="J24" s="16">
        <v>62.627713335548876</v>
      </c>
      <c r="K24" s="17">
        <v>1627.4951186168284</v>
      </c>
      <c r="L24" s="17">
        <v>1692.362695010863</v>
      </c>
      <c r="M24" s="17">
        <v>1562.6275422227939</v>
      </c>
    </row>
    <row r="25" spans="1:13" x14ac:dyDescent="0.25">
      <c r="A25" s="8"/>
      <c r="B25" s="8"/>
      <c r="C25" s="8"/>
      <c r="D25" s="13"/>
      <c r="E25" s="14">
        <v>1110.707394323782</v>
      </c>
      <c r="F25" s="15">
        <v>1149.5283356824066</v>
      </c>
      <c r="G25" s="15">
        <v>1071.8864529651573</v>
      </c>
      <c r="H25" s="16">
        <v>1119.4338223094787</v>
      </c>
      <c r="I25" s="16">
        <v>1127.8786945212678</v>
      </c>
      <c r="J25" s="16">
        <v>1110.9889500976894</v>
      </c>
      <c r="K25" s="17">
        <v>6565.4008006689473</v>
      </c>
      <c r="L25" s="17">
        <v>6630.268377062981</v>
      </c>
      <c r="M25" s="17">
        <v>6500.5332242749118</v>
      </c>
    </row>
    <row r="26" spans="1:13" x14ac:dyDescent="0.25">
      <c r="A26" s="8" t="s">
        <v>19</v>
      </c>
      <c r="B26" s="8" t="s">
        <v>71</v>
      </c>
      <c r="C26" s="8" t="s">
        <v>75</v>
      </c>
      <c r="D26" s="13">
        <v>45</v>
      </c>
      <c r="E26" s="14">
        <v>28.613267451372973</v>
      </c>
      <c r="F26" s="15">
        <v>61.98260971044116</v>
      </c>
      <c r="G26" s="15">
        <v>-4.7560748076952155</v>
      </c>
      <c r="H26" s="16">
        <v>144.65686487867364</v>
      </c>
      <c r="I26" s="16">
        <v>151.91582927539045</v>
      </c>
      <c r="J26" s="16">
        <v>137.39790048195687</v>
      </c>
      <c r="K26" s="17">
        <v>89.229639341087449</v>
      </c>
      <c r="L26" s="17">
        <v>144.98790491771291</v>
      </c>
      <c r="M26" s="17">
        <v>33.471373764461987</v>
      </c>
    </row>
    <row r="27" spans="1:13" x14ac:dyDescent="0.25">
      <c r="A27" s="8"/>
      <c r="B27" s="8"/>
      <c r="C27" s="8"/>
      <c r="D27" s="13"/>
      <c r="E27" s="14">
        <v>44010.988424120173</v>
      </c>
      <c r="F27" s="15">
        <v>44044.357766379246</v>
      </c>
      <c r="G27" s="15">
        <v>43977.619081861107</v>
      </c>
      <c r="H27" s="16">
        <v>25824.637501137928</v>
      </c>
      <c r="I27" s="16">
        <v>25831.896465534646</v>
      </c>
      <c r="J27" s="16">
        <v>25817.378536741209</v>
      </c>
      <c r="K27" s="17">
        <v>165.42235211092847</v>
      </c>
      <c r="L27" s="17">
        <v>221.18061768755393</v>
      </c>
      <c r="M27" s="17">
        <v>109.66408653430298</v>
      </c>
    </row>
    <row r="28" spans="1:13" x14ac:dyDescent="0.25">
      <c r="A28" s="8" t="s">
        <v>76</v>
      </c>
      <c r="B28" s="8" t="s">
        <v>34</v>
      </c>
      <c r="C28" s="8" t="s">
        <v>77</v>
      </c>
      <c r="D28" s="13"/>
      <c r="E28" s="14" t="e">
        <v>#DIV/0!</v>
      </c>
      <c r="F28" s="15" t="e">
        <v>#DIV/0!</v>
      </c>
      <c r="G28" s="15" t="e">
        <v>#DIV/0!</v>
      </c>
      <c r="H28" s="16" t="e">
        <v>#DIV/0!</v>
      </c>
      <c r="I28" s="16" t="e">
        <v>#DIV/0!</v>
      </c>
      <c r="J28" s="16" t="e">
        <v>#DIV/0!</v>
      </c>
      <c r="K28" s="17" t="e">
        <v>#DIV/0!</v>
      </c>
      <c r="L28" s="17" t="e">
        <v>#DIV/0!</v>
      </c>
      <c r="M28" s="17" t="e">
        <v>#DIV/0!</v>
      </c>
    </row>
    <row r="29" spans="1:13" x14ac:dyDescent="0.25">
      <c r="A29" s="8"/>
      <c r="B29" s="8"/>
      <c r="C29" s="8"/>
      <c r="D29" s="13"/>
      <c r="E29" s="14">
        <v>-194.94732343369895</v>
      </c>
      <c r="F29" s="15">
        <v>-161.21592682823945</v>
      </c>
      <c r="G29" s="15">
        <v>-228.67872003915843</v>
      </c>
      <c r="H29" s="16">
        <v>-11.182523210243783</v>
      </c>
      <c r="I29" s="16">
        <v>-3.8447997061485002</v>
      </c>
      <c r="J29" s="16">
        <v>-18.520246714339066</v>
      </c>
      <c r="K29" s="17">
        <v>-51.656722568887005</v>
      </c>
      <c r="L29" s="17">
        <v>4.706515147810288</v>
      </c>
      <c r="M29" s="17">
        <v>-108.0199602855843</v>
      </c>
    </row>
    <row r="30" spans="1:13" x14ac:dyDescent="0.25">
      <c r="A30" s="8" t="s">
        <v>76</v>
      </c>
      <c r="B30" s="8" t="s">
        <v>34</v>
      </c>
      <c r="C30" s="8" t="s">
        <v>78</v>
      </c>
      <c r="D30" s="13"/>
      <c r="E30" s="14">
        <v>44.111363374270454</v>
      </c>
      <c r="F30" s="15">
        <v>78.622857033510215</v>
      </c>
      <c r="G30" s="15">
        <v>9.5998697150306711</v>
      </c>
      <c r="H30" s="16">
        <v>54511.724697827187</v>
      </c>
      <c r="I30" s="16">
        <v>54519.232118914631</v>
      </c>
      <c r="J30" s="16">
        <v>54504.217276739742</v>
      </c>
      <c r="K30" s="17">
        <v>1668.0200495582196</v>
      </c>
      <c r="L30" s="17">
        <v>1725.6867849094381</v>
      </c>
      <c r="M30" s="17">
        <v>1610.3533142070009</v>
      </c>
    </row>
    <row r="31" spans="1:13" x14ac:dyDescent="0.25">
      <c r="A31" s="8"/>
      <c r="B31" s="8"/>
      <c r="C31" s="8"/>
      <c r="D31" s="13"/>
      <c r="E31" s="14">
        <v>21822.833914664374</v>
      </c>
      <c r="F31" s="15">
        <v>21857.345408323614</v>
      </c>
      <c r="G31" s="15">
        <v>21788.32242100513</v>
      </c>
      <c r="H31" s="16">
        <v>56.740283890853846</v>
      </c>
      <c r="I31" s="16">
        <v>64.247704978300092</v>
      </c>
      <c r="J31" s="16">
        <v>49.232862803407606</v>
      </c>
      <c r="K31" s="17">
        <v>167632.62902252373</v>
      </c>
      <c r="L31" s="17">
        <v>167690.29575787493</v>
      </c>
      <c r="M31" s="17">
        <v>167574.96228717247</v>
      </c>
    </row>
    <row r="32" spans="1:13" x14ac:dyDescent="0.25">
      <c r="A32" s="8" t="s">
        <v>76</v>
      </c>
      <c r="B32" s="8" t="s">
        <v>34</v>
      </c>
      <c r="C32" s="8" t="s">
        <v>79</v>
      </c>
      <c r="D32" s="13"/>
      <c r="E32" s="14">
        <v>62.609822364900424</v>
      </c>
      <c r="F32" s="15">
        <v>97.153271110861724</v>
      </c>
      <c r="G32" s="15">
        <v>28.066373618939128</v>
      </c>
      <c r="H32" s="16">
        <v>153199.10996026802</v>
      </c>
      <c r="I32" s="16">
        <v>153206.62433267129</v>
      </c>
      <c r="J32" s="16">
        <v>153191.59558786472</v>
      </c>
      <c r="K32" s="17">
        <v>-4.876549273126126</v>
      </c>
      <c r="L32" s="17">
        <v>52.843581203417578</v>
      </c>
      <c r="M32" s="17">
        <v>-62.596679749669832</v>
      </c>
    </row>
    <row r="33" spans="1:13" x14ac:dyDescent="0.25">
      <c r="A33" s="8"/>
      <c r="B33" s="8"/>
      <c r="C33" s="8"/>
      <c r="D33" s="13"/>
      <c r="E33" s="14">
        <v>9045.6372984867103</v>
      </c>
      <c r="F33" s="15">
        <v>9080.1807472326709</v>
      </c>
      <c r="G33" s="15">
        <v>9011.0938497407496</v>
      </c>
      <c r="H33" s="16">
        <v>11322.238910855232</v>
      </c>
      <c r="I33" s="16">
        <v>11329.753283258498</v>
      </c>
      <c r="J33" s="16">
        <v>11314.724538451965</v>
      </c>
      <c r="K33" s="17">
        <v>-52.848461341963088</v>
      </c>
      <c r="L33" s="17">
        <v>4.8716691345806185</v>
      </c>
      <c r="M33" s="17">
        <v>-110.5685918185068</v>
      </c>
    </row>
    <row r="34" spans="1:13" x14ac:dyDescent="0.25">
      <c r="A34" s="8" t="s">
        <v>76</v>
      </c>
      <c r="B34" s="8" t="s">
        <v>35</v>
      </c>
      <c r="C34" s="8" t="s">
        <v>80</v>
      </c>
      <c r="D34" s="13"/>
      <c r="E34" s="14">
        <v>17.545035024788554</v>
      </c>
      <c r="F34" s="15">
        <v>50.677294923223897</v>
      </c>
      <c r="G34" s="15">
        <v>-15.587224873646793</v>
      </c>
      <c r="H34" s="16">
        <v>51.584770776596855</v>
      </c>
      <c r="I34" s="16">
        <v>58.792161714011939</v>
      </c>
      <c r="J34" s="16">
        <v>44.377379839181778</v>
      </c>
      <c r="K34" s="17">
        <v>380041.45353438245</v>
      </c>
      <c r="L34" s="17">
        <v>380096.81564887153</v>
      </c>
      <c r="M34" s="17">
        <v>379986.09141989338</v>
      </c>
    </row>
    <row r="35" spans="1:13" x14ac:dyDescent="0.25">
      <c r="A35" s="8"/>
      <c r="B35" s="8"/>
      <c r="C35" s="8"/>
      <c r="D35" s="13"/>
      <c r="E35" s="14">
        <v>11592.685848365692</v>
      </c>
      <c r="F35" s="15">
        <v>11625.818108264126</v>
      </c>
      <c r="G35" s="15">
        <v>11559.553588467257</v>
      </c>
      <c r="H35" s="16">
        <v>205146.6565853538</v>
      </c>
      <c r="I35" s="16">
        <v>205153.86397629121</v>
      </c>
      <c r="J35" s="16">
        <v>205139.44919441637</v>
      </c>
      <c r="K35" s="17">
        <v>-41.290905439555317</v>
      </c>
      <c r="L35" s="17">
        <v>14.071209049491932</v>
      </c>
      <c r="M35" s="17">
        <v>-96.653019928602575</v>
      </c>
    </row>
    <row r="36" spans="1:13" x14ac:dyDescent="0.25">
      <c r="A36" s="8" t="s">
        <v>76</v>
      </c>
      <c r="B36" s="8" t="s">
        <v>35</v>
      </c>
      <c r="C36" s="8" t="s">
        <v>81</v>
      </c>
      <c r="D36" s="13"/>
      <c r="E36" s="14">
        <v>114.54459591128888</v>
      </c>
      <c r="F36" s="15">
        <v>151.66591396665027</v>
      </c>
      <c r="G36" s="15">
        <v>77.423277855927495</v>
      </c>
      <c r="H36" s="16">
        <v>12.172162297080574</v>
      </c>
      <c r="I36" s="16">
        <v>20.247308760293883</v>
      </c>
      <c r="J36" s="16">
        <v>4.0970158338672569</v>
      </c>
      <c r="K36" s="17">
        <v>672159.98099163279</v>
      </c>
      <c r="L36" s="17">
        <v>672222.00859453296</v>
      </c>
      <c r="M36" s="17">
        <v>672097.95338873263</v>
      </c>
    </row>
    <row r="37" spans="1:13" x14ac:dyDescent="0.25">
      <c r="A37" s="8"/>
      <c r="B37" s="8"/>
      <c r="C37" s="8"/>
      <c r="D37" s="13"/>
      <c r="E37" s="14">
        <v>12122.968377135405</v>
      </c>
      <c r="F37" s="15">
        <v>12160.089695190763</v>
      </c>
      <c r="G37" s="15">
        <v>12085.847059080043</v>
      </c>
      <c r="H37" s="16">
        <v>13817.874144042404</v>
      </c>
      <c r="I37" s="16">
        <v>13825.949290505614</v>
      </c>
      <c r="J37" s="16">
        <v>13809.79899757919</v>
      </c>
      <c r="K37" s="17">
        <v>541553.33471793344</v>
      </c>
      <c r="L37" s="17">
        <v>541615.36232083372</v>
      </c>
      <c r="M37" s="17">
        <v>541491.30711503339</v>
      </c>
    </row>
    <row r="38" spans="1:13" x14ac:dyDescent="0.25">
      <c r="A38" s="8" t="s">
        <v>76</v>
      </c>
      <c r="B38" s="8" t="s">
        <v>71</v>
      </c>
      <c r="C38" s="8" t="s">
        <v>30</v>
      </c>
      <c r="D38" s="13"/>
      <c r="E38" s="14">
        <v>45.175914710233613</v>
      </c>
      <c r="F38" s="15">
        <v>81.787224470428114</v>
      </c>
      <c r="G38" s="15">
        <v>8.5646049500391097</v>
      </c>
      <c r="H38" s="16">
        <v>169.08368873552212</v>
      </c>
      <c r="I38" s="16">
        <v>177.04789108638511</v>
      </c>
      <c r="J38" s="16">
        <v>161.1194863846591</v>
      </c>
      <c r="K38" s="17">
        <v>45.53069520734509</v>
      </c>
      <c r="L38" s="17">
        <v>106.70610336697924</v>
      </c>
      <c r="M38" s="17">
        <v>-15.644712952289067</v>
      </c>
    </row>
    <row r="39" spans="1:13" x14ac:dyDescent="0.25">
      <c r="A39" s="8"/>
      <c r="B39" s="8"/>
      <c r="C39" s="8"/>
      <c r="D39" s="13"/>
      <c r="E39" s="14">
        <v>144031.35217856293</v>
      </c>
      <c r="F39" s="15">
        <v>144067.96348832312</v>
      </c>
      <c r="G39" s="15">
        <v>143994.74086880274</v>
      </c>
      <c r="H39" s="16">
        <v>131952.79056908854</v>
      </c>
      <c r="I39" s="16">
        <v>131960.75477143939</v>
      </c>
      <c r="J39" s="16">
        <v>131944.82636673769</v>
      </c>
      <c r="K39" s="17">
        <v>39517.423975221405</v>
      </c>
      <c r="L39" s="17">
        <v>39578.599383381035</v>
      </c>
      <c r="M39" s="17">
        <v>39456.248567061768</v>
      </c>
    </row>
    <row r="40" spans="1:13" x14ac:dyDescent="0.25">
      <c r="A40" s="8" t="s">
        <v>76</v>
      </c>
      <c r="B40" s="8" t="s">
        <v>71</v>
      </c>
      <c r="C40" s="8" t="s">
        <v>31</v>
      </c>
      <c r="D40" s="13"/>
      <c r="E40" s="14">
        <v>-2.1530461559080321</v>
      </c>
      <c r="F40" s="15">
        <v>31.276097791796445</v>
      </c>
      <c r="G40" s="15">
        <v>-35.582190103612511</v>
      </c>
      <c r="H40" s="16">
        <v>53.246386728550789</v>
      </c>
      <c r="I40" s="16">
        <v>60.5183600220359</v>
      </c>
      <c r="J40" s="16">
        <v>45.974413435065678</v>
      </c>
      <c r="K40" s="17">
        <v>38.660887560251318</v>
      </c>
      <c r="L40" s="17">
        <v>94.51907834400329</v>
      </c>
      <c r="M40" s="17">
        <v>-17.197303223500651</v>
      </c>
    </row>
    <row r="41" spans="1:13" x14ac:dyDescent="0.25">
      <c r="A41" s="8"/>
      <c r="B41" s="8"/>
      <c r="C41" s="8"/>
      <c r="D41" s="13"/>
      <c r="E41" s="14">
        <v>4850.8190887985984</v>
      </c>
      <c r="F41" s="15">
        <v>4884.2482327463031</v>
      </c>
      <c r="G41" s="15">
        <v>4817.3899448508937</v>
      </c>
      <c r="H41" s="16">
        <v>88571.162140536529</v>
      </c>
      <c r="I41" s="16">
        <v>88578.434113830022</v>
      </c>
      <c r="J41" s="16">
        <v>88563.890167243051</v>
      </c>
      <c r="K41" s="17">
        <v>32258.037167069775</v>
      </c>
      <c r="L41" s="17">
        <v>32313.895357853533</v>
      </c>
      <c r="M41" s="17">
        <v>32202.178976286028</v>
      </c>
    </row>
    <row r="42" spans="1:13" x14ac:dyDescent="0.25">
      <c r="A42" s="8" t="s">
        <v>76</v>
      </c>
      <c r="B42" s="8" t="s">
        <v>71</v>
      </c>
      <c r="C42" s="8" t="s">
        <v>32</v>
      </c>
      <c r="D42" s="13"/>
      <c r="E42" s="14">
        <v>44.3337082516679</v>
      </c>
      <c r="F42" s="15">
        <v>83.235610906139428</v>
      </c>
      <c r="G42" s="15">
        <v>5.4318055971963677</v>
      </c>
      <c r="H42" s="16">
        <v>6.160326783435095</v>
      </c>
      <c r="I42" s="16">
        <v>14.62281082465447</v>
      </c>
      <c r="J42" s="16">
        <v>-2.3021572577842822</v>
      </c>
      <c r="K42" s="17">
        <v>-34.50333139712037</v>
      </c>
      <c r="L42" s="17">
        <v>30.499526699508628</v>
      </c>
      <c r="M42" s="17">
        <v>-99.506189493749361</v>
      </c>
    </row>
    <row r="43" spans="1:13" x14ac:dyDescent="0.25">
      <c r="A43" s="8"/>
      <c r="B43" s="8"/>
      <c r="C43" s="8"/>
      <c r="D43" s="13"/>
      <c r="E43" s="14">
        <v>7110.2138708186421</v>
      </c>
      <c r="F43" s="15">
        <v>7149.1157734731141</v>
      </c>
      <c r="G43" s="15">
        <v>7071.311968164171</v>
      </c>
      <c r="H43" s="16">
        <v>321195.73887211195</v>
      </c>
      <c r="I43" s="16">
        <v>321204.20135615318</v>
      </c>
      <c r="J43" s="16">
        <v>321187.27638807072</v>
      </c>
      <c r="K43" s="17">
        <v>71481.580473740862</v>
      </c>
      <c r="L43" s="17">
        <v>71546.583331837479</v>
      </c>
      <c r="M43" s="17">
        <v>71416.57761564423</v>
      </c>
    </row>
    <row r="44" spans="1:13" x14ac:dyDescent="0.25">
      <c r="A44" s="8" t="s">
        <v>76</v>
      </c>
      <c r="B44" s="8" t="s">
        <v>71</v>
      </c>
      <c r="C44" s="8" t="s">
        <v>33</v>
      </c>
      <c r="D44" s="13"/>
      <c r="E44" s="14">
        <v>41.742770978013112</v>
      </c>
      <c r="F44" s="15">
        <v>75.292163644953945</v>
      </c>
      <c r="G44" s="15">
        <v>8.1933783110722818</v>
      </c>
      <c r="H44" s="16">
        <v>7.2977285954918969</v>
      </c>
      <c r="I44" s="16">
        <v>14.595860066291703</v>
      </c>
      <c r="J44" s="16">
        <v>-4.028753079076812E-4</v>
      </c>
      <c r="K44" s="17">
        <v>327.4081795467884</v>
      </c>
      <c r="L44" s="17">
        <v>383.46729907436685</v>
      </c>
      <c r="M44" s="17">
        <v>271.34906001920996</v>
      </c>
    </row>
    <row r="45" spans="1:13" x14ac:dyDescent="0.25">
      <c r="A45" s="8"/>
      <c r="B45" s="8"/>
      <c r="C45" s="8"/>
      <c r="D45" s="13"/>
      <c r="E45" s="14">
        <v>149589.8416584394</v>
      </c>
      <c r="F45" s="15">
        <v>149623.39105110633</v>
      </c>
      <c r="G45" s="15">
        <v>149556.29226577244</v>
      </c>
      <c r="H45" s="16">
        <v>684996.46177749336</v>
      </c>
      <c r="I45" s="16">
        <v>685003.75990896416</v>
      </c>
      <c r="J45" s="16">
        <v>684989.16364602267</v>
      </c>
      <c r="K45" s="17" t="e">
        <v>#DIV/0!</v>
      </c>
      <c r="L45" s="17" t="e">
        <v>#DIV/0!</v>
      </c>
      <c r="M45" s="17" t="e">
        <v>#DIV/0!</v>
      </c>
    </row>
    <row r="46" spans="1:13" x14ac:dyDescent="0.25">
      <c r="A46" s="18" t="s">
        <v>82</v>
      </c>
      <c r="B46" s="18" t="s">
        <v>82</v>
      </c>
      <c r="C46" s="18" t="s">
        <v>83</v>
      </c>
      <c r="D46" s="8">
        <v>75</v>
      </c>
      <c r="E46" s="8">
        <v>39.699798856543183</v>
      </c>
      <c r="F46" s="8">
        <v>56.719381267874475</v>
      </c>
      <c r="G46" s="8">
        <v>22.680216445211894</v>
      </c>
      <c r="H46" s="8">
        <v>31.711107275569372</v>
      </c>
      <c r="I46" s="8">
        <v>35.413444043602851</v>
      </c>
      <c r="J46" s="8">
        <v>28.008770507535896</v>
      </c>
      <c r="K46" s="8">
        <v>4359.0648332906185</v>
      </c>
      <c r="L46" s="8">
        <v>4387.5035837078931</v>
      </c>
      <c r="M46" s="8">
        <v>4330.626082873343</v>
      </c>
    </row>
    <row r="47" spans="1:13" x14ac:dyDescent="0.25">
      <c r="A47" s="8"/>
      <c r="B47" s="8"/>
      <c r="C47" s="8"/>
    </row>
    <row r="48" spans="1:13" x14ac:dyDescent="0.25">
      <c r="A48" s="8"/>
      <c r="B48" s="8"/>
      <c r="C48" s="8"/>
    </row>
    <row r="49" spans="1:3" x14ac:dyDescent="0.25">
      <c r="A49" s="8"/>
      <c r="B49" s="8"/>
      <c r="C49" s="8"/>
    </row>
    <row r="50" spans="1:3" x14ac:dyDescent="0.25">
      <c r="A50" s="8"/>
      <c r="B50" s="8"/>
      <c r="C50" s="8"/>
    </row>
    <row r="51" spans="1:3" x14ac:dyDescent="0.25">
      <c r="A51" s="8"/>
      <c r="B51" s="8"/>
      <c r="C51" s="8"/>
    </row>
    <row r="52" spans="1:3" x14ac:dyDescent="0.25">
      <c r="A52" s="8"/>
      <c r="B52" s="8"/>
      <c r="C52" s="8"/>
    </row>
    <row r="53" spans="1:3" x14ac:dyDescent="0.25">
      <c r="A53" s="8"/>
      <c r="B53" s="8"/>
      <c r="C53" s="8"/>
    </row>
    <row r="54" spans="1:3" x14ac:dyDescent="0.25">
      <c r="A54" s="8"/>
      <c r="B54" s="8"/>
      <c r="C54" s="8"/>
    </row>
    <row r="55" spans="1:3" x14ac:dyDescent="0.25">
      <c r="A55" s="8"/>
      <c r="B55" s="8"/>
      <c r="C55" s="8"/>
    </row>
    <row r="56" spans="1:3" x14ac:dyDescent="0.25">
      <c r="A56" s="8"/>
      <c r="B56" s="8"/>
      <c r="C56" s="8"/>
    </row>
    <row r="57" spans="1:3" x14ac:dyDescent="0.25">
      <c r="A57" s="8"/>
      <c r="B57" s="8"/>
      <c r="C57" s="8"/>
    </row>
    <row r="58" spans="1:3" x14ac:dyDescent="0.25">
      <c r="A58" s="8"/>
      <c r="B58" s="8"/>
      <c r="C58" s="8"/>
    </row>
    <row r="59" spans="1:3" x14ac:dyDescent="0.25">
      <c r="A59" s="8"/>
      <c r="B59" s="8"/>
      <c r="C59" s="8"/>
    </row>
    <row r="60" spans="1:3" x14ac:dyDescent="0.25">
      <c r="A60" s="8"/>
      <c r="B60" s="8"/>
      <c r="C60" s="8"/>
    </row>
    <row r="61" spans="1:3" x14ac:dyDescent="0.25">
      <c r="A61" s="8"/>
      <c r="B61" s="8"/>
      <c r="C61" s="8"/>
    </row>
    <row r="62" spans="1:3" x14ac:dyDescent="0.25">
      <c r="A62" s="8"/>
      <c r="B62" s="8"/>
      <c r="C62" s="8"/>
    </row>
    <row r="63" spans="1:3" x14ac:dyDescent="0.25">
      <c r="A63" s="8"/>
      <c r="B63" s="8"/>
      <c r="C63" s="8"/>
    </row>
    <row r="64" spans="1:3" x14ac:dyDescent="0.25">
      <c r="A64" s="8"/>
      <c r="B64" s="8"/>
      <c r="C64" s="8"/>
    </row>
    <row r="65" spans="1:3" x14ac:dyDescent="0.25">
      <c r="A65" s="8"/>
      <c r="B65" s="8"/>
      <c r="C65" s="8"/>
    </row>
    <row r="66" spans="1:3" x14ac:dyDescent="0.25">
      <c r="A66" s="8"/>
      <c r="B66" s="8"/>
      <c r="C66" s="8"/>
    </row>
    <row r="67" spans="1:3" x14ac:dyDescent="0.25">
      <c r="A67" s="8"/>
      <c r="B67" s="8"/>
      <c r="C67" s="8"/>
    </row>
    <row r="68" spans="1:3" x14ac:dyDescent="0.25">
      <c r="A68" s="8"/>
      <c r="B68" s="8"/>
      <c r="C68" s="8"/>
    </row>
    <row r="69" spans="1:3" x14ac:dyDescent="0.25">
      <c r="A69" s="8"/>
      <c r="B69" s="8"/>
      <c r="C69" s="8"/>
    </row>
    <row r="70" spans="1:3" x14ac:dyDescent="0.25">
      <c r="A70" s="8"/>
      <c r="B70" s="8"/>
      <c r="C70" s="8"/>
    </row>
    <row r="71" spans="1:3" x14ac:dyDescent="0.25">
      <c r="A71" s="8"/>
      <c r="B71" s="8"/>
      <c r="C71" s="8"/>
    </row>
    <row r="72" spans="1:3" x14ac:dyDescent="0.25">
      <c r="A72" s="8"/>
      <c r="B72" s="8"/>
      <c r="C72" s="8"/>
    </row>
    <row r="73" spans="1:3" x14ac:dyDescent="0.25">
      <c r="A73" s="8"/>
      <c r="B73" s="8"/>
      <c r="C73" s="8"/>
    </row>
    <row r="74" spans="1:3" x14ac:dyDescent="0.25">
      <c r="A74" s="8"/>
      <c r="B74" s="8"/>
      <c r="C74" s="8"/>
    </row>
    <row r="75" spans="1:3" x14ac:dyDescent="0.25">
      <c r="A75" s="8"/>
      <c r="B75" s="8"/>
      <c r="C75" s="8"/>
    </row>
    <row r="76" spans="1:3" x14ac:dyDescent="0.25">
      <c r="A76" s="8"/>
      <c r="B76" s="8"/>
      <c r="C76" s="8"/>
    </row>
    <row r="77" spans="1:3" x14ac:dyDescent="0.25">
      <c r="A77" s="8"/>
      <c r="B77" s="8"/>
      <c r="C77" s="8"/>
    </row>
    <row r="78" spans="1:3" x14ac:dyDescent="0.25">
      <c r="A78" s="8"/>
      <c r="B78" s="8"/>
      <c r="C78" s="8"/>
    </row>
    <row r="79" spans="1:3" x14ac:dyDescent="0.25">
      <c r="A79" s="8"/>
      <c r="B79" s="8"/>
      <c r="C79" s="8"/>
    </row>
    <row r="80" spans="1:3" x14ac:dyDescent="0.25">
      <c r="A80" s="8"/>
      <c r="B80" s="8"/>
      <c r="C80" s="8"/>
    </row>
    <row r="81" spans="1:3" x14ac:dyDescent="0.25">
      <c r="A81" s="8"/>
      <c r="B81" s="8"/>
      <c r="C81" s="8"/>
    </row>
    <row r="82" spans="1:3" x14ac:dyDescent="0.25">
      <c r="A82" s="8"/>
      <c r="B82" s="8"/>
      <c r="C82" s="8"/>
    </row>
    <row r="83" spans="1:3" x14ac:dyDescent="0.25">
      <c r="A83" s="8"/>
      <c r="B83" s="8"/>
      <c r="C83" s="8"/>
    </row>
    <row r="84" spans="1:3" x14ac:dyDescent="0.25">
      <c r="A84" s="8"/>
      <c r="B84" s="8"/>
      <c r="C84" s="8"/>
    </row>
    <row r="85" spans="1:3" x14ac:dyDescent="0.25">
      <c r="A85" s="8"/>
      <c r="B85" s="8"/>
      <c r="C85" s="8"/>
    </row>
    <row r="86" spans="1:3" x14ac:dyDescent="0.25">
      <c r="A86" s="8"/>
      <c r="B86" s="8"/>
      <c r="C86" s="8"/>
    </row>
    <row r="87" spans="1:3" x14ac:dyDescent="0.25">
      <c r="A87" s="8"/>
      <c r="B87" s="8"/>
      <c r="C87" s="8"/>
    </row>
    <row r="88" spans="1:3" x14ac:dyDescent="0.25">
      <c r="A88" s="8"/>
      <c r="B88" s="8"/>
      <c r="C88" s="8"/>
    </row>
    <row r="89" spans="1:3" x14ac:dyDescent="0.25">
      <c r="A89" s="8"/>
      <c r="B89" s="8"/>
      <c r="C89" s="8"/>
    </row>
    <row r="90" spans="1:3" x14ac:dyDescent="0.25">
      <c r="A90" s="8"/>
      <c r="B90" s="8"/>
      <c r="C90" s="8"/>
    </row>
    <row r="91" spans="1:3" x14ac:dyDescent="0.25">
      <c r="A91" s="8"/>
      <c r="B91" s="8"/>
      <c r="C91" s="8"/>
    </row>
    <row r="92" spans="1:3" x14ac:dyDescent="0.25">
      <c r="A92" s="8"/>
      <c r="B92" s="8"/>
      <c r="C92" s="8"/>
    </row>
    <row r="93" spans="1:3" x14ac:dyDescent="0.25">
      <c r="A93" s="8"/>
      <c r="B93" s="8"/>
      <c r="C93" s="8"/>
    </row>
    <row r="94" spans="1:3" x14ac:dyDescent="0.25">
      <c r="A94" s="8"/>
      <c r="B94" s="8"/>
      <c r="C94" s="8"/>
    </row>
    <row r="95" spans="1:3" x14ac:dyDescent="0.25">
      <c r="A95" s="8"/>
      <c r="B95" s="8"/>
      <c r="C95" s="8"/>
    </row>
    <row r="96" spans="1:3" x14ac:dyDescent="0.25">
      <c r="A96" s="8"/>
      <c r="B96" s="8"/>
      <c r="C96" s="8"/>
    </row>
    <row r="97" spans="1:3" x14ac:dyDescent="0.25">
      <c r="A97" s="8"/>
      <c r="B97" s="8"/>
      <c r="C97" s="8"/>
    </row>
    <row r="98" spans="1:3" x14ac:dyDescent="0.25">
      <c r="A98" s="8"/>
      <c r="B98" s="8"/>
      <c r="C98" s="8"/>
    </row>
    <row r="99" spans="1:3" x14ac:dyDescent="0.25">
      <c r="A99" s="8"/>
      <c r="B99" s="8"/>
      <c r="C99" s="8"/>
    </row>
    <row r="100" spans="1:3" x14ac:dyDescent="0.25">
      <c r="A100" s="8"/>
      <c r="B100" s="8"/>
      <c r="C100" s="8"/>
    </row>
    <row r="101" spans="1:3" x14ac:dyDescent="0.25">
      <c r="A101" s="8"/>
      <c r="B101" s="8"/>
      <c r="C101" s="8"/>
    </row>
    <row r="102" spans="1:3" x14ac:dyDescent="0.25">
      <c r="A102" s="8"/>
      <c r="B102" s="8"/>
      <c r="C102" s="8"/>
    </row>
    <row r="103" spans="1:3" x14ac:dyDescent="0.25">
      <c r="A103" s="8"/>
      <c r="B103" s="8"/>
      <c r="C10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Tidy_BA_2024_03_27</vt:lpstr>
      <vt:lpstr>Tidy_bacteria_2024_03_27</vt:lpstr>
      <vt:lpstr>bacteria_2024_03_27</vt:lpstr>
      <vt:lpstr>BA_data_2_2024_03_27</vt:lpstr>
      <vt:lpstr>BA_data_2024_03_27</vt:lpstr>
      <vt:lpstr>Vial&amp;Sample Weights</vt:lpstr>
      <vt:lpstr>blank_2024_03_27</vt:lpstr>
      <vt:lpstr>raw data_2024_03_27</vt:lpstr>
      <vt:lpstr>Tidy SA&amp;IAA-Seq</vt:lpstr>
      <vt:lpstr>Absorbance_2023_11_14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Scherr</cp:lastModifiedBy>
  <dcterms:modified xsi:type="dcterms:W3CDTF">2024-03-29T15:54:43Z</dcterms:modified>
</cp:coreProperties>
</file>