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Bell\Documents\University\2017\FYP\Code\"/>
    </mc:Choice>
  </mc:AlternateContent>
  <bookViews>
    <workbookView xWindow="0" yWindow="0" windowWidth="23040" windowHeight="9084" activeTab="1"/>
  </bookViews>
  <sheets>
    <sheet name="Desc" sheetId="2" r:id="rId1"/>
    <sheet name="Sheet1" sheetId="1" r:id="rId2"/>
    <sheet name="Sheet3" sheetId="3" r:id="rId3"/>
    <sheet name="axi" sheetId="4" r:id="rId4"/>
    <sheet name="axi convert" sheetId="5" r:id="rId5"/>
    <sheet name="scorpion" sheetId="6" r:id="rId6"/>
    <sheet name="Scorpion convert" sheetId="7" r:id="rId7"/>
  </sheets>
  <definedNames>
    <definedName name="_xlchart.v1.0" hidden="1">Sheet1!$B$44:$HC$44</definedName>
    <definedName name="_xlchart.v1.1" hidden="1">Sheet1!$B$45:$HC$45</definedName>
    <definedName name="_xlchart.v1.2" hidden="1">Sheet1!$B$44:$HC$44</definedName>
    <definedName name="_xlchart.v1.3" hidden="1">Sheet1!$B$45:$HC$45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F44" i="1" s="1"/>
  <c r="G40" i="1"/>
  <c r="H40" i="1"/>
  <c r="I40" i="1"/>
  <c r="J40" i="1"/>
  <c r="J44" i="1" s="1"/>
  <c r="K40" i="1"/>
  <c r="L40" i="1"/>
  <c r="M40" i="1"/>
  <c r="M44" i="1" s="1"/>
  <c r="N40" i="1"/>
  <c r="O40" i="1"/>
  <c r="P40" i="1"/>
  <c r="Q40" i="1"/>
  <c r="R40" i="1"/>
  <c r="S40" i="1"/>
  <c r="T40" i="1"/>
  <c r="U40" i="1"/>
  <c r="V40" i="1"/>
  <c r="W40" i="1"/>
  <c r="X40" i="1"/>
  <c r="X44" i="1" s="1"/>
  <c r="Y40" i="1"/>
  <c r="Z40" i="1"/>
  <c r="AA40" i="1"/>
  <c r="AB40" i="1"/>
  <c r="AB44" i="1" s="1"/>
  <c r="AC40" i="1"/>
  <c r="AD40" i="1"/>
  <c r="AE40" i="1"/>
  <c r="AF40" i="1"/>
  <c r="AF44" i="1" s="1"/>
  <c r="AG40" i="1"/>
  <c r="AH40" i="1"/>
  <c r="AI40" i="1"/>
  <c r="AJ40" i="1"/>
  <c r="AK40" i="1"/>
  <c r="AL40" i="1"/>
  <c r="AM40" i="1"/>
  <c r="AN40" i="1"/>
  <c r="AN44" i="1" s="1"/>
  <c r="AO40" i="1"/>
  <c r="AP40" i="1"/>
  <c r="AQ40" i="1"/>
  <c r="AR40" i="1"/>
  <c r="AR44" i="1" s="1"/>
  <c r="AS40" i="1"/>
  <c r="AT40" i="1"/>
  <c r="AU40" i="1"/>
  <c r="AV40" i="1"/>
  <c r="AV44" i="1" s="1"/>
  <c r="AW40" i="1"/>
  <c r="AX40" i="1"/>
  <c r="AY40" i="1"/>
  <c r="AZ40" i="1"/>
  <c r="BA40" i="1"/>
  <c r="BB40" i="1"/>
  <c r="BC40" i="1"/>
  <c r="BD40" i="1"/>
  <c r="BD44" i="1" s="1"/>
  <c r="BE40" i="1"/>
  <c r="BF40" i="1"/>
  <c r="BG40" i="1"/>
  <c r="BH40" i="1"/>
  <c r="BH44" i="1" s="1"/>
  <c r="BI40" i="1"/>
  <c r="BJ40" i="1"/>
  <c r="BK40" i="1"/>
  <c r="BL40" i="1"/>
  <c r="BL44" i="1" s="1"/>
  <c r="BM40" i="1"/>
  <c r="BN40" i="1"/>
  <c r="BO40" i="1"/>
  <c r="BP40" i="1"/>
  <c r="BQ40" i="1"/>
  <c r="BR40" i="1"/>
  <c r="BS40" i="1"/>
  <c r="BT40" i="1"/>
  <c r="BT44" i="1" s="1"/>
  <c r="BU40" i="1"/>
  <c r="BV40" i="1"/>
  <c r="BW40" i="1"/>
  <c r="BX40" i="1"/>
  <c r="BX44" i="1" s="1"/>
  <c r="BY40" i="1"/>
  <c r="BZ40" i="1"/>
  <c r="CA40" i="1"/>
  <c r="CB40" i="1"/>
  <c r="CB44" i="1" s="1"/>
  <c r="CC40" i="1"/>
  <c r="CD40" i="1"/>
  <c r="CE40" i="1"/>
  <c r="CF40" i="1"/>
  <c r="CG40" i="1"/>
  <c r="CH40" i="1"/>
  <c r="CI40" i="1"/>
  <c r="CJ40" i="1"/>
  <c r="CJ44" i="1" s="1"/>
  <c r="CK40" i="1"/>
  <c r="CL40" i="1"/>
  <c r="CM40" i="1"/>
  <c r="CN40" i="1"/>
  <c r="CN44" i="1" s="1"/>
  <c r="CO40" i="1"/>
  <c r="CP40" i="1"/>
  <c r="CQ40" i="1"/>
  <c r="CR40" i="1"/>
  <c r="CR44" i="1" s="1"/>
  <c r="CS40" i="1"/>
  <c r="CT40" i="1"/>
  <c r="CU40" i="1"/>
  <c r="CV40" i="1"/>
  <c r="CW40" i="1"/>
  <c r="CX40" i="1"/>
  <c r="CY40" i="1"/>
  <c r="CZ40" i="1"/>
  <c r="CZ44" i="1" s="1"/>
  <c r="DA40" i="1"/>
  <c r="DB40" i="1"/>
  <c r="DC40" i="1"/>
  <c r="DD40" i="1"/>
  <c r="DD44" i="1" s="1"/>
  <c r="DE40" i="1"/>
  <c r="DF40" i="1"/>
  <c r="DG40" i="1"/>
  <c r="DH40" i="1"/>
  <c r="DH44" i="1" s="1"/>
  <c r="DI40" i="1"/>
  <c r="DJ40" i="1"/>
  <c r="DK40" i="1"/>
  <c r="DL40" i="1"/>
  <c r="DM40" i="1"/>
  <c r="DN40" i="1"/>
  <c r="DO40" i="1"/>
  <c r="DP40" i="1"/>
  <c r="DP44" i="1" s="1"/>
  <c r="DQ40" i="1"/>
  <c r="DR40" i="1"/>
  <c r="DS40" i="1"/>
  <c r="DT40" i="1"/>
  <c r="DT44" i="1" s="1"/>
  <c r="DU40" i="1"/>
  <c r="DV40" i="1"/>
  <c r="DW40" i="1"/>
  <c r="DX40" i="1"/>
  <c r="DX44" i="1" s="1"/>
  <c r="DY40" i="1"/>
  <c r="DZ40" i="1"/>
  <c r="EA40" i="1"/>
  <c r="EB40" i="1"/>
  <c r="EC40" i="1"/>
  <c r="ED40" i="1"/>
  <c r="EE40" i="1"/>
  <c r="EF40" i="1"/>
  <c r="EF44" i="1" s="1"/>
  <c r="EG40" i="1"/>
  <c r="EH40" i="1"/>
  <c r="EI40" i="1"/>
  <c r="EJ40" i="1"/>
  <c r="EJ44" i="1" s="1"/>
  <c r="EK40" i="1"/>
  <c r="EL40" i="1"/>
  <c r="EM40" i="1"/>
  <c r="EN40" i="1"/>
  <c r="EO40" i="1"/>
  <c r="EP40" i="1"/>
  <c r="EQ40" i="1"/>
  <c r="ER40" i="1"/>
  <c r="ER44" i="1" s="1"/>
  <c r="ES40" i="1"/>
  <c r="ET40" i="1"/>
  <c r="EU40" i="1"/>
  <c r="EV40" i="1"/>
  <c r="EW40" i="1"/>
  <c r="EX40" i="1"/>
  <c r="EY40" i="1"/>
  <c r="EZ40" i="1"/>
  <c r="EZ44" i="1" s="1"/>
  <c r="FA40" i="1"/>
  <c r="FB40" i="1"/>
  <c r="FC40" i="1"/>
  <c r="FD40" i="1"/>
  <c r="FE40" i="1"/>
  <c r="FF40" i="1"/>
  <c r="FG40" i="1"/>
  <c r="FH40" i="1"/>
  <c r="FH44" i="1" s="1"/>
  <c r="FI40" i="1"/>
  <c r="FJ40" i="1"/>
  <c r="FK40" i="1"/>
  <c r="FL40" i="1"/>
  <c r="FM40" i="1"/>
  <c r="FN40" i="1"/>
  <c r="FO40" i="1"/>
  <c r="FP40" i="1"/>
  <c r="FP44" i="1" s="1"/>
  <c r="FQ40" i="1"/>
  <c r="FR40" i="1"/>
  <c r="FS40" i="1"/>
  <c r="FT40" i="1"/>
  <c r="FU40" i="1"/>
  <c r="FV40" i="1"/>
  <c r="FW40" i="1"/>
  <c r="FX40" i="1"/>
  <c r="FX44" i="1" s="1"/>
  <c r="FY40" i="1"/>
  <c r="FZ40" i="1"/>
  <c r="GA40" i="1"/>
  <c r="GB40" i="1"/>
  <c r="GC40" i="1"/>
  <c r="GD40" i="1"/>
  <c r="GE40" i="1"/>
  <c r="GF40" i="1"/>
  <c r="GF44" i="1" s="1"/>
  <c r="GG40" i="1"/>
  <c r="GH40" i="1"/>
  <c r="GI40" i="1"/>
  <c r="GJ40" i="1"/>
  <c r="GK40" i="1"/>
  <c r="GL40" i="1"/>
  <c r="GM40" i="1"/>
  <c r="GN40" i="1"/>
  <c r="GN44" i="1" s="1"/>
  <c r="GO40" i="1"/>
  <c r="GP40" i="1"/>
  <c r="GQ40" i="1"/>
  <c r="GR40" i="1"/>
  <c r="GS40" i="1"/>
  <c r="GT40" i="1"/>
  <c r="GU40" i="1"/>
  <c r="GV40" i="1"/>
  <c r="GV44" i="1" s="1"/>
  <c r="GW40" i="1"/>
  <c r="GX40" i="1"/>
  <c r="GY40" i="1"/>
  <c r="GZ40" i="1"/>
  <c r="HA40" i="1"/>
  <c r="HB40" i="1"/>
  <c r="HC40" i="1"/>
  <c r="T44" i="1"/>
  <c r="AJ44" i="1"/>
  <c r="AZ44" i="1"/>
  <c r="BP44" i="1"/>
  <c r="CF44" i="1"/>
  <c r="CV44" i="1"/>
  <c r="DL44" i="1"/>
  <c r="EB44" i="1"/>
  <c r="EL44" i="1"/>
  <c r="EN44" i="1"/>
  <c r="EP44" i="1"/>
  <c r="ET44" i="1"/>
  <c r="EV44" i="1"/>
  <c r="EX44" i="1"/>
  <c r="FB44" i="1"/>
  <c r="FD44" i="1"/>
  <c r="FF44" i="1"/>
  <c r="FJ44" i="1"/>
  <c r="FL44" i="1"/>
  <c r="FN44" i="1"/>
  <c r="FR44" i="1"/>
  <c r="FT44" i="1"/>
  <c r="FV44" i="1"/>
  <c r="FZ44" i="1"/>
  <c r="GB44" i="1"/>
  <c r="GD44" i="1"/>
  <c r="GH44" i="1"/>
  <c r="GJ44" i="1"/>
  <c r="GL44" i="1"/>
  <c r="GP44" i="1"/>
  <c r="GR44" i="1"/>
  <c r="GT44" i="1"/>
  <c r="GX44" i="1"/>
  <c r="GZ44" i="1"/>
  <c r="HB44" i="1"/>
  <c r="H44" i="1"/>
  <c r="L44" i="1"/>
  <c r="P44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HE45" i="1" s="1"/>
  <c r="C45" i="1"/>
  <c r="HC44" i="1"/>
  <c r="HA44" i="1"/>
  <c r="GY44" i="1"/>
  <c r="GW44" i="1"/>
  <c r="GU44" i="1"/>
  <c r="GS44" i="1"/>
  <c r="GQ44" i="1"/>
  <c r="GO44" i="1"/>
  <c r="GM44" i="1"/>
  <c r="GK44" i="1"/>
  <c r="GI44" i="1"/>
  <c r="GG44" i="1"/>
  <c r="GE44" i="1"/>
  <c r="GC44" i="1"/>
  <c r="GA44" i="1"/>
  <c r="FY44" i="1"/>
  <c r="FW44" i="1"/>
  <c r="FU44" i="1"/>
  <c r="FS44" i="1"/>
  <c r="FQ44" i="1"/>
  <c r="FO44" i="1"/>
  <c r="FM44" i="1"/>
  <c r="FK44" i="1"/>
  <c r="FI44" i="1"/>
  <c r="FG44" i="1"/>
  <c r="FE44" i="1"/>
  <c r="FC44" i="1"/>
  <c r="FA44" i="1"/>
  <c r="EY44" i="1"/>
  <c r="EW44" i="1"/>
  <c r="EU44" i="1"/>
  <c r="ES44" i="1"/>
  <c r="EQ44" i="1"/>
  <c r="EO44" i="1"/>
  <c r="EM44" i="1"/>
  <c r="EK44" i="1"/>
  <c r="EI44" i="1"/>
  <c r="EH44" i="1"/>
  <c r="EG44" i="1"/>
  <c r="EE44" i="1"/>
  <c r="ED44" i="1"/>
  <c r="EC44" i="1"/>
  <c r="EA44" i="1"/>
  <c r="DZ44" i="1"/>
  <c r="DY44" i="1"/>
  <c r="DW44" i="1"/>
  <c r="DV44" i="1"/>
  <c r="DU44" i="1"/>
  <c r="DS44" i="1"/>
  <c r="DR44" i="1"/>
  <c r="DQ44" i="1"/>
  <c r="DO44" i="1"/>
  <c r="DN44" i="1"/>
  <c r="DM44" i="1"/>
  <c r="DK44" i="1"/>
  <c r="DJ44" i="1"/>
  <c r="DI44" i="1"/>
  <c r="DG44" i="1"/>
  <c r="DF44" i="1"/>
  <c r="DE44" i="1"/>
  <c r="DC44" i="1"/>
  <c r="DB44" i="1"/>
  <c r="DA44" i="1"/>
  <c r="CY44" i="1"/>
  <c r="CX44" i="1"/>
  <c r="CW44" i="1"/>
  <c r="CU44" i="1"/>
  <c r="CT44" i="1"/>
  <c r="CS44" i="1"/>
  <c r="CQ44" i="1"/>
  <c r="CP44" i="1"/>
  <c r="CO44" i="1"/>
  <c r="CM44" i="1"/>
  <c r="CL44" i="1"/>
  <c r="CK44" i="1"/>
  <c r="CI44" i="1"/>
  <c r="CH44" i="1"/>
  <c r="CG44" i="1"/>
  <c r="CE44" i="1"/>
  <c r="CD44" i="1"/>
  <c r="CC44" i="1"/>
  <c r="CA44" i="1"/>
  <c r="BZ44" i="1"/>
  <c r="BY44" i="1"/>
  <c r="BW44" i="1"/>
  <c r="BV44" i="1"/>
  <c r="BU44" i="1"/>
  <c r="BS44" i="1"/>
  <c r="BR44" i="1"/>
  <c r="BQ44" i="1"/>
  <c r="BO44" i="1"/>
  <c r="BN44" i="1"/>
  <c r="BM44" i="1"/>
  <c r="BK44" i="1"/>
  <c r="BJ44" i="1"/>
  <c r="BI44" i="1"/>
  <c r="BG44" i="1"/>
  <c r="BF44" i="1"/>
  <c r="BE44" i="1"/>
  <c r="BC44" i="1"/>
  <c r="BB44" i="1"/>
  <c r="BA44" i="1"/>
  <c r="AY44" i="1"/>
  <c r="AX44" i="1"/>
  <c r="AW44" i="1"/>
  <c r="AU44" i="1"/>
  <c r="AT44" i="1"/>
  <c r="AS44" i="1"/>
  <c r="AQ44" i="1"/>
  <c r="AP44" i="1"/>
  <c r="AO44" i="1"/>
  <c r="AM44" i="1"/>
  <c r="AL44" i="1"/>
  <c r="AK44" i="1"/>
  <c r="AI44" i="1"/>
  <c r="AH44" i="1"/>
  <c r="AG44" i="1"/>
  <c r="AE44" i="1"/>
  <c r="AD44" i="1"/>
  <c r="AC44" i="1"/>
  <c r="AA44" i="1"/>
  <c r="Z44" i="1"/>
  <c r="Y44" i="1"/>
  <c r="W44" i="1"/>
  <c r="V44" i="1"/>
  <c r="U44" i="1"/>
  <c r="S44" i="1"/>
  <c r="R44" i="1"/>
  <c r="Q44" i="1"/>
  <c r="O44" i="1"/>
  <c r="N44" i="1"/>
  <c r="K44" i="1"/>
  <c r="I44" i="1"/>
  <c r="G44" i="1"/>
  <c r="E44" i="1"/>
  <c r="D44" i="1"/>
  <c r="C44" i="1"/>
  <c r="B45" i="1"/>
  <c r="B44" i="1"/>
  <c r="B30" i="1"/>
  <c r="B29" i="1"/>
  <c r="GM30" i="1"/>
  <c r="GM29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HC22" i="1"/>
  <c r="U7" i="3"/>
  <c r="U6" i="3"/>
  <c r="U5" i="3"/>
  <c r="U4" i="3"/>
  <c r="U3" i="3"/>
  <c r="U2" i="3"/>
  <c r="U1" i="3"/>
  <c r="FF18" i="1"/>
  <c r="FF21" i="1" s="1"/>
  <c r="FF19" i="1"/>
  <c r="FF22" i="1" s="1"/>
  <c r="FJ18" i="1"/>
  <c r="FJ21" i="1" s="1"/>
  <c r="FJ19" i="1"/>
  <c r="FJ22" i="1" s="1"/>
  <c r="GF18" i="1"/>
  <c r="GF21" i="1" s="1"/>
  <c r="GF19" i="1"/>
  <c r="GF22" i="1" s="1"/>
  <c r="FG18" i="1"/>
  <c r="FG21" i="1" s="1"/>
  <c r="FH18" i="1"/>
  <c r="FH21" i="1" s="1"/>
  <c r="FI18" i="1"/>
  <c r="FI21" i="1" s="1"/>
  <c r="FK18" i="1"/>
  <c r="FK21" i="1" s="1"/>
  <c r="FL18" i="1"/>
  <c r="FL21" i="1" s="1"/>
  <c r="FM18" i="1"/>
  <c r="FM21" i="1" s="1"/>
  <c r="FN18" i="1"/>
  <c r="FN21" i="1" s="1"/>
  <c r="FO18" i="1"/>
  <c r="FO21" i="1" s="1"/>
  <c r="FP18" i="1"/>
  <c r="FP21" i="1" s="1"/>
  <c r="FQ18" i="1"/>
  <c r="FQ21" i="1" s="1"/>
  <c r="FR18" i="1"/>
  <c r="FR21" i="1" s="1"/>
  <c r="FS18" i="1"/>
  <c r="FS21" i="1" s="1"/>
  <c r="FT18" i="1"/>
  <c r="FT21" i="1" s="1"/>
  <c r="FU18" i="1"/>
  <c r="FU21" i="1" s="1"/>
  <c r="FV18" i="1"/>
  <c r="FV21" i="1" s="1"/>
  <c r="FW18" i="1"/>
  <c r="FW21" i="1" s="1"/>
  <c r="FX18" i="1"/>
  <c r="FX21" i="1" s="1"/>
  <c r="FY18" i="1"/>
  <c r="FY21" i="1" s="1"/>
  <c r="FZ18" i="1"/>
  <c r="FZ21" i="1" s="1"/>
  <c r="GA18" i="1"/>
  <c r="GA21" i="1" s="1"/>
  <c r="GB18" i="1"/>
  <c r="GB21" i="1" s="1"/>
  <c r="GC18" i="1"/>
  <c r="GC21" i="1" s="1"/>
  <c r="GD18" i="1"/>
  <c r="GD21" i="1" s="1"/>
  <c r="GE18" i="1"/>
  <c r="GE21" i="1" s="1"/>
  <c r="GG18" i="1"/>
  <c r="GG21" i="1" s="1"/>
  <c r="GH18" i="1"/>
  <c r="GH21" i="1" s="1"/>
  <c r="GI18" i="1"/>
  <c r="GI21" i="1" s="1"/>
  <c r="GJ18" i="1"/>
  <c r="GK18" i="1"/>
  <c r="GK21" i="1" s="1"/>
  <c r="GL18" i="1"/>
  <c r="GL21" i="1" s="1"/>
  <c r="GM18" i="1"/>
  <c r="GN18" i="1"/>
  <c r="GN21" i="1" s="1"/>
  <c r="GO18" i="1"/>
  <c r="GO21" i="1" s="1"/>
  <c r="GP18" i="1"/>
  <c r="GP21" i="1" s="1"/>
  <c r="GQ18" i="1"/>
  <c r="GQ21" i="1" s="1"/>
  <c r="GR18" i="1"/>
  <c r="GR21" i="1" s="1"/>
  <c r="GS18" i="1"/>
  <c r="GS21" i="1" s="1"/>
  <c r="GT18" i="1"/>
  <c r="GT21" i="1" s="1"/>
  <c r="GU18" i="1"/>
  <c r="GU21" i="1" s="1"/>
  <c r="GV18" i="1"/>
  <c r="GV21" i="1" s="1"/>
  <c r="GW18" i="1"/>
  <c r="GW21" i="1" s="1"/>
  <c r="GX18" i="1"/>
  <c r="GX21" i="1" s="1"/>
  <c r="GY18" i="1"/>
  <c r="GY21" i="1" s="1"/>
  <c r="GZ18" i="1"/>
  <c r="HA18" i="1"/>
  <c r="HA21" i="1" s="1"/>
  <c r="HB18" i="1"/>
  <c r="HB21" i="1" s="1"/>
  <c r="HC18" i="1"/>
  <c r="HC21" i="1" s="1"/>
  <c r="FG19" i="1"/>
  <c r="FG22" i="1" s="1"/>
  <c r="FH19" i="1"/>
  <c r="FH22" i="1" s="1"/>
  <c r="FI19" i="1"/>
  <c r="FI22" i="1" s="1"/>
  <c r="FK19" i="1"/>
  <c r="FK22" i="1" s="1"/>
  <c r="FL19" i="1"/>
  <c r="FL22" i="1" s="1"/>
  <c r="FM19" i="1"/>
  <c r="FM22" i="1" s="1"/>
  <c r="FN19" i="1"/>
  <c r="FN22" i="1" s="1"/>
  <c r="FO19" i="1"/>
  <c r="FO22" i="1" s="1"/>
  <c r="FP19" i="1"/>
  <c r="FP22" i="1" s="1"/>
  <c r="FQ19" i="1"/>
  <c r="FQ22" i="1" s="1"/>
  <c r="FR19" i="1"/>
  <c r="FR22" i="1" s="1"/>
  <c r="FS19" i="1"/>
  <c r="FS22" i="1" s="1"/>
  <c r="FT19" i="1"/>
  <c r="FT22" i="1" s="1"/>
  <c r="FU19" i="1"/>
  <c r="FU22" i="1" s="1"/>
  <c r="FV19" i="1"/>
  <c r="FV22" i="1" s="1"/>
  <c r="FW19" i="1"/>
  <c r="FW22" i="1" s="1"/>
  <c r="FX19" i="1"/>
  <c r="FX22" i="1" s="1"/>
  <c r="FY19" i="1"/>
  <c r="FY22" i="1" s="1"/>
  <c r="FZ19" i="1"/>
  <c r="FZ22" i="1" s="1"/>
  <c r="GA19" i="1"/>
  <c r="GA22" i="1" s="1"/>
  <c r="GB19" i="1"/>
  <c r="GB22" i="1" s="1"/>
  <c r="GC19" i="1"/>
  <c r="GC22" i="1" s="1"/>
  <c r="GD19" i="1"/>
  <c r="GD22" i="1" s="1"/>
  <c r="GE19" i="1"/>
  <c r="GG19" i="1"/>
  <c r="GG22" i="1" s="1"/>
  <c r="GH19" i="1"/>
  <c r="GH22" i="1" s="1"/>
  <c r="GI19" i="1"/>
  <c r="GI22" i="1" s="1"/>
  <c r="GJ19" i="1"/>
  <c r="GJ22" i="1" s="1"/>
  <c r="GK19" i="1"/>
  <c r="GK22" i="1" s="1"/>
  <c r="GL19" i="1"/>
  <c r="GL22" i="1" s="1"/>
  <c r="GM19" i="1"/>
  <c r="GM22" i="1" s="1"/>
  <c r="GN19" i="1"/>
  <c r="GN22" i="1" s="1"/>
  <c r="GO19" i="1"/>
  <c r="GO22" i="1" s="1"/>
  <c r="GP19" i="1"/>
  <c r="GP22" i="1" s="1"/>
  <c r="GQ19" i="1"/>
  <c r="GQ22" i="1" s="1"/>
  <c r="GR19" i="1"/>
  <c r="GR22" i="1" s="1"/>
  <c r="GS19" i="1"/>
  <c r="GS22" i="1" s="1"/>
  <c r="GT19" i="1"/>
  <c r="GT22" i="1" s="1"/>
  <c r="GU19" i="1"/>
  <c r="GU22" i="1" s="1"/>
  <c r="GV19" i="1"/>
  <c r="GV22" i="1" s="1"/>
  <c r="GW19" i="1"/>
  <c r="GW22" i="1" s="1"/>
  <c r="GX19" i="1"/>
  <c r="GX22" i="1" s="1"/>
  <c r="GY19" i="1"/>
  <c r="GY22" i="1" s="1"/>
  <c r="GZ19" i="1"/>
  <c r="GZ22" i="1" s="1"/>
  <c r="HA19" i="1"/>
  <c r="HA22" i="1" s="1"/>
  <c r="HB19" i="1"/>
  <c r="HB22" i="1" s="1"/>
  <c r="HC19" i="1"/>
  <c r="GJ21" i="1"/>
  <c r="GM21" i="1"/>
  <c r="GZ21" i="1"/>
  <c r="GE22" i="1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Y69" i="7"/>
  <c r="AX69" i="7"/>
  <c r="AU69" i="7"/>
  <c r="AM69" i="7"/>
  <c r="AL69" i="7"/>
  <c r="AH69" i="7"/>
  <c r="AG69" i="7"/>
  <c r="AF69" i="7"/>
  <c r="AE69" i="7"/>
  <c r="AD69" i="7"/>
  <c r="AC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E69" i="7"/>
  <c r="D69" i="7"/>
  <c r="C69" i="7"/>
  <c r="AY68" i="7"/>
  <c r="AX68" i="7"/>
  <c r="AW68" i="7"/>
  <c r="AV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E68" i="7"/>
  <c r="D68" i="7"/>
  <c r="C68" i="7"/>
  <c r="AZ67" i="7"/>
  <c r="AW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9" i="7"/>
  <c r="B58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5" i="7"/>
  <c r="B54" i="7"/>
  <c r="A75" i="7"/>
  <c r="A74" i="7"/>
  <c r="A73" i="7"/>
  <c r="A72" i="7"/>
  <c r="A71" i="7"/>
  <c r="A70" i="7"/>
  <c r="A69" i="7"/>
  <c r="A68" i="7"/>
  <c r="A67" i="7"/>
  <c r="A65" i="7"/>
  <c r="A64" i="7"/>
  <c r="A63" i="7"/>
  <c r="A62" i="7"/>
  <c r="A61" i="7"/>
  <c r="A60" i="7"/>
  <c r="A59" i="7"/>
  <c r="A58" i="7"/>
  <c r="A57" i="7"/>
  <c r="A56" i="7"/>
  <c r="A55" i="7"/>
  <c r="A54" i="7"/>
  <c r="DA18" i="1"/>
  <c r="DA21" i="1" s="1"/>
  <c r="DB18" i="1"/>
  <c r="DB21" i="1" s="1"/>
  <c r="DC18" i="1"/>
  <c r="DC21" i="1" s="1"/>
  <c r="DD18" i="1"/>
  <c r="DD21" i="1" s="1"/>
  <c r="DE18" i="1"/>
  <c r="DE21" i="1" s="1"/>
  <c r="DF18" i="1"/>
  <c r="DF21" i="1" s="1"/>
  <c r="DG18" i="1"/>
  <c r="DG21" i="1" s="1"/>
  <c r="DH18" i="1"/>
  <c r="DH21" i="1" s="1"/>
  <c r="DI18" i="1"/>
  <c r="DI21" i="1" s="1"/>
  <c r="DJ18" i="1"/>
  <c r="DK18" i="1"/>
  <c r="DL18" i="1"/>
  <c r="DL21" i="1" s="1"/>
  <c r="DM18" i="1"/>
  <c r="DM21" i="1" s="1"/>
  <c r="DN18" i="1"/>
  <c r="DN21" i="1" s="1"/>
  <c r="DO18" i="1"/>
  <c r="DO21" i="1" s="1"/>
  <c r="DP18" i="1"/>
  <c r="DP21" i="1" s="1"/>
  <c r="DQ18" i="1"/>
  <c r="DQ21" i="1" s="1"/>
  <c r="DR18" i="1"/>
  <c r="DR21" i="1" s="1"/>
  <c r="DS18" i="1"/>
  <c r="DS21" i="1" s="1"/>
  <c r="DT18" i="1"/>
  <c r="DT21" i="1" s="1"/>
  <c r="DU18" i="1"/>
  <c r="DU21" i="1" s="1"/>
  <c r="DV18" i="1"/>
  <c r="DV21" i="1" s="1"/>
  <c r="DW18" i="1"/>
  <c r="DW21" i="1" s="1"/>
  <c r="DX18" i="1"/>
  <c r="DX21" i="1" s="1"/>
  <c r="DY18" i="1"/>
  <c r="DY21" i="1" s="1"/>
  <c r="DZ18" i="1"/>
  <c r="EA18" i="1"/>
  <c r="EA21" i="1" s="1"/>
  <c r="EB18" i="1"/>
  <c r="EB21" i="1" s="1"/>
  <c r="EC18" i="1"/>
  <c r="EC21" i="1" s="1"/>
  <c r="ED18" i="1"/>
  <c r="ED21" i="1" s="1"/>
  <c r="EE18" i="1"/>
  <c r="EE21" i="1" s="1"/>
  <c r="EF18" i="1"/>
  <c r="EF21" i="1" s="1"/>
  <c r="EG18" i="1"/>
  <c r="EG21" i="1" s="1"/>
  <c r="EH18" i="1"/>
  <c r="EH21" i="1" s="1"/>
  <c r="EI18" i="1"/>
  <c r="EI21" i="1" s="1"/>
  <c r="EJ18" i="1"/>
  <c r="EJ21" i="1" s="1"/>
  <c r="EK18" i="1"/>
  <c r="EK21" i="1" s="1"/>
  <c r="EL18" i="1"/>
  <c r="EL21" i="1" s="1"/>
  <c r="EM18" i="1"/>
  <c r="EM21" i="1" s="1"/>
  <c r="EN18" i="1"/>
  <c r="EN21" i="1" s="1"/>
  <c r="EO18" i="1"/>
  <c r="EO21" i="1" s="1"/>
  <c r="EP18" i="1"/>
  <c r="EP21" i="1" s="1"/>
  <c r="EQ18" i="1"/>
  <c r="ER18" i="1"/>
  <c r="ER21" i="1" s="1"/>
  <c r="ES18" i="1"/>
  <c r="ES21" i="1" s="1"/>
  <c r="ET18" i="1"/>
  <c r="ET21" i="1" s="1"/>
  <c r="EU18" i="1"/>
  <c r="EU21" i="1" s="1"/>
  <c r="EV18" i="1"/>
  <c r="EV21" i="1" s="1"/>
  <c r="EW18" i="1"/>
  <c r="EW21" i="1" s="1"/>
  <c r="EX18" i="1"/>
  <c r="EX21" i="1" s="1"/>
  <c r="EY18" i="1"/>
  <c r="EY21" i="1" s="1"/>
  <c r="EZ18" i="1"/>
  <c r="EZ21" i="1" s="1"/>
  <c r="FA18" i="1"/>
  <c r="FA21" i="1" s="1"/>
  <c r="FB18" i="1"/>
  <c r="FB21" i="1" s="1"/>
  <c r="FC18" i="1"/>
  <c r="FC21" i="1" s="1"/>
  <c r="FD18" i="1"/>
  <c r="FD21" i="1" s="1"/>
  <c r="FE18" i="1"/>
  <c r="FE21" i="1" s="1"/>
  <c r="DA19" i="1"/>
  <c r="DA22" i="1" s="1"/>
  <c r="DB19" i="1"/>
  <c r="DB22" i="1" s="1"/>
  <c r="DC19" i="1"/>
  <c r="DC22" i="1" s="1"/>
  <c r="DD19" i="1"/>
  <c r="DD22" i="1" s="1"/>
  <c r="DE19" i="1"/>
  <c r="DE22" i="1" s="1"/>
  <c r="DF19" i="1"/>
  <c r="DF22" i="1" s="1"/>
  <c r="DG19" i="1"/>
  <c r="DG22" i="1" s="1"/>
  <c r="DH19" i="1"/>
  <c r="DH22" i="1" s="1"/>
  <c r="DI19" i="1"/>
  <c r="DI22" i="1" s="1"/>
  <c r="DJ19" i="1"/>
  <c r="DJ22" i="1" s="1"/>
  <c r="DK19" i="1"/>
  <c r="DK22" i="1" s="1"/>
  <c r="DL19" i="1"/>
  <c r="DL22" i="1" s="1"/>
  <c r="DM19" i="1"/>
  <c r="DM22" i="1" s="1"/>
  <c r="DN19" i="1"/>
  <c r="DN22" i="1" s="1"/>
  <c r="DO19" i="1"/>
  <c r="DO22" i="1" s="1"/>
  <c r="DP19" i="1"/>
  <c r="DP22" i="1" s="1"/>
  <c r="DQ19" i="1"/>
  <c r="DR19" i="1"/>
  <c r="DR22" i="1" s="1"/>
  <c r="DS19" i="1"/>
  <c r="DS22" i="1" s="1"/>
  <c r="DT19" i="1"/>
  <c r="DT22" i="1" s="1"/>
  <c r="DU19" i="1"/>
  <c r="DU22" i="1" s="1"/>
  <c r="DV19" i="1"/>
  <c r="DV22" i="1" s="1"/>
  <c r="DW19" i="1"/>
  <c r="DW22" i="1" s="1"/>
  <c r="DX19" i="1"/>
  <c r="DX22" i="1" s="1"/>
  <c r="DY19" i="1"/>
  <c r="DY22" i="1" s="1"/>
  <c r="DZ19" i="1"/>
  <c r="DZ22" i="1" s="1"/>
  <c r="EA19" i="1"/>
  <c r="EA22" i="1" s="1"/>
  <c r="EB19" i="1"/>
  <c r="EC19" i="1"/>
  <c r="EC22" i="1" s="1"/>
  <c r="ED19" i="1"/>
  <c r="ED22" i="1" s="1"/>
  <c r="EE19" i="1"/>
  <c r="EE22" i="1" s="1"/>
  <c r="EF19" i="1"/>
  <c r="EF22" i="1" s="1"/>
  <c r="EG19" i="1"/>
  <c r="EH19" i="1"/>
  <c r="EH22" i="1" s="1"/>
  <c r="EI19" i="1"/>
  <c r="EI22" i="1" s="1"/>
  <c r="EJ19" i="1"/>
  <c r="EJ22" i="1" s="1"/>
  <c r="EK19" i="1"/>
  <c r="EK22" i="1" s="1"/>
  <c r="EL19" i="1"/>
  <c r="EL22" i="1" s="1"/>
  <c r="EM19" i="1"/>
  <c r="EM22" i="1" s="1"/>
  <c r="EN19" i="1"/>
  <c r="EN22" i="1" s="1"/>
  <c r="EO19" i="1"/>
  <c r="EO22" i="1" s="1"/>
  <c r="EP19" i="1"/>
  <c r="EP22" i="1" s="1"/>
  <c r="EQ19" i="1"/>
  <c r="EQ22" i="1" s="1"/>
  <c r="ER19" i="1"/>
  <c r="ER22" i="1" s="1"/>
  <c r="ES19" i="1"/>
  <c r="ES22" i="1" s="1"/>
  <c r="ET19" i="1"/>
  <c r="ET22" i="1" s="1"/>
  <c r="EU19" i="1"/>
  <c r="EU22" i="1" s="1"/>
  <c r="EV19" i="1"/>
  <c r="EV22" i="1" s="1"/>
  <c r="EW19" i="1"/>
  <c r="EW22" i="1" s="1"/>
  <c r="EX19" i="1"/>
  <c r="EY19" i="1"/>
  <c r="EY22" i="1" s="1"/>
  <c r="EZ19" i="1"/>
  <c r="FA19" i="1"/>
  <c r="FA22" i="1" s="1"/>
  <c r="FB19" i="1"/>
  <c r="FB22" i="1" s="1"/>
  <c r="FC19" i="1"/>
  <c r="FC22" i="1" s="1"/>
  <c r="FD19" i="1"/>
  <c r="FD22" i="1" s="1"/>
  <c r="FE19" i="1"/>
  <c r="FE22" i="1" s="1"/>
  <c r="DJ21" i="1"/>
  <c r="DK21" i="1"/>
  <c r="DZ21" i="1"/>
  <c r="EQ21" i="1"/>
  <c r="DQ22" i="1"/>
  <c r="EB22" i="1"/>
  <c r="EG22" i="1"/>
  <c r="EX22" i="1"/>
  <c r="EZ22" i="1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E30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BI27" i="5"/>
  <c r="BH27" i="5"/>
  <c r="BG27" i="5"/>
  <c r="BF27" i="5"/>
  <c r="BE27" i="5"/>
  <c r="BD27" i="5"/>
  <c r="BC27" i="5"/>
  <c r="AA27" i="5"/>
  <c r="Z27" i="5"/>
  <c r="Y27" i="5"/>
  <c r="X27" i="5"/>
  <c r="R27" i="5"/>
  <c r="Q27" i="5"/>
  <c r="P27" i="5"/>
  <c r="O27" i="5"/>
  <c r="N27" i="5"/>
  <c r="M27" i="5"/>
  <c r="L27" i="5"/>
  <c r="K27" i="5"/>
  <c r="G27" i="5"/>
  <c r="F27" i="5"/>
  <c r="E27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BI23" i="5"/>
  <c r="BH23" i="5"/>
  <c r="BG23" i="5"/>
  <c r="BF23" i="5"/>
  <c r="BD23" i="5"/>
  <c r="BB23" i="5"/>
  <c r="AZ23" i="5"/>
  <c r="AY23" i="5"/>
  <c r="AW23" i="5"/>
  <c r="AV23" i="5"/>
  <c r="AU23" i="5"/>
  <c r="AT23" i="5"/>
  <c r="AR23" i="5"/>
  <c r="AQ23" i="5"/>
  <c r="AP23" i="5"/>
  <c r="AO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U23" i="5"/>
  <c r="T23" i="5"/>
  <c r="S23" i="5"/>
  <c r="R23" i="5"/>
  <c r="Q23" i="5"/>
  <c r="P23" i="5"/>
  <c r="O23" i="5"/>
  <c r="N23" i="5"/>
  <c r="L23" i="5"/>
  <c r="K23" i="5"/>
  <c r="I23" i="5"/>
  <c r="F23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G16" i="5"/>
  <c r="I16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M16" i="5"/>
  <c r="AO16" i="5"/>
  <c r="AQ16" i="5"/>
  <c r="AS16" i="5"/>
  <c r="AU16" i="5"/>
  <c r="AW16" i="5"/>
  <c r="AY16" i="5"/>
  <c r="BA16" i="5"/>
  <c r="BC16" i="5"/>
  <c r="BE16" i="5"/>
  <c r="BG16" i="5"/>
  <c r="BI16" i="5"/>
  <c r="E16" i="5"/>
  <c r="HE44" i="1" l="1"/>
  <c r="V10" i="3"/>
  <c r="V26" i="3"/>
  <c r="X49" i="3" l="1"/>
  <c r="C18" i="1"/>
  <c r="C21" i="1" s="1"/>
  <c r="D18" i="1"/>
  <c r="D21" i="1" s="1"/>
  <c r="E18" i="1"/>
  <c r="E21" i="1" s="1"/>
  <c r="F18" i="1"/>
  <c r="F21" i="1" s="1"/>
  <c r="G18" i="1"/>
  <c r="G21" i="1" s="1"/>
  <c r="H18" i="1"/>
  <c r="H21" i="1" s="1"/>
  <c r="I18" i="1"/>
  <c r="I21" i="1" s="1"/>
  <c r="J18" i="1"/>
  <c r="J21" i="1" s="1"/>
  <c r="K18" i="1"/>
  <c r="K21" i="1" s="1"/>
  <c r="L18" i="1"/>
  <c r="L21" i="1" s="1"/>
  <c r="M18" i="1"/>
  <c r="M21" i="1" s="1"/>
  <c r="N18" i="1"/>
  <c r="N21" i="1" s="1"/>
  <c r="O18" i="1"/>
  <c r="O21" i="1" s="1"/>
  <c r="P18" i="1"/>
  <c r="P21" i="1" s="1"/>
  <c r="Q18" i="1"/>
  <c r="Q21" i="1" s="1"/>
  <c r="R18" i="1"/>
  <c r="R21" i="1" s="1"/>
  <c r="S18" i="1"/>
  <c r="S21" i="1" s="1"/>
  <c r="T18" i="1"/>
  <c r="T21" i="1" s="1"/>
  <c r="U18" i="1"/>
  <c r="U21" i="1" s="1"/>
  <c r="V18" i="1"/>
  <c r="V21" i="1" s="1"/>
  <c r="W18" i="1"/>
  <c r="W21" i="1" s="1"/>
  <c r="X18" i="1"/>
  <c r="X21" i="1" s="1"/>
  <c r="Y18" i="1"/>
  <c r="Y21" i="1" s="1"/>
  <c r="Z18" i="1"/>
  <c r="Z21" i="1" s="1"/>
  <c r="AA18" i="1"/>
  <c r="AA21" i="1" s="1"/>
  <c r="AB18" i="1"/>
  <c r="AB21" i="1" s="1"/>
  <c r="AC18" i="1"/>
  <c r="AC21" i="1" s="1"/>
  <c r="AD18" i="1"/>
  <c r="AD21" i="1" s="1"/>
  <c r="AE18" i="1"/>
  <c r="AE21" i="1" s="1"/>
  <c r="AF18" i="1"/>
  <c r="AF21" i="1" s="1"/>
  <c r="AG18" i="1"/>
  <c r="AG21" i="1" s="1"/>
  <c r="AH18" i="1"/>
  <c r="AH21" i="1" s="1"/>
  <c r="AI18" i="1"/>
  <c r="AI21" i="1" s="1"/>
  <c r="AJ18" i="1"/>
  <c r="AJ21" i="1" s="1"/>
  <c r="AK18" i="1"/>
  <c r="AK21" i="1" s="1"/>
  <c r="AL18" i="1"/>
  <c r="AL21" i="1" s="1"/>
  <c r="AM18" i="1"/>
  <c r="AM21" i="1" s="1"/>
  <c r="AN18" i="1"/>
  <c r="AN21" i="1" s="1"/>
  <c r="AO18" i="1"/>
  <c r="AO21" i="1" s="1"/>
  <c r="AP18" i="1"/>
  <c r="AP21" i="1" s="1"/>
  <c r="AQ18" i="1"/>
  <c r="AQ21" i="1" s="1"/>
  <c r="AR18" i="1"/>
  <c r="AR21" i="1" s="1"/>
  <c r="AS18" i="1"/>
  <c r="AS21" i="1" s="1"/>
  <c r="AT18" i="1"/>
  <c r="AT21" i="1" s="1"/>
  <c r="AU18" i="1"/>
  <c r="AU21" i="1" s="1"/>
  <c r="AV18" i="1"/>
  <c r="AV21" i="1" s="1"/>
  <c r="AW18" i="1"/>
  <c r="AW21" i="1" s="1"/>
  <c r="AX18" i="1"/>
  <c r="AX21" i="1" s="1"/>
  <c r="AY18" i="1"/>
  <c r="AY21" i="1" s="1"/>
  <c r="AZ18" i="1"/>
  <c r="AZ21" i="1" s="1"/>
  <c r="BA18" i="1"/>
  <c r="BA21" i="1" s="1"/>
  <c r="BB18" i="1"/>
  <c r="BB21" i="1" s="1"/>
  <c r="BC18" i="1"/>
  <c r="BC21" i="1" s="1"/>
  <c r="BD18" i="1"/>
  <c r="BD21" i="1" s="1"/>
  <c r="BE18" i="1"/>
  <c r="BE21" i="1" s="1"/>
  <c r="BF18" i="1"/>
  <c r="BF21" i="1" s="1"/>
  <c r="BG18" i="1"/>
  <c r="BG21" i="1" s="1"/>
  <c r="BH18" i="1"/>
  <c r="BH21" i="1" s="1"/>
  <c r="BI18" i="1"/>
  <c r="BI21" i="1" s="1"/>
  <c r="BJ18" i="1"/>
  <c r="BJ21" i="1" s="1"/>
  <c r="BK18" i="1"/>
  <c r="BK21" i="1" s="1"/>
  <c r="BL18" i="1"/>
  <c r="BL21" i="1" s="1"/>
  <c r="BM18" i="1"/>
  <c r="BM21" i="1" s="1"/>
  <c r="BN18" i="1"/>
  <c r="BN21" i="1" s="1"/>
  <c r="BO18" i="1"/>
  <c r="BO21" i="1" s="1"/>
  <c r="BP18" i="1"/>
  <c r="BP21" i="1" s="1"/>
  <c r="BQ18" i="1"/>
  <c r="BQ21" i="1" s="1"/>
  <c r="BR18" i="1"/>
  <c r="BR21" i="1" s="1"/>
  <c r="BS18" i="1"/>
  <c r="BS21" i="1" s="1"/>
  <c r="BT18" i="1"/>
  <c r="BT21" i="1" s="1"/>
  <c r="BU18" i="1"/>
  <c r="BU21" i="1" s="1"/>
  <c r="BV18" i="1"/>
  <c r="BV21" i="1" s="1"/>
  <c r="BW18" i="1"/>
  <c r="BW21" i="1" s="1"/>
  <c r="BX18" i="1"/>
  <c r="BX21" i="1" s="1"/>
  <c r="BY18" i="1"/>
  <c r="BY21" i="1" s="1"/>
  <c r="BZ18" i="1"/>
  <c r="BZ21" i="1" s="1"/>
  <c r="CA18" i="1"/>
  <c r="CA21" i="1" s="1"/>
  <c r="CB18" i="1"/>
  <c r="CB21" i="1" s="1"/>
  <c r="CC18" i="1"/>
  <c r="CC21" i="1" s="1"/>
  <c r="CD18" i="1"/>
  <c r="CD21" i="1" s="1"/>
  <c r="CE18" i="1"/>
  <c r="CE21" i="1" s="1"/>
  <c r="CF18" i="1"/>
  <c r="CF21" i="1" s="1"/>
  <c r="CG18" i="1"/>
  <c r="CG21" i="1" s="1"/>
  <c r="CH18" i="1"/>
  <c r="CH21" i="1" s="1"/>
  <c r="CI18" i="1"/>
  <c r="CI21" i="1" s="1"/>
  <c r="CJ18" i="1"/>
  <c r="CJ21" i="1" s="1"/>
  <c r="CK18" i="1"/>
  <c r="CK21" i="1" s="1"/>
  <c r="CL18" i="1"/>
  <c r="CL21" i="1" s="1"/>
  <c r="CM18" i="1"/>
  <c r="CM21" i="1" s="1"/>
  <c r="CN18" i="1"/>
  <c r="CN21" i="1" s="1"/>
  <c r="CO18" i="1"/>
  <c r="CO21" i="1" s="1"/>
  <c r="CP18" i="1"/>
  <c r="CP21" i="1" s="1"/>
  <c r="CQ18" i="1"/>
  <c r="CQ21" i="1" s="1"/>
  <c r="CR18" i="1"/>
  <c r="CR21" i="1" s="1"/>
  <c r="CS18" i="1"/>
  <c r="CS21" i="1" s="1"/>
  <c r="CT18" i="1"/>
  <c r="CT21" i="1" s="1"/>
  <c r="CU18" i="1"/>
  <c r="CU21" i="1" s="1"/>
  <c r="CV18" i="1"/>
  <c r="CV21" i="1" s="1"/>
  <c r="CW18" i="1"/>
  <c r="CW21" i="1" s="1"/>
  <c r="CX18" i="1"/>
  <c r="CX21" i="1" s="1"/>
  <c r="CY18" i="1"/>
  <c r="CY21" i="1" s="1"/>
  <c r="CZ18" i="1"/>
  <c r="CZ21" i="1" s="1"/>
  <c r="C19" i="1"/>
  <c r="C22" i="1" s="1"/>
  <c r="D19" i="1"/>
  <c r="D22" i="1" s="1"/>
  <c r="E19" i="1"/>
  <c r="E22" i="1" s="1"/>
  <c r="F19" i="1"/>
  <c r="F22" i="1" s="1"/>
  <c r="G19" i="1"/>
  <c r="G22" i="1" s="1"/>
  <c r="H19" i="1"/>
  <c r="H22" i="1" s="1"/>
  <c r="I19" i="1"/>
  <c r="I22" i="1" s="1"/>
  <c r="J19" i="1"/>
  <c r="J22" i="1" s="1"/>
  <c r="K19" i="1"/>
  <c r="K22" i="1" s="1"/>
  <c r="L19" i="1"/>
  <c r="L22" i="1" s="1"/>
  <c r="M19" i="1"/>
  <c r="M22" i="1" s="1"/>
  <c r="N19" i="1"/>
  <c r="N22" i="1" s="1"/>
  <c r="O19" i="1"/>
  <c r="O22" i="1" s="1"/>
  <c r="P19" i="1"/>
  <c r="P22" i="1" s="1"/>
  <c r="Q19" i="1"/>
  <c r="Q22" i="1" s="1"/>
  <c r="R19" i="1"/>
  <c r="R22" i="1" s="1"/>
  <c r="S19" i="1"/>
  <c r="S22" i="1" s="1"/>
  <c r="T19" i="1"/>
  <c r="T22" i="1" s="1"/>
  <c r="U19" i="1"/>
  <c r="U22" i="1" s="1"/>
  <c r="V19" i="1"/>
  <c r="V22" i="1" s="1"/>
  <c r="W19" i="1"/>
  <c r="W22" i="1" s="1"/>
  <c r="X19" i="1"/>
  <c r="X22" i="1" s="1"/>
  <c r="Y19" i="1"/>
  <c r="Y22" i="1" s="1"/>
  <c r="Z19" i="1"/>
  <c r="Z22" i="1" s="1"/>
  <c r="AA19" i="1"/>
  <c r="AA22" i="1" s="1"/>
  <c r="AB19" i="1"/>
  <c r="AB22" i="1" s="1"/>
  <c r="AC19" i="1"/>
  <c r="AC22" i="1" s="1"/>
  <c r="AD19" i="1"/>
  <c r="AD22" i="1" s="1"/>
  <c r="AE19" i="1"/>
  <c r="AE22" i="1" s="1"/>
  <c r="AF19" i="1"/>
  <c r="AF22" i="1" s="1"/>
  <c r="AG19" i="1"/>
  <c r="AG22" i="1" s="1"/>
  <c r="AH19" i="1"/>
  <c r="AH22" i="1" s="1"/>
  <c r="AI19" i="1"/>
  <c r="AI22" i="1" s="1"/>
  <c r="AJ19" i="1"/>
  <c r="AJ22" i="1" s="1"/>
  <c r="AK19" i="1"/>
  <c r="AK22" i="1" s="1"/>
  <c r="AL19" i="1"/>
  <c r="AL22" i="1" s="1"/>
  <c r="AM19" i="1"/>
  <c r="AM22" i="1" s="1"/>
  <c r="AN19" i="1"/>
  <c r="AN22" i="1" s="1"/>
  <c r="AO19" i="1"/>
  <c r="AO22" i="1" s="1"/>
  <c r="AP19" i="1"/>
  <c r="AP22" i="1" s="1"/>
  <c r="AQ19" i="1"/>
  <c r="AQ22" i="1" s="1"/>
  <c r="AR19" i="1"/>
  <c r="AR22" i="1" s="1"/>
  <c r="AS19" i="1"/>
  <c r="AS22" i="1" s="1"/>
  <c r="AT19" i="1"/>
  <c r="AT22" i="1" s="1"/>
  <c r="AU19" i="1"/>
  <c r="AU22" i="1" s="1"/>
  <c r="AV19" i="1"/>
  <c r="AV22" i="1" s="1"/>
  <c r="AW19" i="1"/>
  <c r="AW22" i="1" s="1"/>
  <c r="AX19" i="1"/>
  <c r="AX22" i="1" s="1"/>
  <c r="AY19" i="1"/>
  <c r="AY22" i="1" s="1"/>
  <c r="AZ19" i="1"/>
  <c r="AZ22" i="1" s="1"/>
  <c r="BA19" i="1"/>
  <c r="BA22" i="1" s="1"/>
  <c r="BB19" i="1"/>
  <c r="BB22" i="1" s="1"/>
  <c r="BC19" i="1"/>
  <c r="BC22" i="1" s="1"/>
  <c r="BD19" i="1"/>
  <c r="BD22" i="1" s="1"/>
  <c r="BE19" i="1"/>
  <c r="BE22" i="1" s="1"/>
  <c r="BF19" i="1"/>
  <c r="BF22" i="1" s="1"/>
  <c r="BG19" i="1"/>
  <c r="BG22" i="1" s="1"/>
  <c r="BH19" i="1"/>
  <c r="BH22" i="1" s="1"/>
  <c r="BI19" i="1"/>
  <c r="BI22" i="1" s="1"/>
  <c r="BJ19" i="1"/>
  <c r="BJ22" i="1" s="1"/>
  <c r="BK19" i="1"/>
  <c r="BK22" i="1" s="1"/>
  <c r="BL19" i="1"/>
  <c r="BL22" i="1" s="1"/>
  <c r="BM19" i="1"/>
  <c r="BM22" i="1" s="1"/>
  <c r="BN19" i="1"/>
  <c r="BN22" i="1" s="1"/>
  <c r="BO19" i="1"/>
  <c r="BO22" i="1" s="1"/>
  <c r="BP19" i="1"/>
  <c r="BP22" i="1" s="1"/>
  <c r="BQ19" i="1"/>
  <c r="BQ22" i="1" s="1"/>
  <c r="BR19" i="1"/>
  <c r="BR22" i="1" s="1"/>
  <c r="BS19" i="1"/>
  <c r="BS22" i="1" s="1"/>
  <c r="BT19" i="1"/>
  <c r="BT22" i="1" s="1"/>
  <c r="BU19" i="1"/>
  <c r="BU22" i="1" s="1"/>
  <c r="BV19" i="1"/>
  <c r="BV22" i="1" s="1"/>
  <c r="BW19" i="1"/>
  <c r="BW22" i="1" s="1"/>
  <c r="BX19" i="1"/>
  <c r="BX22" i="1" s="1"/>
  <c r="BY19" i="1"/>
  <c r="BY22" i="1" s="1"/>
  <c r="BZ19" i="1"/>
  <c r="BZ22" i="1" s="1"/>
  <c r="CA19" i="1"/>
  <c r="CA22" i="1" s="1"/>
  <c r="CB19" i="1"/>
  <c r="CB22" i="1" s="1"/>
  <c r="CC19" i="1"/>
  <c r="CC22" i="1" s="1"/>
  <c r="CD19" i="1"/>
  <c r="CD22" i="1" s="1"/>
  <c r="CE19" i="1"/>
  <c r="CE22" i="1" s="1"/>
  <c r="CF19" i="1"/>
  <c r="CF22" i="1" s="1"/>
  <c r="CG19" i="1"/>
  <c r="CG22" i="1" s="1"/>
  <c r="CH19" i="1"/>
  <c r="CH22" i="1" s="1"/>
  <c r="CI19" i="1"/>
  <c r="CI22" i="1" s="1"/>
  <c r="CJ19" i="1"/>
  <c r="CJ22" i="1" s="1"/>
  <c r="CK19" i="1"/>
  <c r="CK22" i="1" s="1"/>
  <c r="CL19" i="1"/>
  <c r="CL22" i="1" s="1"/>
  <c r="CM19" i="1"/>
  <c r="CM22" i="1" s="1"/>
  <c r="CN19" i="1"/>
  <c r="CN22" i="1" s="1"/>
  <c r="CO19" i="1"/>
  <c r="CO22" i="1" s="1"/>
  <c r="CP19" i="1"/>
  <c r="CP22" i="1" s="1"/>
  <c r="CQ19" i="1"/>
  <c r="CQ22" i="1" s="1"/>
  <c r="CR19" i="1"/>
  <c r="CR22" i="1" s="1"/>
  <c r="CS19" i="1"/>
  <c r="CS22" i="1" s="1"/>
  <c r="CT19" i="1"/>
  <c r="CT22" i="1" s="1"/>
  <c r="CU19" i="1"/>
  <c r="CU22" i="1" s="1"/>
  <c r="CV19" i="1"/>
  <c r="CV22" i="1" s="1"/>
  <c r="CW19" i="1"/>
  <c r="CW22" i="1" s="1"/>
  <c r="CX19" i="1"/>
  <c r="CX22" i="1" s="1"/>
  <c r="CY19" i="1"/>
  <c r="CY22" i="1" s="1"/>
  <c r="CZ19" i="1"/>
  <c r="CZ22" i="1" s="1"/>
  <c r="B19" i="1"/>
  <c r="B22" i="1" s="1"/>
  <c r="B18" i="1"/>
  <c r="U11" i="3" l="1"/>
  <c r="U27" i="3"/>
  <c r="B21" i="1"/>
  <c r="U44" i="3"/>
  <c r="U45" i="3"/>
  <c r="DB27" i="1" l="1"/>
  <c r="DB31" i="1" s="1"/>
  <c r="DF27" i="1"/>
  <c r="DF31" i="1" s="1"/>
  <c r="DJ27" i="1"/>
  <c r="DJ31" i="1" s="1"/>
  <c r="DN27" i="1"/>
  <c r="DN31" i="1" s="1"/>
  <c r="DR27" i="1"/>
  <c r="DR31" i="1" s="1"/>
  <c r="DV27" i="1"/>
  <c r="DV31" i="1" s="1"/>
  <c r="DZ27" i="1"/>
  <c r="DZ31" i="1" s="1"/>
  <c r="ED27" i="1"/>
  <c r="ED31" i="1" s="1"/>
  <c r="EH27" i="1"/>
  <c r="EH31" i="1" s="1"/>
  <c r="EL27" i="1"/>
  <c r="EL31" i="1" s="1"/>
  <c r="EP27" i="1"/>
  <c r="EP31" i="1" s="1"/>
  <c r="ET27" i="1"/>
  <c r="ET31" i="1" s="1"/>
  <c r="DC27" i="1"/>
  <c r="DC31" i="1" s="1"/>
  <c r="DG27" i="1"/>
  <c r="DG31" i="1" s="1"/>
  <c r="DK27" i="1"/>
  <c r="DK31" i="1" s="1"/>
  <c r="DO27" i="1"/>
  <c r="DO31" i="1" s="1"/>
  <c r="DS27" i="1"/>
  <c r="DS31" i="1" s="1"/>
  <c r="DW27" i="1"/>
  <c r="DW31" i="1" s="1"/>
  <c r="EA27" i="1"/>
  <c r="EA31" i="1" s="1"/>
  <c r="EE27" i="1"/>
  <c r="EE31" i="1" s="1"/>
  <c r="EI27" i="1"/>
  <c r="EI31" i="1" s="1"/>
  <c r="EM27" i="1"/>
  <c r="EM31" i="1" s="1"/>
  <c r="EQ27" i="1"/>
  <c r="EQ31" i="1" s="1"/>
  <c r="EU27" i="1"/>
  <c r="EU31" i="1" s="1"/>
  <c r="EY27" i="1"/>
  <c r="EY31" i="1" s="1"/>
  <c r="FC27" i="1"/>
  <c r="FC31" i="1" s="1"/>
  <c r="FG27" i="1"/>
  <c r="FG31" i="1" s="1"/>
  <c r="FK27" i="1"/>
  <c r="FK31" i="1" s="1"/>
  <c r="DD27" i="1"/>
  <c r="DD31" i="1" s="1"/>
  <c r="DH27" i="1"/>
  <c r="DH31" i="1" s="1"/>
  <c r="DL27" i="1"/>
  <c r="DL31" i="1" s="1"/>
  <c r="DP27" i="1"/>
  <c r="DP31" i="1" s="1"/>
  <c r="DT27" i="1"/>
  <c r="DT31" i="1" s="1"/>
  <c r="DX27" i="1"/>
  <c r="DX31" i="1" s="1"/>
  <c r="EB27" i="1"/>
  <c r="EB31" i="1" s="1"/>
  <c r="EF27" i="1"/>
  <c r="EF31" i="1" s="1"/>
  <c r="EJ27" i="1"/>
  <c r="EJ31" i="1" s="1"/>
  <c r="EN27" i="1"/>
  <c r="EN31" i="1" s="1"/>
  <c r="ER27" i="1"/>
  <c r="ER31" i="1" s="1"/>
  <c r="EV27" i="1"/>
  <c r="EV31" i="1" s="1"/>
  <c r="EZ27" i="1"/>
  <c r="EZ31" i="1" s="1"/>
  <c r="DM27" i="1"/>
  <c r="DM31" i="1" s="1"/>
  <c r="EC27" i="1"/>
  <c r="EC31" i="1" s="1"/>
  <c r="ES27" i="1"/>
  <c r="ES31" i="1" s="1"/>
  <c r="FB27" i="1"/>
  <c r="FB31" i="1" s="1"/>
  <c r="FH27" i="1"/>
  <c r="FH31" i="1" s="1"/>
  <c r="FM27" i="1"/>
  <c r="FM31" i="1" s="1"/>
  <c r="FQ27" i="1"/>
  <c r="FQ31" i="1" s="1"/>
  <c r="FU27" i="1"/>
  <c r="FU31" i="1" s="1"/>
  <c r="FY27" i="1"/>
  <c r="FY31" i="1" s="1"/>
  <c r="GC27" i="1"/>
  <c r="GC31" i="1" s="1"/>
  <c r="GG27" i="1"/>
  <c r="GG31" i="1" s="1"/>
  <c r="GK27" i="1"/>
  <c r="GK31" i="1" s="1"/>
  <c r="GO27" i="1"/>
  <c r="GO31" i="1" s="1"/>
  <c r="GS27" i="1"/>
  <c r="GS31" i="1" s="1"/>
  <c r="GW27" i="1"/>
  <c r="GW31" i="1" s="1"/>
  <c r="HA27" i="1"/>
  <c r="HA31" i="1" s="1"/>
  <c r="DA27" i="1"/>
  <c r="DA31" i="1" s="1"/>
  <c r="DQ27" i="1"/>
  <c r="DQ31" i="1" s="1"/>
  <c r="EG27" i="1"/>
  <c r="EG31" i="1" s="1"/>
  <c r="EW27" i="1"/>
  <c r="EW31" i="1" s="1"/>
  <c r="FD27" i="1"/>
  <c r="FD31" i="1" s="1"/>
  <c r="FI27" i="1"/>
  <c r="FI31" i="1" s="1"/>
  <c r="FN27" i="1"/>
  <c r="FN31" i="1" s="1"/>
  <c r="FR27" i="1"/>
  <c r="FR31" i="1" s="1"/>
  <c r="FV27" i="1"/>
  <c r="FV31" i="1" s="1"/>
  <c r="FZ27" i="1"/>
  <c r="FZ31" i="1" s="1"/>
  <c r="GD27" i="1"/>
  <c r="GD31" i="1" s="1"/>
  <c r="GH27" i="1"/>
  <c r="GH31" i="1" s="1"/>
  <c r="GL27" i="1"/>
  <c r="GL31" i="1" s="1"/>
  <c r="GP27" i="1"/>
  <c r="GP31" i="1" s="1"/>
  <c r="GT27" i="1"/>
  <c r="GT31" i="1" s="1"/>
  <c r="GX27" i="1"/>
  <c r="GX31" i="1" s="1"/>
  <c r="HB27" i="1"/>
  <c r="HB31" i="1" s="1"/>
  <c r="DE27" i="1"/>
  <c r="DE31" i="1" s="1"/>
  <c r="DU27" i="1"/>
  <c r="DU31" i="1" s="1"/>
  <c r="EK27" i="1"/>
  <c r="EK31" i="1" s="1"/>
  <c r="EX27" i="1"/>
  <c r="EX31" i="1" s="1"/>
  <c r="FE27" i="1"/>
  <c r="FE31" i="1" s="1"/>
  <c r="FJ27" i="1"/>
  <c r="FJ31" i="1" s="1"/>
  <c r="FO27" i="1"/>
  <c r="FO31" i="1" s="1"/>
  <c r="FS27" i="1"/>
  <c r="FS31" i="1" s="1"/>
  <c r="FW27" i="1"/>
  <c r="FW31" i="1" s="1"/>
  <c r="GA27" i="1"/>
  <c r="GA31" i="1" s="1"/>
  <c r="GE27" i="1"/>
  <c r="GE31" i="1" s="1"/>
  <c r="GI27" i="1"/>
  <c r="GI31" i="1" s="1"/>
  <c r="GM27" i="1"/>
  <c r="GM31" i="1" s="1"/>
  <c r="GQ27" i="1"/>
  <c r="GQ31" i="1" s="1"/>
  <c r="GU27" i="1"/>
  <c r="GU31" i="1" s="1"/>
  <c r="GY27" i="1"/>
  <c r="GY31" i="1" s="1"/>
  <c r="HC27" i="1"/>
  <c r="HC31" i="1" s="1"/>
  <c r="DI27" i="1"/>
  <c r="DI31" i="1" s="1"/>
  <c r="DY27" i="1"/>
  <c r="DY31" i="1" s="1"/>
  <c r="EO27" i="1"/>
  <c r="EO31" i="1" s="1"/>
  <c r="FA27" i="1"/>
  <c r="FA31" i="1" s="1"/>
  <c r="FF27" i="1"/>
  <c r="FF31" i="1" s="1"/>
  <c r="FL27" i="1"/>
  <c r="FL31" i="1" s="1"/>
  <c r="FP27" i="1"/>
  <c r="FP31" i="1" s="1"/>
  <c r="FT27" i="1"/>
  <c r="FT31" i="1" s="1"/>
  <c r="FX27" i="1"/>
  <c r="FX31" i="1" s="1"/>
  <c r="GB27" i="1"/>
  <c r="GB31" i="1" s="1"/>
  <c r="GF27" i="1"/>
  <c r="GF31" i="1" s="1"/>
  <c r="GJ27" i="1"/>
  <c r="GJ31" i="1" s="1"/>
  <c r="GN27" i="1"/>
  <c r="GN31" i="1" s="1"/>
  <c r="GR27" i="1"/>
  <c r="GR31" i="1" s="1"/>
  <c r="GV27" i="1"/>
  <c r="GV31" i="1" s="1"/>
  <c r="GZ27" i="1"/>
  <c r="GZ31" i="1" s="1"/>
  <c r="I27" i="1"/>
  <c r="I31" i="1" s="1"/>
  <c r="CV27" i="1"/>
  <c r="CV31" i="1" s="1"/>
  <c r="BP27" i="1"/>
  <c r="BP31" i="1" s="1"/>
  <c r="AJ27" i="1"/>
  <c r="AJ31" i="1" s="1"/>
  <c r="CU27" i="1"/>
  <c r="CU31" i="1" s="1"/>
  <c r="BO27" i="1"/>
  <c r="BO31" i="1" s="1"/>
  <c r="AI27" i="1"/>
  <c r="AI31" i="1" s="1"/>
  <c r="C27" i="1"/>
  <c r="C31" i="1" s="1"/>
  <c r="CX27" i="1"/>
  <c r="CX31" i="1" s="1"/>
  <c r="BR27" i="1"/>
  <c r="BR31" i="1" s="1"/>
  <c r="AL27" i="1"/>
  <c r="AL31" i="1" s="1"/>
  <c r="F27" i="1"/>
  <c r="F31" i="1" s="1"/>
  <c r="CG27" i="1"/>
  <c r="CG31" i="1" s="1"/>
  <c r="BM27" i="1"/>
  <c r="BM31" i="1" s="1"/>
  <c r="AC27" i="1"/>
  <c r="AC31" i="1" s="1"/>
  <c r="CR27" i="1"/>
  <c r="CR31" i="1" s="1"/>
  <c r="BL27" i="1"/>
  <c r="BL31" i="1" s="1"/>
  <c r="CA27" i="1"/>
  <c r="CA31" i="1" s="1"/>
  <c r="AU27" i="1"/>
  <c r="AU31" i="1" s="1"/>
  <c r="CD27" i="1"/>
  <c r="CD31" i="1" s="1"/>
  <c r="AH27" i="1"/>
  <c r="AH31" i="1" s="1"/>
  <c r="BQ27" i="1"/>
  <c r="BQ31" i="1" s="1"/>
  <c r="AW27" i="1"/>
  <c r="AW31" i="1" s="1"/>
  <c r="AO27" i="1"/>
  <c r="AO31" i="1" s="1"/>
  <c r="BX27" i="1"/>
  <c r="BX31" i="1" s="1"/>
  <c r="BH27" i="1"/>
  <c r="BH31" i="1" s="1"/>
  <c r="AR27" i="1"/>
  <c r="AR31" i="1" s="1"/>
  <c r="AB27" i="1"/>
  <c r="AB31" i="1" s="1"/>
  <c r="L27" i="1"/>
  <c r="L31" i="1" s="1"/>
  <c r="CM27" i="1"/>
  <c r="CM31" i="1" s="1"/>
  <c r="BW27" i="1"/>
  <c r="BW31" i="1" s="1"/>
  <c r="BG27" i="1"/>
  <c r="BG31" i="1" s="1"/>
  <c r="AQ27" i="1"/>
  <c r="AQ31" i="1" s="1"/>
  <c r="AA27" i="1"/>
  <c r="AA31" i="1" s="1"/>
  <c r="K27" i="1"/>
  <c r="K31" i="1" s="1"/>
  <c r="CP27" i="1"/>
  <c r="CP31" i="1" s="1"/>
  <c r="BZ27" i="1"/>
  <c r="BZ31" i="1" s="1"/>
  <c r="BJ27" i="1"/>
  <c r="BJ31" i="1" s="1"/>
  <c r="AT27" i="1"/>
  <c r="AT31" i="1" s="1"/>
  <c r="AD27" i="1"/>
  <c r="AD31" i="1" s="1"/>
  <c r="N27" i="1"/>
  <c r="N31" i="1" s="1"/>
  <c r="B27" i="1"/>
  <c r="B31" i="1" s="1"/>
  <c r="BA27" i="1"/>
  <c r="BA31" i="1" s="1"/>
  <c r="CS27" i="1"/>
  <c r="CS31" i="1" s="1"/>
  <c r="AG27" i="1"/>
  <c r="AG31" i="1" s="1"/>
  <c r="BI27" i="1"/>
  <c r="BI31" i="1" s="1"/>
  <c r="CK27" i="1"/>
  <c r="CK31" i="1" s="1"/>
  <c r="Y27" i="1"/>
  <c r="Y31" i="1" s="1"/>
  <c r="CF27" i="1"/>
  <c r="CF31" i="1" s="1"/>
  <c r="AZ27" i="1"/>
  <c r="AZ31" i="1" s="1"/>
  <c r="T27" i="1"/>
  <c r="T31" i="1" s="1"/>
  <c r="D27" i="1"/>
  <c r="D31" i="1" s="1"/>
  <c r="CE27" i="1"/>
  <c r="CE31" i="1" s="1"/>
  <c r="AY27" i="1"/>
  <c r="AY31" i="1" s="1"/>
  <c r="S27" i="1"/>
  <c r="S31" i="1" s="1"/>
  <c r="CH27" i="1"/>
  <c r="CH31" i="1" s="1"/>
  <c r="BB27" i="1"/>
  <c r="BB31" i="1" s="1"/>
  <c r="V27" i="1"/>
  <c r="V31" i="1" s="1"/>
  <c r="U27" i="1"/>
  <c r="U31" i="1" s="1"/>
  <c r="CO27" i="1"/>
  <c r="CO31" i="1" s="1"/>
  <c r="BE27" i="1"/>
  <c r="BE31" i="1" s="1"/>
  <c r="CB27" i="1"/>
  <c r="CB31" i="1" s="1"/>
  <c r="AV27" i="1"/>
  <c r="AV31" i="1" s="1"/>
  <c r="AF27" i="1"/>
  <c r="AF31" i="1" s="1"/>
  <c r="P27" i="1"/>
  <c r="P31" i="1" s="1"/>
  <c r="CQ27" i="1"/>
  <c r="CQ31" i="1" s="1"/>
  <c r="BK27" i="1"/>
  <c r="BK31" i="1" s="1"/>
  <c r="AE27" i="1"/>
  <c r="AE31" i="1" s="1"/>
  <c r="O27" i="1"/>
  <c r="O31" i="1" s="1"/>
  <c r="CT27" i="1"/>
  <c r="CT31" i="1" s="1"/>
  <c r="BN27" i="1"/>
  <c r="BN31" i="1" s="1"/>
  <c r="AX27" i="1"/>
  <c r="AX31" i="1" s="1"/>
  <c r="R27" i="1"/>
  <c r="R31" i="1" s="1"/>
  <c r="E27" i="1"/>
  <c r="E31" i="1" s="1"/>
  <c r="BY27" i="1"/>
  <c r="BY31" i="1" s="1"/>
  <c r="M27" i="1"/>
  <c r="M31" i="1" s="1"/>
  <c r="CN27" i="1"/>
  <c r="CN31" i="1" s="1"/>
  <c r="CJ27" i="1"/>
  <c r="CJ31" i="1" s="1"/>
  <c r="BT27" i="1"/>
  <c r="BT31" i="1" s="1"/>
  <c r="BD27" i="1"/>
  <c r="BD31" i="1" s="1"/>
  <c r="AN27" i="1"/>
  <c r="AN31" i="1" s="1"/>
  <c r="X27" i="1"/>
  <c r="X31" i="1" s="1"/>
  <c r="H27" i="1"/>
  <c r="H31" i="1" s="1"/>
  <c r="CY27" i="1"/>
  <c r="CY31" i="1" s="1"/>
  <c r="CI27" i="1"/>
  <c r="CI31" i="1" s="1"/>
  <c r="BS27" i="1"/>
  <c r="BS31" i="1" s="1"/>
  <c r="BC27" i="1"/>
  <c r="BC31" i="1" s="1"/>
  <c r="AM27" i="1"/>
  <c r="AM31" i="1" s="1"/>
  <c r="W27" i="1"/>
  <c r="W31" i="1" s="1"/>
  <c r="G27" i="1"/>
  <c r="G31" i="1" s="1"/>
  <c r="U48" i="3"/>
  <c r="CL27" i="1"/>
  <c r="CL31" i="1" s="1"/>
  <c r="BV27" i="1"/>
  <c r="BV31" i="1" s="1"/>
  <c r="BF27" i="1"/>
  <c r="BF31" i="1" s="1"/>
  <c r="AP27" i="1"/>
  <c r="AP31" i="1" s="1"/>
  <c r="Z27" i="1"/>
  <c r="Z31" i="1" s="1"/>
  <c r="J27" i="1"/>
  <c r="J31" i="1" s="1"/>
  <c r="CW27" i="1"/>
  <c r="CW31" i="1" s="1"/>
  <c r="AK27" i="1"/>
  <c r="AK31" i="1" s="1"/>
  <c r="CC27" i="1"/>
  <c r="CC31" i="1" s="1"/>
  <c r="Q27" i="1"/>
  <c r="Q31" i="1" s="1"/>
  <c r="AS27" i="1"/>
  <c r="AS31" i="1" s="1"/>
  <c r="BU27" i="1"/>
  <c r="BU31" i="1" s="1"/>
  <c r="CZ27" i="1"/>
  <c r="CZ31" i="1" s="1"/>
  <c r="HE31" i="1" l="1"/>
  <c r="U26" i="3" l="1"/>
  <c r="CG31" i="3" s="1"/>
  <c r="U10" i="3"/>
  <c r="CE13" i="3" s="1"/>
  <c r="U51" i="3"/>
  <c r="U52" i="3"/>
  <c r="BA31" i="3"/>
  <c r="BQ31" i="3"/>
  <c r="BO13" i="3"/>
  <c r="DY26" i="1"/>
  <c r="DY30" i="1" s="1"/>
  <c r="FE26" i="1"/>
  <c r="FE30" i="1" s="1"/>
  <c r="ET26" i="1"/>
  <c r="ET30" i="1" s="1"/>
  <c r="FO26" i="1"/>
  <c r="FO30" i="1" s="1"/>
  <c r="CH31" i="3"/>
  <c r="CX31" i="3"/>
  <c r="CF13" i="3"/>
  <c r="EF26" i="1"/>
  <c r="EF30" i="1" s="1"/>
  <c r="CQ31" i="3"/>
  <c r="DG31" i="3"/>
  <c r="CO13" i="3"/>
  <c r="X31" i="3"/>
  <c r="DP31" i="3"/>
  <c r="AL13" i="3"/>
  <c r="GJ26" i="1"/>
  <c r="GJ30" i="1" s="1"/>
  <c r="DF13" i="3"/>
  <c r="BE31" i="3"/>
  <c r="CK31" i="3"/>
  <c r="BS13" i="3"/>
  <c r="CI13" i="3"/>
  <c r="ES26" i="1"/>
  <c r="ES30" i="1" s="1"/>
  <c r="FI26" i="1"/>
  <c r="FI30" i="1" s="1"/>
  <c r="DR26" i="1"/>
  <c r="DR30" i="1" s="1"/>
  <c r="EH26" i="1"/>
  <c r="EH30" i="1" s="1"/>
  <c r="GT26" i="1"/>
  <c r="GT30" i="1" s="1"/>
  <c r="DG26" i="1"/>
  <c r="DG30" i="1" s="1"/>
  <c r="FC26" i="1"/>
  <c r="FC30" i="1" s="1"/>
  <c r="FS26" i="1"/>
  <c r="FS30" i="1" s="1"/>
  <c r="Z31" i="3"/>
  <c r="AP31" i="3"/>
  <c r="DR31" i="3"/>
  <c r="BT13" i="3"/>
  <c r="DP26" i="1"/>
  <c r="DP30" i="1" s="1"/>
  <c r="AI31" i="3"/>
  <c r="DK31" i="3"/>
  <c r="AG13" i="3"/>
  <c r="ER26" i="1"/>
  <c r="ER30" i="1" s="1"/>
  <c r="AB31" i="3"/>
  <c r="Z13" i="3"/>
  <c r="AP13" i="3"/>
  <c r="FT26" i="1"/>
  <c r="FT30" i="1" s="1"/>
  <c r="B25" i="1"/>
  <c r="BI31" i="3"/>
  <c r="BY31" i="3"/>
  <c r="BW13" i="3"/>
  <c r="DH13" i="3"/>
  <c r="GS26" i="1"/>
  <c r="GS30" i="1" s="1"/>
  <c r="DV26" i="1"/>
  <c r="DV30" i="1" s="1"/>
  <c r="DK26" i="1"/>
  <c r="DK30" i="1" s="1"/>
  <c r="FW26" i="1"/>
  <c r="FW30" i="1" s="1"/>
  <c r="BZ31" i="3"/>
  <c r="AB13" i="3"/>
  <c r="DI13" i="3"/>
  <c r="W31" i="3"/>
  <c r="CY31" i="3"/>
  <c r="AK13" i="3"/>
  <c r="GN26" i="1"/>
  <c r="GN30" i="1" s="1"/>
  <c r="AF31" i="3"/>
  <c r="DH31" i="3"/>
  <c r="AT13" i="3"/>
  <c r="FD26" i="1"/>
  <c r="FD30" i="1" s="1"/>
  <c r="AG31" i="3"/>
  <c r="FA26" i="1"/>
  <c r="FA30" i="1" s="1"/>
  <c r="DJ26" i="1"/>
  <c r="DJ30" i="1" s="1"/>
  <c r="BN31" i="3"/>
  <c r="AF13" i="3"/>
  <c r="BU13" i="3"/>
  <c r="CF31" i="3"/>
  <c r="CY13" i="3"/>
  <c r="DI31" i="3"/>
  <c r="FQ26" i="1"/>
  <c r="FQ30" i="1" s="1"/>
  <c r="DZ26" i="1"/>
  <c r="DZ30" i="1" s="1"/>
  <c r="DD26" i="1"/>
  <c r="DD30" i="1" s="1"/>
  <c r="BG31" i="3"/>
  <c r="DS31" i="3"/>
  <c r="BN13" i="3"/>
  <c r="DO13" i="3"/>
  <c r="GW26" i="1"/>
  <c r="GW30" i="1" s="1"/>
  <c r="DO26" i="1"/>
  <c r="DO30" i="1" s="1"/>
  <c r="CM31" i="3"/>
  <c r="FX26" i="1"/>
  <c r="FX30" i="1" s="1"/>
  <c r="AE13" i="3"/>
  <c r="DU26" i="1"/>
  <c r="DU30" i="1" s="1"/>
  <c r="HB26" i="1"/>
  <c r="HB30" i="1" s="1"/>
  <c r="FK26" i="1"/>
  <c r="FK30" i="1" s="1"/>
  <c r="BL13" i="3"/>
  <c r="EV26" i="1"/>
  <c r="EV30" i="1" s="1"/>
  <c r="AO13" i="3"/>
  <c r="DD13" i="3"/>
  <c r="CD13" i="3"/>
  <c r="CC31" i="3"/>
  <c r="FF26" i="1"/>
  <c r="FF30" i="1" s="1"/>
  <c r="GA26" i="1"/>
  <c r="GA30" i="1" s="1"/>
  <c r="AA31" i="3"/>
  <c r="BE13" i="3"/>
  <c r="DB13" i="3"/>
  <c r="DU13" i="3"/>
  <c r="U14" i="3"/>
  <c r="BK26" i="1"/>
  <c r="BK30" i="1" s="1"/>
  <c r="AY26" i="1"/>
  <c r="AY30" i="1" s="1"/>
  <c r="AJ26" i="1"/>
  <c r="AJ30" i="1" s="1"/>
  <c r="AE26" i="1"/>
  <c r="AE30" i="1" s="1"/>
  <c r="V26" i="1"/>
  <c r="V30" i="1" s="1"/>
  <c r="BU26" i="1"/>
  <c r="BU30" i="1" s="1"/>
  <c r="BM26" i="1"/>
  <c r="BM30" i="1" s="1"/>
  <c r="CR26" i="1"/>
  <c r="CR30" i="1"/>
  <c r="G26" i="1"/>
  <c r="G30" i="1" s="1"/>
  <c r="BA26" i="1"/>
  <c r="BA30" i="1" s="1"/>
  <c r="BF26" i="1"/>
  <c r="BF30" i="1" s="1"/>
  <c r="AC26" i="1"/>
  <c r="AC30" i="1" s="1"/>
  <c r="AK26" i="1"/>
  <c r="AK30" i="1" s="1"/>
  <c r="AL26" i="1"/>
  <c r="AL30" i="1" s="1"/>
  <c r="BL26" i="1"/>
  <c r="BL30" i="1"/>
  <c r="N26" i="1"/>
  <c r="N30" i="1" s="1"/>
  <c r="CL26" i="1"/>
  <c r="CL30" i="1" s="1"/>
  <c r="CH26" i="1"/>
  <c r="CH30" i="1" s="1"/>
  <c r="BC26" i="1"/>
  <c r="BC30" i="1" s="1"/>
  <c r="BS26" i="1"/>
  <c r="BS30" i="1" s="1"/>
  <c r="AW26" i="1"/>
  <c r="AW30" i="1" s="1"/>
  <c r="BH26" i="1"/>
  <c r="BH30" i="1" s="1"/>
  <c r="CN26" i="1"/>
  <c r="CN30" i="1"/>
  <c r="AF26" i="1"/>
  <c r="AF30" i="1" s="1"/>
  <c r="BX26" i="1"/>
  <c r="BX30" i="1" s="1"/>
  <c r="CC26" i="1"/>
  <c r="CC30" i="1" s="1"/>
  <c r="AI26" i="1"/>
  <c r="AI30" i="1" s="1"/>
  <c r="CA26" i="1"/>
  <c r="CA30" i="1" s="1"/>
  <c r="R26" i="1"/>
  <c r="R30" i="1" s="1"/>
  <c r="S26" i="1"/>
  <c r="S30" i="1" s="1"/>
  <c r="BE26" i="1"/>
  <c r="BE30" i="1" s="1"/>
  <c r="CT26" i="1"/>
  <c r="CT30" i="1" s="1"/>
  <c r="K26" i="1"/>
  <c r="K30" i="1" s="1"/>
  <c r="L26" i="1"/>
  <c r="L30" i="1" s="1"/>
  <c r="W26" i="3"/>
  <c r="X26" i="1"/>
  <c r="X30" i="1" s="1"/>
  <c r="CY26" i="1"/>
  <c r="CY30" i="1" s="1"/>
  <c r="E26" i="1"/>
  <c r="E30" i="1" s="1"/>
  <c r="I26" i="1"/>
  <c r="I30" i="1" s="1"/>
  <c r="BY26" i="1"/>
  <c r="BY30" i="1" s="1"/>
  <c r="BO26" i="1"/>
  <c r="BO30" i="1" s="1"/>
  <c r="AU26" i="1"/>
  <c r="AU30" i="1" s="1"/>
  <c r="D26" i="1"/>
  <c r="D30" i="1" s="1"/>
  <c r="Z26" i="1"/>
  <c r="Z30" i="1" s="1"/>
  <c r="B26" i="1"/>
  <c r="BW26" i="1"/>
  <c r="BW30" i="1" s="1"/>
  <c r="O26" i="1"/>
  <c r="O30" i="1" s="1"/>
  <c r="AM26" i="1"/>
  <c r="AM30" i="1" s="1"/>
  <c r="AP26" i="1"/>
  <c r="AP30" i="1" s="1"/>
  <c r="AT26" i="1"/>
  <c r="AT30" i="1" s="1"/>
  <c r="CB26" i="1"/>
  <c r="CB30" i="1" s="1"/>
  <c r="AX26" i="1"/>
  <c r="AX30" i="1" s="1"/>
  <c r="C26" i="1"/>
  <c r="C30" i="1" s="1"/>
  <c r="BI26" i="1"/>
  <c r="BI30" i="1" s="1"/>
  <c r="CX26" i="1"/>
  <c r="CX30" i="1" s="1"/>
  <c r="BZ26" i="1"/>
  <c r="BZ30" i="1" s="1"/>
  <c r="CM26" i="1"/>
  <c r="CM30" i="1" s="1"/>
  <c r="AN26" i="1"/>
  <c r="AN30" i="1" s="1"/>
  <c r="BN26" i="1"/>
  <c r="BN30" i="1" s="1"/>
  <c r="AA26" i="1"/>
  <c r="AA30" i="1" s="1"/>
  <c r="U26" i="1"/>
  <c r="U30" i="1" s="1"/>
  <c r="T26" i="1"/>
  <c r="T30" i="1" s="1"/>
  <c r="BB26" i="1"/>
  <c r="BB30" i="1" s="1"/>
  <c r="BJ26" i="1"/>
  <c r="BJ30" i="1" s="1"/>
  <c r="AS26" i="1"/>
  <c r="AS30" i="1" s="1"/>
  <c r="BP26" i="1"/>
  <c r="BP30" i="1" s="1"/>
  <c r="W26" i="1"/>
  <c r="W30" i="1" s="1"/>
  <c r="CU26" i="1"/>
  <c r="CU30" i="1" s="1"/>
  <c r="P26" i="1"/>
  <c r="P30" i="1" s="1"/>
  <c r="M26" i="1"/>
  <c r="M30" i="1" s="1"/>
  <c r="Q26" i="1"/>
  <c r="Q30" i="1" s="1"/>
  <c r="BD26" i="1"/>
  <c r="BD30" i="1" s="1"/>
  <c r="AV26" i="1"/>
  <c r="AV30" i="1" s="1"/>
  <c r="J26" i="1"/>
  <c r="J30" i="1" s="1"/>
  <c r="BR26" i="1"/>
  <c r="BR30" i="1" s="1"/>
  <c r="CK26" i="1"/>
  <c r="CK30" i="1" s="1"/>
  <c r="AQ26" i="1"/>
  <c r="AQ30" i="1" s="1"/>
  <c r="F26" i="1"/>
  <c r="F30" i="1"/>
  <c r="CV26" i="1"/>
  <c r="CV30" i="1" s="1"/>
  <c r="CD26" i="1"/>
  <c r="CD30" i="1" s="1"/>
  <c r="CJ26" i="1"/>
  <c r="CJ30" i="1" s="1"/>
  <c r="BT26" i="1"/>
  <c r="BT30" i="1" s="1"/>
  <c r="CS26" i="1"/>
  <c r="CS30" i="1" s="1"/>
  <c r="H26" i="1"/>
  <c r="H30" i="1" s="1"/>
  <c r="U30" i="3"/>
  <c r="CW26" i="1"/>
  <c r="CW30" i="1" s="1"/>
  <c r="CF26" i="1"/>
  <c r="CF30" i="1" s="1"/>
  <c r="AZ26" i="1"/>
  <c r="AZ30" i="1" s="1"/>
  <c r="CE26" i="1"/>
  <c r="CE30" i="1" s="1"/>
  <c r="CG26" i="1"/>
  <c r="CG30" i="1"/>
  <c r="AD26" i="1"/>
  <c r="AD30" i="1" s="1"/>
  <c r="AG26" i="1"/>
  <c r="AG30" i="1" s="1"/>
  <c r="BV26" i="1"/>
  <c r="BV30" i="1" s="1"/>
  <c r="BG26" i="1"/>
  <c r="BG30" i="1" s="1"/>
  <c r="CO53" i="3" l="1"/>
  <c r="AY13" i="3"/>
  <c r="GZ25" i="1"/>
  <c r="GZ29" i="1" s="1"/>
  <c r="GV25" i="1"/>
  <c r="GV29" i="1" s="1"/>
  <c r="GR25" i="1"/>
  <c r="GR29" i="1" s="1"/>
  <c r="GN25" i="1"/>
  <c r="GN29" i="1" s="1"/>
  <c r="GJ25" i="1"/>
  <c r="GJ29" i="1" s="1"/>
  <c r="GF25" i="1"/>
  <c r="GF29" i="1" s="1"/>
  <c r="GB25" i="1"/>
  <c r="GB29" i="1" s="1"/>
  <c r="FX25" i="1"/>
  <c r="FX29" i="1" s="1"/>
  <c r="FT25" i="1"/>
  <c r="FT29" i="1" s="1"/>
  <c r="FP25" i="1"/>
  <c r="FP29" i="1" s="1"/>
  <c r="FL25" i="1"/>
  <c r="FL29" i="1" s="1"/>
  <c r="FH25" i="1"/>
  <c r="FH29" i="1" s="1"/>
  <c r="FD25" i="1"/>
  <c r="FD29" i="1" s="1"/>
  <c r="EZ25" i="1"/>
  <c r="EZ29" i="1" s="1"/>
  <c r="EV25" i="1"/>
  <c r="EV29" i="1" s="1"/>
  <c r="ER25" i="1"/>
  <c r="ER29" i="1" s="1"/>
  <c r="EN25" i="1"/>
  <c r="EN29" i="1" s="1"/>
  <c r="EJ25" i="1"/>
  <c r="EJ29" i="1" s="1"/>
  <c r="EF25" i="1"/>
  <c r="EF29" i="1" s="1"/>
  <c r="EB25" i="1"/>
  <c r="EB29" i="1" s="1"/>
  <c r="DX25" i="1"/>
  <c r="DX29" i="1" s="1"/>
  <c r="DT25" i="1"/>
  <c r="DT29" i="1" s="1"/>
  <c r="DP25" i="1"/>
  <c r="DP29" i="1" s="1"/>
  <c r="DL25" i="1"/>
  <c r="DL29" i="1" s="1"/>
  <c r="DH25" i="1"/>
  <c r="DH29" i="1" s="1"/>
  <c r="DD25" i="1"/>
  <c r="DD29" i="1" s="1"/>
  <c r="CZ25" i="1"/>
  <c r="CZ29" i="1" s="1"/>
  <c r="CV25" i="1"/>
  <c r="CV29" i="1" s="1"/>
  <c r="CR25" i="1"/>
  <c r="CR29" i="1" s="1"/>
  <c r="CN25" i="1"/>
  <c r="CN29" i="1" s="1"/>
  <c r="CJ25" i="1"/>
  <c r="CJ29" i="1" s="1"/>
  <c r="CF25" i="1"/>
  <c r="CF29" i="1" s="1"/>
  <c r="CB25" i="1"/>
  <c r="CB29" i="1" s="1"/>
  <c r="BX25" i="1"/>
  <c r="BX29" i="1" s="1"/>
  <c r="BT25" i="1"/>
  <c r="BT29" i="1" s="1"/>
  <c r="BP25" i="1"/>
  <c r="BP29" i="1" s="1"/>
  <c r="BL25" i="1"/>
  <c r="BL29" i="1" s="1"/>
  <c r="BH25" i="1"/>
  <c r="BH29" i="1" s="1"/>
  <c r="BD25" i="1"/>
  <c r="BD29" i="1" s="1"/>
  <c r="AZ25" i="1"/>
  <c r="AZ29" i="1" s="1"/>
  <c r="AV25" i="1"/>
  <c r="AV29" i="1" s="1"/>
  <c r="AR25" i="1"/>
  <c r="AR29" i="1" s="1"/>
  <c r="AN25" i="1"/>
  <c r="AN29" i="1" s="1"/>
  <c r="AJ25" i="1"/>
  <c r="AJ29" i="1" s="1"/>
  <c r="AF25" i="1"/>
  <c r="AF29" i="1" s="1"/>
  <c r="AB25" i="1"/>
  <c r="AB29" i="1" s="1"/>
  <c r="X25" i="1"/>
  <c r="X29" i="1" s="1"/>
  <c r="T25" i="1"/>
  <c r="T29" i="1" s="1"/>
  <c r="P25" i="1"/>
  <c r="P29" i="1" s="1"/>
  <c r="L25" i="1"/>
  <c r="L29" i="1" s="1"/>
  <c r="H25" i="1"/>
  <c r="H29" i="1" s="1"/>
  <c r="D25" i="1"/>
  <c r="D29" i="1" s="1"/>
  <c r="HC25" i="1"/>
  <c r="HC29" i="1" s="1"/>
  <c r="GY25" i="1"/>
  <c r="GY29" i="1" s="1"/>
  <c r="GU25" i="1"/>
  <c r="GU29" i="1" s="1"/>
  <c r="GQ25" i="1"/>
  <c r="GQ29" i="1" s="1"/>
  <c r="GM25" i="1"/>
  <c r="GI25" i="1"/>
  <c r="GI29" i="1" s="1"/>
  <c r="GE25" i="1"/>
  <c r="GE29" i="1" s="1"/>
  <c r="GA25" i="1"/>
  <c r="GA29" i="1" s="1"/>
  <c r="FW25" i="1"/>
  <c r="FW29" i="1" s="1"/>
  <c r="FS25" i="1"/>
  <c r="FS29" i="1" s="1"/>
  <c r="FO25" i="1"/>
  <c r="FO29" i="1" s="1"/>
  <c r="FK25" i="1"/>
  <c r="FK29" i="1" s="1"/>
  <c r="FG25" i="1"/>
  <c r="FG29" i="1" s="1"/>
  <c r="FC25" i="1"/>
  <c r="FC29" i="1" s="1"/>
  <c r="EY25" i="1"/>
  <c r="EY29" i="1" s="1"/>
  <c r="EU25" i="1"/>
  <c r="EU29" i="1" s="1"/>
  <c r="EQ25" i="1"/>
  <c r="EQ29" i="1" s="1"/>
  <c r="EM25" i="1"/>
  <c r="EM29" i="1" s="1"/>
  <c r="EI25" i="1"/>
  <c r="EI29" i="1" s="1"/>
  <c r="EE25" i="1"/>
  <c r="EE29" i="1" s="1"/>
  <c r="EA25" i="1"/>
  <c r="EA29" i="1" s="1"/>
  <c r="DW25" i="1"/>
  <c r="DW29" i="1" s="1"/>
  <c r="DS25" i="1"/>
  <c r="DS29" i="1" s="1"/>
  <c r="DO25" i="1"/>
  <c r="DO29" i="1" s="1"/>
  <c r="DK25" i="1"/>
  <c r="DK29" i="1" s="1"/>
  <c r="DG25" i="1"/>
  <c r="DG29" i="1" s="1"/>
  <c r="DC25" i="1"/>
  <c r="DC29" i="1" s="1"/>
  <c r="CY25" i="1"/>
  <c r="CY29" i="1" s="1"/>
  <c r="CU25" i="1"/>
  <c r="CU29" i="1" s="1"/>
  <c r="CQ25" i="1"/>
  <c r="CQ29" i="1" s="1"/>
  <c r="CM25" i="1"/>
  <c r="CM29" i="1" s="1"/>
  <c r="CI25" i="1"/>
  <c r="CI29" i="1" s="1"/>
  <c r="CE25" i="1"/>
  <c r="CE29" i="1" s="1"/>
  <c r="CA25" i="1"/>
  <c r="CA29" i="1" s="1"/>
  <c r="BW25" i="1"/>
  <c r="BW29" i="1" s="1"/>
  <c r="BS25" i="1"/>
  <c r="BS29" i="1" s="1"/>
  <c r="BO25" i="1"/>
  <c r="BO29" i="1" s="1"/>
  <c r="BK25" i="1"/>
  <c r="BK29" i="1" s="1"/>
  <c r="BG25" i="1"/>
  <c r="BG29" i="1" s="1"/>
  <c r="BC25" i="1"/>
  <c r="BC29" i="1" s="1"/>
  <c r="AY25" i="1"/>
  <c r="AY29" i="1" s="1"/>
  <c r="AU25" i="1"/>
  <c r="AU29" i="1" s="1"/>
  <c r="AQ25" i="1"/>
  <c r="AQ29" i="1" s="1"/>
  <c r="AM25" i="1"/>
  <c r="AM29" i="1" s="1"/>
  <c r="AI25" i="1"/>
  <c r="AI29" i="1" s="1"/>
  <c r="AE25" i="1"/>
  <c r="AE29" i="1" s="1"/>
  <c r="AA25" i="1"/>
  <c r="AA29" i="1" s="1"/>
  <c r="W25" i="1"/>
  <c r="W29" i="1" s="1"/>
  <c r="S25" i="1"/>
  <c r="S29" i="1" s="1"/>
  <c r="O25" i="1"/>
  <c r="O29" i="1" s="1"/>
  <c r="K25" i="1"/>
  <c r="K29" i="1" s="1"/>
  <c r="G25" i="1"/>
  <c r="G29" i="1" s="1"/>
  <c r="C25" i="1"/>
  <c r="C29" i="1" s="1"/>
  <c r="GW25" i="1"/>
  <c r="GW29" i="1" s="1"/>
  <c r="GK25" i="1"/>
  <c r="GK29" i="1" s="1"/>
  <c r="GG25" i="1"/>
  <c r="GG29" i="1" s="1"/>
  <c r="FY25" i="1"/>
  <c r="FY29" i="1" s="1"/>
  <c r="FM25" i="1"/>
  <c r="FM29" i="1" s="1"/>
  <c r="FE25" i="1"/>
  <c r="FE29" i="1" s="1"/>
  <c r="ES25" i="1"/>
  <c r="ES29" i="1" s="1"/>
  <c r="EK25" i="1"/>
  <c r="EK29" i="1" s="1"/>
  <c r="EG25" i="1"/>
  <c r="EG29" i="1" s="1"/>
  <c r="DY25" i="1"/>
  <c r="DY29" i="1" s="1"/>
  <c r="DQ25" i="1"/>
  <c r="DQ29" i="1" s="1"/>
  <c r="DI25" i="1"/>
  <c r="DI29" i="1" s="1"/>
  <c r="DA25" i="1"/>
  <c r="DA29" i="1" s="1"/>
  <c r="CS25" i="1"/>
  <c r="CS29" i="1" s="1"/>
  <c r="HB25" i="1"/>
  <c r="HB29" i="1" s="1"/>
  <c r="GX25" i="1"/>
  <c r="GX29" i="1" s="1"/>
  <c r="GT25" i="1"/>
  <c r="GT29" i="1" s="1"/>
  <c r="GP25" i="1"/>
  <c r="GP29" i="1" s="1"/>
  <c r="GL25" i="1"/>
  <c r="GL29" i="1" s="1"/>
  <c r="GH25" i="1"/>
  <c r="GH29" i="1" s="1"/>
  <c r="GD25" i="1"/>
  <c r="GD29" i="1" s="1"/>
  <c r="FZ25" i="1"/>
  <c r="FZ29" i="1" s="1"/>
  <c r="FV25" i="1"/>
  <c r="FV29" i="1" s="1"/>
  <c r="FR25" i="1"/>
  <c r="FR29" i="1" s="1"/>
  <c r="FN25" i="1"/>
  <c r="FN29" i="1" s="1"/>
  <c r="FJ25" i="1"/>
  <c r="FJ29" i="1" s="1"/>
  <c r="FF25" i="1"/>
  <c r="FF29" i="1" s="1"/>
  <c r="FB25" i="1"/>
  <c r="FB29" i="1" s="1"/>
  <c r="EX25" i="1"/>
  <c r="EX29" i="1" s="1"/>
  <c r="ET25" i="1"/>
  <c r="ET29" i="1" s="1"/>
  <c r="EP25" i="1"/>
  <c r="EP29" i="1" s="1"/>
  <c r="EL25" i="1"/>
  <c r="EL29" i="1" s="1"/>
  <c r="EH25" i="1"/>
  <c r="EH29" i="1" s="1"/>
  <c r="ED25" i="1"/>
  <c r="ED29" i="1" s="1"/>
  <c r="DZ25" i="1"/>
  <c r="DZ29" i="1" s="1"/>
  <c r="DV25" i="1"/>
  <c r="DV29" i="1" s="1"/>
  <c r="DR25" i="1"/>
  <c r="DR29" i="1" s="1"/>
  <c r="DN25" i="1"/>
  <c r="DN29" i="1" s="1"/>
  <c r="DJ25" i="1"/>
  <c r="DJ29" i="1" s="1"/>
  <c r="DF25" i="1"/>
  <c r="DF29" i="1" s="1"/>
  <c r="DB25" i="1"/>
  <c r="DB29" i="1" s="1"/>
  <c r="CX25" i="1"/>
  <c r="CX29" i="1" s="1"/>
  <c r="CT25" i="1"/>
  <c r="CT29" i="1" s="1"/>
  <c r="CP25" i="1"/>
  <c r="CP29" i="1" s="1"/>
  <c r="CL25" i="1"/>
  <c r="CL29" i="1" s="1"/>
  <c r="CH25" i="1"/>
  <c r="CH29" i="1" s="1"/>
  <c r="CD25" i="1"/>
  <c r="CD29" i="1" s="1"/>
  <c r="BZ25" i="1"/>
  <c r="BZ29" i="1" s="1"/>
  <c r="BV25" i="1"/>
  <c r="BV29" i="1" s="1"/>
  <c r="BR25" i="1"/>
  <c r="BR29" i="1" s="1"/>
  <c r="BN25" i="1"/>
  <c r="BN29" i="1" s="1"/>
  <c r="BJ25" i="1"/>
  <c r="BJ29" i="1" s="1"/>
  <c r="BF25" i="1"/>
  <c r="BF29" i="1" s="1"/>
  <c r="BB25" i="1"/>
  <c r="BB29" i="1" s="1"/>
  <c r="AX25" i="1"/>
  <c r="AX29" i="1" s="1"/>
  <c r="AT25" i="1"/>
  <c r="AT29" i="1" s="1"/>
  <c r="AP25" i="1"/>
  <c r="AP29" i="1" s="1"/>
  <c r="AL25" i="1"/>
  <c r="AL29" i="1" s="1"/>
  <c r="AH25" i="1"/>
  <c r="AH29" i="1" s="1"/>
  <c r="AD25" i="1"/>
  <c r="AD29" i="1" s="1"/>
  <c r="Z25" i="1"/>
  <c r="Z29" i="1" s="1"/>
  <c r="V25" i="1"/>
  <c r="V29" i="1" s="1"/>
  <c r="R25" i="1"/>
  <c r="R29" i="1" s="1"/>
  <c r="N25" i="1"/>
  <c r="N29" i="1" s="1"/>
  <c r="J25" i="1"/>
  <c r="J29" i="1" s="1"/>
  <c r="F25" i="1"/>
  <c r="F29" i="1" s="1"/>
  <c r="HA25" i="1"/>
  <c r="HA29" i="1" s="1"/>
  <c r="GO25" i="1"/>
  <c r="GO29" i="1" s="1"/>
  <c r="GC25" i="1"/>
  <c r="GC29" i="1" s="1"/>
  <c r="FU25" i="1"/>
  <c r="FU29" i="1" s="1"/>
  <c r="FQ25" i="1"/>
  <c r="FQ29" i="1" s="1"/>
  <c r="FI25" i="1"/>
  <c r="FI29" i="1" s="1"/>
  <c r="FA25" i="1"/>
  <c r="FA29" i="1" s="1"/>
  <c r="EW25" i="1"/>
  <c r="EW29" i="1" s="1"/>
  <c r="EO25" i="1"/>
  <c r="EO29" i="1" s="1"/>
  <c r="EC25" i="1"/>
  <c r="EC29" i="1" s="1"/>
  <c r="DU25" i="1"/>
  <c r="DU29" i="1" s="1"/>
  <c r="DM25" i="1"/>
  <c r="DM29" i="1" s="1"/>
  <c r="DE25" i="1"/>
  <c r="DE29" i="1" s="1"/>
  <c r="CW25" i="1"/>
  <c r="CW29" i="1" s="1"/>
  <c r="CG25" i="1"/>
  <c r="CG29" i="1" s="1"/>
  <c r="BQ25" i="1"/>
  <c r="BQ29" i="1" s="1"/>
  <c r="BA25" i="1"/>
  <c r="BA29" i="1" s="1"/>
  <c r="AK25" i="1"/>
  <c r="AK29" i="1" s="1"/>
  <c r="U25" i="1"/>
  <c r="U29" i="1" s="1"/>
  <c r="E25" i="1"/>
  <c r="E29" i="1" s="1"/>
  <c r="BE25" i="1"/>
  <c r="BE29" i="1" s="1"/>
  <c r="GS25" i="1"/>
  <c r="GS29" i="1" s="1"/>
  <c r="CC25" i="1"/>
  <c r="CC29" i="1" s="1"/>
  <c r="BM25" i="1"/>
  <c r="BM29" i="1" s="1"/>
  <c r="AW25" i="1"/>
  <c r="AW29" i="1" s="1"/>
  <c r="AG25" i="1"/>
  <c r="AG29" i="1" s="1"/>
  <c r="Q25" i="1"/>
  <c r="Q29" i="1" s="1"/>
  <c r="BU25" i="1"/>
  <c r="BU29" i="1" s="1"/>
  <c r="Y25" i="1"/>
  <c r="Y29" i="1" s="1"/>
  <c r="I25" i="1"/>
  <c r="I29" i="1" s="1"/>
  <c r="CO25" i="1"/>
  <c r="CO29" i="1" s="1"/>
  <c r="BY25" i="1"/>
  <c r="BY29" i="1" s="1"/>
  <c r="BI25" i="1"/>
  <c r="BI29" i="1" s="1"/>
  <c r="AS25" i="1"/>
  <c r="AS29" i="1" s="1"/>
  <c r="AC25" i="1"/>
  <c r="AC29" i="1" s="1"/>
  <c r="M25" i="1"/>
  <c r="M29" i="1" s="1"/>
  <c r="CK25" i="1"/>
  <c r="CK29" i="1" s="1"/>
  <c r="AO25" i="1"/>
  <c r="AO29" i="1" s="1"/>
  <c r="CP26" i="1"/>
  <c r="CP30" i="1" s="1"/>
  <c r="AO26" i="1"/>
  <c r="AO30" i="1" s="1"/>
  <c r="AR26" i="1"/>
  <c r="AR30" i="1" s="1"/>
  <c r="CO26" i="1"/>
  <c r="CO30" i="1" s="1"/>
  <c r="Y26" i="1"/>
  <c r="Y30" i="1" s="1"/>
  <c r="CT13" i="3"/>
  <c r="DJ31" i="3"/>
  <c r="DL31" i="3"/>
  <c r="BW31" i="3"/>
  <c r="AH31" i="3"/>
  <c r="EP26" i="1"/>
  <c r="EP30" i="1" s="1"/>
  <c r="BM31" i="3"/>
  <c r="AX31" i="3"/>
  <c r="DP13" i="3"/>
  <c r="CV31" i="3"/>
  <c r="DQ13" i="3"/>
  <c r="EU26" i="1"/>
  <c r="EU30" i="1" s="1"/>
  <c r="DE26" i="1"/>
  <c r="DE30" i="1" s="1"/>
  <c r="DR13" i="3"/>
  <c r="DC31" i="3"/>
  <c r="EE26" i="1"/>
  <c r="EE30" i="1" s="1"/>
  <c r="FP26" i="1"/>
  <c r="FP30" i="1" s="1"/>
  <c r="DM13" i="3"/>
  <c r="CB31" i="3"/>
  <c r="CW13" i="3"/>
  <c r="CI31" i="3"/>
  <c r="BX13" i="3"/>
  <c r="BJ31" i="3"/>
  <c r="GH26" i="1"/>
  <c r="GH30" i="1" s="1"/>
  <c r="FM26" i="1"/>
  <c r="FM30" i="1" s="1"/>
  <c r="AQ13" i="3"/>
  <c r="AS31" i="3"/>
  <c r="DE13" i="3"/>
  <c r="BX31" i="3"/>
  <c r="CS13" i="3"/>
  <c r="CU31" i="3"/>
  <c r="GB26" i="1"/>
  <c r="GB30" i="1" s="1"/>
  <c r="DB31" i="3"/>
  <c r="GY26" i="1"/>
  <c r="GY30" i="1" s="1"/>
  <c r="GD26" i="1"/>
  <c r="GD30" i="1" s="1"/>
  <c r="DB26" i="1"/>
  <c r="DB30" i="1" s="1"/>
  <c r="DM26" i="1"/>
  <c r="DM30" i="1" s="1"/>
  <c r="BC13" i="3"/>
  <c r="Y31" i="3"/>
  <c r="CX13" i="3"/>
  <c r="CJ31" i="3"/>
  <c r="BY13" i="3"/>
  <c r="BK31" i="3"/>
  <c r="BP13" i="3"/>
  <c r="BB31" i="3"/>
  <c r="EI26" i="1"/>
  <c r="EI30" i="1" s="1"/>
  <c r="AI13" i="3"/>
  <c r="AH26" i="1"/>
  <c r="AH30" i="1" s="1"/>
  <c r="BQ26" i="1"/>
  <c r="BQ30" i="1" s="1"/>
  <c r="AB26" i="1"/>
  <c r="AB30" i="1" s="1"/>
  <c r="CI26" i="1"/>
  <c r="CI30" i="1" s="1"/>
  <c r="CQ26" i="1"/>
  <c r="CQ30" i="1" s="1"/>
  <c r="W10" i="3"/>
  <c r="BP31" i="3"/>
  <c r="EK26" i="1"/>
  <c r="EK30" i="1" s="1"/>
  <c r="AZ31" i="3"/>
  <c r="GG26" i="1"/>
  <c r="GG30" i="1" s="1"/>
  <c r="AU13" i="3"/>
  <c r="AJ31" i="3"/>
  <c r="CD31" i="3"/>
  <c r="GL26" i="1"/>
  <c r="GL30" i="1" s="1"/>
  <c r="CA13" i="3"/>
  <c r="AX13" i="3"/>
  <c r="AQ31" i="3"/>
  <c r="CS31" i="3"/>
  <c r="BJ13" i="3"/>
  <c r="AV31" i="3"/>
  <c r="BQ13" i="3"/>
  <c r="AM31" i="3"/>
  <c r="AR13" i="3"/>
  <c r="AT31" i="3"/>
  <c r="FB26" i="1"/>
  <c r="FB30" i="1" s="1"/>
  <c r="DA26" i="1"/>
  <c r="DA30" i="1" s="1"/>
  <c r="AA13" i="3"/>
  <c r="DG13" i="3"/>
  <c r="BF13" i="3"/>
  <c r="BH31" i="3"/>
  <c r="CC13" i="3"/>
  <c r="AY31" i="3"/>
  <c r="CJ13" i="3"/>
  <c r="CL31" i="3"/>
  <c r="GI26" i="1"/>
  <c r="GI30" i="1" s="1"/>
  <c r="DW26" i="1"/>
  <c r="DW30" i="1" s="1"/>
  <c r="EX26" i="1"/>
  <c r="EX30" i="1" s="1"/>
  <c r="GO26" i="1"/>
  <c r="GO30" i="1" s="1"/>
  <c r="EJ26" i="1"/>
  <c r="EJ30" i="1" s="1"/>
  <c r="DA31" i="3"/>
  <c r="DS13" i="3"/>
  <c r="CH13" i="3"/>
  <c r="BD31" i="3"/>
  <c r="BI13" i="3"/>
  <c r="AE31" i="3"/>
  <c r="AZ13" i="3"/>
  <c r="GU26" i="1"/>
  <c r="GU30" i="1" s="1"/>
  <c r="DC26" i="1"/>
  <c r="DC30" i="1" s="1"/>
  <c r="GK26" i="1"/>
  <c r="GK30" i="1" s="1"/>
  <c r="EZ26" i="1"/>
  <c r="EZ30" i="1" s="1"/>
  <c r="CW31" i="3"/>
  <c r="CM53" i="3"/>
  <c r="EV53" i="3"/>
  <c r="FK53" i="3"/>
  <c r="CB53" i="3"/>
  <c r="AL53" i="3"/>
  <c r="DK53" i="3"/>
  <c r="DD53" i="3"/>
  <c r="FT53" i="3"/>
  <c r="EJ53" i="3"/>
  <c r="BM53" i="3"/>
  <c r="AX53" i="3"/>
  <c r="DE53" i="3"/>
  <c r="CH53" i="3"/>
  <c r="BT53" i="3"/>
  <c r="AG53" i="3"/>
  <c r="FW53" i="3"/>
  <c r="AS53" i="3"/>
  <c r="CW53" i="3"/>
  <c r="BJ53" i="3"/>
  <c r="FP53" i="3"/>
  <c r="AA53" i="3"/>
  <c r="EY53" i="3"/>
  <c r="CT53" i="3"/>
  <c r="BP53" i="3"/>
  <c r="DY53" i="3"/>
  <c r="EL53" i="3"/>
  <c r="DI53" i="3"/>
  <c r="EM53" i="3"/>
  <c r="CX53" i="3"/>
  <c r="EZ53" i="3"/>
  <c r="AY53" i="3"/>
  <c r="FA53" i="3"/>
  <c r="AB53" i="3"/>
  <c r="ER53" i="3"/>
  <c r="FF53" i="3"/>
  <c r="CI53" i="3"/>
  <c r="FB53" i="3"/>
  <c r="AQ53" i="3"/>
  <c r="FO53" i="3"/>
  <c r="DJ53" i="3"/>
  <c r="CF53" i="3"/>
  <c r="EE53" i="3"/>
  <c r="AV53" i="3"/>
  <c r="FY53" i="3"/>
  <c r="FC53" i="3"/>
  <c r="FJ53" i="3"/>
  <c r="FE53" i="3"/>
  <c r="BO53" i="3"/>
  <c r="BF53" i="3"/>
  <c r="CN53" i="3"/>
  <c r="DA53" i="3"/>
  <c r="DO53" i="3"/>
  <c r="AF53" i="3"/>
  <c r="EC53" i="3"/>
  <c r="AH53" i="3"/>
  <c r="AE53" i="3"/>
  <c r="BD53" i="3"/>
  <c r="DM53" i="3"/>
  <c r="DR53" i="3"/>
  <c r="AD53" i="3"/>
  <c r="DC53" i="3"/>
  <c r="FV53" i="3"/>
  <c r="BZ53" i="3"/>
  <c r="CQ53" i="3"/>
  <c r="EH53" i="3"/>
  <c r="BY53" i="3"/>
  <c r="AO53" i="3"/>
  <c r="CT31" i="3"/>
  <c r="CQ13" i="3"/>
  <c r="AM53" i="3"/>
  <c r="DF53" i="3"/>
  <c r="AH13" i="3"/>
  <c r="CB13" i="3"/>
  <c r="BQ53" i="3"/>
  <c r="CA53" i="3"/>
  <c r="FU53" i="3"/>
  <c r="ET53" i="3"/>
  <c r="DT53" i="3"/>
  <c r="EN26" i="1"/>
  <c r="EN30" i="1" s="1"/>
  <c r="CK13" i="3"/>
  <c r="AV13" i="3"/>
  <c r="AW31" i="3"/>
  <c r="EW53" i="3"/>
  <c r="EA53" i="3"/>
  <c r="BV53" i="3"/>
  <c r="AR53" i="3"/>
  <c r="Y53" i="3"/>
  <c r="GZ26" i="1"/>
  <c r="GZ30" i="1" s="1"/>
  <c r="DL26" i="1"/>
  <c r="DL30" i="1" s="1"/>
  <c r="CR13" i="3"/>
  <c r="GQ26" i="1"/>
  <c r="GQ30" i="1" s="1"/>
  <c r="FV26" i="1"/>
  <c r="FV30" i="1" s="1"/>
  <c r="DK13" i="3"/>
  <c r="BZ13" i="3"/>
  <c r="CR31" i="3"/>
  <c r="BA13" i="3"/>
  <c r="BS31" i="3"/>
  <c r="CN13" i="3"/>
  <c r="DF31" i="3"/>
  <c r="HC26" i="1"/>
  <c r="HC30" i="1" s="1"/>
  <c r="EQ26" i="1"/>
  <c r="EQ30" i="1" s="1"/>
  <c r="EG26" i="1"/>
  <c r="EG30" i="1" s="1"/>
  <c r="CM13" i="3"/>
  <c r="DE31" i="3"/>
  <c r="DH53" i="3"/>
  <c r="DJ13" i="3"/>
  <c r="CL13" i="3"/>
  <c r="CN31" i="3"/>
  <c r="BM13" i="3"/>
  <c r="BO31" i="3"/>
  <c r="BD13" i="3"/>
  <c r="BF31" i="3"/>
  <c r="EM26" i="1"/>
  <c r="EM30" i="1" s="1"/>
  <c r="FN26" i="1"/>
  <c r="FN30" i="1" s="1"/>
  <c r="FY26" i="1"/>
  <c r="FY30" i="1" s="1"/>
  <c r="EC26" i="1"/>
  <c r="EC30" i="1" s="1"/>
  <c r="GV26" i="1"/>
  <c r="GV30" i="1" s="1"/>
  <c r="DQ31" i="3"/>
  <c r="AO31" i="3"/>
  <c r="DX26" i="1"/>
  <c r="DX30" i="1" s="1"/>
  <c r="BB13" i="3"/>
  <c r="BT31" i="3"/>
  <c r="FH26" i="1"/>
  <c r="FH30" i="1" s="1"/>
  <c r="AC13" i="3"/>
  <c r="AU31" i="3"/>
  <c r="GR26" i="1"/>
  <c r="GR30" i="1" s="1"/>
  <c r="DN31" i="3"/>
  <c r="AL31" i="3"/>
  <c r="FZ26" i="1"/>
  <c r="FZ30" i="1" s="1"/>
  <c r="DN26" i="1"/>
  <c r="DN30" i="1" s="1"/>
  <c r="CU13" i="3"/>
  <c r="DM31" i="3"/>
  <c r="AK31" i="3"/>
  <c r="DT26" i="1"/>
  <c r="DT30" i="1" s="1"/>
  <c r="W53" i="3"/>
  <c r="EU53" i="3"/>
  <c r="CP53" i="3"/>
  <c r="BL53" i="3"/>
  <c r="EG53" i="3"/>
  <c r="BG53" i="3"/>
  <c r="DS53" i="3"/>
  <c r="EK53" i="3"/>
  <c r="BN53" i="3"/>
  <c r="DZ53" i="3"/>
  <c r="AJ53" i="3"/>
  <c r="CV53" i="3"/>
  <c r="CK53" i="3"/>
  <c r="BS53" i="3"/>
  <c r="FI53" i="3"/>
  <c r="DU53" i="3"/>
  <c r="BI53" i="3"/>
  <c r="EB53" i="3"/>
  <c r="BE53" i="3"/>
  <c r="FD53" i="3"/>
  <c r="DL53" i="3"/>
  <c r="AW53" i="3"/>
  <c r="AU53" i="3"/>
  <c r="DG53" i="3"/>
  <c r="FS53" i="3"/>
  <c r="BB53" i="3"/>
  <c r="DN53" i="3"/>
  <c r="X53" i="3"/>
  <c r="CJ53" i="3"/>
  <c r="BA53" i="3"/>
  <c r="FZ53" i="3"/>
  <c r="CE53" i="3"/>
  <c r="EQ53" i="3"/>
  <c r="Z53" i="3"/>
  <c r="CL53" i="3"/>
  <c r="EX53" i="3"/>
  <c r="BH53" i="3"/>
  <c r="EF53" i="3"/>
  <c r="DX53" i="3"/>
  <c r="DQ53" i="3"/>
  <c r="FH53" i="3"/>
  <c r="BC53" i="3"/>
  <c r="GA53" i="3"/>
  <c r="DV53" i="3"/>
  <c r="CR53" i="3"/>
  <c r="CG53" i="3"/>
  <c r="FM53" i="3"/>
  <c r="BW53" i="3"/>
  <c r="EI53" i="3"/>
  <c r="FQ53" i="3"/>
  <c r="CD53" i="3"/>
  <c r="EP53" i="3"/>
  <c r="AZ53" i="3"/>
  <c r="DP53" i="3"/>
  <c r="AK53" i="3"/>
  <c r="CY53" i="3"/>
  <c r="AT53" i="3"/>
  <c r="FR53" i="3"/>
  <c r="AC53" i="3"/>
  <c r="EO53" i="3"/>
  <c r="BK53" i="3"/>
  <c r="DW53" i="3"/>
  <c r="ES53" i="3"/>
  <c r="BR53" i="3"/>
  <c r="ED53" i="3"/>
  <c r="AN53" i="3"/>
  <c r="CZ53" i="3"/>
  <c r="BU53" i="3"/>
  <c r="CC53" i="3"/>
  <c r="CS53" i="3"/>
  <c r="AI53" i="3"/>
  <c r="CU53" i="3"/>
  <c r="FG53" i="3"/>
  <c r="AP53" i="3"/>
  <c r="DB53" i="3"/>
  <c r="FN53" i="3"/>
  <c r="BX53" i="3"/>
  <c r="FL53" i="3"/>
  <c r="EN53" i="3"/>
  <c r="FX53" i="3"/>
  <c r="BK13" i="3"/>
  <c r="DN13" i="3"/>
  <c r="CP13" i="3"/>
  <c r="AD13" i="3"/>
  <c r="BL31" i="3"/>
  <c r="EB26" i="1"/>
  <c r="EB30" i="1" s="1"/>
  <c r="CG13" i="3"/>
  <c r="DO31" i="3"/>
  <c r="BC31" i="3"/>
  <c r="FL26" i="1"/>
  <c r="FL30" i="1" s="1"/>
  <c r="BH13" i="3"/>
  <c r="CP31" i="3"/>
  <c r="AD31" i="3"/>
  <c r="GM26" i="1"/>
  <c r="FG26" i="1"/>
  <c r="FG30" i="1" s="1"/>
  <c r="EA26" i="1"/>
  <c r="EA30" i="1" s="1"/>
  <c r="GX26" i="1"/>
  <c r="GX30" i="1" s="1"/>
  <c r="FR26" i="1"/>
  <c r="FR30" i="1" s="1"/>
  <c r="EL26" i="1"/>
  <c r="EL30" i="1" s="1"/>
  <c r="DF26" i="1"/>
  <c r="DF30" i="1" s="1"/>
  <c r="GC26" i="1"/>
  <c r="GC30" i="1" s="1"/>
  <c r="EW26" i="1"/>
  <c r="EW30" i="1" s="1"/>
  <c r="DQ26" i="1"/>
  <c r="DQ30" i="1" s="1"/>
  <c r="GF26" i="1"/>
  <c r="GF30" i="1" s="1"/>
  <c r="BG13" i="3"/>
  <c r="CO31" i="3"/>
  <c r="AC31" i="3"/>
  <c r="BV13" i="3"/>
  <c r="DD31" i="3"/>
  <c r="AR31" i="3"/>
  <c r="DT13" i="3"/>
  <c r="AW13" i="3"/>
  <c r="CE31" i="3"/>
  <c r="DA13" i="3"/>
  <c r="AN13" i="3"/>
  <c r="BV31" i="3"/>
  <c r="CZ13" i="3"/>
  <c r="AM13" i="3"/>
  <c r="BU31" i="3"/>
  <c r="DC13" i="3"/>
  <c r="BR13" i="3"/>
  <c r="CZ31" i="3"/>
  <c r="AN31" i="3"/>
  <c r="DL13" i="3"/>
  <c r="AS13" i="3"/>
  <c r="CA31" i="3"/>
  <c r="CV13" i="3"/>
  <c r="AJ13" i="3"/>
  <c r="BR31" i="3"/>
  <c r="DH26" i="1"/>
  <c r="DH30" i="1" s="1"/>
  <c r="GE26" i="1"/>
  <c r="GE30" i="1" s="1"/>
  <c r="EY26" i="1"/>
  <c r="EY30" i="1" s="1"/>
  <c r="DS26" i="1"/>
  <c r="DS30" i="1" s="1"/>
  <c r="GP26" i="1"/>
  <c r="GP30" i="1" s="1"/>
  <c r="FJ26" i="1"/>
  <c r="FJ30" i="1" s="1"/>
  <c r="ED26" i="1"/>
  <c r="ED30" i="1" s="1"/>
  <c r="HA26" i="1"/>
  <c r="HA30" i="1" s="1"/>
  <c r="FU26" i="1"/>
  <c r="FU30" i="1" s="1"/>
  <c r="EO26" i="1"/>
  <c r="EO30" i="1" s="1"/>
  <c r="DI26" i="1"/>
  <c r="DI30" i="1" s="1"/>
  <c r="CZ26" i="1"/>
  <c r="CZ30" i="1" s="1"/>
  <c r="HE30" i="1" s="1"/>
  <c r="HE29" i="1" l="1"/>
</calcChain>
</file>

<file path=xl/sharedStrings.xml><?xml version="1.0" encoding="utf-8"?>
<sst xmlns="http://schemas.openxmlformats.org/spreadsheetml/2006/main" count="7026" uniqueCount="1154">
  <si>
    <t>Motor Name</t>
  </si>
  <si>
    <t>Kv</t>
  </si>
  <si>
    <t>Max Watts</t>
  </si>
  <si>
    <t>Max RPM</t>
  </si>
  <si>
    <t>Timing</t>
  </si>
  <si>
    <t>Poles</t>
  </si>
  <si>
    <t>Idle Current</t>
  </si>
  <si>
    <t>__Idle Voltage</t>
  </si>
  <si>
    <t>Resistance</t>
  </si>
  <si>
    <t>Weight</t>
  </si>
  <si>
    <t>Shaft Diameter</t>
  </si>
  <si>
    <t>Link</t>
  </si>
  <si>
    <t>Company</t>
  </si>
  <si>
    <t>A05-10S</t>
  </si>
  <si>
    <t>20-25</t>
  </si>
  <si>
    <t>Length Metric</t>
  </si>
  <si>
    <t>Diameter Metric</t>
  </si>
  <si>
    <t>https://hackermotorusa.com/shop/hacker-brushless-motors/outrunners/a05-10s/</t>
  </si>
  <si>
    <t>A05-13S</t>
  </si>
  <si>
    <t>https://hackermotorusa.com/shop/hacker-brushless-motors/outrunners/a05-13s/</t>
  </si>
  <si>
    <t>A10-12S</t>
  </si>
  <si>
    <t>Switching Frequency</t>
  </si>
  <si>
    <t>8-16</t>
  </si>
  <si>
    <t>https://hackermotorusa.com/shop/hacker-brushless-motors/outrunners/a10-12s/</t>
  </si>
  <si>
    <t>A10-15S</t>
  </si>
  <si>
    <t>https://hackermotorusa.com/shop/hacker-brushless-motors/outrunners/a10-15s/</t>
  </si>
  <si>
    <t>A10-13L</t>
  </si>
  <si>
    <t>https://hackermotorusa.com/shop/hacker-brushless-motors/outrunners/a10-13l/</t>
  </si>
  <si>
    <t>A10-7L</t>
  </si>
  <si>
    <t>https://hackermotorusa.com/shop/hacker-brushless-motors/outrunners/a10-7l/</t>
  </si>
  <si>
    <t>A10-9L</t>
  </si>
  <si>
    <t>https://hackermotorusa.com/shop/hacker-brushless-motors/outrunners/a10-9l/</t>
  </si>
  <si>
    <t>A20-34 S EVO</t>
  </si>
  <si>
    <t>https://hackermotorusa.com/shop/hacker-brushless-motors/outrunners/a20-34-s-evo/</t>
  </si>
  <si>
    <t>A20-50 S EVO</t>
  </si>
  <si>
    <t>https://hackermotorusa.com/shop/hacker-brushless-motors/outrunners/a20-50-s-evo/</t>
  </si>
  <si>
    <t>A20-26 M EVO</t>
  </si>
  <si>
    <t>https://hackermotorusa.com/shop/hacker-brushless-motors/outrunners/a20-26-m-evo/</t>
  </si>
  <si>
    <t>A20-30 M EVO</t>
  </si>
  <si>
    <t>https://hackermotorusa.com/shop/hacker-brushless-motors/outrunners/a20-30-m-evo/</t>
  </si>
  <si>
    <t>A20-12 L 10 pole EVO</t>
  </si>
  <si>
    <t>https://hackermotorusa.com/shop/hacker-brushless-motors/outrunners/a20-12-l-10-pole-evo/</t>
  </si>
  <si>
    <t>A20-20 L EVO</t>
  </si>
  <si>
    <t>https://hackermotorusa.com/shop/hacker-brushless-motors/outrunners/a20-20-l-evo/</t>
  </si>
  <si>
    <t>A20-22 L EVO</t>
  </si>
  <si>
    <t>https://hackermotorusa.com/shop/hacker-brushless-motors/outrunners/a20-22-l-evo/</t>
  </si>
  <si>
    <t>A20-12 XL EVO</t>
  </si>
  <si>
    <t>https://hackermotorusa.com/shop/hacker-brushless-motors/outrunners/a20-12-xl-evo/</t>
  </si>
  <si>
    <t>A20-6 XL 10 pole EVO</t>
  </si>
  <si>
    <t>https://hackermotorusa.com/shop/hacker-brushless-motors/outrunners/a20-6-xl-10-pole-evo/</t>
  </si>
  <si>
    <t>A20-6 XL 8 pole EVO</t>
  </si>
  <si>
    <t>https://hackermotorusa.com/shop/hacker-brushless-motors/outrunners/a20-6-xl-8-pole-evo/</t>
  </si>
  <si>
    <t>A20-8XL EVO</t>
  </si>
  <si>
    <t>https://hackermotorusa.com/shop/hacker-brushless-motors/outrunners/a20-8xl-evo-kv-1500/</t>
  </si>
  <si>
    <t>A20-33 S V3</t>
  </si>
  <si>
    <t>https://hackermotorusa.com/shop/hacker-brushless-motors/outrunners/a30-22-s-v3/</t>
  </si>
  <si>
    <t>A30-28 S V3</t>
  </si>
  <si>
    <t>https://hackermotorusa.com/shop/hacker-brushless-motors/outrunners/a30-28-s-v3/</t>
  </si>
  <si>
    <t>A30-42S-UAV</t>
  </si>
  <si>
    <t>https://hackermotorusa.com/shop/hacker-brushless-motors/outrunners/a30-42s-uav-shaft-with-lht/</t>
  </si>
  <si>
    <t>https://hackermotorusa.com/shop/hacker-brushless-motors/outrunners/a30-42s-uav-shaft-with-rht/</t>
  </si>
  <si>
    <t>A30-52S-UAV</t>
  </si>
  <si>
    <t>https://hackermotorusa.com/shop/hacker-brushless-motors/outrunners/a30-52s-uav-shaft-with-lht/</t>
  </si>
  <si>
    <t>https://hackermotorusa.com/shop/hacker-brushless-motors/outrunners/a30-12-m-v3/</t>
  </si>
  <si>
    <t>https://hackermotorusa.com/shop/hacker-brushless-motors/outrunners/a30-14-m-v2-6-pole/</t>
  </si>
  <si>
    <t>A30-12 M V3</t>
  </si>
  <si>
    <t>A30-14 M V2</t>
  </si>
  <si>
    <t>A30-16 M V3</t>
  </si>
  <si>
    <t>https://hackermotorusa.com/shop/hacker-brushless-motors/outrunners/a30-16-m-v3/</t>
  </si>
  <si>
    <t>A30-18 M V2</t>
  </si>
  <si>
    <t>https://hackermotorusa.com/shop/hacker-brushless-motors/outrunners/a30-18-m-v2-6-pole/</t>
  </si>
  <si>
    <t>A30-24M-UAV</t>
  </si>
  <si>
    <t>https://hackermotorusa.com/shop/hacker-brushless-motors/outrunners/a30-24m-uav-shaft-with-lht/</t>
  </si>
  <si>
    <t>A30-30M-UAV</t>
  </si>
  <si>
    <t>https://hackermotorusa.com/shop/hacker-brushless-motors/outrunners/a30-30m-uav-shaft-with-lht/</t>
  </si>
  <si>
    <t>A30-10 L V3</t>
  </si>
  <si>
    <t>https://hackermotorusa.com/shop/hacker-brushless-motors/outrunners/a30-10-l-v3/</t>
  </si>
  <si>
    <t>A30-12 L V2 6 pole</t>
  </si>
  <si>
    <t>https://hackermotorusa.com/shop/hacker-brushless-motors/outrunners/a30-12-l-v2-6-pole/</t>
  </si>
  <si>
    <t>A30-12 L V3</t>
  </si>
  <si>
    <t>https://hackermotorusa.com/shop/hacker-brushless-motors/outrunners/a30-12-l-v3/</t>
  </si>
  <si>
    <t>A30-14 L V3</t>
  </si>
  <si>
    <t>https://hackermotorusa.com/shop/hacker-brushless-motors/outrunners/a30-14-l-v3/</t>
  </si>
  <si>
    <t>A30-18L-UAV</t>
  </si>
  <si>
    <t>https://hackermotorusa.com/shop/hacker-brushless-motors/outrunners/a30-18l-uav-shaft-with-lht/</t>
  </si>
  <si>
    <t>A30-28L-UAV</t>
  </si>
  <si>
    <t>https://hackermotorusa.com/shop/hacker-brushless-motors/outrunners/a30-28l-uav-shaft-with-lht/</t>
  </si>
  <si>
    <t>A30-10 XL V3</t>
  </si>
  <si>
    <t>https://hackermotorusa.com/shop/hacker-brushless-motors/outrunners/a30-10-xl-v3/</t>
  </si>
  <si>
    <t>A30-12 XL V3</t>
  </si>
  <si>
    <t>https://hackermotorusa.com/shop/hacker-brushless-motors/outrunners/a30-12-xl-v3/</t>
  </si>
  <si>
    <t>A30-8 XL V3</t>
  </si>
  <si>
    <t>https://hackermotorusa.com/shop/hacker-brushless-motors/outrunners/a30-8-xl-v3/</t>
  </si>
  <si>
    <t>A40-10S V2 14 pole</t>
  </si>
  <si>
    <t>https://hackermotorusa.com/shop/hacker-brushless-motors/outrunners/a40-10s-v2-14-pole/</t>
  </si>
  <si>
    <t>A40-10S V2 8 pole</t>
  </si>
  <si>
    <t>https://hackermotorusa.com/shop/hacker-brushless-motors/outrunners/a40-10s-v2-8-pole/</t>
  </si>
  <si>
    <t>A40-12S V2 8 pole</t>
  </si>
  <si>
    <t>https://hackermotorusa.com/shop/hacker-brushless-motors/outrunners/a40-12s-v2-8-pole/</t>
  </si>
  <si>
    <t>A40-16S V2 8 pole</t>
  </si>
  <si>
    <t>https://hackermotorusa.com/shop/hacker-brushless-motors/outrunners/a40-16s-v2-8-pole/</t>
  </si>
  <si>
    <t>A40-10L V2 14 pole</t>
  </si>
  <si>
    <t>https://hackermotorusa.com/shop/hacker-brushless-motors/outrunners/a40-10l-v2-14-pole/</t>
  </si>
  <si>
    <t>A40-10L V2 8 pole</t>
  </si>
  <si>
    <t>https://hackermotorusa.com/shop/hacker-brushless-motors/outrunners/a40-10l-v2-8-pole/</t>
  </si>
  <si>
    <t>A40-12L V2 14 pole</t>
  </si>
  <si>
    <t>https://hackermotorusa.com/shop/hacker-brushless-motors/outrunners/a40-12l-v2-14-pole/</t>
  </si>
  <si>
    <t>A40-14L V2 14 pole</t>
  </si>
  <si>
    <t>https://hackermotorusa.com/shop/hacker-brushless-motors/outrunners/a40-14l-v2-14-pole/</t>
  </si>
  <si>
    <t>A40-8L V2 8 pole</t>
  </si>
  <si>
    <t>https://hackermotorusa.com/shop/hacker-brushless-motors/outrunners/a40-8l-v2-8-pole/</t>
  </si>
  <si>
    <t>A40-14S V2 14 pole</t>
  </si>
  <si>
    <t>https://hackermotorusa.com/shop/hacker-brushless-motors/outrunners/a40-14s-v2-14-pole/</t>
  </si>
  <si>
    <t>A50-10L Turnado V3</t>
  </si>
  <si>
    <t>A50-14 XS V3</t>
  </si>
  <si>
    <t>https://hackermotorusa.com/shop/hacker-brushless-motors/outrunners/a50-14-xs-v3/</t>
  </si>
  <si>
    <t>A50-14L Turnado V3</t>
  </si>
  <si>
    <t>A50-12 S V4</t>
  </si>
  <si>
    <t>https://hackermotorusa.com/shop/hacker-brushless-motors/outrunners/a50-12-s-v3-2/</t>
  </si>
  <si>
    <t>A50-14 S V3</t>
  </si>
  <si>
    <t>https://hackermotorusa.com/shop/hacker-brushless-motors/outrunners/a50-14-s-v3/</t>
  </si>
  <si>
    <t>A50-16 S V3</t>
  </si>
  <si>
    <t>https://hackermotorusa.com/shop/hacker-brushless-motors/outrunners/a50-16-s-v3/</t>
  </si>
  <si>
    <t>A50-6S Turnado V3</t>
  </si>
  <si>
    <t>https://hackermotorusa.com/shop/hacker-brushless-motors/outrunners/a50-6s-turnado-v3/</t>
  </si>
  <si>
    <t>A50-8S Turnado V3</t>
  </si>
  <si>
    <t>https://hackermotorusa.com/shop/hacker-brushless-motors/outrunners/a50-8s-turnado-v3/</t>
  </si>
  <si>
    <t>https://hackermotorusa.com/shop/hacker-brushless-motors/outrunners/a50-10-l-turnado-v3/</t>
  </si>
  <si>
    <t>A50-12 L V3</t>
  </si>
  <si>
    <t>https://hackermotorusa.com/shop/hacker-brushless-motors/outrunners/a50-12-l-v3/</t>
  </si>
  <si>
    <t>A50-14 L V3</t>
  </si>
  <si>
    <t>https://hackermotorusa.com/shop/hacker-brushless-motors/outrunners/a50-14-l-v3/</t>
  </si>
  <si>
    <t>https://hackermotorusa.com/shop/hacker-brushless-motors/outrunners/a50-14l-turnado-v3-with-long-shaft/</t>
  </si>
  <si>
    <t>A50-16 L V3</t>
  </si>
  <si>
    <t>https://hackermotorusa.com/shop/hacker-brushless-motors/outrunners/a50-16-l-v3/</t>
  </si>
  <si>
    <t>A50-12L Turnado V3</t>
  </si>
  <si>
    <t>https://hackermotorusa.com/shop/hacker-brushless-motors/outrunners/a50-12l-turnado-v3-with-long-shaft/</t>
  </si>
  <si>
    <t>A60-5XS V4 28 pole</t>
  </si>
  <si>
    <t>https://hackermotorusa.com/shop/hacker-brushless-motors/outrunners/a60/a60-5xs-v4-28-pole-1900-watt-brushless-motor-420-rpmvolt/</t>
  </si>
  <si>
    <t>A60-6XS V4 28 pole</t>
  </si>
  <si>
    <t>https://hackermotorusa.com/shop/hacker-brushless-motors/outrunners/a60-6xs-v4-28-pole-1900-watt-brushless-motor-370-rpmvolt/</t>
  </si>
  <si>
    <t>A60-7XS V4 28 pole</t>
  </si>
  <si>
    <t>https://hackermotorusa.com/shop/hacker-brushless-motors/outrunners/a60/a60-7xs-v4-28-pole-2400-watt-brushless-motor-320-rpmvolt/</t>
  </si>
  <si>
    <t>A60-5S V4 28 pole</t>
  </si>
  <si>
    <t>https://hackermotorusa.com/shop/hacker-brushless-motors/outrunners/a60/a60-5s-v2-28-pole-copy/</t>
  </si>
  <si>
    <t>A60-7S V4 28 pole</t>
  </si>
  <si>
    <t>https://hackermotorusa.com/shop/hacker-brushless-motors/outrunners/a60/a60-7s-v4-28-pole-3400-watt-brushless-motor-kv/</t>
  </si>
  <si>
    <t>A60-7S V2 28 pole</t>
  </si>
  <si>
    <t>https://hackermotorusa.com/shop/hacker-brushless-motors/outrunners/a60/a60-7s-v2-28-pole/</t>
  </si>
  <si>
    <t>A60-8S V4 28 pole</t>
  </si>
  <si>
    <t>https://hackermotorusa.com/shop/hacker-brushless-motors/outrunners/a60/a60-8s-v4-28-pole-2800-watt-brushless-motor-188-kv/</t>
  </si>
  <si>
    <t>A60-20S V2 28 Pole</t>
  </si>
  <si>
    <t>https://hackermotorusa.com/shop/hacker-brushless-motors/outrunners/a60/a60-20s-v2-28-pole-kv245/</t>
  </si>
  <si>
    <t>A60-22S V2 28 pole</t>
  </si>
  <si>
    <t>https://hackermotorusa.com/shop/hacker-brushless-motors/outrunners/a60-22s-v2-28-pole-kv217/</t>
  </si>
  <si>
    <t>A60-24S V2 28 pole</t>
  </si>
  <si>
    <t>https://hackermotorusa.com/shop/hacker-brushless-motors/outrunners/a60-24s-v2-28-pole-kv195/</t>
  </si>
  <si>
    <t>A60-16M V4 14 pole</t>
  </si>
  <si>
    <t>https://hackermotorusa.com/shop/hacker-brushless-motors/outrunners/a60/a60-16m-v4-28-pole-3400-watt-brushless-motor-215-kv/</t>
  </si>
  <si>
    <t>A60-16 M</t>
  </si>
  <si>
    <t>https://hackermotorusa.com/shop/hacker-brushless-motors/outrunners/a60-16-m-kv-215/</t>
  </si>
  <si>
    <t>A60-18M V4 14 pole</t>
  </si>
  <si>
    <t>https://hackermotorusa.com/shop/hacker-brushless-motors/outrunners/a60/a60-18m-v4-28-pole-3400-watt-brushless-motor-215-kv-copy/</t>
  </si>
  <si>
    <t>A60-18 M</t>
  </si>
  <si>
    <t>https://hackermotorusa.com/shop/hacker-brushless-motors/outrunners/a60/a60-18-m-kv-190/</t>
  </si>
  <si>
    <t>A60-20 M</t>
  </si>
  <si>
    <t>https://hackermotorusa.com/shop/hacker-brushless-motors/outrunners/a60-20-m-kv-170/</t>
  </si>
  <si>
    <t>A60-20M V4 14 pole</t>
  </si>
  <si>
    <t>https://hackermotorusa.com/shop/hacker-brushless-motors/outrunners/a60/a60-20m-v4-14-pole-2700-watt-brushless-motor-170-kv/</t>
  </si>
  <si>
    <t>A60-14L V4 14 pole</t>
  </si>
  <si>
    <t>https://hackermotorusa.com/shop/hacker-brushless-motors/outrunners/a60/a60-14l-v4-14-pole-3000-watt-brushless-motor-192-kv/</t>
  </si>
  <si>
    <t>A60-14 L</t>
  </si>
  <si>
    <t>https://hackermotorusa.com/shop/hacker-brushless-motors/outrunners/a60/a60-14-l-kv-192/</t>
  </si>
  <si>
    <t>A60-16L V4 14 pole</t>
  </si>
  <si>
    <t>https://hackermotorusa.com/shop/hacker-brushless-motors/outrunners/a60/a60-16l-v4-14-pole-3100-watt-brushless-motor-168-kv/</t>
  </si>
  <si>
    <t>A60-16 L</t>
  </si>
  <si>
    <t>https://hackermotorusa.com/shop/hacker-brushless-motors/outrunners/a60/a60-16-l-kv-168/</t>
  </si>
  <si>
    <t>A60-18L V4 14 pole</t>
  </si>
  <si>
    <t>https://hackermotorusa.com/shop/hacker-brushless-motors/outrunners/a60/a60-18l-v4-14-pole-3300-watt-brushless-motor-149-kv/</t>
  </si>
  <si>
    <t>A60-18 L</t>
  </si>
  <si>
    <t>https://hackermotorusa.com/shop/hacker-brushless-motors/outrunners/a60/a60-18-l-kv-149/</t>
  </si>
  <si>
    <t>Q80-13XS F3A</t>
  </si>
  <si>
    <t>https://hackermotorusa.com/shop/hacker-brushless-motors/outrunners/q80-13xs-f3a/</t>
  </si>
  <si>
    <t>Q80-14XS F3A</t>
  </si>
  <si>
    <t>https://hackermotorusa.com/shop/hacker-brushless-motors/outrunners/q80-14xs-f3a/</t>
  </si>
  <si>
    <t>Q80-11S 28 pole</t>
  </si>
  <si>
    <t>https://hackermotorusa.com/shop/hacker-brushless-motors/outrunners/q80-11s-28-pole-f3a/</t>
  </si>
  <si>
    <t>Q80-13S 20 pole F3A</t>
  </si>
  <si>
    <t>https://hackermotorusa.com/shop/hacker-brushless-motors/outrunners/q80-13s-20-pole-f3a/</t>
  </si>
  <si>
    <t>Q80-13S 28 pole</t>
  </si>
  <si>
    <t>https://hackermotorusa.com/shop/hacker-brushless-motors/outrunners/q80-13s-28-pole/</t>
  </si>
  <si>
    <t>Q80-7M V2</t>
  </si>
  <si>
    <t>https://hackermotorusa.com/shop/hacker-brushless-motors/outrunners/hacker-q80-brushless-motor/q80-7m-v2-5500-watt-brushless-motor-10s/</t>
  </si>
  <si>
    <t>Q80-8M V2</t>
  </si>
  <si>
    <t>https://hackermotorusa.com/shop/hacker-brushless-motors/outrunners/hacker-q80-brushless-motor/q80-8m-v2-5500-watt-brushless-motor-12s/</t>
  </si>
  <si>
    <t>Q80-11M V2</t>
  </si>
  <si>
    <t>https://hackermotorusa.com/shop/hacker-brushless-motors/outrunners/hacker-q80-brushless-motor/q80-11m-4500-watt-brushless-motor/</t>
  </si>
  <si>
    <t>Q80-5L V2</t>
  </si>
  <si>
    <t>https://hackermotorusa.com/shop/hacker-brushless-motors/outrunners/hacker-q80-brushless-motor/q80-5l-brushless-motor/</t>
  </si>
  <si>
    <t>Q80-6L V2</t>
  </si>
  <si>
    <t>https://hackermotorusa.com/shop/hacker-brushless-motors/outrunners/hacker-q80-brushless-motor/q80-6l-brushless-motor/</t>
  </si>
  <si>
    <t>Q80-7L V2</t>
  </si>
  <si>
    <t>https://hackermotorusa.com/shop/hacker-brushless-motors/outrunners/hacker-q80-brushless-motor/q80-7l/</t>
  </si>
  <si>
    <t>Q100-6M</t>
  </si>
  <si>
    <t>https://hackermotorusa.com/shop/hacker-brushless-motors/outrunners/hacker-q100-9500-watt-brushless-motors/q100-6m-9300-watt-brushless-motor-168-rpm-per-volt/</t>
  </si>
  <si>
    <t>Q100-7M</t>
  </si>
  <si>
    <t>https://hackermotorusa.com/shop/hacker-brushless-motors/outrunners/hacker-q100-9500-watt-brushless-motors/q100-7m-9500-watt-brushless-motor-copy/</t>
  </si>
  <si>
    <t>Q100-8M</t>
  </si>
  <si>
    <t>https://hackermotorusa.com/shop/hacker-brushless-motors/outrunners/hacker-q100-9500-watt-brushless-motors/q100-8m-8800-watt-brushless-motor/</t>
  </si>
  <si>
    <t>Q100-9M</t>
  </si>
  <si>
    <t>https://hackermotorusa.com/shop/hacker-brushless-motors/outrunners/hacker-q100-9500-watt-brushless-motors/q100-9m-7100-watt-brushless-motor/</t>
  </si>
  <si>
    <t>Q100-5L</t>
  </si>
  <si>
    <t>https://hackermotorusa.com/shop/hacker-brushless-motors/outrunners/hacker-q100-9500-watt-brushless-motors/q100-5l-11000-watt-brushless-motor/</t>
  </si>
  <si>
    <t>A100-10</t>
  </si>
  <si>
    <t>https://hackermotorusa.com/shop/hacker-brushless-motors/outrunners/a100-10/</t>
  </si>
  <si>
    <t>A150-10</t>
  </si>
  <si>
    <t>https://hackermotorusa.com/shop/hacker-brushless-motors/outrunners/a150-10/</t>
  </si>
  <si>
    <t>A150-8</t>
  </si>
  <si>
    <t>https://hackermotorusa.com/shop/hacker-brushless-motors/outrunners/a150-8/</t>
  </si>
  <si>
    <t>A200-6</t>
  </si>
  <si>
    <t>A200-8</t>
  </si>
  <si>
    <t>https://hackermotorusa.com/shop/hacker-brushless-motors/outrunners/a200/a200-6/</t>
  </si>
  <si>
    <t>https://hackermotorusa.com/shop/hacker-brushless-motors/outrunners/a200-8/</t>
  </si>
  <si>
    <t>Hacker USA</t>
  </si>
  <si>
    <t>Scorpion</t>
  </si>
  <si>
    <t>Need a way of predicting the Rm and Io of a motor as if I have a generic model then I can run a chosen propeller through a generic motor database and work out efficiency (power usage)</t>
  </si>
  <si>
    <t>Length*Diam</t>
  </si>
  <si>
    <t>Length*Diam^2</t>
  </si>
  <si>
    <t>Length*Diam*Kv</t>
  </si>
  <si>
    <t>Length*Diam^2*Kv</t>
  </si>
  <si>
    <t>Rm_pred</t>
  </si>
  <si>
    <t>Io_pred</t>
  </si>
  <si>
    <t>MaxWatts_pred</t>
  </si>
  <si>
    <t>AXI 2808/16 GOLD LINE V2 LONG</t>
  </si>
  <si>
    <t>No. of cells</t>
  </si>
  <si>
    <t>2-3 Li-Poly</t>
  </si>
  <si>
    <t>RPM/V</t>
  </si>
  <si>
    <t>1820 RMP/V</t>
  </si>
  <si>
    <t>Max. efficiency</t>
  </si>
  <si>
    <t>Max. efficiency current</t>
  </si>
  <si>
    <t>10-15 A</t>
  </si>
  <si>
    <t>No load current</t>
  </si>
  <si>
    <t>Current capacity</t>
  </si>
  <si>
    <t>27A/60s</t>
  </si>
  <si>
    <t>Internal Resistance</t>
  </si>
  <si>
    <t>75 mohm</t>
  </si>
  <si>
    <t>Dimensions (∅ x L)</t>
  </si>
  <si>
    <t>35 x 39 mm</t>
  </si>
  <si>
    <t>Shaft diameter</t>
  </si>
  <si>
    <t>5 mm</t>
  </si>
  <si>
    <t>85 g</t>
  </si>
  <si>
    <t>Max. Power</t>
  </si>
  <si>
    <t>170 W</t>
  </si>
  <si>
    <t>https://www.modelmotors.cz/product/detail/409/</t>
  </si>
  <si>
    <t>AXI 2808/20 GOLD LINE V2 LONG</t>
  </si>
  <si>
    <t>https://www.modelmotors.cz/product/detail/410/</t>
  </si>
  <si>
    <t>2-3 Li - Poly</t>
  </si>
  <si>
    <t>1490 RMP/V</t>
  </si>
  <si>
    <t>1,2 A</t>
  </si>
  <si>
    <t>24A/60s</t>
  </si>
  <si>
    <t>105 mohm</t>
  </si>
  <si>
    <t>35x39 mm</t>
  </si>
  <si>
    <t>256 W</t>
  </si>
  <si>
    <t>AXI 2808/24 GOLD LINE V2 LONG</t>
  </si>
  <si>
    <t>https://www.modelmotors.cz/product/detail/411/</t>
  </si>
  <si>
    <t>2 - 3 Li-Poly</t>
  </si>
  <si>
    <t>1190 RPM/V</t>
  </si>
  <si>
    <t>6-15 A</t>
  </si>
  <si>
    <t>23A/60s</t>
  </si>
  <si>
    <t>115 mohm</t>
  </si>
  <si>
    <t>232 W</t>
  </si>
  <si>
    <t>AXI 2808/16 GOLD LINE V2</t>
  </si>
  <si>
    <t>https://www.modelmotors.cz/product/detail/364/</t>
  </si>
  <si>
    <t>2 Li-Poly</t>
  </si>
  <si>
    <t>10 - 15 A (&gt;75%)</t>
  </si>
  <si>
    <t>26 A/60 s</t>
  </si>
  <si>
    <t>35x31,5 mm</t>
  </si>
  <si>
    <t>77 g</t>
  </si>
  <si>
    <t>AXI 2808/20 GOLD LINE V2</t>
  </si>
  <si>
    <t>https://www.modelmotors.cz/product/detail/366/</t>
  </si>
  <si>
    <t>1490 RPM/V</t>
  </si>
  <si>
    <t>1,3 A</t>
  </si>
  <si>
    <t>AXI 2808/24 GOLD LINE V2</t>
  </si>
  <si>
    <t>https://www.modelmotors.cz/product/detail/368/</t>
  </si>
  <si>
    <t>6 - 15 A (&gt;75%)</t>
  </si>
  <si>
    <t>23 A/60 s</t>
  </si>
  <si>
    <t>AXI 2814/10 GOLD LINE V2 LONG</t>
  </si>
  <si>
    <t>https://www.modelmotors.cz/product/detail/412/</t>
  </si>
  <si>
    <t>1640 RMP/V</t>
  </si>
  <si>
    <t>20-30 A</t>
  </si>
  <si>
    <t>2,2 A</t>
  </si>
  <si>
    <t>46A/60s</t>
  </si>
  <si>
    <t>37 mohm</t>
  </si>
  <si>
    <t>35x45 mm</t>
  </si>
  <si>
    <t>115 g</t>
  </si>
  <si>
    <t>460 W</t>
  </si>
  <si>
    <t>AXI 2814/12 GOLD LINE V2 LONG</t>
  </si>
  <si>
    <t>https://www.modelmotors.cz/product/detail/413/</t>
  </si>
  <si>
    <t>1390 RPM/V</t>
  </si>
  <si>
    <t>15-25 A</t>
  </si>
  <si>
    <t>1,7 A</t>
  </si>
  <si>
    <t>37A/60s</t>
  </si>
  <si>
    <t>53 mohm</t>
  </si>
  <si>
    <t>360 W</t>
  </si>
  <si>
    <t>AXI 2814/16 GOLD LINE V2 LONG</t>
  </si>
  <si>
    <t>https://www.modelmotors.cz/product/detail/414/</t>
  </si>
  <si>
    <t>3s Li-Poly</t>
  </si>
  <si>
    <t>1035 RPM/V</t>
  </si>
  <si>
    <t>12-20 A</t>
  </si>
  <si>
    <t>34A/60s</t>
  </si>
  <si>
    <t>85 mohm</t>
  </si>
  <si>
    <t>325 W</t>
  </si>
  <si>
    <t>AXI 2814/20 GOLD LINE V2 LONG</t>
  </si>
  <si>
    <t>https://www.modelmotors.cz/product/detail/415/</t>
  </si>
  <si>
    <t>840 RPM/V</t>
  </si>
  <si>
    <t>8-17 A</t>
  </si>
  <si>
    <t>0,6A</t>
  </si>
  <si>
    <t>26A/60s</t>
  </si>
  <si>
    <t>145 mohm</t>
  </si>
  <si>
    <t>355 W</t>
  </si>
  <si>
    <t>AXI 2820/8 GOLD LINE V2 LONG</t>
  </si>
  <si>
    <t>https://www.modelmotors.cz/product/detail/416/</t>
  </si>
  <si>
    <t>1500 RPM/V</t>
  </si>
  <si>
    <t>25-37 A</t>
  </si>
  <si>
    <t>3,2 A</t>
  </si>
  <si>
    <t>57A/60s</t>
  </si>
  <si>
    <t>26 mohm</t>
  </si>
  <si>
    <t>35x52 mm</t>
  </si>
  <si>
    <t>158 g</t>
  </si>
  <si>
    <t>565 W</t>
  </si>
  <si>
    <t>AXI 2820/10 GOLD LINE V2 LONG</t>
  </si>
  <si>
    <t>https://www.modelmotors.cz/product/detail/417/</t>
  </si>
  <si>
    <t>1200 RPM/V</t>
  </si>
  <si>
    <t>43A/60s</t>
  </si>
  <si>
    <t>39 mohm</t>
  </si>
  <si>
    <t>585 W</t>
  </si>
  <si>
    <t>AXI 2820/12 GOLD LINE V2 LONG</t>
  </si>
  <si>
    <t>https://www.modelmotors.cz/product/detail/418/</t>
  </si>
  <si>
    <t>990 RPM/V</t>
  </si>
  <si>
    <t>1,6 A</t>
  </si>
  <si>
    <t>38A/60s</t>
  </si>
  <si>
    <t>59 mohm</t>
  </si>
  <si>
    <t>650 W</t>
  </si>
  <si>
    <t>AXI 2820/14 GOLD LINE V2 LONG</t>
  </si>
  <si>
    <t>https://www.modelmotors.cz/product/detail/419/</t>
  </si>
  <si>
    <t>3-4 Li-Poly</t>
  </si>
  <si>
    <t>860 RPM/V</t>
  </si>
  <si>
    <t>15-30 A</t>
  </si>
  <si>
    <t>78 mohm</t>
  </si>
  <si>
    <t>520 W</t>
  </si>
  <si>
    <t>AXI 2814/6D GOLD LINE V2</t>
  </si>
  <si>
    <t>https://www.modelmotors.cz/product/detail/370/</t>
  </si>
  <si>
    <t>2850 RPM/V</t>
  </si>
  <si>
    <t>20 - 45 A (&gt;75%)</t>
  </si>
  <si>
    <t>4,5 A</t>
  </si>
  <si>
    <t>56 A/60 s</t>
  </si>
  <si>
    <t>22 mohm</t>
  </si>
  <si>
    <t>35x37,5 mm</t>
  </si>
  <si>
    <t>107 g</t>
  </si>
  <si>
    <t>550 W</t>
  </si>
  <si>
    <t>AXI 2814/10 GOLD LINE V2</t>
  </si>
  <si>
    <t>https://www.modelmotors.cz/product/detail/372/</t>
  </si>
  <si>
    <t>1640 RPM/V</t>
  </si>
  <si>
    <t>20 - 30 A (&gt;75%)</t>
  </si>
  <si>
    <t>2,3 A</t>
  </si>
  <si>
    <t>46 A/60 s</t>
  </si>
  <si>
    <t>AXI 2814/12 GOLD LINE V2</t>
  </si>
  <si>
    <t>https://www.modelmotors.cz/product/detail/374/</t>
  </si>
  <si>
    <t>15 - 25 A (&gt;75%)</t>
  </si>
  <si>
    <t>1.8 A</t>
  </si>
  <si>
    <t>36 A/60 s</t>
  </si>
  <si>
    <t>AXI 2814/16 GOLD LINE V2</t>
  </si>
  <si>
    <t>https://www.modelmotors.cz/product/detail/376/</t>
  </si>
  <si>
    <t>12 - 20 A (&gt;75%)</t>
  </si>
  <si>
    <t>32 A/60 s</t>
  </si>
  <si>
    <t>AXI 2814/20 GOLD LINE V2</t>
  </si>
  <si>
    <t>https://www.modelmotors.cz/product/detail/378/</t>
  </si>
  <si>
    <t>3 - 4 Li-poly</t>
  </si>
  <si>
    <t>8 - 17 A (&gt;75%)</t>
  </si>
  <si>
    <t>0.7 A</t>
  </si>
  <si>
    <t>AXI 2820/8 GOLD LINE V2</t>
  </si>
  <si>
    <t>https://www.modelmotors.cz/product/detail/380/</t>
  </si>
  <si>
    <t>25 - 37 A (&gt;75%)</t>
  </si>
  <si>
    <t>3,3 A</t>
  </si>
  <si>
    <t>35x46 mm</t>
  </si>
  <si>
    <t>148 g</t>
  </si>
  <si>
    <t>AXI 2820/10 GOLD LINE V2</t>
  </si>
  <si>
    <t>https://www.modelmotors.cz/product/detail/384/</t>
  </si>
  <si>
    <t>3 - 4 Li-Poly</t>
  </si>
  <si>
    <t>20 - 30 A (&gt;76%)</t>
  </si>
  <si>
    <t>43 A/60 s</t>
  </si>
  <si>
    <t>AXI 2820/12 GOLD LINE V2</t>
  </si>
  <si>
    <t>https://www.modelmotors.cz/product/detail/386/</t>
  </si>
  <si>
    <t>3 - 5 Li-Poly</t>
  </si>
  <si>
    <t>15 - 25 A (&gt;76%)</t>
  </si>
  <si>
    <t>38 A/60 s</t>
  </si>
  <si>
    <t>AXI 2820/14 GOLD LINE V2</t>
  </si>
  <si>
    <t>https://www.modelmotors.cz/product/detail/388/</t>
  </si>
  <si>
    <t>15 - 30 A (&gt;75%)</t>
  </si>
  <si>
    <t>37 A/60 s</t>
  </si>
  <si>
    <t>35x44 mm</t>
  </si>
  <si>
    <t>AXI 2826/12 GOLD LINE V2 LONG</t>
  </si>
  <si>
    <t>https://www.modelmotors.cz/product/detail/233/</t>
  </si>
  <si>
    <t>760 RMP/V</t>
  </si>
  <si>
    <t>38A/60 s</t>
  </si>
  <si>
    <t>62 mohm</t>
  </si>
  <si>
    <t>35x57,5 mm</t>
  </si>
  <si>
    <t>187 g</t>
  </si>
  <si>
    <t>655 W</t>
  </si>
  <si>
    <t>AXI 4120/14 GOLD LINE V2</t>
  </si>
  <si>
    <t>https://www.modelmotors.cz/product/detail/272/</t>
  </si>
  <si>
    <t>4-5s Li-Poly</t>
  </si>
  <si>
    <t>660 RMP/V</t>
  </si>
  <si>
    <t>20 - 40 A (&gt;82%)</t>
  </si>
  <si>
    <t>1.9 A</t>
  </si>
  <si>
    <t>57 A/60 s</t>
  </si>
  <si>
    <t>41 mohm</t>
  </si>
  <si>
    <t>49,8x54,4 mm</t>
  </si>
  <si>
    <t>6 mm</t>
  </si>
  <si>
    <t>315 g</t>
  </si>
  <si>
    <t>1015 W</t>
  </si>
  <si>
    <t>AXI 4120/18 GOLD LINE V2</t>
  </si>
  <si>
    <t>https://www.modelmotors.cz/product/detail/273/</t>
  </si>
  <si>
    <t>5-7s Li-Poly</t>
  </si>
  <si>
    <t>515 RMP/V</t>
  </si>
  <si>
    <t>15 - 40 A (&gt;82%)</t>
  </si>
  <si>
    <t>59 A/60 s</t>
  </si>
  <si>
    <t>70 mohm</t>
  </si>
  <si>
    <t>1500 W</t>
  </si>
  <si>
    <t>AXI 4120/20 GOLD LINE V2</t>
  </si>
  <si>
    <t>https://www.modelmotors.cz/product/detail/274/</t>
  </si>
  <si>
    <t>5-6s Li-Poly</t>
  </si>
  <si>
    <t>465 RMP/V</t>
  </si>
  <si>
    <t>13 - 37 A (&gt;82%)</t>
  </si>
  <si>
    <t>1,4 A</t>
  </si>
  <si>
    <t>53 A/60 s</t>
  </si>
  <si>
    <t>82 mohm</t>
  </si>
  <si>
    <t>1160 W</t>
  </si>
  <si>
    <t>AXI 4130/16 GOLD LINE V2</t>
  </si>
  <si>
    <t>https://www.modelmotors.cz/product/detail/275/</t>
  </si>
  <si>
    <t>5-8s Li-Poly</t>
  </si>
  <si>
    <t>385 RMP/V</t>
  </si>
  <si>
    <t>18 - 40 A (&gt;84%)</t>
  </si>
  <si>
    <t>61 A/60 s</t>
  </si>
  <si>
    <t>63 mohm</t>
  </si>
  <si>
    <t>49,8x64,4 mm</t>
  </si>
  <si>
    <t>410 g</t>
  </si>
  <si>
    <t>1780 W</t>
  </si>
  <si>
    <t>AXI 4130/20 GOLD LINE V2</t>
  </si>
  <si>
    <t>https://www.modelmotors.cz/product/detail/276/</t>
  </si>
  <si>
    <t>6-8s Li-Poly</t>
  </si>
  <si>
    <t>305 RMP/V</t>
  </si>
  <si>
    <t>1,1 A</t>
  </si>
  <si>
    <t>99 mohm</t>
  </si>
  <si>
    <t>1650 W</t>
  </si>
  <si>
    <t>AXI 5320/18 GOLD LINE V2</t>
  </si>
  <si>
    <t>https://www.modelmotors.cz/product/detail/258/</t>
  </si>
  <si>
    <t>6s Li-Poly</t>
  </si>
  <si>
    <t>370 RMP/V</t>
  </si>
  <si>
    <t>25 - 55 A (&gt;85%)</t>
  </si>
  <si>
    <t>79 A/60 s</t>
  </si>
  <si>
    <t>23 mohm</t>
  </si>
  <si>
    <t>63x59,2 mm</t>
  </si>
  <si>
    <t>8 mm</t>
  </si>
  <si>
    <t>515 g</t>
  </si>
  <si>
    <t>1850 W</t>
  </si>
  <si>
    <t>AXI 5320/28 GOLD LINE V2</t>
  </si>
  <si>
    <t>https://www.modelmotors.cz/product/detail/259/</t>
  </si>
  <si>
    <t>max. 8s Li-Poly</t>
  </si>
  <si>
    <t>249 RMP/V</t>
  </si>
  <si>
    <t>10 - 36 A (&gt;85%)</t>
  </si>
  <si>
    <t>52 A/60 s</t>
  </si>
  <si>
    <t>57 mohm</t>
  </si>
  <si>
    <t>1600 W</t>
  </si>
  <si>
    <t>AXI 5320/34 GOLD LINE V2</t>
  </si>
  <si>
    <t>https://www.modelmotors.cz/product/detail/260/</t>
  </si>
  <si>
    <t>max. 10s Li-Poly</t>
  </si>
  <si>
    <t>206 RMP/V</t>
  </si>
  <si>
    <t>8 - 32 A (&gt;85%)</t>
  </si>
  <si>
    <t>47 A/60 s</t>
  </si>
  <si>
    <t>84 mohm</t>
  </si>
  <si>
    <t>AXI 5325/18 GOLD LINE V2</t>
  </si>
  <si>
    <t>https://www.modelmotors.cz/product/detail/262/</t>
  </si>
  <si>
    <t>308 RMP/V</t>
  </si>
  <si>
    <t>18 - 65 A (&gt;85%)</t>
  </si>
  <si>
    <t>81 A/60 s</t>
  </si>
  <si>
    <t>32 mohm</t>
  </si>
  <si>
    <t>63x63,2 mm</t>
  </si>
  <si>
    <t>595 g</t>
  </si>
  <si>
    <t>2440 W</t>
  </si>
  <si>
    <t>AXI 5325/20 GOLD LINE V2</t>
  </si>
  <si>
    <t>https://www.modelmotors.cz/product/detail/263/</t>
  </si>
  <si>
    <t>280 RMP/V</t>
  </si>
  <si>
    <t>15 - 65 A (&gt;85%)</t>
  </si>
  <si>
    <t>1,9 A</t>
  </si>
  <si>
    <t>2430 W</t>
  </si>
  <si>
    <t>AXI 5325/24 GOLD LINE V2</t>
  </si>
  <si>
    <t>https://www.modelmotors.cz/product/detail/264/</t>
  </si>
  <si>
    <t>232 RMP/V</t>
  </si>
  <si>
    <t>12 - 55 A (&gt;85%)</t>
  </si>
  <si>
    <t>76 A/60 s</t>
  </si>
  <si>
    <t>45 mohm</t>
  </si>
  <si>
    <t>2850 W</t>
  </si>
  <si>
    <t>AXI 5325/16 GOLD LINE V2</t>
  </si>
  <si>
    <t>https://www.modelmotors.cz/product/detail/459/</t>
  </si>
  <si>
    <t>350 RPM/V</t>
  </si>
  <si>
    <t>15 - 70 A (&gt;85%)</t>
  </si>
  <si>
    <t>86 A/60 s</t>
  </si>
  <si>
    <t>2650 W</t>
  </si>
  <si>
    <t>AXI 5320/18 3D EXTREME KV370 V2</t>
  </si>
  <si>
    <t>https://www.modelmotors.cz/product/detail/455/</t>
  </si>
  <si>
    <t>370 RPM/V</t>
  </si>
  <si>
    <t>63x55,2 mm</t>
  </si>
  <si>
    <t>530 g</t>
  </si>
  <si>
    <t>1900 W</t>
  </si>
  <si>
    <t>AXI 5330/18 GOLD LINE V2</t>
  </si>
  <si>
    <t>https://www.modelmotors.cz/product/detail/265/</t>
  </si>
  <si>
    <t>259 RMP/V</t>
  </si>
  <si>
    <t>25 - 60 A (&gt;85%)</t>
  </si>
  <si>
    <t>63x68,2 mm</t>
  </si>
  <si>
    <t>672 g</t>
  </si>
  <si>
    <t>2870 W</t>
  </si>
  <si>
    <t>AXI 5330/24 GOLD LINE V2</t>
  </si>
  <si>
    <t>https://www.modelmotors.cz/product/detail/266/</t>
  </si>
  <si>
    <t>197 RMP/V</t>
  </si>
  <si>
    <t>15 - 38 A (&gt;85%)</t>
  </si>
  <si>
    <t>2220 W</t>
  </si>
  <si>
    <t>AXI 5330/F3A GOLD LINE V2</t>
  </si>
  <si>
    <t>https://www.modelmotors.cz/product/detail/267/</t>
  </si>
  <si>
    <t>235 RMP/V</t>
  </si>
  <si>
    <t>23 - 57 A (&gt;85%)</t>
  </si>
  <si>
    <t>73 A/60 s</t>
  </si>
  <si>
    <t>2780 W</t>
  </si>
  <si>
    <t>AXI 5325/16 3D EXTREME KV350 V2</t>
  </si>
  <si>
    <t>https://www.modelmotors.cz/product/detail/261/</t>
  </si>
  <si>
    <t>350 RMP/V</t>
  </si>
  <si>
    <t>63x61,2 mm</t>
  </si>
  <si>
    <t>640 g</t>
  </si>
  <si>
    <t>2700 W</t>
  </si>
  <si>
    <t>AXI 5325/20 3D EXTREME KV280 V2</t>
  </si>
  <si>
    <t>https://www.modelmotors.cz/product/detail/458/</t>
  </si>
  <si>
    <t>280 RPM/V</t>
  </si>
  <si>
    <t>2500 W</t>
  </si>
  <si>
    <t>AXI 5330/24 3D EXTREME KV197 V2</t>
  </si>
  <si>
    <t>https://www.modelmotors.cz/product/detail/456/</t>
  </si>
  <si>
    <t>197 RPM/V</t>
  </si>
  <si>
    <t>63x65,2 mm</t>
  </si>
  <si>
    <t>690 g</t>
  </si>
  <si>
    <t>AXI 5330/20 3D EXTREME KV235 V2</t>
  </si>
  <si>
    <t>https://www.modelmotors.cz/product/detail/457/</t>
  </si>
  <si>
    <t>235 RPM/V</t>
  </si>
  <si>
    <t>2900 W</t>
  </si>
  <si>
    <t>AXI 5345/14 HD GOLD LINE V2</t>
  </si>
  <si>
    <t>https://www.modelmotors.cz/product/detail/268/</t>
  </si>
  <si>
    <t>8 - 10 Li-Poly</t>
  </si>
  <si>
    <t>225 RMP/V</t>
  </si>
  <si>
    <t>36 - 84 A (&gt;85%)</t>
  </si>
  <si>
    <t>2,5 A</t>
  </si>
  <si>
    <t>112 A/60 s</t>
  </si>
  <si>
    <t>27 mohm</t>
  </si>
  <si>
    <t>63x84,3 mm</t>
  </si>
  <si>
    <t>995 g</t>
  </si>
  <si>
    <t>4200 W</t>
  </si>
  <si>
    <t>AXI 5345/16 HD GOLD LINE V2</t>
  </si>
  <si>
    <t>https://www.modelmotors.cz/product/detail/269/</t>
  </si>
  <si>
    <t>8 - 12 Li-Poly</t>
  </si>
  <si>
    <t>195 RMP/V</t>
  </si>
  <si>
    <t>30 - 75 A (&gt;85%)</t>
  </si>
  <si>
    <t>92A/60s</t>
  </si>
  <si>
    <t>34 mohm</t>
  </si>
  <si>
    <t>4195 W</t>
  </si>
  <si>
    <t>AXI 5345/18 HD GOLD LINE V2</t>
  </si>
  <si>
    <t>https://www.modelmotors.cz/product/detail/270/</t>
  </si>
  <si>
    <t>171 RMP/V</t>
  </si>
  <si>
    <t>25 - 63 A (&gt;85%)</t>
  </si>
  <si>
    <t>1,5 A</t>
  </si>
  <si>
    <t>77A/60 s</t>
  </si>
  <si>
    <t>42 mohm</t>
  </si>
  <si>
    <t>3510 W</t>
  </si>
  <si>
    <t>AXI 5345/20 HD GOLD LINE V2</t>
  </si>
  <si>
    <t>https://www.modelmotors.cz/product/detail/463/</t>
  </si>
  <si>
    <t>10 - 12 Li-Poly</t>
  </si>
  <si>
    <t>145 RMP/V</t>
  </si>
  <si>
    <t>85A/60 s</t>
  </si>
  <si>
    <t>3870 W</t>
  </si>
  <si>
    <t>AXI 5345/16 HD SAILPLANE GOLD LINE V2</t>
  </si>
  <si>
    <t>https://www.modelmotors.cz/product/detail/466/</t>
  </si>
  <si>
    <t>AXI 5345/18 HD SAILPLANE GOLD LINE V2</t>
  </si>
  <si>
    <t>https://www.modelmotors.cz/product/detail/467/</t>
  </si>
  <si>
    <t>3500 W</t>
  </si>
  <si>
    <t>AXI 2808/24 CYCLONE</t>
  </si>
  <si>
    <t>https://www.modelmotors.cz/product/detail/477/</t>
  </si>
  <si>
    <t>25A/60s</t>
  </si>
  <si>
    <t>40x57 mm</t>
  </si>
  <si>
    <t>130 g</t>
  </si>
  <si>
    <t>240 W</t>
  </si>
  <si>
    <t>AXI 2814/20 CYCLONE</t>
  </si>
  <si>
    <t>https://www.modelmotors.cz/product/detail/475/</t>
  </si>
  <si>
    <t>28A/60s</t>
  </si>
  <si>
    <t>40x63 mm</t>
  </si>
  <si>
    <t>164 g</t>
  </si>
  <si>
    <t>365 W</t>
  </si>
  <si>
    <t>AXI 2814/16 CYCLONE</t>
  </si>
  <si>
    <t>https://www.modelmotors.cz/product/detail/476/</t>
  </si>
  <si>
    <t>36A/60s</t>
  </si>
  <si>
    <t>335 W</t>
  </si>
  <si>
    <t>AXI 2820/14 CYCLONE</t>
  </si>
  <si>
    <t>https://www.modelmotors.cz/product/detail/473/</t>
  </si>
  <si>
    <t>40A/60s</t>
  </si>
  <si>
    <t>40x69 mm</t>
  </si>
  <si>
    <t>197 g</t>
  </si>
  <si>
    <t>530 W</t>
  </si>
  <si>
    <t>AXI 2820/12 CYCLONE</t>
  </si>
  <si>
    <t>https://www.modelmotors.cz/product/detail/474/</t>
  </si>
  <si>
    <t>660 W</t>
  </si>
  <si>
    <t>AXI 2826/12 CYCLONE</t>
  </si>
  <si>
    <t>https://www.modelmotors.cz/product/detail/471/</t>
  </si>
  <si>
    <t>40A/60 s</t>
  </si>
  <si>
    <t>40x75 mm</t>
  </si>
  <si>
    <t>230 g</t>
  </si>
  <si>
    <t>665 W</t>
  </si>
  <si>
    <t>AXI 2826/10 CYCLONE</t>
  </si>
  <si>
    <t>https://www.modelmotors.cz/product/detail/472/</t>
  </si>
  <si>
    <t>3-5 Li-Poly</t>
  </si>
  <si>
    <t>920 RMP/V</t>
  </si>
  <si>
    <t>44A/60 s</t>
  </si>
  <si>
    <t>675 W</t>
  </si>
  <si>
    <t>Axi</t>
  </si>
  <si>
    <t>Stator Diameter</t>
  </si>
  <si>
    <t>55mm (2.165 in)</t>
  </si>
  <si>
    <t>Stator Thickness</t>
  </si>
  <si>
    <t>25mm (0.984 in)</t>
  </si>
  <si>
    <t>No. of Stator Arms</t>
  </si>
  <si>
    <t>Magnet Poles</t>
  </si>
  <si>
    <t>Motor Wind</t>
  </si>
  <si>
    <t>17 Turn Delta</t>
  </si>
  <si>
    <t>Motor Wire</t>
  </si>
  <si>
    <t>18-Strand 0.33mm</t>
  </si>
  <si>
    <t>Motor Kv</t>
  </si>
  <si>
    <t>210 RPM / Volt</t>
  </si>
  <si>
    <t>No-Load Current (Io/10V)</t>
  </si>
  <si>
    <t>1.11 Amps</t>
  </si>
  <si>
    <t>Motor Resistance (Rm)</t>
  </si>
  <si>
    <t>0.026 Ohms</t>
  </si>
  <si>
    <t>Max Continuous Current</t>
  </si>
  <si>
    <t>90 Amps</t>
  </si>
  <si>
    <t>Max Continuous Power</t>
  </si>
  <si>
    <t>3150 Watts</t>
  </si>
  <si>
    <t>708 Grams (22.98 oz)</t>
  </si>
  <si>
    <t>Outside Diameter</t>
  </si>
  <si>
    <t>66.4 mm (2.614 in)</t>
  </si>
  <si>
    <t>M8*1.0</t>
  </si>
  <si>
    <t>Body Length</t>
  </si>
  <si>
    <t>59.82 mm (2.355 in)</t>
  </si>
  <si>
    <t>Overall Shaft Length</t>
  </si>
  <si>
    <t>106 mm (4.173 in)</t>
  </si>
  <si>
    <t>Max Peak Current</t>
  </si>
  <si>
    <t>135 Amps</t>
  </si>
  <si>
    <t>Max Peak Power</t>
  </si>
  <si>
    <t>4700 Watts</t>
  </si>
  <si>
    <t>Max Lipo Cell</t>
  </si>
  <si>
    <t>10s</t>
  </si>
  <si>
    <t>Motor Timing</t>
  </si>
  <si>
    <t>5deg</t>
  </si>
  <si>
    <t>Drive Frequency</t>
  </si>
  <si>
    <t>8kHz</t>
  </si>
  <si>
    <t>Scorpion SII-5525-210KV</t>
  </si>
  <si>
    <t>http://www.scorpionsystem.com/catalog/aeroplane/motors_1/sii-55/S-5525-210KV/</t>
  </si>
  <si>
    <t>Scorpion S-1804-1650KV</t>
  </si>
  <si>
    <t>http://www.scorpionsystem.com/catalog/aeroplane/motors_1/s-18/S_1804_1650/</t>
  </si>
  <si>
    <t>18 mm (0.87 in)</t>
  </si>
  <si>
    <t>4 mm (0.197 in)</t>
  </si>
  <si>
    <t>24 Turn Y</t>
  </si>
  <si>
    <t>1 - Strand 0.335mm</t>
  </si>
  <si>
    <t>1650KV RPM / Volt</t>
  </si>
  <si>
    <t>No-Load Current (IO)</t>
  </si>
  <si>
    <t>0.25 Amps @ 6.5V</t>
  </si>
  <si>
    <t>Motor Resistance (RM)</t>
  </si>
  <si>
    <t>0.4 Ohms</t>
  </si>
  <si>
    <t>5 Amps</t>
  </si>
  <si>
    <t>32.5 Watts</t>
  </si>
  <si>
    <t>12 Grams (0.42 oz)</t>
  </si>
  <si>
    <t>23 mm (0.9 in)</t>
  </si>
  <si>
    <t>2.98 mm (0.17 in)</t>
  </si>
  <si>
    <t>16 mm (0.63 in)</t>
  </si>
  <si>
    <t>19 mm (0.75 in)</t>
  </si>
  <si>
    <t>2s</t>
  </si>
  <si>
    <t>20deg</t>
  </si>
  <si>
    <t>Scorpion SII-2205-1900KV (V2)</t>
  </si>
  <si>
    <t>http://www.scorpionsystem.com/catalog/aeroplane/motors_1/s-22_v2/SII-2205-1900KV/</t>
  </si>
  <si>
    <t>22.0 mm (0.87 in)</t>
  </si>
  <si>
    <t>5.0 mm (0.197 in)</t>
  </si>
  <si>
    <t>28 Turn Delta</t>
  </si>
  <si>
    <t>3-Strand 0.21mm</t>
  </si>
  <si>
    <t>1900 RPM / Volt</t>
  </si>
  <si>
    <t>0.58 Amps</t>
  </si>
  <si>
    <t>0.128 Ohms</t>
  </si>
  <si>
    <t>12 Amps</t>
  </si>
  <si>
    <t>130 Watts</t>
  </si>
  <si>
    <t>35.4 Grams (1.25 oz)</t>
  </si>
  <si>
    <t>27.9 mm (1.13 in)</t>
  </si>
  <si>
    <t>2.98 mm (0.12 in)</t>
  </si>
  <si>
    <t>23.0 mm (0.9 in)</t>
  </si>
  <si>
    <t>42.0 mm (1.65 in)</t>
  </si>
  <si>
    <t>3s</t>
  </si>
  <si>
    <t>Drive Freq</t>
  </si>
  <si>
    <t>Scorpion SII-2205-1585KV (V2)</t>
  </si>
  <si>
    <t>http://www.scorpionsystem.com/catalog/aeroplane/motors_1/s-22_v2/SII-2205-1585KV/</t>
  </si>
  <si>
    <t>34 Turn Delta</t>
  </si>
  <si>
    <t>4-Strand 0.17mm</t>
  </si>
  <si>
    <t>1585 RPM / Volt</t>
  </si>
  <si>
    <t>0.47 Amps</t>
  </si>
  <si>
    <t>0.182 Ohms</t>
  </si>
  <si>
    <t>10 Amps</t>
  </si>
  <si>
    <t>110 Watts</t>
  </si>
  <si>
    <t>Scorpion SII-2205-1490KV (V2)</t>
  </si>
  <si>
    <t>http://www.scorpionsystem.com/catalog/aeroplane/motors_1/s-22_v2/SII-2205-1490KV/</t>
  </si>
  <si>
    <t>36 Turn Delta</t>
  </si>
  <si>
    <t>5-Strand 0.15mm</t>
  </si>
  <si>
    <t>1490 RPM / Volt</t>
  </si>
  <si>
    <t>0.42 Amps</t>
  </si>
  <si>
    <t>0.188 Ohms</t>
  </si>
  <si>
    <t>Scorpion S-1805-2250KV</t>
  </si>
  <si>
    <t>http://www.scorpionsystem.com/catalog/aeroplane/motors_1/s-18/S_1805_2250/</t>
  </si>
  <si>
    <t>5 mm (0.197 in)</t>
  </si>
  <si>
    <t>14 Turn Y</t>
  </si>
  <si>
    <t>1 - Strand 0.425mm</t>
  </si>
  <si>
    <t>2250KV RPM / Volt</t>
  </si>
  <si>
    <t>7 Amps</t>
  </si>
  <si>
    <t>45 Watts</t>
  </si>
  <si>
    <t>16 Grams (0.56 oz)</t>
  </si>
  <si>
    <t>18 mm (0.71 in)</t>
  </si>
  <si>
    <t>21 mm (0.83 in)</t>
  </si>
  <si>
    <t>Scorpion SII-2208-1100KV (V2)</t>
  </si>
  <si>
    <t>http://www.scorpionsystem.com/catalog/aeroplane/motors_1/s-22_v2/SII-2208-1100KV/</t>
  </si>
  <si>
    <t>8.0 mm (0.32 in)</t>
  </si>
  <si>
    <t>1100 RPM / Volt</t>
  </si>
  <si>
    <t>0.41 Amps</t>
  </si>
  <si>
    <t>0.17 Ohms</t>
  </si>
  <si>
    <t>133 Watts</t>
  </si>
  <si>
    <t>45.0 Grams (1.59 oz)</t>
  </si>
  <si>
    <t>26.0 mm (1.02 in)</t>
  </si>
  <si>
    <t>45.0 mm (1.77 in)</t>
  </si>
  <si>
    <t>Scorpion SII-2208-1280KV (V2)</t>
  </si>
  <si>
    <t>http://www.scorpionsystem.com/catalog/aeroplane/motors_1/s-22_v2/SII-2208-1280KV/</t>
  </si>
  <si>
    <t>26 Turn Delta</t>
  </si>
  <si>
    <t>4-Strand 0.19mm</t>
  </si>
  <si>
    <t>1280 RPM / Volt</t>
  </si>
  <si>
    <t>0.15 Ohms</t>
  </si>
  <si>
    <t>14 Amps</t>
  </si>
  <si>
    <t>155 Watts</t>
  </si>
  <si>
    <t>Scorpion S-2503-1610KV (F3P Special)</t>
  </si>
  <si>
    <t>http://www.scorpionsystem.com/catalog/aeroplane/motors_1/s-25/S2503_1610/</t>
  </si>
  <si>
    <t>25 mm (0.98 in)</t>
  </si>
  <si>
    <t>3 mm (0.12 in)</t>
  </si>
  <si>
    <t>No. of Stator Poles</t>
  </si>
  <si>
    <t>26 Turn Wye</t>
  </si>
  <si>
    <t>5-Strand 0.21 mm</t>
  </si>
  <si>
    <t>1610 KV RPM/Volt</t>
  </si>
  <si>
    <t>0.35 Amps</t>
  </si>
  <si>
    <t>0.180 Ohms</t>
  </si>
  <si>
    <t>72 Watts</t>
  </si>
  <si>
    <t>20.0 Grams (0.71 oz)</t>
  </si>
  <si>
    <t>30.1 mm (1.18 in)</t>
  </si>
  <si>
    <t>20.57 mm (0.81 in)</t>
  </si>
  <si>
    <t>25.7 mm (1.01 in)</t>
  </si>
  <si>
    <t>13A (10 seconds)</t>
  </si>
  <si>
    <t>94 Watts (10 seconds)</t>
  </si>
  <si>
    <t>Shaft Material</t>
  </si>
  <si>
    <t>Titanium</t>
  </si>
  <si>
    <t>Scorpion S-2503-1960KV (F3P Special)</t>
  </si>
  <si>
    <t>http://www.scorpionsystem.com/catalog/aeroplane/motors_1/s-25/S2503_1960/</t>
  </si>
  <si>
    <t>22 Turn Wye</t>
  </si>
  <si>
    <t>6-Strand 0.21 mm</t>
  </si>
  <si>
    <t>1960 KV RPM/Volt</t>
  </si>
  <si>
    <t>0.44 Amps</t>
  </si>
  <si>
    <t>0.135 Ohms</t>
  </si>
  <si>
    <t>11 Amps</t>
  </si>
  <si>
    <t>80 Watts</t>
  </si>
  <si>
    <t>14A (10 seconds)</t>
  </si>
  <si>
    <t>100 Watts (10 seconds)</t>
  </si>
  <si>
    <t>Scorpion SII-2212-885KV (V2)</t>
  </si>
  <si>
    <t>http://www.scorpionsystem.com/catalog/aeroplane/motors_1/s-22_v2/SII-2212-885KV/</t>
  </si>
  <si>
    <t>12.0 mm (0.47 in)</t>
  </si>
  <si>
    <t>24 Turn Delta</t>
  </si>
  <si>
    <t>885 RPM / Volt</t>
  </si>
  <si>
    <t>0.151 Ohms</t>
  </si>
  <si>
    <t>13 Amps</t>
  </si>
  <si>
    <t>192 Watts</t>
  </si>
  <si>
    <t>58.0 Grams (2.05 oz)</t>
  </si>
  <si>
    <t>30.0 mm (1.18 in)</t>
  </si>
  <si>
    <t>49.0 mm (1.93 in)</t>
  </si>
  <si>
    <t>4s</t>
  </si>
  <si>
    <t>Scorpion SII-2212-960KV (V2)</t>
  </si>
  <si>
    <t>http://www.scorpionsystem.com/catalog/aeroplane/motors_1/s-22_v2/SII-2212-960KV/</t>
  </si>
  <si>
    <t>22 Turn Delta</t>
  </si>
  <si>
    <t>4-Strand 0.21mm</t>
  </si>
  <si>
    <t>960 RPM / Volt</t>
  </si>
  <si>
    <t>0.51 Amps</t>
  </si>
  <si>
    <t>0.139 Ohms</t>
  </si>
  <si>
    <t>Scorpion SII-2212-1070KV (V2)</t>
  </si>
  <si>
    <t>http://www.scorpionsystem.com/catalog/aeroplane/motors_1/s-22_v2/SII-2212-1070KV/</t>
  </si>
  <si>
    <t>18 Turn Delta</t>
  </si>
  <si>
    <t>5-Strand 0.21mm</t>
  </si>
  <si>
    <t>1070 RPM / Volt</t>
  </si>
  <si>
    <t>0.59 Amps</t>
  </si>
  <si>
    <t>0.091 Ohms</t>
  </si>
  <si>
    <t>15 Amps</t>
  </si>
  <si>
    <t>222 Watts</t>
  </si>
  <si>
    <t>Scorpion SII-2212-1850KV (V2)</t>
  </si>
  <si>
    <t>http://www.scorpionsystem.com/catalog/aeroplane/motors_1/s-22_v2/SII-2212-1850KV/</t>
  </si>
  <si>
    <t>11 Turn Delta</t>
  </si>
  <si>
    <t>9-Strand 0.21mm</t>
  </si>
  <si>
    <t>1850 RPM / Volt</t>
  </si>
  <si>
    <t>1.31 Amps</t>
  </si>
  <si>
    <t>0.032 Ohms</t>
  </si>
  <si>
    <t>22 Amps</t>
  </si>
  <si>
    <t>326 Watts</t>
  </si>
  <si>
    <t>Scorpion SII-2212-1400kv (V2)</t>
  </si>
  <si>
    <t>http://www.scorpionsystem.com/catalog/aeroplane/motors_1/s-22_v2/SII-2212-1400KV/</t>
  </si>
  <si>
    <t>15 Turn Delta</t>
  </si>
  <si>
    <t>6-Strand 0.21mm</t>
  </si>
  <si>
    <t>1400 RPM / Volt</t>
  </si>
  <si>
    <t>0.73 Amps</t>
  </si>
  <si>
    <t>25 Amps</t>
  </si>
  <si>
    <t>370 Watts</t>
  </si>
  <si>
    <t>Scorpion SII-2215-900KV (V2)</t>
  </si>
  <si>
    <t>http://www.scorpionsystem.com/catalog/aeroplane/motors_1/s-22_v2/SII-2215-900KV/</t>
  </si>
  <si>
    <t>15.0 mm (0.59 in)</t>
  </si>
  <si>
    <t>19 Turn Delta</t>
  </si>
  <si>
    <t>900 RPM / Volt</t>
  </si>
  <si>
    <t>0.52 Amps</t>
  </si>
  <si>
    <t>0.142 Ohms</t>
  </si>
  <si>
    <t>16 Amps</t>
  </si>
  <si>
    <t>237 Watts</t>
  </si>
  <si>
    <t>68.6 Grams (2.42 oz)</t>
  </si>
  <si>
    <t>33.0 mm (1.3 in)</t>
  </si>
  <si>
    <t>52.0 mm (2.04 in)</t>
  </si>
  <si>
    <t>Scorpion SII-2215-1127KV (V2)</t>
  </si>
  <si>
    <t>http://www.scorpionsystem.com/catalog/aeroplane/motors_1/s-22_v2/SII-2215-1127KV/</t>
  </si>
  <si>
    <t>1127 RPM / Volt</t>
  </si>
  <si>
    <t>0.078 Ohms</t>
  </si>
  <si>
    <t>20 Amps</t>
  </si>
  <si>
    <t>296 Watts</t>
  </si>
  <si>
    <t>Scorpion SII-2215-1810KV (V2)</t>
  </si>
  <si>
    <t>http://www.scorpionsystem.com/catalog/aeroplane/motors_1/s-22_v2/SII-2215-1810KV/</t>
  </si>
  <si>
    <t>9 Turn Delta</t>
  </si>
  <si>
    <t>10-Strand 0.21mm</t>
  </si>
  <si>
    <t>1810 RPM / Volt</t>
  </si>
  <si>
    <t>1.35 Amps</t>
  </si>
  <si>
    <t>0.031 Ohms</t>
  </si>
  <si>
    <t>Scorpion SII-2215-1400KV (V2)</t>
  </si>
  <si>
    <t>http://www.scorpionsystem.com/catalog/aeroplane/motors_1/s-22_v2/SII-2215-1400KV/</t>
  </si>
  <si>
    <t>12 Turn Delta</t>
  </si>
  <si>
    <t>8-Strand 0.21mm</t>
  </si>
  <si>
    <t>0.95 Amps</t>
  </si>
  <si>
    <t>0.095 Ohms</t>
  </si>
  <si>
    <t>35 Amps</t>
  </si>
  <si>
    <t>518 Watts</t>
  </si>
  <si>
    <t>Scorpion SII-3008-1090KV (V2)</t>
  </si>
  <si>
    <t>http://www.scorpionsystem.com/catalog/aeroplane/motors_1/s-30_v2/SII-3008-1090KV/</t>
  </si>
  <si>
    <t>8.0 mm (0.31 in)</t>
  </si>
  <si>
    <t>23 Turn Delta</t>
  </si>
  <si>
    <t>6-Strand 0.25mm</t>
  </si>
  <si>
    <t>1090 RPM / Volt</t>
  </si>
  <si>
    <t>No-Load Current (IO/10V)</t>
  </si>
  <si>
    <t>0.79 Amps</t>
  </si>
  <si>
    <t>0.058 Ohms</t>
  </si>
  <si>
    <t>26 Amps</t>
  </si>
  <si>
    <t>95 Grams (3.35 oz)</t>
  </si>
  <si>
    <t>37.50 mm (1.47 in)</t>
  </si>
  <si>
    <t>4.98 mm (0.196 in)</t>
  </si>
  <si>
    <t>33.75 mm (1.33 in)</t>
  </si>
  <si>
    <t>62.5 mm (2.46 in)</t>
  </si>
  <si>
    <t>Scorpion SII-3008-1220KV (V2)</t>
  </si>
  <si>
    <t>http://www.scorpionsystem.com/catalog/aeroplane/motors_1/s-30_v2/SII-3008-1220KV/</t>
  </si>
  <si>
    <t>20 Turn Delta</t>
  </si>
  <si>
    <t>8-Strand 0.25mm</t>
  </si>
  <si>
    <t>1220 RPM / Volt</t>
  </si>
  <si>
    <t>0.97 Amps</t>
  </si>
  <si>
    <t>0.042 Ohms</t>
  </si>
  <si>
    <t>32 Amps</t>
  </si>
  <si>
    <t>425 Watts</t>
  </si>
  <si>
    <t>Scorpion SII-3014-830KV (V2)</t>
  </si>
  <si>
    <t>http://www.scorpionsystem.com/catalog/aeroplane/motors_1/s-30_v2/SII-3014-830KV/</t>
  </si>
  <si>
    <t>14.0 mm (0.55 in)</t>
  </si>
  <si>
    <t>16 Turn Delta</t>
  </si>
  <si>
    <t>9-Strand 0.25mm</t>
  </si>
  <si>
    <t>830 RPM / Volt</t>
  </si>
  <si>
    <t>1.06 Amps</t>
  </si>
  <si>
    <t>30 Amps</t>
  </si>
  <si>
    <t>550 Watts</t>
  </si>
  <si>
    <t>129 Grams (4.55 oz)</t>
  </si>
  <si>
    <t>39.75 mm (1.56 in)</t>
  </si>
  <si>
    <t>68.5 mm (2.69 in)</t>
  </si>
  <si>
    <t>5s</t>
  </si>
  <si>
    <t>Scorpion SII-3014-1040KV (V2)</t>
  </si>
  <si>
    <t>http://www.scorpionsystem.com/catalog/aeroplane/motors_1/s-30_v2/SII-3014-1040KV/</t>
  </si>
  <si>
    <t>13 Turn Delta</t>
  </si>
  <si>
    <t>11-Strand 0.25mm</t>
  </si>
  <si>
    <t>1040 RPM / Volt</t>
  </si>
  <si>
    <t>40 Amps</t>
  </si>
  <si>
    <t>600 Watts</t>
  </si>
  <si>
    <t>Scorpion SII-3014-1220KV (V2)</t>
  </si>
  <si>
    <t>http://www.scorpionsystem.com/catalog/aeroplane/motors_1/s-30_v2/SII-3014-1220KV/</t>
  </si>
  <si>
    <t>14-Strand 0.25mm</t>
  </si>
  <si>
    <t>1.64 Amps</t>
  </si>
  <si>
    <t>0.018 Ohms</t>
  </si>
  <si>
    <t>46 Amps</t>
  </si>
  <si>
    <t>640 Watts</t>
  </si>
  <si>
    <t>Scorpion SII-3020-780KV (V2)</t>
  </si>
  <si>
    <t>http://www.scorpionsystem.com/catalog/aeroplane/motors_1/s-30_v2/SII-3020-780KV/</t>
  </si>
  <si>
    <t>20 mm (0.79 in)</t>
  </si>
  <si>
    <t>17-Strand 0.25mm</t>
  </si>
  <si>
    <t>780 RPM / Volt</t>
  </si>
  <si>
    <t>1.21 Amps</t>
  </si>
  <si>
    <t>0.030 Ohms</t>
  </si>
  <si>
    <t>800 Watts</t>
  </si>
  <si>
    <t>166 Grams (5.86 oz)</t>
  </si>
  <si>
    <t>45.75 mm (1.80 in)</t>
  </si>
  <si>
    <t>75.4 mm (2.93 in)</t>
  </si>
  <si>
    <t>6s</t>
  </si>
  <si>
    <t>Scorpion SII-3020-890KV (V2)</t>
  </si>
  <si>
    <t>http://www.scorpionsystem.com/catalog/aeroplane/motors_1/s-30_v2/SII-3020-890KV/</t>
  </si>
  <si>
    <t>10 Turn Delta</t>
  </si>
  <si>
    <t>890 RPM / Volt</t>
  </si>
  <si>
    <t>1.42 Amps</t>
  </si>
  <si>
    <t>0.020 Ohms</t>
  </si>
  <si>
    <t>45 Amps</t>
  </si>
  <si>
    <t>780 Watts</t>
  </si>
  <si>
    <t>74.5 mm (2.93 in)</t>
  </si>
  <si>
    <t>Scorpion SII-3020-1110KV (V2)</t>
  </si>
  <si>
    <t>http://www.scorpionsystem.com/catalog/aeroplane/motors_1/s-30_v2/SII-3020-1110KV/</t>
  </si>
  <si>
    <t>8 Turn Delta</t>
  </si>
  <si>
    <t>1110 RPM / Volt</t>
  </si>
  <si>
    <t>2.08 Amps</t>
  </si>
  <si>
    <t>0.016 Ohms</t>
  </si>
  <si>
    <t>60 Amps</t>
  </si>
  <si>
    <t>840 Watts</t>
  </si>
  <si>
    <t>Turbax Conversion Kit w/ HK4035-800</t>
  </si>
  <si>
    <t>http://www.scorpionsystem.com/catalog/aeroplane/motors_1/turbax_kit/Turbax_Conversion_Kit/</t>
  </si>
  <si>
    <t>40 mm (1.56 in)</t>
  </si>
  <si>
    <t>35 mm (1.024 in)</t>
  </si>
  <si>
    <t>6 Turn Delta</t>
  </si>
  <si>
    <t>27 - Strand 0.29mm</t>
  </si>
  <si>
    <t>800KV RPM / Volt</t>
  </si>
  <si>
    <t>2.5 Amps @ 8.4v</t>
  </si>
  <si>
    <t>0.010 Ohms</t>
  </si>
  <si>
    <t>100 Amps</t>
  </si>
  <si>
    <t>4200 Watts</t>
  </si>
  <si>
    <t>574 Grams (20.25 oz)</t>
  </si>
  <si>
    <t>48.9 mm (1.9 in)</t>
  </si>
  <si>
    <t>61.5 mm (2.38 in)</t>
  </si>
  <si>
    <t>118 mm (4.65 in)</t>
  </si>
  <si>
    <t>12s</t>
  </si>
  <si>
    <t>Scorpion SII-3026-710KV (V2)</t>
  </si>
  <si>
    <t>http://www.scorpionsystem.com/catalog/aeroplane/motors_1/s-30_v2/SII-3026-710KV/</t>
  </si>
  <si>
    <t>26 mm (1.02 in)</t>
  </si>
  <si>
    <t>16-Strand 0.25mm</t>
  </si>
  <si>
    <t>710 RPM / Volt</t>
  </si>
  <si>
    <t>1.56 Amps</t>
  </si>
  <si>
    <t>0.022 Ohms</t>
  </si>
  <si>
    <t>1000 Watts</t>
  </si>
  <si>
    <t>205 Grams (7.23 oz)</t>
  </si>
  <si>
    <t>51.75 mm (2.04 in)</t>
  </si>
  <si>
    <t>80.5 mm (3.17 in)</t>
  </si>
  <si>
    <t>Scorpion SII-3026-890KV (V2)</t>
  </si>
  <si>
    <t>http://www.scorpionsystem.com/catalog/aeroplane/motors_1/s-30_v2/SII-3026-890KV/</t>
  </si>
  <si>
    <t>7 Turn Delta</t>
  </si>
  <si>
    <t>21-Strand 0.25mm</t>
  </si>
  <si>
    <t>1.90 Amps</t>
  </si>
  <si>
    <t>0.014 Ohms</t>
  </si>
  <si>
    <t>70 Amps</t>
  </si>
  <si>
    <t>1025 Watts</t>
  </si>
  <si>
    <t>Scorpion SII-3026-1190KV (V2)</t>
  </si>
  <si>
    <t>http://www.scorpionsystem.com/catalog/aeroplane/motors_1/s-30_v2/SII-3026-1190KV/</t>
  </si>
  <si>
    <t>5 Turn Delta</t>
  </si>
  <si>
    <t>26-Strand 0.25mm</t>
  </si>
  <si>
    <t>1190 RPM / Volt</t>
  </si>
  <si>
    <t>3.26 Amps</t>
  </si>
  <si>
    <t>0.008 Ohms</t>
  </si>
  <si>
    <t>80 Amps</t>
  </si>
  <si>
    <t>1050 Watts</t>
  </si>
  <si>
    <t>Scorpion SII-4020-420KV</t>
  </si>
  <si>
    <t>http://www.scorpionsystem.com/catalog/aeroplane/motors_1/sii-40/SII_4020-420/</t>
  </si>
  <si>
    <t>40.0 mm (1.575 in)</t>
  </si>
  <si>
    <t>20.0 mm (0.787 in)</t>
  </si>
  <si>
    <t>420 RPM / Volt</t>
  </si>
  <si>
    <t>No-Load Current (Io) @ 10 v</t>
  </si>
  <si>
    <t>0.91 Amps</t>
  </si>
  <si>
    <t>1500 Watts</t>
  </si>
  <si>
    <t>288 Grams (10.16 oz)</t>
  </si>
  <si>
    <t>48.9 mm (1.925 in)</t>
  </si>
  <si>
    <t>5.98 mm (0.235 in)</t>
  </si>
  <si>
    <t>46.15 mm (1.816 in)</t>
  </si>
  <si>
    <t>78.40 mm (3.086 in)</t>
  </si>
  <si>
    <t>Scorpion SII-4020-540KV</t>
  </si>
  <si>
    <t>http://www.scorpionsystem.com/catalog/aeroplane/motors_1/sii-40/SII_4020-540/</t>
  </si>
  <si>
    <t>22-Strand 0.25mm</t>
  </si>
  <si>
    <t>540 RPM / Volt</t>
  </si>
  <si>
    <t>1.22 Amps</t>
  </si>
  <si>
    <t>85 Amps</t>
  </si>
  <si>
    <t>1850 Watts</t>
  </si>
  <si>
    <t>Scorpion SII-4020-630KV</t>
  </si>
  <si>
    <t>http://www.scorpionsystem.com/catalog/aeroplane/motors_1/sii-40/SII_4020-630/</t>
  </si>
  <si>
    <t>25-Strand 0.25mm</t>
  </si>
  <si>
    <t>630 RPM / Volt</t>
  </si>
  <si>
    <t>1.54 Amps</t>
  </si>
  <si>
    <t>0.015 Ohms</t>
  </si>
  <si>
    <t>95 Amps</t>
  </si>
  <si>
    <t>Scorpion SII-4025-330KV</t>
  </si>
  <si>
    <t>http://www.scorpionsystem.com/catalog/aeroplane/motors_1/sii-40/SII-4025-330/</t>
  </si>
  <si>
    <t>25.0 mm (0.954 in)</t>
  </si>
  <si>
    <t>330 RPM / Volt</t>
  </si>
  <si>
    <t>0.74 Amps</t>
  </si>
  <si>
    <t>0.037 Ohms</t>
  </si>
  <si>
    <t>75 Amps</t>
  </si>
  <si>
    <t>2000 Watts</t>
  </si>
  <si>
    <t>353 Grams (11.96 oz)</t>
  </si>
  <si>
    <t>54.1 mm (2.129 in)</t>
  </si>
  <si>
    <t>85 mm (3.346 in)</t>
  </si>
  <si>
    <t>8s</t>
  </si>
  <si>
    <t>Scorpion SII-4025-440KV</t>
  </si>
  <si>
    <t>http://www.scorpionsystem.com/catalog/aeroplane/motors_1/sii-40/SII-4025-440/</t>
  </si>
  <si>
    <t>440 RPM / Volt</t>
  </si>
  <si>
    <t>1.10 Amps</t>
  </si>
  <si>
    <t>0.025 Ohms</t>
  </si>
  <si>
    <t>7s</t>
  </si>
  <si>
    <t>Scorpion SII-4025-520KV</t>
  </si>
  <si>
    <t>http://www.scorpionsystem.com/catalog/aeroplane/motors_1/sii-40/SII-4025-520/</t>
  </si>
  <si>
    <t>520 RPM / Volt</t>
  </si>
  <si>
    <t>1.40 Amps</t>
  </si>
  <si>
    <t>Scorpion SII-3032-690KV (V2)</t>
  </si>
  <si>
    <t>http://www.scorpionsystem.com/catalog/aeroplane/motors_1/s-30_v2/SII-3032-690KV/</t>
  </si>
  <si>
    <t>32 mm (1.26 in)</t>
  </si>
  <si>
    <t>690 RPM / Volt</t>
  </si>
  <si>
    <t>2.71 Amps</t>
  </si>
  <si>
    <t>275 Grams (9.70 oz)</t>
  </si>
  <si>
    <t>89.5 mm (3.52 in)</t>
  </si>
  <si>
    <t>Scorpion SII-3032-880KV (V2)</t>
  </si>
  <si>
    <t>http://www.scorpionsystem.com/catalog/aeroplane/motors_1/s-30_v2/SII-3032-880KV/</t>
  </si>
  <si>
    <t>880 RPM / Volt</t>
  </si>
  <si>
    <t>3.12 Amps</t>
  </si>
  <si>
    <t>0.012 Ohms</t>
  </si>
  <si>
    <t>Scorpion SII-4035-250KV</t>
  </si>
  <si>
    <t>http://www.scorpionsystem.com/catalog/aeroplane/motors_1/sii-40/SII-4035-250/</t>
  </si>
  <si>
    <t>35.0 mm (1.024 in)</t>
  </si>
  <si>
    <t>19-Strand 0.25mm</t>
  </si>
  <si>
    <t>250 RPM / Volt</t>
  </si>
  <si>
    <t>0.69 Amps</t>
  </si>
  <si>
    <t>65 Amps</t>
  </si>
  <si>
    <t>2700 Watts</t>
  </si>
  <si>
    <t>450 Grams (15.87 oz)</t>
  </si>
  <si>
    <t>48.8 mm (1.921 in)</t>
  </si>
  <si>
    <t>7.98 mm (0.30 in)</t>
  </si>
  <si>
    <t>64.9 mm (2.26 in)</t>
  </si>
  <si>
    <t>95 mm (3.346 in)</t>
  </si>
  <si>
    <t>Scorpion SII-4035-330KV</t>
  </si>
  <si>
    <t>http://www.scorpionsystem.com/catalog/aeroplane/motors_1/sii-40/SII-4035-330/</t>
  </si>
  <si>
    <t>14 Turn Delta</t>
  </si>
  <si>
    <t>20-Strand 0.25mm</t>
  </si>
  <si>
    <t>1.41 Amps</t>
  </si>
  <si>
    <t>2400 Watts</t>
  </si>
  <si>
    <t>435 Grams (15.34 oz)</t>
  </si>
  <si>
    <t>11s</t>
  </si>
  <si>
    <t>Scorpion SII-4035-380KV</t>
  </si>
  <si>
    <t>http://www.scorpionsystem.com/catalog/aeroplane/motors_1/sii-40/SII-4035-380/</t>
  </si>
  <si>
    <t>380 RPM / Volt</t>
  </si>
  <si>
    <t>1.52 Amps</t>
  </si>
  <si>
    <t>2600 Watts</t>
  </si>
  <si>
    <t>Scorpion SII-4035-450KV</t>
  </si>
  <si>
    <t>http://www.scorpionsystem.com/catalog/aeroplane/motors_1/sii-40/SII-4035-450/</t>
  </si>
  <si>
    <t>23-Strand 0.25mm</t>
  </si>
  <si>
    <t>450 RPM / Volt</t>
  </si>
  <si>
    <t>1.71Amps</t>
  </si>
  <si>
    <t>2960 Watts</t>
  </si>
  <si>
    <t>Scorpion SII-5525-170KV</t>
  </si>
  <si>
    <t>http://www.scorpionsystem.com/catalog/aeroplane/motors_1/sii-55/S-5525-170KV/</t>
  </si>
  <si>
    <t>16-Strand 0.33mm</t>
  </si>
  <si>
    <t>170 RPM / Volt</t>
  </si>
  <si>
    <t>0.78 Amps</t>
  </si>
  <si>
    <t>2450 Watts</t>
  </si>
  <si>
    <t>105 Amps</t>
  </si>
  <si>
    <t>3675 Watts</t>
  </si>
  <si>
    <t>Scorpion SII-5525-195KV</t>
  </si>
  <si>
    <t>http://www.scorpionsystem.com/catalog/aeroplane/motors_1/sii-55/S-5525-195KV/</t>
  </si>
  <si>
    <t>195 RPM / Volt</t>
  </si>
  <si>
    <t>0.88 Amps</t>
  </si>
  <si>
    <t>0.034 Ohms</t>
  </si>
  <si>
    <t>2800 Watts</t>
  </si>
  <si>
    <t>120 Amps</t>
  </si>
  <si>
    <t>Scorpion S-5028-220KV (F3A Limited Series)</t>
  </si>
  <si>
    <t>http://www.scorpionsystem.com/catalog/aeroplane/motors_1/s-50/s_5028_220/</t>
  </si>
  <si>
    <t>50 mm (1.56 in)</t>
  </si>
  <si>
    <t>28 mm (1.10 in)</t>
  </si>
  <si>
    <t>11 Turn YY</t>
  </si>
  <si>
    <t>1-Strand 1.2 mm</t>
  </si>
  <si>
    <t>220KV RPM / Volt</t>
  </si>
  <si>
    <t>0.98 Amps</t>
  </si>
  <si>
    <t>2590 Watts</t>
  </si>
  <si>
    <t>576 Grams (20.32 oz)</t>
  </si>
  <si>
    <t>59.8 mm (2.35 in)</t>
  </si>
  <si>
    <t>60 mm (2.36 in)</t>
  </si>
  <si>
    <t>113.6 mm (4.47 in)</t>
  </si>
  <si>
    <t>Scorpion SII-5535-160KV</t>
  </si>
  <si>
    <t>http://www.scorpionsystem.com/catalog/aeroplane/motors_1/sii-55/S-5535-160KV/</t>
  </si>
  <si>
    <t>35mm (1.378 in)</t>
  </si>
  <si>
    <t>20-Strand 0.33mm</t>
  </si>
  <si>
    <t>160 RPM / Volt</t>
  </si>
  <si>
    <t>0.027 Ohms</t>
  </si>
  <si>
    <t>3750 Watts</t>
  </si>
  <si>
    <t>906 Grams (29.41 oz)</t>
  </si>
  <si>
    <t>69.52 mm (2.737 in)</t>
  </si>
  <si>
    <t>116 mm (4.567 in)</t>
  </si>
  <si>
    <t>5600 Watts</t>
  </si>
  <si>
    <t>Scorpion SII-5535-190KV</t>
  </si>
  <si>
    <t>http://www.scorpionsystem.com/catalog/aeroplane/motors_1/sii-55/S-5535-190KV/</t>
  </si>
  <si>
    <t>23-Strand 0.33mm</t>
  </si>
  <si>
    <t>190 RPM / Volt</t>
  </si>
  <si>
    <t>1.24 Amps</t>
  </si>
  <si>
    <t>3900 Watts</t>
  </si>
  <si>
    <t>7.98 mm (0.314 in)</t>
  </si>
  <si>
    <t>140 Amps</t>
  </si>
  <si>
    <t>5800 Watts</t>
  </si>
  <si>
    <t>Scorpion SII-6530-180KV</t>
  </si>
  <si>
    <t>http://www.scorpionsystem.com/catalog/aeroplane/motors_1/sii-65/SII-6530-180KV/</t>
  </si>
  <si>
    <t>65mm (2.559 in)</t>
  </si>
  <si>
    <t>30mm (1.181 in)</t>
  </si>
  <si>
    <t>15-Strand 0.41mm</t>
  </si>
  <si>
    <t>180KV RPM / Volt</t>
  </si>
  <si>
    <t>1.26 Amps</t>
  </si>
  <si>
    <t>110 Amps</t>
  </si>
  <si>
    <t>4884 Watts</t>
  </si>
  <si>
    <t>1043 Grams (36.79 oz)</t>
  </si>
  <si>
    <t>76.6 mm (3.015 in)</t>
  </si>
  <si>
    <t>70.4 mm (2.772 in)</t>
  </si>
  <si>
    <t>115.9 mm (4.563 in)</t>
  </si>
  <si>
    <t>160Amps @ 2sec</t>
  </si>
  <si>
    <t>6800 Watts @ 2sec</t>
  </si>
  <si>
    <t>http://www.scorpionsystem.com/catalog/aeroplane/motors_1/sii-65/SII-6530-150KV/</t>
  </si>
  <si>
    <t>Scorpion SII-6530-150KV</t>
  </si>
  <si>
    <t>14-Strand 0.41mm</t>
  </si>
  <si>
    <t>150KV RPM / Volt</t>
  </si>
  <si>
    <t>1.15 Amps</t>
  </si>
  <si>
    <t>4220 Watts</t>
  </si>
  <si>
    <t>140Amps @ 2sec</t>
  </si>
  <si>
    <t>5800 Watts @ 2sec</t>
  </si>
  <si>
    <t>Rm % error</t>
  </si>
  <si>
    <t>Io % error</t>
  </si>
  <si>
    <t>Watts % error</t>
  </si>
  <si>
    <t>=EXP(INDEX(LINEST(LN(Sheet1!B11:HC11),LN(Sheet1!B22:HC22),,),1,2))</t>
  </si>
  <si>
    <t>Length Metric given max power</t>
  </si>
  <si>
    <t>Diameter given max power and length</t>
  </si>
  <si>
    <t>Length*diam^2*Kv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</si>
</sst>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817C7C"/>
      <name val="Microsoft YaHei"/>
      <family val="2"/>
    </font>
    <font>
      <sz val="11"/>
      <color rgb="FFFF0000"/>
      <name val="Calibri"/>
      <family val="2"/>
      <scheme val="minor"/>
    </font>
    <font>
      <b/>
      <sz val="21.45"/>
      <color rgb="FF2A2A2A"/>
      <name val="Arial"/>
      <family val="2"/>
    </font>
    <font>
      <sz val="10"/>
      <color rgb="FF484848"/>
      <name val="Arial"/>
      <family val="2"/>
    </font>
    <font>
      <b/>
      <sz val="10"/>
      <color rgb="FF484848"/>
      <name val="Arial"/>
      <family val="2"/>
    </font>
    <font>
      <u/>
      <sz val="11"/>
      <color theme="10"/>
      <name val="Calibri"/>
      <family val="2"/>
      <scheme val="minor"/>
    </font>
    <font>
      <sz val="7"/>
      <color rgb="FF000000"/>
      <name val="Arial"/>
      <family val="2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9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7" fontId="0" fillId="0" borderId="0" xfId="0" quotePrefix="1" applyNumberFormat="1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9" fontId="5" fillId="2" borderId="0" xfId="0" applyNumberFormat="1" applyFont="1" applyFill="1" applyAlignment="1">
      <alignment vertical="top" wrapText="1"/>
    </xf>
    <xf numFmtId="18" fontId="5" fillId="2" borderId="0" xfId="0" applyNumberFormat="1" applyFont="1" applyFill="1" applyAlignment="1">
      <alignment vertical="top" wrapText="1"/>
    </xf>
    <xf numFmtId="0" fontId="6" fillId="0" borderId="0" xfId="1"/>
    <xf numFmtId="0" fontId="2" fillId="0" borderId="0" xfId="0" applyFont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left" vertical="center" wrapText="1" indent="2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714741907261593"/>
                  <c:y val="-6.3436497521143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Sheet1!$B$4:$HC$4</c:f>
              <c:numCache>
                <c:formatCode>General</c:formatCode>
                <c:ptCount val="210"/>
                <c:pt idx="0">
                  <c:v>35</c:v>
                </c:pt>
                <c:pt idx="1">
                  <c:v>35</c:v>
                </c:pt>
                <c:pt idx="2">
                  <c:v>55</c:v>
                </c:pt>
                <c:pt idx="3">
                  <c:v>55</c:v>
                </c:pt>
                <c:pt idx="4">
                  <c:v>90</c:v>
                </c:pt>
                <c:pt idx="5">
                  <c:v>75</c:v>
                </c:pt>
                <c:pt idx="6">
                  <c:v>90</c:v>
                </c:pt>
                <c:pt idx="7">
                  <c:v>140</c:v>
                </c:pt>
                <c:pt idx="8">
                  <c:v>120</c:v>
                </c:pt>
                <c:pt idx="9">
                  <c:v>170</c:v>
                </c:pt>
                <c:pt idx="10">
                  <c:v>170</c:v>
                </c:pt>
                <c:pt idx="11">
                  <c:v>250</c:v>
                </c:pt>
                <c:pt idx="12">
                  <c:v>250</c:v>
                </c:pt>
                <c:pt idx="13">
                  <c:v>240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300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500</c:v>
                </c:pt>
                <c:pt idx="27">
                  <c:v>350</c:v>
                </c:pt>
                <c:pt idx="28">
                  <c:v>350</c:v>
                </c:pt>
                <c:pt idx="29">
                  <c:v>500</c:v>
                </c:pt>
                <c:pt idx="30">
                  <c:v>750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650</c:v>
                </c:pt>
                <c:pt idx="36">
                  <c:v>650</c:v>
                </c:pt>
                <c:pt idx="37">
                  <c:v>650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900</c:v>
                </c:pt>
                <c:pt idx="48">
                  <c:v>1100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2800</c:v>
                </c:pt>
                <c:pt idx="53">
                  <c:v>2800</c:v>
                </c:pt>
                <c:pt idx="54">
                  <c:v>4500</c:v>
                </c:pt>
                <c:pt idx="55">
                  <c:v>1650</c:v>
                </c:pt>
                <c:pt idx="56">
                  <c:v>1650</c:v>
                </c:pt>
                <c:pt idx="57">
                  <c:v>4500</c:v>
                </c:pt>
                <c:pt idx="58">
                  <c:v>1650</c:v>
                </c:pt>
                <c:pt idx="59">
                  <c:v>4500</c:v>
                </c:pt>
                <c:pt idx="60">
                  <c:v>1900</c:v>
                </c:pt>
                <c:pt idx="61">
                  <c:v>1900</c:v>
                </c:pt>
                <c:pt idx="62">
                  <c:v>2800</c:v>
                </c:pt>
                <c:pt idx="63">
                  <c:v>2700</c:v>
                </c:pt>
                <c:pt idx="64">
                  <c:v>3400</c:v>
                </c:pt>
                <c:pt idx="65">
                  <c:v>2100</c:v>
                </c:pt>
                <c:pt idx="66">
                  <c:v>2800</c:v>
                </c:pt>
                <c:pt idx="67">
                  <c:v>1900</c:v>
                </c:pt>
                <c:pt idx="68">
                  <c:v>1900</c:v>
                </c:pt>
                <c:pt idx="69">
                  <c:v>1900</c:v>
                </c:pt>
                <c:pt idx="70">
                  <c:v>3400</c:v>
                </c:pt>
                <c:pt idx="71">
                  <c:v>2200</c:v>
                </c:pt>
                <c:pt idx="72">
                  <c:v>3200</c:v>
                </c:pt>
                <c:pt idx="73">
                  <c:v>2200</c:v>
                </c:pt>
                <c:pt idx="74">
                  <c:v>2200</c:v>
                </c:pt>
                <c:pt idx="75">
                  <c:v>2400</c:v>
                </c:pt>
                <c:pt idx="76">
                  <c:v>2400</c:v>
                </c:pt>
                <c:pt idx="77">
                  <c:v>3000</c:v>
                </c:pt>
                <c:pt idx="78">
                  <c:v>3200</c:v>
                </c:pt>
                <c:pt idx="79">
                  <c:v>3000</c:v>
                </c:pt>
                <c:pt idx="80">
                  <c:v>3300</c:v>
                </c:pt>
                <c:pt idx="81">
                  <c:v>3000</c:v>
                </c:pt>
                <c:pt idx="82">
                  <c:v>2800</c:v>
                </c:pt>
                <c:pt idx="83">
                  <c:v>2800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9300</c:v>
                </c:pt>
                <c:pt idx="94">
                  <c:v>9500</c:v>
                </c:pt>
                <c:pt idx="95">
                  <c:v>8800</c:v>
                </c:pt>
                <c:pt idx="96">
                  <c:v>7100</c:v>
                </c:pt>
                <c:pt idx="97">
                  <c:v>7100</c:v>
                </c:pt>
                <c:pt idx="98">
                  <c:v>7000</c:v>
                </c:pt>
                <c:pt idx="99">
                  <c:v>9000</c:v>
                </c:pt>
                <c:pt idx="100">
                  <c:v>9000</c:v>
                </c:pt>
                <c:pt idx="101">
                  <c:v>15000</c:v>
                </c:pt>
                <c:pt idx="102">
                  <c:v>15000</c:v>
                </c:pt>
                <c:pt idx="103">
                  <c:v>170</c:v>
                </c:pt>
                <c:pt idx="104">
                  <c:v>256</c:v>
                </c:pt>
                <c:pt idx="105">
                  <c:v>232</c:v>
                </c:pt>
                <c:pt idx="106">
                  <c:v>170</c:v>
                </c:pt>
                <c:pt idx="107">
                  <c:v>256</c:v>
                </c:pt>
                <c:pt idx="108">
                  <c:v>232</c:v>
                </c:pt>
                <c:pt idx="109">
                  <c:v>460</c:v>
                </c:pt>
                <c:pt idx="110">
                  <c:v>360</c:v>
                </c:pt>
                <c:pt idx="111">
                  <c:v>325</c:v>
                </c:pt>
                <c:pt idx="112">
                  <c:v>355</c:v>
                </c:pt>
                <c:pt idx="113">
                  <c:v>565</c:v>
                </c:pt>
                <c:pt idx="114">
                  <c:v>585</c:v>
                </c:pt>
                <c:pt idx="115">
                  <c:v>650</c:v>
                </c:pt>
                <c:pt idx="116">
                  <c:v>520</c:v>
                </c:pt>
                <c:pt idx="117">
                  <c:v>550</c:v>
                </c:pt>
                <c:pt idx="118">
                  <c:v>460</c:v>
                </c:pt>
                <c:pt idx="119">
                  <c:v>360</c:v>
                </c:pt>
                <c:pt idx="120">
                  <c:v>325</c:v>
                </c:pt>
                <c:pt idx="121">
                  <c:v>355</c:v>
                </c:pt>
                <c:pt idx="122">
                  <c:v>565</c:v>
                </c:pt>
                <c:pt idx="123">
                  <c:v>585</c:v>
                </c:pt>
                <c:pt idx="124">
                  <c:v>650</c:v>
                </c:pt>
                <c:pt idx="125">
                  <c:v>520</c:v>
                </c:pt>
                <c:pt idx="126">
                  <c:v>655</c:v>
                </c:pt>
                <c:pt idx="127">
                  <c:v>1015</c:v>
                </c:pt>
                <c:pt idx="128">
                  <c:v>1500</c:v>
                </c:pt>
                <c:pt idx="129">
                  <c:v>1160</c:v>
                </c:pt>
                <c:pt idx="130">
                  <c:v>1780</c:v>
                </c:pt>
                <c:pt idx="131">
                  <c:v>1650</c:v>
                </c:pt>
                <c:pt idx="132">
                  <c:v>1850</c:v>
                </c:pt>
                <c:pt idx="133">
                  <c:v>1600</c:v>
                </c:pt>
                <c:pt idx="134">
                  <c:v>1850</c:v>
                </c:pt>
                <c:pt idx="135">
                  <c:v>2440</c:v>
                </c:pt>
                <c:pt idx="136">
                  <c:v>2430</c:v>
                </c:pt>
                <c:pt idx="137">
                  <c:v>2850</c:v>
                </c:pt>
                <c:pt idx="138">
                  <c:v>2650</c:v>
                </c:pt>
                <c:pt idx="139">
                  <c:v>1900</c:v>
                </c:pt>
                <c:pt idx="140">
                  <c:v>2870</c:v>
                </c:pt>
                <c:pt idx="141">
                  <c:v>2220</c:v>
                </c:pt>
                <c:pt idx="142">
                  <c:v>2780</c:v>
                </c:pt>
                <c:pt idx="143">
                  <c:v>2700</c:v>
                </c:pt>
                <c:pt idx="144">
                  <c:v>2500</c:v>
                </c:pt>
                <c:pt idx="145">
                  <c:v>2500</c:v>
                </c:pt>
                <c:pt idx="146">
                  <c:v>2900</c:v>
                </c:pt>
                <c:pt idx="147">
                  <c:v>4200</c:v>
                </c:pt>
                <c:pt idx="148">
                  <c:v>4195</c:v>
                </c:pt>
                <c:pt idx="149">
                  <c:v>3510</c:v>
                </c:pt>
                <c:pt idx="150">
                  <c:v>3870</c:v>
                </c:pt>
                <c:pt idx="151">
                  <c:v>4195</c:v>
                </c:pt>
                <c:pt idx="152">
                  <c:v>3500</c:v>
                </c:pt>
                <c:pt idx="153">
                  <c:v>240</c:v>
                </c:pt>
                <c:pt idx="154">
                  <c:v>365</c:v>
                </c:pt>
                <c:pt idx="155">
                  <c:v>335</c:v>
                </c:pt>
                <c:pt idx="156">
                  <c:v>530</c:v>
                </c:pt>
                <c:pt idx="157">
                  <c:v>660</c:v>
                </c:pt>
                <c:pt idx="158">
                  <c:v>665</c:v>
                </c:pt>
                <c:pt idx="159">
                  <c:v>675</c:v>
                </c:pt>
                <c:pt idx="160">
                  <c:v>32.5</c:v>
                </c:pt>
                <c:pt idx="161">
                  <c:v>130</c:v>
                </c:pt>
                <c:pt idx="162">
                  <c:v>110</c:v>
                </c:pt>
                <c:pt idx="163">
                  <c:v>110</c:v>
                </c:pt>
                <c:pt idx="164">
                  <c:v>45</c:v>
                </c:pt>
                <c:pt idx="165">
                  <c:v>133</c:v>
                </c:pt>
                <c:pt idx="166">
                  <c:v>155</c:v>
                </c:pt>
                <c:pt idx="167">
                  <c:v>72</c:v>
                </c:pt>
                <c:pt idx="168">
                  <c:v>80</c:v>
                </c:pt>
                <c:pt idx="169">
                  <c:v>192</c:v>
                </c:pt>
                <c:pt idx="170">
                  <c:v>192</c:v>
                </c:pt>
                <c:pt idx="171">
                  <c:v>222</c:v>
                </c:pt>
                <c:pt idx="172">
                  <c:v>326</c:v>
                </c:pt>
                <c:pt idx="173">
                  <c:v>370</c:v>
                </c:pt>
                <c:pt idx="174">
                  <c:v>237</c:v>
                </c:pt>
                <c:pt idx="175">
                  <c:v>296</c:v>
                </c:pt>
                <c:pt idx="176">
                  <c:v>370</c:v>
                </c:pt>
                <c:pt idx="177">
                  <c:v>518</c:v>
                </c:pt>
                <c:pt idx="178">
                  <c:v>370</c:v>
                </c:pt>
                <c:pt idx="179">
                  <c:v>425</c:v>
                </c:pt>
                <c:pt idx="180">
                  <c:v>550</c:v>
                </c:pt>
                <c:pt idx="181">
                  <c:v>600</c:v>
                </c:pt>
                <c:pt idx="182">
                  <c:v>640</c:v>
                </c:pt>
                <c:pt idx="183">
                  <c:v>800</c:v>
                </c:pt>
                <c:pt idx="184">
                  <c:v>780</c:v>
                </c:pt>
                <c:pt idx="185">
                  <c:v>840</c:v>
                </c:pt>
                <c:pt idx="186">
                  <c:v>4200</c:v>
                </c:pt>
                <c:pt idx="187">
                  <c:v>1000</c:v>
                </c:pt>
                <c:pt idx="188">
                  <c:v>1025</c:v>
                </c:pt>
                <c:pt idx="189">
                  <c:v>1050</c:v>
                </c:pt>
                <c:pt idx="190">
                  <c:v>1500</c:v>
                </c:pt>
                <c:pt idx="191">
                  <c:v>1850</c:v>
                </c:pt>
                <c:pt idx="192">
                  <c:v>1500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1025</c:v>
                </c:pt>
                <c:pt idx="197">
                  <c:v>1050</c:v>
                </c:pt>
                <c:pt idx="198">
                  <c:v>2700</c:v>
                </c:pt>
                <c:pt idx="199">
                  <c:v>2400</c:v>
                </c:pt>
                <c:pt idx="200">
                  <c:v>2600</c:v>
                </c:pt>
                <c:pt idx="201">
                  <c:v>2960</c:v>
                </c:pt>
                <c:pt idx="202">
                  <c:v>2450</c:v>
                </c:pt>
                <c:pt idx="203">
                  <c:v>3150</c:v>
                </c:pt>
                <c:pt idx="204">
                  <c:v>2800</c:v>
                </c:pt>
                <c:pt idx="205">
                  <c:v>2590</c:v>
                </c:pt>
                <c:pt idx="206">
                  <c:v>3750</c:v>
                </c:pt>
                <c:pt idx="207">
                  <c:v>3900</c:v>
                </c:pt>
                <c:pt idx="208">
                  <c:v>4884</c:v>
                </c:pt>
                <c:pt idx="209">
                  <c:v>4220</c:v>
                </c:pt>
              </c:numCache>
            </c:numRef>
          </c:xVal>
          <c:yVal>
            <c:numRef>
              <c:f>Sheet1!$B$13:$HC$13</c:f>
              <c:numCache>
                <c:formatCode>General</c:formatCode>
                <c:ptCount val="210"/>
                <c:pt idx="0">
                  <c:v>15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29</c:v>
                </c:pt>
                <c:pt idx="8">
                  <c:v>29</c:v>
                </c:pt>
                <c:pt idx="9">
                  <c:v>42</c:v>
                </c:pt>
                <c:pt idx="10">
                  <c:v>42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40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42</c:v>
                </c:pt>
                <c:pt idx="48">
                  <c:v>47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61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75.2</c:v>
                </c:pt>
                <c:pt idx="71">
                  <c:v>70</c:v>
                </c:pt>
                <c:pt idx="72">
                  <c:v>75.2</c:v>
                </c:pt>
                <c:pt idx="73">
                  <c:v>70</c:v>
                </c:pt>
                <c:pt idx="74">
                  <c:v>70</c:v>
                </c:pt>
                <c:pt idx="75">
                  <c:v>75.2</c:v>
                </c:pt>
                <c:pt idx="76">
                  <c:v>75.2</c:v>
                </c:pt>
                <c:pt idx="77">
                  <c:v>80</c:v>
                </c:pt>
                <c:pt idx="78">
                  <c:v>85.2</c:v>
                </c:pt>
                <c:pt idx="79">
                  <c:v>80</c:v>
                </c:pt>
                <c:pt idx="80">
                  <c:v>85.2</c:v>
                </c:pt>
                <c:pt idx="81">
                  <c:v>80</c:v>
                </c:pt>
                <c:pt idx="82">
                  <c:v>65</c:v>
                </c:pt>
                <c:pt idx="83">
                  <c:v>65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79.3</c:v>
                </c:pt>
                <c:pt idx="88">
                  <c:v>79.3</c:v>
                </c:pt>
                <c:pt idx="89">
                  <c:v>79.3</c:v>
                </c:pt>
                <c:pt idx="90">
                  <c:v>89.3</c:v>
                </c:pt>
                <c:pt idx="91">
                  <c:v>89.3</c:v>
                </c:pt>
                <c:pt idx="92">
                  <c:v>89.3</c:v>
                </c:pt>
                <c:pt idx="93">
                  <c:v>95.5</c:v>
                </c:pt>
                <c:pt idx="94">
                  <c:v>95.5</c:v>
                </c:pt>
                <c:pt idx="95">
                  <c:v>95.5</c:v>
                </c:pt>
                <c:pt idx="96">
                  <c:v>95.5</c:v>
                </c:pt>
                <c:pt idx="97">
                  <c:v>107.5</c:v>
                </c:pt>
                <c:pt idx="98">
                  <c:v>110</c:v>
                </c:pt>
                <c:pt idx="99">
                  <c:v>114</c:v>
                </c:pt>
                <c:pt idx="100">
                  <c:v>114</c:v>
                </c:pt>
                <c:pt idx="101">
                  <c:v>126</c:v>
                </c:pt>
                <c:pt idx="102">
                  <c:v>126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44</c:v>
                </c:pt>
                <c:pt idx="126">
                  <c:v>57.5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63.2</c:v>
                </c:pt>
                <c:pt idx="136">
                  <c:v>63.2</c:v>
                </c:pt>
                <c:pt idx="137">
                  <c:v>63.2</c:v>
                </c:pt>
                <c:pt idx="138">
                  <c:v>63.2</c:v>
                </c:pt>
                <c:pt idx="139">
                  <c:v>55.2</c:v>
                </c:pt>
                <c:pt idx="140">
                  <c:v>68.2</c:v>
                </c:pt>
                <c:pt idx="141">
                  <c:v>68.2</c:v>
                </c:pt>
                <c:pt idx="142">
                  <c:v>68.2</c:v>
                </c:pt>
                <c:pt idx="143">
                  <c:v>61.2</c:v>
                </c:pt>
                <c:pt idx="144">
                  <c:v>61.2</c:v>
                </c:pt>
                <c:pt idx="145">
                  <c:v>65.2</c:v>
                </c:pt>
                <c:pt idx="146">
                  <c:v>65.2</c:v>
                </c:pt>
                <c:pt idx="147">
                  <c:v>84.3</c:v>
                </c:pt>
                <c:pt idx="148">
                  <c:v>84.3</c:v>
                </c:pt>
                <c:pt idx="149">
                  <c:v>84.3</c:v>
                </c:pt>
                <c:pt idx="150">
                  <c:v>84.3</c:v>
                </c:pt>
                <c:pt idx="151">
                  <c:v>84.3</c:v>
                </c:pt>
                <c:pt idx="152">
                  <c:v>84.3</c:v>
                </c:pt>
                <c:pt idx="153">
                  <c:v>57</c:v>
                </c:pt>
                <c:pt idx="154">
                  <c:v>63</c:v>
                </c:pt>
                <c:pt idx="155">
                  <c:v>63</c:v>
                </c:pt>
                <c:pt idx="156">
                  <c:v>69</c:v>
                </c:pt>
                <c:pt idx="157">
                  <c:v>69</c:v>
                </c:pt>
                <c:pt idx="158">
                  <c:v>75</c:v>
                </c:pt>
                <c:pt idx="159">
                  <c:v>75</c:v>
                </c:pt>
                <c:pt idx="160">
                  <c:v>16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18</c:v>
                </c:pt>
                <c:pt idx="165">
                  <c:v>26</c:v>
                </c:pt>
                <c:pt idx="166">
                  <c:v>26</c:v>
                </c:pt>
                <c:pt idx="167">
                  <c:v>20.57</c:v>
                </c:pt>
                <c:pt idx="168">
                  <c:v>20.57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33.75</c:v>
                </c:pt>
                <c:pt idx="179">
                  <c:v>33.75</c:v>
                </c:pt>
                <c:pt idx="180">
                  <c:v>39.75</c:v>
                </c:pt>
                <c:pt idx="181">
                  <c:v>39.75</c:v>
                </c:pt>
                <c:pt idx="182">
                  <c:v>39.75</c:v>
                </c:pt>
                <c:pt idx="183">
                  <c:v>45.75</c:v>
                </c:pt>
                <c:pt idx="184">
                  <c:v>45.75</c:v>
                </c:pt>
                <c:pt idx="185">
                  <c:v>45.75</c:v>
                </c:pt>
                <c:pt idx="186">
                  <c:v>61.5</c:v>
                </c:pt>
                <c:pt idx="187">
                  <c:v>51.75</c:v>
                </c:pt>
                <c:pt idx="188">
                  <c:v>51.75</c:v>
                </c:pt>
                <c:pt idx="189">
                  <c:v>51.75</c:v>
                </c:pt>
                <c:pt idx="190">
                  <c:v>46.15</c:v>
                </c:pt>
                <c:pt idx="191">
                  <c:v>46.15</c:v>
                </c:pt>
                <c:pt idx="192">
                  <c:v>46.15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62.5</c:v>
                </c:pt>
                <c:pt idx="197">
                  <c:v>62.5</c:v>
                </c:pt>
                <c:pt idx="198">
                  <c:v>64.900000000000006</c:v>
                </c:pt>
                <c:pt idx="199">
                  <c:v>64.900000000000006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59.82</c:v>
                </c:pt>
                <c:pt idx="203">
                  <c:v>59.82</c:v>
                </c:pt>
                <c:pt idx="204">
                  <c:v>59.82</c:v>
                </c:pt>
                <c:pt idx="205">
                  <c:v>60</c:v>
                </c:pt>
                <c:pt idx="206">
                  <c:v>69.52</c:v>
                </c:pt>
                <c:pt idx="207">
                  <c:v>69.52</c:v>
                </c:pt>
                <c:pt idx="208">
                  <c:v>70.400000000000006</c:v>
                </c:pt>
                <c:pt idx="209">
                  <c:v>70.400000000000006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3-41ED-8998-BD2223E5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01168"/>
        <c:axId val="283149472"/>
      </c:scatterChart>
      <c:valAx>
        <c:axId val="14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49472"/>
        <c:crosses val="autoZero"/>
        <c:crossBetween val="midCat"/>
      </c:valAx>
      <c:valAx>
        <c:axId val="283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Sheet1!$B$19:$HC$19</c:f>
              <c:numCache>
                <c:formatCode>General</c:formatCode>
                <c:ptCount val="210"/>
                <c:pt idx="0">
                  <c:v>4335</c:v>
                </c:pt>
                <c:pt idx="1">
                  <c:v>4335</c:v>
                </c:pt>
                <c:pt idx="2">
                  <c:v>9261</c:v>
                </c:pt>
                <c:pt idx="3">
                  <c:v>9261</c:v>
                </c:pt>
                <c:pt idx="4">
                  <c:v>11025</c:v>
                </c:pt>
                <c:pt idx="5">
                  <c:v>11025</c:v>
                </c:pt>
                <c:pt idx="6">
                  <c:v>11025</c:v>
                </c:pt>
                <c:pt idx="7">
                  <c:v>22736</c:v>
                </c:pt>
                <c:pt idx="8">
                  <c:v>22736</c:v>
                </c:pt>
                <c:pt idx="9">
                  <c:v>32928</c:v>
                </c:pt>
                <c:pt idx="10">
                  <c:v>32928</c:v>
                </c:pt>
                <c:pt idx="11">
                  <c:v>26656</c:v>
                </c:pt>
                <c:pt idx="12">
                  <c:v>26656</c:v>
                </c:pt>
                <c:pt idx="13">
                  <c:v>26656</c:v>
                </c:pt>
                <c:pt idx="14">
                  <c:v>31360</c:v>
                </c:pt>
                <c:pt idx="15">
                  <c:v>31360</c:v>
                </c:pt>
                <c:pt idx="16">
                  <c:v>31360</c:v>
                </c:pt>
                <c:pt idx="17">
                  <c:v>31360</c:v>
                </c:pt>
                <c:pt idx="18">
                  <c:v>38332</c:v>
                </c:pt>
                <c:pt idx="19">
                  <c:v>38332</c:v>
                </c:pt>
                <c:pt idx="20">
                  <c:v>38332</c:v>
                </c:pt>
                <c:pt idx="21">
                  <c:v>38332</c:v>
                </c:pt>
                <c:pt idx="22">
                  <c:v>38332</c:v>
                </c:pt>
                <c:pt idx="23">
                  <c:v>46546</c:v>
                </c:pt>
                <c:pt idx="24">
                  <c:v>41650</c:v>
                </c:pt>
                <c:pt idx="25">
                  <c:v>46546</c:v>
                </c:pt>
                <c:pt idx="26">
                  <c:v>41650</c:v>
                </c:pt>
                <c:pt idx="27">
                  <c:v>46546</c:v>
                </c:pt>
                <c:pt idx="28">
                  <c:v>46546</c:v>
                </c:pt>
                <c:pt idx="29">
                  <c:v>55353.600000000006</c:v>
                </c:pt>
                <c:pt idx="30">
                  <c:v>47775</c:v>
                </c:pt>
                <c:pt idx="31">
                  <c:v>55353.600000000006</c:v>
                </c:pt>
                <c:pt idx="32">
                  <c:v>55353.600000000006</c:v>
                </c:pt>
                <c:pt idx="33">
                  <c:v>54760</c:v>
                </c:pt>
                <c:pt idx="34">
                  <c:v>54760</c:v>
                </c:pt>
                <c:pt idx="35">
                  <c:v>63656.640000000007</c:v>
                </c:pt>
                <c:pt idx="36">
                  <c:v>63656.640000000007</c:v>
                </c:pt>
                <c:pt idx="37">
                  <c:v>63656.640000000007</c:v>
                </c:pt>
                <c:pt idx="38">
                  <c:v>73033.380000000019</c:v>
                </c:pt>
                <c:pt idx="39">
                  <c:v>73033.380000000019</c:v>
                </c:pt>
                <c:pt idx="40">
                  <c:v>73033.380000000019</c:v>
                </c:pt>
                <c:pt idx="41">
                  <c:v>73033.380000000019</c:v>
                </c:pt>
                <c:pt idx="42">
                  <c:v>90422.280000000013</c:v>
                </c:pt>
                <c:pt idx="43">
                  <c:v>90422.280000000013</c:v>
                </c:pt>
                <c:pt idx="44">
                  <c:v>90422.280000000013</c:v>
                </c:pt>
                <c:pt idx="45">
                  <c:v>90422.280000000013</c:v>
                </c:pt>
                <c:pt idx="46">
                  <c:v>90422.280000000013</c:v>
                </c:pt>
                <c:pt idx="47">
                  <c:v>73033.380000000019</c:v>
                </c:pt>
                <c:pt idx="48">
                  <c:v>111469.43000000001</c:v>
                </c:pt>
                <c:pt idx="49">
                  <c:v>123327.88</c:v>
                </c:pt>
                <c:pt idx="50">
                  <c:v>123327.88</c:v>
                </c:pt>
                <c:pt idx="51">
                  <c:v>123327.88</c:v>
                </c:pt>
                <c:pt idx="52">
                  <c:v>135264.75</c:v>
                </c:pt>
                <c:pt idx="53">
                  <c:v>135264.75</c:v>
                </c:pt>
                <c:pt idx="54">
                  <c:v>161787.25</c:v>
                </c:pt>
                <c:pt idx="55">
                  <c:v>147044.78</c:v>
                </c:pt>
                <c:pt idx="56">
                  <c:v>147044.78</c:v>
                </c:pt>
                <c:pt idx="57">
                  <c:v>161787.25</c:v>
                </c:pt>
                <c:pt idx="58">
                  <c:v>147044.78</c:v>
                </c:pt>
                <c:pt idx="59">
                  <c:v>161787.25</c:v>
                </c:pt>
                <c:pt idx="60">
                  <c:v>162240</c:v>
                </c:pt>
                <c:pt idx="61">
                  <c:v>162240</c:v>
                </c:pt>
                <c:pt idx="62">
                  <c:v>162240</c:v>
                </c:pt>
                <c:pt idx="63">
                  <c:v>234000</c:v>
                </c:pt>
                <c:pt idx="64">
                  <c:v>234000</c:v>
                </c:pt>
                <c:pt idx="65">
                  <c:v>234000</c:v>
                </c:pt>
                <c:pt idx="66">
                  <c:v>234000</c:v>
                </c:pt>
                <c:pt idx="67">
                  <c:v>216000</c:v>
                </c:pt>
                <c:pt idx="68">
                  <c:v>216000</c:v>
                </c:pt>
                <c:pt idx="69">
                  <c:v>216000</c:v>
                </c:pt>
                <c:pt idx="70">
                  <c:v>270720</c:v>
                </c:pt>
                <c:pt idx="71">
                  <c:v>243670</c:v>
                </c:pt>
                <c:pt idx="72">
                  <c:v>270720</c:v>
                </c:pt>
                <c:pt idx="73">
                  <c:v>243670</c:v>
                </c:pt>
                <c:pt idx="74">
                  <c:v>243670</c:v>
                </c:pt>
                <c:pt idx="75">
                  <c:v>270720</c:v>
                </c:pt>
                <c:pt idx="76">
                  <c:v>270720</c:v>
                </c:pt>
                <c:pt idx="77">
                  <c:v>278480</c:v>
                </c:pt>
                <c:pt idx="78">
                  <c:v>306720</c:v>
                </c:pt>
                <c:pt idx="79">
                  <c:v>278480</c:v>
                </c:pt>
                <c:pt idx="80">
                  <c:v>306720</c:v>
                </c:pt>
                <c:pt idx="81">
                  <c:v>278480</c:v>
                </c:pt>
                <c:pt idx="82">
                  <c:v>509096.25</c:v>
                </c:pt>
                <c:pt idx="83">
                  <c:v>509096.25</c:v>
                </c:pt>
                <c:pt idx="84">
                  <c:v>540425.25</c:v>
                </c:pt>
                <c:pt idx="85">
                  <c:v>540425.25</c:v>
                </c:pt>
                <c:pt idx="86">
                  <c:v>540425.25</c:v>
                </c:pt>
                <c:pt idx="87">
                  <c:v>621097.42499999993</c:v>
                </c:pt>
                <c:pt idx="88">
                  <c:v>621097.42499999993</c:v>
                </c:pt>
                <c:pt idx="89">
                  <c:v>621097.42499999993</c:v>
                </c:pt>
                <c:pt idx="90">
                  <c:v>699419.92499999993</c:v>
                </c:pt>
                <c:pt idx="91">
                  <c:v>699419.92499999993</c:v>
                </c:pt>
                <c:pt idx="92">
                  <c:v>699419.92499999993</c:v>
                </c:pt>
                <c:pt idx="93">
                  <c:v>1219439.5</c:v>
                </c:pt>
                <c:pt idx="94">
                  <c:v>1219439.5</c:v>
                </c:pt>
                <c:pt idx="95">
                  <c:v>1219439.5</c:v>
                </c:pt>
                <c:pt idx="96">
                  <c:v>1219439.5</c:v>
                </c:pt>
                <c:pt idx="97">
                  <c:v>1372667.5</c:v>
                </c:pt>
                <c:pt idx="98">
                  <c:v>1306910</c:v>
                </c:pt>
                <c:pt idx="99">
                  <c:v>1354434</c:v>
                </c:pt>
                <c:pt idx="100">
                  <c:v>1354434</c:v>
                </c:pt>
                <c:pt idx="101">
                  <c:v>1497006</c:v>
                </c:pt>
                <c:pt idx="102">
                  <c:v>1497006</c:v>
                </c:pt>
                <c:pt idx="103">
                  <c:v>47775</c:v>
                </c:pt>
                <c:pt idx="104">
                  <c:v>47775</c:v>
                </c:pt>
                <c:pt idx="105">
                  <c:v>47775</c:v>
                </c:pt>
                <c:pt idx="106">
                  <c:v>38587.5</c:v>
                </c:pt>
                <c:pt idx="107">
                  <c:v>38587.5</c:v>
                </c:pt>
                <c:pt idx="108">
                  <c:v>38587.5</c:v>
                </c:pt>
                <c:pt idx="109">
                  <c:v>55125</c:v>
                </c:pt>
                <c:pt idx="110">
                  <c:v>55125</c:v>
                </c:pt>
                <c:pt idx="111">
                  <c:v>55125</c:v>
                </c:pt>
                <c:pt idx="112">
                  <c:v>55125</c:v>
                </c:pt>
                <c:pt idx="113">
                  <c:v>63700</c:v>
                </c:pt>
                <c:pt idx="114">
                  <c:v>63700</c:v>
                </c:pt>
                <c:pt idx="115">
                  <c:v>63700</c:v>
                </c:pt>
                <c:pt idx="116">
                  <c:v>63700</c:v>
                </c:pt>
                <c:pt idx="117">
                  <c:v>45937.5</c:v>
                </c:pt>
                <c:pt idx="118">
                  <c:v>45937.5</c:v>
                </c:pt>
                <c:pt idx="119">
                  <c:v>45937.5</c:v>
                </c:pt>
                <c:pt idx="120">
                  <c:v>45937.5</c:v>
                </c:pt>
                <c:pt idx="121">
                  <c:v>45937.5</c:v>
                </c:pt>
                <c:pt idx="122">
                  <c:v>56350</c:v>
                </c:pt>
                <c:pt idx="123">
                  <c:v>56350</c:v>
                </c:pt>
                <c:pt idx="124">
                  <c:v>56350</c:v>
                </c:pt>
                <c:pt idx="125">
                  <c:v>53900</c:v>
                </c:pt>
                <c:pt idx="126">
                  <c:v>70437.5</c:v>
                </c:pt>
                <c:pt idx="127">
                  <c:v>130614.39999999999</c:v>
                </c:pt>
                <c:pt idx="128">
                  <c:v>130614.39999999999</c:v>
                </c:pt>
                <c:pt idx="129">
                  <c:v>130614.39999999999</c:v>
                </c:pt>
                <c:pt idx="130">
                  <c:v>154624.40000000002</c:v>
                </c:pt>
                <c:pt idx="131">
                  <c:v>154624.40000000002</c:v>
                </c:pt>
                <c:pt idx="132">
                  <c:v>234964.80000000002</c:v>
                </c:pt>
                <c:pt idx="133">
                  <c:v>234964.80000000002</c:v>
                </c:pt>
                <c:pt idx="134">
                  <c:v>234964.80000000002</c:v>
                </c:pt>
                <c:pt idx="135">
                  <c:v>250840.80000000002</c:v>
                </c:pt>
                <c:pt idx="136">
                  <c:v>250840.80000000002</c:v>
                </c:pt>
                <c:pt idx="137">
                  <c:v>250840.80000000002</c:v>
                </c:pt>
                <c:pt idx="138">
                  <c:v>250840.80000000002</c:v>
                </c:pt>
                <c:pt idx="139">
                  <c:v>219088.80000000002</c:v>
                </c:pt>
                <c:pt idx="140">
                  <c:v>270685.8</c:v>
                </c:pt>
                <c:pt idx="141">
                  <c:v>270685.8</c:v>
                </c:pt>
                <c:pt idx="142">
                  <c:v>270685.8</c:v>
                </c:pt>
                <c:pt idx="143">
                  <c:v>242902.80000000002</c:v>
                </c:pt>
                <c:pt idx="144">
                  <c:v>242902.80000000002</c:v>
                </c:pt>
                <c:pt idx="145">
                  <c:v>258778.80000000002</c:v>
                </c:pt>
                <c:pt idx="146">
                  <c:v>258778.80000000002</c:v>
                </c:pt>
                <c:pt idx="147">
                  <c:v>334586.7</c:v>
                </c:pt>
                <c:pt idx="148">
                  <c:v>334586.7</c:v>
                </c:pt>
                <c:pt idx="149">
                  <c:v>334586.7</c:v>
                </c:pt>
                <c:pt idx="150">
                  <c:v>334586.7</c:v>
                </c:pt>
                <c:pt idx="151">
                  <c:v>334586.7</c:v>
                </c:pt>
                <c:pt idx="152">
                  <c:v>334586.7</c:v>
                </c:pt>
                <c:pt idx="153">
                  <c:v>91200</c:v>
                </c:pt>
                <c:pt idx="154">
                  <c:v>100800</c:v>
                </c:pt>
                <c:pt idx="155">
                  <c:v>100800</c:v>
                </c:pt>
                <c:pt idx="156">
                  <c:v>110400</c:v>
                </c:pt>
                <c:pt idx="157">
                  <c:v>110400</c:v>
                </c:pt>
                <c:pt idx="158">
                  <c:v>120000</c:v>
                </c:pt>
                <c:pt idx="159">
                  <c:v>120000</c:v>
                </c:pt>
                <c:pt idx="160">
                  <c:v>8464</c:v>
                </c:pt>
                <c:pt idx="161">
                  <c:v>17903.43</c:v>
                </c:pt>
                <c:pt idx="162">
                  <c:v>17903.43</c:v>
                </c:pt>
                <c:pt idx="163">
                  <c:v>17903.43</c:v>
                </c:pt>
                <c:pt idx="164">
                  <c:v>9522</c:v>
                </c:pt>
                <c:pt idx="165">
                  <c:v>20238.66</c:v>
                </c:pt>
                <c:pt idx="166">
                  <c:v>20238.66</c:v>
                </c:pt>
                <c:pt idx="167">
                  <c:v>18636.625700000004</c:v>
                </c:pt>
                <c:pt idx="168">
                  <c:v>18636.625700000004</c:v>
                </c:pt>
                <c:pt idx="169">
                  <c:v>23352.3</c:v>
                </c:pt>
                <c:pt idx="170">
                  <c:v>23352.3</c:v>
                </c:pt>
                <c:pt idx="171">
                  <c:v>23352.3</c:v>
                </c:pt>
                <c:pt idx="172">
                  <c:v>23352.3</c:v>
                </c:pt>
                <c:pt idx="173">
                  <c:v>23352.3</c:v>
                </c:pt>
                <c:pt idx="174">
                  <c:v>25687.53</c:v>
                </c:pt>
                <c:pt idx="175">
                  <c:v>25687.53</c:v>
                </c:pt>
                <c:pt idx="176">
                  <c:v>25687.53</c:v>
                </c:pt>
                <c:pt idx="177">
                  <c:v>25687.53</c:v>
                </c:pt>
                <c:pt idx="178">
                  <c:v>47460.9375</c:v>
                </c:pt>
                <c:pt idx="179">
                  <c:v>47460.9375</c:v>
                </c:pt>
                <c:pt idx="180">
                  <c:v>55898.4375</c:v>
                </c:pt>
                <c:pt idx="181">
                  <c:v>55898.4375</c:v>
                </c:pt>
                <c:pt idx="182">
                  <c:v>55898.4375</c:v>
                </c:pt>
                <c:pt idx="183">
                  <c:v>64335.9375</c:v>
                </c:pt>
                <c:pt idx="184">
                  <c:v>64335.9375</c:v>
                </c:pt>
                <c:pt idx="185">
                  <c:v>64335.9375</c:v>
                </c:pt>
                <c:pt idx="186">
                  <c:v>147059.41500000001</c:v>
                </c:pt>
                <c:pt idx="187">
                  <c:v>72773.4375</c:v>
                </c:pt>
                <c:pt idx="188">
                  <c:v>72773.4375</c:v>
                </c:pt>
                <c:pt idx="189">
                  <c:v>72773.4375</c:v>
                </c:pt>
                <c:pt idx="190">
                  <c:v>110354.34149999999</c:v>
                </c:pt>
                <c:pt idx="191">
                  <c:v>110354.34149999999</c:v>
                </c:pt>
                <c:pt idx="192">
                  <c:v>110354.34149999999</c:v>
                </c:pt>
                <c:pt idx="193">
                  <c:v>129364.46100000001</c:v>
                </c:pt>
                <c:pt idx="194">
                  <c:v>129364.46100000001</c:v>
                </c:pt>
                <c:pt idx="195">
                  <c:v>129364.46100000001</c:v>
                </c:pt>
                <c:pt idx="196">
                  <c:v>87890.625</c:v>
                </c:pt>
                <c:pt idx="197">
                  <c:v>87890.625</c:v>
                </c:pt>
                <c:pt idx="198">
                  <c:v>154555.45599999998</c:v>
                </c:pt>
                <c:pt idx="199">
                  <c:v>154555.45599999998</c:v>
                </c:pt>
                <c:pt idx="200">
                  <c:v>154555.45599999998</c:v>
                </c:pt>
                <c:pt idx="201">
                  <c:v>154555.45599999998</c:v>
                </c:pt>
                <c:pt idx="202">
                  <c:v>263743.98720000003</c:v>
                </c:pt>
                <c:pt idx="203">
                  <c:v>263743.98720000003</c:v>
                </c:pt>
                <c:pt idx="204">
                  <c:v>263743.98720000003</c:v>
                </c:pt>
                <c:pt idx="205">
                  <c:v>214562.39999999997</c:v>
                </c:pt>
                <c:pt idx="206">
                  <c:v>306510.89920000004</c:v>
                </c:pt>
                <c:pt idx="207">
                  <c:v>306510.89920000004</c:v>
                </c:pt>
                <c:pt idx="208">
                  <c:v>413076.22399999999</c:v>
                </c:pt>
                <c:pt idx="209">
                  <c:v>413076.22399999999</c:v>
                </c:pt>
              </c:numCache>
            </c:numRef>
          </c:xVal>
          <c:yVal>
            <c:numRef>
              <c:f>Sheet1!$B$12:$HC$12</c:f>
              <c:numCache>
                <c:formatCode>General</c:formatCode>
                <c:ptCount val="210"/>
                <c:pt idx="0">
                  <c:v>8</c:v>
                </c:pt>
                <c:pt idx="1">
                  <c:v>8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70</c:v>
                </c:pt>
                <c:pt idx="19">
                  <c:v>70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134</c:v>
                </c:pt>
                <c:pt idx="28">
                  <c:v>134</c:v>
                </c:pt>
                <c:pt idx="29">
                  <c:v>143</c:v>
                </c:pt>
                <c:pt idx="30">
                  <c:v>125</c:v>
                </c:pt>
                <c:pt idx="31">
                  <c:v>143</c:v>
                </c:pt>
                <c:pt idx="32">
                  <c:v>143</c:v>
                </c:pt>
                <c:pt idx="33">
                  <c:v>170</c:v>
                </c:pt>
                <c:pt idx="34">
                  <c:v>170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272</c:v>
                </c:pt>
                <c:pt idx="43">
                  <c:v>272</c:v>
                </c:pt>
                <c:pt idx="44">
                  <c:v>272</c:v>
                </c:pt>
                <c:pt idx="45">
                  <c:v>272</c:v>
                </c:pt>
                <c:pt idx="46">
                  <c:v>272</c:v>
                </c:pt>
                <c:pt idx="47">
                  <c:v>208</c:v>
                </c:pt>
                <c:pt idx="48">
                  <c:v>289</c:v>
                </c:pt>
                <c:pt idx="49">
                  <c:v>345</c:v>
                </c:pt>
                <c:pt idx="50">
                  <c:v>345</c:v>
                </c:pt>
                <c:pt idx="51">
                  <c:v>345</c:v>
                </c:pt>
                <c:pt idx="52">
                  <c:v>348</c:v>
                </c:pt>
                <c:pt idx="53">
                  <c:v>348</c:v>
                </c:pt>
                <c:pt idx="54">
                  <c:v>455</c:v>
                </c:pt>
                <c:pt idx="55">
                  <c:v>445</c:v>
                </c:pt>
                <c:pt idx="56">
                  <c:v>445</c:v>
                </c:pt>
                <c:pt idx="57">
                  <c:v>455</c:v>
                </c:pt>
                <c:pt idx="58">
                  <c:v>445</c:v>
                </c:pt>
                <c:pt idx="59">
                  <c:v>455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595</c:v>
                </c:pt>
                <c:pt idx="64">
                  <c:v>595</c:v>
                </c:pt>
                <c:pt idx="65">
                  <c:v>595</c:v>
                </c:pt>
                <c:pt idx="66">
                  <c:v>595</c:v>
                </c:pt>
                <c:pt idx="67">
                  <c:v>595</c:v>
                </c:pt>
                <c:pt idx="68">
                  <c:v>595</c:v>
                </c:pt>
                <c:pt idx="69">
                  <c:v>595</c:v>
                </c:pt>
                <c:pt idx="70">
                  <c:v>750</c:v>
                </c:pt>
                <c:pt idx="71">
                  <c:v>760</c:v>
                </c:pt>
                <c:pt idx="72">
                  <c:v>750</c:v>
                </c:pt>
                <c:pt idx="73">
                  <c:v>760</c:v>
                </c:pt>
                <c:pt idx="74">
                  <c:v>760</c:v>
                </c:pt>
                <c:pt idx="75">
                  <c:v>750</c:v>
                </c:pt>
                <c:pt idx="76">
                  <c:v>750</c:v>
                </c:pt>
                <c:pt idx="77">
                  <c:v>910</c:v>
                </c:pt>
                <c:pt idx="78">
                  <c:v>905</c:v>
                </c:pt>
                <c:pt idx="79">
                  <c:v>910</c:v>
                </c:pt>
                <c:pt idx="80">
                  <c:v>905</c:v>
                </c:pt>
                <c:pt idx="81">
                  <c:v>910</c:v>
                </c:pt>
                <c:pt idx="82">
                  <c:v>520</c:v>
                </c:pt>
                <c:pt idx="83">
                  <c:v>520</c:v>
                </c:pt>
                <c:pt idx="84">
                  <c:v>630</c:v>
                </c:pt>
                <c:pt idx="85">
                  <c:v>610</c:v>
                </c:pt>
                <c:pt idx="86">
                  <c:v>610</c:v>
                </c:pt>
                <c:pt idx="87">
                  <c:v>1035</c:v>
                </c:pt>
                <c:pt idx="88">
                  <c:v>1035</c:v>
                </c:pt>
                <c:pt idx="89">
                  <c:v>1035</c:v>
                </c:pt>
                <c:pt idx="90">
                  <c:v>1255</c:v>
                </c:pt>
                <c:pt idx="91">
                  <c:v>1255</c:v>
                </c:pt>
                <c:pt idx="92">
                  <c:v>1255</c:v>
                </c:pt>
                <c:pt idx="93">
                  <c:v>1830</c:v>
                </c:pt>
                <c:pt idx="94">
                  <c:v>1830</c:v>
                </c:pt>
                <c:pt idx="95">
                  <c:v>1830</c:v>
                </c:pt>
                <c:pt idx="96">
                  <c:v>1830</c:v>
                </c:pt>
                <c:pt idx="97">
                  <c:v>2300</c:v>
                </c:pt>
                <c:pt idx="98">
                  <c:v>1900</c:v>
                </c:pt>
                <c:pt idx="99">
                  <c:v>2100</c:v>
                </c:pt>
                <c:pt idx="100">
                  <c:v>2100</c:v>
                </c:pt>
                <c:pt idx="101">
                  <c:v>2590</c:v>
                </c:pt>
                <c:pt idx="102">
                  <c:v>2590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107</c:v>
                </c:pt>
                <c:pt idx="118">
                  <c:v>107</c:v>
                </c:pt>
                <c:pt idx="119">
                  <c:v>107</c:v>
                </c:pt>
                <c:pt idx="120">
                  <c:v>107</c:v>
                </c:pt>
                <c:pt idx="121">
                  <c:v>107</c:v>
                </c:pt>
                <c:pt idx="122">
                  <c:v>148</c:v>
                </c:pt>
                <c:pt idx="123">
                  <c:v>148</c:v>
                </c:pt>
                <c:pt idx="124">
                  <c:v>148</c:v>
                </c:pt>
                <c:pt idx="125">
                  <c:v>148</c:v>
                </c:pt>
                <c:pt idx="126">
                  <c:v>187</c:v>
                </c:pt>
                <c:pt idx="127">
                  <c:v>315</c:v>
                </c:pt>
                <c:pt idx="128">
                  <c:v>315</c:v>
                </c:pt>
                <c:pt idx="129">
                  <c:v>315</c:v>
                </c:pt>
                <c:pt idx="130">
                  <c:v>410</c:v>
                </c:pt>
                <c:pt idx="131">
                  <c:v>410</c:v>
                </c:pt>
                <c:pt idx="132">
                  <c:v>515</c:v>
                </c:pt>
                <c:pt idx="133">
                  <c:v>515</c:v>
                </c:pt>
                <c:pt idx="134">
                  <c:v>515</c:v>
                </c:pt>
                <c:pt idx="135">
                  <c:v>595</c:v>
                </c:pt>
                <c:pt idx="136">
                  <c:v>595</c:v>
                </c:pt>
                <c:pt idx="137">
                  <c:v>595</c:v>
                </c:pt>
                <c:pt idx="138">
                  <c:v>595</c:v>
                </c:pt>
                <c:pt idx="139">
                  <c:v>530</c:v>
                </c:pt>
                <c:pt idx="140">
                  <c:v>672</c:v>
                </c:pt>
                <c:pt idx="141">
                  <c:v>672</c:v>
                </c:pt>
                <c:pt idx="142">
                  <c:v>672</c:v>
                </c:pt>
                <c:pt idx="143">
                  <c:v>640</c:v>
                </c:pt>
                <c:pt idx="144">
                  <c:v>640</c:v>
                </c:pt>
                <c:pt idx="145">
                  <c:v>690</c:v>
                </c:pt>
                <c:pt idx="146">
                  <c:v>690</c:v>
                </c:pt>
                <c:pt idx="147">
                  <c:v>995</c:v>
                </c:pt>
                <c:pt idx="148">
                  <c:v>995</c:v>
                </c:pt>
                <c:pt idx="149">
                  <c:v>995</c:v>
                </c:pt>
                <c:pt idx="150">
                  <c:v>995</c:v>
                </c:pt>
                <c:pt idx="151">
                  <c:v>995</c:v>
                </c:pt>
                <c:pt idx="152">
                  <c:v>995</c:v>
                </c:pt>
                <c:pt idx="153">
                  <c:v>130</c:v>
                </c:pt>
                <c:pt idx="154">
                  <c:v>164</c:v>
                </c:pt>
                <c:pt idx="155">
                  <c:v>164</c:v>
                </c:pt>
                <c:pt idx="156">
                  <c:v>197</c:v>
                </c:pt>
                <c:pt idx="157">
                  <c:v>158</c:v>
                </c:pt>
                <c:pt idx="158">
                  <c:v>230</c:v>
                </c:pt>
                <c:pt idx="159">
                  <c:v>230</c:v>
                </c:pt>
                <c:pt idx="160">
                  <c:v>12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16</c:v>
                </c:pt>
                <c:pt idx="165">
                  <c:v>45</c:v>
                </c:pt>
                <c:pt idx="166">
                  <c:v>45</c:v>
                </c:pt>
                <c:pt idx="167">
                  <c:v>20</c:v>
                </c:pt>
                <c:pt idx="168">
                  <c:v>20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95</c:v>
                </c:pt>
                <c:pt idx="179">
                  <c:v>95</c:v>
                </c:pt>
                <c:pt idx="180">
                  <c:v>129</c:v>
                </c:pt>
                <c:pt idx="181">
                  <c:v>129</c:v>
                </c:pt>
                <c:pt idx="182">
                  <c:v>129</c:v>
                </c:pt>
                <c:pt idx="183">
                  <c:v>166</c:v>
                </c:pt>
                <c:pt idx="184">
                  <c:v>166</c:v>
                </c:pt>
                <c:pt idx="185">
                  <c:v>166</c:v>
                </c:pt>
                <c:pt idx="186">
                  <c:v>574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288</c:v>
                </c:pt>
                <c:pt idx="191">
                  <c:v>288</c:v>
                </c:pt>
                <c:pt idx="192">
                  <c:v>288</c:v>
                </c:pt>
                <c:pt idx="193">
                  <c:v>353</c:v>
                </c:pt>
                <c:pt idx="194">
                  <c:v>353</c:v>
                </c:pt>
                <c:pt idx="195">
                  <c:v>353</c:v>
                </c:pt>
                <c:pt idx="196">
                  <c:v>275</c:v>
                </c:pt>
                <c:pt idx="197">
                  <c:v>275</c:v>
                </c:pt>
                <c:pt idx="198">
                  <c:v>450</c:v>
                </c:pt>
                <c:pt idx="199">
                  <c:v>435</c:v>
                </c:pt>
                <c:pt idx="200">
                  <c:v>435</c:v>
                </c:pt>
                <c:pt idx="201">
                  <c:v>435</c:v>
                </c:pt>
                <c:pt idx="202">
                  <c:v>708</c:v>
                </c:pt>
                <c:pt idx="203">
                  <c:v>708</c:v>
                </c:pt>
                <c:pt idx="204">
                  <c:v>708</c:v>
                </c:pt>
                <c:pt idx="205">
                  <c:v>576</c:v>
                </c:pt>
                <c:pt idx="206">
                  <c:v>906</c:v>
                </c:pt>
                <c:pt idx="207">
                  <c:v>906</c:v>
                </c:pt>
                <c:pt idx="208">
                  <c:v>1043</c:v>
                </c:pt>
                <c:pt idx="209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724-8D1F-3B6DDD4B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97248"/>
        <c:axId val="1845337184"/>
      </c:scatterChart>
      <c:valAx>
        <c:axId val="17615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37184"/>
        <c:crosses val="autoZero"/>
        <c:crossBetween val="midCat"/>
      </c:valAx>
      <c:valAx>
        <c:axId val="184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Sheet1!$B$4:$CZ$4</c:f>
              <c:numCache>
                <c:formatCode>General</c:formatCode>
                <c:ptCount val="103"/>
                <c:pt idx="0">
                  <c:v>35</c:v>
                </c:pt>
                <c:pt idx="1">
                  <c:v>35</c:v>
                </c:pt>
                <c:pt idx="2">
                  <c:v>55</c:v>
                </c:pt>
                <c:pt idx="3">
                  <c:v>55</c:v>
                </c:pt>
                <c:pt idx="4">
                  <c:v>90</c:v>
                </c:pt>
                <c:pt idx="5">
                  <c:v>75</c:v>
                </c:pt>
                <c:pt idx="6">
                  <c:v>90</c:v>
                </c:pt>
                <c:pt idx="7">
                  <c:v>140</c:v>
                </c:pt>
                <c:pt idx="8">
                  <c:v>120</c:v>
                </c:pt>
                <c:pt idx="9">
                  <c:v>170</c:v>
                </c:pt>
                <c:pt idx="10">
                  <c:v>170</c:v>
                </c:pt>
                <c:pt idx="11">
                  <c:v>250</c:v>
                </c:pt>
                <c:pt idx="12">
                  <c:v>250</c:v>
                </c:pt>
                <c:pt idx="13">
                  <c:v>240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300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500</c:v>
                </c:pt>
                <c:pt idx="27">
                  <c:v>350</c:v>
                </c:pt>
                <c:pt idx="28">
                  <c:v>350</c:v>
                </c:pt>
                <c:pt idx="29">
                  <c:v>500</c:v>
                </c:pt>
                <c:pt idx="30">
                  <c:v>750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650</c:v>
                </c:pt>
                <c:pt idx="36">
                  <c:v>650</c:v>
                </c:pt>
                <c:pt idx="37">
                  <c:v>650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900</c:v>
                </c:pt>
                <c:pt idx="48">
                  <c:v>1100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2800</c:v>
                </c:pt>
                <c:pt idx="53">
                  <c:v>2800</c:v>
                </c:pt>
                <c:pt idx="54">
                  <c:v>4500</c:v>
                </c:pt>
                <c:pt idx="55">
                  <c:v>1650</c:v>
                </c:pt>
                <c:pt idx="56">
                  <c:v>1650</c:v>
                </c:pt>
                <c:pt idx="57">
                  <c:v>4500</c:v>
                </c:pt>
                <c:pt idx="58">
                  <c:v>1650</c:v>
                </c:pt>
                <c:pt idx="59">
                  <c:v>4500</c:v>
                </c:pt>
                <c:pt idx="60">
                  <c:v>1900</c:v>
                </c:pt>
                <c:pt idx="61">
                  <c:v>1900</c:v>
                </c:pt>
                <c:pt idx="62">
                  <c:v>2800</c:v>
                </c:pt>
                <c:pt idx="63">
                  <c:v>2700</c:v>
                </c:pt>
                <c:pt idx="64">
                  <c:v>3400</c:v>
                </c:pt>
                <c:pt idx="65">
                  <c:v>2100</c:v>
                </c:pt>
                <c:pt idx="66">
                  <c:v>2800</c:v>
                </c:pt>
                <c:pt idx="67">
                  <c:v>1900</c:v>
                </c:pt>
                <c:pt idx="68">
                  <c:v>1900</c:v>
                </c:pt>
                <c:pt idx="69">
                  <c:v>1900</c:v>
                </c:pt>
                <c:pt idx="70">
                  <c:v>3400</c:v>
                </c:pt>
                <c:pt idx="71">
                  <c:v>2200</c:v>
                </c:pt>
                <c:pt idx="72">
                  <c:v>3200</c:v>
                </c:pt>
                <c:pt idx="73">
                  <c:v>2200</c:v>
                </c:pt>
                <c:pt idx="74">
                  <c:v>2200</c:v>
                </c:pt>
                <c:pt idx="75">
                  <c:v>2400</c:v>
                </c:pt>
                <c:pt idx="76">
                  <c:v>2400</c:v>
                </c:pt>
                <c:pt idx="77">
                  <c:v>3000</c:v>
                </c:pt>
                <c:pt idx="78">
                  <c:v>3200</c:v>
                </c:pt>
                <c:pt idx="79">
                  <c:v>3000</c:v>
                </c:pt>
                <c:pt idx="80">
                  <c:v>3300</c:v>
                </c:pt>
                <c:pt idx="81">
                  <c:v>3000</c:v>
                </c:pt>
                <c:pt idx="82">
                  <c:v>2800</c:v>
                </c:pt>
                <c:pt idx="83">
                  <c:v>2800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9300</c:v>
                </c:pt>
                <c:pt idx="94">
                  <c:v>9500</c:v>
                </c:pt>
                <c:pt idx="95">
                  <c:v>8800</c:v>
                </c:pt>
                <c:pt idx="96">
                  <c:v>7100</c:v>
                </c:pt>
                <c:pt idx="97">
                  <c:v>7100</c:v>
                </c:pt>
                <c:pt idx="98">
                  <c:v>7000</c:v>
                </c:pt>
                <c:pt idx="99">
                  <c:v>9000</c:v>
                </c:pt>
                <c:pt idx="100">
                  <c:v>9000</c:v>
                </c:pt>
                <c:pt idx="101">
                  <c:v>15000</c:v>
                </c:pt>
                <c:pt idx="102">
                  <c:v>15000</c:v>
                </c:pt>
              </c:numCache>
            </c:numRef>
          </c:xVal>
          <c:yVal>
            <c:numRef>
              <c:f>Sheet1!$B$27:$CZ$27</c:f>
              <c:numCache>
                <c:formatCode>General</c:formatCode>
                <c:ptCount val="103"/>
                <c:pt idx="0">
                  <c:v>36.30325407406756</c:v>
                </c:pt>
                <c:pt idx="1">
                  <c:v>36.30325407406756</c:v>
                </c:pt>
                <c:pt idx="2">
                  <c:v>83.172384443252952</c:v>
                </c:pt>
                <c:pt idx="3">
                  <c:v>83.172384443252952</c:v>
                </c:pt>
                <c:pt idx="4">
                  <c:v>108.28649339775804</c:v>
                </c:pt>
                <c:pt idx="5">
                  <c:v>108.28649339775804</c:v>
                </c:pt>
                <c:pt idx="6">
                  <c:v>108.28649339775804</c:v>
                </c:pt>
                <c:pt idx="7">
                  <c:v>209.51051208515062</c:v>
                </c:pt>
                <c:pt idx="8">
                  <c:v>209.51051208515062</c:v>
                </c:pt>
                <c:pt idx="9">
                  <c:v>366.97536419192238</c:v>
                </c:pt>
                <c:pt idx="10">
                  <c:v>366.97536419192238</c:v>
                </c:pt>
                <c:pt idx="11">
                  <c:v>266.53383166413585</c:v>
                </c:pt>
                <c:pt idx="12">
                  <c:v>266.53383166413585</c:v>
                </c:pt>
                <c:pt idx="13">
                  <c:v>266.53383166413585</c:v>
                </c:pt>
                <c:pt idx="14">
                  <c:v>340.85462415520084</c:v>
                </c:pt>
                <c:pt idx="15">
                  <c:v>340.85462415520084</c:v>
                </c:pt>
                <c:pt idx="16">
                  <c:v>340.85462415520084</c:v>
                </c:pt>
                <c:pt idx="17">
                  <c:v>340.85462415520084</c:v>
                </c:pt>
                <c:pt idx="18">
                  <c:v>302.92028204080117</c:v>
                </c:pt>
                <c:pt idx="19">
                  <c:v>302.92028204080117</c:v>
                </c:pt>
                <c:pt idx="20">
                  <c:v>302.92028204080117</c:v>
                </c:pt>
                <c:pt idx="21">
                  <c:v>302.92028204080117</c:v>
                </c:pt>
                <c:pt idx="22">
                  <c:v>302.92028204080117</c:v>
                </c:pt>
                <c:pt idx="23">
                  <c:v>406.38617342438675</c:v>
                </c:pt>
                <c:pt idx="24">
                  <c:v>373.60716864037931</c:v>
                </c:pt>
                <c:pt idx="25">
                  <c:v>406.38617342438675</c:v>
                </c:pt>
                <c:pt idx="26">
                  <c:v>373.60716864037931</c:v>
                </c:pt>
                <c:pt idx="27">
                  <c:v>406.38617342438675</c:v>
                </c:pt>
                <c:pt idx="28">
                  <c:v>406.38617342438675</c:v>
                </c:pt>
                <c:pt idx="29">
                  <c:v>523.96098346507119</c:v>
                </c:pt>
                <c:pt idx="30">
                  <c:v>459.82408922836606</c:v>
                </c:pt>
                <c:pt idx="31">
                  <c:v>523.96098346507119</c:v>
                </c:pt>
                <c:pt idx="32">
                  <c:v>523.96098346507119</c:v>
                </c:pt>
                <c:pt idx="33">
                  <c:v>519.70365465270163</c:v>
                </c:pt>
                <c:pt idx="34">
                  <c:v>519.70365465270163</c:v>
                </c:pt>
                <c:pt idx="35">
                  <c:v>647.37896941464578</c:v>
                </c:pt>
                <c:pt idx="36">
                  <c:v>647.37896941464578</c:v>
                </c:pt>
                <c:pt idx="37">
                  <c:v>647.37896941464578</c:v>
                </c:pt>
                <c:pt idx="38">
                  <c:v>670.53353413029447</c:v>
                </c:pt>
                <c:pt idx="39">
                  <c:v>670.53353413029447</c:v>
                </c:pt>
                <c:pt idx="40">
                  <c:v>670.53353413029447</c:v>
                </c:pt>
                <c:pt idx="41">
                  <c:v>670.53353413029447</c:v>
                </c:pt>
                <c:pt idx="42">
                  <c:v>926.38979693670478</c:v>
                </c:pt>
                <c:pt idx="43">
                  <c:v>926.38979693670478</c:v>
                </c:pt>
                <c:pt idx="44">
                  <c:v>926.38979693670478</c:v>
                </c:pt>
                <c:pt idx="45">
                  <c:v>926.38979693670478</c:v>
                </c:pt>
                <c:pt idx="46">
                  <c:v>926.38979693670478</c:v>
                </c:pt>
                <c:pt idx="47">
                  <c:v>670.53353413029447</c:v>
                </c:pt>
                <c:pt idx="48">
                  <c:v>1005.4012996266251</c:v>
                </c:pt>
                <c:pt idx="49">
                  <c:v>1171.6169928977658</c:v>
                </c:pt>
                <c:pt idx="50">
                  <c:v>1171.6169928977658</c:v>
                </c:pt>
                <c:pt idx="51">
                  <c:v>1171.6169928977658</c:v>
                </c:pt>
                <c:pt idx="52">
                  <c:v>1238.1279088086246</c:v>
                </c:pt>
                <c:pt idx="53">
                  <c:v>1238.1279088086246</c:v>
                </c:pt>
                <c:pt idx="54">
                  <c:v>1623.4778760348836</c:v>
                </c:pt>
                <c:pt idx="55">
                  <c:v>1528.9426268947111</c:v>
                </c:pt>
                <c:pt idx="56">
                  <c:v>1528.9426268947111</c:v>
                </c:pt>
                <c:pt idx="57">
                  <c:v>1623.4778760348836</c:v>
                </c:pt>
                <c:pt idx="58">
                  <c:v>1528.9426268947111</c:v>
                </c:pt>
                <c:pt idx="59">
                  <c:v>1623.4778760348836</c:v>
                </c:pt>
                <c:pt idx="60">
                  <c:v>1606.6923569860655</c:v>
                </c:pt>
                <c:pt idx="61">
                  <c:v>1606.6923569860655</c:v>
                </c:pt>
                <c:pt idx="62">
                  <c:v>1606.6923569860655</c:v>
                </c:pt>
                <c:pt idx="63">
                  <c:v>2252.1410457420466</c:v>
                </c:pt>
                <c:pt idx="64">
                  <c:v>2252.1410457420466</c:v>
                </c:pt>
                <c:pt idx="65">
                  <c:v>2252.1410457420466</c:v>
                </c:pt>
                <c:pt idx="66">
                  <c:v>2252.1410457420466</c:v>
                </c:pt>
                <c:pt idx="67">
                  <c:v>1995.202063145719</c:v>
                </c:pt>
                <c:pt idx="68">
                  <c:v>1995.202063145719</c:v>
                </c:pt>
                <c:pt idx="69">
                  <c:v>1995.202063145719</c:v>
                </c:pt>
                <c:pt idx="70">
                  <c:v>2808.0193626840601</c:v>
                </c:pt>
                <c:pt idx="71">
                  <c:v>2456.162088422504</c:v>
                </c:pt>
                <c:pt idx="72">
                  <c:v>2808.0193626840601</c:v>
                </c:pt>
                <c:pt idx="73">
                  <c:v>2456.162088422504</c:v>
                </c:pt>
                <c:pt idx="74">
                  <c:v>2456.162088422504</c:v>
                </c:pt>
                <c:pt idx="75">
                  <c:v>2808.0193626840601</c:v>
                </c:pt>
                <c:pt idx="76">
                  <c:v>2808.0193626840601</c:v>
                </c:pt>
                <c:pt idx="77">
                  <c:v>3006.2257051121692</c:v>
                </c:pt>
                <c:pt idx="78">
                  <c:v>3392.0237008145118</c:v>
                </c:pt>
                <c:pt idx="79">
                  <c:v>3006.2257051121692</c:v>
                </c:pt>
                <c:pt idx="80">
                  <c:v>3392.0237008145118</c:v>
                </c:pt>
                <c:pt idx="81">
                  <c:v>3006.2257051121692</c:v>
                </c:pt>
                <c:pt idx="82">
                  <c:v>4055.4972674763726</c:v>
                </c:pt>
                <c:pt idx="83">
                  <c:v>4055.4972674763726</c:v>
                </c:pt>
                <c:pt idx="84">
                  <c:v>4439.1012503840257</c:v>
                </c:pt>
                <c:pt idx="85">
                  <c:v>4439.1012503840257</c:v>
                </c:pt>
                <c:pt idx="86">
                  <c:v>4439.1012503840257</c:v>
                </c:pt>
                <c:pt idx="87">
                  <c:v>5479.4933909958318</c:v>
                </c:pt>
                <c:pt idx="88">
                  <c:v>5479.4933909958318</c:v>
                </c:pt>
                <c:pt idx="89">
                  <c:v>5479.4933909958318</c:v>
                </c:pt>
                <c:pt idx="90">
                  <c:v>6558.4099741080554</c:v>
                </c:pt>
                <c:pt idx="91">
                  <c:v>6558.4099741080554</c:v>
                </c:pt>
                <c:pt idx="92">
                  <c:v>6558.4099741080554</c:v>
                </c:pt>
                <c:pt idx="93">
                  <c:v>10508.506124721705</c:v>
                </c:pt>
                <c:pt idx="94">
                  <c:v>10508.506124721705</c:v>
                </c:pt>
                <c:pt idx="95">
                  <c:v>10508.506124721705</c:v>
                </c:pt>
                <c:pt idx="96">
                  <c:v>10508.506124721705</c:v>
                </c:pt>
                <c:pt idx="97">
                  <c:v>12570.051241795958</c:v>
                </c:pt>
                <c:pt idx="98">
                  <c:v>12324.223277725983</c:v>
                </c:pt>
                <c:pt idx="99">
                  <c:v>13008.749448437191</c:v>
                </c:pt>
                <c:pt idx="100">
                  <c:v>13008.749448437191</c:v>
                </c:pt>
                <c:pt idx="101">
                  <c:v>15136.176774657675</c:v>
                </c:pt>
                <c:pt idx="102">
                  <c:v>15136.176774657675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F-4AA3-BC61-84CC9BE8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98672"/>
        <c:axId val="283164160"/>
      </c:scatterChart>
      <c:valAx>
        <c:axId val="14476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64160"/>
        <c:crosses val="autoZero"/>
        <c:crossBetween val="midCat"/>
      </c:valAx>
      <c:valAx>
        <c:axId val="2831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Sheet1!$B$11:$HC$11</c:f>
              <c:numCache>
                <c:formatCode>General</c:formatCode>
                <c:ptCount val="210"/>
                <c:pt idx="0">
                  <c:v>300</c:v>
                </c:pt>
                <c:pt idx="1">
                  <c:v>400</c:v>
                </c:pt>
                <c:pt idx="2">
                  <c:v>185</c:v>
                </c:pt>
                <c:pt idx="3">
                  <c:v>289</c:v>
                </c:pt>
                <c:pt idx="4">
                  <c:v>280</c:v>
                </c:pt>
                <c:pt idx="5">
                  <c:v>110</c:v>
                </c:pt>
                <c:pt idx="6">
                  <c:v>180</c:v>
                </c:pt>
                <c:pt idx="7">
                  <c:v>147</c:v>
                </c:pt>
                <c:pt idx="8">
                  <c:v>232</c:v>
                </c:pt>
                <c:pt idx="9">
                  <c:v>117</c:v>
                </c:pt>
                <c:pt idx="10">
                  <c:v>174</c:v>
                </c:pt>
                <c:pt idx="11">
                  <c:v>30</c:v>
                </c:pt>
                <c:pt idx="12">
                  <c:v>109</c:v>
                </c:pt>
                <c:pt idx="13">
                  <c:v>89</c:v>
                </c:pt>
                <c:pt idx="14">
                  <c:v>75</c:v>
                </c:pt>
                <c:pt idx="15">
                  <c:v>20</c:v>
                </c:pt>
                <c:pt idx="16">
                  <c:v>14</c:v>
                </c:pt>
                <c:pt idx="17">
                  <c:v>26</c:v>
                </c:pt>
                <c:pt idx="18">
                  <c:v>41</c:v>
                </c:pt>
                <c:pt idx="19">
                  <c:v>68</c:v>
                </c:pt>
                <c:pt idx="20">
                  <c:v>140</c:v>
                </c:pt>
                <c:pt idx="21">
                  <c:v>140</c:v>
                </c:pt>
                <c:pt idx="22">
                  <c:v>220</c:v>
                </c:pt>
                <c:pt idx="23">
                  <c:v>22</c:v>
                </c:pt>
                <c:pt idx="24">
                  <c:v>19</c:v>
                </c:pt>
                <c:pt idx="25">
                  <c:v>38</c:v>
                </c:pt>
                <c:pt idx="26">
                  <c:v>31</c:v>
                </c:pt>
                <c:pt idx="27">
                  <c:v>80</c:v>
                </c:pt>
                <c:pt idx="28">
                  <c:v>100</c:v>
                </c:pt>
                <c:pt idx="29">
                  <c:v>23</c:v>
                </c:pt>
                <c:pt idx="30">
                  <c:v>16</c:v>
                </c:pt>
                <c:pt idx="31">
                  <c:v>30</c:v>
                </c:pt>
                <c:pt idx="32">
                  <c:v>36</c:v>
                </c:pt>
                <c:pt idx="33">
                  <c:v>50</c:v>
                </c:pt>
                <c:pt idx="34">
                  <c:v>120</c:v>
                </c:pt>
                <c:pt idx="35">
                  <c:v>24</c:v>
                </c:pt>
                <c:pt idx="36">
                  <c:v>34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19</c:v>
                </c:pt>
                <c:pt idx="44">
                  <c:v>25</c:v>
                </c:pt>
                <c:pt idx="45">
                  <c:v>32</c:v>
                </c:pt>
                <c:pt idx="46">
                  <c:v>14</c:v>
                </c:pt>
                <c:pt idx="47">
                  <c:v>21</c:v>
                </c:pt>
                <c:pt idx="48">
                  <c:v>18</c:v>
                </c:pt>
                <c:pt idx="49">
                  <c:v>16</c:v>
                </c:pt>
                <c:pt idx="50">
                  <c:v>21</c:v>
                </c:pt>
                <c:pt idx="51">
                  <c:v>26</c:v>
                </c:pt>
                <c:pt idx="52">
                  <c:v>7</c:v>
                </c:pt>
                <c:pt idx="53">
                  <c:v>9</c:v>
                </c:pt>
                <c:pt idx="54">
                  <c:v>15</c:v>
                </c:pt>
                <c:pt idx="55">
                  <c:v>21</c:v>
                </c:pt>
                <c:pt idx="56">
                  <c:v>25</c:v>
                </c:pt>
                <c:pt idx="57">
                  <c:v>26</c:v>
                </c:pt>
                <c:pt idx="58">
                  <c:v>31</c:v>
                </c:pt>
                <c:pt idx="59">
                  <c:v>19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15</c:v>
                </c:pt>
                <c:pt idx="64">
                  <c:v>15</c:v>
                </c:pt>
                <c:pt idx="65">
                  <c:v>26</c:v>
                </c:pt>
                <c:pt idx="66">
                  <c:v>15</c:v>
                </c:pt>
                <c:pt idx="67">
                  <c:v>27</c:v>
                </c:pt>
                <c:pt idx="68">
                  <c:v>30</c:v>
                </c:pt>
                <c:pt idx="69">
                  <c:v>38</c:v>
                </c:pt>
                <c:pt idx="70">
                  <c:v>15</c:v>
                </c:pt>
                <c:pt idx="71">
                  <c:v>22</c:v>
                </c:pt>
                <c:pt idx="72">
                  <c:v>29</c:v>
                </c:pt>
                <c:pt idx="73">
                  <c:v>27</c:v>
                </c:pt>
                <c:pt idx="74">
                  <c:v>32</c:v>
                </c:pt>
                <c:pt idx="75">
                  <c:v>36</c:v>
                </c:pt>
                <c:pt idx="76">
                  <c:v>36</c:v>
                </c:pt>
                <c:pt idx="77">
                  <c:v>16</c:v>
                </c:pt>
                <c:pt idx="78">
                  <c:v>27</c:v>
                </c:pt>
                <c:pt idx="79">
                  <c:v>18</c:v>
                </c:pt>
                <c:pt idx="80">
                  <c:v>34</c:v>
                </c:pt>
                <c:pt idx="81">
                  <c:v>20</c:v>
                </c:pt>
                <c:pt idx="82">
                  <c:v>24</c:v>
                </c:pt>
                <c:pt idx="83">
                  <c:v>25</c:v>
                </c:pt>
                <c:pt idx="84">
                  <c:v>20</c:v>
                </c:pt>
                <c:pt idx="85">
                  <c:v>29</c:v>
                </c:pt>
                <c:pt idx="86">
                  <c:v>29</c:v>
                </c:pt>
                <c:pt idx="87">
                  <c:v>10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9</c:v>
                </c:pt>
                <c:pt idx="92">
                  <c:v>12</c:v>
                </c:pt>
                <c:pt idx="93">
                  <c:v>49</c:v>
                </c:pt>
                <c:pt idx="94">
                  <c:v>66</c:v>
                </c:pt>
                <c:pt idx="95">
                  <c:v>86</c:v>
                </c:pt>
                <c:pt idx="96">
                  <c:v>106</c:v>
                </c:pt>
                <c:pt idx="97">
                  <c:v>53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12</c:v>
                </c:pt>
                <c:pt idx="102">
                  <c:v>15</c:v>
                </c:pt>
                <c:pt idx="103">
                  <c:v>75</c:v>
                </c:pt>
                <c:pt idx="104">
                  <c:v>105</c:v>
                </c:pt>
                <c:pt idx="105">
                  <c:v>115</c:v>
                </c:pt>
                <c:pt idx="106">
                  <c:v>75</c:v>
                </c:pt>
                <c:pt idx="107">
                  <c:v>105</c:v>
                </c:pt>
                <c:pt idx="108">
                  <c:v>115</c:v>
                </c:pt>
                <c:pt idx="109">
                  <c:v>37</c:v>
                </c:pt>
                <c:pt idx="110">
                  <c:v>53</c:v>
                </c:pt>
                <c:pt idx="111">
                  <c:v>85</c:v>
                </c:pt>
                <c:pt idx="112">
                  <c:v>145</c:v>
                </c:pt>
                <c:pt idx="113">
                  <c:v>26</c:v>
                </c:pt>
                <c:pt idx="114">
                  <c:v>39</c:v>
                </c:pt>
                <c:pt idx="115">
                  <c:v>59</c:v>
                </c:pt>
                <c:pt idx="116">
                  <c:v>78</c:v>
                </c:pt>
                <c:pt idx="117">
                  <c:v>22</c:v>
                </c:pt>
                <c:pt idx="118">
                  <c:v>37</c:v>
                </c:pt>
                <c:pt idx="119">
                  <c:v>53</c:v>
                </c:pt>
                <c:pt idx="120">
                  <c:v>85</c:v>
                </c:pt>
                <c:pt idx="121">
                  <c:v>145</c:v>
                </c:pt>
                <c:pt idx="122">
                  <c:v>26</c:v>
                </c:pt>
                <c:pt idx="123">
                  <c:v>39</c:v>
                </c:pt>
                <c:pt idx="124">
                  <c:v>59</c:v>
                </c:pt>
                <c:pt idx="125">
                  <c:v>78</c:v>
                </c:pt>
                <c:pt idx="126">
                  <c:v>62</c:v>
                </c:pt>
                <c:pt idx="127">
                  <c:v>41</c:v>
                </c:pt>
                <c:pt idx="128">
                  <c:v>70</c:v>
                </c:pt>
                <c:pt idx="129">
                  <c:v>82</c:v>
                </c:pt>
                <c:pt idx="130">
                  <c:v>63</c:v>
                </c:pt>
                <c:pt idx="131">
                  <c:v>99</c:v>
                </c:pt>
                <c:pt idx="132">
                  <c:v>23</c:v>
                </c:pt>
                <c:pt idx="133">
                  <c:v>57</c:v>
                </c:pt>
                <c:pt idx="134">
                  <c:v>84</c:v>
                </c:pt>
                <c:pt idx="135">
                  <c:v>32</c:v>
                </c:pt>
                <c:pt idx="136">
                  <c:v>37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32</c:v>
                </c:pt>
                <c:pt idx="141">
                  <c:v>57</c:v>
                </c:pt>
                <c:pt idx="142">
                  <c:v>45</c:v>
                </c:pt>
                <c:pt idx="143">
                  <c:v>26</c:v>
                </c:pt>
                <c:pt idx="144">
                  <c:v>37</c:v>
                </c:pt>
                <c:pt idx="145">
                  <c:v>57</c:v>
                </c:pt>
                <c:pt idx="146">
                  <c:v>45</c:v>
                </c:pt>
                <c:pt idx="147">
                  <c:v>27</c:v>
                </c:pt>
                <c:pt idx="148">
                  <c:v>34</c:v>
                </c:pt>
                <c:pt idx="149">
                  <c:v>42</c:v>
                </c:pt>
                <c:pt idx="150">
                  <c:v>42</c:v>
                </c:pt>
                <c:pt idx="151">
                  <c:v>34</c:v>
                </c:pt>
                <c:pt idx="152">
                  <c:v>42</c:v>
                </c:pt>
                <c:pt idx="153">
                  <c:v>115</c:v>
                </c:pt>
                <c:pt idx="154">
                  <c:v>145</c:v>
                </c:pt>
                <c:pt idx="155">
                  <c:v>85</c:v>
                </c:pt>
                <c:pt idx="156">
                  <c:v>78</c:v>
                </c:pt>
                <c:pt idx="157">
                  <c:v>59</c:v>
                </c:pt>
                <c:pt idx="158">
                  <c:v>62</c:v>
                </c:pt>
                <c:pt idx="159">
                  <c:v>42</c:v>
                </c:pt>
                <c:pt idx="160">
                  <c:v>400</c:v>
                </c:pt>
                <c:pt idx="161">
                  <c:v>128</c:v>
                </c:pt>
                <c:pt idx="162">
                  <c:v>182</c:v>
                </c:pt>
                <c:pt idx="163">
                  <c:v>188</c:v>
                </c:pt>
                <c:pt idx="164">
                  <c:v>400</c:v>
                </c:pt>
                <c:pt idx="165">
                  <c:v>170</c:v>
                </c:pt>
                <c:pt idx="166">
                  <c:v>150</c:v>
                </c:pt>
                <c:pt idx="167">
                  <c:v>180</c:v>
                </c:pt>
                <c:pt idx="168">
                  <c:v>135</c:v>
                </c:pt>
                <c:pt idx="169">
                  <c:v>151</c:v>
                </c:pt>
                <c:pt idx="170">
                  <c:v>139</c:v>
                </c:pt>
                <c:pt idx="171">
                  <c:v>91</c:v>
                </c:pt>
                <c:pt idx="172">
                  <c:v>32</c:v>
                </c:pt>
                <c:pt idx="173">
                  <c:v>91</c:v>
                </c:pt>
                <c:pt idx="174">
                  <c:v>142</c:v>
                </c:pt>
                <c:pt idx="175">
                  <c:v>78</c:v>
                </c:pt>
                <c:pt idx="176">
                  <c:v>31</c:v>
                </c:pt>
                <c:pt idx="177">
                  <c:v>95</c:v>
                </c:pt>
                <c:pt idx="178">
                  <c:v>58</c:v>
                </c:pt>
                <c:pt idx="179">
                  <c:v>42</c:v>
                </c:pt>
                <c:pt idx="180">
                  <c:v>42</c:v>
                </c:pt>
                <c:pt idx="181">
                  <c:v>26</c:v>
                </c:pt>
                <c:pt idx="182">
                  <c:v>18</c:v>
                </c:pt>
                <c:pt idx="183">
                  <c:v>30</c:v>
                </c:pt>
                <c:pt idx="184">
                  <c:v>20</c:v>
                </c:pt>
                <c:pt idx="185">
                  <c:v>16</c:v>
                </c:pt>
                <c:pt idx="186">
                  <c:v>10</c:v>
                </c:pt>
                <c:pt idx="187">
                  <c:v>22</c:v>
                </c:pt>
                <c:pt idx="188">
                  <c:v>14</c:v>
                </c:pt>
                <c:pt idx="189">
                  <c:v>8</c:v>
                </c:pt>
                <c:pt idx="190">
                  <c:v>32</c:v>
                </c:pt>
                <c:pt idx="191">
                  <c:v>20</c:v>
                </c:pt>
                <c:pt idx="192">
                  <c:v>15</c:v>
                </c:pt>
                <c:pt idx="193">
                  <c:v>37</c:v>
                </c:pt>
                <c:pt idx="194">
                  <c:v>25</c:v>
                </c:pt>
                <c:pt idx="195">
                  <c:v>16</c:v>
                </c:pt>
                <c:pt idx="196">
                  <c:v>22</c:v>
                </c:pt>
                <c:pt idx="197">
                  <c:v>12</c:v>
                </c:pt>
                <c:pt idx="198">
                  <c:v>37</c:v>
                </c:pt>
                <c:pt idx="199">
                  <c:v>31</c:v>
                </c:pt>
                <c:pt idx="200">
                  <c:v>25</c:v>
                </c:pt>
                <c:pt idx="201">
                  <c:v>26</c:v>
                </c:pt>
                <c:pt idx="202">
                  <c:v>42</c:v>
                </c:pt>
                <c:pt idx="203">
                  <c:v>26</c:v>
                </c:pt>
                <c:pt idx="204">
                  <c:v>34</c:v>
                </c:pt>
                <c:pt idx="205">
                  <c:v>32</c:v>
                </c:pt>
                <c:pt idx="206">
                  <c:v>27</c:v>
                </c:pt>
                <c:pt idx="207">
                  <c:v>22</c:v>
                </c:pt>
                <c:pt idx="208">
                  <c:v>22</c:v>
                </c:pt>
                <c:pt idx="209">
                  <c:v>32</c:v>
                </c:pt>
              </c:numCache>
            </c:numRef>
          </c:xVal>
          <c:yVal>
            <c:numRef>
              <c:f>Sheet1!$B$29:$HC$29</c:f>
              <c:numCache>
                <c:formatCode>General</c:formatCode>
                <c:ptCount val="210"/>
                <c:pt idx="0">
                  <c:v>-0.56762844044005401</c:v>
                </c:pt>
                <c:pt idx="1">
                  <c:v>-0.57209175294951697</c:v>
                </c:pt>
                <c:pt idx="2">
                  <c:v>-0.52831257875007853</c:v>
                </c:pt>
                <c:pt idx="3">
                  <c:v>-0.62090105401216744</c:v>
                </c:pt>
                <c:pt idx="4">
                  <c:v>-0.35843837349374652</c:v>
                </c:pt>
                <c:pt idx="5">
                  <c:v>-0.11983892674170704</c:v>
                </c:pt>
                <c:pt idx="6">
                  <c:v>-0.30037059715733305</c:v>
                </c:pt>
                <c:pt idx="7">
                  <c:v>-0.53472495494327266</c:v>
                </c:pt>
                <c:pt idx="8">
                  <c:v>-0.59096879072848874</c:v>
                </c:pt>
                <c:pt idx="9">
                  <c:v>-0.46512132225704156</c:v>
                </c:pt>
                <c:pt idx="10">
                  <c:v>-0.58412184050185789</c:v>
                </c:pt>
                <c:pt idx="11">
                  <c:v>0.37545249715245127</c:v>
                </c:pt>
                <c:pt idx="12">
                  <c:v>-0.21098137810344994</c:v>
                </c:pt>
                <c:pt idx="13">
                  <c:v>7.0945791276822101E-2</c:v>
                </c:pt>
                <c:pt idx="14">
                  <c:v>-4.4631419992675017E-2</c:v>
                </c:pt>
                <c:pt idx="15">
                  <c:v>0.46333913240147562</c:v>
                </c:pt>
                <c:pt idx="16">
                  <c:v>0.48331115537365271</c:v>
                </c:pt>
                <c:pt idx="17">
                  <c:v>0.89510307772402065</c:v>
                </c:pt>
                <c:pt idx="18">
                  <c:v>2.0924453516369009E-2</c:v>
                </c:pt>
                <c:pt idx="19">
                  <c:v>-0.21885724432214784</c:v>
                </c:pt>
                <c:pt idx="20">
                  <c:v>-0.48818194810308213</c:v>
                </c:pt>
                <c:pt idx="21">
                  <c:v>-0.48818194810308213</c:v>
                </c:pt>
                <c:pt idx="22">
                  <c:v>-0.59107341019248449</c:v>
                </c:pt>
                <c:pt idx="23">
                  <c:v>0.64224385816991514</c:v>
                </c:pt>
                <c:pt idx="24">
                  <c:v>-0.20483525704750108</c:v>
                </c:pt>
                <c:pt idx="25">
                  <c:v>0.23507219600340415</c:v>
                </c:pt>
                <c:pt idx="26">
                  <c:v>-0.39241291001057732</c:v>
                </c:pt>
                <c:pt idx="27">
                  <c:v>-7.7446705550348938E-2</c:v>
                </c:pt>
                <c:pt idx="28">
                  <c:v>-8.3678339645503572E-2</c:v>
                </c:pt>
                <c:pt idx="29">
                  <c:v>0.5262616417447995</c:v>
                </c:pt>
                <c:pt idx="30">
                  <c:v>6.078778254214301E-2</c:v>
                </c:pt>
                <c:pt idx="31">
                  <c:v>0.3912659974164337</c:v>
                </c:pt>
                <c:pt idx="32">
                  <c:v>0.45563778894967222</c:v>
                </c:pt>
                <c:pt idx="33">
                  <c:v>0.25065089168964294</c:v>
                </c:pt>
                <c:pt idx="34">
                  <c:v>-0.20610490618075883</c:v>
                </c:pt>
                <c:pt idx="35">
                  <c:v>0.67913146188113649</c:v>
                </c:pt>
                <c:pt idx="36">
                  <c:v>0.53150196726703147</c:v>
                </c:pt>
                <c:pt idx="37">
                  <c:v>1.1894393573379545</c:v>
                </c:pt>
                <c:pt idx="38">
                  <c:v>2.5156329790577576</c:v>
                </c:pt>
                <c:pt idx="39">
                  <c:v>0.39154647849895824</c:v>
                </c:pt>
                <c:pt idx="40">
                  <c:v>0.36276394723189104</c:v>
                </c:pt>
                <c:pt idx="41">
                  <c:v>4.8713152979238332E-2</c:v>
                </c:pt>
                <c:pt idx="42">
                  <c:v>1.8503339099474421</c:v>
                </c:pt>
                <c:pt idx="43">
                  <c:v>0.20844715534574326</c:v>
                </c:pt>
                <c:pt idx="44">
                  <c:v>1.512562798879765</c:v>
                </c:pt>
                <c:pt idx="45">
                  <c:v>1.2735169459985891</c:v>
                </c:pt>
                <c:pt idx="46">
                  <c:v>0.38315031090512491</c:v>
                </c:pt>
                <c:pt idx="47">
                  <c:v>1.8623947421299571</c:v>
                </c:pt>
                <c:pt idx="48">
                  <c:v>1.2123321021532405</c:v>
                </c:pt>
                <c:pt idx="49">
                  <c:v>1.4360087490084701</c:v>
                </c:pt>
                <c:pt idx="50">
                  <c:v>1.1012411440327077</c:v>
                </c:pt>
                <c:pt idx="51">
                  <c:v>0.98209098304003839</c:v>
                </c:pt>
                <c:pt idx="52">
                  <c:v>1.175298430333751</c:v>
                </c:pt>
                <c:pt idx="53">
                  <c:v>1.2006961961870521</c:v>
                </c:pt>
                <c:pt idx="54">
                  <c:v>0.78078341519748873</c:v>
                </c:pt>
                <c:pt idx="55">
                  <c:v>1.1100033084542511</c:v>
                </c:pt>
                <c:pt idx="56">
                  <c:v>1.1043292684456907</c:v>
                </c:pt>
                <c:pt idx="57">
                  <c:v>0.36886044211022112</c:v>
                </c:pt>
                <c:pt idx="58">
                  <c:v>0.92589079943163843</c:v>
                </c:pt>
                <c:pt idx="59">
                  <c:v>0.66117703559610286</c:v>
                </c:pt>
                <c:pt idx="60">
                  <c:v>1.8138813332949624</c:v>
                </c:pt>
                <c:pt idx="61">
                  <c:v>3.4155200085939796</c:v>
                </c:pt>
                <c:pt idx="62">
                  <c:v>2.7131120278857708</c:v>
                </c:pt>
                <c:pt idx="63">
                  <c:v>1.2215387399089566</c:v>
                </c:pt>
                <c:pt idx="64">
                  <c:v>2.0672653924096638</c:v>
                </c:pt>
                <c:pt idx="65">
                  <c:v>0.76957618792865212</c:v>
                </c:pt>
                <c:pt idx="66">
                  <c:v>2.5170881575923416</c:v>
                </c:pt>
                <c:pt idx="67">
                  <c:v>0.61837596206670487</c:v>
                </c:pt>
                <c:pt idx="68">
                  <c:v>0.64842598886590819</c:v>
                </c:pt>
                <c:pt idx="69">
                  <c:v>0.45127370469725431</c:v>
                </c:pt>
                <c:pt idx="70">
                  <c:v>1.6436036252151425</c:v>
                </c:pt>
                <c:pt idx="71">
                  <c:v>1.0067179008573248</c:v>
                </c:pt>
                <c:pt idx="72">
                  <c:v>0.5510827299709713</c:v>
                </c:pt>
                <c:pt idx="73">
                  <c:v>0.85477231105047902</c:v>
                </c:pt>
                <c:pt idx="74">
                  <c:v>0.75292482457991339</c:v>
                </c:pt>
                <c:pt idx="75">
                  <c:v>0.39955303769049544</c:v>
                </c:pt>
                <c:pt idx="76">
                  <c:v>0.39955303769049544</c:v>
                </c:pt>
                <c:pt idx="77">
                  <c:v>1.7024607124808231</c:v>
                </c:pt>
                <c:pt idx="78">
                  <c:v>0.66293932475830009</c:v>
                </c:pt>
                <c:pt idx="79">
                  <c:v>1.7526082062930408</c:v>
                </c:pt>
                <c:pt idx="80">
                  <c:v>0.4924985379370298</c:v>
                </c:pt>
                <c:pt idx="81">
                  <c:v>1.7998810001902363</c:v>
                </c:pt>
                <c:pt idx="82">
                  <c:v>-0.17159153368527016</c:v>
                </c:pt>
                <c:pt idx="83">
                  <c:v>-0.14259730329978595</c:v>
                </c:pt>
                <c:pt idx="84">
                  <c:v>2.850165384594323E-2</c:v>
                </c:pt>
                <c:pt idx="85">
                  <c:v>-0.3243157670669426</c:v>
                </c:pt>
                <c:pt idx="86">
                  <c:v>-0.16649111619716486</c:v>
                </c:pt>
                <c:pt idx="87">
                  <c:v>0.74158666657730943</c:v>
                </c:pt>
                <c:pt idx="88">
                  <c:v>0.56772906944731116</c:v>
                </c:pt>
                <c:pt idx="89">
                  <c:v>0.30137324860240389</c:v>
                </c:pt>
                <c:pt idx="90">
                  <c:v>1.1519335328980007</c:v>
                </c:pt>
                <c:pt idx="91">
                  <c:v>1.0062021574593361</c:v>
                </c:pt>
                <c:pt idx="92">
                  <c:v>0.75250642806520529</c:v>
                </c:pt>
                <c:pt idx="93">
                  <c:v>-0.77572292909374352</c:v>
                </c:pt>
                <c:pt idx="94">
                  <c:v>-0.7994685790355659</c:v>
                </c:pt>
                <c:pt idx="95">
                  <c:v>-0.82864794767185124</c:v>
                </c:pt>
                <c:pt idx="96">
                  <c:v>-0.84032945080103238</c:v>
                </c:pt>
                <c:pt idx="97">
                  <c:v>-0.77373194589318606</c:v>
                </c:pt>
                <c:pt idx="98">
                  <c:v>-0.28159139931300969</c:v>
                </c:pt>
                <c:pt idx="99">
                  <c:v>-0.37350950731898036</c:v>
                </c:pt>
                <c:pt idx="100">
                  <c:v>-0.33366089449672803</c:v>
                </c:pt>
                <c:pt idx="101">
                  <c:v>-0.17162946225700301</c:v>
                </c:pt>
                <c:pt idx="102">
                  <c:v>-8.4587653635336574E-2</c:v>
                </c:pt>
                <c:pt idx="103">
                  <c:v>-0.6488686341075468</c:v>
                </c:pt>
                <c:pt idx="104">
                  <c:v>-0.69243064695781464</c:v>
                </c:pt>
                <c:pt idx="105">
                  <c:v>-0.64681470360719384</c:v>
                </c:pt>
                <c:pt idx="106">
                  <c:v>-0.56342791310095575</c:v>
                </c:pt>
                <c:pt idx="107">
                  <c:v>-0.61758986132574023</c:v>
                </c:pt>
                <c:pt idx="108">
                  <c:v>-0.56087420012630973</c:v>
                </c:pt>
                <c:pt idx="109">
                  <c:v>-0.31597094479364091</c:v>
                </c:pt>
                <c:pt idx="110">
                  <c:v>-0.43473983646377079</c:v>
                </c:pt>
                <c:pt idx="111">
                  <c:v>-0.52388727675049263</c:v>
                </c:pt>
                <c:pt idx="112">
                  <c:v>-0.6546871699395107</c:v>
                </c:pt>
                <c:pt idx="113">
                  <c:v>-7.9995762809825954E-2</c:v>
                </c:pt>
                <c:pt idx="114">
                  <c:v>-0.22994283702198898</c:v>
                </c:pt>
                <c:pt idx="115">
                  <c:v>-0.38065590623539836</c:v>
                </c:pt>
                <c:pt idx="116">
                  <c:v>-0.45920351211221244</c:v>
                </c:pt>
                <c:pt idx="117">
                  <c:v>-0.21139966934644991</c:v>
                </c:pt>
                <c:pt idx="118">
                  <c:v>-0.1762034654472639</c:v>
                </c:pt>
                <c:pt idx="119">
                  <c:v>-0.31924037393210208</c:v>
                </c:pt>
                <c:pt idx="120">
                  <c:v>-0.4266032875590578</c:v>
                </c:pt>
                <c:pt idx="121">
                  <c:v>-0.58412948898112171</c:v>
                </c:pt>
                <c:pt idx="122">
                  <c:v>4.2526646178863134E-2</c:v>
                </c:pt>
                <c:pt idx="123">
                  <c:v>-0.12738976731524751</c:v>
                </c:pt>
                <c:pt idx="124">
                  <c:v>-0.29817418789819278</c:v>
                </c:pt>
                <c:pt idx="125">
                  <c:v>-0.35876427101276559</c:v>
                </c:pt>
                <c:pt idx="126">
                  <c:v>-0.30344553872719054</c:v>
                </c:pt>
                <c:pt idx="127">
                  <c:v>-0.3520254566244998</c:v>
                </c:pt>
                <c:pt idx="128">
                  <c:v>-0.51122529296870378</c:v>
                </c:pt>
                <c:pt idx="129">
                  <c:v>-0.53695481472169648</c:v>
                </c:pt>
                <c:pt idx="130">
                  <c:v>-0.38486010081533928</c:v>
                </c:pt>
                <c:pt idx="131">
                  <c:v>-0.50359231251753978</c:v>
                </c:pt>
                <c:pt idx="132">
                  <c:v>0.1451752195714307</c:v>
                </c:pt>
                <c:pt idx="133">
                  <c:v>-0.3079697559735125</c:v>
                </c:pt>
                <c:pt idx="134">
                  <c:v>-0.43025676160306731</c:v>
                </c:pt>
                <c:pt idx="135">
                  <c:v>-7.1636725903926557E-2</c:v>
                </c:pt>
                <c:pt idx="136">
                  <c:v>-0.1151359076159249</c:v>
                </c:pt>
                <c:pt idx="137">
                  <c:v>-0.11864847935510343</c:v>
                </c:pt>
                <c:pt idx="138">
                  <c:v>2.9529301020251733E-3</c:v>
                </c:pt>
                <c:pt idx="139">
                  <c:v>0.22985739386542708</c:v>
                </c:pt>
                <c:pt idx="140">
                  <c:v>2.5026075601321862E-2</c:v>
                </c:pt>
                <c:pt idx="141">
                  <c:v>-0.23933919252863833</c:v>
                </c:pt>
                <c:pt idx="142">
                  <c:v>-0.19510627997901114</c:v>
                </c:pt>
                <c:pt idx="143">
                  <c:v>3.6387314476250904E-2</c:v>
                </c:pt>
                <c:pt idx="144">
                  <c:v>-8.5638126318538205E-2</c:v>
                </c:pt>
                <c:pt idx="145">
                  <c:v>-0.20363208707688565</c:v>
                </c:pt>
                <c:pt idx="146">
                  <c:v>-0.15732278350338239</c:v>
                </c:pt>
                <c:pt idx="147">
                  <c:v>0.12975495566275744</c:v>
                </c:pt>
                <c:pt idx="148">
                  <c:v>3.8113152564884449E-2</c:v>
                </c:pt>
                <c:pt idx="149">
                  <c:v>-3.9185445452710202E-2</c:v>
                </c:pt>
                <c:pt idx="150">
                  <c:v>0.13679627031611441</c:v>
                </c:pt>
                <c:pt idx="151">
                  <c:v>3.8113152564884449E-2</c:v>
                </c:pt>
                <c:pt idx="152">
                  <c:v>-3.9185445452710202E-2</c:v>
                </c:pt>
                <c:pt idx="153">
                  <c:v>-0.81733236835063483</c:v>
                </c:pt>
                <c:pt idx="154">
                  <c:v>-0.81339513431133315</c:v>
                </c:pt>
                <c:pt idx="155">
                  <c:v>-0.74271170069447912</c:v>
                </c:pt>
                <c:pt idx="156">
                  <c:v>-0.69133575558695892</c:v>
                </c:pt>
                <c:pt idx="157">
                  <c:v>-0.64650403429913472</c:v>
                </c:pt>
                <c:pt idx="158">
                  <c:v>-0.59541750999079268</c:v>
                </c:pt>
                <c:pt idx="159">
                  <c:v>-0.50848570388495062</c:v>
                </c:pt>
                <c:pt idx="160">
                  <c:v>-0.57501613164801979</c:v>
                </c:pt>
                <c:pt idx="161">
                  <c:v>-0.46425930535941573</c:v>
                </c:pt>
                <c:pt idx="162">
                  <c:v>-0.54671359718985779</c:v>
                </c:pt>
                <c:pt idx="163">
                  <c:v>-0.53263144251539862</c:v>
                </c:pt>
                <c:pt idx="164">
                  <c:v>-0.72530547584650806</c:v>
                </c:pt>
                <c:pt idx="165">
                  <c:v>-0.37846133863757114</c:v>
                </c:pt>
                <c:pt idx="166">
                  <c:v>-0.39645680772882258</c:v>
                </c:pt>
                <c:pt idx="167">
                  <c:v>-0.56702250240828156</c:v>
                </c:pt>
                <c:pt idx="168">
                  <c:v>-0.5276257026166612</c:v>
                </c:pt>
                <c:pt idx="169">
                  <c:v>-0.24511686717762524</c:v>
                </c:pt>
                <c:pt idx="170">
                  <c:v>-0.2452275678807454</c:v>
                </c:pt>
                <c:pt idx="171">
                  <c:v>3.2158088221065556E-2</c:v>
                </c:pt>
                <c:pt idx="172">
                  <c:v>0.6793930966318924</c:v>
                </c:pt>
                <c:pt idx="173">
                  <c:v>-0.21531424558022949</c:v>
                </c:pt>
                <c:pt idx="174">
                  <c:v>-0.28399751645476123</c:v>
                </c:pt>
                <c:pt idx="175">
                  <c:v>3.6328023264963406E-2</c:v>
                </c:pt>
                <c:pt idx="176">
                  <c:v>0.60846259412456716</c:v>
                </c:pt>
                <c:pt idx="177">
                  <c:v>-0.31797045370358051</c:v>
                </c:pt>
                <c:pt idx="178">
                  <c:v>-0.22897771140938861</c:v>
                </c:pt>
                <c:pt idx="179">
                  <c:v>-5.0826373592597986E-2</c:v>
                </c:pt>
                <c:pt idx="180">
                  <c:v>0.18977479907773559</c:v>
                </c:pt>
                <c:pt idx="181">
                  <c:v>0.52704005871484561</c:v>
                </c:pt>
                <c:pt idx="182">
                  <c:v>0.87436984848174304</c:v>
                </c:pt>
                <c:pt idx="183">
                  <c:v>0.53762095653374875</c:v>
                </c:pt>
                <c:pt idx="184">
                  <c:v>1.0161057929361579</c:v>
                </c:pt>
                <c:pt idx="185">
                  <c:v>1.0118485094209193</c:v>
                </c:pt>
                <c:pt idx="186">
                  <c:v>0.93475602787492595</c:v>
                </c:pt>
                <c:pt idx="187">
                  <c:v>1.0352338562885586</c:v>
                </c:pt>
                <c:pt idx="188">
                  <c:v>1.5400296700383369</c:v>
                </c:pt>
                <c:pt idx="189">
                  <c:v>2.3054283608078836</c:v>
                </c:pt>
                <c:pt idx="190">
                  <c:v>0.56319010650245827</c:v>
                </c:pt>
                <c:pt idx="191">
                  <c:v>0.9356696697955954</c:v>
                </c:pt>
                <c:pt idx="192">
                  <c:v>1.205467738221184</c:v>
                </c:pt>
                <c:pt idx="193">
                  <c:v>0.47019608677783215</c:v>
                </c:pt>
                <c:pt idx="194">
                  <c:v>0.62266986813857494</c:v>
                </c:pt>
                <c:pt idx="195">
                  <c:v>1.138288732066254</c:v>
                </c:pt>
                <c:pt idx="196">
                  <c:v>0.72854145889219879</c:v>
                </c:pt>
                <c:pt idx="197">
                  <c:v>1.4728680473528462</c:v>
                </c:pt>
                <c:pt idx="198">
                  <c:v>0.62755354390553308</c:v>
                </c:pt>
                <c:pt idx="199">
                  <c:v>0.46359035198933163</c:v>
                </c:pt>
                <c:pt idx="200">
                  <c:v>0.57166952063667509</c:v>
                </c:pt>
                <c:pt idx="201">
                  <c:v>0.27188674756779874</c:v>
                </c:pt>
                <c:pt idx="202">
                  <c:v>0.23198186389591025</c:v>
                </c:pt>
                <c:pt idx="203">
                  <c:v>0.60434228382064548</c:v>
                </c:pt>
                <c:pt idx="204">
                  <c:v>0.32315867364518502</c:v>
                </c:pt>
                <c:pt idx="205">
                  <c:v>0.53432517728720375</c:v>
                </c:pt>
                <c:pt idx="206">
                  <c:v>0.74898588707800373</c:v>
                </c:pt>
                <c:pt idx="207">
                  <c:v>0.8014384987124078</c:v>
                </c:pt>
                <c:pt idx="208">
                  <c:v>0.40417188128240977</c:v>
                </c:pt>
                <c:pt idx="209">
                  <c:v>0.16262159571629686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B-4DE9-9816-40E14DCE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942128"/>
        <c:axId val="1842246064"/>
      </c:scatterChart>
      <c:valAx>
        <c:axId val="19119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6064"/>
        <c:crosses val="autoZero"/>
        <c:crossBetween val="midCat"/>
      </c:valAx>
      <c:valAx>
        <c:axId val="18422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Sheet1!$B$22:$CZ$22</c:f>
              <c:numCache>
                <c:formatCode>General</c:formatCode>
                <c:ptCount val="103"/>
                <c:pt idx="0">
                  <c:v>18207000</c:v>
                </c:pt>
                <c:pt idx="1">
                  <c:v>13872000</c:v>
                </c:pt>
                <c:pt idx="2">
                  <c:v>26856900</c:v>
                </c:pt>
                <c:pt idx="3">
                  <c:v>21485520</c:v>
                </c:pt>
                <c:pt idx="4">
                  <c:v>13230000</c:v>
                </c:pt>
                <c:pt idx="5">
                  <c:v>24255000</c:v>
                </c:pt>
                <c:pt idx="6">
                  <c:v>18742500</c:v>
                </c:pt>
                <c:pt idx="7">
                  <c:v>34104000</c:v>
                </c:pt>
                <c:pt idx="8">
                  <c:v>24736768</c:v>
                </c:pt>
                <c:pt idx="9">
                  <c:v>37208640</c:v>
                </c:pt>
                <c:pt idx="10">
                  <c:v>32269440</c:v>
                </c:pt>
                <c:pt idx="11">
                  <c:v>55977600</c:v>
                </c:pt>
                <c:pt idx="12">
                  <c:v>27242432</c:v>
                </c:pt>
                <c:pt idx="13">
                  <c:v>24630144</c:v>
                </c:pt>
                <c:pt idx="14">
                  <c:v>32583040</c:v>
                </c:pt>
                <c:pt idx="15">
                  <c:v>78400000</c:v>
                </c:pt>
                <c:pt idx="16">
                  <c:v>109760000</c:v>
                </c:pt>
                <c:pt idx="17">
                  <c:v>47040000</c:v>
                </c:pt>
                <c:pt idx="18">
                  <c:v>55198080</c:v>
                </c:pt>
                <c:pt idx="19">
                  <c:v>43698480</c:v>
                </c:pt>
                <c:pt idx="20">
                  <c:v>32582200</c:v>
                </c:pt>
                <c:pt idx="21">
                  <c:v>32582200</c:v>
                </c:pt>
                <c:pt idx="22">
                  <c:v>26065760</c:v>
                </c:pt>
                <c:pt idx="23">
                  <c:v>63768020</c:v>
                </c:pt>
                <c:pt idx="24">
                  <c:v>149940000</c:v>
                </c:pt>
                <c:pt idx="25">
                  <c:v>49338760</c:v>
                </c:pt>
                <c:pt idx="26">
                  <c:v>120785000</c:v>
                </c:pt>
                <c:pt idx="27">
                  <c:v>31651280</c:v>
                </c:pt>
                <c:pt idx="28">
                  <c:v>25600300</c:v>
                </c:pt>
                <c:pt idx="29">
                  <c:v>65594016.000000007</c:v>
                </c:pt>
                <c:pt idx="30">
                  <c:v>133770000</c:v>
                </c:pt>
                <c:pt idx="31">
                  <c:v>55353600.000000007</c:v>
                </c:pt>
                <c:pt idx="32">
                  <c:v>44282880.000000007</c:v>
                </c:pt>
                <c:pt idx="33">
                  <c:v>37236800</c:v>
                </c:pt>
                <c:pt idx="34">
                  <c:v>24642000</c:v>
                </c:pt>
                <c:pt idx="35">
                  <c:v>57290976.000000007</c:v>
                </c:pt>
                <c:pt idx="36">
                  <c:v>44559648.000000007</c:v>
                </c:pt>
                <c:pt idx="37">
                  <c:v>70022304</c:v>
                </c:pt>
                <c:pt idx="38">
                  <c:v>54775035.000000015</c:v>
                </c:pt>
                <c:pt idx="39">
                  <c:v>116853408.00000003</c:v>
                </c:pt>
                <c:pt idx="40">
                  <c:v>98595063.00000003</c:v>
                </c:pt>
                <c:pt idx="41">
                  <c:v>73033380.000000015</c:v>
                </c:pt>
                <c:pt idx="42">
                  <c:v>45211140.000000007</c:v>
                </c:pt>
                <c:pt idx="43">
                  <c:v>99464508.000000015</c:v>
                </c:pt>
                <c:pt idx="44">
                  <c:v>37073134.800000004</c:v>
                </c:pt>
                <c:pt idx="45">
                  <c:v>32099909.400000006</c:v>
                </c:pt>
                <c:pt idx="46">
                  <c:v>117548964.00000001</c:v>
                </c:pt>
                <c:pt idx="47">
                  <c:v>38707691.400000013</c:v>
                </c:pt>
                <c:pt idx="48">
                  <c:v>57964103.600000001</c:v>
                </c:pt>
                <c:pt idx="49">
                  <c:v>59197382.400000006</c:v>
                </c:pt>
                <c:pt idx="50">
                  <c:v>52414349</c:v>
                </c:pt>
                <c:pt idx="51">
                  <c:v>45014676.200000003</c:v>
                </c:pt>
                <c:pt idx="52">
                  <c:v>148791225</c:v>
                </c:pt>
                <c:pt idx="53">
                  <c:v>114975037.5</c:v>
                </c:pt>
                <c:pt idx="54">
                  <c:v>85747242.5</c:v>
                </c:pt>
                <c:pt idx="55">
                  <c:v>52200896.899999999</c:v>
                </c:pt>
                <c:pt idx="56">
                  <c:v>44113434</c:v>
                </c:pt>
                <c:pt idx="57">
                  <c:v>64714900</c:v>
                </c:pt>
                <c:pt idx="58">
                  <c:v>38966866.700000003</c:v>
                </c:pt>
                <c:pt idx="59">
                  <c:v>72804262.5</c:v>
                </c:pt>
                <c:pt idx="60">
                  <c:v>68140800</c:v>
                </c:pt>
                <c:pt idx="61">
                  <c:v>43804800</c:v>
                </c:pt>
                <c:pt idx="62">
                  <c:v>51916800</c:v>
                </c:pt>
                <c:pt idx="63">
                  <c:v>69030000</c:v>
                </c:pt>
                <c:pt idx="64">
                  <c:v>50310000</c:v>
                </c:pt>
                <c:pt idx="65">
                  <c:v>50310000</c:v>
                </c:pt>
                <c:pt idx="66">
                  <c:v>43992000</c:v>
                </c:pt>
                <c:pt idx="67">
                  <c:v>52920000</c:v>
                </c:pt>
                <c:pt idx="68">
                  <c:v>46872000</c:v>
                </c:pt>
                <c:pt idx="69">
                  <c:v>42120000</c:v>
                </c:pt>
                <c:pt idx="70">
                  <c:v>58204800</c:v>
                </c:pt>
                <c:pt idx="71">
                  <c:v>52389050</c:v>
                </c:pt>
                <c:pt idx="72">
                  <c:v>51436800</c:v>
                </c:pt>
                <c:pt idx="73">
                  <c:v>46297300</c:v>
                </c:pt>
                <c:pt idx="74">
                  <c:v>41423900</c:v>
                </c:pt>
                <c:pt idx="75">
                  <c:v>46022400</c:v>
                </c:pt>
                <c:pt idx="76">
                  <c:v>46022400</c:v>
                </c:pt>
                <c:pt idx="77">
                  <c:v>53468160</c:v>
                </c:pt>
                <c:pt idx="78">
                  <c:v>51528960</c:v>
                </c:pt>
                <c:pt idx="79">
                  <c:v>46784640</c:v>
                </c:pt>
                <c:pt idx="80">
                  <c:v>45701280</c:v>
                </c:pt>
                <c:pt idx="81">
                  <c:v>41493520</c:v>
                </c:pt>
                <c:pt idx="82">
                  <c:v>114546656.25</c:v>
                </c:pt>
                <c:pt idx="83">
                  <c:v>106401116.25</c:v>
                </c:pt>
                <c:pt idx="84">
                  <c:v>110787176.25</c:v>
                </c:pt>
                <c:pt idx="85">
                  <c:v>116191428.75</c:v>
                </c:pt>
                <c:pt idx="86">
                  <c:v>94574418.75</c:v>
                </c:pt>
                <c:pt idx="87">
                  <c:v>130430459.24999999</c:v>
                </c:pt>
                <c:pt idx="88">
                  <c:v>111797536.49999999</c:v>
                </c:pt>
                <c:pt idx="89">
                  <c:v>83848152.374999985</c:v>
                </c:pt>
                <c:pt idx="90">
                  <c:v>150375283.87499997</c:v>
                </c:pt>
                <c:pt idx="91">
                  <c:v>125895586.49999999</c:v>
                </c:pt>
                <c:pt idx="92">
                  <c:v>108410088.37499999</c:v>
                </c:pt>
                <c:pt idx="93">
                  <c:v>204865836</c:v>
                </c:pt>
                <c:pt idx="94">
                  <c:v>170721530</c:v>
                </c:pt>
                <c:pt idx="95">
                  <c:v>153649377</c:v>
                </c:pt>
                <c:pt idx="96">
                  <c:v>134138345</c:v>
                </c:pt>
                <c:pt idx="97">
                  <c:v>188055447.5</c:v>
                </c:pt>
                <c:pt idx="98">
                  <c:v>196036500</c:v>
                </c:pt>
                <c:pt idx="99">
                  <c:v>180139722</c:v>
                </c:pt>
                <c:pt idx="100">
                  <c:v>224836044</c:v>
                </c:pt>
                <c:pt idx="101">
                  <c:v>226047906</c:v>
                </c:pt>
                <c:pt idx="102">
                  <c:v>164670660</c:v>
                </c:pt>
              </c:numCache>
            </c:numRef>
          </c:xVal>
          <c:yVal>
            <c:numRef>
              <c:f>Sheet1!$B$11:$CZ$11</c:f>
              <c:numCache>
                <c:formatCode>General</c:formatCode>
                <c:ptCount val="103"/>
                <c:pt idx="0">
                  <c:v>300</c:v>
                </c:pt>
                <c:pt idx="1">
                  <c:v>400</c:v>
                </c:pt>
                <c:pt idx="2">
                  <c:v>185</c:v>
                </c:pt>
                <c:pt idx="3">
                  <c:v>289</c:v>
                </c:pt>
                <c:pt idx="4">
                  <c:v>280</c:v>
                </c:pt>
                <c:pt idx="5">
                  <c:v>110</c:v>
                </c:pt>
                <c:pt idx="6">
                  <c:v>180</c:v>
                </c:pt>
                <c:pt idx="7">
                  <c:v>147</c:v>
                </c:pt>
                <c:pt idx="8">
                  <c:v>232</c:v>
                </c:pt>
                <c:pt idx="9">
                  <c:v>117</c:v>
                </c:pt>
                <c:pt idx="10">
                  <c:v>174</c:v>
                </c:pt>
                <c:pt idx="11">
                  <c:v>30</c:v>
                </c:pt>
                <c:pt idx="12">
                  <c:v>109</c:v>
                </c:pt>
                <c:pt idx="13">
                  <c:v>89</c:v>
                </c:pt>
                <c:pt idx="14">
                  <c:v>75</c:v>
                </c:pt>
                <c:pt idx="15">
                  <c:v>20</c:v>
                </c:pt>
                <c:pt idx="16">
                  <c:v>14</c:v>
                </c:pt>
                <c:pt idx="17">
                  <c:v>26</c:v>
                </c:pt>
                <c:pt idx="18">
                  <c:v>41</c:v>
                </c:pt>
                <c:pt idx="19">
                  <c:v>68</c:v>
                </c:pt>
                <c:pt idx="20">
                  <c:v>140</c:v>
                </c:pt>
                <c:pt idx="21">
                  <c:v>140</c:v>
                </c:pt>
                <c:pt idx="22">
                  <c:v>220</c:v>
                </c:pt>
                <c:pt idx="23">
                  <c:v>22</c:v>
                </c:pt>
                <c:pt idx="24">
                  <c:v>19</c:v>
                </c:pt>
                <c:pt idx="25">
                  <c:v>38</c:v>
                </c:pt>
                <c:pt idx="26">
                  <c:v>31</c:v>
                </c:pt>
                <c:pt idx="27">
                  <c:v>80</c:v>
                </c:pt>
                <c:pt idx="28">
                  <c:v>100</c:v>
                </c:pt>
                <c:pt idx="29">
                  <c:v>23</c:v>
                </c:pt>
                <c:pt idx="30">
                  <c:v>16</c:v>
                </c:pt>
                <c:pt idx="31">
                  <c:v>30</c:v>
                </c:pt>
                <c:pt idx="32">
                  <c:v>36</c:v>
                </c:pt>
                <c:pt idx="33">
                  <c:v>50</c:v>
                </c:pt>
                <c:pt idx="34">
                  <c:v>120</c:v>
                </c:pt>
                <c:pt idx="35">
                  <c:v>24</c:v>
                </c:pt>
                <c:pt idx="36">
                  <c:v>34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19</c:v>
                </c:pt>
                <c:pt idx="44">
                  <c:v>25</c:v>
                </c:pt>
                <c:pt idx="45">
                  <c:v>32</c:v>
                </c:pt>
                <c:pt idx="46">
                  <c:v>14</c:v>
                </c:pt>
                <c:pt idx="47">
                  <c:v>21</c:v>
                </c:pt>
                <c:pt idx="48">
                  <c:v>18</c:v>
                </c:pt>
                <c:pt idx="49">
                  <c:v>16</c:v>
                </c:pt>
                <c:pt idx="50">
                  <c:v>21</c:v>
                </c:pt>
                <c:pt idx="51">
                  <c:v>26</c:v>
                </c:pt>
                <c:pt idx="52">
                  <c:v>7</c:v>
                </c:pt>
                <c:pt idx="53">
                  <c:v>9</c:v>
                </c:pt>
                <c:pt idx="54">
                  <c:v>15</c:v>
                </c:pt>
                <c:pt idx="55">
                  <c:v>21</c:v>
                </c:pt>
                <c:pt idx="56">
                  <c:v>25</c:v>
                </c:pt>
                <c:pt idx="57">
                  <c:v>26</c:v>
                </c:pt>
                <c:pt idx="58">
                  <c:v>31</c:v>
                </c:pt>
                <c:pt idx="59">
                  <c:v>19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15</c:v>
                </c:pt>
                <c:pt idx="64">
                  <c:v>15</c:v>
                </c:pt>
                <c:pt idx="65">
                  <c:v>26</c:v>
                </c:pt>
                <c:pt idx="66">
                  <c:v>15</c:v>
                </c:pt>
                <c:pt idx="67">
                  <c:v>27</c:v>
                </c:pt>
                <c:pt idx="68">
                  <c:v>30</c:v>
                </c:pt>
                <c:pt idx="69">
                  <c:v>38</c:v>
                </c:pt>
                <c:pt idx="70">
                  <c:v>15</c:v>
                </c:pt>
                <c:pt idx="71">
                  <c:v>22</c:v>
                </c:pt>
                <c:pt idx="72">
                  <c:v>29</c:v>
                </c:pt>
                <c:pt idx="73">
                  <c:v>27</c:v>
                </c:pt>
                <c:pt idx="74">
                  <c:v>32</c:v>
                </c:pt>
                <c:pt idx="75">
                  <c:v>36</c:v>
                </c:pt>
                <c:pt idx="76">
                  <c:v>36</c:v>
                </c:pt>
                <c:pt idx="77">
                  <c:v>16</c:v>
                </c:pt>
                <c:pt idx="78">
                  <c:v>27</c:v>
                </c:pt>
                <c:pt idx="79">
                  <c:v>18</c:v>
                </c:pt>
                <c:pt idx="80">
                  <c:v>34</c:v>
                </c:pt>
                <c:pt idx="81">
                  <c:v>20</c:v>
                </c:pt>
                <c:pt idx="82">
                  <c:v>24</c:v>
                </c:pt>
                <c:pt idx="83">
                  <c:v>25</c:v>
                </c:pt>
                <c:pt idx="84">
                  <c:v>20</c:v>
                </c:pt>
                <c:pt idx="85">
                  <c:v>29</c:v>
                </c:pt>
                <c:pt idx="86">
                  <c:v>29</c:v>
                </c:pt>
                <c:pt idx="87">
                  <c:v>10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9</c:v>
                </c:pt>
                <c:pt idx="92">
                  <c:v>12</c:v>
                </c:pt>
                <c:pt idx="93">
                  <c:v>49</c:v>
                </c:pt>
                <c:pt idx="94">
                  <c:v>66</c:v>
                </c:pt>
                <c:pt idx="95">
                  <c:v>86</c:v>
                </c:pt>
                <c:pt idx="96">
                  <c:v>106</c:v>
                </c:pt>
                <c:pt idx="97">
                  <c:v>53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12</c:v>
                </c:pt>
                <c:pt idx="10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C-4EF3-B2CD-CCCC73FE0AF4}"/>
            </c:ext>
          </c:extLst>
        </c:ser>
        <c:ser>
          <c:idx val="1"/>
          <c:order val="1"/>
          <c:tx>
            <c:v>AXI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Sheet1!$DA$22:$FE$22</c:f>
              <c:numCache>
                <c:formatCode>General</c:formatCode>
                <c:ptCount val="57"/>
                <c:pt idx="0">
                  <c:v>86950500</c:v>
                </c:pt>
                <c:pt idx="1">
                  <c:v>71184750</c:v>
                </c:pt>
                <c:pt idx="2">
                  <c:v>56852250</c:v>
                </c:pt>
                <c:pt idx="3">
                  <c:v>70229250</c:v>
                </c:pt>
                <c:pt idx="4">
                  <c:v>57495375</c:v>
                </c:pt>
                <c:pt idx="5">
                  <c:v>45919125</c:v>
                </c:pt>
                <c:pt idx="6">
                  <c:v>90405000</c:v>
                </c:pt>
                <c:pt idx="7">
                  <c:v>76623750</c:v>
                </c:pt>
                <c:pt idx="8">
                  <c:v>57054375</c:v>
                </c:pt>
                <c:pt idx="9">
                  <c:v>46305000</c:v>
                </c:pt>
                <c:pt idx="10">
                  <c:v>95550000</c:v>
                </c:pt>
                <c:pt idx="11">
                  <c:v>76440000</c:v>
                </c:pt>
                <c:pt idx="12">
                  <c:v>63063000</c:v>
                </c:pt>
                <c:pt idx="13">
                  <c:v>54782000</c:v>
                </c:pt>
                <c:pt idx="14">
                  <c:v>130921875</c:v>
                </c:pt>
                <c:pt idx="15">
                  <c:v>75337500</c:v>
                </c:pt>
                <c:pt idx="16">
                  <c:v>63853125</c:v>
                </c:pt>
                <c:pt idx="17">
                  <c:v>47545312.5</c:v>
                </c:pt>
                <c:pt idx="18">
                  <c:v>38587500</c:v>
                </c:pt>
                <c:pt idx="19">
                  <c:v>84525000</c:v>
                </c:pt>
                <c:pt idx="20">
                  <c:v>67620000</c:v>
                </c:pt>
                <c:pt idx="21">
                  <c:v>55786500</c:v>
                </c:pt>
                <c:pt idx="22">
                  <c:v>46354000</c:v>
                </c:pt>
                <c:pt idx="23">
                  <c:v>53532500</c:v>
                </c:pt>
                <c:pt idx="24">
                  <c:v>86205504</c:v>
                </c:pt>
                <c:pt idx="25">
                  <c:v>67266416</c:v>
                </c:pt>
                <c:pt idx="26">
                  <c:v>60735696</c:v>
                </c:pt>
                <c:pt idx="27">
                  <c:v>59530394.000000007</c:v>
                </c:pt>
                <c:pt idx="28">
                  <c:v>47160442.000000007</c:v>
                </c:pt>
                <c:pt idx="29">
                  <c:v>86936976</c:v>
                </c:pt>
                <c:pt idx="30">
                  <c:v>58506235.200000003</c:v>
                </c:pt>
                <c:pt idx="31">
                  <c:v>48402748.800000004</c:v>
                </c:pt>
                <c:pt idx="32">
                  <c:v>77258966.400000006</c:v>
                </c:pt>
                <c:pt idx="33">
                  <c:v>70235424</c:v>
                </c:pt>
                <c:pt idx="34">
                  <c:v>58195065.600000001</c:v>
                </c:pt>
                <c:pt idx="35">
                  <c:v>87794280</c:v>
                </c:pt>
                <c:pt idx="36">
                  <c:v>81062856</c:v>
                </c:pt>
                <c:pt idx="37">
                  <c:v>70107622.200000003</c:v>
                </c:pt>
                <c:pt idx="38">
                  <c:v>53325102.599999994</c:v>
                </c:pt>
                <c:pt idx="39">
                  <c:v>63611163</c:v>
                </c:pt>
                <c:pt idx="40">
                  <c:v>85015980</c:v>
                </c:pt>
                <c:pt idx="41">
                  <c:v>68012784</c:v>
                </c:pt>
                <c:pt idx="42">
                  <c:v>50979423.600000001</c:v>
                </c:pt>
                <c:pt idx="43">
                  <c:v>60813018.000000007</c:v>
                </c:pt>
                <c:pt idx="44">
                  <c:v>75282007.5</c:v>
                </c:pt>
                <c:pt idx="45">
                  <c:v>65244406.5</c:v>
                </c:pt>
                <c:pt idx="46">
                  <c:v>57214325.700000003</c:v>
                </c:pt>
                <c:pt idx="47">
                  <c:v>48515071.5</c:v>
                </c:pt>
                <c:pt idx="48">
                  <c:v>65244406.5</c:v>
                </c:pt>
                <c:pt idx="49">
                  <c:v>57214325.700000003</c:v>
                </c:pt>
                <c:pt idx="50">
                  <c:v>108528000</c:v>
                </c:pt>
                <c:pt idx="51">
                  <c:v>84672000</c:v>
                </c:pt>
                <c:pt idx="52">
                  <c:v>104328000</c:v>
                </c:pt>
                <c:pt idx="53">
                  <c:v>94944000</c:v>
                </c:pt>
                <c:pt idx="54">
                  <c:v>109296000</c:v>
                </c:pt>
                <c:pt idx="55">
                  <c:v>91200000</c:v>
                </c:pt>
                <c:pt idx="56">
                  <c:v>110400000</c:v>
                </c:pt>
              </c:numCache>
            </c:numRef>
          </c:xVal>
          <c:yVal>
            <c:numRef>
              <c:f>Sheet1!$DA$11:$FE$11</c:f>
              <c:numCache>
                <c:formatCode>General</c:formatCode>
                <c:ptCount val="57"/>
                <c:pt idx="0">
                  <c:v>75</c:v>
                </c:pt>
                <c:pt idx="1">
                  <c:v>105</c:v>
                </c:pt>
                <c:pt idx="2">
                  <c:v>115</c:v>
                </c:pt>
                <c:pt idx="3">
                  <c:v>75</c:v>
                </c:pt>
                <c:pt idx="4">
                  <c:v>105</c:v>
                </c:pt>
                <c:pt idx="5">
                  <c:v>115</c:v>
                </c:pt>
                <c:pt idx="6">
                  <c:v>37</c:v>
                </c:pt>
                <c:pt idx="7">
                  <c:v>53</c:v>
                </c:pt>
                <c:pt idx="8">
                  <c:v>85</c:v>
                </c:pt>
                <c:pt idx="9">
                  <c:v>145</c:v>
                </c:pt>
                <c:pt idx="10">
                  <c:v>26</c:v>
                </c:pt>
                <c:pt idx="11">
                  <c:v>39</c:v>
                </c:pt>
                <c:pt idx="12">
                  <c:v>59</c:v>
                </c:pt>
                <c:pt idx="13">
                  <c:v>78</c:v>
                </c:pt>
                <c:pt idx="14">
                  <c:v>22</c:v>
                </c:pt>
                <c:pt idx="15">
                  <c:v>37</c:v>
                </c:pt>
                <c:pt idx="16">
                  <c:v>53</c:v>
                </c:pt>
                <c:pt idx="17">
                  <c:v>85</c:v>
                </c:pt>
                <c:pt idx="18">
                  <c:v>145</c:v>
                </c:pt>
                <c:pt idx="19">
                  <c:v>26</c:v>
                </c:pt>
                <c:pt idx="20">
                  <c:v>39</c:v>
                </c:pt>
                <c:pt idx="21">
                  <c:v>59</c:v>
                </c:pt>
                <c:pt idx="22">
                  <c:v>78</c:v>
                </c:pt>
                <c:pt idx="23">
                  <c:v>62</c:v>
                </c:pt>
                <c:pt idx="24">
                  <c:v>41</c:v>
                </c:pt>
                <c:pt idx="25">
                  <c:v>70</c:v>
                </c:pt>
                <c:pt idx="26">
                  <c:v>82</c:v>
                </c:pt>
                <c:pt idx="27">
                  <c:v>63</c:v>
                </c:pt>
                <c:pt idx="28">
                  <c:v>99</c:v>
                </c:pt>
                <c:pt idx="29">
                  <c:v>23</c:v>
                </c:pt>
                <c:pt idx="30">
                  <c:v>57</c:v>
                </c:pt>
                <c:pt idx="31">
                  <c:v>84</c:v>
                </c:pt>
                <c:pt idx="32">
                  <c:v>32</c:v>
                </c:pt>
                <c:pt idx="33">
                  <c:v>37</c:v>
                </c:pt>
                <c:pt idx="34">
                  <c:v>45</c:v>
                </c:pt>
                <c:pt idx="35">
                  <c:v>26</c:v>
                </c:pt>
                <c:pt idx="36">
                  <c:v>23</c:v>
                </c:pt>
                <c:pt idx="37">
                  <c:v>32</c:v>
                </c:pt>
                <c:pt idx="38">
                  <c:v>57</c:v>
                </c:pt>
                <c:pt idx="39">
                  <c:v>45</c:v>
                </c:pt>
                <c:pt idx="40">
                  <c:v>26</c:v>
                </c:pt>
                <c:pt idx="41">
                  <c:v>37</c:v>
                </c:pt>
                <c:pt idx="42">
                  <c:v>57</c:v>
                </c:pt>
                <c:pt idx="43">
                  <c:v>45</c:v>
                </c:pt>
                <c:pt idx="44">
                  <c:v>27</c:v>
                </c:pt>
                <c:pt idx="45">
                  <c:v>34</c:v>
                </c:pt>
                <c:pt idx="46">
                  <c:v>42</c:v>
                </c:pt>
                <c:pt idx="47">
                  <c:v>42</c:v>
                </c:pt>
                <c:pt idx="48">
                  <c:v>34</c:v>
                </c:pt>
                <c:pt idx="49">
                  <c:v>42</c:v>
                </c:pt>
                <c:pt idx="50">
                  <c:v>115</c:v>
                </c:pt>
                <c:pt idx="51">
                  <c:v>145</c:v>
                </c:pt>
                <c:pt idx="52">
                  <c:v>85</c:v>
                </c:pt>
                <c:pt idx="53">
                  <c:v>78</c:v>
                </c:pt>
                <c:pt idx="54">
                  <c:v>59</c:v>
                </c:pt>
                <c:pt idx="55">
                  <c:v>62</c:v>
                </c:pt>
                <c:pt idx="5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140-9C17-8CC0BDC1D272}"/>
            </c:ext>
          </c:extLst>
        </c:ser>
        <c:ser>
          <c:idx val="2"/>
          <c:order val="2"/>
          <c:tx>
            <c:v>Scorpion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Sheet1!$FF$22:$HC$22</c:f>
              <c:numCache>
                <c:formatCode>General</c:formatCode>
                <c:ptCount val="50"/>
                <c:pt idx="0">
                  <c:v>13965600</c:v>
                </c:pt>
                <c:pt idx="1">
                  <c:v>34016517</c:v>
                </c:pt>
                <c:pt idx="2">
                  <c:v>28376936.550000001</c:v>
                </c:pt>
                <c:pt idx="3">
                  <c:v>26676110.699999999</c:v>
                </c:pt>
                <c:pt idx="4">
                  <c:v>21424500</c:v>
                </c:pt>
                <c:pt idx="5">
                  <c:v>22262526</c:v>
                </c:pt>
                <c:pt idx="6">
                  <c:v>25905484.800000001</c:v>
                </c:pt>
                <c:pt idx="7">
                  <c:v>30004967.377000008</c:v>
                </c:pt>
                <c:pt idx="8">
                  <c:v>36527786.372000009</c:v>
                </c:pt>
                <c:pt idx="9">
                  <c:v>20666785.5</c:v>
                </c:pt>
                <c:pt idx="10">
                  <c:v>22418208</c:v>
                </c:pt>
                <c:pt idx="11">
                  <c:v>24986961</c:v>
                </c:pt>
                <c:pt idx="12">
                  <c:v>43201755</c:v>
                </c:pt>
                <c:pt idx="13">
                  <c:v>32693220</c:v>
                </c:pt>
                <c:pt idx="14">
                  <c:v>23118777</c:v>
                </c:pt>
                <c:pt idx="15">
                  <c:v>28949846.309999999</c:v>
                </c:pt>
                <c:pt idx="16">
                  <c:v>46494429.299999997</c:v>
                </c:pt>
                <c:pt idx="17">
                  <c:v>35962542</c:v>
                </c:pt>
                <c:pt idx="18">
                  <c:v>51732421.875</c:v>
                </c:pt>
                <c:pt idx="19">
                  <c:v>57902343.75</c:v>
                </c:pt>
                <c:pt idx="20">
                  <c:v>46395703.125</c:v>
                </c:pt>
                <c:pt idx="21">
                  <c:v>58134375</c:v>
                </c:pt>
                <c:pt idx="22">
                  <c:v>68196093.75</c:v>
                </c:pt>
                <c:pt idx="23">
                  <c:v>50182031.25</c:v>
                </c:pt>
                <c:pt idx="24">
                  <c:v>57258984.375</c:v>
                </c:pt>
                <c:pt idx="25">
                  <c:v>71412890.625</c:v>
                </c:pt>
                <c:pt idx="26">
                  <c:v>117647532</c:v>
                </c:pt>
                <c:pt idx="27">
                  <c:v>51669140.625</c:v>
                </c:pt>
                <c:pt idx="28">
                  <c:v>64768359.375</c:v>
                </c:pt>
                <c:pt idx="29">
                  <c:v>86600390.625</c:v>
                </c:pt>
                <c:pt idx="30">
                  <c:v>46348823.43</c:v>
                </c:pt>
                <c:pt idx="31">
                  <c:v>59591344.409999996</c:v>
                </c:pt>
                <c:pt idx="32">
                  <c:v>69523235.144999996</c:v>
                </c:pt>
                <c:pt idx="33">
                  <c:v>42690272.130000003</c:v>
                </c:pt>
                <c:pt idx="34">
                  <c:v>56920362.840000004</c:v>
                </c:pt>
                <c:pt idx="35">
                  <c:v>67269519.719999999</c:v>
                </c:pt>
                <c:pt idx="36">
                  <c:v>60644531.25</c:v>
                </c:pt>
                <c:pt idx="37">
                  <c:v>77343750</c:v>
                </c:pt>
                <c:pt idx="38">
                  <c:v>38638863.999999993</c:v>
                </c:pt>
                <c:pt idx="39">
                  <c:v>51003300.479999989</c:v>
                </c:pt>
                <c:pt idx="40">
                  <c:v>58731073.279999994</c:v>
                </c:pt>
                <c:pt idx="41">
                  <c:v>69549955.199999988</c:v>
                </c:pt>
                <c:pt idx="42">
                  <c:v>44836477.824000008</c:v>
                </c:pt>
                <c:pt idx="43">
                  <c:v>55386237.312000006</c:v>
                </c:pt>
                <c:pt idx="44">
                  <c:v>51430077.504000008</c:v>
                </c:pt>
                <c:pt idx="45">
                  <c:v>47203727.999999993</c:v>
                </c:pt>
                <c:pt idx="46">
                  <c:v>49041743.872000009</c:v>
                </c:pt>
                <c:pt idx="47">
                  <c:v>58237070.848000005</c:v>
                </c:pt>
                <c:pt idx="48">
                  <c:v>74353720.319999993</c:v>
                </c:pt>
                <c:pt idx="49">
                  <c:v>61961433.600000001</c:v>
                </c:pt>
              </c:numCache>
            </c:numRef>
          </c:xVal>
          <c:yVal>
            <c:numRef>
              <c:f>Sheet1!$FF$11:$HC$11</c:f>
              <c:numCache>
                <c:formatCode>General</c:formatCode>
                <c:ptCount val="50"/>
                <c:pt idx="0">
                  <c:v>400</c:v>
                </c:pt>
                <c:pt idx="1">
                  <c:v>128</c:v>
                </c:pt>
                <c:pt idx="2">
                  <c:v>182</c:v>
                </c:pt>
                <c:pt idx="3">
                  <c:v>188</c:v>
                </c:pt>
                <c:pt idx="4">
                  <c:v>400</c:v>
                </c:pt>
                <c:pt idx="5">
                  <c:v>170</c:v>
                </c:pt>
                <c:pt idx="6">
                  <c:v>150</c:v>
                </c:pt>
                <c:pt idx="7">
                  <c:v>180</c:v>
                </c:pt>
                <c:pt idx="8">
                  <c:v>135</c:v>
                </c:pt>
                <c:pt idx="9">
                  <c:v>151</c:v>
                </c:pt>
                <c:pt idx="10">
                  <c:v>139</c:v>
                </c:pt>
                <c:pt idx="11">
                  <c:v>91</c:v>
                </c:pt>
                <c:pt idx="12">
                  <c:v>32</c:v>
                </c:pt>
                <c:pt idx="13">
                  <c:v>91</c:v>
                </c:pt>
                <c:pt idx="14">
                  <c:v>142</c:v>
                </c:pt>
                <c:pt idx="15">
                  <c:v>78</c:v>
                </c:pt>
                <c:pt idx="16">
                  <c:v>31</c:v>
                </c:pt>
                <c:pt idx="17">
                  <c:v>95</c:v>
                </c:pt>
                <c:pt idx="18">
                  <c:v>58</c:v>
                </c:pt>
                <c:pt idx="19">
                  <c:v>42</c:v>
                </c:pt>
                <c:pt idx="20">
                  <c:v>42</c:v>
                </c:pt>
                <c:pt idx="21">
                  <c:v>26</c:v>
                </c:pt>
                <c:pt idx="22">
                  <c:v>18</c:v>
                </c:pt>
                <c:pt idx="23">
                  <c:v>30</c:v>
                </c:pt>
                <c:pt idx="24">
                  <c:v>20</c:v>
                </c:pt>
                <c:pt idx="25">
                  <c:v>16</c:v>
                </c:pt>
                <c:pt idx="26">
                  <c:v>10</c:v>
                </c:pt>
                <c:pt idx="27">
                  <c:v>22</c:v>
                </c:pt>
                <c:pt idx="28">
                  <c:v>14</c:v>
                </c:pt>
                <c:pt idx="29">
                  <c:v>8</c:v>
                </c:pt>
                <c:pt idx="30">
                  <c:v>32</c:v>
                </c:pt>
                <c:pt idx="31">
                  <c:v>20</c:v>
                </c:pt>
                <c:pt idx="32">
                  <c:v>15</c:v>
                </c:pt>
                <c:pt idx="33">
                  <c:v>37</c:v>
                </c:pt>
                <c:pt idx="34">
                  <c:v>25</c:v>
                </c:pt>
                <c:pt idx="35">
                  <c:v>16</c:v>
                </c:pt>
                <c:pt idx="36">
                  <c:v>22</c:v>
                </c:pt>
                <c:pt idx="37">
                  <c:v>12</c:v>
                </c:pt>
                <c:pt idx="38">
                  <c:v>37</c:v>
                </c:pt>
                <c:pt idx="39">
                  <c:v>31</c:v>
                </c:pt>
                <c:pt idx="40">
                  <c:v>25</c:v>
                </c:pt>
                <c:pt idx="41">
                  <c:v>26</c:v>
                </c:pt>
                <c:pt idx="42">
                  <c:v>42</c:v>
                </c:pt>
                <c:pt idx="43">
                  <c:v>26</c:v>
                </c:pt>
                <c:pt idx="44">
                  <c:v>34</c:v>
                </c:pt>
                <c:pt idx="45">
                  <c:v>32</c:v>
                </c:pt>
                <c:pt idx="46">
                  <c:v>27</c:v>
                </c:pt>
                <c:pt idx="47">
                  <c:v>22</c:v>
                </c:pt>
                <c:pt idx="48">
                  <c:v>22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9-4140-9C17-8CC0BDC1D27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Sheet3!$Z$12:$DU$12</c:f>
              <c:numCache>
                <c:formatCode>General</c:formatCode>
                <c:ptCount val="10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  <c:pt idx="20">
                  <c:v>52500000</c:v>
                </c:pt>
                <c:pt idx="21">
                  <c:v>55000000</c:v>
                </c:pt>
                <c:pt idx="22">
                  <c:v>57500000</c:v>
                </c:pt>
                <c:pt idx="23">
                  <c:v>60000000</c:v>
                </c:pt>
                <c:pt idx="24">
                  <c:v>62500000</c:v>
                </c:pt>
                <c:pt idx="25">
                  <c:v>65000000</c:v>
                </c:pt>
                <c:pt idx="26">
                  <c:v>67500000</c:v>
                </c:pt>
                <c:pt idx="27">
                  <c:v>70000000</c:v>
                </c:pt>
                <c:pt idx="28">
                  <c:v>72500000</c:v>
                </c:pt>
                <c:pt idx="29">
                  <c:v>75000000</c:v>
                </c:pt>
                <c:pt idx="30">
                  <c:v>77500000</c:v>
                </c:pt>
                <c:pt idx="31">
                  <c:v>80000000</c:v>
                </c:pt>
                <c:pt idx="32">
                  <c:v>82500000</c:v>
                </c:pt>
                <c:pt idx="33">
                  <c:v>85000000</c:v>
                </c:pt>
                <c:pt idx="34">
                  <c:v>87500000</c:v>
                </c:pt>
                <c:pt idx="35">
                  <c:v>90000000</c:v>
                </c:pt>
                <c:pt idx="36">
                  <c:v>92500000</c:v>
                </c:pt>
                <c:pt idx="37">
                  <c:v>95000000</c:v>
                </c:pt>
                <c:pt idx="38">
                  <c:v>97500000</c:v>
                </c:pt>
                <c:pt idx="39">
                  <c:v>100000000</c:v>
                </c:pt>
                <c:pt idx="40">
                  <c:v>102500000</c:v>
                </c:pt>
                <c:pt idx="41">
                  <c:v>105000000</c:v>
                </c:pt>
                <c:pt idx="42">
                  <c:v>107500000</c:v>
                </c:pt>
                <c:pt idx="43">
                  <c:v>110000000</c:v>
                </c:pt>
                <c:pt idx="44">
                  <c:v>112500000</c:v>
                </c:pt>
                <c:pt idx="45">
                  <c:v>115000000</c:v>
                </c:pt>
                <c:pt idx="46">
                  <c:v>117500000</c:v>
                </c:pt>
                <c:pt idx="47">
                  <c:v>120000000</c:v>
                </c:pt>
                <c:pt idx="48">
                  <c:v>122500000</c:v>
                </c:pt>
                <c:pt idx="49">
                  <c:v>125000000</c:v>
                </c:pt>
                <c:pt idx="50">
                  <c:v>127500000</c:v>
                </c:pt>
                <c:pt idx="51">
                  <c:v>130000000</c:v>
                </c:pt>
                <c:pt idx="52">
                  <c:v>132500000</c:v>
                </c:pt>
                <c:pt idx="53">
                  <c:v>135000000</c:v>
                </c:pt>
                <c:pt idx="54">
                  <c:v>137500000</c:v>
                </c:pt>
                <c:pt idx="55">
                  <c:v>140000000</c:v>
                </c:pt>
                <c:pt idx="56">
                  <c:v>142500000</c:v>
                </c:pt>
                <c:pt idx="57">
                  <c:v>145000000</c:v>
                </c:pt>
                <c:pt idx="58">
                  <c:v>147500000</c:v>
                </c:pt>
                <c:pt idx="59">
                  <c:v>150000000</c:v>
                </c:pt>
                <c:pt idx="60">
                  <c:v>152500000</c:v>
                </c:pt>
                <c:pt idx="61">
                  <c:v>155000000</c:v>
                </c:pt>
                <c:pt idx="62">
                  <c:v>157500000</c:v>
                </c:pt>
                <c:pt idx="63">
                  <c:v>160000000</c:v>
                </c:pt>
                <c:pt idx="64">
                  <c:v>162500000</c:v>
                </c:pt>
                <c:pt idx="65">
                  <c:v>165000000</c:v>
                </c:pt>
                <c:pt idx="66">
                  <c:v>167500000</c:v>
                </c:pt>
                <c:pt idx="67">
                  <c:v>170000000</c:v>
                </c:pt>
                <c:pt idx="68">
                  <c:v>172500000</c:v>
                </c:pt>
                <c:pt idx="69">
                  <c:v>175000000</c:v>
                </c:pt>
                <c:pt idx="70">
                  <c:v>177500000</c:v>
                </c:pt>
                <c:pt idx="71">
                  <c:v>180000000</c:v>
                </c:pt>
                <c:pt idx="72">
                  <c:v>182500000</c:v>
                </c:pt>
                <c:pt idx="73">
                  <c:v>185000000</c:v>
                </c:pt>
                <c:pt idx="74">
                  <c:v>187500000</c:v>
                </c:pt>
                <c:pt idx="75">
                  <c:v>190000000</c:v>
                </c:pt>
                <c:pt idx="76">
                  <c:v>192500000</c:v>
                </c:pt>
                <c:pt idx="77">
                  <c:v>195000000</c:v>
                </c:pt>
                <c:pt idx="78">
                  <c:v>197500000</c:v>
                </c:pt>
                <c:pt idx="79">
                  <c:v>200000000</c:v>
                </c:pt>
                <c:pt idx="80">
                  <c:v>202500000</c:v>
                </c:pt>
                <c:pt idx="81">
                  <c:v>205000000</c:v>
                </c:pt>
                <c:pt idx="82">
                  <c:v>207500000</c:v>
                </c:pt>
                <c:pt idx="83">
                  <c:v>210000000</c:v>
                </c:pt>
                <c:pt idx="84">
                  <c:v>212500000</c:v>
                </c:pt>
                <c:pt idx="85">
                  <c:v>215000000</c:v>
                </c:pt>
                <c:pt idx="86">
                  <c:v>217500000</c:v>
                </c:pt>
                <c:pt idx="87">
                  <c:v>220000000</c:v>
                </c:pt>
                <c:pt idx="88">
                  <c:v>222500000</c:v>
                </c:pt>
                <c:pt idx="89">
                  <c:v>225000000</c:v>
                </c:pt>
                <c:pt idx="90">
                  <c:v>227500000</c:v>
                </c:pt>
                <c:pt idx="91">
                  <c:v>230000000</c:v>
                </c:pt>
                <c:pt idx="92">
                  <c:v>232500000</c:v>
                </c:pt>
                <c:pt idx="93">
                  <c:v>235000000</c:v>
                </c:pt>
                <c:pt idx="94">
                  <c:v>237500000</c:v>
                </c:pt>
                <c:pt idx="95">
                  <c:v>240000000</c:v>
                </c:pt>
                <c:pt idx="96">
                  <c:v>242500000</c:v>
                </c:pt>
                <c:pt idx="97">
                  <c:v>245000000</c:v>
                </c:pt>
                <c:pt idx="98">
                  <c:v>247500000</c:v>
                </c:pt>
                <c:pt idx="99">
                  <c:v>250000000</c:v>
                </c:pt>
              </c:numCache>
            </c:numRef>
          </c:xVal>
          <c:yVal>
            <c:numRef>
              <c:f>Sheet3!$Z$13:$DU$13</c:f>
              <c:numCache>
                <c:formatCode>General</c:formatCode>
                <c:ptCount val="100"/>
                <c:pt idx="0">
                  <c:v>982.45078760123317</c:v>
                </c:pt>
                <c:pt idx="1">
                  <c:v>484.54508346126545</c:v>
                </c:pt>
                <c:pt idx="2">
                  <c:v>320.45303088523144</c:v>
                </c:pt>
                <c:pt idx="3">
                  <c:v>238.97781025728196</c:v>
                </c:pt>
                <c:pt idx="4">
                  <c:v>190.34136563825197</c:v>
                </c:pt>
                <c:pt idx="5">
                  <c:v>158.04755063082487</c:v>
                </c:pt>
                <c:pt idx="6">
                  <c:v>135.05743495142843</c:v>
                </c:pt>
                <c:pt idx="7">
                  <c:v>117.86394237540701</c:v>
                </c:pt>
                <c:pt idx="8">
                  <c:v>104.52446707713527</c:v>
                </c:pt>
                <c:pt idx="9">
                  <c:v>93.876430314138403</c:v>
                </c:pt>
                <c:pt idx="10">
                  <c:v>85.181679940902995</c:v>
                </c:pt>
                <c:pt idx="11">
                  <c:v>77.949109082851365</c:v>
                </c:pt>
                <c:pt idx="12">
                  <c:v>71.839342790799208</c:v>
                </c:pt>
                <c:pt idx="13">
                  <c:v>66.610375722113247</c:v>
                </c:pt>
                <c:pt idx="14">
                  <c:v>62.085010558685724</c:v>
                </c:pt>
                <c:pt idx="15">
                  <c:v>58.130538970615397</c:v>
                </c:pt>
                <c:pt idx="16">
                  <c:v>54.645613083481294</c:v>
                </c:pt>
                <c:pt idx="17">
                  <c:v>51.551504933183232</c:v>
                </c:pt>
                <c:pt idx="18">
                  <c:v>48.786133635279064</c:v>
                </c:pt>
                <c:pt idx="19">
                  <c:v>46.299889353921316</c:v>
                </c:pt>
                <c:pt idx="20">
                  <c:v>44.052653751178852</c:v>
                </c:pt>
                <c:pt idx="21">
                  <c:v>42.011635327924871</c:v>
                </c:pt>
                <c:pt idx="22">
                  <c:v>40.149771060072474</c:v>
                </c:pt>
                <c:pt idx="23">
                  <c:v>38.444528767187172</c:v>
                </c:pt>
                <c:pt idx="24">
                  <c:v>36.87699773898489</c:v>
                </c:pt>
                <c:pt idx="25">
                  <c:v>35.431189824135096</c:v>
                </c:pt>
                <c:pt idx="26">
                  <c:v>34.093496284240167</c:v>
                </c:pt>
                <c:pt idx="27">
                  <c:v>32.852261376330709</c:v>
                </c:pt>
                <c:pt idx="28">
                  <c:v>31.697444418638685</c:v>
                </c:pt>
                <c:pt idx="29">
                  <c:v>30.620349642451764</c:v>
                </c:pt>
                <c:pt idx="30">
                  <c:v>29.613408485440814</c:v>
                </c:pt>
                <c:pt idx="31">
                  <c:v>28.670002826236093</c:v>
                </c:pt>
                <c:pt idx="32">
                  <c:v>27.784320453959939</c:v>
                </c:pt>
                <c:pt idx="33">
                  <c:v>26.951236119396018</c:v>
                </c:pt>
                <c:pt idx="34">
                  <c:v>26.166213038538885</c:v>
                </c:pt>
                <c:pt idx="35">
                  <c:v>25.425220861588734</c:v>
                </c:pt>
                <c:pt idx="36">
                  <c:v>24.724666984382218</c:v>
                </c:pt>
                <c:pt idx="37">
                  <c:v>24.061338738173589</c:v>
                </c:pt>
                <c:pt idx="38">
                  <c:v>23.432354500242582</c:v>
                </c:pt>
                <c:pt idx="39">
                  <c:v>22.835122160183982</c:v>
                </c:pt>
                <c:pt idx="40">
                  <c:v>22.267303682796619</c:v>
                </c:pt>
                <c:pt idx="41">
                  <c:v>21.726784748855174</c:v>
                </c:pt>
                <c:pt idx="42">
                  <c:v>21.211648644995492</c:v>
                </c:pt>
                <c:pt idx="43">
                  <c:v>20.720153724968139</c:v>
                </c:pt>
                <c:pt idx="44">
                  <c:v>20.250713885271729</c:v>
                </c:pt>
                <c:pt idx="45">
                  <c:v>19.801881595264078</c:v>
                </c:pt>
                <c:pt idx="46">
                  <c:v>19.372333100306058</c:v>
                </c:pt>
                <c:pt idx="47">
                  <c:v>18.960855480210299</c:v>
                </c:pt>
                <c:pt idx="48">
                  <c:v>18.566335297257559</c:v>
                </c:pt>
                <c:pt idx="49">
                  <c:v>18.187748610661171</c:v>
                </c:pt>
                <c:pt idx="50">
                  <c:v>17.824152169432487</c:v>
                </c:pt>
                <c:pt idx="51">
                  <c:v>17.474675624603105</c:v>
                </c:pt>
                <c:pt idx="52">
                  <c:v>17.138514625815578</c:v>
                </c:pt>
                <c:pt idx="53">
                  <c:v>16.814924687340941</c:v>
                </c:pt>
                <c:pt idx="54">
                  <c:v>16.503215725338549</c:v>
                </c:pt>
                <c:pt idx="55">
                  <c:v>16.20274718222986</c:v>
                </c:pt>
                <c:pt idx="56">
                  <c:v>15.912923665895212</c:v>
                </c:pt>
                <c:pt idx="57">
                  <c:v>15.63319104139406</c:v>
                </c:pt>
                <c:pt idx="58">
                  <c:v>15.363032921378622</c:v>
                </c:pt>
                <c:pt idx="59">
                  <c:v>15.101967508561925</c:v>
                </c:pt>
                <c:pt idx="60">
                  <c:v>14.849544749734068</c:v>
                </c:pt>
                <c:pt idx="61">
                  <c:v>14.605343766057949</c:v>
                </c:pt>
                <c:pt idx="62">
                  <c:v>14.368970528865558</c:v>
                </c:pt>
                <c:pt idx="63">
                  <c:v>14.140055754031112</c:v>
                </c:pt>
                <c:pt idx="64">
                  <c:v>13.918252991319624</c:v>
                </c:pt>
                <c:pt idx="65">
                  <c:v>13.703236887976301</c:v>
                </c:pt>
                <c:pt idx="66">
                  <c:v>13.49470160830386</c:v>
                </c:pt>
                <c:pt idx="67">
                  <c:v>13.292359393127736</c:v>
                </c:pt>
                <c:pt idx="68">
                  <c:v>13.095939244918755</c:v>
                </c:pt>
                <c:pt idx="69">
                  <c:v>12.905185725974766</c:v>
                </c:pt>
                <c:pt idx="70">
                  <c:v>12.719857858484033</c:v>
                </c:pt>
                <c:pt idx="71">
                  <c:v>12.539728116539495</c:v>
                </c:pt>
                <c:pt idx="72">
                  <c:v>12.364581501262114</c:v>
                </c:pt>
                <c:pt idx="73">
                  <c:v>12.194214691150664</c:v>
                </c:pt>
                <c:pt idx="74">
                  <c:v>12.028435260618911</c:v>
                </c:pt>
                <c:pt idx="75">
                  <c:v>11.867060960421632</c:v>
                </c:pt>
                <c:pt idx="76">
                  <c:v>11.709919054328646</c:v>
                </c:pt>
                <c:pt idx="77">
                  <c:v>11.55684570698569</c:v>
                </c:pt>
                <c:pt idx="78">
                  <c:v>11.407685418413442</c:v>
                </c:pt>
                <c:pt idx="79">
                  <c:v>11.262290501054174</c:v>
                </c:pt>
                <c:pt idx="80">
                  <c:v>11.120520595677506</c:v>
                </c:pt>
                <c:pt idx="81">
                  <c:v>10.982242222821005</c:v>
                </c:pt>
                <c:pt idx="82">
                  <c:v>10.847328366758539</c:v>
                </c:pt>
                <c:pt idx="83">
                  <c:v>10.715658089280307</c:v>
                </c:pt>
                <c:pt idx="84">
                  <c:v>10.587116170821526</c:v>
                </c:pt>
                <c:pt idx="85">
                  <c:v>10.461592776708255</c:v>
                </c:pt>
                <c:pt idx="86">
                  <c:v>10.338983146494023</c:v>
                </c:pt>
                <c:pt idx="87">
                  <c:v>10.219187304545164</c:v>
                </c:pt>
                <c:pt idx="88">
                  <c:v>10.102109790199448</c:v>
                </c:pt>
                <c:pt idx="89">
                  <c:v>9.9876594059710726</c:v>
                </c:pt>
                <c:pt idx="90">
                  <c:v>9.8757489824109719</c:v>
                </c:pt>
                <c:pt idx="91">
                  <c:v>9.7662951583502497</c:v>
                </c:pt>
                <c:pt idx="92">
                  <c:v>9.6592181753674584</c:v>
                </c:pt>
                <c:pt idx="93">
                  <c:v>9.5544416854162542</c:v>
                </c:pt>
                <c:pt idx="94">
                  <c:v>9.4518925706417267</c:v>
                </c:pt>
                <c:pt idx="95">
                  <c:v>9.3515007744943084</c:v>
                </c:pt>
                <c:pt idx="96">
                  <c:v>9.2531991433231031</c:v>
                </c:pt>
                <c:pt idx="97">
                  <c:v>9.1569232776990734</c:v>
                </c:pt>
                <c:pt idx="98">
                  <c:v>9.0626113927772938</c:v>
                </c:pt>
                <c:pt idx="99">
                  <c:v>8.97020418706445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9-4140-9C17-8CC0BDC1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35840"/>
        <c:axId val="1845327248"/>
      </c:scatterChart>
      <c:valAx>
        <c:axId val="16041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27248"/>
        <c:crosses val="autoZero"/>
        <c:crossBetween val="midCat"/>
      </c:valAx>
      <c:valAx>
        <c:axId val="18453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Sheet1!$B$22:$CZ$22</c:f>
              <c:numCache>
                <c:formatCode>General</c:formatCode>
                <c:ptCount val="103"/>
                <c:pt idx="0">
                  <c:v>18207000</c:v>
                </c:pt>
                <c:pt idx="1">
                  <c:v>13872000</c:v>
                </c:pt>
                <c:pt idx="2">
                  <c:v>26856900</c:v>
                </c:pt>
                <c:pt idx="3">
                  <c:v>21485520</c:v>
                </c:pt>
                <c:pt idx="4">
                  <c:v>13230000</c:v>
                </c:pt>
                <c:pt idx="5">
                  <c:v>24255000</c:v>
                </c:pt>
                <c:pt idx="6">
                  <c:v>18742500</c:v>
                </c:pt>
                <c:pt idx="7">
                  <c:v>34104000</c:v>
                </c:pt>
                <c:pt idx="8">
                  <c:v>24736768</c:v>
                </c:pt>
                <c:pt idx="9">
                  <c:v>37208640</c:v>
                </c:pt>
                <c:pt idx="10">
                  <c:v>32269440</c:v>
                </c:pt>
                <c:pt idx="11">
                  <c:v>55977600</c:v>
                </c:pt>
                <c:pt idx="12">
                  <c:v>27242432</c:v>
                </c:pt>
                <c:pt idx="13">
                  <c:v>24630144</c:v>
                </c:pt>
                <c:pt idx="14">
                  <c:v>32583040</c:v>
                </c:pt>
                <c:pt idx="15">
                  <c:v>78400000</c:v>
                </c:pt>
                <c:pt idx="16">
                  <c:v>109760000</c:v>
                </c:pt>
                <c:pt idx="17">
                  <c:v>47040000</c:v>
                </c:pt>
                <c:pt idx="18">
                  <c:v>55198080</c:v>
                </c:pt>
                <c:pt idx="19">
                  <c:v>43698480</c:v>
                </c:pt>
                <c:pt idx="20">
                  <c:v>32582200</c:v>
                </c:pt>
                <c:pt idx="21">
                  <c:v>32582200</c:v>
                </c:pt>
                <c:pt idx="22">
                  <c:v>26065760</c:v>
                </c:pt>
                <c:pt idx="23">
                  <c:v>63768020</c:v>
                </c:pt>
                <c:pt idx="24">
                  <c:v>149940000</c:v>
                </c:pt>
                <c:pt idx="25">
                  <c:v>49338760</c:v>
                </c:pt>
                <c:pt idx="26">
                  <c:v>120785000</c:v>
                </c:pt>
                <c:pt idx="27">
                  <c:v>31651280</c:v>
                </c:pt>
                <c:pt idx="28">
                  <c:v>25600300</c:v>
                </c:pt>
                <c:pt idx="29">
                  <c:v>65594016.000000007</c:v>
                </c:pt>
                <c:pt idx="30">
                  <c:v>133770000</c:v>
                </c:pt>
                <c:pt idx="31">
                  <c:v>55353600.000000007</c:v>
                </c:pt>
                <c:pt idx="32">
                  <c:v>44282880.000000007</c:v>
                </c:pt>
                <c:pt idx="33">
                  <c:v>37236800</c:v>
                </c:pt>
                <c:pt idx="34">
                  <c:v>24642000</c:v>
                </c:pt>
                <c:pt idx="35">
                  <c:v>57290976.000000007</c:v>
                </c:pt>
                <c:pt idx="36">
                  <c:v>44559648.000000007</c:v>
                </c:pt>
                <c:pt idx="37">
                  <c:v>70022304</c:v>
                </c:pt>
                <c:pt idx="38">
                  <c:v>54775035.000000015</c:v>
                </c:pt>
                <c:pt idx="39">
                  <c:v>116853408.00000003</c:v>
                </c:pt>
                <c:pt idx="40">
                  <c:v>98595063.00000003</c:v>
                </c:pt>
                <c:pt idx="41">
                  <c:v>73033380.000000015</c:v>
                </c:pt>
                <c:pt idx="42">
                  <c:v>45211140.000000007</c:v>
                </c:pt>
                <c:pt idx="43">
                  <c:v>99464508.000000015</c:v>
                </c:pt>
                <c:pt idx="44">
                  <c:v>37073134.800000004</c:v>
                </c:pt>
                <c:pt idx="45">
                  <c:v>32099909.400000006</c:v>
                </c:pt>
                <c:pt idx="46">
                  <c:v>117548964.00000001</c:v>
                </c:pt>
                <c:pt idx="47">
                  <c:v>38707691.400000013</c:v>
                </c:pt>
                <c:pt idx="48">
                  <c:v>57964103.600000001</c:v>
                </c:pt>
                <c:pt idx="49">
                  <c:v>59197382.400000006</c:v>
                </c:pt>
                <c:pt idx="50">
                  <c:v>52414349</c:v>
                </c:pt>
                <c:pt idx="51">
                  <c:v>45014676.200000003</c:v>
                </c:pt>
                <c:pt idx="52">
                  <c:v>148791225</c:v>
                </c:pt>
                <c:pt idx="53">
                  <c:v>114975037.5</c:v>
                </c:pt>
                <c:pt idx="54">
                  <c:v>85747242.5</c:v>
                </c:pt>
                <c:pt idx="55">
                  <c:v>52200896.899999999</c:v>
                </c:pt>
                <c:pt idx="56">
                  <c:v>44113434</c:v>
                </c:pt>
                <c:pt idx="57">
                  <c:v>64714900</c:v>
                </c:pt>
                <c:pt idx="58">
                  <c:v>38966866.700000003</c:v>
                </c:pt>
                <c:pt idx="59">
                  <c:v>72804262.5</c:v>
                </c:pt>
                <c:pt idx="60">
                  <c:v>68140800</c:v>
                </c:pt>
                <c:pt idx="61">
                  <c:v>43804800</c:v>
                </c:pt>
                <c:pt idx="62">
                  <c:v>51916800</c:v>
                </c:pt>
                <c:pt idx="63">
                  <c:v>69030000</c:v>
                </c:pt>
                <c:pt idx="64">
                  <c:v>50310000</c:v>
                </c:pt>
                <c:pt idx="65">
                  <c:v>50310000</c:v>
                </c:pt>
                <c:pt idx="66">
                  <c:v>43992000</c:v>
                </c:pt>
                <c:pt idx="67">
                  <c:v>52920000</c:v>
                </c:pt>
                <c:pt idx="68">
                  <c:v>46872000</c:v>
                </c:pt>
                <c:pt idx="69">
                  <c:v>42120000</c:v>
                </c:pt>
                <c:pt idx="70">
                  <c:v>58204800</c:v>
                </c:pt>
                <c:pt idx="71">
                  <c:v>52389050</c:v>
                </c:pt>
                <c:pt idx="72">
                  <c:v>51436800</c:v>
                </c:pt>
                <c:pt idx="73">
                  <c:v>46297300</c:v>
                </c:pt>
                <c:pt idx="74">
                  <c:v>41423900</c:v>
                </c:pt>
                <c:pt idx="75">
                  <c:v>46022400</c:v>
                </c:pt>
                <c:pt idx="76">
                  <c:v>46022400</c:v>
                </c:pt>
                <c:pt idx="77">
                  <c:v>53468160</c:v>
                </c:pt>
                <c:pt idx="78">
                  <c:v>51528960</c:v>
                </c:pt>
                <c:pt idx="79">
                  <c:v>46784640</c:v>
                </c:pt>
                <c:pt idx="80">
                  <c:v>45701280</c:v>
                </c:pt>
                <c:pt idx="81">
                  <c:v>41493520</c:v>
                </c:pt>
                <c:pt idx="82">
                  <c:v>114546656.25</c:v>
                </c:pt>
                <c:pt idx="83">
                  <c:v>106401116.25</c:v>
                </c:pt>
                <c:pt idx="84">
                  <c:v>110787176.25</c:v>
                </c:pt>
                <c:pt idx="85">
                  <c:v>116191428.75</c:v>
                </c:pt>
                <c:pt idx="86">
                  <c:v>94574418.75</c:v>
                </c:pt>
                <c:pt idx="87">
                  <c:v>130430459.24999999</c:v>
                </c:pt>
                <c:pt idx="88">
                  <c:v>111797536.49999999</c:v>
                </c:pt>
                <c:pt idx="89">
                  <c:v>83848152.374999985</c:v>
                </c:pt>
                <c:pt idx="90">
                  <c:v>150375283.87499997</c:v>
                </c:pt>
                <c:pt idx="91">
                  <c:v>125895586.49999999</c:v>
                </c:pt>
                <c:pt idx="92">
                  <c:v>108410088.37499999</c:v>
                </c:pt>
                <c:pt idx="93">
                  <c:v>204865836</c:v>
                </c:pt>
                <c:pt idx="94">
                  <c:v>170721530</c:v>
                </c:pt>
                <c:pt idx="95">
                  <c:v>153649377</c:v>
                </c:pt>
                <c:pt idx="96">
                  <c:v>134138345</c:v>
                </c:pt>
                <c:pt idx="97">
                  <c:v>188055447.5</c:v>
                </c:pt>
                <c:pt idx="98">
                  <c:v>196036500</c:v>
                </c:pt>
                <c:pt idx="99">
                  <c:v>180139722</c:v>
                </c:pt>
                <c:pt idx="100">
                  <c:v>224836044</c:v>
                </c:pt>
                <c:pt idx="101">
                  <c:v>226047906</c:v>
                </c:pt>
                <c:pt idx="102">
                  <c:v>164670660</c:v>
                </c:pt>
              </c:numCache>
            </c:numRef>
          </c:xVal>
          <c:yVal>
            <c:numRef>
              <c:f>Sheet1!$B$9:$CZ$9</c:f>
              <c:numCache>
                <c:formatCode>General</c:formatCode>
                <c:ptCount val="103"/>
                <c:pt idx="0">
                  <c:v>0.5</c:v>
                </c:pt>
                <c:pt idx="1">
                  <c:v>0.3</c:v>
                </c:pt>
                <c:pt idx="2">
                  <c:v>1</c:v>
                </c:pt>
                <c:pt idx="3">
                  <c:v>0.63</c:v>
                </c:pt>
                <c:pt idx="4">
                  <c:v>0.39</c:v>
                </c:pt>
                <c:pt idx="5">
                  <c:v>1.1000000000000001</c:v>
                </c:pt>
                <c:pt idx="6">
                  <c:v>0.72</c:v>
                </c:pt>
                <c:pt idx="7">
                  <c:v>0.75</c:v>
                </c:pt>
                <c:pt idx="8">
                  <c:v>0.4</c:v>
                </c:pt>
                <c:pt idx="9">
                  <c:v>0.7</c:v>
                </c:pt>
                <c:pt idx="10">
                  <c:v>0.6</c:v>
                </c:pt>
                <c:pt idx="11">
                  <c:v>2</c:v>
                </c:pt>
                <c:pt idx="12">
                  <c:v>0.85</c:v>
                </c:pt>
                <c:pt idx="13">
                  <c:v>0.75</c:v>
                </c:pt>
                <c:pt idx="14">
                  <c:v>1.2</c:v>
                </c:pt>
                <c:pt idx="15">
                  <c:v>3.4</c:v>
                </c:pt>
                <c:pt idx="16">
                  <c:v>3.4</c:v>
                </c:pt>
                <c:pt idx="17">
                  <c:v>2.6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0.6</c:v>
                </c:pt>
                <c:pt idx="21">
                  <c:v>0.6</c:v>
                </c:pt>
                <c:pt idx="22">
                  <c:v>0.4</c:v>
                </c:pt>
                <c:pt idx="23">
                  <c:v>2.2000000000000002</c:v>
                </c:pt>
                <c:pt idx="24">
                  <c:v>3.1</c:v>
                </c:pt>
                <c:pt idx="25">
                  <c:v>1.6</c:v>
                </c:pt>
                <c:pt idx="26">
                  <c:v>1.8</c:v>
                </c:pt>
                <c:pt idx="27">
                  <c:v>0.9</c:v>
                </c:pt>
                <c:pt idx="28">
                  <c:v>0.7</c:v>
                </c:pt>
                <c:pt idx="29">
                  <c:v>2.2999999999999998</c:v>
                </c:pt>
                <c:pt idx="30">
                  <c:v>2.8</c:v>
                </c:pt>
                <c:pt idx="31">
                  <c:v>1.8</c:v>
                </c:pt>
                <c:pt idx="32">
                  <c:v>1.6</c:v>
                </c:pt>
                <c:pt idx="33">
                  <c:v>1</c:v>
                </c:pt>
                <c:pt idx="34">
                  <c:v>0.6</c:v>
                </c:pt>
                <c:pt idx="35">
                  <c:v>1.9</c:v>
                </c:pt>
                <c:pt idx="36">
                  <c:v>1.5</c:v>
                </c:pt>
                <c:pt idx="37">
                  <c:v>2.8</c:v>
                </c:pt>
                <c:pt idx="38">
                  <c:v>2.8</c:v>
                </c:pt>
                <c:pt idx="39">
                  <c:v>2.6</c:v>
                </c:pt>
                <c:pt idx="40">
                  <c:v>1.9</c:v>
                </c:pt>
                <c:pt idx="41">
                  <c:v>1.3</c:v>
                </c:pt>
                <c:pt idx="42">
                  <c:v>1.7</c:v>
                </c:pt>
                <c:pt idx="43">
                  <c:v>1.7</c:v>
                </c:pt>
                <c:pt idx="44">
                  <c:v>1.5</c:v>
                </c:pt>
                <c:pt idx="45">
                  <c:v>1.1000000000000001</c:v>
                </c:pt>
                <c:pt idx="46">
                  <c:v>2.5</c:v>
                </c:pt>
                <c:pt idx="47">
                  <c:v>1.4</c:v>
                </c:pt>
                <c:pt idx="48">
                  <c:v>1.5</c:v>
                </c:pt>
                <c:pt idx="49">
                  <c:v>1.8</c:v>
                </c:pt>
                <c:pt idx="50">
                  <c:v>1.5</c:v>
                </c:pt>
                <c:pt idx="51">
                  <c:v>1.4</c:v>
                </c:pt>
                <c:pt idx="52">
                  <c:v>5.0999999999999996</c:v>
                </c:pt>
                <c:pt idx="53">
                  <c:v>4.0999999999999996</c:v>
                </c:pt>
                <c:pt idx="54">
                  <c:v>1.9</c:v>
                </c:pt>
                <c:pt idx="55">
                  <c:v>1.5</c:v>
                </c:pt>
                <c:pt idx="56">
                  <c:v>1</c:v>
                </c:pt>
                <c:pt idx="57">
                  <c:v>1.1000000000000001</c:v>
                </c:pt>
                <c:pt idx="58">
                  <c:v>1</c:v>
                </c:pt>
                <c:pt idx="59">
                  <c:v>1.2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1.7</c:v>
                </c:pt>
                <c:pt idx="64">
                  <c:v>1.7</c:v>
                </c:pt>
                <c:pt idx="65">
                  <c:v>1.2</c:v>
                </c:pt>
                <c:pt idx="66">
                  <c:v>1.7</c:v>
                </c:pt>
                <c:pt idx="67">
                  <c:v>1.7</c:v>
                </c:pt>
                <c:pt idx="68">
                  <c:v>1.5</c:v>
                </c:pt>
                <c:pt idx="69">
                  <c:v>1.3</c:v>
                </c:pt>
                <c:pt idx="70">
                  <c:v>1.7</c:v>
                </c:pt>
                <c:pt idx="71">
                  <c:v>1.9</c:v>
                </c:pt>
                <c:pt idx="72">
                  <c:v>1</c:v>
                </c:pt>
                <c:pt idx="73">
                  <c:v>1.8</c:v>
                </c:pt>
                <c:pt idx="74">
                  <c:v>1.7</c:v>
                </c:pt>
                <c:pt idx="75">
                  <c:v>0.97</c:v>
                </c:pt>
                <c:pt idx="76">
                  <c:v>0.97</c:v>
                </c:pt>
                <c:pt idx="77">
                  <c:v>2.5</c:v>
                </c:pt>
                <c:pt idx="78">
                  <c:v>1.3</c:v>
                </c:pt>
                <c:pt idx="79">
                  <c:v>1.8</c:v>
                </c:pt>
                <c:pt idx="80">
                  <c:v>1.21</c:v>
                </c:pt>
                <c:pt idx="81">
                  <c:v>1.6</c:v>
                </c:pt>
                <c:pt idx="82">
                  <c:v>1</c:v>
                </c:pt>
                <c:pt idx="83">
                  <c:v>0.9</c:v>
                </c:pt>
                <c:pt idx="84">
                  <c:v>1.1000000000000001</c:v>
                </c:pt>
                <c:pt idx="85">
                  <c:v>1.3</c:v>
                </c:pt>
                <c:pt idx="86">
                  <c:v>0.9</c:v>
                </c:pt>
                <c:pt idx="87">
                  <c:v>1.6</c:v>
                </c:pt>
                <c:pt idx="88">
                  <c:v>1.6</c:v>
                </c:pt>
                <c:pt idx="89">
                  <c:v>1</c:v>
                </c:pt>
                <c:pt idx="90">
                  <c:v>2.4</c:v>
                </c:pt>
                <c:pt idx="91">
                  <c:v>1.8</c:v>
                </c:pt>
                <c:pt idx="92">
                  <c:v>1.7</c:v>
                </c:pt>
                <c:pt idx="93">
                  <c:v>3.16</c:v>
                </c:pt>
                <c:pt idx="94">
                  <c:v>2.68</c:v>
                </c:pt>
                <c:pt idx="95">
                  <c:v>2.23</c:v>
                </c:pt>
                <c:pt idx="96">
                  <c:v>1.86</c:v>
                </c:pt>
                <c:pt idx="97">
                  <c:v>3.16</c:v>
                </c:pt>
                <c:pt idx="98">
                  <c:v>2.5</c:v>
                </c:pt>
                <c:pt idx="99">
                  <c:v>3.3</c:v>
                </c:pt>
                <c:pt idx="100">
                  <c:v>3.6</c:v>
                </c:pt>
                <c:pt idx="101">
                  <c:v>5.0999999999999996</c:v>
                </c:pt>
                <c:pt idx="10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3-4912-B7F5-F949FBF391A4}"/>
            </c:ext>
          </c:extLst>
        </c:ser>
        <c:ser>
          <c:idx val="1"/>
          <c:order val="1"/>
          <c:tx>
            <c:v>AXI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Sheet1!$DA$22:$FE$22</c:f>
              <c:numCache>
                <c:formatCode>General</c:formatCode>
                <c:ptCount val="57"/>
                <c:pt idx="0">
                  <c:v>86950500</c:v>
                </c:pt>
                <c:pt idx="1">
                  <c:v>71184750</c:v>
                </c:pt>
                <c:pt idx="2">
                  <c:v>56852250</c:v>
                </c:pt>
                <c:pt idx="3">
                  <c:v>70229250</c:v>
                </c:pt>
                <c:pt idx="4">
                  <c:v>57495375</c:v>
                </c:pt>
                <c:pt idx="5">
                  <c:v>45919125</c:v>
                </c:pt>
                <c:pt idx="6">
                  <c:v>90405000</c:v>
                </c:pt>
                <c:pt idx="7">
                  <c:v>76623750</c:v>
                </c:pt>
                <c:pt idx="8">
                  <c:v>57054375</c:v>
                </c:pt>
                <c:pt idx="9">
                  <c:v>46305000</c:v>
                </c:pt>
                <c:pt idx="10">
                  <c:v>95550000</c:v>
                </c:pt>
                <c:pt idx="11">
                  <c:v>76440000</c:v>
                </c:pt>
                <c:pt idx="12">
                  <c:v>63063000</c:v>
                </c:pt>
                <c:pt idx="13">
                  <c:v>54782000</c:v>
                </c:pt>
                <c:pt idx="14">
                  <c:v>130921875</c:v>
                </c:pt>
                <c:pt idx="15">
                  <c:v>75337500</c:v>
                </c:pt>
                <c:pt idx="16">
                  <c:v>63853125</c:v>
                </c:pt>
                <c:pt idx="17">
                  <c:v>47545312.5</c:v>
                </c:pt>
                <c:pt idx="18">
                  <c:v>38587500</c:v>
                </c:pt>
                <c:pt idx="19">
                  <c:v>84525000</c:v>
                </c:pt>
                <c:pt idx="20">
                  <c:v>67620000</c:v>
                </c:pt>
                <c:pt idx="21">
                  <c:v>55786500</c:v>
                </c:pt>
                <c:pt idx="22">
                  <c:v>46354000</c:v>
                </c:pt>
                <c:pt idx="23">
                  <c:v>53532500</c:v>
                </c:pt>
                <c:pt idx="24">
                  <c:v>86205504</c:v>
                </c:pt>
                <c:pt idx="25">
                  <c:v>67266416</c:v>
                </c:pt>
                <c:pt idx="26">
                  <c:v>60735696</c:v>
                </c:pt>
                <c:pt idx="27">
                  <c:v>59530394.000000007</c:v>
                </c:pt>
                <c:pt idx="28">
                  <c:v>47160442.000000007</c:v>
                </c:pt>
                <c:pt idx="29">
                  <c:v>86936976</c:v>
                </c:pt>
                <c:pt idx="30">
                  <c:v>58506235.200000003</c:v>
                </c:pt>
                <c:pt idx="31">
                  <c:v>48402748.800000004</c:v>
                </c:pt>
                <c:pt idx="32">
                  <c:v>77258966.400000006</c:v>
                </c:pt>
                <c:pt idx="33">
                  <c:v>70235424</c:v>
                </c:pt>
                <c:pt idx="34">
                  <c:v>58195065.600000001</c:v>
                </c:pt>
                <c:pt idx="35">
                  <c:v>87794280</c:v>
                </c:pt>
                <c:pt idx="36">
                  <c:v>81062856</c:v>
                </c:pt>
                <c:pt idx="37">
                  <c:v>70107622.200000003</c:v>
                </c:pt>
                <c:pt idx="38">
                  <c:v>53325102.599999994</c:v>
                </c:pt>
                <c:pt idx="39">
                  <c:v>63611163</c:v>
                </c:pt>
                <c:pt idx="40">
                  <c:v>85015980</c:v>
                </c:pt>
                <c:pt idx="41">
                  <c:v>68012784</c:v>
                </c:pt>
                <c:pt idx="42">
                  <c:v>50979423.600000001</c:v>
                </c:pt>
                <c:pt idx="43">
                  <c:v>60813018.000000007</c:v>
                </c:pt>
                <c:pt idx="44">
                  <c:v>75282007.5</c:v>
                </c:pt>
                <c:pt idx="45">
                  <c:v>65244406.5</c:v>
                </c:pt>
                <c:pt idx="46">
                  <c:v>57214325.700000003</c:v>
                </c:pt>
                <c:pt idx="47">
                  <c:v>48515071.5</c:v>
                </c:pt>
                <c:pt idx="48">
                  <c:v>65244406.5</c:v>
                </c:pt>
                <c:pt idx="49">
                  <c:v>57214325.700000003</c:v>
                </c:pt>
                <c:pt idx="50">
                  <c:v>108528000</c:v>
                </c:pt>
                <c:pt idx="51">
                  <c:v>84672000</c:v>
                </c:pt>
                <c:pt idx="52">
                  <c:v>104328000</c:v>
                </c:pt>
                <c:pt idx="53">
                  <c:v>94944000</c:v>
                </c:pt>
                <c:pt idx="54">
                  <c:v>109296000</c:v>
                </c:pt>
                <c:pt idx="55">
                  <c:v>91200000</c:v>
                </c:pt>
                <c:pt idx="56">
                  <c:v>110400000</c:v>
                </c:pt>
              </c:numCache>
            </c:numRef>
          </c:xVal>
          <c:yVal>
            <c:numRef>
              <c:f>Sheet1!$DA$9:$FE$9</c:f>
              <c:numCache>
                <c:formatCode>General</c:formatCode>
                <c:ptCount val="57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2</c:v>
                </c:pt>
                <c:pt idx="4">
                  <c:v>1.3</c:v>
                </c:pt>
                <c:pt idx="5">
                  <c:v>1</c:v>
                </c:pt>
                <c:pt idx="6">
                  <c:v>2.2000000000000002</c:v>
                </c:pt>
                <c:pt idx="7">
                  <c:v>1.7</c:v>
                </c:pt>
                <c:pt idx="8">
                  <c:v>1</c:v>
                </c:pt>
                <c:pt idx="9">
                  <c:v>0.6</c:v>
                </c:pt>
                <c:pt idx="10">
                  <c:v>3.2</c:v>
                </c:pt>
                <c:pt idx="11">
                  <c:v>2.2000000000000002</c:v>
                </c:pt>
                <c:pt idx="12">
                  <c:v>1.6</c:v>
                </c:pt>
                <c:pt idx="13">
                  <c:v>1.6</c:v>
                </c:pt>
                <c:pt idx="14">
                  <c:v>4.5</c:v>
                </c:pt>
                <c:pt idx="15">
                  <c:v>2.2999999999999998</c:v>
                </c:pt>
                <c:pt idx="16">
                  <c:v>1.8</c:v>
                </c:pt>
                <c:pt idx="17">
                  <c:v>1</c:v>
                </c:pt>
                <c:pt idx="18">
                  <c:v>0.7</c:v>
                </c:pt>
                <c:pt idx="19">
                  <c:v>3.3</c:v>
                </c:pt>
                <c:pt idx="20">
                  <c:v>2.2999999999999998</c:v>
                </c:pt>
                <c:pt idx="21">
                  <c:v>1.7</c:v>
                </c:pt>
                <c:pt idx="22">
                  <c:v>1.7</c:v>
                </c:pt>
                <c:pt idx="23">
                  <c:v>1.2</c:v>
                </c:pt>
                <c:pt idx="24">
                  <c:v>1.9</c:v>
                </c:pt>
                <c:pt idx="25">
                  <c:v>1.3</c:v>
                </c:pt>
                <c:pt idx="26">
                  <c:v>1.4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1.3</c:v>
                </c:pt>
                <c:pt idx="30">
                  <c:v>1.3</c:v>
                </c:pt>
                <c:pt idx="31">
                  <c:v>1.1000000000000001</c:v>
                </c:pt>
                <c:pt idx="32">
                  <c:v>1.6</c:v>
                </c:pt>
                <c:pt idx="33">
                  <c:v>1.9</c:v>
                </c:pt>
                <c:pt idx="34">
                  <c:v>1.6</c:v>
                </c:pt>
                <c:pt idx="35">
                  <c:v>2</c:v>
                </c:pt>
                <c:pt idx="36">
                  <c:v>1.3</c:v>
                </c:pt>
                <c:pt idx="37">
                  <c:v>1.9</c:v>
                </c:pt>
                <c:pt idx="38">
                  <c:v>1.4</c:v>
                </c:pt>
                <c:pt idx="39">
                  <c:v>1.7</c:v>
                </c:pt>
                <c:pt idx="40">
                  <c:v>2</c:v>
                </c:pt>
                <c:pt idx="41">
                  <c:v>1.9</c:v>
                </c:pt>
                <c:pt idx="42">
                  <c:v>1.4</c:v>
                </c:pt>
                <c:pt idx="43">
                  <c:v>1.7</c:v>
                </c:pt>
                <c:pt idx="44">
                  <c:v>2.5</c:v>
                </c:pt>
                <c:pt idx="45">
                  <c:v>2</c:v>
                </c:pt>
                <c:pt idx="46">
                  <c:v>1.5</c:v>
                </c:pt>
                <c:pt idx="47">
                  <c:v>1.5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0.6</c:v>
                </c:pt>
                <c:pt idx="52">
                  <c:v>1</c:v>
                </c:pt>
                <c:pt idx="53">
                  <c:v>1.6</c:v>
                </c:pt>
                <c:pt idx="54">
                  <c:v>1.6</c:v>
                </c:pt>
                <c:pt idx="55">
                  <c:v>1.2</c:v>
                </c:pt>
                <c:pt idx="5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E-4399-AD1B-8F30C79D3BC6}"/>
            </c:ext>
          </c:extLst>
        </c:ser>
        <c:ser>
          <c:idx val="2"/>
          <c:order val="2"/>
          <c:tx>
            <c:v>Scorpion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Sheet1!$FF$22:$HC$22</c:f>
              <c:numCache>
                <c:formatCode>General</c:formatCode>
                <c:ptCount val="50"/>
                <c:pt idx="0">
                  <c:v>13965600</c:v>
                </c:pt>
                <c:pt idx="1">
                  <c:v>34016517</c:v>
                </c:pt>
                <c:pt idx="2">
                  <c:v>28376936.550000001</c:v>
                </c:pt>
                <c:pt idx="3">
                  <c:v>26676110.699999999</c:v>
                </c:pt>
                <c:pt idx="4">
                  <c:v>21424500</c:v>
                </c:pt>
                <c:pt idx="5">
                  <c:v>22262526</c:v>
                </c:pt>
                <c:pt idx="6">
                  <c:v>25905484.800000001</c:v>
                </c:pt>
                <c:pt idx="7">
                  <c:v>30004967.377000008</c:v>
                </c:pt>
                <c:pt idx="8">
                  <c:v>36527786.372000009</c:v>
                </c:pt>
                <c:pt idx="9">
                  <c:v>20666785.5</c:v>
                </c:pt>
                <c:pt idx="10">
                  <c:v>22418208</c:v>
                </c:pt>
                <c:pt idx="11">
                  <c:v>24986961</c:v>
                </c:pt>
                <c:pt idx="12">
                  <c:v>43201755</c:v>
                </c:pt>
                <c:pt idx="13">
                  <c:v>32693220</c:v>
                </c:pt>
                <c:pt idx="14">
                  <c:v>23118777</c:v>
                </c:pt>
                <c:pt idx="15">
                  <c:v>28949846.309999999</c:v>
                </c:pt>
                <c:pt idx="16">
                  <c:v>46494429.299999997</c:v>
                </c:pt>
                <c:pt idx="17">
                  <c:v>35962542</c:v>
                </c:pt>
                <c:pt idx="18">
                  <c:v>51732421.875</c:v>
                </c:pt>
                <c:pt idx="19">
                  <c:v>57902343.75</c:v>
                </c:pt>
                <c:pt idx="20">
                  <c:v>46395703.125</c:v>
                </c:pt>
                <c:pt idx="21">
                  <c:v>58134375</c:v>
                </c:pt>
                <c:pt idx="22">
                  <c:v>68196093.75</c:v>
                </c:pt>
                <c:pt idx="23">
                  <c:v>50182031.25</c:v>
                </c:pt>
                <c:pt idx="24">
                  <c:v>57258984.375</c:v>
                </c:pt>
                <c:pt idx="25">
                  <c:v>71412890.625</c:v>
                </c:pt>
                <c:pt idx="26">
                  <c:v>117647532</c:v>
                </c:pt>
                <c:pt idx="27">
                  <c:v>51669140.625</c:v>
                </c:pt>
                <c:pt idx="28">
                  <c:v>64768359.375</c:v>
                </c:pt>
                <c:pt idx="29">
                  <c:v>86600390.625</c:v>
                </c:pt>
                <c:pt idx="30">
                  <c:v>46348823.43</c:v>
                </c:pt>
                <c:pt idx="31">
                  <c:v>59591344.409999996</c:v>
                </c:pt>
                <c:pt idx="32">
                  <c:v>69523235.144999996</c:v>
                </c:pt>
                <c:pt idx="33">
                  <c:v>42690272.130000003</c:v>
                </c:pt>
                <c:pt idx="34">
                  <c:v>56920362.840000004</c:v>
                </c:pt>
                <c:pt idx="35">
                  <c:v>67269519.719999999</c:v>
                </c:pt>
                <c:pt idx="36">
                  <c:v>60644531.25</c:v>
                </c:pt>
                <c:pt idx="37">
                  <c:v>77343750</c:v>
                </c:pt>
                <c:pt idx="38">
                  <c:v>38638863.999999993</c:v>
                </c:pt>
                <c:pt idx="39">
                  <c:v>51003300.479999989</c:v>
                </c:pt>
                <c:pt idx="40">
                  <c:v>58731073.279999994</c:v>
                </c:pt>
                <c:pt idx="41">
                  <c:v>69549955.199999988</c:v>
                </c:pt>
                <c:pt idx="42">
                  <c:v>44836477.824000008</c:v>
                </c:pt>
                <c:pt idx="43">
                  <c:v>55386237.312000006</c:v>
                </c:pt>
                <c:pt idx="44">
                  <c:v>51430077.504000008</c:v>
                </c:pt>
                <c:pt idx="45">
                  <c:v>47203727.999999993</c:v>
                </c:pt>
                <c:pt idx="46">
                  <c:v>49041743.872000009</c:v>
                </c:pt>
                <c:pt idx="47">
                  <c:v>58237070.848000005</c:v>
                </c:pt>
                <c:pt idx="48">
                  <c:v>74353720.319999993</c:v>
                </c:pt>
                <c:pt idx="49">
                  <c:v>61961433.600000001</c:v>
                </c:pt>
              </c:numCache>
            </c:numRef>
          </c:xVal>
          <c:yVal>
            <c:numRef>
              <c:f>Sheet1!$FF$9:$HC$9</c:f>
              <c:numCache>
                <c:formatCode>General</c:formatCode>
                <c:ptCount val="50"/>
                <c:pt idx="0">
                  <c:v>0.25</c:v>
                </c:pt>
                <c:pt idx="1">
                  <c:v>0.57999999999999996</c:v>
                </c:pt>
                <c:pt idx="2">
                  <c:v>0.47</c:v>
                </c:pt>
                <c:pt idx="3">
                  <c:v>0.42</c:v>
                </c:pt>
                <c:pt idx="4">
                  <c:v>0.25</c:v>
                </c:pt>
                <c:pt idx="5">
                  <c:v>0.41</c:v>
                </c:pt>
                <c:pt idx="6">
                  <c:v>0.47</c:v>
                </c:pt>
                <c:pt idx="7">
                  <c:v>0.35</c:v>
                </c:pt>
                <c:pt idx="8">
                  <c:v>0.44</c:v>
                </c:pt>
                <c:pt idx="9">
                  <c:v>0.41</c:v>
                </c:pt>
                <c:pt idx="10">
                  <c:v>0.51</c:v>
                </c:pt>
                <c:pt idx="11">
                  <c:v>0.59</c:v>
                </c:pt>
                <c:pt idx="12">
                  <c:v>1.31</c:v>
                </c:pt>
                <c:pt idx="13">
                  <c:v>0.73</c:v>
                </c:pt>
                <c:pt idx="14">
                  <c:v>0.52</c:v>
                </c:pt>
                <c:pt idx="15">
                  <c:v>0.73</c:v>
                </c:pt>
                <c:pt idx="16">
                  <c:v>1.35</c:v>
                </c:pt>
                <c:pt idx="17">
                  <c:v>0.95</c:v>
                </c:pt>
                <c:pt idx="18">
                  <c:v>0.79</c:v>
                </c:pt>
                <c:pt idx="19">
                  <c:v>0.97</c:v>
                </c:pt>
                <c:pt idx="20">
                  <c:v>1.06</c:v>
                </c:pt>
                <c:pt idx="21">
                  <c:v>1.35</c:v>
                </c:pt>
                <c:pt idx="22">
                  <c:v>1.64</c:v>
                </c:pt>
                <c:pt idx="23">
                  <c:v>1.21</c:v>
                </c:pt>
                <c:pt idx="24">
                  <c:v>1.42</c:v>
                </c:pt>
                <c:pt idx="25">
                  <c:v>2.08</c:v>
                </c:pt>
                <c:pt idx="26">
                  <c:v>2.5</c:v>
                </c:pt>
                <c:pt idx="27">
                  <c:v>1.56</c:v>
                </c:pt>
                <c:pt idx="28">
                  <c:v>1.9</c:v>
                </c:pt>
                <c:pt idx="29">
                  <c:v>3.26</c:v>
                </c:pt>
                <c:pt idx="30">
                  <c:v>0.91</c:v>
                </c:pt>
                <c:pt idx="31">
                  <c:v>1.22</c:v>
                </c:pt>
                <c:pt idx="32">
                  <c:v>1.54</c:v>
                </c:pt>
                <c:pt idx="33">
                  <c:v>0.74</c:v>
                </c:pt>
                <c:pt idx="34">
                  <c:v>1.1000000000000001</c:v>
                </c:pt>
                <c:pt idx="35">
                  <c:v>1.4</c:v>
                </c:pt>
                <c:pt idx="36">
                  <c:v>2.71</c:v>
                </c:pt>
                <c:pt idx="37">
                  <c:v>3.12</c:v>
                </c:pt>
                <c:pt idx="38">
                  <c:v>0.69</c:v>
                </c:pt>
                <c:pt idx="39">
                  <c:v>1.41</c:v>
                </c:pt>
                <c:pt idx="40">
                  <c:v>1.52</c:v>
                </c:pt>
                <c:pt idx="41">
                  <c:v>1.71</c:v>
                </c:pt>
                <c:pt idx="42">
                  <c:v>0.78</c:v>
                </c:pt>
                <c:pt idx="43">
                  <c:v>1.1100000000000001</c:v>
                </c:pt>
                <c:pt idx="44">
                  <c:v>0.88</c:v>
                </c:pt>
                <c:pt idx="45">
                  <c:v>0.98</c:v>
                </c:pt>
                <c:pt idx="46">
                  <c:v>1.1100000000000001</c:v>
                </c:pt>
                <c:pt idx="47">
                  <c:v>1.24</c:v>
                </c:pt>
                <c:pt idx="48">
                  <c:v>1.26</c:v>
                </c:pt>
                <c:pt idx="49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E-4399-AD1B-8F30C79D3BC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Sheet3!$W$30:$DS$30</c:f>
              <c:numCache>
                <c:formatCode>General</c:formatCode>
                <c:ptCount val="101"/>
                <c:pt idx="0">
                  <c:v>0</c:v>
                </c:pt>
                <c:pt idx="1">
                  <c:v>3500000</c:v>
                </c:pt>
                <c:pt idx="2">
                  <c:v>7000000</c:v>
                </c:pt>
                <c:pt idx="3">
                  <c:v>10500000</c:v>
                </c:pt>
                <c:pt idx="4">
                  <c:v>14000000</c:v>
                </c:pt>
                <c:pt idx="5">
                  <c:v>17500000</c:v>
                </c:pt>
                <c:pt idx="6">
                  <c:v>21000000</c:v>
                </c:pt>
                <c:pt idx="7">
                  <c:v>24500000</c:v>
                </c:pt>
                <c:pt idx="8">
                  <c:v>28000000</c:v>
                </c:pt>
                <c:pt idx="9">
                  <c:v>31500000</c:v>
                </c:pt>
                <c:pt idx="10">
                  <c:v>35000000</c:v>
                </c:pt>
                <c:pt idx="11">
                  <c:v>38500000</c:v>
                </c:pt>
                <c:pt idx="12">
                  <c:v>42000000</c:v>
                </c:pt>
                <c:pt idx="13">
                  <c:v>45500000</c:v>
                </c:pt>
                <c:pt idx="14">
                  <c:v>49000000</c:v>
                </c:pt>
                <c:pt idx="15">
                  <c:v>52500000</c:v>
                </c:pt>
                <c:pt idx="16">
                  <c:v>56000000</c:v>
                </c:pt>
                <c:pt idx="17">
                  <c:v>59500000</c:v>
                </c:pt>
                <c:pt idx="18">
                  <c:v>63000000</c:v>
                </c:pt>
                <c:pt idx="19">
                  <c:v>66500000</c:v>
                </c:pt>
                <c:pt idx="20">
                  <c:v>70000000</c:v>
                </c:pt>
                <c:pt idx="21">
                  <c:v>73500000</c:v>
                </c:pt>
                <c:pt idx="22">
                  <c:v>77000000</c:v>
                </c:pt>
                <c:pt idx="23">
                  <c:v>80500000</c:v>
                </c:pt>
                <c:pt idx="24">
                  <c:v>84000000</c:v>
                </c:pt>
                <c:pt idx="25">
                  <c:v>87500000</c:v>
                </c:pt>
                <c:pt idx="26">
                  <c:v>91000000</c:v>
                </c:pt>
                <c:pt idx="27">
                  <c:v>94500000</c:v>
                </c:pt>
                <c:pt idx="28">
                  <c:v>98000000</c:v>
                </c:pt>
                <c:pt idx="29">
                  <c:v>101500000</c:v>
                </c:pt>
                <c:pt idx="30">
                  <c:v>105000000</c:v>
                </c:pt>
                <c:pt idx="31">
                  <c:v>108500000</c:v>
                </c:pt>
                <c:pt idx="32">
                  <c:v>112000000</c:v>
                </c:pt>
                <c:pt idx="33">
                  <c:v>115500000</c:v>
                </c:pt>
                <c:pt idx="34">
                  <c:v>119000000</c:v>
                </c:pt>
                <c:pt idx="35">
                  <c:v>122500000</c:v>
                </c:pt>
                <c:pt idx="36">
                  <c:v>126000000</c:v>
                </c:pt>
                <c:pt idx="37">
                  <c:v>129500000</c:v>
                </c:pt>
                <c:pt idx="38">
                  <c:v>133000000</c:v>
                </c:pt>
                <c:pt idx="39">
                  <c:v>136500000</c:v>
                </c:pt>
                <c:pt idx="40">
                  <c:v>140000000</c:v>
                </c:pt>
                <c:pt idx="41">
                  <c:v>143500000</c:v>
                </c:pt>
                <c:pt idx="42">
                  <c:v>147000000</c:v>
                </c:pt>
                <c:pt idx="43">
                  <c:v>150500000</c:v>
                </c:pt>
                <c:pt idx="44">
                  <c:v>154000000</c:v>
                </c:pt>
                <c:pt idx="45">
                  <c:v>157500000</c:v>
                </c:pt>
                <c:pt idx="46">
                  <c:v>161000000</c:v>
                </c:pt>
                <c:pt idx="47">
                  <c:v>164500000</c:v>
                </c:pt>
                <c:pt idx="48">
                  <c:v>168000000</c:v>
                </c:pt>
                <c:pt idx="49">
                  <c:v>171500000</c:v>
                </c:pt>
                <c:pt idx="50">
                  <c:v>175000000</c:v>
                </c:pt>
                <c:pt idx="51">
                  <c:v>178500000</c:v>
                </c:pt>
                <c:pt idx="52">
                  <c:v>182000000</c:v>
                </c:pt>
                <c:pt idx="53">
                  <c:v>185500000</c:v>
                </c:pt>
                <c:pt idx="54">
                  <c:v>189000000</c:v>
                </c:pt>
                <c:pt idx="55">
                  <c:v>192500000</c:v>
                </c:pt>
                <c:pt idx="56">
                  <c:v>196000000</c:v>
                </c:pt>
                <c:pt idx="57">
                  <c:v>199500000</c:v>
                </c:pt>
                <c:pt idx="58">
                  <c:v>203000000</c:v>
                </c:pt>
                <c:pt idx="59">
                  <c:v>206500000</c:v>
                </c:pt>
                <c:pt idx="60">
                  <c:v>210000000</c:v>
                </c:pt>
                <c:pt idx="61">
                  <c:v>213500000</c:v>
                </c:pt>
                <c:pt idx="62">
                  <c:v>217000000</c:v>
                </c:pt>
                <c:pt idx="63">
                  <c:v>220500000</c:v>
                </c:pt>
                <c:pt idx="64">
                  <c:v>224000000</c:v>
                </c:pt>
                <c:pt idx="65">
                  <c:v>227500000</c:v>
                </c:pt>
                <c:pt idx="66">
                  <c:v>231000000</c:v>
                </c:pt>
                <c:pt idx="67">
                  <c:v>234500000</c:v>
                </c:pt>
                <c:pt idx="68">
                  <c:v>238000000</c:v>
                </c:pt>
                <c:pt idx="69">
                  <c:v>241500000</c:v>
                </c:pt>
                <c:pt idx="70">
                  <c:v>245000000</c:v>
                </c:pt>
                <c:pt idx="71">
                  <c:v>248500000</c:v>
                </c:pt>
                <c:pt idx="72">
                  <c:v>252000000</c:v>
                </c:pt>
                <c:pt idx="73">
                  <c:v>255500000</c:v>
                </c:pt>
                <c:pt idx="74">
                  <c:v>259000000</c:v>
                </c:pt>
                <c:pt idx="75">
                  <c:v>262500000</c:v>
                </c:pt>
                <c:pt idx="76">
                  <c:v>266000000</c:v>
                </c:pt>
                <c:pt idx="77">
                  <c:v>269500000</c:v>
                </c:pt>
                <c:pt idx="78">
                  <c:v>273000000</c:v>
                </c:pt>
                <c:pt idx="79">
                  <c:v>276500000</c:v>
                </c:pt>
                <c:pt idx="80">
                  <c:v>280000000</c:v>
                </c:pt>
                <c:pt idx="81">
                  <c:v>283500000</c:v>
                </c:pt>
                <c:pt idx="82">
                  <c:v>287000000</c:v>
                </c:pt>
                <c:pt idx="83">
                  <c:v>290500000</c:v>
                </c:pt>
                <c:pt idx="84">
                  <c:v>294000000</c:v>
                </c:pt>
                <c:pt idx="85">
                  <c:v>297500000</c:v>
                </c:pt>
                <c:pt idx="86">
                  <c:v>301000000</c:v>
                </c:pt>
                <c:pt idx="87">
                  <c:v>304500000</c:v>
                </c:pt>
                <c:pt idx="88">
                  <c:v>308000000</c:v>
                </c:pt>
                <c:pt idx="89">
                  <c:v>311500000</c:v>
                </c:pt>
                <c:pt idx="90">
                  <c:v>315000000</c:v>
                </c:pt>
                <c:pt idx="91">
                  <c:v>318500000</c:v>
                </c:pt>
                <c:pt idx="92">
                  <c:v>322000000</c:v>
                </c:pt>
                <c:pt idx="93">
                  <c:v>325500000</c:v>
                </c:pt>
                <c:pt idx="94">
                  <c:v>329000000</c:v>
                </c:pt>
                <c:pt idx="95">
                  <c:v>332500000</c:v>
                </c:pt>
                <c:pt idx="96">
                  <c:v>336000000</c:v>
                </c:pt>
                <c:pt idx="97">
                  <c:v>339500000</c:v>
                </c:pt>
                <c:pt idx="98">
                  <c:v>343000000</c:v>
                </c:pt>
                <c:pt idx="99">
                  <c:v>346500000</c:v>
                </c:pt>
                <c:pt idx="100">
                  <c:v>350000000</c:v>
                </c:pt>
              </c:numCache>
            </c:numRef>
          </c:xVal>
          <c:yVal>
            <c:numRef>
              <c:f>Sheet3!$W$31:$DS$31</c:f>
              <c:numCache>
                <c:formatCode>General</c:formatCode>
                <c:ptCount val="101"/>
                <c:pt idx="0">
                  <c:v>0</c:v>
                </c:pt>
                <c:pt idx="1">
                  <c:v>0.14026366299959867</c:v>
                </c:pt>
                <c:pt idx="2">
                  <c:v>0.2451507564503359</c:v>
                </c:pt>
                <c:pt idx="3">
                  <c:v>0.33984404195794754</c:v>
                </c:pt>
                <c:pt idx="4">
                  <c:v>0.42847086767115139</c:v>
                </c:pt>
                <c:pt idx="5">
                  <c:v>0.51284369264445184</c:v>
                </c:pt>
                <c:pt idx="6">
                  <c:v>0.5939743920802133</c:v>
                </c:pt>
                <c:pt idx="7">
                  <c:v>0.67250455279524735</c:v>
                </c:pt>
                <c:pt idx="8">
                  <c:v>0.74887504775071545</c:v>
                </c:pt>
                <c:pt idx="9">
                  <c:v>0.82340622214212</c:v>
                </c:pt>
                <c:pt idx="10">
                  <c:v>0.89634062382166013</c:v>
                </c:pt>
                <c:pt idx="11">
                  <c:v>0.96786780277763051</c:v>
                </c:pt>
                <c:pt idx="12">
                  <c:v>1.0381396608115787</c:v>
                </c:pt>
                <c:pt idx="13">
                  <c:v>1.1072804435555574</c:v>
                </c:pt>
                <c:pt idx="14">
                  <c:v>1.175393514673301</c:v>
                </c:pt>
                <c:pt idx="15">
                  <c:v>1.24256610496069</c:v>
                </c:pt>
                <c:pt idx="16">
                  <c:v>1.3088727366502226</c:v>
                </c:pt>
                <c:pt idx="17">
                  <c:v>1.3743777522976335</c:v>
                </c:pt>
                <c:pt idx="18">
                  <c:v>1.4391372213388747</c:v>
                </c:pt>
                <c:pt idx="19">
                  <c:v>1.5032004035491833</c:v>
                </c:pt>
                <c:pt idx="20">
                  <c:v>1.566610890289345</c:v>
                </c:pt>
                <c:pt idx="21">
                  <c:v>1.6294075070441607</c:v>
                </c:pt>
                <c:pt idx="22">
                  <c:v>1.6916250361687728</c:v>
                </c:pt>
                <c:pt idx="23">
                  <c:v>1.7532948021996175</c:v>
                </c:pt>
                <c:pt idx="24">
                  <c:v>1.8144451507000916</c:v>
                </c:pt>
                <c:pt idx="25">
                  <c:v>1.8751018436325235</c:v>
                </c:pt>
                <c:pt idx="26">
                  <c:v>1.9352883885620862</c:v>
                </c:pt>
                <c:pt idx="27">
                  <c:v>1.995026314883156</c:v>
                </c:pt>
                <c:pt idx="28">
                  <c:v>2.0543354072380366</c:v>
                </c:pt>
                <c:pt idx="29">
                  <c:v>2.1132339040525272</c:v>
                </c:pt>
                <c:pt idx="30">
                  <c:v>2.1717386674233095</c:v>
                </c:pt>
                <c:pt idx="31">
                  <c:v>2.2298653293070632</c:v>
                </c:pt>
                <c:pt idx="32">
                  <c:v>2.2876284179740942</c:v>
                </c:pt>
                <c:pt idx="33">
                  <c:v>2.3450414679235076</c:v>
                </c:pt>
                <c:pt idx="34">
                  <c:v>2.4021171158580241</c:v>
                </c:pt>
                <c:pt idx="35">
                  <c:v>2.4588671848439265</c:v>
                </c:pt>
                <c:pt idx="36">
                  <c:v>2.515302758406277</c:v>
                </c:pt>
                <c:pt idx="37">
                  <c:v>2.57143424600882</c:v>
                </c:pt>
                <c:pt idx="38">
                  <c:v>2.6272714411257478</c:v>
                </c:pt>
                <c:pt idx="39">
                  <c:v>2.682823572916289</c:v>
                </c:pt>
                <c:pt idx="40">
                  <c:v>2.7380993523523389</c:v>
                </c:pt>
                <c:pt idx="41">
                  <c:v>2.7931070135184095</c:v>
                </c:pt>
                <c:pt idx="42">
                  <c:v>2.8478543506943468</c:v>
                </c:pt>
                <c:pt idx="43">
                  <c:v>2.9023487517414464</c:v>
                </c:pt>
                <c:pt idx="44">
                  <c:v>2.9565972282378561</c:v>
                </c:pt>
                <c:pt idx="45">
                  <c:v>3.0106064427462811</c:v>
                </c:pt>
                <c:pt idx="46">
                  <c:v>3.0643827335445359</c:v>
                </c:pt>
                <c:pt idx="47">
                  <c:v>3.1179321371049458</c:v>
                </c:pt>
                <c:pt idx="48">
                  <c:v>3.1712604085709972</c:v>
                </c:pt>
                <c:pt idx="49">
                  <c:v>3.2243730404476039</c:v>
                </c:pt>
                <c:pt idx="50">
                  <c:v>3.2772752796941211</c:v>
                </c:pt>
                <c:pt idx="51">
                  <c:v>3.3299721433857252</c:v>
                </c:pt>
                <c:pt idx="52">
                  <c:v>3.3824684330887922</c:v>
                </c:pt>
                <c:pt idx="53">
                  <c:v>3.4347687480785285</c:v>
                </c:pt>
                <c:pt idx="54">
                  <c:v>3.4868774975121815</c:v>
                </c:pt>
                <c:pt idx="55">
                  <c:v>3.5387989116580627</c:v>
                </c:pt>
                <c:pt idx="56">
                  <c:v>3.590537052269585</c:v>
                </c:pt>
                <c:pt idx="57">
                  <c:v>3.6420958221833488</c:v>
                </c:pt>
                <c:pt idx="58">
                  <c:v>3.6934789742119811</c:v>
                </c:pt>
                <c:pt idx="59">
                  <c:v>3.7446901193947926</c:v>
                </c:pt>
                <c:pt idx="60">
                  <c:v>3.7957327346626695</c:v>
                </c:pt>
                <c:pt idx="61">
                  <c:v>3.8466101699678834</c:v>
                </c:pt>
                <c:pt idx="62">
                  <c:v>3.8973256549243969</c:v>
                </c:pt>
                <c:pt idx="63">
                  <c:v>3.9478823049993705</c:v>
                </c:pt>
                <c:pt idx="64">
                  <c:v>3.9982831272932029</c:v>
                </c:pt>
                <c:pt idx="65">
                  <c:v>4.0485310259410765</c:v>
                </c:pt>
                <c:pt idx="66">
                  <c:v>4.0986288071665422</c:v>
                </c:pt>
                <c:pt idx="67">
                  <c:v>4.1485791840141859</c:v>
                </c:pt>
                <c:pt idx="68">
                  <c:v>4.1983847807865873</c:v>
                </c:pt>
                <c:pt idx="69">
                  <c:v>4.2480481372077392</c:v>
                </c:pt>
                <c:pt idx="70">
                  <c:v>4.2975717123338013</c:v>
                </c:pt>
                <c:pt idx="71">
                  <c:v>4.3469578882298228</c:v>
                </c:pt>
                <c:pt idx="72">
                  <c:v>4.3962089734294318</c:v>
                </c:pt>
                <c:pt idx="73">
                  <c:v>4.4453272061932276</c:v>
                </c:pt>
                <c:pt idx="74">
                  <c:v>4.4943147575802644</c:v>
                </c:pt>
                <c:pt idx="75">
                  <c:v>4.5431737343455678</c:v>
                </c:pt>
                <c:pt idx="76">
                  <c:v>4.5919061816757649</c:v>
                </c:pt>
                <c:pt idx="77">
                  <c:v>4.6405140857739502</c:v>
                </c:pt>
                <c:pt idx="78">
                  <c:v>4.6889993763039177</c:v>
                </c:pt>
                <c:pt idx="79">
                  <c:v>4.7373639287030826</c:v>
                </c:pt>
                <c:pt idx="80">
                  <c:v>4.7856095663726617</c:v>
                </c:pt>
                <c:pt idx="81">
                  <c:v>4.8337380627532927</c:v>
                </c:pt>
                <c:pt idx="82">
                  <c:v>4.8817511432931555</c:v>
                </c:pt>
                <c:pt idx="83">
                  <c:v>4.9296504873156115</c:v>
                </c:pt>
                <c:pt idx="84">
                  <c:v>4.9774377297924763</c:v>
                </c:pt>
                <c:pt idx="85">
                  <c:v>5.0251144630289559</c:v>
                </c:pt>
                <c:pt idx="86">
                  <c:v>5.0726822382653785</c:v>
                </c:pt>
                <c:pt idx="87">
                  <c:v>5.1201425672010243</c:v>
                </c:pt>
                <c:pt idx="88">
                  <c:v>5.1674969234444612</c:v>
                </c:pt>
                <c:pt idx="89">
                  <c:v>5.2147467438948771</c:v>
                </c:pt>
                <c:pt idx="90">
                  <c:v>5.2618934300583327</c:v>
                </c:pt>
                <c:pt idx="91">
                  <c:v>5.3089383493027968</c:v>
                </c:pt>
                <c:pt idx="92">
                  <c:v>5.3558828360552599</c:v>
                </c:pt>
                <c:pt idx="93">
                  <c:v>5.4027281929445383</c:v>
                </c:pt>
                <c:pt idx="94">
                  <c:v>5.4494756918923244</c:v>
                </c:pt>
                <c:pt idx="95">
                  <c:v>5.496126575155813</c:v>
                </c:pt>
                <c:pt idx="96">
                  <c:v>5.5426820563242067</c:v>
                </c:pt>
                <c:pt idx="97">
                  <c:v>5.5891433212717994</c:v>
                </c:pt>
                <c:pt idx="98">
                  <c:v>5.635511529069821</c:v>
                </c:pt>
                <c:pt idx="99">
                  <c:v>5.6817878128593078</c:v>
                </c:pt>
                <c:pt idx="100">
                  <c:v>5.7279732806870927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E-4399-AD1B-8F30C79D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94016"/>
        <c:axId val="1625172208"/>
      </c:scatterChart>
      <c:valAx>
        <c:axId val="18248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72208"/>
        <c:crosses val="autoZero"/>
        <c:crossBetween val="midCat"/>
      </c:valAx>
      <c:valAx>
        <c:axId val="16251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Sheet1!$B$4:$CZ$4</c:f>
              <c:numCache>
                <c:formatCode>General</c:formatCode>
                <c:ptCount val="103"/>
                <c:pt idx="0">
                  <c:v>35</c:v>
                </c:pt>
                <c:pt idx="1">
                  <c:v>35</c:v>
                </c:pt>
                <c:pt idx="2">
                  <c:v>55</c:v>
                </c:pt>
                <c:pt idx="3">
                  <c:v>55</c:v>
                </c:pt>
                <c:pt idx="4">
                  <c:v>90</c:v>
                </c:pt>
                <c:pt idx="5">
                  <c:v>75</c:v>
                </c:pt>
                <c:pt idx="6">
                  <c:v>90</c:v>
                </c:pt>
                <c:pt idx="7">
                  <c:v>140</c:v>
                </c:pt>
                <c:pt idx="8">
                  <c:v>120</c:v>
                </c:pt>
                <c:pt idx="9">
                  <c:v>170</c:v>
                </c:pt>
                <c:pt idx="10">
                  <c:v>170</c:v>
                </c:pt>
                <c:pt idx="11">
                  <c:v>250</c:v>
                </c:pt>
                <c:pt idx="12">
                  <c:v>250</c:v>
                </c:pt>
                <c:pt idx="13">
                  <c:v>240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300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500</c:v>
                </c:pt>
                <c:pt idx="27">
                  <c:v>350</c:v>
                </c:pt>
                <c:pt idx="28">
                  <c:v>350</c:v>
                </c:pt>
                <c:pt idx="29">
                  <c:v>500</c:v>
                </c:pt>
                <c:pt idx="30">
                  <c:v>750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650</c:v>
                </c:pt>
                <c:pt idx="36">
                  <c:v>650</c:v>
                </c:pt>
                <c:pt idx="37">
                  <c:v>650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900</c:v>
                </c:pt>
                <c:pt idx="48">
                  <c:v>1100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2800</c:v>
                </c:pt>
                <c:pt idx="53">
                  <c:v>2800</c:v>
                </c:pt>
                <c:pt idx="54">
                  <c:v>4500</c:v>
                </c:pt>
                <c:pt idx="55">
                  <c:v>1650</c:v>
                </c:pt>
                <c:pt idx="56">
                  <c:v>1650</c:v>
                </c:pt>
                <c:pt idx="57">
                  <c:v>4500</c:v>
                </c:pt>
                <c:pt idx="58">
                  <c:v>1650</c:v>
                </c:pt>
                <c:pt idx="59">
                  <c:v>4500</c:v>
                </c:pt>
                <c:pt idx="60">
                  <c:v>1900</c:v>
                </c:pt>
                <c:pt idx="61">
                  <c:v>1900</c:v>
                </c:pt>
                <c:pt idx="62">
                  <c:v>2800</c:v>
                </c:pt>
                <c:pt idx="63">
                  <c:v>2700</c:v>
                </c:pt>
                <c:pt idx="64">
                  <c:v>3400</c:v>
                </c:pt>
                <c:pt idx="65">
                  <c:v>2100</c:v>
                </c:pt>
                <c:pt idx="66">
                  <c:v>2800</c:v>
                </c:pt>
                <c:pt idx="67">
                  <c:v>1900</c:v>
                </c:pt>
                <c:pt idx="68">
                  <c:v>1900</c:v>
                </c:pt>
                <c:pt idx="69">
                  <c:v>1900</c:v>
                </c:pt>
                <c:pt idx="70">
                  <c:v>3400</c:v>
                </c:pt>
                <c:pt idx="71">
                  <c:v>2200</c:v>
                </c:pt>
                <c:pt idx="72">
                  <c:v>3200</c:v>
                </c:pt>
                <c:pt idx="73">
                  <c:v>2200</c:v>
                </c:pt>
                <c:pt idx="74">
                  <c:v>2200</c:v>
                </c:pt>
                <c:pt idx="75">
                  <c:v>2400</c:v>
                </c:pt>
                <c:pt idx="76">
                  <c:v>2400</c:v>
                </c:pt>
                <c:pt idx="77">
                  <c:v>3000</c:v>
                </c:pt>
                <c:pt idx="78">
                  <c:v>3200</c:v>
                </c:pt>
                <c:pt idx="79">
                  <c:v>3000</c:v>
                </c:pt>
                <c:pt idx="80">
                  <c:v>3300</c:v>
                </c:pt>
                <c:pt idx="81">
                  <c:v>3000</c:v>
                </c:pt>
                <c:pt idx="82">
                  <c:v>2800</c:v>
                </c:pt>
                <c:pt idx="83">
                  <c:v>2800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9300</c:v>
                </c:pt>
                <c:pt idx="94">
                  <c:v>9500</c:v>
                </c:pt>
                <c:pt idx="95">
                  <c:v>8800</c:v>
                </c:pt>
                <c:pt idx="96">
                  <c:v>7100</c:v>
                </c:pt>
                <c:pt idx="97">
                  <c:v>7100</c:v>
                </c:pt>
                <c:pt idx="98">
                  <c:v>7000</c:v>
                </c:pt>
                <c:pt idx="99">
                  <c:v>9000</c:v>
                </c:pt>
                <c:pt idx="100">
                  <c:v>9000</c:v>
                </c:pt>
                <c:pt idx="101">
                  <c:v>15000</c:v>
                </c:pt>
                <c:pt idx="102">
                  <c:v>15000</c:v>
                </c:pt>
              </c:numCache>
            </c:numRef>
          </c:xVal>
          <c:yVal>
            <c:numRef>
              <c:f>Sheet1!$B$18:$CZ$18</c:f>
              <c:numCache>
                <c:formatCode>General</c:formatCode>
                <c:ptCount val="103"/>
                <c:pt idx="0">
                  <c:v>255</c:v>
                </c:pt>
                <c:pt idx="1">
                  <c:v>255</c:v>
                </c:pt>
                <c:pt idx="2">
                  <c:v>441</c:v>
                </c:pt>
                <c:pt idx="3">
                  <c:v>441</c:v>
                </c:pt>
                <c:pt idx="4">
                  <c:v>525</c:v>
                </c:pt>
                <c:pt idx="5">
                  <c:v>525</c:v>
                </c:pt>
                <c:pt idx="6">
                  <c:v>525</c:v>
                </c:pt>
                <c:pt idx="7">
                  <c:v>812</c:v>
                </c:pt>
                <c:pt idx="8">
                  <c:v>812</c:v>
                </c:pt>
                <c:pt idx="9">
                  <c:v>1176</c:v>
                </c:pt>
                <c:pt idx="10">
                  <c:v>1176</c:v>
                </c:pt>
                <c:pt idx="11">
                  <c:v>952</c:v>
                </c:pt>
                <c:pt idx="12">
                  <c:v>952</c:v>
                </c:pt>
                <c:pt idx="13">
                  <c:v>952</c:v>
                </c:pt>
                <c:pt idx="14">
                  <c:v>1120</c:v>
                </c:pt>
                <c:pt idx="15">
                  <c:v>1120</c:v>
                </c:pt>
                <c:pt idx="16">
                  <c:v>1120</c:v>
                </c:pt>
                <c:pt idx="17">
                  <c:v>1120</c:v>
                </c:pt>
                <c:pt idx="18">
                  <c:v>1036</c:v>
                </c:pt>
                <c:pt idx="19">
                  <c:v>1036</c:v>
                </c:pt>
                <c:pt idx="20">
                  <c:v>1036</c:v>
                </c:pt>
                <c:pt idx="21">
                  <c:v>1036</c:v>
                </c:pt>
                <c:pt idx="22">
                  <c:v>1036</c:v>
                </c:pt>
                <c:pt idx="23">
                  <c:v>1258</c:v>
                </c:pt>
                <c:pt idx="24">
                  <c:v>1190</c:v>
                </c:pt>
                <c:pt idx="25">
                  <c:v>1258</c:v>
                </c:pt>
                <c:pt idx="26">
                  <c:v>1190</c:v>
                </c:pt>
                <c:pt idx="27">
                  <c:v>1258</c:v>
                </c:pt>
                <c:pt idx="28">
                  <c:v>1258</c:v>
                </c:pt>
                <c:pt idx="29">
                  <c:v>1488</c:v>
                </c:pt>
                <c:pt idx="30">
                  <c:v>1365</c:v>
                </c:pt>
                <c:pt idx="31">
                  <c:v>1488</c:v>
                </c:pt>
                <c:pt idx="32">
                  <c:v>1488</c:v>
                </c:pt>
                <c:pt idx="33">
                  <c:v>1480</c:v>
                </c:pt>
                <c:pt idx="34">
                  <c:v>1480</c:v>
                </c:pt>
                <c:pt idx="35">
                  <c:v>1711.2</c:v>
                </c:pt>
                <c:pt idx="36">
                  <c:v>1711.2</c:v>
                </c:pt>
                <c:pt idx="37">
                  <c:v>1711.2</c:v>
                </c:pt>
                <c:pt idx="38">
                  <c:v>1751.4</c:v>
                </c:pt>
                <c:pt idx="39">
                  <c:v>1751.4</c:v>
                </c:pt>
                <c:pt idx="40">
                  <c:v>1751.4</c:v>
                </c:pt>
                <c:pt idx="41">
                  <c:v>1751.4</c:v>
                </c:pt>
                <c:pt idx="42">
                  <c:v>2168.4</c:v>
                </c:pt>
                <c:pt idx="43">
                  <c:v>2168.4</c:v>
                </c:pt>
                <c:pt idx="44">
                  <c:v>2168.4</c:v>
                </c:pt>
                <c:pt idx="45">
                  <c:v>2168.4</c:v>
                </c:pt>
                <c:pt idx="46">
                  <c:v>2168.4</c:v>
                </c:pt>
                <c:pt idx="47">
                  <c:v>1751.4</c:v>
                </c:pt>
                <c:pt idx="48">
                  <c:v>2288.9</c:v>
                </c:pt>
                <c:pt idx="49">
                  <c:v>2532.4</c:v>
                </c:pt>
                <c:pt idx="50">
                  <c:v>2532.4</c:v>
                </c:pt>
                <c:pt idx="51">
                  <c:v>2532.4</c:v>
                </c:pt>
                <c:pt idx="52">
                  <c:v>2626.5</c:v>
                </c:pt>
                <c:pt idx="53">
                  <c:v>2626.5</c:v>
                </c:pt>
                <c:pt idx="54">
                  <c:v>3141.5</c:v>
                </c:pt>
                <c:pt idx="55">
                  <c:v>3019.4</c:v>
                </c:pt>
                <c:pt idx="56">
                  <c:v>3019.4</c:v>
                </c:pt>
                <c:pt idx="57">
                  <c:v>3141.5</c:v>
                </c:pt>
                <c:pt idx="58">
                  <c:v>3019.4</c:v>
                </c:pt>
                <c:pt idx="59">
                  <c:v>3141.5</c:v>
                </c:pt>
                <c:pt idx="60">
                  <c:v>3120</c:v>
                </c:pt>
                <c:pt idx="61">
                  <c:v>3120</c:v>
                </c:pt>
                <c:pt idx="62">
                  <c:v>3120</c:v>
                </c:pt>
                <c:pt idx="63">
                  <c:v>3900</c:v>
                </c:pt>
                <c:pt idx="64">
                  <c:v>3900</c:v>
                </c:pt>
                <c:pt idx="65">
                  <c:v>3900</c:v>
                </c:pt>
                <c:pt idx="66">
                  <c:v>3900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4512</c:v>
                </c:pt>
                <c:pt idx="71">
                  <c:v>4130</c:v>
                </c:pt>
                <c:pt idx="72">
                  <c:v>4512</c:v>
                </c:pt>
                <c:pt idx="73">
                  <c:v>4130</c:v>
                </c:pt>
                <c:pt idx="74">
                  <c:v>4130</c:v>
                </c:pt>
                <c:pt idx="75">
                  <c:v>4512</c:v>
                </c:pt>
                <c:pt idx="76">
                  <c:v>4512</c:v>
                </c:pt>
                <c:pt idx="77">
                  <c:v>4720</c:v>
                </c:pt>
                <c:pt idx="78">
                  <c:v>5112</c:v>
                </c:pt>
                <c:pt idx="79">
                  <c:v>4720</c:v>
                </c:pt>
                <c:pt idx="80">
                  <c:v>5112</c:v>
                </c:pt>
                <c:pt idx="81">
                  <c:v>4720</c:v>
                </c:pt>
                <c:pt idx="82">
                  <c:v>5752.5</c:v>
                </c:pt>
                <c:pt idx="83">
                  <c:v>5752.5</c:v>
                </c:pt>
                <c:pt idx="84">
                  <c:v>6106.5</c:v>
                </c:pt>
                <c:pt idx="85">
                  <c:v>6106.5</c:v>
                </c:pt>
                <c:pt idx="86">
                  <c:v>6106.5</c:v>
                </c:pt>
                <c:pt idx="87">
                  <c:v>7018.05</c:v>
                </c:pt>
                <c:pt idx="88">
                  <c:v>7018.05</c:v>
                </c:pt>
                <c:pt idx="89">
                  <c:v>7018.05</c:v>
                </c:pt>
                <c:pt idx="90">
                  <c:v>7903.05</c:v>
                </c:pt>
                <c:pt idx="91">
                  <c:v>7903.05</c:v>
                </c:pt>
                <c:pt idx="92">
                  <c:v>7903.05</c:v>
                </c:pt>
                <c:pt idx="93">
                  <c:v>10791.5</c:v>
                </c:pt>
                <c:pt idx="94">
                  <c:v>10791.5</c:v>
                </c:pt>
                <c:pt idx="95">
                  <c:v>10791.5</c:v>
                </c:pt>
                <c:pt idx="96">
                  <c:v>10791.5</c:v>
                </c:pt>
                <c:pt idx="97">
                  <c:v>12147.5</c:v>
                </c:pt>
                <c:pt idx="98">
                  <c:v>11990</c:v>
                </c:pt>
                <c:pt idx="99">
                  <c:v>12426</c:v>
                </c:pt>
                <c:pt idx="100">
                  <c:v>12426</c:v>
                </c:pt>
                <c:pt idx="101">
                  <c:v>13734</c:v>
                </c:pt>
                <c:pt idx="102">
                  <c:v>13734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D-4C81-BD40-D85C41F38DD1}"/>
            </c:ext>
          </c:extLst>
        </c:ser>
        <c:ser>
          <c:idx val="1"/>
          <c:order val="1"/>
          <c:tx>
            <c:v>AXI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Sheet1!$DA$4:$FE$4</c:f>
              <c:numCache>
                <c:formatCode>General</c:formatCode>
                <c:ptCount val="57"/>
                <c:pt idx="0">
                  <c:v>170</c:v>
                </c:pt>
                <c:pt idx="1">
                  <c:v>256</c:v>
                </c:pt>
                <c:pt idx="2">
                  <c:v>232</c:v>
                </c:pt>
                <c:pt idx="3">
                  <c:v>170</c:v>
                </c:pt>
                <c:pt idx="4">
                  <c:v>256</c:v>
                </c:pt>
                <c:pt idx="5">
                  <c:v>232</c:v>
                </c:pt>
                <c:pt idx="6">
                  <c:v>460</c:v>
                </c:pt>
                <c:pt idx="7">
                  <c:v>360</c:v>
                </c:pt>
                <c:pt idx="8">
                  <c:v>325</c:v>
                </c:pt>
                <c:pt idx="9">
                  <c:v>355</c:v>
                </c:pt>
                <c:pt idx="10">
                  <c:v>565</c:v>
                </c:pt>
                <c:pt idx="11">
                  <c:v>585</c:v>
                </c:pt>
                <c:pt idx="12">
                  <c:v>650</c:v>
                </c:pt>
                <c:pt idx="13">
                  <c:v>520</c:v>
                </c:pt>
                <c:pt idx="14">
                  <c:v>550</c:v>
                </c:pt>
                <c:pt idx="15">
                  <c:v>460</c:v>
                </c:pt>
                <c:pt idx="16">
                  <c:v>360</c:v>
                </c:pt>
                <c:pt idx="17">
                  <c:v>325</c:v>
                </c:pt>
                <c:pt idx="18">
                  <c:v>355</c:v>
                </c:pt>
                <c:pt idx="19">
                  <c:v>565</c:v>
                </c:pt>
                <c:pt idx="20">
                  <c:v>585</c:v>
                </c:pt>
                <c:pt idx="21">
                  <c:v>650</c:v>
                </c:pt>
                <c:pt idx="22">
                  <c:v>520</c:v>
                </c:pt>
                <c:pt idx="23">
                  <c:v>655</c:v>
                </c:pt>
                <c:pt idx="24">
                  <c:v>1015</c:v>
                </c:pt>
                <c:pt idx="25">
                  <c:v>1500</c:v>
                </c:pt>
                <c:pt idx="26">
                  <c:v>1160</c:v>
                </c:pt>
                <c:pt idx="27">
                  <c:v>1780</c:v>
                </c:pt>
                <c:pt idx="28">
                  <c:v>1650</c:v>
                </c:pt>
                <c:pt idx="29">
                  <c:v>1850</c:v>
                </c:pt>
                <c:pt idx="30">
                  <c:v>1600</c:v>
                </c:pt>
                <c:pt idx="31">
                  <c:v>1850</c:v>
                </c:pt>
                <c:pt idx="32">
                  <c:v>2440</c:v>
                </c:pt>
                <c:pt idx="33">
                  <c:v>2430</c:v>
                </c:pt>
                <c:pt idx="34">
                  <c:v>2850</c:v>
                </c:pt>
                <c:pt idx="35">
                  <c:v>2650</c:v>
                </c:pt>
                <c:pt idx="36">
                  <c:v>1900</c:v>
                </c:pt>
                <c:pt idx="37">
                  <c:v>2870</c:v>
                </c:pt>
                <c:pt idx="38">
                  <c:v>2220</c:v>
                </c:pt>
                <c:pt idx="39">
                  <c:v>2780</c:v>
                </c:pt>
                <c:pt idx="40">
                  <c:v>2700</c:v>
                </c:pt>
                <c:pt idx="41">
                  <c:v>2500</c:v>
                </c:pt>
                <c:pt idx="42">
                  <c:v>2500</c:v>
                </c:pt>
                <c:pt idx="43">
                  <c:v>2900</c:v>
                </c:pt>
                <c:pt idx="44">
                  <c:v>4200</c:v>
                </c:pt>
                <c:pt idx="45">
                  <c:v>4195</c:v>
                </c:pt>
                <c:pt idx="46">
                  <c:v>3510</c:v>
                </c:pt>
                <c:pt idx="47">
                  <c:v>3870</c:v>
                </c:pt>
                <c:pt idx="48">
                  <c:v>4195</c:v>
                </c:pt>
                <c:pt idx="49">
                  <c:v>3500</c:v>
                </c:pt>
                <c:pt idx="50">
                  <c:v>240</c:v>
                </c:pt>
                <c:pt idx="51">
                  <c:v>365</c:v>
                </c:pt>
                <c:pt idx="52">
                  <c:v>335</c:v>
                </c:pt>
                <c:pt idx="53">
                  <c:v>530</c:v>
                </c:pt>
                <c:pt idx="54">
                  <c:v>660</c:v>
                </c:pt>
                <c:pt idx="55">
                  <c:v>665</c:v>
                </c:pt>
                <c:pt idx="56">
                  <c:v>675</c:v>
                </c:pt>
              </c:numCache>
            </c:numRef>
          </c:xVal>
          <c:yVal>
            <c:numRef>
              <c:f>Sheet1!$DA$18:$FE$18</c:f>
              <c:numCache>
                <c:formatCode>General</c:formatCode>
                <c:ptCount val="57"/>
                <c:pt idx="0">
                  <c:v>1365</c:v>
                </c:pt>
                <c:pt idx="1">
                  <c:v>1365</c:v>
                </c:pt>
                <c:pt idx="2">
                  <c:v>1365</c:v>
                </c:pt>
                <c:pt idx="3">
                  <c:v>1102.5</c:v>
                </c:pt>
                <c:pt idx="4">
                  <c:v>1102.5</c:v>
                </c:pt>
                <c:pt idx="5">
                  <c:v>1102.5</c:v>
                </c:pt>
                <c:pt idx="6">
                  <c:v>1575</c:v>
                </c:pt>
                <c:pt idx="7">
                  <c:v>1575</c:v>
                </c:pt>
                <c:pt idx="8">
                  <c:v>1575</c:v>
                </c:pt>
                <c:pt idx="9">
                  <c:v>1575</c:v>
                </c:pt>
                <c:pt idx="10">
                  <c:v>1820</c:v>
                </c:pt>
                <c:pt idx="11">
                  <c:v>1820</c:v>
                </c:pt>
                <c:pt idx="12">
                  <c:v>1820</c:v>
                </c:pt>
                <c:pt idx="13">
                  <c:v>1820</c:v>
                </c:pt>
                <c:pt idx="14">
                  <c:v>1312.5</c:v>
                </c:pt>
                <c:pt idx="15">
                  <c:v>1312.5</c:v>
                </c:pt>
                <c:pt idx="16">
                  <c:v>1312.5</c:v>
                </c:pt>
                <c:pt idx="17">
                  <c:v>1312.5</c:v>
                </c:pt>
                <c:pt idx="18">
                  <c:v>1312.5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1540</c:v>
                </c:pt>
                <c:pt idx="23">
                  <c:v>2012.5</c:v>
                </c:pt>
                <c:pt idx="24">
                  <c:v>2665.6</c:v>
                </c:pt>
                <c:pt idx="25">
                  <c:v>2665.6</c:v>
                </c:pt>
                <c:pt idx="26">
                  <c:v>2665.6</c:v>
                </c:pt>
                <c:pt idx="27">
                  <c:v>3155.6000000000004</c:v>
                </c:pt>
                <c:pt idx="28">
                  <c:v>3155.6000000000004</c:v>
                </c:pt>
                <c:pt idx="29">
                  <c:v>3729.6000000000004</c:v>
                </c:pt>
                <c:pt idx="30">
                  <c:v>3729.6000000000004</c:v>
                </c:pt>
                <c:pt idx="31">
                  <c:v>3729.6000000000004</c:v>
                </c:pt>
                <c:pt idx="32">
                  <c:v>3981.6000000000004</c:v>
                </c:pt>
                <c:pt idx="33">
                  <c:v>3981.6000000000004</c:v>
                </c:pt>
                <c:pt idx="34">
                  <c:v>3981.6000000000004</c:v>
                </c:pt>
                <c:pt idx="35">
                  <c:v>3981.6000000000004</c:v>
                </c:pt>
                <c:pt idx="36">
                  <c:v>3477.6000000000004</c:v>
                </c:pt>
                <c:pt idx="37">
                  <c:v>4296.6000000000004</c:v>
                </c:pt>
                <c:pt idx="38">
                  <c:v>4296.6000000000004</c:v>
                </c:pt>
                <c:pt idx="39">
                  <c:v>4296.6000000000004</c:v>
                </c:pt>
                <c:pt idx="40">
                  <c:v>3855.6000000000004</c:v>
                </c:pt>
                <c:pt idx="41">
                  <c:v>3855.6000000000004</c:v>
                </c:pt>
                <c:pt idx="42">
                  <c:v>4107.6000000000004</c:v>
                </c:pt>
                <c:pt idx="43">
                  <c:v>4107.6000000000004</c:v>
                </c:pt>
                <c:pt idx="44">
                  <c:v>5310.9</c:v>
                </c:pt>
                <c:pt idx="45">
                  <c:v>5310.9</c:v>
                </c:pt>
                <c:pt idx="46">
                  <c:v>5310.9</c:v>
                </c:pt>
                <c:pt idx="47">
                  <c:v>5310.9</c:v>
                </c:pt>
                <c:pt idx="48">
                  <c:v>5310.9</c:v>
                </c:pt>
                <c:pt idx="49">
                  <c:v>5310.9</c:v>
                </c:pt>
                <c:pt idx="50">
                  <c:v>2280</c:v>
                </c:pt>
                <c:pt idx="51">
                  <c:v>2520</c:v>
                </c:pt>
                <c:pt idx="52">
                  <c:v>2520</c:v>
                </c:pt>
                <c:pt idx="53">
                  <c:v>2760</c:v>
                </c:pt>
                <c:pt idx="54">
                  <c:v>2760</c:v>
                </c:pt>
                <c:pt idx="55">
                  <c:v>3000</c:v>
                </c:pt>
                <c:pt idx="56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8-4D71-9E5C-9B6E065B9F79}"/>
            </c:ext>
          </c:extLst>
        </c:ser>
        <c:ser>
          <c:idx val="2"/>
          <c:order val="2"/>
          <c:tx>
            <c:v>Scorpion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Sheet1!$FF$4:$HC$4</c:f>
              <c:numCache>
                <c:formatCode>General</c:formatCode>
                <c:ptCount val="50"/>
                <c:pt idx="0">
                  <c:v>32.5</c:v>
                </c:pt>
                <c:pt idx="1">
                  <c:v>130</c:v>
                </c:pt>
                <c:pt idx="2">
                  <c:v>110</c:v>
                </c:pt>
                <c:pt idx="3">
                  <c:v>110</c:v>
                </c:pt>
                <c:pt idx="4">
                  <c:v>45</c:v>
                </c:pt>
                <c:pt idx="5">
                  <c:v>133</c:v>
                </c:pt>
                <c:pt idx="6">
                  <c:v>155</c:v>
                </c:pt>
                <c:pt idx="7">
                  <c:v>72</c:v>
                </c:pt>
                <c:pt idx="8">
                  <c:v>80</c:v>
                </c:pt>
                <c:pt idx="9">
                  <c:v>192</c:v>
                </c:pt>
                <c:pt idx="10">
                  <c:v>192</c:v>
                </c:pt>
                <c:pt idx="11">
                  <c:v>222</c:v>
                </c:pt>
                <c:pt idx="12">
                  <c:v>326</c:v>
                </c:pt>
                <c:pt idx="13">
                  <c:v>370</c:v>
                </c:pt>
                <c:pt idx="14">
                  <c:v>237</c:v>
                </c:pt>
                <c:pt idx="15">
                  <c:v>296</c:v>
                </c:pt>
                <c:pt idx="16">
                  <c:v>370</c:v>
                </c:pt>
                <c:pt idx="17">
                  <c:v>518</c:v>
                </c:pt>
                <c:pt idx="18">
                  <c:v>370</c:v>
                </c:pt>
                <c:pt idx="19">
                  <c:v>425</c:v>
                </c:pt>
                <c:pt idx="20">
                  <c:v>550</c:v>
                </c:pt>
                <c:pt idx="21">
                  <c:v>600</c:v>
                </c:pt>
                <c:pt idx="22">
                  <c:v>640</c:v>
                </c:pt>
                <c:pt idx="23">
                  <c:v>800</c:v>
                </c:pt>
                <c:pt idx="24">
                  <c:v>780</c:v>
                </c:pt>
                <c:pt idx="25">
                  <c:v>840</c:v>
                </c:pt>
                <c:pt idx="26">
                  <c:v>4200</c:v>
                </c:pt>
                <c:pt idx="27">
                  <c:v>1000</c:v>
                </c:pt>
                <c:pt idx="28">
                  <c:v>1025</c:v>
                </c:pt>
                <c:pt idx="29">
                  <c:v>1050</c:v>
                </c:pt>
                <c:pt idx="30">
                  <c:v>1500</c:v>
                </c:pt>
                <c:pt idx="31">
                  <c:v>1850</c:v>
                </c:pt>
                <c:pt idx="32">
                  <c:v>1500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1025</c:v>
                </c:pt>
                <c:pt idx="37">
                  <c:v>1050</c:v>
                </c:pt>
                <c:pt idx="38">
                  <c:v>2700</c:v>
                </c:pt>
                <c:pt idx="39">
                  <c:v>2400</c:v>
                </c:pt>
                <c:pt idx="40">
                  <c:v>2600</c:v>
                </c:pt>
                <c:pt idx="41">
                  <c:v>2960</c:v>
                </c:pt>
                <c:pt idx="42">
                  <c:v>2450</c:v>
                </c:pt>
                <c:pt idx="43">
                  <c:v>3150</c:v>
                </c:pt>
                <c:pt idx="44">
                  <c:v>2800</c:v>
                </c:pt>
                <c:pt idx="45">
                  <c:v>2590</c:v>
                </c:pt>
                <c:pt idx="46">
                  <c:v>3750</c:v>
                </c:pt>
                <c:pt idx="47">
                  <c:v>3900</c:v>
                </c:pt>
                <c:pt idx="48">
                  <c:v>4884</c:v>
                </c:pt>
                <c:pt idx="49">
                  <c:v>4220</c:v>
                </c:pt>
              </c:numCache>
            </c:numRef>
          </c:xVal>
          <c:yVal>
            <c:numRef>
              <c:f>Sheet1!$FF$18:$HC$18</c:f>
              <c:numCache>
                <c:formatCode>General</c:formatCode>
                <c:ptCount val="50"/>
                <c:pt idx="0">
                  <c:v>368</c:v>
                </c:pt>
                <c:pt idx="1">
                  <c:v>641.69999999999993</c:v>
                </c:pt>
                <c:pt idx="2">
                  <c:v>641.69999999999993</c:v>
                </c:pt>
                <c:pt idx="3">
                  <c:v>641.69999999999993</c:v>
                </c:pt>
                <c:pt idx="4">
                  <c:v>414</c:v>
                </c:pt>
                <c:pt idx="5">
                  <c:v>725.4</c:v>
                </c:pt>
                <c:pt idx="6">
                  <c:v>725.4</c:v>
                </c:pt>
                <c:pt idx="7">
                  <c:v>619.15700000000004</c:v>
                </c:pt>
                <c:pt idx="8">
                  <c:v>619.15700000000004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  <c:pt idx="13">
                  <c:v>837</c:v>
                </c:pt>
                <c:pt idx="14">
                  <c:v>920.69999999999993</c:v>
                </c:pt>
                <c:pt idx="15">
                  <c:v>920.69999999999993</c:v>
                </c:pt>
                <c:pt idx="16">
                  <c:v>920.69999999999993</c:v>
                </c:pt>
                <c:pt idx="17">
                  <c:v>920.69999999999993</c:v>
                </c:pt>
                <c:pt idx="18">
                  <c:v>1265.625</c:v>
                </c:pt>
                <c:pt idx="19">
                  <c:v>1265.625</c:v>
                </c:pt>
                <c:pt idx="20">
                  <c:v>1490.625</c:v>
                </c:pt>
                <c:pt idx="21">
                  <c:v>1490.625</c:v>
                </c:pt>
                <c:pt idx="22">
                  <c:v>1490.625</c:v>
                </c:pt>
                <c:pt idx="23">
                  <c:v>1715.625</c:v>
                </c:pt>
                <c:pt idx="24">
                  <c:v>1715.625</c:v>
                </c:pt>
                <c:pt idx="25">
                  <c:v>1715.625</c:v>
                </c:pt>
                <c:pt idx="26">
                  <c:v>3007.35</c:v>
                </c:pt>
                <c:pt idx="27">
                  <c:v>1940.625</c:v>
                </c:pt>
                <c:pt idx="28">
                  <c:v>1940.625</c:v>
                </c:pt>
                <c:pt idx="29">
                  <c:v>1940.625</c:v>
                </c:pt>
                <c:pt idx="30">
                  <c:v>2256.7349999999997</c:v>
                </c:pt>
                <c:pt idx="31">
                  <c:v>2256.7349999999997</c:v>
                </c:pt>
                <c:pt idx="32">
                  <c:v>2256.7349999999997</c:v>
                </c:pt>
                <c:pt idx="33">
                  <c:v>2645.49</c:v>
                </c:pt>
                <c:pt idx="34">
                  <c:v>2645.49</c:v>
                </c:pt>
                <c:pt idx="35">
                  <c:v>2645.49</c:v>
                </c:pt>
                <c:pt idx="36">
                  <c:v>2343.75</c:v>
                </c:pt>
                <c:pt idx="37">
                  <c:v>2343.75</c:v>
                </c:pt>
                <c:pt idx="38">
                  <c:v>3167.12</c:v>
                </c:pt>
                <c:pt idx="39">
                  <c:v>3167.12</c:v>
                </c:pt>
                <c:pt idx="40">
                  <c:v>3167.12</c:v>
                </c:pt>
                <c:pt idx="41">
                  <c:v>3167.12</c:v>
                </c:pt>
                <c:pt idx="42">
                  <c:v>3972.0480000000002</c:v>
                </c:pt>
                <c:pt idx="43">
                  <c:v>3972.0480000000002</c:v>
                </c:pt>
                <c:pt idx="44">
                  <c:v>3972.0480000000002</c:v>
                </c:pt>
                <c:pt idx="45">
                  <c:v>3588</c:v>
                </c:pt>
                <c:pt idx="46">
                  <c:v>4616.1279999999997</c:v>
                </c:pt>
                <c:pt idx="47">
                  <c:v>4616.1279999999997</c:v>
                </c:pt>
                <c:pt idx="48">
                  <c:v>5392.64</c:v>
                </c:pt>
                <c:pt idx="49">
                  <c:v>5392.64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8-4D71-9E5C-9B6E065B9F7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Sheet3!$W$52:$GA$52</c:f>
              <c:numCache>
                <c:formatCode>General</c:formatCode>
                <c:ptCount val="1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</c:numCache>
            </c:numRef>
          </c:xVal>
          <c:yVal>
            <c:numRef>
              <c:f>Sheet3!$W$53:$GA$53</c:f>
              <c:numCache>
                <c:formatCode>General</c:formatCode>
                <c:ptCount val="161"/>
                <c:pt idx="0">
                  <c:v>0</c:v>
                </c:pt>
                <c:pt idx="1">
                  <c:v>603.59640953163421</c:v>
                </c:pt>
                <c:pt idx="2">
                  <c:v>904.23198807549886</c:v>
                </c:pt>
                <c:pt idx="3">
                  <c:v>1145.4080135033116</c:v>
                </c:pt>
                <c:pt idx="4">
                  <c:v>1354.6062821901487</c:v>
                </c:pt>
                <c:pt idx="5">
                  <c:v>1542.8445122597714</c:v>
                </c:pt>
                <c:pt idx="6">
                  <c:v>1715.9057755353106</c:v>
                </c:pt>
                <c:pt idx="7">
                  <c:v>1877.2870901841266</c:v>
                </c:pt>
                <c:pt idx="8">
                  <c:v>2029.3002282018442</c:v>
                </c:pt>
                <c:pt idx="9">
                  <c:v>2173.5707778905276</c:v>
                </c:pt>
                <c:pt idx="10">
                  <c:v>2311.2949954333881</c:v>
                </c:pt>
                <c:pt idx="11">
                  <c:v>2443.3845029470003</c:v>
                </c:pt>
                <c:pt idx="12">
                  <c:v>2570.553545814636</c:v>
                </c:pt>
                <c:pt idx="13">
                  <c:v>2693.3744905819749</c:v>
                </c:pt>
                <c:pt idx="14">
                  <c:v>2812.3146707629589</c:v>
                </c:pt>
                <c:pt idx="15">
                  <c:v>2927.7617295689597</c:v>
                </c:pt>
                <c:pt idx="16">
                  <c:v>3040.0415754177025</c:v>
                </c:pt>
                <c:pt idx="17">
                  <c:v>3149.4314288125825</c:v>
                </c:pt>
                <c:pt idx="18">
                  <c:v>3256.1695110808228</c:v>
                </c:pt>
                <c:pt idx="19">
                  <c:v>3360.4623770430239</c:v>
                </c:pt>
                <c:pt idx="20">
                  <c:v>3462.4905578404546</c:v>
                </c:pt>
                <c:pt idx="21">
                  <c:v>3562.4129679825746</c:v>
                </c:pt>
                <c:pt idx="22">
                  <c:v>3660.3703929369381</c:v>
                </c:pt>
                <c:pt idx="23">
                  <c:v>3756.4882819707382</c:v>
                </c:pt>
                <c:pt idx="24">
                  <c:v>3850.8790086907793</c:v>
                </c:pt>
                <c:pt idx="25">
                  <c:v>3943.6437185853397</c:v>
                </c:pt>
                <c:pt idx="26">
                  <c:v>4034.8738524481487</c:v>
                </c:pt>
                <c:pt idx="27">
                  <c:v>4124.6524127674702</c:v>
                </c:pt>
                <c:pt idx="28">
                  <c:v>4213.0550243185398</c:v>
                </c:pt>
                <c:pt idx="29">
                  <c:v>4300.1508285253467</c:v>
                </c:pt>
                <c:pt idx="30">
                  <c:v>4386.0032424542678</c:v>
                </c:pt>
                <c:pt idx="31">
                  <c:v>4470.6706067382847</c:v>
                </c:pt>
                <c:pt idx="32">
                  <c:v>4554.2067417285634</c:v>
                </c:pt>
                <c:pt idx="33">
                  <c:v>4636.661427321872</c:v>
                </c:pt>
                <c:pt idx="34">
                  <c:v>4718.0808189241025</c:v>
                </c:pt>
                <c:pt idx="35">
                  <c:v>4798.5078096706275</c:v>
                </c:pt>
                <c:pt idx="36">
                  <c:v>4877.982347178171</c:v>
                </c:pt>
                <c:pt idx="37">
                  <c:v>4956.5417116352182</c:v>
                </c:pt>
                <c:pt idx="38">
                  <c:v>5034.2207608630242</c:v>
                </c:pt>
                <c:pt idx="39">
                  <c:v>5111.0521470328786</c:v>
                </c:pt>
                <c:pt idx="40">
                  <c:v>5187.066508957806</c:v>
                </c:pt>
                <c:pt idx="41">
                  <c:v>5262.2926432510731</c:v>
                </c:pt>
                <c:pt idx="42">
                  <c:v>5336.7576571311565</c:v>
                </c:pt>
                <c:pt idx="43">
                  <c:v>5410.4871052296012</c:v>
                </c:pt>
                <c:pt idx="44">
                  <c:v>5483.5051124083921</c:v>
                </c:pt>
                <c:pt idx="45">
                  <c:v>5555.8344843018031</c:v>
                </c:pt>
                <c:pt idx="46">
                  <c:v>5627.4968070543127</c:v>
                </c:pt>
                <c:pt idx="47">
                  <c:v>5698.5125375215293</c:v>
                </c:pt>
                <c:pt idx="48">
                  <c:v>5768.9010850290269</c:v>
                </c:pt>
                <c:pt idx="49">
                  <c:v>5838.680885637853</c:v>
                </c:pt>
                <c:pt idx="50">
                  <c:v>5907.8694697420779</c:v>
                </c:pt>
                <c:pt idx="51">
                  <c:v>5976.4835237179459</c:v>
                </c:pt>
                <c:pt idx="52">
                  <c:v>6044.5389462539915</c:v>
                </c:pt>
                <c:pt idx="53">
                  <c:v>6112.0508999143867</c:v>
                </c:pt>
                <c:pt idx="54">
                  <c:v>6179.0338584207029</c:v>
                </c:pt>
                <c:pt idx="55">
                  <c:v>6245.5016500802813</c:v>
                </c:pt>
                <c:pt idx="56">
                  <c:v>6311.4674977392679</c:v>
                </c:pt>
                <c:pt idx="57">
                  <c:v>6376.9440555953788</c:v>
                </c:pt>
                <c:pt idx="58">
                  <c:v>6441.943443167861</c:v>
                </c:pt>
                <c:pt idx="59">
                  <c:v>6506.477276689172</c:v>
                </c:pt>
                <c:pt idx="60">
                  <c:v>6570.5566981543752</c:v>
                </c:pt>
                <c:pt idx="61">
                  <c:v>6634.1924022390886</c:v>
                </c:pt>
                <c:pt idx="62">
                  <c:v>6697.3946612745603</c:v>
                </c:pt>
                <c:pt idx="63">
                  <c:v>6760.1733484491624</c:v>
                </c:pt>
                <c:pt idx="64">
                  <c:v>6822.5379593882917</c:v>
                </c:pt>
                <c:pt idx="65">
                  <c:v>6884.4976322495413</c:v>
                </c:pt>
                <c:pt idx="66">
                  <c:v>6946.061166456464</c:v>
                </c:pt>
                <c:pt idx="67">
                  <c:v>7007.2370401823728</c:v>
                </c:pt>
                <c:pt idx="68">
                  <c:v>7068.0334266849732</c:v>
                </c:pt>
                <c:pt idx="69">
                  <c:v>7128.4582095829555</c:v>
                </c:pt>
                <c:pt idx="70">
                  <c:v>7188.5189971576137</c:v>
                </c:pt>
                <c:pt idx="71">
                  <c:v>7248.2231357545143</c:v>
                </c:pt>
                <c:pt idx="72">
                  <c:v>7307.5777223537916</c:v>
                </c:pt>
                <c:pt idx="73">
                  <c:v>7366.5896163714351</c:v>
                </c:pt>
                <c:pt idx="74">
                  <c:v>7425.2654507484394</c:v>
                </c:pt>
                <c:pt idx="75">
                  <c:v>7483.6116423799149</c:v>
                </c:pt>
                <c:pt idx="76">
                  <c:v>7541.6344019315266</c:v>
                </c:pt>
                <c:pt idx="77">
                  <c:v>7599.3397430870109</c:v>
                </c:pt>
                <c:pt idx="78">
                  <c:v>7656.7334912665274</c:v>
                </c:pt>
                <c:pt idx="79">
                  <c:v>7713.8212918526579</c:v>
                </c:pt>
                <c:pt idx="80">
                  <c:v>7770.6086179575559</c:v>
                </c:pt>
                <c:pt idx="81">
                  <c:v>7827.1007777623836</c:v>
                </c:pt>
                <c:pt idx="82">
                  <c:v>7883.3029214575072</c:v>
                </c:pt>
                <c:pt idx="83">
                  <c:v>7939.220047809773</c:v>
                </c:pt>
                <c:pt idx="84">
                  <c:v>7994.8570103811071</c:v>
                </c:pt>
                <c:pt idx="85">
                  <c:v>8050.2185234209683</c:v>
                </c:pt>
                <c:pt idx="86">
                  <c:v>8105.3091674532443</c:v>
                </c:pt>
                <c:pt idx="87">
                  <c:v>8160.1333945769602</c:v>
                </c:pt>
                <c:pt idx="88">
                  <c:v>8214.695533498425</c:v>
                </c:pt>
                <c:pt idx="89">
                  <c:v>8268.9997943114231</c:v>
                </c:pt>
                <c:pt idx="90">
                  <c:v>8323.0502730406661</c:v>
                </c:pt>
                <c:pt idx="91">
                  <c:v>8376.8509559628183</c:v>
                </c:pt>
                <c:pt idx="92">
                  <c:v>8430.4057237181987</c:v>
                </c:pt>
                <c:pt idx="93">
                  <c:v>8483.7183552255301</c:v>
                </c:pt>
                <c:pt idx="94">
                  <c:v>8536.7925314111708</c:v>
                </c:pt>
                <c:pt idx="95">
                  <c:v>8589.6318387635019</c:v>
                </c:pt>
                <c:pt idx="96">
                  <c:v>8642.2397727223633</c:v>
                </c:pt>
                <c:pt idx="97">
                  <c:v>8694.6197409128908</c:v>
                </c:pt>
                <c:pt idx="98">
                  <c:v>8746.7750662324524</c:v>
                </c:pt>
                <c:pt idx="99">
                  <c:v>8798.7089897986425</c:v>
                </c:pt>
                <c:pt idx="100">
                  <c:v>8850.4246737661415</c:v>
                </c:pt>
                <c:pt idx="101">
                  <c:v>8901.9252040192314</c:v>
                </c:pt>
                <c:pt idx="102">
                  <c:v>8953.2135927470408</c:v>
                </c:pt>
                <c:pt idx="103">
                  <c:v>9004.2927809072535</c:v>
                </c:pt>
                <c:pt idx="104">
                  <c:v>9055.1656405845133</c:v>
                </c:pt>
                <c:pt idx="105">
                  <c:v>9105.8349772488291</c:v>
                </c:pt>
                <c:pt idx="106">
                  <c:v>9156.303531919164</c:v>
                </c:pt>
                <c:pt idx="107">
                  <c:v>9206.5739832370145</c:v>
                </c:pt>
                <c:pt idx="108">
                  <c:v>9256.6489494546131</c:v>
                </c:pt>
                <c:pt idx="109">
                  <c:v>9306.5309903418474</c:v>
                </c:pt>
                <c:pt idx="110">
                  <c:v>9356.2226090162403</c:v>
                </c:pt>
                <c:pt idx="111">
                  <c:v>9405.7262536994167</c:v>
                </c:pt>
                <c:pt idx="112">
                  <c:v>9455.044319403898</c:v>
                </c:pt>
                <c:pt idx="113">
                  <c:v>9504.1791495534271</c:v>
                </c:pt>
                <c:pt idx="114">
                  <c:v>9553.1330375401085</c:v>
                </c:pt>
                <c:pt idx="115">
                  <c:v>9601.9082282214003</c:v>
                </c:pt>
                <c:pt idx="116">
                  <c:v>9650.5069193595318</c:v>
                </c:pt>
                <c:pt idx="117">
                  <c:v>9698.9312630063869</c:v>
                </c:pt>
                <c:pt idx="118">
                  <c:v>9747.1833668360614</c:v>
                </c:pt>
                <c:pt idx="119">
                  <c:v>9795.2652954277455</c:v>
                </c:pt>
                <c:pt idx="120">
                  <c:v>9843.1790715009793</c:v>
                </c:pt>
                <c:pt idx="121">
                  <c:v>9890.9266771055536</c:v>
                </c:pt>
                <c:pt idx="122">
                  <c:v>9938.5100547680177</c:v>
                </c:pt>
                <c:pt idx="123">
                  <c:v>9985.931108596842</c:v>
                </c:pt>
                <c:pt idx="124">
                  <c:v>10033.191705347837</c:v>
                </c:pt>
                <c:pt idx="125">
                  <c:v>10080.293675451754</c:v>
                </c:pt>
                <c:pt idx="126">
                  <c:v>10127.238814005605</c:v>
                </c:pt>
                <c:pt idx="127">
                  <c:v>10174.02888172936</c:v>
                </c:pt>
                <c:pt idx="128">
                  <c:v>10220.665605889286</c:v>
                </c:pt>
                <c:pt idx="129">
                  <c:v>10267.150681189614</c:v>
                </c:pt>
                <c:pt idx="130">
                  <c:v>10313.485770633653</c:v>
                </c:pt>
                <c:pt idx="131">
                  <c:v>10359.672506355684</c:v>
                </c:pt>
                <c:pt idx="132">
                  <c:v>10405.712490424905</c:v>
                </c:pt>
                <c:pt idx="133">
                  <c:v>10451.60729562244</c:v>
                </c:pt>
                <c:pt idx="134">
                  <c:v>10497.358466192652</c:v>
                </c:pt>
                <c:pt idx="135">
                  <c:v>10542.967518569722</c:v>
                </c:pt>
                <c:pt idx="136">
                  <c:v>10588.435942080398</c:v>
                </c:pt>
                <c:pt idx="137">
                  <c:v>10633.765199624111</c:v>
                </c:pt>
                <c:pt idx="138">
                  <c:v>10678.956728331044</c:v>
                </c:pt>
                <c:pt idx="139">
                  <c:v>10724.011940199302</c:v>
                </c:pt>
                <c:pt idx="140">
                  <c:v>10768.932222711739</c:v>
                </c:pt>
                <c:pt idx="141">
                  <c:v>10813.718939433447</c:v>
                </c:pt>
                <c:pt idx="142">
                  <c:v>10858.373430590529</c:v>
                </c:pt>
                <c:pt idx="143">
                  <c:v>10902.897013630884</c:v>
                </c:pt>
                <c:pt idx="144">
                  <c:v>10947.290983767676</c:v>
                </c:pt>
                <c:pt idx="145">
                  <c:v>10991.556614506229</c:v>
                </c:pt>
                <c:pt idx="146">
                  <c:v>11035.695158154786</c:v>
                </c:pt>
                <c:pt idx="147">
                  <c:v>11079.707846319976</c:v>
                </c:pt>
                <c:pt idx="148">
                  <c:v>11123.595890387245</c:v>
                </c:pt>
                <c:pt idx="149">
                  <c:v>11167.360481987136</c:v>
                </c:pt>
                <c:pt idx="150">
                  <c:v>11211.00279344768</c:v>
                </c:pt>
                <c:pt idx="151">
                  <c:v>11254.523978233439</c:v>
                </c:pt>
                <c:pt idx="152">
                  <c:v>11297.925171371848</c:v>
                </c:pt>
                <c:pt idx="153">
                  <c:v>11341.207489867073</c:v>
                </c:pt>
                <c:pt idx="154">
                  <c:v>11384.372033102001</c:v>
                </c:pt>
                <c:pt idx="155">
                  <c:v>11427.419883228678</c:v>
                </c:pt>
                <c:pt idx="156">
                  <c:v>11470.352105547661</c:v>
                </c:pt>
                <c:pt idx="157">
                  <c:v>11513.169748876668</c:v>
                </c:pt>
                <c:pt idx="158">
                  <c:v>11555.873845908756</c:v>
                </c:pt>
                <c:pt idx="159">
                  <c:v>11598.465413560683</c:v>
                </c:pt>
                <c:pt idx="160">
                  <c:v>11640.945453311413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8-4D71-9E5C-9B6E065B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94016"/>
        <c:axId val="1625172208"/>
      </c:scatterChart>
      <c:valAx>
        <c:axId val="18248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72208"/>
        <c:crosses val="autoZero"/>
        <c:crossBetween val="midCat"/>
      </c:valAx>
      <c:valAx>
        <c:axId val="16251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6DEFEDCC-346F-4D72-B2BF-364C1C6D3A6A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69453608-D73E-44B4-A4B2-1886EBA82219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44</xdr:row>
      <xdr:rowOff>0</xdr:rowOff>
    </xdr:from>
    <xdr:to>
      <xdr:col>9</xdr:col>
      <xdr:colOff>91440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030AD-7892-4CC0-95CB-5FBA093E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43</xdr:row>
      <xdr:rowOff>99060</xdr:rowOff>
    </xdr:from>
    <xdr:to>
      <xdr:col>16</xdr:col>
      <xdr:colOff>106680</xdr:colOff>
      <xdr:row>58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85199-2F42-4296-A0A1-72FF76C67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518160</xdr:colOff>
      <xdr:row>45</xdr:row>
      <xdr:rowOff>45720</xdr:rowOff>
    </xdr:from>
    <xdr:to>
      <xdr:col>23</xdr:col>
      <xdr:colOff>213360</xdr:colOff>
      <xdr:row>60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D5133-179F-4C51-8ABF-C06CA730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202</xdr:col>
      <xdr:colOff>30480</xdr:colOff>
      <xdr:row>9</xdr:row>
      <xdr:rowOff>167640</xdr:rowOff>
    </xdr:from>
    <xdr:to>
      <xdr:col>209</xdr:col>
      <xdr:colOff>335280</xdr:colOff>
      <xdr:row>24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2D9334-E60F-47CF-96F5-7F8AE1325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199</xdr:col>
      <xdr:colOff>91440</xdr:colOff>
      <xdr:row>28</xdr:row>
      <xdr:rowOff>121920</xdr:rowOff>
    </xdr:from>
    <xdr:to>
      <xdr:col>206</xdr:col>
      <xdr:colOff>396240</xdr:colOff>
      <xdr:row>43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926246B-9CA4-4BC5-A26B-D687F6AC7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36180" y="5242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199</xdr:col>
      <xdr:colOff>91440</xdr:colOff>
      <xdr:row>42</xdr:row>
      <xdr:rowOff>60960</xdr:rowOff>
    </xdr:from>
    <xdr:to>
      <xdr:col>206</xdr:col>
      <xdr:colOff>396240</xdr:colOff>
      <xdr:row>57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191BB63-B654-4C89-A823-22A0C8D06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36180" y="7741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335280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E4EF0-F870-45BC-B244-678418037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18</xdr:col>
      <xdr:colOff>289560</xdr:colOff>
      <xdr:row>38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BB67A-4CC1-418B-BE40-9A7F56DD3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18</xdr:col>
      <xdr:colOff>182880</xdr:colOff>
      <xdr:row>58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78F2D-51D8-42A0-9558-C9BF7977A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orpionsystem.com/catalog/aeroplane/motors_1/sii-40/SII-4025-440/" TargetMode="External"/><Relationship Id="rId13" Type="http://schemas.openxmlformats.org/officeDocument/2006/relationships/hyperlink" Target="http://www.scorpionsystem.com/catalog/aeroplane/motors_1/sii-40/SII-4035-450/" TargetMode="External"/><Relationship Id="rId3" Type="http://schemas.openxmlformats.org/officeDocument/2006/relationships/hyperlink" Target="http://www.scorpionsystem.com/catalog/aeroplane/motors_1/turbax_kit/Turbax_Conversion_Kit/" TargetMode="External"/><Relationship Id="rId7" Type="http://schemas.openxmlformats.org/officeDocument/2006/relationships/hyperlink" Target="http://www.scorpionsystem.com/catalog/aeroplane/motors_1/sii-40/SII-4025-330/" TargetMode="External"/><Relationship Id="rId12" Type="http://schemas.openxmlformats.org/officeDocument/2006/relationships/hyperlink" Target="http://www.scorpionsystem.com/catalog/aeroplane/motors_1/sii-40/SII-4035-380/" TargetMode="External"/><Relationship Id="rId2" Type="http://schemas.openxmlformats.org/officeDocument/2006/relationships/hyperlink" Target="http://www.scorpionsystem.com/catalog/aeroplane/motors_1/s-18/S_1805_2250/" TargetMode="External"/><Relationship Id="rId1" Type="http://schemas.openxmlformats.org/officeDocument/2006/relationships/hyperlink" Target="http://www.scorpionsystem.com/catalog/aeroplane/motors_1/s-18/S_1804_1650/" TargetMode="External"/><Relationship Id="rId6" Type="http://schemas.openxmlformats.org/officeDocument/2006/relationships/hyperlink" Target="http://www.scorpionsystem.com/catalog/aeroplane/motors_1/sii-40/SII_4020-630/" TargetMode="External"/><Relationship Id="rId11" Type="http://schemas.openxmlformats.org/officeDocument/2006/relationships/hyperlink" Target="http://www.scorpionsystem.com/catalog/aeroplane/motors_1/sii-40/SII-4035-330/" TargetMode="External"/><Relationship Id="rId5" Type="http://schemas.openxmlformats.org/officeDocument/2006/relationships/hyperlink" Target="http://www.scorpionsystem.com/catalog/aeroplane/motors_1/sii-40/SII_4020-540/" TargetMode="External"/><Relationship Id="rId10" Type="http://schemas.openxmlformats.org/officeDocument/2006/relationships/hyperlink" Target="http://www.scorpionsystem.com/catalog/aeroplane/motors_1/sii-40/SII-4035-250/" TargetMode="External"/><Relationship Id="rId4" Type="http://schemas.openxmlformats.org/officeDocument/2006/relationships/hyperlink" Target="http://www.scorpionsystem.com/catalog/aeroplane/motors_1/sii-40/SII_4020-420/" TargetMode="External"/><Relationship Id="rId9" Type="http://schemas.openxmlformats.org/officeDocument/2006/relationships/hyperlink" Target="http://www.scorpionsystem.com/catalog/aeroplane/motors_1/sii-40/SII-4025-520/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delmotors.cz/product/detail/4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5"/>
  <sheetViews>
    <sheetView tabSelected="1" topLeftCell="A34" zoomScaleNormal="100" workbookViewId="0">
      <pane xSplit="1" topLeftCell="B1" activePane="topRight" state="frozen"/>
      <selection pane="topRight" activeCell="M42" sqref="M42"/>
    </sheetView>
  </sheetViews>
  <sheetFormatPr defaultRowHeight="14.4" x14ac:dyDescent="0.3"/>
  <cols>
    <col min="1" max="1" width="8.88671875" style="1"/>
    <col min="2" max="3" width="11" style="1" bestFit="1" customWidth="1"/>
    <col min="4" max="26" width="8.88671875" style="1"/>
    <col min="27" max="27" width="11" style="1" bestFit="1" customWidth="1"/>
    <col min="28" max="16384" width="8.88671875" style="1"/>
  </cols>
  <sheetData>
    <row r="1" spans="1:211" x14ac:dyDescent="0.3">
      <c r="A1" s="1" t="s">
        <v>12</v>
      </c>
      <c r="B1" s="1" t="s">
        <v>223</v>
      </c>
      <c r="C1" s="1" t="s">
        <v>223</v>
      </c>
      <c r="D1" s="1" t="s">
        <v>223</v>
      </c>
      <c r="E1" s="1" t="s">
        <v>223</v>
      </c>
      <c r="F1" s="1" t="s">
        <v>223</v>
      </c>
      <c r="G1" s="1" t="s">
        <v>223</v>
      </c>
      <c r="H1" s="1" t="s">
        <v>223</v>
      </c>
      <c r="I1" s="1" t="s">
        <v>223</v>
      </c>
      <c r="J1" s="1" t="s">
        <v>223</v>
      </c>
      <c r="K1" s="1" t="s">
        <v>223</v>
      </c>
      <c r="L1" s="1" t="s">
        <v>223</v>
      </c>
      <c r="M1" s="1" t="s">
        <v>223</v>
      </c>
      <c r="N1" s="1" t="s">
        <v>223</v>
      </c>
      <c r="O1" s="1" t="s">
        <v>223</v>
      </c>
      <c r="P1" s="1" t="s">
        <v>223</v>
      </c>
      <c r="Q1" s="1" t="s">
        <v>223</v>
      </c>
      <c r="R1" s="1" t="s">
        <v>223</v>
      </c>
      <c r="S1" s="1" t="s">
        <v>223</v>
      </c>
      <c r="T1" s="1" t="s">
        <v>223</v>
      </c>
      <c r="U1" s="1" t="s">
        <v>223</v>
      </c>
      <c r="V1" s="1" t="s">
        <v>223</v>
      </c>
      <c r="W1" s="1" t="s">
        <v>223</v>
      </c>
      <c r="X1" s="1" t="s">
        <v>223</v>
      </c>
      <c r="Y1" s="1" t="s">
        <v>223</v>
      </c>
      <c r="Z1" s="1" t="s">
        <v>223</v>
      </c>
      <c r="AA1" s="1" t="s">
        <v>223</v>
      </c>
      <c r="AB1" s="1" t="s">
        <v>223</v>
      </c>
      <c r="AC1" s="1" t="s">
        <v>223</v>
      </c>
      <c r="AD1" s="1" t="s">
        <v>223</v>
      </c>
      <c r="AE1" s="1" t="s">
        <v>223</v>
      </c>
      <c r="AF1" s="1" t="s">
        <v>223</v>
      </c>
      <c r="AG1" s="1" t="s">
        <v>223</v>
      </c>
      <c r="AH1" s="1" t="s">
        <v>223</v>
      </c>
      <c r="AI1" s="1" t="s">
        <v>223</v>
      </c>
      <c r="AJ1" s="1" t="s">
        <v>223</v>
      </c>
      <c r="AK1" s="1" t="s">
        <v>223</v>
      </c>
      <c r="AL1" s="1" t="s">
        <v>223</v>
      </c>
      <c r="AM1" s="1" t="s">
        <v>223</v>
      </c>
      <c r="AN1" s="1" t="s">
        <v>223</v>
      </c>
      <c r="AO1" s="1" t="s">
        <v>223</v>
      </c>
      <c r="AP1" s="1" t="s">
        <v>223</v>
      </c>
      <c r="AQ1" s="1" t="s">
        <v>223</v>
      </c>
      <c r="AR1" s="1" t="s">
        <v>223</v>
      </c>
      <c r="AS1" s="1" t="s">
        <v>223</v>
      </c>
      <c r="AT1" s="1" t="s">
        <v>223</v>
      </c>
      <c r="AU1" s="1" t="s">
        <v>223</v>
      </c>
      <c r="AV1" s="1" t="s">
        <v>223</v>
      </c>
      <c r="AW1" s="1" t="s">
        <v>223</v>
      </c>
      <c r="AX1" s="1" t="s">
        <v>223</v>
      </c>
      <c r="AY1" s="1" t="s">
        <v>223</v>
      </c>
      <c r="AZ1" s="1" t="s">
        <v>223</v>
      </c>
      <c r="BA1" s="1" t="s">
        <v>223</v>
      </c>
      <c r="BB1" s="1" t="s">
        <v>223</v>
      </c>
      <c r="BC1" s="1" t="s">
        <v>223</v>
      </c>
      <c r="BD1" s="1" t="s">
        <v>223</v>
      </c>
      <c r="BE1" s="1" t="s">
        <v>223</v>
      </c>
      <c r="BF1" s="1" t="s">
        <v>223</v>
      </c>
      <c r="BG1" s="1" t="s">
        <v>223</v>
      </c>
      <c r="BH1" s="1" t="s">
        <v>223</v>
      </c>
      <c r="BI1" s="1" t="s">
        <v>223</v>
      </c>
      <c r="BJ1" s="1" t="s">
        <v>223</v>
      </c>
      <c r="BK1" s="1" t="s">
        <v>223</v>
      </c>
      <c r="BL1" s="1" t="s">
        <v>223</v>
      </c>
      <c r="BM1" s="1" t="s">
        <v>223</v>
      </c>
      <c r="BN1" s="1" t="s">
        <v>223</v>
      </c>
      <c r="BO1" s="1" t="s">
        <v>223</v>
      </c>
      <c r="BP1" s="1" t="s">
        <v>223</v>
      </c>
      <c r="BQ1" s="1" t="s">
        <v>223</v>
      </c>
      <c r="BR1" s="1" t="s">
        <v>223</v>
      </c>
      <c r="BS1" s="1" t="s">
        <v>223</v>
      </c>
      <c r="BT1" s="1" t="s">
        <v>223</v>
      </c>
      <c r="BU1" s="1" t="s">
        <v>223</v>
      </c>
      <c r="BV1" s="1" t="s">
        <v>223</v>
      </c>
      <c r="BW1" s="1" t="s">
        <v>223</v>
      </c>
      <c r="BX1" s="1" t="s">
        <v>223</v>
      </c>
      <c r="BY1" s="1" t="s">
        <v>223</v>
      </c>
      <c r="BZ1" s="1" t="s">
        <v>223</v>
      </c>
      <c r="CA1" s="1" t="s">
        <v>223</v>
      </c>
      <c r="CB1" s="1" t="s">
        <v>223</v>
      </c>
      <c r="CC1" s="1" t="s">
        <v>223</v>
      </c>
      <c r="CD1" s="1" t="s">
        <v>223</v>
      </c>
      <c r="CE1" s="1" t="s">
        <v>223</v>
      </c>
      <c r="CF1" s="1" t="s">
        <v>223</v>
      </c>
      <c r="CG1" s="1" t="s">
        <v>223</v>
      </c>
      <c r="CH1" s="1" t="s">
        <v>223</v>
      </c>
      <c r="CI1" s="1" t="s">
        <v>223</v>
      </c>
      <c r="CJ1" s="1" t="s">
        <v>223</v>
      </c>
      <c r="CK1" s="1" t="s">
        <v>223</v>
      </c>
      <c r="CL1" s="1" t="s">
        <v>223</v>
      </c>
      <c r="CM1" s="1" t="s">
        <v>223</v>
      </c>
      <c r="CN1" s="1" t="s">
        <v>223</v>
      </c>
      <c r="CO1" s="1" t="s">
        <v>223</v>
      </c>
      <c r="CP1" s="1" t="s">
        <v>223</v>
      </c>
      <c r="CQ1" s="1" t="s">
        <v>223</v>
      </c>
      <c r="CR1" s="1" t="s">
        <v>223</v>
      </c>
      <c r="CS1" s="1" t="s">
        <v>223</v>
      </c>
      <c r="CT1" s="1" t="s">
        <v>223</v>
      </c>
      <c r="CU1" s="1" t="s">
        <v>223</v>
      </c>
      <c r="CV1" s="1" t="s">
        <v>223</v>
      </c>
      <c r="CW1" s="1" t="s">
        <v>223</v>
      </c>
      <c r="CX1" s="1" t="s">
        <v>223</v>
      </c>
      <c r="CY1" s="1" t="s">
        <v>223</v>
      </c>
      <c r="CZ1" s="1" t="s">
        <v>223</v>
      </c>
      <c r="DA1" s="1" t="s">
        <v>627</v>
      </c>
      <c r="DB1" s="1" t="s">
        <v>627</v>
      </c>
      <c r="DC1" s="1" t="s">
        <v>627</v>
      </c>
      <c r="DD1" s="1" t="s">
        <v>627</v>
      </c>
      <c r="DE1" s="1" t="s">
        <v>627</v>
      </c>
      <c r="DF1" s="1" t="s">
        <v>627</v>
      </c>
      <c r="DG1" s="1" t="s">
        <v>627</v>
      </c>
      <c r="DH1" s="1" t="s">
        <v>627</v>
      </c>
      <c r="DI1" s="1" t="s">
        <v>627</v>
      </c>
      <c r="DJ1" s="1" t="s">
        <v>627</v>
      </c>
      <c r="DK1" s="1" t="s">
        <v>627</v>
      </c>
      <c r="DL1" s="1" t="s">
        <v>627</v>
      </c>
      <c r="DM1" s="1" t="s">
        <v>627</v>
      </c>
      <c r="DN1" s="1" t="s">
        <v>627</v>
      </c>
      <c r="DO1" s="1" t="s">
        <v>627</v>
      </c>
      <c r="DP1" s="1" t="s">
        <v>627</v>
      </c>
      <c r="DQ1" s="1" t="s">
        <v>627</v>
      </c>
      <c r="DR1" s="1" t="s">
        <v>627</v>
      </c>
      <c r="DS1" s="1" t="s">
        <v>627</v>
      </c>
      <c r="DT1" s="1" t="s">
        <v>627</v>
      </c>
      <c r="DU1" s="1" t="s">
        <v>627</v>
      </c>
      <c r="DV1" s="1" t="s">
        <v>627</v>
      </c>
      <c r="DW1" s="1" t="s">
        <v>627</v>
      </c>
      <c r="DX1" s="1" t="s">
        <v>627</v>
      </c>
      <c r="DY1" s="1" t="s">
        <v>627</v>
      </c>
      <c r="DZ1" s="1" t="s">
        <v>627</v>
      </c>
      <c r="EA1" s="1" t="s">
        <v>627</v>
      </c>
      <c r="EB1" s="1" t="s">
        <v>627</v>
      </c>
      <c r="EC1" s="1" t="s">
        <v>627</v>
      </c>
      <c r="ED1" s="1" t="s">
        <v>627</v>
      </c>
      <c r="EE1" s="1" t="s">
        <v>627</v>
      </c>
      <c r="EF1" s="1" t="s">
        <v>627</v>
      </c>
      <c r="EG1" s="1" t="s">
        <v>627</v>
      </c>
      <c r="EH1" s="1" t="s">
        <v>627</v>
      </c>
      <c r="EI1" s="1" t="s">
        <v>627</v>
      </c>
      <c r="EJ1" s="1" t="s">
        <v>627</v>
      </c>
      <c r="EK1" s="1" t="s">
        <v>627</v>
      </c>
      <c r="EL1" s="1" t="s">
        <v>627</v>
      </c>
      <c r="EM1" s="1" t="s">
        <v>627</v>
      </c>
      <c r="EN1" s="1" t="s">
        <v>627</v>
      </c>
      <c r="EO1" s="1" t="s">
        <v>627</v>
      </c>
      <c r="EP1" s="1" t="s">
        <v>627</v>
      </c>
      <c r="EQ1" s="1" t="s">
        <v>627</v>
      </c>
      <c r="ER1" s="1" t="s">
        <v>627</v>
      </c>
      <c r="ES1" s="1" t="s">
        <v>627</v>
      </c>
      <c r="ET1" s="1" t="s">
        <v>627</v>
      </c>
      <c r="EU1" s="1" t="s">
        <v>627</v>
      </c>
      <c r="EV1" s="1" t="s">
        <v>627</v>
      </c>
      <c r="EW1" s="1" t="s">
        <v>627</v>
      </c>
      <c r="EX1" s="1" t="s">
        <v>627</v>
      </c>
      <c r="EY1" s="1" t="s">
        <v>627</v>
      </c>
      <c r="EZ1" s="1" t="s">
        <v>627</v>
      </c>
      <c r="FA1" s="1" t="s">
        <v>627</v>
      </c>
      <c r="FB1" s="1" t="s">
        <v>627</v>
      </c>
      <c r="FC1" s="1" t="s">
        <v>627</v>
      </c>
      <c r="FD1" s="1" t="s">
        <v>627</v>
      </c>
      <c r="FE1" s="1" t="s">
        <v>627</v>
      </c>
      <c r="FF1" t="s">
        <v>224</v>
      </c>
      <c r="FG1" t="s">
        <v>224</v>
      </c>
      <c r="FH1" t="s">
        <v>224</v>
      </c>
      <c r="FI1" t="s">
        <v>224</v>
      </c>
      <c r="FJ1" t="s">
        <v>224</v>
      </c>
      <c r="FK1" t="s">
        <v>224</v>
      </c>
      <c r="FL1" t="s">
        <v>224</v>
      </c>
      <c r="FM1" t="s">
        <v>224</v>
      </c>
      <c r="FN1" t="s">
        <v>224</v>
      </c>
      <c r="FO1" t="s">
        <v>224</v>
      </c>
      <c r="FP1" t="s">
        <v>224</v>
      </c>
      <c r="FQ1" t="s">
        <v>224</v>
      </c>
      <c r="FR1" t="s">
        <v>224</v>
      </c>
      <c r="FS1" t="s">
        <v>224</v>
      </c>
      <c r="FT1" t="s">
        <v>224</v>
      </c>
      <c r="FU1" t="s">
        <v>224</v>
      </c>
      <c r="FV1" t="s">
        <v>224</v>
      </c>
      <c r="FW1" t="s">
        <v>224</v>
      </c>
      <c r="FX1" t="s">
        <v>224</v>
      </c>
      <c r="FY1" t="s">
        <v>224</v>
      </c>
      <c r="FZ1" t="s">
        <v>224</v>
      </c>
      <c r="GA1" t="s">
        <v>224</v>
      </c>
      <c r="GB1" t="s">
        <v>224</v>
      </c>
      <c r="GC1" t="s">
        <v>224</v>
      </c>
      <c r="GD1" t="s">
        <v>224</v>
      </c>
      <c r="GE1" t="s">
        <v>224</v>
      </c>
      <c r="GF1" t="s">
        <v>224</v>
      </c>
      <c r="GG1" t="s">
        <v>224</v>
      </c>
      <c r="GH1" t="s">
        <v>224</v>
      </c>
      <c r="GI1" t="s">
        <v>224</v>
      </c>
      <c r="GJ1" t="s">
        <v>224</v>
      </c>
      <c r="GK1" t="s">
        <v>224</v>
      </c>
      <c r="GL1" t="s">
        <v>224</v>
      </c>
      <c r="GM1" t="s">
        <v>224</v>
      </c>
      <c r="GN1" t="s">
        <v>224</v>
      </c>
      <c r="GO1" t="s">
        <v>224</v>
      </c>
      <c r="GP1" t="s">
        <v>224</v>
      </c>
      <c r="GQ1" t="s">
        <v>224</v>
      </c>
      <c r="GR1" t="s">
        <v>224</v>
      </c>
      <c r="GS1" t="s">
        <v>224</v>
      </c>
      <c r="GT1" t="s">
        <v>224</v>
      </c>
      <c r="GU1" t="s">
        <v>224</v>
      </c>
      <c r="GV1" t="s">
        <v>224</v>
      </c>
      <c r="GW1" t="s">
        <v>224</v>
      </c>
      <c r="GX1" t="s">
        <v>224</v>
      </c>
      <c r="GY1" t="s">
        <v>224</v>
      </c>
      <c r="GZ1" t="s">
        <v>224</v>
      </c>
      <c r="HA1" t="s">
        <v>224</v>
      </c>
      <c r="HB1" t="s">
        <v>224</v>
      </c>
      <c r="HC1" t="s">
        <v>224</v>
      </c>
    </row>
    <row r="2" spans="1:211" x14ac:dyDescent="0.3">
      <c r="A2" s="1" t="s">
        <v>0</v>
      </c>
      <c r="B2" s="1" t="s">
        <v>13</v>
      </c>
      <c r="C2" s="1" t="s">
        <v>18</v>
      </c>
      <c r="D2" s="1" t="s">
        <v>20</v>
      </c>
      <c r="E2" s="1" t="s">
        <v>24</v>
      </c>
      <c r="F2" s="1" t="s">
        <v>26</v>
      </c>
      <c r="G2" s="1" t="s">
        <v>28</v>
      </c>
      <c r="H2" s="1" t="s">
        <v>30</v>
      </c>
      <c r="I2" s="1" t="s">
        <v>32</v>
      </c>
      <c r="J2" s="1" t="s">
        <v>34</v>
      </c>
      <c r="K2" s="1" t="s">
        <v>36</v>
      </c>
      <c r="L2" s="1" t="s">
        <v>38</v>
      </c>
      <c r="M2" s="1" t="s">
        <v>40</v>
      </c>
      <c r="N2" s="1" t="s">
        <v>42</v>
      </c>
      <c r="O2" s="1" t="s">
        <v>44</v>
      </c>
      <c r="P2" s="1" t="s">
        <v>46</v>
      </c>
      <c r="Q2" s="1" t="s">
        <v>48</v>
      </c>
      <c r="R2" s="1" t="s">
        <v>50</v>
      </c>
      <c r="S2" s="1" t="s">
        <v>52</v>
      </c>
      <c r="T2" s="1" t="s">
        <v>54</v>
      </c>
      <c r="U2" s="1" t="s">
        <v>56</v>
      </c>
      <c r="V2" s="1" t="s">
        <v>58</v>
      </c>
      <c r="W2" s="1" t="s">
        <v>58</v>
      </c>
      <c r="X2" s="1" t="s">
        <v>61</v>
      </c>
      <c r="Y2" s="1" t="s">
        <v>65</v>
      </c>
      <c r="Z2" s="1" t="s">
        <v>66</v>
      </c>
      <c r="AA2" s="1" t="s">
        <v>67</v>
      </c>
      <c r="AB2" s="1" t="s">
        <v>69</v>
      </c>
      <c r="AC2" s="1" t="s">
        <v>71</v>
      </c>
      <c r="AD2" s="1" t="s">
        <v>73</v>
      </c>
      <c r="AE2" s="1" t="s">
        <v>75</v>
      </c>
      <c r="AF2" s="1" t="s">
        <v>77</v>
      </c>
      <c r="AG2" s="1" t="s">
        <v>79</v>
      </c>
      <c r="AH2" s="1" t="s">
        <v>81</v>
      </c>
      <c r="AI2" s="1" t="s">
        <v>83</v>
      </c>
      <c r="AJ2" s="1" t="s">
        <v>85</v>
      </c>
      <c r="AK2" s="1" t="s">
        <v>87</v>
      </c>
      <c r="AL2" s="1" t="s">
        <v>89</v>
      </c>
      <c r="AM2" s="1" t="s">
        <v>91</v>
      </c>
      <c r="AN2" s="1" t="s">
        <v>93</v>
      </c>
      <c r="AO2" s="1" t="s">
        <v>95</v>
      </c>
      <c r="AP2" s="1" t="s">
        <v>97</v>
      </c>
      <c r="AQ2" s="1" t="s">
        <v>99</v>
      </c>
      <c r="AR2" s="1" t="s">
        <v>101</v>
      </c>
      <c r="AS2" s="1" t="s">
        <v>103</v>
      </c>
      <c r="AT2" s="1" t="s">
        <v>105</v>
      </c>
      <c r="AU2" s="1" t="s">
        <v>107</v>
      </c>
      <c r="AV2" s="1" t="s">
        <v>109</v>
      </c>
      <c r="AW2" s="1" t="s">
        <v>111</v>
      </c>
      <c r="AX2" s="1" t="s">
        <v>114</v>
      </c>
      <c r="AY2" s="1" t="s">
        <v>117</v>
      </c>
      <c r="AZ2" s="1" t="s">
        <v>119</v>
      </c>
      <c r="BA2" s="1" t="s">
        <v>121</v>
      </c>
      <c r="BB2" s="1" t="s">
        <v>123</v>
      </c>
      <c r="BC2" s="1" t="s">
        <v>125</v>
      </c>
      <c r="BD2" s="1" t="s">
        <v>113</v>
      </c>
      <c r="BE2" s="1" t="s">
        <v>128</v>
      </c>
      <c r="BF2" s="1" t="s">
        <v>130</v>
      </c>
      <c r="BG2" s="1" t="s">
        <v>116</v>
      </c>
      <c r="BH2" s="1" t="s">
        <v>133</v>
      </c>
      <c r="BI2" s="1" t="s">
        <v>135</v>
      </c>
      <c r="BJ2" s="1" t="s">
        <v>137</v>
      </c>
      <c r="BK2" s="1" t="s">
        <v>139</v>
      </c>
      <c r="BL2" s="1" t="s">
        <v>141</v>
      </c>
      <c r="BM2" s="1" t="s">
        <v>143</v>
      </c>
      <c r="BN2" s="1" t="s">
        <v>145</v>
      </c>
      <c r="BO2" s="1" t="s">
        <v>147</v>
      </c>
      <c r="BP2" s="1" t="s">
        <v>149</v>
      </c>
      <c r="BQ2" s="1" t="s">
        <v>151</v>
      </c>
      <c r="BR2" s="1" t="s">
        <v>153</v>
      </c>
      <c r="BS2" s="1" t="s">
        <v>155</v>
      </c>
      <c r="BT2" s="1" t="s">
        <v>157</v>
      </c>
      <c r="BU2" s="1" t="s">
        <v>159</v>
      </c>
      <c r="BV2" s="1" t="s">
        <v>161</v>
      </c>
      <c r="BW2" s="1" t="s">
        <v>163</v>
      </c>
      <c r="BX2" s="1" t="s">
        <v>165</v>
      </c>
      <c r="BY2" s="1" t="s">
        <v>167</v>
      </c>
      <c r="BZ2" s="1" t="s">
        <v>169</v>
      </c>
      <c r="CA2" s="1" t="s">
        <v>171</v>
      </c>
      <c r="CB2" s="1" t="s">
        <v>173</v>
      </c>
      <c r="CC2" s="1" t="s">
        <v>175</v>
      </c>
      <c r="CD2" s="1" t="s">
        <v>177</v>
      </c>
      <c r="CE2" s="1" t="s">
        <v>179</v>
      </c>
      <c r="CF2" s="1" t="s">
        <v>181</v>
      </c>
      <c r="CG2" s="1" t="s">
        <v>183</v>
      </c>
      <c r="CH2" s="1" t="s">
        <v>185</v>
      </c>
      <c r="CI2" s="1" t="s">
        <v>187</v>
      </c>
      <c r="CJ2" s="1" t="s">
        <v>189</v>
      </c>
      <c r="CK2" s="1" t="s">
        <v>191</v>
      </c>
      <c r="CL2" s="1" t="s">
        <v>193</v>
      </c>
      <c r="CM2" s="1" t="s">
        <v>195</v>
      </c>
      <c r="CN2" s="1" t="s">
        <v>197</v>
      </c>
      <c r="CO2" s="1" t="s">
        <v>199</v>
      </c>
      <c r="CP2" s="1" t="s">
        <v>201</v>
      </c>
      <c r="CQ2" s="1" t="s">
        <v>203</v>
      </c>
      <c r="CR2" s="1" t="s">
        <v>205</v>
      </c>
      <c r="CS2" s="1" t="s">
        <v>207</v>
      </c>
      <c r="CT2" s="1" t="s">
        <v>209</v>
      </c>
      <c r="CU2" s="1" t="s">
        <v>211</v>
      </c>
      <c r="CV2" s="1" t="s">
        <v>213</v>
      </c>
      <c r="CW2" s="1" t="s">
        <v>215</v>
      </c>
      <c r="CX2" s="1" t="s">
        <v>217</v>
      </c>
      <c r="CY2" s="1" t="s">
        <v>219</v>
      </c>
      <c r="CZ2" s="1" t="s">
        <v>220</v>
      </c>
      <c r="DA2" s="1" t="s">
        <v>233</v>
      </c>
      <c r="DC2" s="1" t="s">
        <v>263</v>
      </c>
      <c r="DE2" s="1" t="s">
        <v>278</v>
      </c>
      <c r="DG2" s="1" t="s">
        <v>286</v>
      </c>
      <c r="DI2" s="1" t="s">
        <v>304</v>
      </c>
      <c r="DK2" s="1" t="s">
        <v>320</v>
      </c>
      <c r="DM2" s="1" t="s">
        <v>336</v>
      </c>
      <c r="DO2" s="1" t="s">
        <v>350</v>
      </c>
      <c r="DQ2" s="1" t="s">
        <v>366</v>
      </c>
      <c r="DS2" s="1" t="s">
        <v>375</v>
      </c>
      <c r="DU2" s="1" t="s">
        <v>386</v>
      </c>
      <c r="DW2" s="1" t="s">
        <v>396</v>
      </c>
      <c r="DY2" s="1" t="s">
        <v>409</v>
      </c>
      <c r="EA2" s="1" t="s">
        <v>429</v>
      </c>
      <c r="EC2" s="1" t="s">
        <v>448</v>
      </c>
      <c r="EE2" s="1" t="s">
        <v>466</v>
      </c>
      <c r="EG2" s="1" t="s">
        <v>481</v>
      </c>
      <c r="EI2" s="1" t="s">
        <v>496</v>
      </c>
      <c r="EK2" s="1" t="s">
        <v>509</v>
      </c>
      <c r="EM2" s="1" t="s">
        <v>522</v>
      </c>
      <c r="EO2" s="1" t="s">
        <v>533</v>
      </c>
      <c r="EQ2" s="1" t="s">
        <v>543</v>
      </c>
      <c r="ES2" s="1" t="s">
        <v>552</v>
      </c>
      <c r="EU2" s="1" t="s">
        <v>571</v>
      </c>
      <c r="EW2" s="1" t="s">
        <v>585</v>
      </c>
      <c r="EY2" s="1" t="s">
        <v>590</v>
      </c>
      <c r="FA2" s="1" t="s">
        <v>602</v>
      </c>
      <c r="FC2" s="1" t="s">
        <v>612</v>
      </c>
      <c r="FE2" s="1" t="s">
        <v>621</v>
      </c>
      <c r="FF2" t="s">
        <v>668</v>
      </c>
      <c r="FG2" t="s">
        <v>688</v>
      </c>
      <c r="FH2" t="s">
        <v>706</v>
      </c>
      <c r="FI2" t="s">
        <v>715</v>
      </c>
      <c r="FJ2" t="s">
        <v>722</v>
      </c>
      <c r="FK2" t="s">
        <v>733</v>
      </c>
      <c r="FL2" t="s">
        <v>743</v>
      </c>
      <c r="FM2" t="s">
        <v>751</v>
      </c>
      <c r="FN2" t="s">
        <v>770</v>
      </c>
      <c r="FO2" t="s">
        <v>781</v>
      </c>
      <c r="FP2" t="s">
        <v>793</v>
      </c>
      <c r="FQ2" t="s">
        <v>800</v>
      </c>
      <c r="FR2" t="s">
        <v>809</v>
      </c>
      <c r="FS2" t="s">
        <v>818</v>
      </c>
      <c r="FT2" t="s">
        <v>826</v>
      </c>
      <c r="FU2" t="s">
        <v>838</v>
      </c>
      <c r="FV2" t="s">
        <v>844</v>
      </c>
      <c r="FW2" t="s">
        <v>851</v>
      </c>
      <c r="FX2" t="s">
        <v>859</v>
      </c>
      <c r="FY2" t="s">
        <v>874</v>
      </c>
      <c r="FZ2" t="s">
        <v>883</v>
      </c>
      <c r="GA2" t="s">
        <v>896</v>
      </c>
      <c r="GB2" t="s">
        <v>903</v>
      </c>
      <c r="GC2" t="s">
        <v>910</v>
      </c>
      <c r="GD2" t="s">
        <v>922</v>
      </c>
      <c r="GE2" t="s">
        <v>931</v>
      </c>
      <c r="GF2" t="s">
        <v>939</v>
      </c>
      <c r="GG2" t="s">
        <v>955</v>
      </c>
      <c r="GH2" t="s">
        <v>966</v>
      </c>
      <c r="GI2" t="s">
        <v>974</v>
      </c>
      <c r="GJ2" t="s">
        <v>983</v>
      </c>
      <c r="GK2" t="s">
        <v>996</v>
      </c>
      <c r="GL2" t="s">
        <v>1003</v>
      </c>
      <c r="GM2" t="s">
        <v>1010</v>
      </c>
      <c r="GN2" t="s">
        <v>1022</v>
      </c>
      <c r="GO2" t="s">
        <v>1028</v>
      </c>
      <c r="GP2" t="s">
        <v>1032</v>
      </c>
      <c r="GQ2" t="s">
        <v>1039</v>
      </c>
      <c r="GR2" t="s">
        <v>1044</v>
      </c>
      <c r="GS2" t="s">
        <v>1057</v>
      </c>
      <c r="GT2" t="s">
        <v>1065</v>
      </c>
      <c r="GU2" t="s">
        <v>1070</v>
      </c>
      <c r="GV2" t="s">
        <v>1076</v>
      </c>
      <c r="GW2" t="s">
        <v>666</v>
      </c>
      <c r="GX2" t="s">
        <v>1084</v>
      </c>
      <c r="GY2" t="s">
        <v>1091</v>
      </c>
      <c r="GZ2" t="s">
        <v>1104</v>
      </c>
      <c r="HA2" t="s">
        <v>1115</v>
      </c>
      <c r="HB2" t="s">
        <v>1124</v>
      </c>
      <c r="HC2" t="s">
        <v>1140</v>
      </c>
    </row>
    <row r="3" spans="1:211" x14ac:dyDescent="0.3">
      <c r="A3" s="1" t="s">
        <v>1</v>
      </c>
      <c r="B3" s="1">
        <v>4200</v>
      </c>
      <c r="C3" s="1">
        <v>3200</v>
      </c>
      <c r="D3" s="1">
        <v>2900</v>
      </c>
      <c r="E3" s="1">
        <v>2320</v>
      </c>
      <c r="F3" s="1">
        <v>1200</v>
      </c>
      <c r="G3" s="1">
        <v>2200</v>
      </c>
      <c r="H3" s="1">
        <v>1700</v>
      </c>
      <c r="I3" s="1">
        <v>1500</v>
      </c>
      <c r="J3" s="1">
        <v>1088</v>
      </c>
      <c r="K3" s="1">
        <v>1130</v>
      </c>
      <c r="L3" s="1">
        <v>980</v>
      </c>
      <c r="M3" s="1">
        <v>2100</v>
      </c>
      <c r="N3" s="1">
        <v>1022</v>
      </c>
      <c r="O3" s="1">
        <v>924</v>
      </c>
      <c r="P3" s="1">
        <v>1039</v>
      </c>
      <c r="Q3" s="1">
        <v>2500</v>
      </c>
      <c r="R3" s="1">
        <v>3500</v>
      </c>
      <c r="S3" s="1">
        <v>1500</v>
      </c>
      <c r="T3" s="1">
        <v>1440</v>
      </c>
      <c r="U3" s="1">
        <v>1140</v>
      </c>
      <c r="V3" s="1">
        <v>850</v>
      </c>
      <c r="W3" s="1">
        <v>850</v>
      </c>
      <c r="X3" s="1">
        <v>680</v>
      </c>
      <c r="Y3" s="1">
        <v>1370</v>
      </c>
      <c r="Z3" s="1">
        <v>3600</v>
      </c>
      <c r="AA3" s="1">
        <v>1060</v>
      </c>
      <c r="AB3" s="1">
        <v>2900</v>
      </c>
      <c r="AC3" s="1">
        <v>680</v>
      </c>
      <c r="AD3" s="1">
        <v>550</v>
      </c>
      <c r="AE3" s="1">
        <v>1185</v>
      </c>
      <c r="AF3" s="1">
        <v>2800</v>
      </c>
      <c r="AG3" s="1">
        <v>1000</v>
      </c>
      <c r="AH3" s="1">
        <v>800</v>
      </c>
      <c r="AI3" s="1">
        <v>680</v>
      </c>
      <c r="AJ3" s="1">
        <v>450</v>
      </c>
      <c r="AK3" s="1">
        <v>900</v>
      </c>
      <c r="AL3" s="1">
        <v>700</v>
      </c>
      <c r="AM3" s="1">
        <v>1100</v>
      </c>
      <c r="AN3" s="1">
        <v>750</v>
      </c>
      <c r="AO3" s="1">
        <v>1600</v>
      </c>
      <c r="AP3" s="1">
        <v>1350</v>
      </c>
      <c r="AQ3" s="1">
        <v>1000</v>
      </c>
      <c r="AR3" s="1">
        <v>500</v>
      </c>
      <c r="AS3" s="1">
        <v>1100</v>
      </c>
      <c r="AT3" s="1">
        <v>410</v>
      </c>
      <c r="AU3" s="1">
        <v>355</v>
      </c>
      <c r="AV3" s="1">
        <v>1300</v>
      </c>
      <c r="AW3" s="1">
        <v>530</v>
      </c>
      <c r="AX3" s="1">
        <v>520</v>
      </c>
      <c r="AY3" s="1">
        <v>480</v>
      </c>
      <c r="AZ3" s="1">
        <v>425</v>
      </c>
      <c r="BA3" s="1">
        <v>365</v>
      </c>
      <c r="BB3" s="1">
        <v>1100</v>
      </c>
      <c r="BC3" s="1">
        <v>850</v>
      </c>
      <c r="BD3" s="1">
        <v>530</v>
      </c>
      <c r="BE3" s="1">
        <v>355</v>
      </c>
      <c r="BF3" s="1">
        <v>300</v>
      </c>
      <c r="BG3" s="1">
        <v>400</v>
      </c>
      <c r="BH3" s="1">
        <v>265</v>
      </c>
      <c r="BI3" s="1">
        <v>450</v>
      </c>
      <c r="BJ3" s="1">
        <v>420</v>
      </c>
      <c r="BK3" s="1">
        <v>270</v>
      </c>
      <c r="BL3" s="1">
        <v>320</v>
      </c>
      <c r="BM3" s="1">
        <v>295</v>
      </c>
      <c r="BN3" s="1">
        <v>215</v>
      </c>
      <c r="BO3" s="1">
        <v>215</v>
      </c>
      <c r="BP3" s="1">
        <v>188</v>
      </c>
      <c r="BQ3" s="1">
        <v>245</v>
      </c>
      <c r="BR3" s="1">
        <v>217</v>
      </c>
      <c r="BS3" s="1">
        <v>195</v>
      </c>
      <c r="BT3" s="1">
        <v>215</v>
      </c>
      <c r="BU3" s="1">
        <v>215</v>
      </c>
      <c r="BV3" s="1">
        <v>190</v>
      </c>
      <c r="BW3" s="1">
        <v>190</v>
      </c>
      <c r="BX3" s="1">
        <v>170</v>
      </c>
      <c r="BY3" s="1">
        <v>170</v>
      </c>
      <c r="BZ3" s="1">
        <v>170</v>
      </c>
      <c r="CA3" s="1">
        <v>192</v>
      </c>
      <c r="CB3" s="1">
        <v>168</v>
      </c>
      <c r="CC3" s="1">
        <v>168</v>
      </c>
      <c r="CD3" s="1">
        <v>149</v>
      </c>
      <c r="CE3" s="1">
        <v>149</v>
      </c>
      <c r="CF3" s="1">
        <v>225</v>
      </c>
      <c r="CG3" s="1">
        <v>209</v>
      </c>
      <c r="CH3" s="1">
        <v>205</v>
      </c>
      <c r="CI3" s="1">
        <v>215</v>
      </c>
      <c r="CJ3" s="1">
        <v>175</v>
      </c>
      <c r="CK3" s="1">
        <v>210</v>
      </c>
      <c r="CL3" s="1">
        <v>180</v>
      </c>
      <c r="CM3" s="1">
        <v>135</v>
      </c>
      <c r="CN3" s="1">
        <v>215</v>
      </c>
      <c r="CO3" s="1">
        <v>180</v>
      </c>
      <c r="CP3" s="1">
        <v>155</v>
      </c>
      <c r="CQ3" s="1">
        <v>168</v>
      </c>
      <c r="CR3" s="1">
        <v>140</v>
      </c>
      <c r="CS3" s="1">
        <v>126</v>
      </c>
      <c r="CT3" s="1">
        <v>110</v>
      </c>
      <c r="CU3" s="1">
        <v>137</v>
      </c>
      <c r="CV3" s="1">
        <v>150</v>
      </c>
      <c r="CW3" s="1">
        <v>133</v>
      </c>
      <c r="CX3" s="1">
        <v>166</v>
      </c>
      <c r="CY3" s="1">
        <v>151</v>
      </c>
      <c r="CZ3" s="1">
        <v>110</v>
      </c>
      <c r="DA3" s="1">
        <v>1820</v>
      </c>
      <c r="DB3" s="1">
        <v>1490</v>
      </c>
      <c r="DC3" s="1">
        <v>1190</v>
      </c>
      <c r="DD3" s="1">
        <v>1820</v>
      </c>
      <c r="DE3" s="1">
        <v>1490</v>
      </c>
      <c r="DF3" s="1">
        <v>1190</v>
      </c>
      <c r="DG3" s="1">
        <v>1640</v>
      </c>
      <c r="DH3" s="1">
        <v>1390</v>
      </c>
      <c r="DI3" s="1">
        <v>1035</v>
      </c>
      <c r="DJ3" s="1">
        <v>840</v>
      </c>
      <c r="DK3" s="1">
        <v>1500</v>
      </c>
      <c r="DL3" s="1">
        <v>1200</v>
      </c>
      <c r="DM3" s="1">
        <v>990</v>
      </c>
      <c r="DN3" s="1">
        <v>860</v>
      </c>
      <c r="DO3" s="1">
        <v>2850</v>
      </c>
      <c r="DP3" s="1">
        <v>1640</v>
      </c>
      <c r="DQ3" s="1">
        <v>1390</v>
      </c>
      <c r="DR3" s="1">
        <v>1035</v>
      </c>
      <c r="DS3" s="1">
        <v>840</v>
      </c>
      <c r="DT3" s="1">
        <v>1500</v>
      </c>
      <c r="DU3" s="1">
        <v>1200</v>
      </c>
      <c r="DV3" s="1">
        <v>990</v>
      </c>
      <c r="DW3" s="1">
        <v>860</v>
      </c>
      <c r="DX3" s="1">
        <v>760</v>
      </c>
      <c r="DY3" s="1">
        <v>660</v>
      </c>
      <c r="DZ3" s="1">
        <v>515</v>
      </c>
      <c r="EA3" s="1">
        <v>465</v>
      </c>
      <c r="EB3" s="1">
        <v>385</v>
      </c>
      <c r="EC3" s="1">
        <v>305</v>
      </c>
      <c r="ED3" s="1">
        <v>370</v>
      </c>
      <c r="EE3" s="1">
        <v>249</v>
      </c>
      <c r="EF3" s="1">
        <v>206</v>
      </c>
      <c r="EG3" s="1">
        <v>308</v>
      </c>
      <c r="EH3" s="1">
        <v>280</v>
      </c>
      <c r="EI3" s="1">
        <v>232</v>
      </c>
      <c r="EJ3" s="1">
        <v>350</v>
      </c>
      <c r="EK3" s="1">
        <v>370</v>
      </c>
      <c r="EL3" s="1">
        <v>259</v>
      </c>
      <c r="EM3" s="1">
        <v>197</v>
      </c>
      <c r="EN3" s="1">
        <v>235</v>
      </c>
      <c r="EO3" s="1">
        <v>350</v>
      </c>
      <c r="EP3" s="1">
        <v>280</v>
      </c>
      <c r="EQ3" s="1">
        <v>197</v>
      </c>
      <c r="ER3" s="1">
        <v>235</v>
      </c>
      <c r="ES3" s="1">
        <v>225</v>
      </c>
      <c r="ET3" s="1">
        <v>195</v>
      </c>
      <c r="EU3" s="1">
        <v>171</v>
      </c>
      <c r="EV3" s="1">
        <v>145</v>
      </c>
      <c r="EW3" s="1">
        <v>195</v>
      </c>
      <c r="EX3" s="1">
        <v>171</v>
      </c>
      <c r="EY3" s="1">
        <v>1190</v>
      </c>
      <c r="EZ3" s="1">
        <v>840</v>
      </c>
      <c r="FA3" s="1">
        <v>1035</v>
      </c>
      <c r="FB3" s="1">
        <v>860</v>
      </c>
      <c r="FC3" s="1">
        <v>990</v>
      </c>
      <c r="FD3" s="1">
        <v>760</v>
      </c>
      <c r="FE3" s="1">
        <v>920</v>
      </c>
      <c r="FF3">
        <v>1650</v>
      </c>
      <c r="FG3">
        <v>1900</v>
      </c>
      <c r="FH3">
        <v>1585</v>
      </c>
      <c r="FI3">
        <v>1490</v>
      </c>
      <c r="FJ3">
        <v>2250</v>
      </c>
      <c r="FK3">
        <v>1100</v>
      </c>
      <c r="FL3">
        <v>1280</v>
      </c>
      <c r="FM3">
        <v>1610</v>
      </c>
      <c r="FN3">
        <v>1960</v>
      </c>
      <c r="FO3">
        <v>885</v>
      </c>
      <c r="FP3">
        <v>960</v>
      </c>
      <c r="FQ3">
        <v>1070</v>
      </c>
      <c r="FR3">
        <v>1850</v>
      </c>
      <c r="FS3">
        <v>1400</v>
      </c>
      <c r="FT3">
        <v>900</v>
      </c>
      <c r="FU3">
        <v>1127</v>
      </c>
      <c r="FV3">
        <v>1810</v>
      </c>
      <c r="FW3">
        <v>1400</v>
      </c>
      <c r="FX3">
        <v>1090</v>
      </c>
      <c r="FY3">
        <v>1220</v>
      </c>
      <c r="FZ3">
        <v>830</v>
      </c>
      <c r="GA3">
        <v>1040</v>
      </c>
      <c r="GB3">
        <v>1220</v>
      </c>
      <c r="GC3">
        <v>780</v>
      </c>
      <c r="GD3">
        <v>890</v>
      </c>
      <c r="GE3">
        <v>1110</v>
      </c>
      <c r="GF3">
        <v>800</v>
      </c>
      <c r="GG3">
        <v>710</v>
      </c>
      <c r="GH3">
        <v>890</v>
      </c>
      <c r="GI3">
        <v>1190</v>
      </c>
      <c r="GJ3">
        <v>420</v>
      </c>
      <c r="GK3">
        <v>540</v>
      </c>
      <c r="GL3">
        <v>630</v>
      </c>
      <c r="GM3">
        <v>330</v>
      </c>
      <c r="GN3">
        <v>440</v>
      </c>
      <c r="GO3">
        <v>520</v>
      </c>
      <c r="GP3">
        <v>690</v>
      </c>
      <c r="GQ3">
        <v>880</v>
      </c>
      <c r="GR3">
        <v>250</v>
      </c>
      <c r="GS3">
        <v>330</v>
      </c>
      <c r="GT3">
        <v>380</v>
      </c>
      <c r="GU3">
        <v>450</v>
      </c>
      <c r="GV3">
        <v>170</v>
      </c>
      <c r="GW3">
        <v>210</v>
      </c>
      <c r="GX3">
        <v>195</v>
      </c>
      <c r="GY3">
        <v>220</v>
      </c>
      <c r="GZ3">
        <v>160</v>
      </c>
      <c r="HA3">
        <v>190</v>
      </c>
      <c r="HB3">
        <v>180</v>
      </c>
      <c r="HC3">
        <v>150</v>
      </c>
    </row>
    <row r="4" spans="1:211" x14ac:dyDescent="0.3">
      <c r="A4" s="1" t="s">
        <v>2</v>
      </c>
      <c r="B4" s="1">
        <v>35</v>
      </c>
      <c r="C4" s="1">
        <v>35</v>
      </c>
      <c r="D4" s="1">
        <v>55</v>
      </c>
      <c r="E4" s="1">
        <v>55</v>
      </c>
      <c r="F4" s="1">
        <v>90</v>
      </c>
      <c r="G4" s="1">
        <v>75</v>
      </c>
      <c r="H4" s="1">
        <v>90</v>
      </c>
      <c r="I4" s="1">
        <v>140</v>
      </c>
      <c r="J4" s="1">
        <v>120</v>
      </c>
      <c r="K4" s="1">
        <v>170</v>
      </c>
      <c r="L4" s="1">
        <v>170</v>
      </c>
      <c r="M4" s="1">
        <v>250</v>
      </c>
      <c r="N4" s="1">
        <v>250</v>
      </c>
      <c r="O4" s="1">
        <v>240</v>
      </c>
      <c r="P4" s="1">
        <v>300</v>
      </c>
      <c r="Q4" s="1">
        <v>400</v>
      </c>
      <c r="R4" s="1">
        <v>400</v>
      </c>
      <c r="S4" s="1">
        <v>350</v>
      </c>
      <c r="T4" s="1">
        <v>300</v>
      </c>
      <c r="U4" s="1">
        <v>300</v>
      </c>
      <c r="V4" s="1">
        <v>250</v>
      </c>
      <c r="W4" s="1">
        <v>250</v>
      </c>
      <c r="X4" s="1">
        <v>250</v>
      </c>
      <c r="Y4" s="1">
        <v>400</v>
      </c>
      <c r="Z4" s="1">
        <v>500</v>
      </c>
      <c r="AA4" s="1">
        <v>400</v>
      </c>
      <c r="AB4" s="1">
        <v>500</v>
      </c>
      <c r="AC4" s="1">
        <v>350</v>
      </c>
      <c r="AD4" s="1">
        <v>350</v>
      </c>
      <c r="AE4" s="1">
        <v>500</v>
      </c>
      <c r="AF4" s="1">
        <v>750</v>
      </c>
      <c r="AG4" s="1">
        <v>500</v>
      </c>
      <c r="AH4" s="1">
        <v>500</v>
      </c>
      <c r="AI4" s="1">
        <v>500</v>
      </c>
      <c r="AJ4" s="1">
        <v>500</v>
      </c>
      <c r="AK4" s="1">
        <v>650</v>
      </c>
      <c r="AL4" s="1">
        <v>650</v>
      </c>
      <c r="AM4" s="1">
        <v>650</v>
      </c>
      <c r="AN4" s="1">
        <v>900</v>
      </c>
      <c r="AO4" s="1">
        <v>900</v>
      </c>
      <c r="AP4" s="1">
        <v>900</v>
      </c>
      <c r="AQ4" s="1">
        <v>900</v>
      </c>
      <c r="AR4" s="1">
        <v>1100</v>
      </c>
      <c r="AS4" s="1">
        <v>1100</v>
      </c>
      <c r="AT4" s="1">
        <v>1100</v>
      </c>
      <c r="AU4" s="1">
        <v>1100</v>
      </c>
      <c r="AV4" s="1">
        <v>1100</v>
      </c>
      <c r="AW4" s="1">
        <v>900</v>
      </c>
      <c r="AX4" s="1">
        <v>1100</v>
      </c>
      <c r="AY4" s="1">
        <v>1250</v>
      </c>
      <c r="AZ4" s="1">
        <v>1250</v>
      </c>
      <c r="BA4" s="1">
        <v>1250</v>
      </c>
      <c r="BB4" s="1">
        <v>2800</v>
      </c>
      <c r="BC4" s="1">
        <v>2800</v>
      </c>
      <c r="BD4" s="1">
        <v>4500</v>
      </c>
      <c r="BE4" s="1">
        <v>1650</v>
      </c>
      <c r="BF4" s="1">
        <v>1650</v>
      </c>
      <c r="BG4" s="1">
        <v>4500</v>
      </c>
      <c r="BH4" s="1">
        <v>1650</v>
      </c>
      <c r="BI4" s="1">
        <v>4500</v>
      </c>
      <c r="BJ4" s="1">
        <v>1900</v>
      </c>
      <c r="BK4" s="1">
        <v>1900</v>
      </c>
      <c r="BL4" s="1">
        <v>2800</v>
      </c>
      <c r="BM4" s="1">
        <v>2700</v>
      </c>
      <c r="BN4" s="1">
        <v>3400</v>
      </c>
      <c r="BO4" s="1">
        <v>2100</v>
      </c>
      <c r="BP4" s="1">
        <v>2800</v>
      </c>
      <c r="BQ4" s="1">
        <v>1900</v>
      </c>
      <c r="BR4" s="1">
        <v>1900</v>
      </c>
      <c r="BS4" s="1">
        <v>1900</v>
      </c>
      <c r="BT4" s="1">
        <v>3400</v>
      </c>
      <c r="BU4" s="1">
        <v>2200</v>
      </c>
      <c r="BV4" s="1">
        <v>3200</v>
      </c>
      <c r="BW4" s="1">
        <v>2200</v>
      </c>
      <c r="BX4" s="1">
        <v>2200</v>
      </c>
      <c r="BY4" s="1">
        <v>2400</v>
      </c>
      <c r="BZ4" s="1">
        <v>2400</v>
      </c>
      <c r="CA4" s="1">
        <v>3000</v>
      </c>
      <c r="CB4" s="1">
        <v>3200</v>
      </c>
      <c r="CC4" s="1">
        <v>3000</v>
      </c>
      <c r="CD4" s="1">
        <v>3300</v>
      </c>
      <c r="CE4" s="1">
        <v>3000</v>
      </c>
      <c r="CF4" s="1">
        <v>2800</v>
      </c>
      <c r="CG4" s="1">
        <v>2800</v>
      </c>
      <c r="CH4" s="1">
        <v>3000</v>
      </c>
      <c r="CI4" s="1">
        <v>3000</v>
      </c>
      <c r="CJ4" s="1">
        <v>3000</v>
      </c>
      <c r="CK4" s="1">
        <v>5500</v>
      </c>
      <c r="CL4" s="1">
        <v>5500</v>
      </c>
      <c r="CM4" s="1">
        <v>5500</v>
      </c>
      <c r="CN4" s="1">
        <v>7000</v>
      </c>
      <c r="CO4" s="1">
        <v>7000</v>
      </c>
      <c r="CP4" s="1">
        <v>7000</v>
      </c>
      <c r="CQ4" s="1">
        <v>9300</v>
      </c>
      <c r="CR4" s="1">
        <v>9500</v>
      </c>
      <c r="CS4" s="1">
        <v>8800</v>
      </c>
      <c r="CT4" s="1">
        <v>7100</v>
      </c>
      <c r="CU4" s="1">
        <v>7100</v>
      </c>
      <c r="CV4" s="1">
        <v>7000</v>
      </c>
      <c r="CW4" s="1">
        <v>9000</v>
      </c>
      <c r="CX4" s="1">
        <v>9000</v>
      </c>
      <c r="CY4" s="1">
        <v>15000</v>
      </c>
      <c r="CZ4" s="1">
        <v>15000</v>
      </c>
      <c r="DA4" s="1">
        <v>170</v>
      </c>
      <c r="DB4" s="1">
        <v>256</v>
      </c>
      <c r="DC4" s="1">
        <v>232</v>
      </c>
      <c r="DD4" s="1">
        <v>170</v>
      </c>
      <c r="DE4" s="1">
        <v>256</v>
      </c>
      <c r="DF4" s="1">
        <v>232</v>
      </c>
      <c r="DG4" s="1">
        <v>460</v>
      </c>
      <c r="DH4" s="1">
        <v>360</v>
      </c>
      <c r="DI4" s="1">
        <v>325</v>
      </c>
      <c r="DJ4" s="1">
        <v>355</v>
      </c>
      <c r="DK4" s="1">
        <v>565</v>
      </c>
      <c r="DL4" s="1">
        <v>585</v>
      </c>
      <c r="DM4" s="1">
        <v>650</v>
      </c>
      <c r="DN4" s="1">
        <v>520</v>
      </c>
      <c r="DO4" s="1">
        <v>550</v>
      </c>
      <c r="DP4" s="1">
        <v>460</v>
      </c>
      <c r="DQ4" s="1">
        <v>360</v>
      </c>
      <c r="DR4" s="1">
        <v>325</v>
      </c>
      <c r="DS4" s="1">
        <v>355</v>
      </c>
      <c r="DT4" s="1">
        <v>565</v>
      </c>
      <c r="DU4" s="1">
        <v>585</v>
      </c>
      <c r="DV4" s="1">
        <v>650</v>
      </c>
      <c r="DW4" s="1">
        <v>520</v>
      </c>
      <c r="DX4" s="1">
        <v>655</v>
      </c>
      <c r="DY4" s="1">
        <v>1015</v>
      </c>
      <c r="DZ4" s="1">
        <v>1500</v>
      </c>
      <c r="EA4" s="1">
        <v>1160</v>
      </c>
      <c r="EB4" s="1">
        <v>1780</v>
      </c>
      <c r="EC4" s="1">
        <v>1650</v>
      </c>
      <c r="ED4" s="1">
        <v>1850</v>
      </c>
      <c r="EE4" s="1">
        <v>1600</v>
      </c>
      <c r="EF4" s="1">
        <v>1850</v>
      </c>
      <c r="EG4" s="1">
        <v>2440</v>
      </c>
      <c r="EH4" s="1">
        <v>2430</v>
      </c>
      <c r="EI4" s="1">
        <v>2850</v>
      </c>
      <c r="EJ4" s="1">
        <v>2650</v>
      </c>
      <c r="EK4" s="1">
        <v>1900</v>
      </c>
      <c r="EL4" s="1">
        <v>2870</v>
      </c>
      <c r="EM4" s="1">
        <v>2220</v>
      </c>
      <c r="EN4" s="1">
        <v>2780</v>
      </c>
      <c r="EO4" s="1">
        <v>2700</v>
      </c>
      <c r="EP4" s="1">
        <v>2500</v>
      </c>
      <c r="EQ4" s="1">
        <v>2500</v>
      </c>
      <c r="ER4" s="1">
        <v>2900</v>
      </c>
      <c r="ES4" s="1">
        <v>4200</v>
      </c>
      <c r="ET4" s="1">
        <v>4195</v>
      </c>
      <c r="EU4" s="1">
        <v>3510</v>
      </c>
      <c r="EV4" s="1">
        <v>3870</v>
      </c>
      <c r="EW4" s="1">
        <v>4195</v>
      </c>
      <c r="EX4" s="1">
        <v>3500</v>
      </c>
      <c r="EY4" s="1">
        <v>240</v>
      </c>
      <c r="EZ4" s="1">
        <v>365</v>
      </c>
      <c r="FA4" s="1">
        <v>335</v>
      </c>
      <c r="FB4" s="1">
        <v>530</v>
      </c>
      <c r="FC4" s="1">
        <v>660</v>
      </c>
      <c r="FD4" s="1">
        <v>665</v>
      </c>
      <c r="FE4" s="1">
        <v>675</v>
      </c>
      <c r="FF4">
        <v>32.5</v>
      </c>
      <c r="FG4">
        <v>130</v>
      </c>
      <c r="FH4">
        <v>110</v>
      </c>
      <c r="FI4">
        <v>110</v>
      </c>
      <c r="FJ4">
        <v>45</v>
      </c>
      <c r="FK4">
        <v>133</v>
      </c>
      <c r="FL4">
        <v>155</v>
      </c>
      <c r="FM4">
        <v>72</v>
      </c>
      <c r="FN4">
        <v>80</v>
      </c>
      <c r="FO4">
        <v>192</v>
      </c>
      <c r="FP4">
        <v>192</v>
      </c>
      <c r="FQ4">
        <v>222</v>
      </c>
      <c r="FR4">
        <v>326</v>
      </c>
      <c r="FS4">
        <v>370</v>
      </c>
      <c r="FT4">
        <v>237</v>
      </c>
      <c r="FU4">
        <v>296</v>
      </c>
      <c r="FV4">
        <v>370</v>
      </c>
      <c r="FW4">
        <v>518</v>
      </c>
      <c r="FX4">
        <v>370</v>
      </c>
      <c r="FY4">
        <v>425</v>
      </c>
      <c r="FZ4">
        <v>550</v>
      </c>
      <c r="GA4">
        <v>600</v>
      </c>
      <c r="GB4">
        <v>640</v>
      </c>
      <c r="GC4">
        <v>800</v>
      </c>
      <c r="GD4">
        <v>780</v>
      </c>
      <c r="GE4">
        <v>840</v>
      </c>
      <c r="GF4">
        <v>4200</v>
      </c>
      <c r="GG4">
        <v>1000</v>
      </c>
      <c r="GH4">
        <v>1025</v>
      </c>
      <c r="GI4">
        <v>1050</v>
      </c>
      <c r="GJ4">
        <v>1500</v>
      </c>
      <c r="GK4">
        <v>1850</v>
      </c>
      <c r="GL4">
        <v>1500</v>
      </c>
      <c r="GM4">
        <v>2000</v>
      </c>
      <c r="GN4">
        <v>2000</v>
      </c>
      <c r="GO4">
        <v>2000</v>
      </c>
      <c r="GP4">
        <v>1025</v>
      </c>
      <c r="GQ4">
        <v>1050</v>
      </c>
      <c r="GR4">
        <v>2700</v>
      </c>
      <c r="GS4">
        <v>2400</v>
      </c>
      <c r="GT4">
        <v>2600</v>
      </c>
      <c r="GU4">
        <v>2960</v>
      </c>
      <c r="GV4">
        <v>2450</v>
      </c>
      <c r="GW4">
        <v>3150</v>
      </c>
      <c r="GX4">
        <v>2800</v>
      </c>
      <c r="GY4">
        <v>2590</v>
      </c>
      <c r="GZ4">
        <v>3750</v>
      </c>
      <c r="HA4">
        <v>3900</v>
      </c>
      <c r="HB4">
        <v>4884</v>
      </c>
      <c r="HC4">
        <v>4220</v>
      </c>
    </row>
    <row r="5" spans="1:211" x14ac:dyDescent="0.3">
      <c r="A5" s="1" t="s">
        <v>3</v>
      </c>
      <c r="B5" s="1">
        <v>35000</v>
      </c>
      <c r="C5" s="1">
        <v>35000</v>
      </c>
      <c r="D5" s="1">
        <v>25000</v>
      </c>
      <c r="E5" s="1">
        <v>25000</v>
      </c>
      <c r="F5" s="1">
        <v>25000</v>
      </c>
      <c r="G5" s="1">
        <v>25000</v>
      </c>
      <c r="H5" s="1">
        <v>25000</v>
      </c>
      <c r="I5" s="1">
        <v>30000</v>
      </c>
      <c r="J5" s="1">
        <v>30000</v>
      </c>
      <c r="K5" s="1">
        <v>30000</v>
      </c>
      <c r="L5" s="1">
        <v>30000</v>
      </c>
      <c r="M5" s="1">
        <v>30000</v>
      </c>
      <c r="N5" s="1">
        <v>30000</v>
      </c>
      <c r="O5" s="1">
        <v>30000</v>
      </c>
      <c r="P5" s="1">
        <v>30000</v>
      </c>
      <c r="Q5" s="1">
        <v>30000</v>
      </c>
      <c r="R5" s="1">
        <v>30000</v>
      </c>
      <c r="S5" s="1">
        <v>30000</v>
      </c>
      <c r="T5" s="1">
        <v>20000</v>
      </c>
      <c r="U5" s="1">
        <v>20000</v>
      </c>
      <c r="V5" s="1">
        <v>20000</v>
      </c>
      <c r="W5" s="1">
        <v>20000</v>
      </c>
      <c r="X5" s="1">
        <v>20000</v>
      </c>
      <c r="Y5" s="1">
        <v>18000</v>
      </c>
      <c r="Z5" s="1">
        <v>45000</v>
      </c>
      <c r="AA5" s="1">
        <v>18000</v>
      </c>
      <c r="AB5" s="1">
        <v>45000</v>
      </c>
      <c r="AC5" s="1">
        <v>20000</v>
      </c>
      <c r="AD5" s="1">
        <v>20000</v>
      </c>
      <c r="AE5" s="1">
        <v>16000</v>
      </c>
      <c r="AF5" s="1">
        <v>45000</v>
      </c>
      <c r="AG5" s="1">
        <v>16000</v>
      </c>
      <c r="AH5" s="1">
        <v>16000</v>
      </c>
      <c r="AK5" s="1">
        <v>15000</v>
      </c>
      <c r="AL5" s="1">
        <v>15000</v>
      </c>
      <c r="AM5" s="1">
        <v>15000</v>
      </c>
      <c r="AX5" s="1">
        <v>12000</v>
      </c>
      <c r="AY5" s="1">
        <v>12000</v>
      </c>
      <c r="AZ5" s="1">
        <v>12000</v>
      </c>
      <c r="BA5" s="1">
        <v>12000</v>
      </c>
      <c r="BE5" s="1">
        <v>9000</v>
      </c>
      <c r="BF5" s="1">
        <v>9000</v>
      </c>
      <c r="BH5" s="1">
        <v>9000</v>
      </c>
      <c r="BJ5" s="1">
        <v>9000</v>
      </c>
      <c r="BK5" s="1">
        <v>9000</v>
      </c>
      <c r="BL5" s="1">
        <v>9000</v>
      </c>
      <c r="BM5" s="1">
        <v>7000</v>
      </c>
      <c r="BN5" s="1">
        <v>7000</v>
      </c>
      <c r="BO5" s="1">
        <v>7000</v>
      </c>
      <c r="BP5" s="1">
        <v>7000</v>
      </c>
      <c r="BQ5" s="1">
        <v>7000</v>
      </c>
      <c r="BR5" s="1">
        <v>7000</v>
      </c>
      <c r="BS5" s="1">
        <v>7000</v>
      </c>
      <c r="BT5" s="1">
        <v>7000</v>
      </c>
      <c r="BU5" s="1">
        <v>7000</v>
      </c>
      <c r="BV5" s="1">
        <v>7000</v>
      </c>
      <c r="BW5" s="1">
        <v>7000</v>
      </c>
      <c r="BX5" s="1">
        <v>7000</v>
      </c>
      <c r="BY5" s="1">
        <v>7000</v>
      </c>
      <c r="BZ5" s="1">
        <v>7000</v>
      </c>
      <c r="CA5" s="1">
        <v>7000</v>
      </c>
      <c r="CB5" s="1">
        <v>7000</v>
      </c>
      <c r="CC5" s="1">
        <v>7000</v>
      </c>
      <c r="CD5" s="1">
        <v>7000</v>
      </c>
      <c r="CE5" s="1">
        <v>7000</v>
      </c>
      <c r="CF5" s="1">
        <v>9000</v>
      </c>
      <c r="CG5" s="1">
        <v>9000</v>
      </c>
      <c r="CH5" s="1">
        <v>9000</v>
      </c>
      <c r="CI5" s="1">
        <v>9000</v>
      </c>
      <c r="CJ5" s="1">
        <v>9000</v>
      </c>
      <c r="CK5" s="1">
        <v>9000</v>
      </c>
      <c r="CL5" s="1">
        <v>9000</v>
      </c>
      <c r="CM5" s="1">
        <v>7500</v>
      </c>
      <c r="CN5" s="1">
        <v>9000</v>
      </c>
      <c r="CO5" s="1">
        <v>9000</v>
      </c>
      <c r="CP5" s="1">
        <v>9000</v>
      </c>
      <c r="CV5" s="1">
        <v>8000</v>
      </c>
      <c r="CW5" s="1">
        <v>8000</v>
      </c>
      <c r="CX5" s="1">
        <v>8000</v>
      </c>
      <c r="CY5" s="1">
        <v>8000</v>
      </c>
      <c r="CZ5" s="1">
        <v>8000</v>
      </c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</row>
    <row r="6" spans="1:211" x14ac:dyDescent="0.3">
      <c r="A6" s="1" t="s">
        <v>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  <c r="S6" s="1" t="s">
        <v>14</v>
      </c>
      <c r="T6" s="1" t="s">
        <v>14</v>
      </c>
      <c r="U6" s="1" t="s">
        <v>14</v>
      </c>
      <c r="V6" s="1" t="s">
        <v>14</v>
      </c>
      <c r="W6" s="1" t="s">
        <v>14</v>
      </c>
      <c r="X6" s="1" t="s">
        <v>14</v>
      </c>
      <c r="Y6" s="1" t="s">
        <v>14</v>
      </c>
      <c r="Z6" s="1" t="s">
        <v>14</v>
      </c>
      <c r="AA6" s="1" t="s">
        <v>14</v>
      </c>
      <c r="AB6" s="1" t="s">
        <v>14</v>
      </c>
      <c r="AC6" s="1" t="s">
        <v>14</v>
      </c>
      <c r="AD6" s="1" t="s">
        <v>14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" t="s">
        <v>14</v>
      </c>
      <c r="AN6" s="1" t="s">
        <v>14</v>
      </c>
      <c r="AO6" s="1" t="s">
        <v>14</v>
      </c>
      <c r="AP6" s="1" t="s">
        <v>14</v>
      </c>
      <c r="AQ6" s="1" t="s">
        <v>14</v>
      </c>
      <c r="AR6" s="1" t="s">
        <v>14</v>
      </c>
      <c r="AS6" s="1" t="s">
        <v>14</v>
      </c>
      <c r="AT6" s="1" t="s">
        <v>14</v>
      </c>
      <c r="AU6" s="1" t="s">
        <v>14</v>
      </c>
      <c r="AV6" s="1" t="s">
        <v>14</v>
      </c>
      <c r="AW6" s="1" t="s">
        <v>14</v>
      </c>
      <c r="AX6" s="1" t="s">
        <v>14</v>
      </c>
      <c r="AY6" s="1" t="s">
        <v>14</v>
      </c>
      <c r="AZ6" s="1" t="s">
        <v>14</v>
      </c>
      <c r="BA6" s="1" t="s">
        <v>14</v>
      </c>
      <c r="BB6" s="1" t="s">
        <v>14</v>
      </c>
      <c r="BC6" s="1" t="s">
        <v>14</v>
      </c>
      <c r="BD6" s="1" t="s">
        <v>14</v>
      </c>
      <c r="BE6" s="1" t="s">
        <v>14</v>
      </c>
      <c r="BF6" s="1" t="s">
        <v>14</v>
      </c>
      <c r="BG6" s="1" t="s">
        <v>14</v>
      </c>
      <c r="BH6" s="1" t="s">
        <v>14</v>
      </c>
      <c r="BI6" s="1" t="s">
        <v>14</v>
      </c>
      <c r="BJ6" s="1">
        <v>25</v>
      </c>
      <c r="BK6" s="1">
        <v>25</v>
      </c>
      <c r="BL6" s="1">
        <v>25</v>
      </c>
      <c r="BM6" s="1">
        <v>25</v>
      </c>
      <c r="BN6" s="1">
        <v>25</v>
      </c>
      <c r="BO6" s="1">
        <v>25</v>
      </c>
      <c r="BP6" s="1">
        <v>25</v>
      </c>
      <c r="BQ6" s="1">
        <v>25</v>
      </c>
      <c r="BR6" s="1">
        <v>25</v>
      </c>
      <c r="BS6" s="1">
        <v>25</v>
      </c>
      <c r="BT6" s="1">
        <v>25</v>
      </c>
      <c r="BU6" s="1">
        <v>25</v>
      </c>
      <c r="BV6" s="1">
        <v>25</v>
      </c>
      <c r="BW6" s="1">
        <v>25</v>
      </c>
      <c r="BX6" s="1">
        <v>25</v>
      </c>
      <c r="BY6" s="1">
        <v>25</v>
      </c>
      <c r="BZ6" s="1">
        <v>25</v>
      </c>
      <c r="CA6" s="1">
        <v>25</v>
      </c>
      <c r="CB6" s="1">
        <v>25</v>
      </c>
      <c r="CC6" s="1">
        <v>25</v>
      </c>
      <c r="CD6" s="1">
        <v>25</v>
      </c>
      <c r="CE6" s="1">
        <v>25</v>
      </c>
      <c r="CF6" s="1">
        <v>25</v>
      </c>
      <c r="CG6" s="1">
        <v>25</v>
      </c>
      <c r="CH6" s="1">
        <v>25</v>
      </c>
      <c r="CI6" s="1">
        <v>25</v>
      </c>
      <c r="CJ6" s="1">
        <v>25</v>
      </c>
      <c r="CK6" s="1">
        <v>25</v>
      </c>
      <c r="CL6" s="1">
        <v>25</v>
      </c>
      <c r="CM6" s="1">
        <v>25</v>
      </c>
      <c r="CN6" s="1">
        <v>25</v>
      </c>
      <c r="CO6" s="1">
        <v>25</v>
      </c>
      <c r="CP6" s="1">
        <v>25</v>
      </c>
      <c r="CQ6" s="1">
        <v>25</v>
      </c>
      <c r="CR6" s="1">
        <v>25</v>
      </c>
      <c r="CS6" s="1">
        <v>25</v>
      </c>
      <c r="CT6" s="1">
        <v>25</v>
      </c>
      <c r="CU6" s="1">
        <v>25</v>
      </c>
      <c r="CV6" s="1">
        <v>22</v>
      </c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</row>
    <row r="7" spans="1:211" x14ac:dyDescent="0.3">
      <c r="A7" s="1" t="s">
        <v>21</v>
      </c>
      <c r="D7" s="2" t="s">
        <v>22</v>
      </c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</row>
    <row r="8" spans="1:211" x14ac:dyDescent="0.3">
      <c r="A8" s="1" t="s">
        <v>5</v>
      </c>
      <c r="B8" s="1">
        <v>12</v>
      </c>
      <c r="C8" s="1">
        <v>12</v>
      </c>
      <c r="D8" s="1">
        <v>12</v>
      </c>
      <c r="E8" s="1">
        <v>12</v>
      </c>
      <c r="F8" s="1">
        <v>12</v>
      </c>
      <c r="G8" s="1">
        <v>12</v>
      </c>
      <c r="H8" s="1">
        <v>12</v>
      </c>
      <c r="I8" s="1">
        <v>14</v>
      </c>
      <c r="J8" s="1">
        <v>14</v>
      </c>
      <c r="K8" s="1">
        <v>14</v>
      </c>
      <c r="L8" s="1">
        <v>14</v>
      </c>
      <c r="M8" s="1">
        <v>10</v>
      </c>
      <c r="N8" s="1">
        <v>14</v>
      </c>
      <c r="O8" s="1">
        <v>14</v>
      </c>
      <c r="P8" s="1">
        <v>10</v>
      </c>
      <c r="Q8" s="1">
        <v>10</v>
      </c>
      <c r="R8" s="1">
        <v>8</v>
      </c>
      <c r="S8" s="1">
        <v>10</v>
      </c>
      <c r="T8" s="1">
        <v>14</v>
      </c>
      <c r="U8" s="1">
        <v>14</v>
      </c>
      <c r="V8" s="1">
        <v>14</v>
      </c>
      <c r="W8" s="1">
        <v>14</v>
      </c>
      <c r="X8" s="1">
        <v>14</v>
      </c>
      <c r="Y8" s="1">
        <v>14</v>
      </c>
      <c r="Z8" s="1">
        <v>6</v>
      </c>
      <c r="AA8" s="1">
        <v>14</v>
      </c>
      <c r="AB8" s="1">
        <v>6</v>
      </c>
      <c r="AC8" s="1">
        <v>14</v>
      </c>
      <c r="AD8" s="1">
        <v>14</v>
      </c>
      <c r="AE8" s="1">
        <v>14</v>
      </c>
      <c r="AF8" s="1">
        <v>6</v>
      </c>
      <c r="AG8" s="1">
        <v>14</v>
      </c>
      <c r="AH8" s="1">
        <v>14</v>
      </c>
      <c r="AI8" s="1">
        <v>14</v>
      </c>
      <c r="AJ8" s="1">
        <v>14</v>
      </c>
      <c r="AK8" s="1">
        <v>14</v>
      </c>
      <c r="AL8" s="1">
        <v>14</v>
      </c>
      <c r="AM8" s="1">
        <v>14</v>
      </c>
      <c r="AN8" s="1">
        <v>14</v>
      </c>
      <c r="AO8" s="1">
        <v>8</v>
      </c>
      <c r="AP8" s="1">
        <v>8</v>
      </c>
      <c r="AQ8" s="1">
        <v>8</v>
      </c>
      <c r="AR8" s="1">
        <v>14</v>
      </c>
      <c r="AS8" s="1">
        <v>8</v>
      </c>
      <c r="AT8" s="1">
        <v>14</v>
      </c>
      <c r="AU8" s="1">
        <v>14</v>
      </c>
      <c r="AV8" s="1">
        <v>8</v>
      </c>
      <c r="AW8" s="1">
        <v>14</v>
      </c>
      <c r="AX8" s="1">
        <v>14</v>
      </c>
      <c r="AY8" s="1">
        <v>14</v>
      </c>
      <c r="AZ8" s="1">
        <v>14</v>
      </c>
      <c r="BA8" s="1">
        <v>14</v>
      </c>
      <c r="BB8" s="1">
        <v>10</v>
      </c>
      <c r="BC8" s="1">
        <v>10</v>
      </c>
      <c r="BD8" s="1">
        <v>10</v>
      </c>
      <c r="BE8" s="1">
        <v>14</v>
      </c>
      <c r="BF8" s="1">
        <v>14</v>
      </c>
      <c r="BG8" s="1">
        <v>10</v>
      </c>
      <c r="BH8" s="1">
        <v>14</v>
      </c>
      <c r="BI8" s="1">
        <v>10</v>
      </c>
      <c r="BJ8" s="1">
        <v>28</v>
      </c>
      <c r="BK8" s="1">
        <v>28</v>
      </c>
      <c r="BL8" s="1">
        <v>28</v>
      </c>
      <c r="BM8" s="1">
        <v>28</v>
      </c>
      <c r="BN8" s="1">
        <v>28</v>
      </c>
      <c r="BO8" s="1">
        <v>28</v>
      </c>
      <c r="BP8" s="1">
        <v>28</v>
      </c>
      <c r="BQ8" s="1">
        <v>28</v>
      </c>
      <c r="BR8" s="1">
        <v>28</v>
      </c>
      <c r="BS8" s="1">
        <v>28</v>
      </c>
      <c r="BT8" s="1">
        <v>14</v>
      </c>
      <c r="BU8" s="1">
        <v>12</v>
      </c>
      <c r="BV8" s="1">
        <v>14</v>
      </c>
      <c r="BW8" s="1">
        <v>12</v>
      </c>
      <c r="BX8" s="1">
        <v>12</v>
      </c>
      <c r="BY8" s="1">
        <v>14</v>
      </c>
      <c r="BZ8" s="1">
        <v>14</v>
      </c>
      <c r="CA8" s="1">
        <v>12</v>
      </c>
      <c r="CB8" s="1">
        <v>14</v>
      </c>
      <c r="CC8" s="1">
        <v>12</v>
      </c>
      <c r="CD8" s="1">
        <v>14</v>
      </c>
      <c r="CE8" s="1">
        <v>12</v>
      </c>
      <c r="CF8" s="1">
        <v>28</v>
      </c>
      <c r="CG8" s="1">
        <v>28</v>
      </c>
      <c r="CH8" s="1">
        <v>28</v>
      </c>
      <c r="CI8" s="1">
        <v>20</v>
      </c>
      <c r="CJ8" s="1">
        <v>28</v>
      </c>
      <c r="CK8" s="1">
        <v>28</v>
      </c>
      <c r="CL8" s="1">
        <v>28</v>
      </c>
      <c r="CM8" s="1">
        <v>28</v>
      </c>
      <c r="CN8" s="1">
        <v>28</v>
      </c>
      <c r="CO8" s="1">
        <v>28</v>
      </c>
      <c r="CP8" s="1">
        <v>28</v>
      </c>
      <c r="CQ8" s="1">
        <v>28</v>
      </c>
      <c r="CR8" s="1">
        <v>28</v>
      </c>
      <c r="CS8" s="1">
        <v>28</v>
      </c>
      <c r="CT8" s="1">
        <v>28</v>
      </c>
      <c r="CU8" s="1">
        <v>28</v>
      </c>
      <c r="CV8" s="1">
        <v>20</v>
      </c>
      <c r="CW8" s="1">
        <v>20</v>
      </c>
      <c r="CX8" s="1">
        <v>20</v>
      </c>
      <c r="CY8" s="1">
        <v>20</v>
      </c>
      <c r="CZ8" s="1">
        <v>20</v>
      </c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</row>
    <row r="9" spans="1:211" x14ac:dyDescent="0.3">
      <c r="A9" s="1" t="s">
        <v>6</v>
      </c>
      <c r="B9" s="1">
        <v>0.5</v>
      </c>
      <c r="C9" s="1">
        <v>0.3</v>
      </c>
      <c r="D9" s="1">
        <v>1</v>
      </c>
      <c r="E9" s="1">
        <v>0.63</v>
      </c>
      <c r="F9" s="1">
        <v>0.39</v>
      </c>
      <c r="G9" s="1">
        <v>1.1000000000000001</v>
      </c>
      <c r="H9" s="1">
        <v>0.72</v>
      </c>
      <c r="I9" s="1">
        <v>0.75</v>
      </c>
      <c r="J9" s="1">
        <v>0.4</v>
      </c>
      <c r="K9" s="1">
        <v>0.7</v>
      </c>
      <c r="L9" s="1">
        <v>0.6</v>
      </c>
      <c r="M9" s="1">
        <v>2</v>
      </c>
      <c r="N9" s="1">
        <v>0.85</v>
      </c>
      <c r="O9" s="1">
        <v>0.75</v>
      </c>
      <c r="P9" s="1">
        <v>1.2</v>
      </c>
      <c r="Q9" s="1">
        <v>3.4</v>
      </c>
      <c r="R9" s="1">
        <v>3.4</v>
      </c>
      <c r="S9" s="1">
        <v>2.6</v>
      </c>
      <c r="T9" s="1">
        <v>1.4</v>
      </c>
      <c r="U9" s="1">
        <v>1.1000000000000001</v>
      </c>
      <c r="V9" s="1">
        <v>0.6</v>
      </c>
      <c r="W9" s="1">
        <v>0.6</v>
      </c>
      <c r="X9" s="1">
        <v>0.4</v>
      </c>
      <c r="Y9" s="1">
        <v>2.2000000000000002</v>
      </c>
      <c r="Z9" s="1">
        <v>3.1</v>
      </c>
      <c r="AA9" s="1">
        <v>1.6</v>
      </c>
      <c r="AB9" s="1">
        <v>1.8</v>
      </c>
      <c r="AC9" s="1">
        <v>0.9</v>
      </c>
      <c r="AD9" s="1">
        <v>0.7</v>
      </c>
      <c r="AE9" s="1">
        <v>2.2999999999999998</v>
      </c>
      <c r="AF9" s="1">
        <v>2.8</v>
      </c>
      <c r="AG9" s="1">
        <v>1.8</v>
      </c>
      <c r="AH9" s="1">
        <v>1.6</v>
      </c>
      <c r="AI9" s="1">
        <v>1</v>
      </c>
      <c r="AJ9" s="1">
        <v>0.6</v>
      </c>
      <c r="AK9" s="1">
        <v>1.9</v>
      </c>
      <c r="AL9" s="1">
        <v>1.5</v>
      </c>
      <c r="AM9" s="1">
        <v>2.8</v>
      </c>
      <c r="AN9" s="1">
        <v>2.8</v>
      </c>
      <c r="AO9" s="1">
        <v>2.6</v>
      </c>
      <c r="AP9" s="1">
        <v>1.9</v>
      </c>
      <c r="AQ9" s="1">
        <v>1.3</v>
      </c>
      <c r="AR9" s="1">
        <v>1.7</v>
      </c>
      <c r="AS9" s="1">
        <v>1.7</v>
      </c>
      <c r="AT9" s="1">
        <v>1.5</v>
      </c>
      <c r="AU9" s="1">
        <v>1.1000000000000001</v>
      </c>
      <c r="AV9" s="1">
        <v>2.5</v>
      </c>
      <c r="AW9" s="1">
        <v>1.4</v>
      </c>
      <c r="AX9" s="1">
        <v>1.5</v>
      </c>
      <c r="AY9" s="1">
        <v>1.8</v>
      </c>
      <c r="AZ9" s="1">
        <v>1.5</v>
      </c>
      <c r="BA9" s="1">
        <v>1.4</v>
      </c>
      <c r="BB9" s="1">
        <v>5.0999999999999996</v>
      </c>
      <c r="BC9" s="1">
        <v>4.0999999999999996</v>
      </c>
      <c r="BD9" s="1">
        <v>1.9</v>
      </c>
      <c r="BE9" s="1">
        <v>1.5</v>
      </c>
      <c r="BF9" s="1">
        <v>1</v>
      </c>
      <c r="BG9" s="1">
        <v>1.1000000000000001</v>
      </c>
      <c r="BH9" s="1">
        <v>1</v>
      </c>
      <c r="BI9" s="1">
        <v>1.2</v>
      </c>
      <c r="BJ9" s="1">
        <v>2.4</v>
      </c>
      <c r="BK9" s="1">
        <v>2.4</v>
      </c>
      <c r="BL9" s="1">
        <v>2.4</v>
      </c>
      <c r="BM9" s="1">
        <v>1.7</v>
      </c>
      <c r="BN9" s="1">
        <v>1.7</v>
      </c>
      <c r="BO9" s="1">
        <v>1.2</v>
      </c>
      <c r="BP9" s="1">
        <v>1.7</v>
      </c>
      <c r="BQ9" s="1">
        <v>1.7</v>
      </c>
      <c r="BR9" s="1">
        <v>1.5</v>
      </c>
      <c r="BS9" s="1">
        <v>1.3</v>
      </c>
      <c r="BT9" s="1">
        <v>1.7</v>
      </c>
      <c r="BU9" s="1">
        <v>1.9</v>
      </c>
      <c r="BV9" s="1">
        <v>1</v>
      </c>
      <c r="BW9" s="1">
        <v>1.8</v>
      </c>
      <c r="BX9" s="1">
        <v>1.7</v>
      </c>
      <c r="BY9" s="1">
        <v>0.97</v>
      </c>
      <c r="BZ9" s="1">
        <v>0.97</v>
      </c>
      <c r="CA9" s="1">
        <v>2.5</v>
      </c>
      <c r="CB9" s="1">
        <v>1.3</v>
      </c>
      <c r="CC9" s="1">
        <v>1.8</v>
      </c>
      <c r="CD9" s="1">
        <v>1.21</v>
      </c>
      <c r="CE9" s="1">
        <v>1.6</v>
      </c>
      <c r="CF9" s="1">
        <v>1</v>
      </c>
      <c r="CG9" s="1">
        <v>0.9</v>
      </c>
      <c r="CH9" s="1">
        <v>1.1000000000000001</v>
      </c>
      <c r="CI9" s="1">
        <v>1.3</v>
      </c>
      <c r="CJ9" s="1">
        <v>0.9</v>
      </c>
      <c r="CK9" s="1">
        <v>1.6</v>
      </c>
      <c r="CL9" s="1">
        <v>1.6</v>
      </c>
      <c r="CM9" s="1">
        <v>1</v>
      </c>
      <c r="CN9" s="1">
        <v>2.4</v>
      </c>
      <c r="CO9" s="1">
        <v>1.8</v>
      </c>
      <c r="CP9" s="1">
        <v>1.7</v>
      </c>
      <c r="CQ9" s="1">
        <v>3.16</v>
      </c>
      <c r="CR9" s="1">
        <v>2.68</v>
      </c>
      <c r="CS9" s="1">
        <v>2.23</v>
      </c>
      <c r="CT9" s="1">
        <v>1.86</v>
      </c>
      <c r="CU9" s="1">
        <v>3.16</v>
      </c>
      <c r="CV9" s="1">
        <v>2.5</v>
      </c>
      <c r="CW9" s="1">
        <v>3.3</v>
      </c>
      <c r="CX9" s="1">
        <v>3.6</v>
      </c>
      <c r="CY9" s="1">
        <v>5.0999999999999996</v>
      </c>
      <c r="CZ9" s="1">
        <v>3.3</v>
      </c>
      <c r="DA9" s="1">
        <v>2</v>
      </c>
      <c r="DB9" s="1">
        <v>1.2</v>
      </c>
      <c r="DC9" s="1">
        <v>1</v>
      </c>
      <c r="DD9" s="1">
        <v>2</v>
      </c>
      <c r="DE9" s="1">
        <v>1.3</v>
      </c>
      <c r="DF9" s="1">
        <v>1</v>
      </c>
      <c r="DG9" s="1">
        <v>2.2000000000000002</v>
      </c>
      <c r="DH9" s="1">
        <v>1.7</v>
      </c>
      <c r="DI9" s="1">
        <v>1</v>
      </c>
      <c r="DJ9" s="1">
        <v>0.6</v>
      </c>
      <c r="DK9" s="1">
        <v>3.2</v>
      </c>
      <c r="DL9" s="1">
        <v>2.2000000000000002</v>
      </c>
      <c r="DM9" s="1">
        <v>1.6</v>
      </c>
      <c r="DN9" s="1">
        <v>1.6</v>
      </c>
      <c r="DO9" s="1">
        <v>4.5</v>
      </c>
      <c r="DP9" s="1">
        <v>2.2999999999999998</v>
      </c>
      <c r="DQ9" s="1">
        <v>1.8</v>
      </c>
      <c r="DR9" s="1">
        <v>1</v>
      </c>
      <c r="DS9" s="1">
        <v>0.7</v>
      </c>
      <c r="DT9" s="1">
        <v>3.3</v>
      </c>
      <c r="DU9" s="1">
        <v>2.2999999999999998</v>
      </c>
      <c r="DV9" s="1">
        <v>1.7</v>
      </c>
      <c r="DW9" s="1">
        <v>1.7</v>
      </c>
      <c r="DX9" s="1">
        <v>1.2</v>
      </c>
      <c r="DY9" s="1">
        <v>1.9</v>
      </c>
      <c r="DZ9" s="1">
        <v>1.3</v>
      </c>
      <c r="EA9" s="1">
        <v>1.4</v>
      </c>
      <c r="EB9" s="1">
        <v>1.2</v>
      </c>
      <c r="EC9" s="1">
        <v>1.1000000000000001</v>
      </c>
      <c r="ED9" s="1">
        <v>1.3</v>
      </c>
      <c r="EE9" s="1">
        <v>1.3</v>
      </c>
      <c r="EF9" s="1">
        <v>1.1000000000000001</v>
      </c>
      <c r="EG9" s="1">
        <v>1.6</v>
      </c>
      <c r="EH9" s="1">
        <v>1.9</v>
      </c>
      <c r="EI9" s="1">
        <v>1.6</v>
      </c>
      <c r="EJ9" s="1">
        <v>2</v>
      </c>
      <c r="EK9" s="1">
        <v>1.3</v>
      </c>
      <c r="EL9" s="1">
        <v>1.9</v>
      </c>
      <c r="EM9" s="1">
        <v>1.4</v>
      </c>
      <c r="EN9" s="1">
        <v>1.7</v>
      </c>
      <c r="EO9" s="1">
        <v>2</v>
      </c>
      <c r="EP9" s="1">
        <v>1.9</v>
      </c>
      <c r="EQ9" s="1">
        <v>1.4</v>
      </c>
      <c r="ER9" s="1">
        <v>1.7</v>
      </c>
      <c r="ES9" s="1">
        <v>2.5</v>
      </c>
      <c r="ET9" s="1">
        <v>2</v>
      </c>
      <c r="EU9" s="1">
        <v>1.5</v>
      </c>
      <c r="EV9" s="1">
        <v>1.5</v>
      </c>
      <c r="EW9" s="1">
        <v>2</v>
      </c>
      <c r="EX9" s="1">
        <v>1.5</v>
      </c>
      <c r="EY9" s="1">
        <v>1</v>
      </c>
      <c r="EZ9" s="1">
        <v>0.6</v>
      </c>
      <c r="FA9" s="1">
        <v>1</v>
      </c>
      <c r="FB9" s="1">
        <v>1.6</v>
      </c>
      <c r="FC9" s="1">
        <v>1.6</v>
      </c>
      <c r="FD9" s="1">
        <v>1.2</v>
      </c>
      <c r="FE9" s="1">
        <v>1.2</v>
      </c>
      <c r="FF9">
        <v>0.25</v>
      </c>
      <c r="FG9">
        <v>0.57999999999999996</v>
      </c>
      <c r="FH9">
        <v>0.47</v>
      </c>
      <c r="FI9">
        <v>0.42</v>
      </c>
      <c r="FJ9">
        <v>0.25</v>
      </c>
      <c r="FK9">
        <v>0.41</v>
      </c>
      <c r="FL9">
        <v>0.47</v>
      </c>
      <c r="FM9">
        <v>0.35</v>
      </c>
      <c r="FN9">
        <v>0.44</v>
      </c>
      <c r="FO9">
        <v>0.41</v>
      </c>
      <c r="FP9">
        <v>0.51</v>
      </c>
      <c r="FQ9">
        <v>0.59</v>
      </c>
      <c r="FR9">
        <v>1.31</v>
      </c>
      <c r="FS9">
        <v>0.73</v>
      </c>
      <c r="FT9">
        <v>0.52</v>
      </c>
      <c r="FU9">
        <v>0.73</v>
      </c>
      <c r="FV9">
        <v>1.35</v>
      </c>
      <c r="FW9">
        <v>0.95</v>
      </c>
      <c r="FX9">
        <v>0.79</v>
      </c>
      <c r="FY9">
        <v>0.97</v>
      </c>
      <c r="FZ9">
        <v>1.06</v>
      </c>
      <c r="GA9">
        <v>1.35</v>
      </c>
      <c r="GB9">
        <v>1.64</v>
      </c>
      <c r="GC9">
        <v>1.21</v>
      </c>
      <c r="GD9">
        <v>1.42</v>
      </c>
      <c r="GE9">
        <v>2.08</v>
      </c>
      <c r="GF9">
        <v>2.5</v>
      </c>
      <c r="GG9">
        <v>1.56</v>
      </c>
      <c r="GH9">
        <v>1.9</v>
      </c>
      <c r="GI9">
        <v>3.26</v>
      </c>
      <c r="GJ9">
        <v>0.91</v>
      </c>
      <c r="GK9">
        <v>1.22</v>
      </c>
      <c r="GL9">
        <v>1.54</v>
      </c>
      <c r="GM9">
        <v>0.74</v>
      </c>
      <c r="GN9">
        <v>1.1000000000000001</v>
      </c>
      <c r="GO9">
        <v>1.4</v>
      </c>
      <c r="GP9">
        <v>2.71</v>
      </c>
      <c r="GQ9">
        <v>3.12</v>
      </c>
      <c r="GR9">
        <v>0.69</v>
      </c>
      <c r="GS9">
        <v>1.41</v>
      </c>
      <c r="GT9">
        <v>1.52</v>
      </c>
      <c r="GU9">
        <v>1.71</v>
      </c>
      <c r="GV9">
        <v>0.78</v>
      </c>
      <c r="GW9">
        <v>1.1100000000000001</v>
      </c>
      <c r="GX9">
        <v>0.88</v>
      </c>
      <c r="GY9">
        <v>0.98</v>
      </c>
      <c r="GZ9">
        <v>1.1100000000000001</v>
      </c>
      <c r="HA9">
        <v>1.24</v>
      </c>
      <c r="HB9">
        <v>1.26</v>
      </c>
      <c r="HC9">
        <v>1.1499999999999999</v>
      </c>
    </row>
    <row r="10" spans="1:211" x14ac:dyDescent="0.3">
      <c r="A10" s="1" t="s">
        <v>7</v>
      </c>
      <c r="CK10" s="1">
        <v>8.4</v>
      </c>
      <c r="CL10" s="1">
        <v>8.4</v>
      </c>
      <c r="CQ10" s="1">
        <v>8.4</v>
      </c>
      <c r="CR10" s="1">
        <v>8.4</v>
      </c>
      <c r="CS10" s="1">
        <v>8.4</v>
      </c>
      <c r="CT10" s="1">
        <v>8.4</v>
      </c>
      <c r="CU10" s="1">
        <v>8.4</v>
      </c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</row>
    <row r="11" spans="1:211" x14ac:dyDescent="0.3">
      <c r="A11" s="1" t="s">
        <v>8</v>
      </c>
      <c r="B11" s="1">
        <v>300</v>
      </c>
      <c r="C11" s="1">
        <v>400</v>
      </c>
      <c r="D11" s="1">
        <v>185</v>
      </c>
      <c r="E11" s="1">
        <v>289</v>
      </c>
      <c r="F11" s="1">
        <v>280</v>
      </c>
      <c r="G11" s="1">
        <v>110</v>
      </c>
      <c r="H11" s="1">
        <v>180</v>
      </c>
      <c r="I11" s="1">
        <v>147</v>
      </c>
      <c r="J11" s="1">
        <v>232</v>
      </c>
      <c r="K11" s="1">
        <v>117</v>
      </c>
      <c r="L11" s="1">
        <v>174</v>
      </c>
      <c r="M11" s="1">
        <v>30</v>
      </c>
      <c r="N11" s="1">
        <v>109</v>
      </c>
      <c r="O11" s="1">
        <v>89</v>
      </c>
      <c r="P11" s="1">
        <v>75</v>
      </c>
      <c r="Q11" s="1">
        <v>20</v>
      </c>
      <c r="R11" s="1">
        <v>14</v>
      </c>
      <c r="S11" s="1">
        <v>26</v>
      </c>
      <c r="T11" s="1">
        <v>41</v>
      </c>
      <c r="U11" s="1">
        <v>68</v>
      </c>
      <c r="V11" s="1">
        <v>140</v>
      </c>
      <c r="W11" s="1">
        <v>140</v>
      </c>
      <c r="X11" s="1">
        <v>220</v>
      </c>
      <c r="Y11" s="1">
        <v>22</v>
      </c>
      <c r="Z11" s="1">
        <v>19</v>
      </c>
      <c r="AA11" s="1">
        <v>38</v>
      </c>
      <c r="AB11" s="1">
        <v>31</v>
      </c>
      <c r="AC11" s="1">
        <v>80</v>
      </c>
      <c r="AD11" s="1">
        <v>100</v>
      </c>
      <c r="AE11" s="1">
        <v>23</v>
      </c>
      <c r="AF11" s="1">
        <v>16</v>
      </c>
      <c r="AG11" s="1">
        <v>30</v>
      </c>
      <c r="AH11" s="1">
        <v>36</v>
      </c>
      <c r="AI11" s="1">
        <v>50</v>
      </c>
      <c r="AJ11" s="1">
        <v>120</v>
      </c>
      <c r="AK11" s="1">
        <v>24</v>
      </c>
      <c r="AL11" s="1">
        <v>34</v>
      </c>
      <c r="AM11" s="1">
        <v>15</v>
      </c>
      <c r="AN11" s="1">
        <v>12</v>
      </c>
      <c r="AO11" s="1">
        <v>14</v>
      </c>
      <c r="AP11" s="1">
        <v>17</v>
      </c>
      <c r="AQ11" s="1">
        <v>30</v>
      </c>
      <c r="AR11" s="1">
        <v>18</v>
      </c>
      <c r="AS11" s="1">
        <v>19</v>
      </c>
      <c r="AT11" s="1">
        <v>25</v>
      </c>
      <c r="AU11" s="1">
        <v>32</v>
      </c>
      <c r="AV11" s="1">
        <v>14</v>
      </c>
      <c r="AW11" s="1">
        <v>21</v>
      </c>
      <c r="AX11" s="1">
        <v>18</v>
      </c>
      <c r="AY11" s="1">
        <v>16</v>
      </c>
      <c r="AZ11" s="1">
        <v>21</v>
      </c>
      <c r="BA11" s="1">
        <v>26</v>
      </c>
      <c r="BB11" s="1">
        <v>7</v>
      </c>
      <c r="BC11" s="1">
        <v>9</v>
      </c>
      <c r="BD11" s="1">
        <v>15</v>
      </c>
      <c r="BE11" s="1">
        <v>21</v>
      </c>
      <c r="BF11" s="1">
        <v>25</v>
      </c>
      <c r="BG11" s="1">
        <v>26</v>
      </c>
      <c r="BH11" s="1">
        <v>31</v>
      </c>
      <c r="BI11" s="1">
        <v>19</v>
      </c>
      <c r="BJ11" s="1">
        <v>12</v>
      </c>
      <c r="BK11" s="1">
        <v>12</v>
      </c>
      <c r="BL11" s="1">
        <v>12</v>
      </c>
      <c r="BM11" s="1">
        <v>15</v>
      </c>
      <c r="BN11" s="1">
        <v>15</v>
      </c>
      <c r="BO11" s="1">
        <v>26</v>
      </c>
      <c r="BP11" s="1">
        <v>15</v>
      </c>
      <c r="BQ11" s="1">
        <v>27</v>
      </c>
      <c r="BR11" s="1">
        <v>30</v>
      </c>
      <c r="BS11" s="1">
        <v>38</v>
      </c>
      <c r="BT11" s="1">
        <v>15</v>
      </c>
      <c r="BU11" s="1">
        <v>22</v>
      </c>
      <c r="BV11" s="1">
        <v>29</v>
      </c>
      <c r="BW11" s="1">
        <v>27</v>
      </c>
      <c r="BX11" s="1">
        <v>32</v>
      </c>
      <c r="BY11" s="1">
        <v>36</v>
      </c>
      <c r="BZ11" s="1">
        <v>36</v>
      </c>
      <c r="CA11" s="1">
        <v>16</v>
      </c>
      <c r="CB11" s="1">
        <v>27</v>
      </c>
      <c r="CC11" s="1">
        <v>18</v>
      </c>
      <c r="CD11" s="1">
        <v>34</v>
      </c>
      <c r="CE11" s="1">
        <v>20</v>
      </c>
      <c r="CF11" s="1">
        <v>24</v>
      </c>
      <c r="CG11" s="1">
        <v>25</v>
      </c>
      <c r="CH11" s="1">
        <v>20</v>
      </c>
      <c r="CI11" s="1">
        <v>29</v>
      </c>
      <c r="CJ11" s="1">
        <v>29</v>
      </c>
      <c r="CK11" s="1">
        <v>10</v>
      </c>
      <c r="CL11" s="1">
        <v>13</v>
      </c>
      <c r="CM11" s="1">
        <v>21</v>
      </c>
      <c r="CN11" s="1">
        <v>7</v>
      </c>
      <c r="CO11" s="1">
        <v>9</v>
      </c>
      <c r="CP11" s="1">
        <v>12</v>
      </c>
      <c r="CQ11" s="1">
        <v>49</v>
      </c>
      <c r="CR11" s="1">
        <v>66</v>
      </c>
      <c r="CS11" s="1">
        <v>86</v>
      </c>
      <c r="CT11" s="1">
        <v>106</v>
      </c>
      <c r="CU11" s="1">
        <v>53</v>
      </c>
      <c r="CV11" s="1">
        <v>16</v>
      </c>
      <c r="CW11" s="1">
        <v>20</v>
      </c>
      <c r="CX11" s="1">
        <v>15</v>
      </c>
      <c r="CY11" s="1">
        <v>12</v>
      </c>
      <c r="CZ11" s="1">
        <v>15</v>
      </c>
      <c r="DA11" s="1">
        <v>75</v>
      </c>
      <c r="DB11" s="1">
        <v>105</v>
      </c>
      <c r="DC11" s="1">
        <v>115</v>
      </c>
      <c r="DD11" s="1">
        <v>75</v>
      </c>
      <c r="DE11" s="1">
        <v>105</v>
      </c>
      <c r="DF11" s="1">
        <v>115</v>
      </c>
      <c r="DG11" s="1">
        <v>37</v>
      </c>
      <c r="DH11" s="1">
        <v>53</v>
      </c>
      <c r="DI11" s="1">
        <v>85</v>
      </c>
      <c r="DJ11" s="1">
        <v>145</v>
      </c>
      <c r="DK11" s="1">
        <v>26</v>
      </c>
      <c r="DL11" s="1">
        <v>39</v>
      </c>
      <c r="DM11" s="1">
        <v>59</v>
      </c>
      <c r="DN11" s="1">
        <v>78</v>
      </c>
      <c r="DO11" s="1">
        <v>22</v>
      </c>
      <c r="DP11" s="1">
        <v>37</v>
      </c>
      <c r="DQ11" s="1">
        <v>53</v>
      </c>
      <c r="DR11" s="1">
        <v>85</v>
      </c>
      <c r="DS11" s="1">
        <v>145</v>
      </c>
      <c r="DT11" s="1">
        <v>26</v>
      </c>
      <c r="DU11" s="1">
        <v>39</v>
      </c>
      <c r="DV11" s="1">
        <v>59</v>
      </c>
      <c r="DW11" s="1">
        <v>78</v>
      </c>
      <c r="DX11" s="1">
        <v>62</v>
      </c>
      <c r="DY11" s="1">
        <v>41</v>
      </c>
      <c r="DZ11" s="1">
        <v>70</v>
      </c>
      <c r="EA11" s="1">
        <v>82</v>
      </c>
      <c r="EB11" s="1">
        <v>63</v>
      </c>
      <c r="EC11" s="1">
        <v>99</v>
      </c>
      <c r="ED11" s="1">
        <v>23</v>
      </c>
      <c r="EE11" s="1">
        <v>57</v>
      </c>
      <c r="EF11" s="1">
        <v>84</v>
      </c>
      <c r="EG11" s="1">
        <v>32</v>
      </c>
      <c r="EH11" s="1">
        <v>37</v>
      </c>
      <c r="EI11" s="1">
        <v>45</v>
      </c>
      <c r="EJ11" s="1">
        <v>26</v>
      </c>
      <c r="EK11" s="1">
        <v>23</v>
      </c>
      <c r="EL11" s="1">
        <v>32</v>
      </c>
      <c r="EM11" s="1">
        <v>57</v>
      </c>
      <c r="EN11" s="1">
        <v>45</v>
      </c>
      <c r="EO11" s="1">
        <v>26</v>
      </c>
      <c r="EP11" s="1">
        <v>37</v>
      </c>
      <c r="EQ11" s="1">
        <v>57</v>
      </c>
      <c r="ER11" s="1">
        <v>45</v>
      </c>
      <c r="ES11" s="1">
        <v>27</v>
      </c>
      <c r="ET11" s="1">
        <v>34</v>
      </c>
      <c r="EU11" s="1">
        <v>42</v>
      </c>
      <c r="EV11" s="1">
        <v>42</v>
      </c>
      <c r="EW11" s="1">
        <v>34</v>
      </c>
      <c r="EX11" s="1">
        <v>42</v>
      </c>
      <c r="EY11" s="1">
        <v>115</v>
      </c>
      <c r="EZ11" s="1">
        <v>145</v>
      </c>
      <c r="FA11" s="1">
        <v>85</v>
      </c>
      <c r="FB11" s="1">
        <v>78</v>
      </c>
      <c r="FC11" s="1">
        <v>59</v>
      </c>
      <c r="FD11" s="1">
        <v>62</v>
      </c>
      <c r="FE11" s="1">
        <v>42</v>
      </c>
      <c r="FF11">
        <v>400</v>
      </c>
      <c r="FG11">
        <v>128</v>
      </c>
      <c r="FH11">
        <v>182</v>
      </c>
      <c r="FI11">
        <v>188</v>
      </c>
      <c r="FJ11">
        <v>400</v>
      </c>
      <c r="FK11">
        <v>170</v>
      </c>
      <c r="FL11">
        <v>150</v>
      </c>
      <c r="FM11">
        <v>180</v>
      </c>
      <c r="FN11">
        <v>135</v>
      </c>
      <c r="FO11">
        <v>151</v>
      </c>
      <c r="FP11">
        <v>139</v>
      </c>
      <c r="FQ11">
        <v>91</v>
      </c>
      <c r="FR11">
        <v>32</v>
      </c>
      <c r="FS11">
        <v>91</v>
      </c>
      <c r="FT11">
        <v>142</v>
      </c>
      <c r="FU11">
        <v>78</v>
      </c>
      <c r="FV11">
        <v>31</v>
      </c>
      <c r="FW11">
        <v>95</v>
      </c>
      <c r="FX11">
        <v>58</v>
      </c>
      <c r="FY11">
        <v>42</v>
      </c>
      <c r="FZ11">
        <v>42</v>
      </c>
      <c r="GA11">
        <v>26</v>
      </c>
      <c r="GB11">
        <v>18</v>
      </c>
      <c r="GC11">
        <v>30</v>
      </c>
      <c r="GD11">
        <v>20</v>
      </c>
      <c r="GE11">
        <v>16</v>
      </c>
      <c r="GF11">
        <v>10</v>
      </c>
      <c r="GG11">
        <v>22</v>
      </c>
      <c r="GH11">
        <v>14</v>
      </c>
      <c r="GI11">
        <v>8</v>
      </c>
      <c r="GJ11">
        <v>32</v>
      </c>
      <c r="GK11">
        <v>20</v>
      </c>
      <c r="GL11">
        <v>15</v>
      </c>
      <c r="GM11">
        <v>37</v>
      </c>
      <c r="GN11">
        <v>25</v>
      </c>
      <c r="GO11">
        <v>16</v>
      </c>
      <c r="GP11">
        <v>22</v>
      </c>
      <c r="GQ11">
        <v>12</v>
      </c>
      <c r="GR11">
        <v>37</v>
      </c>
      <c r="GS11">
        <v>31</v>
      </c>
      <c r="GT11">
        <v>25</v>
      </c>
      <c r="GU11">
        <v>26</v>
      </c>
      <c r="GV11">
        <v>42</v>
      </c>
      <c r="GW11">
        <v>26</v>
      </c>
      <c r="GX11">
        <v>34</v>
      </c>
      <c r="GY11">
        <v>32</v>
      </c>
      <c r="GZ11">
        <v>27</v>
      </c>
      <c r="HA11">
        <v>22</v>
      </c>
      <c r="HB11">
        <v>22</v>
      </c>
      <c r="HC11">
        <v>32</v>
      </c>
    </row>
    <row r="12" spans="1:211" x14ac:dyDescent="0.3">
      <c r="A12" s="1" t="s">
        <v>9</v>
      </c>
      <c r="B12" s="1">
        <v>8</v>
      </c>
      <c r="C12" s="1">
        <v>8</v>
      </c>
      <c r="D12" s="1">
        <v>15</v>
      </c>
      <c r="E12" s="1">
        <v>15</v>
      </c>
      <c r="F12" s="1">
        <v>20</v>
      </c>
      <c r="G12" s="1">
        <v>20</v>
      </c>
      <c r="H12" s="1">
        <v>20</v>
      </c>
      <c r="I12" s="1">
        <v>24</v>
      </c>
      <c r="J12" s="1">
        <v>24</v>
      </c>
      <c r="K12" s="1">
        <v>30</v>
      </c>
      <c r="L12" s="1">
        <v>30</v>
      </c>
      <c r="M12" s="1">
        <v>50</v>
      </c>
      <c r="N12" s="1">
        <v>50</v>
      </c>
      <c r="O12" s="1">
        <v>50</v>
      </c>
      <c r="P12" s="1">
        <v>78</v>
      </c>
      <c r="Q12" s="1">
        <v>78</v>
      </c>
      <c r="R12" s="1">
        <v>78</v>
      </c>
      <c r="S12" s="1">
        <v>78</v>
      </c>
      <c r="T12" s="1">
        <v>70</v>
      </c>
      <c r="U12" s="1">
        <v>70</v>
      </c>
      <c r="V12" s="1">
        <v>89</v>
      </c>
      <c r="W12" s="1">
        <v>89</v>
      </c>
      <c r="X12" s="1">
        <v>89</v>
      </c>
      <c r="Y12" s="1">
        <v>104</v>
      </c>
      <c r="Z12" s="1">
        <v>104</v>
      </c>
      <c r="AA12" s="1">
        <v>104</v>
      </c>
      <c r="AB12" s="1">
        <v>104</v>
      </c>
      <c r="AC12" s="1">
        <v>134</v>
      </c>
      <c r="AD12" s="1">
        <v>134</v>
      </c>
      <c r="AE12" s="1">
        <v>143</v>
      </c>
      <c r="AF12" s="1">
        <v>125</v>
      </c>
      <c r="AG12" s="1">
        <v>143</v>
      </c>
      <c r="AH12" s="1">
        <v>143</v>
      </c>
      <c r="AI12" s="1">
        <v>170</v>
      </c>
      <c r="AJ12" s="1">
        <v>170</v>
      </c>
      <c r="AK12" s="1">
        <v>177</v>
      </c>
      <c r="AL12" s="1">
        <v>177</v>
      </c>
      <c r="AM12" s="1">
        <v>177</v>
      </c>
      <c r="AN12" s="1">
        <v>208</v>
      </c>
      <c r="AO12" s="1">
        <v>208</v>
      </c>
      <c r="AP12" s="1">
        <v>208</v>
      </c>
      <c r="AQ12" s="1">
        <v>208</v>
      </c>
      <c r="AR12" s="1">
        <v>272</v>
      </c>
      <c r="AS12" s="1">
        <v>272</v>
      </c>
      <c r="AT12" s="1">
        <v>272</v>
      </c>
      <c r="AU12" s="1">
        <v>272</v>
      </c>
      <c r="AV12" s="1">
        <v>272</v>
      </c>
      <c r="AW12" s="1">
        <v>208</v>
      </c>
      <c r="AX12" s="1">
        <v>289</v>
      </c>
      <c r="AY12" s="1">
        <v>345</v>
      </c>
      <c r="AZ12" s="1">
        <v>345</v>
      </c>
      <c r="BA12" s="1">
        <v>345</v>
      </c>
      <c r="BB12" s="1">
        <v>348</v>
      </c>
      <c r="BC12" s="1">
        <v>348</v>
      </c>
      <c r="BD12" s="1">
        <v>455</v>
      </c>
      <c r="BE12" s="1">
        <v>445</v>
      </c>
      <c r="BF12" s="1">
        <v>445</v>
      </c>
      <c r="BG12" s="1">
        <v>455</v>
      </c>
      <c r="BH12" s="1">
        <v>445</v>
      </c>
      <c r="BI12" s="1">
        <v>455</v>
      </c>
      <c r="BJ12" s="1">
        <v>480</v>
      </c>
      <c r="BK12" s="1">
        <v>480</v>
      </c>
      <c r="BL12" s="1">
        <v>480</v>
      </c>
      <c r="BM12" s="1">
        <v>595</v>
      </c>
      <c r="BN12" s="1">
        <v>595</v>
      </c>
      <c r="BO12" s="1">
        <v>595</v>
      </c>
      <c r="BP12" s="1">
        <v>595</v>
      </c>
      <c r="BQ12" s="1">
        <v>595</v>
      </c>
      <c r="BR12" s="1">
        <v>595</v>
      </c>
      <c r="BS12" s="1">
        <v>595</v>
      </c>
      <c r="BT12" s="1">
        <v>750</v>
      </c>
      <c r="BU12" s="1">
        <v>760</v>
      </c>
      <c r="BV12" s="1">
        <v>750</v>
      </c>
      <c r="BW12" s="1">
        <v>760</v>
      </c>
      <c r="BX12" s="1">
        <v>760</v>
      </c>
      <c r="BY12" s="1">
        <v>750</v>
      </c>
      <c r="BZ12" s="1">
        <v>750</v>
      </c>
      <c r="CA12" s="1">
        <v>910</v>
      </c>
      <c r="CB12" s="1">
        <v>905</v>
      </c>
      <c r="CC12" s="1">
        <v>910</v>
      </c>
      <c r="CD12" s="1">
        <v>905</v>
      </c>
      <c r="CE12" s="1">
        <v>910</v>
      </c>
      <c r="CF12" s="1">
        <v>520</v>
      </c>
      <c r="CG12" s="1">
        <v>520</v>
      </c>
      <c r="CH12" s="1">
        <v>630</v>
      </c>
      <c r="CI12" s="1">
        <v>610</v>
      </c>
      <c r="CJ12" s="1">
        <v>610</v>
      </c>
      <c r="CK12" s="1">
        <v>1035</v>
      </c>
      <c r="CL12" s="1">
        <v>1035</v>
      </c>
      <c r="CM12" s="1">
        <v>1035</v>
      </c>
      <c r="CN12" s="1">
        <v>1255</v>
      </c>
      <c r="CO12" s="1">
        <v>1255</v>
      </c>
      <c r="CP12" s="1">
        <v>1255</v>
      </c>
      <c r="CQ12" s="1">
        <v>1830</v>
      </c>
      <c r="CR12" s="1">
        <v>1830</v>
      </c>
      <c r="CS12" s="1">
        <v>1830</v>
      </c>
      <c r="CT12" s="1">
        <v>1830</v>
      </c>
      <c r="CU12" s="1">
        <v>2300</v>
      </c>
      <c r="CV12" s="1">
        <v>1900</v>
      </c>
      <c r="CW12" s="1">
        <v>2100</v>
      </c>
      <c r="CX12" s="1">
        <v>2100</v>
      </c>
      <c r="CY12" s="1">
        <v>2590</v>
      </c>
      <c r="CZ12" s="1">
        <v>2590</v>
      </c>
      <c r="DA12" s="1">
        <v>85</v>
      </c>
      <c r="DB12" s="1">
        <v>85</v>
      </c>
      <c r="DC12" s="1">
        <v>85</v>
      </c>
      <c r="DD12" s="1">
        <v>77</v>
      </c>
      <c r="DE12" s="1">
        <v>77</v>
      </c>
      <c r="DF12" s="1">
        <v>77</v>
      </c>
      <c r="DG12" s="1">
        <v>115</v>
      </c>
      <c r="DH12" s="1">
        <v>115</v>
      </c>
      <c r="DI12" s="1">
        <v>115</v>
      </c>
      <c r="DJ12" s="1">
        <v>115</v>
      </c>
      <c r="DK12" s="1">
        <v>158</v>
      </c>
      <c r="DL12" s="1">
        <v>158</v>
      </c>
      <c r="DM12" s="1">
        <v>158</v>
      </c>
      <c r="DN12" s="1">
        <v>158</v>
      </c>
      <c r="DO12" s="1">
        <v>107</v>
      </c>
      <c r="DP12" s="1">
        <v>107</v>
      </c>
      <c r="DQ12" s="1">
        <v>107</v>
      </c>
      <c r="DR12" s="1">
        <v>107</v>
      </c>
      <c r="DS12" s="1">
        <v>107</v>
      </c>
      <c r="DT12" s="1">
        <v>148</v>
      </c>
      <c r="DU12" s="1">
        <v>148</v>
      </c>
      <c r="DV12" s="1">
        <v>148</v>
      </c>
      <c r="DW12" s="1">
        <v>148</v>
      </c>
      <c r="DX12" s="1">
        <v>187</v>
      </c>
      <c r="DY12" s="1">
        <v>315</v>
      </c>
      <c r="DZ12" s="1">
        <v>315</v>
      </c>
      <c r="EA12" s="1">
        <v>315</v>
      </c>
      <c r="EB12" s="1">
        <v>410</v>
      </c>
      <c r="EC12" s="1">
        <v>410</v>
      </c>
      <c r="ED12" s="1">
        <v>515</v>
      </c>
      <c r="EE12" s="1">
        <v>515</v>
      </c>
      <c r="EF12" s="1">
        <v>515</v>
      </c>
      <c r="EG12" s="1">
        <v>595</v>
      </c>
      <c r="EH12" s="1">
        <v>595</v>
      </c>
      <c r="EI12" s="1">
        <v>595</v>
      </c>
      <c r="EJ12" s="1">
        <v>595</v>
      </c>
      <c r="EK12" s="1">
        <v>530</v>
      </c>
      <c r="EL12" s="1">
        <v>672</v>
      </c>
      <c r="EM12" s="1">
        <v>672</v>
      </c>
      <c r="EN12" s="1">
        <v>672</v>
      </c>
      <c r="EO12" s="1">
        <v>640</v>
      </c>
      <c r="EP12" s="1">
        <v>640</v>
      </c>
      <c r="EQ12" s="1">
        <v>690</v>
      </c>
      <c r="ER12" s="1">
        <v>690</v>
      </c>
      <c r="ES12" s="1">
        <v>995</v>
      </c>
      <c r="ET12" s="1">
        <v>995</v>
      </c>
      <c r="EU12" s="1">
        <v>995</v>
      </c>
      <c r="EV12" s="1">
        <v>995</v>
      </c>
      <c r="EW12" s="1">
        <v>995</v>
      </c>
      <c r="EX12" s="1">
        <v>995</v>
      </c>
      <c r="EY12" s="1">
        <v>130</v>
      </c>
      <c r="EZ12" s="1">
        <v>164</v>
      </c>
      <c r="FA12" s="1">
        <v>164</v>
      </c>
      <c r="FB12" s="1">
        <v>197</v>
      </c>
      <c r="FC12" s="1">
        <v>158</v>
      </c>
      <c r="FD12" s="1">
        <v>230</v>
      </c>
      <c r="FE12" s="1">
        <v>230</v>
      </c>
      <c r="FF12">
        <v>12</v>
      </c>
      <c r="FG12">
        <v>35</v>
      </c>
      <c r="FH12">
        <v>35</v>
      </c>
      <c r="FI12">
        <v>35</v>
      </c>
      <c r="FJ12">
        <v>16</v>
      </c>
      <c r="FK12">
        <v>45</v>
      </c>
      <c r="FL12">
        <v>45</v>
      </c>
      <c r="FM12">
        <v>20</v>
      </c>
      <c r="FN12">
        <v>20</v>
      </c>
      <c r="FO12">
        <v>58</v>
      </c>
      <c r="FP12">
        <v>58</v>
      </c>
      <c r="FQ12">
        <v>58</v>
      </c>
      <c r="FR12">
        <v>58</v>
      </c>
      <c r="FS12">
        <v>58</v>
      </c>
      <c r="FT12">
        <v>68</v>
      </c>
      <c r="FU12">
        <v>68</v>
      </c>
      <c r="FV12">
        <v>68</v>
      </c>
      <c r="FW12">
        <v>68</v>
      </c>
      <c r="FX12">
        <v>95</v>
      </c>
      <c r="FY12">
        <v>95</v>
      </c>
      <c r="FZ12">
        <v>129</v>
      </c>
      <c r="GA12">
        <v>129</v>
      </c>
      <c r="GB12">
        <v>129</v>
      </c>
      <c r="GC12">
        <v>166</v>
      </c>
      <c r="GD12">
        <v>166</v>
      </c>
      <c r="GE12">
        <v>166</v>
      </c>
      <c r="GF12">
        <v>574</v>
      </c>
      <c r="GG12">
        <v>205</v>
      </c>
      <c r="GH12">
        <v>205</v>
      </c>
      <c r="GI12">
        <v>205</v>
      </c>
      <c r="GJ12">
        <v>288</v>
      </c>
      <c r="GK12">
        <v>288</v>
      </c>
      <c r="GL12">
        <v>288</v>
      </c>
      <c r="GM12">
        <v>353</v>
      </c>
      <c r="GN12">
        <v>353</v>
      </c>
      <c r="GO12">
        <v>353</v>
      </c>
      <c r="GP12">
        <v>275</v>
      </c>
      <c r="GQ12">
        <v>275</v>
      </c>
      <c r="GR12">
        <v>450</v>
      </c>
      <c r="GS12">
        <v>435</v>
      </c>
      <c r="GT12">
        <v>435</v>
      </c>
      <c r="GU12">
        <v>435</v>
      </c>
      <c r="GV12">
        <v>708</v>
      </c>
      <c r="GW12">
        <v>708</v>
      </c>
      <c r="GX12">
        <v>708</v>
      </c>
      <c r="GY12">
        <v>576</v>
      </c>
      <c r="GZ12">
        <v>906</v>
      </c>
      <c r="HA12">
        <v>906</v>
      </c>
      <c r="HB12">
        <v>1043</v>
      </c>
      <c r="HC12">
        <v>1043</v>
      </c>
    </row>
    <row r="13" spans="1:211" x14ac:dyDescent="0.3">
      <c r="A13" s="1" t="s">
        <v>15</v>
      </c>
      <c r="B13" s="1">
        <v>15</v>
      </c>
      <c r="C13" s="1">
        <v>15</v>
      </c>
      <c r="D13" s="1">
        <v>21</v>
      </c>
      <c r="E13" s="1">
        <v>21</v>
      </c>
      <c r="F13" s="1">
        <v>25</v>
      </c>
      <c r="G13" s="1">
        <v>25</v>
      </c>
      <c r="H13" s="1">
        <v>25</v>
      </c>
      <c r="I13" s="1">
        <v>29</v>
      </c>
      <c r="J13" s="1">
        <v>29</v>
      </c>
      <c r="K13" s="1">
        <v>42</v>
      </c>
      <c r="L13" s="1">
        <v>42</v>
      </c>
      <c r="M13" s="1">
        <v>34</v>
      </c>
      <c r="N13" s="1">
        <v>34</v>
      </c>
      <c r="O13" s="1">
        <v>34</v>
      </c>
      <c r="P13" s="1">
        <v>40</v>
      </c>
      <c r="Q13" s="1">
        <v>40</v>
      </c>
      <c r="R13" s="1">
        <v>40</v>
      </c>
      <c r="S13" s="1">
        <v>40</v>
      </c>
      <c r="T13" s="1">
        <v>28</v>
      </c>
      <c r="U13" s="1">
        <v>28</v>
      </c>
      <c r="V13" s="1">
        <v>28</v>
      </c>
      <c r="W13" s="1">
        <v>28</v>
      </c>
      <c r="X13" s="1">
        <v>28</v>
      </c>
      <c r="Y13" s="1">
        <v>34</v>
      </c>
      <c r="Z13" s="1">
        <v>34</v>
      </c>
      <c r="AA13" s="1">
        <v>34</v>
      </c>
      <c r="AB13" s="1">
        <v>34</v>
      </c>
      <c r="AC13" s="1">
        <v>34</v>
      </c>
      <c r="AD13" s="1">
        <v>34</v>
      </c>
      <c r="AE13" s="1">
        <v>40</v>
      </c>
      <c r="AF13" s="1">
        <v>39</v>
      </c>
      <c r="AG13" s="1">
        <v>40</v>
      </c>
      <c r="AH13" s="1">
        <v>40</v>
      </c>
      <c r="AI13" s="1">
        <v>40</v>
      </c>
      <c r="AJ13" s="1">
        <v>40</v>
      </c>
      <c r="AK13" s="1">
        <v>46</v>
      </c>
      <c r="AL13" s="1">
        <v>46</v>
      </c>
      <c r="AM13" s="1">
        <v>46</v>
      </c>
      <c r="AN13" s="1">
        <v>42</v>
      </c>
      <c r="AO13" s="1">
        <v>42</v>
      </c>
      <c r="AP13" s="1">
        <v>42</v>
      </c>
      <c r="AQ13" s="1">
        <v>42</v>
      </c>
      <c r="AR13" s="1">
        <v>52</v>
      </c>
      <c r="AS13" s="1">
        <v>52</v>
      </c>
      <c r="AT13" s="1">
        <v>52</v>
      </c>
      <c r="AU13" s="1">
        <v>52</v>
      </c>
      <c r="AV13" s="1">
        <v>52</v>
      </c>
      <c r="AW13" s="1">
        <v>42</v>
      </c>
      <c r="AX13" s="1">
        <v>47</v>
      </c>
      <c r="AY13" s="1">
        <v>52</v>
      </c>
      <c r="AZ13" s="1">
        <v>52</v>
      </c>
      <c r="BA13" s="1">
        <v>52</v>
      </c>
      <c r="BB13" s="1">
        <v>51</v>
      </c>
      <c r="BC13" s="1">
        <v>51</v>
      </c>
      <c r="BD13" s="1">
        <v>61</v>
      </c>
      <c r="BE13" s="1">
        <v>62</v>
      </c>
      <c r="BF13" s="1">
        <v>62</v>
      </c>
      <c r="BG13" s="1">
        <v>61</v>
      </c>
      <c r="BH13" s="1">
        <v>62</v>
      </c>
      <c r="BI13" s="1">
        <v>61</v>
      </c>
      <c r="BJ13" s="1">
        <v>60</v>
      </c>
      <c r="BK13" s="1">
        <v>60</v>
      </c>
      <c r="BL13" s="1">
        <v>60</v>
      </c>
      <c r="BM13" s="1">
        <v>65</v>
      </c>
      <c r="BN13" s="1">
        <v>65</v>
      </c>
      <c r="BO13" s="1">
        <v>65</v>
      </c>
      <c r="BP13" s="1">
        <v>65</v>
      </c>
      <c r="BQ13" s="1">
        <v>60</v>
      </c>
      <c r="BR13" s="1">
        <v>60</v>
      </c>
      <c r="BS13" s="1">
        <v>60</v>
      </c>
      <c r="BT13" s="1">
        <v>75.2</v>
      </c>
      <c r="BU13" s="1">
        <v>70</v>
      </c>
      <c r="BV13" s="1">
        <v>75.2</v>
      </c>
      <c r="BW13" s="1">
        <v>70</v>
      </c>
      <c r="BX13" s="1">
        <v>70</v>
      </c>
      <c r="BY13" s="1">
        <v>75.2</v>
      </c>
      <c r="BZ13" s="1">
        <v>75.2</v>
      </c>
      <c r="CA13" s="1">
        <v>80</v>
      </c>
      <c r="CB13" s="1">
        <v>85.2</v>
      </c>
      <c r="CC13" s="1">
        <v>80</v>
      </c>
      <c r="CD13" s="1">
        <v>85.2</v>
      </c>
      <c r="CE13" s="1">
        <v>80</v>
      </c>
      <c r="CF13" s="1">
        <v>65</v>
      </c>
      <c r="CG13" s="1">
        <v>65</v>
      </c>
      <c r="CH13" s="1">
        <v>69</v>
      </c>
      <c r="CI13" s="1">
        <v>69</v>
      </c>
      <c r="CJ13" s="1">
        <v>69</v>
      </c>
      <c r="CK13" s="1">
        <v>79.3</v>
      </c>
      <c r="CL13" s="1">
        <v>79.3</v>
      </c>
      <c r="CM13" s="1">
        <v>79.3</v>
      </c>
      <c r="CN13" s="1">
        <v>89.3</v>
      </c>
      <c r="CO13" s="1">
        <v>89.3</v>
      </c>
      <c r="CP13" s="1">
        <v>89.3</v>
      </c>
      <c r="CQ13" s="1">
        <v>95.5</v>
      </c>
      <c r="CR13" s="1">
        <v>95.5</v>
      </c>
      <c r="CS13" s="1">
        <v>95.5</v>
      </c>
      <c r="CT13" s="1">
        <v>95.5</v>
      </c>
      <c r="CU13" s="1">
        <v>107.5</v>
      </c>
      <c r="CV13" s="1">
        <v>110</v>
      </c>
      <c r="CW13" s="1">
        <v>114</v>
      </c>
      <c r="CX13" s="1">
        <v>114</v>
      </c>
      <c r="CY13" s="1">
        <v>126</v>
      </c>
      <c r="CZ13" s="1">
        <v>126</v>
      </c>
      <c r="DA13" s="1">
        <v>39</v>
      </c>
      <c r="DB13" s="1">
        <v>39</v>
      </c>
      <c r="DC13" s="1">
        <v>39</v>
      </c>
      <c r="DD13" s="1">
        <v>31.5</v>
      </c>
      <c r="DE13" s="1">
        <v>31.5</v>
      </c>
      <c r="DF13" s="1">
        <v>31.5</v>
      </c>
      <c r="DG13" s="1">
        <v>45</v>
      </c>
      <c r="DH13" s="1">
        <v>45</v>
      </c>
      <c r="DI13" s="1">
        <v>45</v>
      </c>
      <c r="DJ13" s="1">
        <v>45</v>
      </c>
      <c r="DK13" s="1">
        <v>52</v>
      </c>
      <c r="DL13" s="1">
        <v>52</v>
      </c>
      <c r="DM13" s="1">
        <v>52</v>
      </c>
      <c r="DN13" s="1">
        <v>52</v>
      </c>
      <c r="DO13" s="1">
        <v>37.5</v>
      </c>
      <c r="DP13" s="1">
        <v>37.5</v>
      </c>
      <c r="DQ13" s="1">
        <v>37.5</v>
      </c>
      <c r="DR13" s="1">
        <v>37.5</v>
      </c>
      <c r="DS13" s="1">
        <v>37.5</v>
      </c>
      <c r="DT13" s="1">
        <v>46</v>
      </c>
      <c r="DU13" s="1">
        <v>46</v>
      </c>
      <c r="DV13" s="1">
        <v>46</v>
      </c>
      <c r="DW13" s="1">
        <v>44</v>
      </c>
      <c r="DX13" s="1">
        <v>57.5</v>
      </c>
      <c r="DY13" s="1">
        <v>54.4</v>
      </c>
      <c r="DZ13" s="1">
        <v>54.4</v>
      </c>
      <c r="EA13" s="1">
        <v>54.4</v>
      </c>
      <c r="EB13" s="1">
        <v>64.400000000000006</v>
      </c>
      <c r="EC13" s="1">
        <v>64.400000000000006</v>
      </c>
      <c r="ED13" s="1">
        <v>59.2</v>
      </c>
      <c r="EE13" s="1">
        <v>59.2</v>
      </c>
      <c r="EF13" s="1">
        <v>59.2</v>
      </c>
      <c r="EG13" s="1">
        <v>63.2</v>
      </c>
      <c r="EH13" s="1">
        <v>63.2</v>
      </c>
      <c r="EI13" s="1">
        <v>63.2</v>
      </c>
      <c r="EJ13" s="1">
        <v>63.2</v>
      </c>
      <c r="EK13" s="1">
        <v>55.2</v>
      </c>
      <c r="EL13" s="1">
        <v>68.2</v>
      </c>
      <c r="EM13" s="1">
        <v>68.2</v>
      </c>
      <c r="EN13" s="1">
        <v>68.2</v>
      </c>
      <c r="EO13" s="1">
        <v>61.2</v>
      </c>
      <c r="EP13" s="1">
        <v>61.2</v>
      </c>
      <c r="EQ13" s="1">
        <v>65.2</v>
      </c>
      <c r="ER13" s="1">
        <v>65.2</v>
      </c>
      <c r="ES13" s="1">
        <v>84.3</v>
      </c>
      <c r="ET13" s="1">
        <v>84.3</v>
      </c>
      <c r="EU13" s="1">
        <v>84.3</v>
      </c>
      <c r="EV13" s="1">
        <v>84.3</v>
      </c>
      <c r="EW13" s="1">
        <v>84.3</v>
      </c>
      <c r="EX13" s="1">
        <v>84.3</v>
      </c>
      <c r="EY13" s="1">
        <v>57</v>
      </c>
      <c r="EZ13" s="1">
        <v>63</v>
      </c>
      <c r="FA13" s="1">
        <v>63</v>
      </c>
      <c r="FB13" s="1">
        <v>69</v>
      </c>
      <c r="FC13" s="1">
        <v>69</v>
      </c>
      <c r="FD13" s="1">
        <v>75</v>
      </c>
      <c r="FE13" s="1">
        <v>75</v>
      </c>
      <c r="FF13">
        <v>16</v>
      </c>
      <c r="FG13">
        <v>23</v>
      </c>
      <c r="FH13">
        <v>23</v>
      </c>
      <c r="FI13">
        <v>23</v>
      </c>
      <c r="FJ13">
        <v>18</v>
      </c>
      <c r="FK13">
        <v>26</v>
      </c>
      <c r="FL13">
        <v>26</v>
      </c>
      <c r="FM13">
        <v>20.57</v>
      </c>
      <c r="FN13">
        <v>20.57</v>
      </c>
      <c r="FO13">
        <v>30</v>
      </c>
      <c r="FP13">
        <v>30</v>
      </c>
      <c r="FQ13">
        <v>30</v>
      </c>
      <c r="FR13">
        <v>30</v>
      </c>
      <c r="FS13">
        <v>30</v>
      </c>
      <c r="FT13">
        <v>33</v>
      </c>
      <c r="FU13">
        <v>33</v>
      </c>
      <c r="FV13">
        <v>33</v>
      </c>
      <c r="FW13">
        <v>33</v>
      </c>
      <c r="FX13">
        <v>33.75</v>
      </c>
      <c r="FY13">
        <v>33.75</v>
      </c>
      <c r="FZ13">
        <v>39.75</v>
      </c>
      <c r="GA13">
        <v>39.75</v>
      </c>
      <c r="GB13">
        <v>39.75</v>
      </c>
      <c r="GC13">
        <v>45.75</v>
      </c>
      <c r="GD13">
        <v>45.75</v>
      </c>
      <c r="GE13">
        <v>45.75</v>
      </c>
      <c r="GF13">
        <v>61.5</v>
      </c>
      <c r="GG13">
        <v>51.75</v>
      </c>
      <c r="GH13">
        <v>51.75</v>
      </c>
      <c r="GI13">
        <v>51.75</v>
      </c>
      <c r="GJ13">
        <v>46.15</v>
      </c>
      <c r="GK13">
        <v>46.15</v>
      </c>
      <c r="GL13">
        <v>46.15</v>
      </c>
      <c r="GM13">
        <v>54.1</v>
      </c>
      <c r="GN13">
        <v>54.1</v>
      </c>
      <c r="GO13">
        <v>54.1</v>
      </c>
      <c r="GP13">
        <v>62.5</v>
      </c>
      <c r="GQ13">
        <v>62.5</v>
      </c>
      <c r="GR13">
        <v>64.900000000000006</v>
      </c>
      <c r="GS13">
        <v>64.900000000000006</v>
      </c>
      <c r="GT13">
        <v>64.900000000000006</v>
      </c>
      <c r="GU13">
        <v>64.900000000000006</v>
      </c>
      <c r="GV13">
        <v>59.82</v>
      </c>
      <c r="GW13">
        <v>59.82</v>
      </c>
      <c r="GX13">
        <v>59.82</v>
      </c>
      <c r="GY13">
        <v>60</v>
      </c>
      <c r="GZ13">
        <v>69.52</v>
      </c>
      <c r="HA13">
        <v>69.52</v>
      </c>
      <c r="HB13">
        <v>70.400000000000006</v>
      </c>
      <c r="HC13">
        <v>70.400000000000006</v>
      </c>
    </row>
    <row r="14" spans="1:211" x14ac:dyDescent="0.3">
      <c r="A14" s="1" t="s">
        <v>16</v>
      </c>
      <c r="B14" s="1">
        <v>17</v>
      </c>
      <c r="C14" s="1">
        <v>17</v>
      </c>
      <c r="D14" s="1">
        <v>21</v>
      </c>
      <c r="E14" s="1">
        <v>21</v>
      </c>
      <c r="F14" s="1">
        <v>21</v>
      </c>
      <c r="G14" s="1">
        <v>21</v>
      </c>
      <c r="H14" s="1">
        <v>21</v>
      </c>
      <c r="I14" s="1">
        <v>28</v>
      </c>
      <c r="J14" s="1">
        <v>28</v>
      </c>
      <c r="K14" s="1">
        <v>28</v>
      </c>
      <c r="L14" s="1">
        <v>28</v>
      </c>
      <c r="M14" s="1">
        <v>28</v>
      </c>
      <c r="N14" s="1">
        <v>28</v>
      </c>
      <c r="O14" s="1">
        <v>28</v>
      </c>
      <c r="P14" s="1">
        <v>28</v>
      </c>
      <c r="Q14" s="1">
        <v>28</v>
      </c>
      <c r="R14" s="1">
        <v>28</v>
      </c>
      <c r="S14" s="1">
        <v>28</v>
      </c>
      <c r="T14" s="1">
        <v>37</v>
      </c>
      <c r="U14" s="1">
        <v>37</v>
      </c>
      <c r="V14" s="1">
        <v>37</v>
      </c>
      <c r="W14" s="1">
        <v>37</v>
      </c>
      <c r="X14" s="1">
        <v>37</v>
      </c>
      <c r="Y14" s="1">
        <v>37</v>
      </c>
      <c r="Z14" s="1">
        <v>35</v>
      </c>
      <c r="AA14" s="1">
        <v>37</v>
      </c>
      <c r="AB14" s="1">
        <v>35</v>
      </c>
      <c r="AC14" s="1">
        <v>37</v>
      </c>
      <c r="AD14" s="1">
        <v>37</v>
      </c>
      <c r="AE14" s="1">
        <v>37.200000000000003</v>
      </c>
      <c r="AF14" s="1">
        <v>35</v>
      </c>
      <c r="AG14" s="1">
        <v>37.200000000000003</v>
      </c>
      <c r="AH14" s="1">
        <v>37.200000000000003</v>
      </c>
      <c r="AI14" s="1">
        <v>37</v>
      </c>
      <c r="AJ14" s="1">
        <v>37</v>
      </c>
      <c r="AK14" s="1">
        <v>37.200000000000003</v>
      </c>
      <c r="AL14" s="1">
        <v>37.200000000000003</v>
      </c>
      <c r="AM14" s="1">
        <v>37.200000000000003</v>
      </c>
      <c r="AN14" s="1">
        <v>41.7</v>
      </c>
      <c r="AO14" s="1">
        <v>41.7</v>
      </c>
      <c r="AP14" s="1">
        <v>41.7</v>
      </c>
      <c r="AQ14" s="1">
        <v>41.7</v>
      </c>
      <c r="AR14" s="1">
        <v>41.7</v>
      </c>
      <c r="AS14" s="1">
        <v>41.7</v>
      </c>
      <c r="AT14" s="1">
        <v>41.7</v>
      </c>
      <c r="AU14" s="1">
        <v>41.7</v>
      </c>
      <c r="AV14" s="1">
        <v>41.7</v>
      </c>
      <c r="AW14" s="1">
        <v>41.7</v>
      </c>
      <c r="AX14" s="1">
        <v>48.7</v>
      </c>
      <c r="AY14" s="1">
        <v>48.7</v>
      </c>
      <c r="AZ14" s="1">
        <v>48.7</v>
      </c>
      <c r="BA14" s="1">
        <v>48.7</v>
      </c>
      <c r="BB14" s="1">
        <v>51.5</v>
      </c>
      <c r="BC14" s="1">
        <v>51.5</v>
      </c>
      <c r="BD14" s="1">
        <v>51.5</v>
      </c>
      <c r="BE14" s="1">
        <v>48.7</v>
      </c>
      <c r="BF14" s="1">
        <v>48.7</v>
      </c>
      <c r="BG14" s="1">
        <v>51.5</v>
      </c>
      <c r="BH14" s="1">
        <v>48.7</v>
      </c>
      <c r="BI14" s="1">
        <v>51.5</v>
      </c>
      <c r="BJ14" s="1">
        <v>52</v>
      </c>
      <c r="BK14" s="1">
        <v>52</v>
      </c>
      <c r="BL14" s="1">
        <v>52</v>
      </c>
      <c r="BM14" s="1">
        <v>60</v>
      </c>
      <c r="BN14" s="1">
        <v>60</v>
      </c>
      <c r="BO14" s="1">
        <v>60</v>
      </c>
      <c r="BP14" s="1">
        <v>60</v>
      </c>
      <c r="BQ14" s="1">
        <v>60</v>
      </c>
      <c r="BR14" s="1">
        <v>60</v>
      </c>
      <c r="BS14" s="1">
        <v>60</v>
      </c>
      <c r="BT14" s="1">
        <v>60</v>
      </c>
      <c r="BU14" s="1">
        <v>59</v>
      </c>
      <c r="BV14" s="1">
        <v>60</v>
      </c>
      <c r="BW14" s="1">
        <v>59</v>
      </c>
      <c r="BX14" s="1">
        <v>59</v>
      </c>
      <c r="BY14" s="1">
        <v>60</v>
      </c>
      <c r="BZ14" s="1">
        <v>60</v>
      </c>
      <c r="CA14" s="1">
        <v>59</v>
      </c>
      <c r="CB14" s="1">
        <v>60</v>
      </c>
      <c r="CC14" s="1">
        <v>59</v>
      </c>
      <c r="CD14" s="1">
        <v>60</v>
      </c>
      <c r="CE14" s="1">
        <v>59</v>
      </c>
      <c r="CF14" s="1">
        <v>88.5</v>
      </c>
      <c r="CG14" s="1">
        <v>88.5</v>
      </c>
      <c r="CH14" s="1">
        <v>88.5</v>
      </c>
      <c r="CI14" s="1">
        <v>88.5</v>
      </c>
      <c r="CJ14" s="1">
        <v>88.5</v>
      </c>
      <c r="CK14" s="1">
        <v>88.5</v>
      </c>
      <c r="CL14" s="1">
        <v>88.5</v>
      </c>
      <c r="CM14" s="1">
        <v>88.5</v>
      </c>
      <c r="CN14" s="1">
        <v>88.5</v>
      </c>
      <c r="CO14" s="1">
        <v>88.5</v>
      </c>
      <c r="CP14" s="1">
        <v>88.5</v>
      </c>
      <c r="CQ14" s="1">
        <v>113</v>
      </c>
      <c r="CR14" s="1">
        <v>113</v>
      </c>
      <c r="CS14" s="1">
        <v>113</v>
      </c>
      <c r="CT14" s="1">
        <v>113</v>
      </c>
      <c r="CU14" s="1">
        <v>113</v>
      </c>
      <c r="CV14" s="1">
        <v>109</v>
      </c>
      <c r="CW14" s="1">
        <v>109</v>
      </c>
      <c r="CX14" s="1">
        <v>109</v>
      </c>
      <c r="CY14" s="1">
        <v>109</v>
      </c>
      <c r="CZ14" s="1">
        <v>109</v>
      </c>
      <c r="DA14" s="1">
        <v>35</v>
      </c>
      <c r="DB14" s="1">
        <v>35</v>
      </c>
      <c r="DC14" s="1">
        <v>35</v>
      </c>
      <c r="DD14" s="1">
        <v>35</v>
      </c>
      <c r="DE14" s="1">
        <v>35</v>
      </c>
      <c r="DF14" s="1">
        <v>35</v>
      </c>
      <c r="DG14" s="1">
        <v>35</v>
      </c>
      <c r="DH14" s="1">
        <v>35</v>
      </c>
      <c r="DI14" s="1">
        <v>35</v>
      </c>
      <c r="DJ14" s="1">
        <v>35</v>
      </c>
      <c r="DK14" s="1">
        <v>35</v>
      </c>
      <c r="DL14" s="1">
        <v>35</v>
      </c>
      <c r="DM14" s="1">
        <v>35</v>
      </c>
      <c r="DN14" s="1">
        <v>35</v>
      </c>
      <c r="DO14" s="1">
        <v>35</v>
      </c>
      <c r="DP14" s="1">
        <v>35</v>
      </c>
      <c r="DQ14" s="1">
        <v>35</v>
      </c>
      <c r="DR14" s="1">
        <v>35</v>
      </c>
      <c r="DS14" s="1">
        <v>35</v>
      </c>
      <c r="DT14" s="1">
        <v>35</v>
      </c>
      <c r="DU14" s="1">
        <v>35</v>
      </c>
      <c r="DV14" s="1">
        <v>35</v>
      </c>
      <c r="DW14" s="1">
        <v>35</v>
      </c>
      <c r="DX14" s="1">
        <v>35</v>
      </c>
      <c r="DY14" s="1">
        <v>49</v>
      </c>
      <c r="DZ14" s="1">
        <v>49</v>
      </c>
      <c r="EA14" s="1">
        <v>49</v>
      </c>
      <c r="EB14" s="1">
        <v>49</v>
      </c>
      <c r="EC14" s="1">
        <v>49</v>
      </c>
      <c r="ED14" s="1">
        <v>63</v>
      </c>
      <c r="EE14" s="1">
        <v>63</v>
      </c>
      <c r="EF14" s="1">
        <v>63</v>
      </c>
      <c r="EG14" s="1">
        <v>63</v>
      </c>
      <c r="EH14" s="1">
        <v>63</v>
      </c>
      <c r="EI14" s="1">
        <v>63</v>
      </c>
      <c r="EJ14" s="1">
        <v>63</v>
      </c>
      <c r="EK14" s="1">
        <v>63</v>
      </c>
      <c r="EL14" s="1">
        <v>63</v>
      </c>
      <c r="EM14" s="1">
        <v>63</v>
      </c>
      <c r="EN14" s="1">
        <v>63</v>
      </c>
      <c r="EO14" s="1">
        <v>63</v>
      </c>
      <c r="EP14" s="1">
        <v>63</v>
      </c>
      <c r="EQ14" s="1">
        <v>63</v>
      </c>
      <c r="ER14" s="1">
        <v>63</v>
      </c>
      <c r="ES14" s="1">
        <v>63</v>
      </c>
      <c r="ET14" s="1">
        <v>63</v>
      </c>
      <c r="EU14" s="1">
        <v>63</v>
      </c>
      <c r="EV14" s="1">
        <v>63</v>
      </c>
      <c r="EW14" s="1">
        <v>63</v>
      </c>
      <c r="EX14" s="1">
        <v>63</v>
      </c>
      <c r="EY14" s="1">
        <v>40</v>
      </c>
      <c r="EZ14" s="1">
        <v>40</v>
      </c>
      <c r="FA14" s="1">
        <v>40</v>
      </c>
      <c r="FB14" s="1">
        <v>40</v>
      </c>
      <c r="FC14" s="1">
        <v>40</v>
      </c>
      <c r="FD14" s="1">
        <v>40</v>
      </c>
      <c r="FE14" s="1">
        <v>40</v>
      </c>
      <c r="FF14">
        <v>23</v>
      </c>
      <c r="FG14">
        <v>27.9</v>
      </c>
      <c r="FH14">
        <v>27.9</v>
      </c>
      <c r="FI14">
        <v>27.9</v>
      </c>
      <c r="FJ14">
        <v>23</v>
      </c>
      <c r="FK14">
        <v>27.9</v>
      </c>
      <c r="FL14">
        <v>27.9</v>
      </c>
      <c r="FM14">
        <v>30.1</v>
      </c>
      <c r="FN14">
        <v>30.1</v>
      </c>
      <c r="FO14">
        <v>27.9</v>
      </c>
      <c r="FP14">
        <v>27.9</v>
      </c>
      <c r="FQ14">
        <v>27.9</v>
      </c>
      <c r="FR14">
        <v>27.9</v>
      </c>
      <c r="FS14">
        <v>27.9</v>
      </c>
      <c r="FT14">
        <v>27.9</v>
      </c>
      <c r="FU14">
        <v>27.9</v>
      </c>
      <c r="FV14">
        <v>27.9</v>
      </c>
      <c r="FW14">
        <v>27.9</v>
      </c>
      <c r="FX14">
        <v>37.5</v>
      </c>
      <c r="FY14">
        <v>37.5</v>
      </c>
      <c r="FZ14">
        <v>37.5</v>
      </c>
      <c r="GA14">
        <v>37.5</v>
      </c>
      <c r="GB14">
        <v>37.5</v>
      </c>
      <c r="GC14">
        <v>37.5</v>
      </c>
      <c r="GD14">
        <v>37.5</v>
      </c>
      <c r="GE14">
        <v>37.5</v>
      </c>
      <c r="GF14">
        <v>48.9</v>
      </c>
      <c r="GG14">
        <v>37.5</v>
      </c>
      <c r="GH14">
        <v>37.5</v>
      </c>
      <c r="GI14">
        <v>37.5</v>
      </c>
      <c r="GJ14">
        <v>48.9</v>
      </c>
      <c r="GK14">
        <v>48.9</v>
      </c>
      <c r="GL14">
        <v>48.9</v>
      </c>
      <c r="GM14">
        <v>48.9</v>
      </c>
      <c r="GN14">
        <v>48.9</v>
      </c>
      <c r="GO14">
        <v>48.9</v>
      </c>
      <c r="GP14">
        <v>37.5</v>
      </c>
      <c r="GQ14">
        <v>37.5</v>
      </c>
      <c r="GR14">
        <v>48.8</v>
      </c>
      <c r="GS14">
        <v>48.8</v>
      </c>
      <c r="GT14">
        <v>48.8</v>
      </c>
      <c r="GU14">
        <v>48.8</v>
      </c>
      <c r="GV14">
        <v>66.400000000000006</v>
      </c>
      <c r="GW14">
        <v>66.400000000000006</v>
      </c>
      <c r="GX14">
        <v>66.400000000000006</v>
      </c>
      <c r="GY14">
        <v>59.8</v>
      </c>
      <c r="GZ14">
        <v>66.400000000000006</v>
      </c>
      <c r="HA14">
        <v>66.400000000000006</v>
      </c>
      <c r="HB14">
        <v>76.599999999999994</v>
      </c>
      <c r="HC14">
        <v>76.599999999999994</v>
      </c>
    </row>
    <row r="15" spans="1:211" x14ac:dyDescent="0.3">
      <c r="A15" s="1" t="s">
        <v>10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4</v>
      </c>
      <c r="U15" s="1">
        <v>4</v>
      </c>
      <c r="V15" s="1">
        <v>6</v>
      </c>
      <c r="W15" s="1">
        <v>6</v>
      </c>
      <c r="X15" s="1">
        <v>6</v>
      </c>
      <c r="Y15" s="1">
        <v>4</v>
      </c>
      <c r="Z15" s="1">
        <v>4</v>
      </c>
      <c r="AA15" s="1">
        <v>4</v>
      </c>
      <c r="AB15" s="1">
        <v>4</v>
      </c>
      <c r="AC15" s="1">
        <v>6</v>
      </c>
      <c r="AD15" s="1">
        <v>6</v>
      </c>
      <c r="AE15" s="1">
        <v>4</v>
      </c>
      <c r="AF15" s="1">
        <v>4</v>
      </c>
      <c r="AG15" s="1">
        <v>4</v>
      </c>
      <c r="AH15" s="1">
        <v>4</v>
      </c>
      <c r="AI15" s="1">
        <v>6</v>
      </c>
      <c r="AJ15" s="1">
        <v>6</v>
      </c>
      <c r="AK15" s="1">
        <v>4</v>
      </c>
      <c r="AL15" s="1">
        <v>4</v>
      </c>
      <c r="AM15" s="1">
        <v>4</v>
      </c>
      <c r="AN15" s="1">
        <v>5</v>
      </c>
      <c r="AO15" s="1">
        <v>5</v>
      </c>
      <c r="AP15" s="1">
        <v>5</v>
      </c>
      <c r="AQ15" s="1">
        <v>5</v>
      </c>
      <c r="AR15" s="1">
        <v>5</v>
      </c>
      <c r="AS15" s="1">
        <v>5</v>
      </c>
      <c r="AT15" s="1">
        <v>5</v>
      </c>
      <c r="AU15" s="1">
        <v>5</v>
      </c>
      <c r="AV15" s="1">
        <v>5</v>
      </c>
      <c r="AW15" s="1">
        <v>5</v>
      </c>
      <c r="AX15" s="1">
        <v>6</v>
      </c>
      <c r="AY15" s="1">
        <v>6</v>
      </c>
      <c r="AZ15" s="1">
        <v>6</v>
      </c>
      <c r="BA15" s="1">
        <v>6</v>
      </c>
      <c r="BB15" s="1">
        <v>6</v>
      </c>
      <c r="BC15" s="1">
        <v>6</v>
      </c>
      <c r="BD15" s="1">
        <v>6</v>
      </c>
      <c r="BE15" s="1">
        <v>6</v>
      </c>
      <c r="BF15" s="1">
        <v>6</v>
      </c>
      <c r="BG15" s="1">
        <v>6</v>
      </c>
      <c r="BH15" s="1">
        <v>6</v>
      </c>
      <c r="BI15" s="1">
        <v>6</v>
      </c>
      <c r="BJ15" s="1">
        <v>8</v>
      </c>
      <c r="BK15" s="1">
        <v>8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8</v>
      </c>
      <c r="BS15" s="1">
        <v>8</v>
      </c>
      <c r="BT15" s="1">
        <v>8</v>
      </c>
      <c r="BU15" s="1">
        <v>8</v>
      </c>
      <c r="BV15" s="1">
        <v>8</v>
      </c>
      <c r="BW15" s="1">
        <v>8</v>
      </c>
      <c r="BX15" s="1">
        <v>8</v>
      </c>
      <c r="BY15" s="1">
        <v>8</v>
      </c>
      <c r="BZ15" s="1">
        <v>8</v>
      </c>
      <c r="CA15" s="1">
        <v>8</v>
      </c>
      <c r="CB15" s="1">
        <v>8</v>
      </c>
      <c r="CC15" s="1">
        <v>8</v>
      </c>
      <c r="CD15" s="1">
        <v>8</v>
      </c>
      <c r="CE15" s="1">
        <v>8</v>
      </c>
      <c r="CF15" s="1">
        <v>8</v>
      </c>
      <c r="CG15" s="1">
        <v>8</v>
      </c>
      <c r="CH15" s="1">
        <v>8</v>
      </c>
      <c r="CI15" s="1">
        <v>8</v>
      </c>
      <c r="CJ15" s="1">
        <v>8</v>
      </c>
      <c r="CK15" s="1">
        <v>10</v>
      </c>
      <c r="CL15" s="1">
        <v>10</v>
      </c>
      <c r="CM15" s="1">
        <v>10</v>
      </c>
      <c r="CN15" s="1">
        <v>10</v>
      </c>
      <c r="CO15" s="1">
        <v>10</v>
      </c>
      <c r="CP15" s="1">
        <v>10</v>
      </c>
      <c r="CQ15" s="1">
        <v>10</v>
      </c>
      <c r="CR15" s="1">
        <v>10</v>
      </c>
      <c r="CS15" s="1">
        <v>10</v>
      </c>
      <c r="CT15" s="1">
        <v>10</v>
      </c>
      <c r="CU15" s="1">
        <v>10</v>
      </c>
      <c r="CV15" s="1">
        <v>10</v>
      </c>
      <c r="CW15" s="1">
        <v>10</v>
      </c>
      <c r="CX15" s="1">
        <v>10</v>
      </c>
      <c r="CY15" s="1">
        <v>10</v>
      </c>
      <c r="CZ15" s="1">
        <v>10</v>
      </c>
      <c r="FF15">
        <v>2.98</v>
      </c>
      <c r="FG15">
        <v>2.98</v>
      </c>
      <c r="FH15">
        <v>2.98</v>
      </c>
      <c r="FI15">
        <v>2.98</v>
      </c>
      <c r="FJ15">
        <v>2.98</v>
      </c>
      <c r="FK15">
        <v>2.98</v>
      </c>
      <c r="FL15">
        <v>2.98</v>
      </c>
      <c r="FM15">
        <v>2.98</v>
      </c>
      <c r="FN15">
        <v>2.98</v>
      </c>
      <c r="FO15">
        <v>2.98</v>
      </c>
      <c r="FP15">
        <v>2.98</v>
      </c>
      <c r="FQ15">
        <v>2.98</v>
      </c>
      <c r="FR15">
        <v>2.98</v>
      </c>
      <c r="FS15">
        <v>2.98</v>
      </c>
      <c r="FT15">
        <v>2.98</v>
      </c>
      <c r="FU15">
        <v>2.98</v>
      </c>
      <c r="FV15">
        <v>2.98</v>
      </c>
      <c r="FW15">
        <v>2.98</v>
      </c>
      <c r="FX15">
        <v>4.9800000000000004</v>
      </c>
      <c r="FY15">
        <v>4.9800000000000004</v>
      </c>
      <c r="FZ15">
        <v>4.9800000000000004</v>
      </c>
      <c r="GA15">
        <v>4.9800000000000004</v>
      </c>
      <c r="GB15">
        <v>4.9800000000000004</v>
      </c>
      <c r="GC15">
        <v>4.9800000000000004</v>
      </c>
      <c r="GD15">
        <v>4.9800000000000004</v>
      </c>
      <c r="GE15">
        <v>4.9800000000000004</v>
      </c>
      <c r="GF15">
        <v>4.9800000000000004</v>
      </c>
      <c r="GG15">
        <v>4.9800000000000004</v>
      </c>
      <c r="GH15">
        <v>4.9800000000000004</v>
      </c>
      <c r="GI15">
        <v>4.9800000000000004</v>
      </c>
      <c r="GJ15">
        <v>5.98</v>
      </c>
      <c r="GK15">
        <v>5.98</v>
      </c>
      <c r="GL15">
        <v>5.98</v>
      </c>
      <c r="GM15">
        <v>5.98</v>
      </c>
      <c r="GN15">
        <v>5.98</v>
      </c>
      <c r="GO15">
        <v>5.98</v>
      </c>
      <c r="GP15">
        <v>4.9800000000000004</v>
      </c>
      <c r="GQ15">
        <v>4.9800000000000004</v>
      </c>
      <c r="GR15">
        <v>7.98</v>
      </c>
      <c r="GS15">
        <v>7.98</v>
      </c>
      <c r="GT15">
        <v>7.98</v>
      </c>
      <c r="GU15">
        <v>7.98</v>
      </c>
      <c r="GV15">
        <v>8</v>
      </c>
      <c r="GW15">
        <v>8</v>
      </c>
      <c r="GX15">
        <v>8</v>
      </c>
      <c r="GY15">
        <v>8</v>
      </c>
      <c r="GZ15">
        <v>8</v>
      </c>
      <c r="HA15">
        <v>7.98</v>
      </c>
      <c r="HB15">
        <v>8</v>
      </c>
      <c r="HC15">
        <v>8</v>
      </c>
    </row>
    <row r="16" spans="1:211" x14ac:dyDescent="0.3">
      <c r="A16" s="1" t="s">
        <v>11</v>
      </c>
      <c r="B16" s="1" t="s">
        <v>17</v>
      </c>
      <c r="C16" s="1" t="s">
        <v>19</v>
      </c>
      <c r="D16" s="1" t="s">
        <v>23</v>
      </c>
      <c r="E16" s="1" t="s">
        <v>25</v>
      </c>
      <c r="F16" s="1" t="s">
        <v>27</v>
      </c>
      <c r="G16" s="1" t="s">
        <v>29</v>
      </c>
      <c r="H16" s="1" t="s">
        <v>31</v>
      </c>
      <c r="I16" s="1" t="s">
        <v>33</v>
      </c>
      <c r="J16" s="1" t="s">
        <v>35</v>
      </c>
      <c r="K16" s="1" t="s">
        <v>37</v>
      </c>
      <c r="L16" s="1" t="s">
        <v>39</v>
      </c>
      <c r="M16" s="1" t="s">
        <v>41</v>
      </c>
      <c r="N16" s="1" t="s">
        <v>43</v>
      </c>
      <c r="O16" s="1" t="s">
        <v>45</v>
      </c>
      <c r="P16" s="1" t="s">
        <v>47</v>
      </c>
      <c r="Q16" s="1" t="s">
        <v>49</v>
      </c>
      <c r="R16" s="1" t="s">
        <v>51</v>
      </c>
      <c r="S16" s="1" t="s">
        <v>53</v>
      </c>
      <c r="T16" s="1" t="s">
        <v>55</v>
      </c>
      <c r="U16" s="1" t="s">
        <v>57</v>
      </c>
      <c r="V16" s="1" t="s">
        <v>59</v>
      </c>
      <c r="W16" s="1" t="s">
        <v>60</v>
      </c>
      <c r="X16" s="1" t="s">
        <v>62</v>
      </c>
      <c r="Y16" s="1" t="s">
        <v>63</v>
      </c>
      <c r="Z16" s="1" t="s">
        <v>64</v>
      </c>
      <c r="AA16" s="1" t="s">
        <v>68</v>
      </c>
      <c r="AB16" s="1" t="s">
        <v>70</v>
      </c>
      <c r="AC16" s="1" t="s">
        <v>72</v>
      </c>
      <c r="AD16" s="1" t="s">
        <v>74</v>
      </c>
      <c r="AE16" s="1" t="s">
        <v>76</v>
      </c>
      <c r="AF16" s="1" t="s">
        <v>78</v>
      </c>
      <c r="AG16" s="1" t="s">
        <v>80</v>
      </c>
      <c r="AH16" s="1" t="s">
        <v>82</v>
      </c>
      <c r="AI16" s="1" t="s">
        <v>84</v>
      </c>
      <c r="AJ16" s="1" t="s">
        <v>86</v>
      </c>
      <c r="AK16" s="1" t="s">
        <v>88</v>
      </c>
      <c r="AL16" s="1" t="s">
        <v>90</v>
      </c>
      <c r="AM16" s="1" t="s">
        <v>92</v>
      </c>
      <c r="AN16" s="1" t="s">
        <v>94</v>
      </c>
      <c r="AO16" s="1" t="s">
        <v>96</v>
      </c>
      <c r="AP16" s="1" t="s">
        <v>98</v>
      </c>
      <c r="AQ16" s="1" t="s">
        <v>100</v>
      </c>
      <c r="AR16" s="1" t="s">
        <v>102</v>
      </c>
      <c r="AS16" s="1" t="s">
        <v>104</v>
      </c>
      <c r="AT16" s="1" t="s">
        <v>106</v>
      </c>
      <c r="AU16" s="1" t="s">
        <v>108</v>
      </c>
      <c r="AV16" s="1" t="s">
        <v>110</v>
      </c>
      <c r="AW16" s="1" t="s">
        <v>112</v>
      </c>
      <c r="AX16" s="1" t="s">
        <v>115</v>
      </c>
      <c r="AY16" s="1" t="s">
        <v>118</v>
      </c>
      <c r="AZ16" s="1" t="s">
        <v>120</v>
      </c>
      <c r="BA16" s="1" t="s">
        <v>122</v>
      </c>
      <c r="BB16" s="1" t="s">
        <v>124</v>
      </c>
      <c r="BC16" s="1" t="s">
        <v>126</v>
      </c>
      <c r="BD16" s="1" t="s">
        <v>127</v>
      </c>
      <c r="BE16" s="1" t="s">
        <v>129</v>
      </c>
      <c r="BF16" s="1" t="s">
        <v>131</v>
      </c>
      <c r="BG16" s="1" t="s">
        <v>132</v>
      </c>
      <c r="BH16" s="1" t="s">
        <v>134</v>
      </c>
      <c r="BI16" s="1" t="s">
        <v>136</v>
      </c>
      <c r="BJ16" s="1" t="s">
        <v>138</v>
      </c>
      <c r="BK16" s="1" t="s">
        <v>140</v>
      </c>
      <c r="BL16" s="1" t="s">
        <v>142</v>
      </c>
      <c r="BM16" s="1" t="s">
        <v>144</v>
      </c>
      <c r="BN16" s="1" t="s">
        <v>146</v>
      </c>
      <c r="BO16" s="1" t="s">
        <v>148</v>
      </c>
      <c r="BP16" s="1" t="s">
        <v>150</v>
      </c>
      <c r="BQ16" s="1" t="s">
        <v>152</v>
      </c>
      <c r="BR16" s="1" t="s">
        <v>154</v>
      </c>
      <c r="BS16" s="1" t="s">
        <v>156</v>
      </c>
      <c r="BT16" s="1" t="s">
        <v>158</v>
      </c>
      <c r="BU16" s="1" t="s">
        <v>160</v>
      </c>
      <c r="BV16" s="1" t="s">
        <v>162</v>
      </c>
      <c r="BW16" s="1" t="s">
        <v>164</v>
      </c>
      <c r="BX16" s="1" t="s">
        <v>166</v>
      </c>
      <c r="BY16" s="1" t="s">
        <v>168</v>
      </c>
      <c r="BZ16" s="1" t="s">
        <v>170</v>
      </c>
      <c r="CA16" s="1" t="s">
        <v>172</v>
      </c>
      <c r="CB16" s="1" t="s">
        <v>174</v>
      </c>
      <c r="CC16" s="1" t="s">
        <v>176</v>
      </c>
      <c r="CD16" s="1" t="s">
        <v>178</v>
      </c>
      <c r="CE16" s="1" t="s">
        <v>180</v>
      </c>
      <c r="CF16" s="1" t="s">
        <v>182</v>
      </c>
      <c r="CG16" s="1" t="s">
        <v>184</v>
      </c>
      <c r="CH16" s="1" t="s">
        <v>186</v>
      </c>
      <c r="CI16" s="1" t="s">
        <v>188</v>
      </c>
      <c r="CJ16" s="1" t="s">
        <v>190</v>
      </c>
      <c r="CK16" s="1" t="s">
        <v>192</v>
      </c>
      <c r="CL16" s="1" t="s">
        <v>194</v>
      </c>
      <c r="CM16" s="1" t="s">
        <v>196</v>
      </c>
      <c r="CN16" s="1" t="s">
        <v>198</v>
      </c>
      <c r="CO16" s="1" t="s">
        <v>200</v>
      </c>
      <c r="CP16" s="1" t="s">
        <v>202</v>
      </c>
      <c r="CQ16" s="1" t="s">
        <v>204</v>
      </c>
      <c r="CR16" s="1" t="s">
        <v>206</v>
      </c>
      <c r="CS16" s="1" t="s">
        <v>208</v>
      </c>
      <c r="CT16" s="1" t="s">
        <v>210</v>
      </c>
      <c r="CU16" s="1" t="s">
        <v>212</v>
      </c>
      <c r="CV16" s="1" t="s">
        <v>214</v>
      </c>
      <c r="CW16" s="1" t="s">
        <v>216</v>
      </c>
      <c r="CX16" s="1" t="s">
        <v>218</v>
      </c>
      <c r="CY16" s="1" t="s">
        <v>221</v>
      </c>
      <c r="CZ16" s="1" t="s">
        <v>222</v>
      </c>
      <c r="DA16" s="1" t="s">
        <v>253</v>
      </c>
      <c r="DB16" s="1" t="s">
        <v>255</v>
      </c>
      <c r="DC16" s="1" t="s">
        <v>264</v>
      </c>
      <c r="DD16" s="1" t="s">
        <v>272</v>
      </c>
      <c r="DE16" s="1" t="s">
        <v>279</v>
      </c>
      <c r="DF16" s="1" t="s">
        <v>283</v>
      </c>
      <c r="DG16" s="1" t="s">
        <v>287</v>
      </c>
      <c r="DH16" s="1" t="s">
        <v>297</v>
      </c>
      <c r="DI16" s="1" t="s">
        <v>305</v>
      </c>
      <c r="DJ16" s="1" t="s">
        <v>313</v>
      </c>
      <c r="DK16" s="1" t="s">
        <v>321</v>
      </c>
      <c r="DL16" s="1" t="s">
        <v>331</v>
      </c>
      <c r="DM16" s="1" t="s">
        <v>337</v>
      </c>
      <c r="DN16" s="1" t="s">
        <v>344</v>
      </c>
      <c r="DO16" s="1" t="s">
        <v>351</v>
      </c>
      <c r="DP16" s="1" t="s">
        <v>361</v>
      </c>
      <c r="DQ16" s="1" t="s">
        <v>367</v>
      </c>
      <c r="DR16" s="1" t="s">
        <v>372</v>
      </c>
      <c r="DS16" s="1" t="s">
        <v>376</v>
      </c>
      <c r="DT16" s="1" t="s">
        <v>381</v>
      </c>
      <c r="DU16" s="1" t="s">
        <v>387</v>
      </c>
      <c r="DV16" s="1" t="s">
        <v>392</v>
      </c>
      <c r="DW16" s="1" t="s">
        <v>397</v>
      </c>
      <c r="DX16" s="1" t="s">
        <v>402</v>
      </c>
      <c r="DY16" s="1" t="s">
        <v>410</v>
      </c>
      <c r="DZ16" s="1" t="s">
        <v>422</v>
      </c>
      <c r="EA16" s="1" t="s">
        <v>430</v>
      </c>
      <c r="EB16" s="1" t="s">
        <v>439</v>
      </c>
      <c r="EC16" s="1" t="s">
        <v>449</v>
      </c>
      <c r="ED16" s="1" t="s">
        <v>456</v>
      </c>
      <c r="EE16" s="1" t="s">
        <v>467</v>
      </c>
      <c r="EF16" s="1" t="s">
        <v>475</v>
      </c>
      <c r="EG16" s="1" t="s">
        <v>482</v>
      </c>
      <c r="EH16" s="1" t="s">
        <v>491</v>
      </c>
      <c r="EI16" s="1" t="s">
        <v>497</v>
      </c>
      <c r="EJ16" s="1" t="s">
        <v>504</v>
      </c>
      <c r="EK16" s="1" t="s">
        <v>510</v>
      </c>
      <c r="EL16" s="1" t="s">
        <v>516</v>
      </c>
      <c r="EM16" s="1" t="s">
        <v>523</v>
      </c>
      <c r="EN16" s="1" t="s">
        <v>528</v>
      </c>
      <c r="EO16" s="1" t="s">
        <v>534</v>
      </c>
      <c r="EP16" s="1" t="s">
        <v>540</v>
      </c>
      <c r="EQ16" s="1" t="s">
        <v>544</v>
      </c>
      <c r="ER16" s="1" t="s">
        <v>549</v>
      </c>
      <c r="ES16" s="1" t="s">
        <v>553</v>
      </c>
      <c r="ET16" s="1" t="s">
        <v>564</v>
      </c>
      <c r="EU16" s="1" t="s">
        <v>572</v>
      </c>
      <c r="EV16" s="1" t="s">
        <v>580</v>
      </c>
      <c r="EW16" s="1" t="s">
        <v>586</v>
      </c>
      <c r="EX16" s="1" t="s">
        <v>588</v>
      </c>
      <c r="EY16" s="1" t="s">
        <v>591</v>
      </c>
      <c r="EZ16" s="1" t="s">
        <v>597</v>
      </c>
      <c r="FA16" s="1" t="s">
        <v>603</v>
      </c>
      <c r="FB16" s="1" t="s">
        <v>607</v>
      </c>
      <c r="FC16" s="1" t="s">
        <v>613</v>
      </c>
      <c r="FD16" s="1" t="s">
        <v>616</v>
      </c>
      <c r="FE16" s="1" t="s">
        <v>622</v>
      </c>
      <c r="FF16" s="11" t="s">
        <v>669</v>
      </c>
      <c r="FG16" t="s">
        <v>689</v>
      </c>
      <c r="FH16" t="s">
        <v>707</v>
      </c>
      <c r="FI16" t="s">
        <v>716</v>
      </c>
      <c r="FJ16" s="11" t="s">
        <v>723</v>
      </c>
      <c r="FK16" t="s">
        <v>734</v>
      </c>
      <c r="FL16" t="s">
        <v>744</v>
      </c>
      <c r="FM16" t="s">
        <v>752</v>
      </c>
      <c r="FN16" t="s">
        <v>771</v>
      </c>
      <c r="FO16" t="s">
        <v>782</v>
      </c>
      <c r="FP16" t="s">
        <v>794</v>
      </c>
      <c r="FQ16" t="s">
        <v>801</v>
      </c>
      <c r="FR16" t="s">
        <v>810</v>
      </c>
      <c r="FS16" t="s">
        <v>819</v>
      </c>
      <c r="FT16" t="s">
        <v>827</v>
      </c>
      <c r="FU16" t="s">
        <v>839</v>
      </c>
      <c r="FV16" t="s">
        <v>845</v>
      </c>
      <c r="FW16" t="s">
        <v>852</v>
      </c>
      <c r="FX16" t="s">
        <v>860</v>
      </c>
      <c r="FY16" t="s">
        <v>875</v>
      </c>
      <c r="FZ16" t="s">
        <v>884</v>
      </c>
      <c r="GA16" t="s">
        <v>897</v>
      </c>
      <c r="GB16" t="s">
        <v>904</v>
      </c>
      <c r="GC16" t="s">
        <v>911</v>
      </c>
      <c r="GD16" t="s">
        <v>923</v>
      </c>
      <c r="GE16" t="s">
        <v>932</v>
      </c>
      <c r="GF16" s="11" t="s">
        <v>940</v>
      </c>
      <c r="GG16" t="s">
        <v>956</v>
      </c>
      <c r="GH16" t="s">
        <v>967</v>
      </c>
      <c r="GI16" t="s">
        <v>975</v>
      </c>
      <c r="GJ16" s="11" t="s">
        <v>984</v>
      </c>
      <c r="GK16" s="11" t="s">
        <v>997</v>
      </c>
      <c r="GL16" s="11" t="s">
        <v>1004</v>
      </c>
      <c r="GM16" s="11" t="s">
        <v>1011</v>
      </c>
      <c r="GN16" s="11" t="s">
        <v>1023</v>
      </c>
      <c r="GO16" s="11" t="s">
        <v>1029</v>
      </c>
      <c r="GP16" t="s">
        <v>1033</v>
      </c>
      <c r="GQ16" t="s">
        <v>1040</v>
      </c>
      <c r="GR16" s="11" t="s">
        <v>1045</v>
      </c>
      <c r="GS16" s="11" t="s">
        <v>1058</v>
      </c>
      <c r="GT16" s="11" t="s">
        <v>1066</v>
      </c>
      <c r="GU16" s="11" t="s">
        <v>1071</v>
      </c>
      <c r="GV16" t="s">
        <v>1077</v>
      </c>
      <c r="GW16" t="s">
        <v>667</v>
      </c>
      <c r="GX16" t="s">
        <v>1085</v>
      </c>
      <c r="GY16" t="s">
        <v>1092</v>
      </c>
      <c r="GZ16" t="s">
        <v>1105</v>
      </c>
      <c r="HA16" t="s">
        <v>1116</v>
      </c>
      <c r="HB16" t="s">
        <v>1125</v>
      </c>
      <c r="HC16" t="s">
        <v>1139</v>
      </c>
    </row>
    <row r="18" spans="1:213" x14ac:dyDescent="0.3">
      <c r="A18" s="1" t="s">
        <v>226</v>
      </c>
      <c r="B18" s="1">
        <f>B13*B14</f>
        <v>255</v>
      </c>
      <c r="C18" s="1">
        <f t="shared" ref="C18:BN18" si="0">C13*C14</f>
        <v>255</v>
      </c>
      <c r="D18" s="1">
        <f t="shared" si="0"/>
        <v>441</v>
      </c>
      <c r="E18" s="1">
        <f t="shared" si="0"/>
        <v>441</v>
      </c>
      <c r="F18" s="1">
        <f t="shared" si="0"/>
        <v>525</v>
      </c>
      <c r="G18" s="1">
        <f t="shared" si="0"/>
        <v>525</v>
      </c>
      <c r="H18" s="1">
        <f t="shared" si="0"/>
        <v>525</v>
      </c>
      <c r="I18" s="1">
        <f t="shared" si="0"/>
        <v>812</v>
      </c>
      <c r="J18" s="1">
        <f t="shared" si="0"/>
        <v>812</v>
      </c>
      <c r="K18" s="1">
        <f t="shared" si="0"/>
        <v>1176</v>
      </c>
      <c r="L18" s="1">
        <f t="shared" si="0"/>
        <v>1176</v>
      </c>
      <c r="M18" s="1">
        <f t="shared" si="0"/>
        <v>952</v>
      </c>
      <c r="N18" s="1">
        <f t="shared" si="0"/>
        <v>952</v>
      </c>
      <c r="O18" s="1">
        <f t="shared" si="0"/>
        <v>952</v>
      </c>
      <c r="P18" s="1">
        <f t="shared" si="0"/>
        <v>1120</v>
      </c>
      <c r="Q18" s="1">
        <f t="shared" si="0"/>
        <v>1120</v>
      </c>
      <c r="R18" s="1">
        <f t="shared" si="0"/>
        <v>1120</v>
      </c>
      <c r="S18" s="1">
        <f t="shared" si="0"/>
        <v>1120</v>
      </c>
      <c r="T18" s="1">
        <f t="shared" si="0"/>
        <v>1036</v>
      </c>
      <c r="U18" s="1">
        <f t="shared" si="0"/>
        <v>1036</v>
      </c>
      <c r="V18" s="1">
        <f t="shared" si="0"/>
        <v>1036</v>
      </c>
      <c r="W18" s="1">
        <f t="shared" si="0"/>
        <v>1036</v>
      </c>
      <c r="X18" s="1">
        <f t="shared" si="0"/>
        <v>1036</v>
      </c>
      <c r="Y18" s="1">
        <f t="shared" si="0"/>
        <v>1258</v>
      </c>
      <c r="Z18" s="1">
        <f t="shared" si="0"/>
        <v>1190</v>
      </c>
      <c r="AA18" s="1">
        <f t="shared" si="0"/>
        <v>1258</v>
      </c>
      <c r="AB18" s="1">
        <f t="shared" si="0"/>
        <v>1190</v>
      </c>
      <c r="AC18" s="1">
        <f t="shared" si="0"/>
        <v>1258</v>
      </c>
      <c r="AD18" s="1">
        <f t="shared" si="0"/>
        <v>1258</v>
      </c>
      <c r="AE18" s="1">
        <f t="shared" si="0"/>
        <v>1488</v>
      </c>
      <c r="AF18" s="1">
        <f t="shared" si="0"/>
        <v>1365</v>
      </c>
      <c r="AG18" s="1">
        <f t="shared" si="0"/>
        <v>1488</v>
      </c>
      <c r="AH18" s="1">
        <f t="shared" si="0"/>
        <v>1488</v>
      </c>
      <c r="AI18" s="1">
        <f t="shared" si="0"/>
        <v>1480</v>
      </c>
      <c r="AJ18" s="1">
        <f t="shared" si="0"/>
        <v>1480</v>
      </c>
      <c r="AK18" s="1">
        <f t="shared" si="0"/>
        <v>1711.2</v>
      </c>
      <c r="AL18" s="1">
        <f t="shared" si="0"/>
        <v>1711.2</v>
      </c>
      <c r="AM18" s="1">
        <f t="shared" si="0"/>
        <v>1711.2</v>
      </c>
      <c r="AN18" s="1">
        <f t="shared" si="0"/>
        <v>1751.4</v>
      </c>
      <c r="AO18" s="1">
        <f t="shared" si="0"/>
        <v>1751.4</v>
      </c>
      <c r="AP18" s="1">
        <f t="shared" si="0"/>
        <v>1751.4</v>
      </c>
      <c r="AQ18" s="1">
        <f t="shared" si="0"/>
        <v>1751.4</v>
      </c>
      <c r="AR18" s="1">
        <f t="shared" si="0"/>
        <v>2168.4</v>
      </c>
      <c r="AS18" s="1">
        <f t="shared" si="0"/>
        <v>2168.4</v>
      </c>
      <c r="AT18" s="1">
        <f t="shared" si="0"/>
        <v>2168.4</v>
      </c>
      <c r="AU18" s="1">
        <f t="shared" si="0"/>
        <v>2168.4</v>
      </c>
      <c r="AV18" s="1">
        <f t="shared" si="0"/>
        <v>2168.4</v>
      </c>
      <c r="AW18" s="1">
        <f t="shared" si="0"/>
        <v>1751.4</v>
      </c>
      <c r="AX18" s="1">
        <f t="shared" si="0"/>
        <v>2288.9</v>
      </c>
      <c r="AY18" s="1">
        <f t="shared" si="0"/>
        <v>2532.4</v>
      </c>
      <c r="AZ18" s="1">
        <f t="shared" si="0"/>
        <v>2532.4</v>
      </c>
      <c r="BA18" s="1">
        <f t="shared" si="0"/>
        <v>2532.4</v>
      </c>
      <c r="BB18" s="1">
        <f t="shared" si="0"/>
        <v>2626.5</v>
      </c>
      <c r="BC18" s="1">
        <f t="shared" si="0"/>
        <v>2626.5</v>
      </c>
      <c r="BD18" s="1">
        <f t="shared" si="0"/>
        <v>3141.5</v>
      </c>
      <c r="BE18" s="1">
        <f t="shared" si="0"/>
        <v>3019.4</v>
      </c>
      <c r="BF18" s="1">
        <f t="shared" si="0"/>
        <v>3019.4</v>
      </c>
      <c r="BG18" s="1">
        <f t="shared" si="0"/>
        <v>3141.5</v>
      </c>
      <c r="BH18" s="1">
        <f t="shared" si="0"/>
        <v>3019.4</v>
      </c>
      <c r="BI18" s="1">
        <f t="shared" si="0"/>
        <v>3141.5</v>
      </c>
      <c r="BJ18" s="1">
        <f t="shared" si="0"/>
        <v>3120</v>
      </c>
      <c r="BK18" s="1">
        <f t="shared" si="0"/>
        <v>3120</v>
      </c>
      <c r="BL18" s="1">
        <f t="shared" si="0"/>
        <v>3120</v>
      </c>
      <c r="BM18" s="1">
        <f t="shared" si="0"/>
        <v>3900</v>
      </c>
      <c r="BN18" s="1">
        <f t="shared" si="0"/>
        <v>3900</v>
      </c>
      <c r="BO18" s="1">
        <f t="shared" ref="BO18:CZ18" si="1">BO13*BO14</f>
        <v>3900</v>
      </c>
      <c r="BP18" s="1">
        <f t="shared" si="1"/>
        <v>3900</v>
      </c>
      <c r="BQ18" s="1">
        <f t="shared" si="1"/>
        <v>3600</v>
      </c>
      <c r="BR18" s="1">
        <f t="shared" si="1"/>
        <v>3600</v>
      </c>
      <c r="BS18" s="1">
        <f t="shared" si="1"/>
        <v>3600</v>
      </c>
      <c r="BT18" s="1">
        <f t="shared" si="1"/>
        <v>4512</v>
      </c>
      <c r="BU18" s="1">
        <f t="shared" si="1"/>
        <v>4130</v>
      </c>
      <c r="BV18" s="1">
        <f t="shared" si="1"/>
        <v>4512</v>
      </c>
      <c r="BW18" s="1">
        <f t="shared" si="1"/>
        <v>4130</v>
      </c>
      <c r="BX18" s="1">
        <f t="shared" si="1"/>
        <v>4130</v>
      </c>
      <c r="BY18" s="1">
        <f t="shared" si="1"/>
        <v>4512</v>
      </c>
      <c r="BZ18" s="1">
        <f t="shared" si="1"/>
        <v>4512</v>
      </c>
      <c r="CA18" s="1">
        <f t="shared" si="1"/>
        <v>4720</v>
      </c>
      <c r="CB18" s="1">
        <f t="shared" si="1"/>
        <v>5112</v>
      </c>
      <c r="CC18" s="1">
        <f t="shared" si="1"/>
        <v>4720</v>
      </c>
      <c r="CD18" s="1">
        <f t="shared" si="1"/>
        <v>5112</v>
      </c>
      <c r="CE18" s="1">
        <f t="shared" si="1"/>
        <v>4720</v>
      </c>
      <c r="CF18" s="1">
        <f t="shared" si="1"/>
        <v>5752.5</v>
      </c>
      <c r="CG18" s="1">
        <f t="shared" si="1"/>
        <v>5752.5</v>
      </c>
      <c r="CH18" s="1">
        <f t="shared" si="1"/>
        <v>6106.5</v>
      </c>
      <c r="CI18" s="1">
        <f t="shared" si="1"/>
        <v>6106.5</v>
      </c>
      <c r="CJ18" s="1">
        <f t="shared" si="1"/>
        <v>6106.5</v>
      </c>
      <c r="CK18" s="1">
        <f t="shared" si="1"/>
        <v>7018.05</v>
      </c>
      <c r="CL18" s="1">
        <f t="shared" si="1"/>
        <v>7018.05</v>
      </c>
      <c r="CM18" s="1">
        <f t="shared" si="1"/>
        <v>7018.05</v>
      </c>
      <c r="CN18" s="1">
        <f t="shared" si="1"/>
        <v>7903.05</v>
      </c>
      <c r="CO18" s="1">
        <f t="shared" si="1"/>
        <v>7903.05</v>
      </c>
      <c r="CP18" s="1">
        <f t="shared" si="1"/>
        <v>7903.05</v>
      </c>
      <c r="CQ18" s="1">
        <f t="shared" si="1"/>
        <v>10791.5</v>
      </c>
      <c r="CR18" s="1">
        <f t="shared" si="1"/>
        <v>10791.5</v>
      </c>
      <c r="CS18" s="1">
        <f t="shared" si="1"/>
        <v>10791.5</v>
      </c>
      <c r="CT18" s="1">
        <f t="shared" si="1"/>
        <v>10791.5</v>
      </c>
      <c r="CU18" s="1">
        <f t="shared" si="1"/>
        <v>12147.5</v>
      </c>
      <c r="CV18" s="1">
        <f t="shared" si="1"/>
        <v>11990</v>
      </c>
      <c r="CW18" s="1">
        <f t="shared" si="1"/>
        <v>12426</v>
      </c>
      <c r="CX18" s="1">
        <f t="shared" si="1"/>
        <v>12426</v>
      </c>
      <c r="CY18" s="1">
        <f t="shared" si="1"/>
        <v>13734</v>
      </c>
      <c r="CZ18" s="1">
        <f t="shared" si="1"/>
        <v>13734</v>
      </c>
      <c r="DA18" s="1">
        <f t="shared" ref="DA18:FE18" si="2">DA13*DA14</f>
        <v>1365</v>
      </c>
      <c r="DB18" s="1">
        <f t="shared" si="2"/>
        <v>1365</v>
      </c>
      <c r="DC18" s="1">
        <f t="shared" si="2"/>
        <v>1365</v>
      </c>
      <c r="DD18" s="1">
        <f t="shared" si="2"/>
        <v>1102.5</v>
      </c>
      <c r="DE18" s="1">
        <f t="shared" si="2"/>
        <v>1102.5</v>
      </c>
      <c r="DF18" s="1">
        <f t="shared" si="2"/>
        <v>1102.5</v>
      </c>
      <c r="DG18" s="1">
        <f t="shared" si="2"/>
        <v>1575</v>
      </c>
      <c r="DH18" s="1">
        <f t="shared" si="2"/>
        <v>1575</v>
      </c>
      <c r="DI18" s="1">
        <f t="shared" si="2"/>
        <v>1575</v>
      </c>
      <c r="DJ18" s="1">
        <f t="shared" si="2"/>
        <v>1575</v>
      </c>
      <c r="DK18" s="1">
        <f t="shared" si="2"/>
        <v>1820</v>
      </c>
      <c r="DL18" s="1">
        <f t="shared" si="2"/>
        <v>1820</v>
      </c>
      <c r="DM18" s="1">
        <f t="shared" si="2"/>
        <v>1820</v>
      </c>
      <c r="DN18" s="1">
        <f t="shared" si="2"/>
        <v>1820</v>
      </c>
      <c r="DO18" s="1">
        <f t="shared" si="2"/>
        <v>1312.5</v>
      </c>
      <c r="DP18" s="1">
        <f t="shared" si="2"/>
        <v>1312.5</v>
      </c>
      <c r="DQ18" s="1">
        <f t="shared" si="2"/>
        <v>1312.5</v>
      </c>
      <c r="DR18" s="1">
        <f t="shared" si="2"/>
        <v>1312.5</v>
      </c>
      <c r="DS18" s="1">
        <f t="shared" si="2"/>
        <v>1312.5</v>
      </c>
      <c r="DT18" s="1">
        <f t="shared" si="2"/>
        <v>1610</v>
      </c>
      <c r="DU18" s="1">
        <f t="shared" si="2"/>
        <v>1610</v>
      </c>
      <c r="DV18" s="1">
        <f t="shared" si="2"/>
        <v>1610</v>
      </c>
      <c r="DW18" s="1">
        <f t="shared" si="2"/>
        <v>1540</v>
      </c>
      <c r="DX18" s="1">
        <f t="shared" si="2"/>
        <v>2012.5</v>
      </c>
      <c r="DY18" s="1">
        <f t="shared" si="2"/>
        <v>2665.6</v>
      </c>
      <c r="DZ18" s="1">
        <f t="shared" si="2"/>
        <v>2665.6</v>
      </c>
      <c r="EA18" s="1">
        <f t="shared" si="2"/>
        <v>2665.6</v>
      </c>
      <c r="EB18" s="1">
        <f t="shared" si="2"/>
        <v>3155.6000000000004</v>
      </c>
      <c r="EC18" s="1">
        <f t="shared" si="2"/>
        <v>3155.6000000000004</v>
      </c>
      <c r="ED18" s="1">
        <f t="shared" si="2"/>
        <v>3729.6000000000004</v>
      </c>
      <c r="EE18" s="1">
        <f t="shared" si="2"/>
        <v>3729.6000000000004</v>
      </c>
      <c r="EF18" s="1">
        <f t="shared" si="2"/>
        <v>3729.6000000000004</v>
      </c>
      <c r="EG18" s="1">
        <f t="shared" si="2"/>
        <v>3981.6000000000004</v>
      </c>
      <c r="EH18" s="1">
        <f t="shared" si="2"/>
        <v>3981.6000000000004</v>
      </c>
      <c r="EI18" s="1">
        <f t="shared" si="2"/>
        <v>3981.6000000000004</v>
      </c>
      <c r="EJ18" s="1">
        <f t="shared" si="2"/>
        <v>3981.6000000000004</v>
      </c>
      <c r="EK18" s="1">
        <f t="shared" si="2"/>
        <v>3477.6000000000004</v>
      </c>
      <c r="EL18" s="1">
        <f t="shared" si="2"/>
        <v>4296.6000000000004</v>
      </c>
      <c r="EM18" s="1">
        <f t="shared" si="2"/>
        <v>4296.6000000000004</v>
      </c>
      <c r="EN18" s="1">
        <f t="shared" si="2"/>
        <v>4296.6000000000004</v>
      </c>
      <c r="EO18" s="1">
        <f t="shared" si="2"/>
        <v>3855.6000000000004</v>
      </c>
      <c r="EP18" s="1">
        <f t="shared" si="2"/>
        <v>3855.6000000000004</v>
      </c>
      <c r="EQ18" s="1">
        <f t="shared" si="2"/>
        <v>4107.6000000000004</v>
      </c>
      <c r="ER18" s="1">
        <f t="shared" si="2"/>
        <v>4107.6000000000004</v>
      </c>
      <c r="ES18" s="1">
        <f t="shared" si="2"/>
        <v>5310.9</v>
      </c>
      <c r="ET18" s="1">
        <f t="shared" si="2"/>
        <v>5310.9</v>
      </c>
      <c r="EU18" s="1">
        <f t="shared" si="2"/>
        <v>5310.9</v>
      </c>
      <c r="EV18" s="1">
        <f t="shared" si="2"/>
        <v>5310.9</v>
      </c>
      <c r="EW18" s="1">
        <f t="shared" si="2"/>
        <v>5310.9</v>
      </c>
      <c r="EX18" s="1">
        <f t="shared" si="2"/>
        <v>5310.9</v>
      </c>
      <c r="EY18" s="1">
        <f t="shared" si="2"/>
        <v>2280</v>
      </c>
      <c r="EZ18" s="1">
        <f t="shared" si="2"/>
        <v>2520</v>
      </c>
      <c r="FA18" s="1">
        <f t="shared" si="2"/>
        <v>2520</v>
      </c>
      <c r="FB18" s="1">
        <f t="shared" si="2"/>
        <v>2760</v>
      </c>
      <c r="FC18" s="1">
        <f t="shared" si="2"/>
        <v>2760</v>
      </c>
      <c r="FD18" s="1">
        <f t="shared" si="2"/>
        <v>3000</v>
      </c>
      <c r="FE18" s="1">
        <f t="shared" si="2"/>
        <v>3000</v>
      </c>
      <c r="FF18" s="1">
        <f t="shared" ref="FF18:HC18" si="3">FF13*FF14</f>
        <v>368</v>
      </c>
      <c r="FG18" s="1">
        <f t="shared" si="3"/>
        <v>641.69999999999993</v>
      </c>
      <c r="FH18" s="1">
        <f t="shared" si="3"/>
        <v>641.69999999999993</v>
      </c>
      <c r="FI18" s="1">
        <f t="shared" si="3"/>
        <v>641.69999999999993</v>
      </c>
      <c r="FJ18" s="1">
        <f t="shared" si="3"/>
        <v>414</v>
      </c>
      <c r="FK18" s="1">
        <f t="shared" si="3"/>
        <v>725.4</v>
      </c>
      <c r="FL18" s="1">
        <f t="shared" si="3"/>
        <v>725.4</v>
      </c>
      <c r="FM18" s="1">
        <f t="shared" si="3"/>
        <v>619.15700000000004</v>
      </c>
      <c r="FN18" s="1">
        <f t="shared" si="3"/>
        <v>619.15700000000004</v>
      </c>
      <c r="FO18" s="1">
        <f t="shared" si="3"/>
        <v>837</v>
      </c>
      <c r="FP18" s="1">
        <f t="shared" si="3"/>
        <v>837</v>
      </c>
      <c r="FQ18" s="1">
        <f t="shared" si="3"/>
        <v>837</v>
      </c>
      <c r="FR18" s="1">
        <f t="shared" si="3"/>
        <v>837</v>
      </c>
      <c r="FS18" s="1">
        <f t="shared" si="3"/>
        <v>837</v>
      </c>
      <c r="FT18" s="1">
        <f t="shared" si="3"/>
        <v>920.69999999999993</v>
      </c>
      <c r="FU18" s="1">
        <f t="shared" si="3"/>
        <v>920.69999999999993</v>
      </c>
      <c r="FV18" s="1">
        <f t="shared" si="3"/>
        <v>920.69999999999993</v>
      </c>
      <c r="FW18" s="1">
        <f t="shared" si="3"/>
        <v>920.69999999999993</v>
      </c>
      <c r="FX18" s="1">
        <f t="shared" si="3"/>
        <v>1265.625</v>
      </c>
      <c r="FY18" s="1">
        <f t="shared" si="3"/>
        <v>1265.625</v>
      </c>
      <c r="FZ18" s="1">
        <f t="shared" si="3"/>
        <v>1490.625</v>
      </c>
      <c r="GA18" s="1">
        <f t="shared" si="3"/>
        <v>1490.625</v>
      </c>
      <c r="GB18" s="1">
        <f t="shared" si="3"/>
        <v>1490.625</v>
      </c>
      <c r="GC18" s="1">
        <f t="shared" si="3"/>
        <v>1715.625</v>
      </c>
      <c r="GD18" s="1">
        <f t="shared" si="3"/>
        <v>1715.625</v>
      </c>
      <c r="GE18" s="1">
        <f t="shared" si="3"/>
        <v>1715.625</v>
      </c>
      <c r="GF18" s="1">
        <f t="shared" si="3"/>
        <v>3007.35</v>
      </c>
      <c r="GG18" s="1">
        <f t="shared" si="3"/>
        <v>1940.625</v>
      </c>
      <c r="GH18" s="1">
        <f t="shared" si="3"/>
        <v>1940.625</v>
      </c>
      <c r="GI18" s="1">
        <f t="shared" si="3"/>
        <v>1940.625</v>
      </c>
      <c r="GJ18" s="1">
        <f t="shared" si="3"/>
        <v>2256.7349999999997</v>
      </c>
      <c r="GK18" s="1">
        <f t="shared" si="3"/>
        <v>2256.7349999999997</v>
      </c>
      <c r="GL18" s="1">
        <f t="shared" si="3"/>
        <v>2256.7349999999997</v>
      </c>
      <c r="GM18" s="1">
        <f t="shared" si="3"/>
        <v>2645.49</v>
      </c>
      <c r="GN18" s="1">
        <f t="shared" si="3"/>
        <v>2645.49</v>
      </c>
      <c r="GO18" s="1">
        <f t="shared" si="3"/>
        <v>2645.49</v>
      </c>
      <c r="GP18" s="1">
        <f t="shared" si="3"/>
        <v>2343.75</v>
      </c>
      <c r="GQ18" s="1">
        <f t="shared" si="3"/>
        <v>2343.75</v>
      </c>
      <c r="GR18" s="1">
        <f t="shared" si="3"/>
        <v>3167.12</v>
      </c>
      <c r="GS18" s="1">
        <f t="shared" si="3"/>
        <v>3167.12</v>
      </c>
      <c r="GT18" s="1">
        <f t="shared" si="3"/>
        <v>3167.12</v>
      </c>
      <c r="GU18" s="1">
        <f t="shared" si="3"/>
        <v>3167.12</v>
      </c>
      <c r="GV18" s="1">
        <f t="shared" si="3"/>
        <v>3972.0480000000002</v>
      </c>
      <c r="GW18" s="1">
        <f t="shared" si="3"/>
        <v>3972.0480000000002</v>
      </c>
      <c r="GX18" s="1">
        <f t="shared" si="3"/>
        <v>3972.0480000000002</v>
      </c>
      <c r="GY18" s="1">
        <f t="shared" si="3"/>
        <v>3588</v>
      </c>
      <c r="GZ18" s="1">
        <f t="shared" si="3"/>
        <v>4616.1279999999997</v>
      </c>
      <c r="HA18" s="1">
        <f t="shared" si="3"/>
        <v>4616.1279999999997</v>
      </c>
      <c r="HB18" s="1">
        <f t="shared" si="3"/>
        <v>5392.64</v>
      </c>
      <c r="HC18" s="1">
        <f t="shared" si="3"/>
        <v>5392.64</v>
      </c>
    </row>
    <row r="19" spans="1:213" x14ac:dyDescent="0.3">
      <c r="A19" s="1" t="s">
        <v>227</v>
      </c>
      <c r="B19" s="1">
        <f>B13*B14^2</f>
        <v>4335</v>
      </c>
      <c r="C19" s="1">
        <f t="shared" ref="C19:BN19" si="4">C13*C14^2</f>
        <v>4335</v>
      </c>
      <c r="D19" s="1">
        <f t="shared" si="4"/>
        <v>9261</v>
      </c>
      <c r="E19" s="1">
        <f t="shared" si="4"/>
        <v>9261</v>
      </c>
      <c r="F19" s="1">
        <f t="shared" si="4"/>
        <v>11025</v>
      </c>
      <c r="G19" s="1">
        <f t="shared" si="4"/>
        <v>11025</v>
      </c>
      <c r="H19" s="1">
        <f t="shared" si="4"/>
        <v>11025</v>
      </c>
      <c r="I19" s="1">
        <f t="shared" si="4"/>
        <v>22736</v>
      </c>
      <c r="J19" s="1">
        <f t="shared" si="4"/>
        <v>22736</v>
      </c>
      <c r="K19" s="1">
        <f t="shared" si="4"/>
        <v>32928</v>
      </c>
      <c r="L19" s="1">
        <f t="shared" si="4"/>
        <v>32928</v>
      </c>
      <c r="M19" s="1">
        <f t="shared" si="4"/>
        <v>26656</v>
      </c>
      <c r="N19" s="1">
        <f t="shared" si="4"/>
        <v>26656</v>
      </c>
      <c r="O19" s="1">
        <f t="shared" si="4"/>
        <v>26656</v>
      </c>
      <c r="P19" s="1">
        <f t="shared" si="4"/>
        <v>31360</v>
      </c>
      <c r="Q19" s="1">
        <f t="shared" si="4"/>
        <v>31360</v>
      </c>
      <c r="R19" s="1">
        <f t="shared" si="4"/>
        <v>31360</v>
      </c>
      <c r="S19" s="1">
        <f t="shared" si="4"/>
        <v>31360</v>
      </c>
      <c r="T19" s="1">
        <f t="shared" si="4"/>
        <v>38332</v>
      </c>
      <c r="U19" s="1">
        <f t="shared" si="4"/>
        <v>38332</v>
      </c>
      <c r="V19" s="1">
        <f t="shared" si="4"/>
        <v>38332</v>
      </c>
      <c r="W19" s="1">
        <f t="shared" si="4"/>
        <v>38332</v>
      </c>
      <c r="X19" s="1">
        <f t="shared" si="4"/>
        <v>38332</v>
      </c>
      <c r="Y19" s="1">
        <f t="shared" si="4"/>
        <v>46546</v>
      </c>
      <c r="Z19" s="1">
        <f t="shared" si="4"/>
        <v>41650</v>
      </c>
      <c r="AA19" s="1">
        <f t="shared" si="4"/>
        <v>46546</v>
      </c>
      <c r="AB19" s="1">
        <f t="shared" si="4"/>
        <v>41650</v>
      </c>
      <c r="AC19" s="1">
        <f t="shared" si="4"/>
        <v>46546</v>
      </c>
      <c r="AD19" s="1">
        <f t="shared" si="4"/>
        <v>46546</v>
      </c>
      <c r="AE19" s="1">
        <f t="shared" si="4"/>
        <v>55353.600000000006</v>
      </c>
      <c r="AF19" s="1">
        <f t="shared" si="4"/>
        <v>47775</v>
      </c>
      <c r="AG19" s="1">
        <f t="shared" si="4"/>
        <v>55353.600000000006</v>
      </c>
      <c r="AH19" s="1">
        <f t="shared" si="4"/>
        <v>55353.600000000006</v>
      </c>
      <c r="AI19" s="1">
        <f t="shared" si="4"/>
        <v>54760</v>
      </c>
      <c r="AJ19" s="1">
        <f t="shared" si="4"/>
        <v>54760</v>
      </c>
      <c r="AK19" s="1">
        <f t="shared" si="4"/>
        <v>63656.640000000007</v>
      </c>
      <c r="AL19" s="1">
        <f t="shared" si="4"/>
        <v>63656.640000000007</v>
      </c>
      <c r="AM19" s="1">
        <f t="shared" si="4"/>
        <v>63656.640000000007</v>
      </c>
      <c r="AN19" s="1">
        <f t="shared" si="4"/>
        <v>73033.380000000019</v>
      </c>
      <c r="AO19" s="1">
        <f t="shared" si="4"/>
        <v>73033.380000000019</v>
      </c>
      <c r="AP19" s="1">
        <f t="shared" si="4"/>
        <v>73033.380000000019</v>
      </c>
      <c r="AQ19" s="1">
        <f t="shared" si="4"/>
        <v>73033.380000000019</v>
      </c>
      <c r="AR19" s="1">
        <f t="shared" si="4"/>
        <v>90422.280000000013</v>
      </c>
      <c r="AS19" s="1">
        <f t="shared" si="4"/>
        <v>90422.280000000013</v>
      </c>
      <c r="AT19" s="1">
        <f t="shared" si="4"/>
        <v>90422.280000000013</v>
      </c>
      <c r="AU19" s="1">
        <f t="shared" si="4"/>
        <v>90422.280000000013</v>
      </c>
      <c r="AV19" s="1">
        <f t="shared" si="4"/>
        <v>90422.280000000013</v>
      </c>
      <c r="AW19" s="1">
        <f t="shared" si="4"/>
        <v>73033.380000000019</v>
      </c>
      <c r="AX19" s="1">
        <f t="shared" si="4"/>
        <v>111469.43000000001</v>
      </c>
      <c r="AY19" s="1">
        <f t="shared" si="4"/>
        <v>123327.88</v>
      </c>
      <c r="AZ19" s="1">
        <f t="shared" si="4"/>
        <v>123327.88</v>
      </c>
      <c r="BA19" s="1">
        <f t="shared" si="4"/>
        <v>123327.88</v>
      </c>
      <c r="BB19" s="1">
        <f t="shared" si="4"/>
        <v>135264.75</v>
      </c>
      <c r="BC19" s="1">
        <f t="shared" si="4"/>
        <v>135264.75</v>
      </c>
      <c r="BD19" s="1">
        <f t="shared" si="4"/>
        <v>161787.25</v>
      </c>
      <c r="BE19" s="1">
        <f t="shared" si="4"/>
        <v>147044.78</v>
      </c>
      <c r="BF19" s="1">
        <f t="shared" si="4"/>
        <v>147044.78</v>
      </c>
      <c r="BG19" s="1">
        <f t="shared" si="4"/>
        <v>161787.25</v>
      </c>
      <c r="BH19" s="1">
        <f t="shared" si="4"/>
        <v>147044.78</v>
      </c>
      <c r="BI19" s="1">
        <f t="shared" si="4"/>
        <v>161787.25</v>
      </c>
      <c r="BJ19" s="1">
        <f t="shared" si="4"/>
        <v>162240</v>
      </c>
      <c r="BK19" s="1">
        <f t="shared" si="4"/>
        <v>162240</v>
      </c>
      <c r="BL19" s="1">
        <f t="shared" si="4"/>
        <v>162240</v>
      </c>
      <c r="BM19" s="1">
        <f t="shared" si="4"/>
        <v>234000</v>
      </c>
      <c r="BN19" s="1">
        <f t="shared" si="4"/>
        <v>234000</v>
      </c>
      <c r="BO19" s="1">
        <f t="shared" ref="BO19:CZ19" si="5">BO13*BO14^2</f>
        <v>234000</v>
      </c>
      <c r="BP19" s="1">
        <f t="shared" si="5"/>
        <v>234000</v>
      </c>
      <c r="BQ19" s="1">
        <f t="shared" si="5"/>
        <v>216000</v>
      </c>
      <c r="BR19" s="1">
        <f t="shared" si="5"/>
        <v>216000</v>
      </c>
      <c r="BS19" s="1">
        <f t="shared" si="5"/>
        <v>216000</v>
      </c>
      <c r="BT19" s="1">
        <f t="shared" si="5"/>
        <v>270720</v>
      </c>
      <c r="BU19" s="1">
        <f t="shared" si="5"/>
        <v>243670</v>
      </c>
      <c r="BV19" s="1">
        <f t="shared" si="5"/>
        <v>270720</v>
      </c>
      <c r="BW19" s="1">
        <f t="shared" si="5"/>
        <v>243670</v>
      </c>
      <c r="BX19" s="1">
        <f t="shared" si="5"/>
        <v>243670</v>
      </c>
      <c r="BY19" s="1">
        <f t="shared" si="5"/>
        <v>270720</v>
      </c>
      <c r="BZ19" s="1">
        <f t="shared" si="5"/>
        <v>270720</v>
      </c>
      <c r="CA19" s="1">
        <f t="shared" si="5"/>
        <v>278480</v>
      </c>
      <c r="CB19" s="1">
        <f t="shared" si="5"/>
        <v>306720</v>
      </c>
      <c r="CC19" s="1">
        <f t="shared" si="5"/>
        <v>278480</v>
      </c>
      <c r="CD19" s="1">
        <f t="shared" si="5"/>
        <v>306720</v>
      </c>
      <c r="CE19" s="1">
        <f t="shared" si="5"/>
        <v>278480</v>
      </c>
      <c r="CF19" s="1">
        <f t="shared" si="5"/>
        <v>509096.25</v>
      </c>
      <c r="CG19" s="1">
        <f t="shared" si="5"/>
        <v>509096.25</v>
      </c>
      <c r="CH19" s="1">
        <f t="shared" si="5"/>
        <v>540425.25</v>
      </c>
      <c r="CI19" s="1">
        <f t="shared" si="5"/>
        <v>540425.25</v>
      </c>
      <c r="CJ19" s="1">
        <f t="shared" si="5"/>
        <v>540425.25</v>
      </c>
      <c r="CK19" s="1">
        <f t="shared" si="5"/>
        <v>621097.42499999993</v>
      </c>
      <c r="CL19" s="1">
        <f t="shared" si="5"/>
        <v>621097.42499999993</v>
      </c>
      <c r="CM19" s="1">
        <f t="shared" si="5"/>
        <v>621097.42499999993</v>
      </c>
      <c r="CN19" s="1">
        <f t="shared" si="5"/>
        <v>699419.92499999993</v>
      </c>
      <c r="CO19" s="1">
        <f t="shared" si="5"/>
        <v>699419.92499999993</v>
      </c>
      <c r="CP19" s="1">
        <f t="shared" si="5"/>
        <v>699419.92499999993</v>
      </c>
      <c r="CQ19" s="1">
        <f t="shared" si="5"/>
        <v>1219439.5</v>
      </c>
      <c r="CR19" s="1">
        <f t="shared" si="5"/>
        <v>1219439.5</v>
      </c>
      <c r="CS19" s="1">
        <f t="shared" si="5"/>
        <v>1219439.5</v>
      </c>
      <c r="CT19" s="1">
        <f t="shared" si="5"/>
        <v>1219439.5</v>
      </c>
      <c r="CU19" s="1">
        <f t="shared" si="5"/>
        <v>1372667.5</v>
      </c>
      <c r="CV19" s="1">
        <f t="shared" si="5"/>
        <v>1306910</v>
      </c>
      <c r="CW19" s="1">
        <f t="shared" si="5"/>
        <v>1354434</v>
      </c>
      <c r="CX19" s="1">
        <f t="shared" si="5"/>
        <v>1354434</v>
      </c>
      <c r="CY19" s="1">
        <f t="shared" si="5"/>
        <v>1497006</v>
      </c>
      <c r="CZ19" s="1">
        <f t="shared" si="5"/>
        <v>1497006</v>
      </c>
      <c r="DA19" s="1">
        <f t="shared" ref="DA19:FE19" si="6">DA13*DA14^2</f>
        <v>47775</v>
      </c>
      <c r="DB19" s="1">
        <f t="shared" si="6"/>
        <v>47775</v>
      </c>
      <c r="DC19" s="1">
        <f t="shared" si="6"/>
        <v>47775</v>
      </c>
      <c r="DD19" s="1">
        <f t="shared" si="6"/>
        <v>38587.5</v>
      </c>
      <c r="DE19" s="1">
        <f t="shared" si="6"/>
        <v>38587.5</v>
      </c>
      <c r="DF19" s="1">
        <f t="shared" si="6"/>
        <v>38587.5</v>
      </c>
      <c r="DG19" s="1">
        <f t="shared" si="6"/>
        <v>55125</v>
      </c>
      <c r="DH19" s="1">
        <f t="shared" si="6"/>
        <v>55125</v>
      </c>
      <c r="DI19" s="1">
        <f t="shared" si="6"/>
        <v>55125</v>
      </c>
      <c r="DJ19" s="1">
        <f t="shared" si="6"/>
        <v>55125</v>
      </c>
      <c r="DK19" s="1">
        <f t="shared" si="6"/>
        <v>63700</v>
      </c>
      <c r="DL19" s="1">
        <f t="shared" si="6"/>
        <v>63700</v>
      </c>
      <c r="DM19" s="1">
        <f t="shared" si="6"/>
        <v>63700</v>
      </c>
      <c r="DN19" s="1">
        <f t="shared" si="6"/>
        <v>63700</v>
      </c>
      <c r="DO19" s="1">
        <f t="shared" si="6"/>
        <v>45937.5</v>
      </c>
      <c r="DP19" s="1">
        <f t="shared" si="6"/>
        <v>45937.5</v>
      </c>
      <c r="DQ19" s="1">
        <f t="shared" si="6"/>
        <v>45937.5</v>
      </c>
      <c r="DR19" s="1">
        <f t="shared" si="6"/>
        <v>45937.5</v>
      </c>
      <c r="DS19" s="1">
        <f t="shared" si="6"/>
        <v>45937.5</v>
      </c>
      <c r="DT19" s="1">
        <f t="shared" si="6"/>
        <v>56350</v>
      </c>
      <c r="DU19" s="1">
        <f t="shared" si="6"/>
        <v>56350</v>
      </c>
      <c r="DV19" s="1">
        <f t="shared" si="6"/>
        <v>56350</v>
      </c>
      <c r="DW19" s="1">
        <f t="shared" si="6"/>
        <v>53900</v>
      </c>
      <c r="DX19" s="1">
        <f t="shared" si="6"/>
        <v>70437.5</v>
      </c>
      <c r="DY19" s="1">
        <f t="shared" si="6"/>
        <v>130614.39999999999</v>
      </c>
      <c r="DZ19" s="1">
        <f t="shared" si="6"/>
        <v>130614.39999999999</v>
      </c>
      <c r="EA19" s="1">
        <f t="shared" si="6"/>
        <v>130614.39999999999</v>
      </c>
      <c r="EB19" s="1">
        <f t="shared" si="6"/>
        <v>154624.40000000002</v>
      </c>
      <c r="EC19" s="1">
        <f t="shared" si="6"/>
        <v>154624.40000000002</v>
      </c>
      <c r="ED19" s="1">
        <f t="shared" si="6"/>
        <v>234964.80000000002</v>
      </c>
      <c r="EE19" s="1">
        <f t="shared" si="6"/>
        <v>234964.80000000002</v>
      </c>
      <c r="EF19" s="1">
        <f t="shared" si="6"/>
        <v>234964.80000000002</v>
      </c>
      <c r="EG19" s="1">
        <f t="shared" si="6"/>
        <v>250840.80000000002</v>
      </c>
      <c r="EH19" s="1">
        <f t="shared" si="6"/>
        <v>250840.80000000002</v>
      </c>
      <c r="EI19" s="1">
        <f t="shared" si="6"/>
        <v>250840.80000000002</v>
      </c>
      <c r="EJ19" s="1">
        <f t="shared" si="6"/>
        <v>250840.80000000002</v>
      </c>
      <c r="EK19" s="1">
        <f t="shared" si="6"/>
        <v>219088.80000000002</v>
      </c>
      <c r="EL19" s="1">
        <f t="shared" si="6"/>
        <v>270685.8</v>
      </c>
      <c r="EM19" s="1">
        <f t="shared" si="6"/>
        <v>270685.8</v>
      </c>
      <c r="EN19" s="1">
        <f t="shared" si="6"/>
        <v>270685.8</v>
      </c>
      <c r="EO19" s="1">
        <f t="shared" si="6"/>
        <v>242902.80000000002</v>
      </c>
      <c r="EP19" s="1">
        <f t="shared" si="6"/>
        <v>242902.80000000002</v>
      </c>
      <c r="EQ19" s="1">
        <f t="shared" si="6"/>
        <v>258778.80000000002</v>
      </c>
      <c r="ER19" s="1">
        <f t="shared" si="6"/>
        <v>258778.80000000002</v>
      </c>
      <c r="ES19" s="1">
        <f t="shared" si="6"/>
        <v>334586.7</v>
      </c>
      <c r="ET19" s="1">
        <f t="shared" si="6"/>
        <v>334586.7</v>
      </c>
      <c r="EU19" s="1">
        <f t="shared" si="6"/>
        <v>334586.7</v>
      </c>
      <c r="EV19" s="1">
        <f t="shared" si="6"/>
        <v>334586.7</v>
      </c>
      <c r="EW19" s="1">
        <f t="shared" si="6"/>
        <v>334586.7</v>
      </c>
      <c r="EX19" s="1">
        <f t="shared" si="6"/>
        <v>334586.7</v>
      </c>
      <c r="EY19" s="1">
        <f t="shared" si="6"/>
        <v>91200</v>
      </c>
      <c r="EZ19" s="1">
        <f t="shared" si="6"/>
        <v>100800</v>
      </c>
      <c r="FA19" s="1">
        <f t="shared" si="6"/>
        <v>100800</v>
      </c>
      <c r="FB19" s="1">
        <f t="shared" si="6"/>
        <v>110400</v>
      </c>
      <c r="FC19" s="1">
        <f t="shared" si="6"/>
        <v>110400</v>
      </c>
      <c r="FD19" s="1">
        <f t="shared" si="6"/>
        <v>120000</v>
      </c>
      <c r="FE19" s="1">
        <f t="shared" si="6"/>
        <v>120000</v>
      </c>
      <c r="FF19" s="1">
        <f t="shared" ref="FF19:HC19" si="7">FF13*FF14^2</f>
        <v>8464</v>
      </c>
      <c r="FG19" s="1">
        <f t="shared" si="7"/>
        <v>17903.43</v>
      </c>
      <c r="FH19" s="1">
        <f t="shared" si="7"/>
        <v>17903.43</v>
      </c>
      <c r="FI19" s="1">
        <f t="shared" si="7"/>
        <v>17903.43</v>
      </c>
      <c r="FJ19" s="1">
        <f t="shared" si="7"/>
        <v>9522</v>
      </c>
      <c r="FK19" s="1">
        <f t="shared" si="7"/>
        <v>20238.66</v>
      </c>
      <c r="FL19" s="1">
        <f t="shared" si="7"/>
        <v>20238.66</v>
      </c>
      <c r="FM19" s="1">
        <f t="shared" si="7"/>
        <v>18636.625700000004</v>
      </c>
      <c r="FN19" s="1">
        <f t="shared" si="7"/>
        <v>18636.625700000004</v>
      </c>
      <c r="FO19" s="1">
        <f t="shared" si="7"/>
        <v>23352.3</v>
      </c>
      <c r="FP19" s="1">
        <f t="shared" si="7"/>
        <v>23352.3</v>
      </c>
      <c r="FQ19" s="1">
        <f t="shared" si="7"/>
        <v>23352.3</v>
      </c>
      <c r="FR19" s="1">
        <f t="shared" si="7"/>
        <v>23352.3</v>
      </c>
      <c r="FS19" s="1">
        <f t="shared" si="7"/>
        <v>23352.3</v>
      </c>
      <c r="FT19" s="1">
        <f t="shared" si="7"/>
        <v>25687.53</v>
      </c>
      <c r="FU19" s="1">
        <f t="shared" si="7"/>
        <v>25687.53</v>
      </c>
      <c r="FV19" s="1">
        <f t="shared" si="7"/>
        <v>25687.53</v>
      </c>
      <c r="FW19" s="1">
        <f t="shared" si="7"/>
        <v>25687.53</v>
      </c>
      <c r="FX19" s="1">
        <f t="shared" si="7"/>
        <v>47460.9375</v>
      </c>
      <c r="FY19" s="1">
        <f t="shared" si="7"/>
        <v>47460.9375</v>
      </c>
      <c r="FZ19" s="1">
        <f t="shared" si="7"/>
        <v>55898.4375</v>
      </c>
      <c r="GA19" s="1">
        <f t="shared" si="7"/>
        <v>55898.4375</v>
      </c>
      <c r="GB19" s="1">
        <f t="shared" si="7"/>
        <v>55898.4375</v>
      </c>
      <c r="GC19" s="1">
        <f t="shared" si="7"/>
        <v>64335.9375</v>
      </c>
      <c r="GD19" s="1">
        <f t="shared" si="7"/>
        <v>64335.9375</v>
      </c>
      <c r="GE19" s="1">
        <f t="shared" si="7"/>
        <v>64335.9375</v>
      </c>
      <c r="GF19" s="1">
        <f t="shared" si="7"/>
        <v>147059.41500000001</v>
      </c>
      <c r="GG19" s="1">
        <f t="shared" si="7"/>
        <v>72773.4375</v>
      </c>
      <c r="GH19" s="1">
        <f t="shared" si="7"/>
        <v>72773.4375</v>
      </c>
      <c r="GI19" s="1">
        <f t="shared" si="7"/>
        <v>72773.4375</v>
      </c>
      <c r="GJ19" s="1">
        <f t="shared" si="7"/>
        <v>110354.34149999999</v>
      </c>
      <c r="GK19" s="1">
        <f t="shared" si="7"/>
        <v>110354.34149999999</v>
      </c>
      <c r="GL19" s="1">
        <f t="shared" si="7"/>
        <v>110354.34149999999</v>
      </c>
      <c r="GM19" s="1">
        <f t="shared" si="7"/>
        <v>129364.46100000001</v>
      </c>
      <c r="GN19" s="1">
        <f t="shared" si="7"/>
        <v>129364.46100000001</v>
      </c>
      <c r="GO19" s="1">
        <f t="shared" si="7"/>
        <v>129364.46100000001</v>
      </c>
      <c r="GP19" s="1">
        <f t="shared" si="7"/>
        <v>87890.625</v>
      </c>
      <c r="GQ19" s="1">
        <f t="shared" si="7"/>
        <v>87890.625</v>
      </c>
      <c r="GR19" s="1">
        <f t="shared" si="7"/>
        <v>154555.45599999998</v>
      </c>
      <c r="GS19" s="1">
        <f t="shared" si="7"/>
        <v>154555.45599999998</v>
      </c>
      <c r="GT19" s="1">
        <f t="shared" si="7"/>
        <v>154555.45599999998</v>
      </c>
      <c r="GU19" s="1">
        <f t="shared" si="7"/>
        <v>154555.45599999998</v>
      </c>
      <c r="GV19" s="1">
        <f t="shared" si="7"/>
        <v>263743.98720000003</v>
      </c>
      <c r="GW19" s="1">
        <f t="shared" si="7"/>
        <v>263743.98720000003</v>
      </c>
      <c r="GX19" s="1">
        <f t="shared" si="7"/>
        <v>263743.98720000003</v>
      </c>
      <c r="GY19" s="1">
        <f t="shared" si="7"/>
        <v>214562.39999999997</v>
      </c>
      <c r="GZ19" s="1">
        <f t="shared" si="7"/>
        <v>306510.89920000004</v>
      </c>
      <c r="HA19" s="1">
        <f t="shared" si="7"/>
        <v>306510.89920000004</v>
      </c>
      <c r="HB19" s="1">
        <f t="shared" si="7"/>
        <v>413076.22399999999</v>
      </c>
      <c r="HC19" s="1">
        <f t="shared" si="7"/>
        <v>413076.22399999999</v>
      </c>
    </row>
    <row r="21" spans="1:213" x14ac:dyDescent="0.3">
      <c r="A21" s="1" t="s">
        <v>228</v>
      </c>
      <c r="B21" s="1">
        <f>B18*B3</f>
        <v>1071000</v>
      </c>
      <c r="C21" s="1">
        <f t="shared" ref="C21:BN21" si="8">C18*C3</f>
        <v>816000</v>
      </c>
      <c r="D21" s="1">
        <f t="shared" si="8"/>
        <v>1278900</v>
      </c>
      <c r="E21" s="1">
        <f t="shared" si="8"/>
        <v>1023120</v>
      </c>
      <c r="F21" s="1">
        <f t="shared" si="8"/>
        <v>630000</v>
      </c>
      <c r="G21" s="1">
        <f t="shared" si="8"/>
        <v>1155000</v>
      </c>
      <c r="H21" s="1">
        <f t="shared" si="8"/>
        <v>892500</v>
      </c>
      <c r="I21" s="1">
        <f t="shared" si="8"/>
        <v>1218000</v>
      </c>
      <c r="J21" s="1">
        <f t="shared" si="8"/>
        <v>883456</v>
      </c>
      <c r="K21" s="1">
        <f t="shared" si="8"/>
        <v>1328880</v>
      </c>
      <c r="L21" s="1">
        <f t="shared" si="8"/>
        <v>1152480</v>
      </c>
      <c r="M21" s="1">
        <f t="shared" si="8"/>
        <v>1999200</v>
      </c>
      <c r="N21" s="1">
        <f t="shared" si="8"/>
        <v>972944</v>
      </c>
      <c r="O21" s="1">
        <f t="shared" si="8"/>
        <v>879648</v>
      </c>
      <c r="P21" s="1">
        <f t="shared" si="8"/>
        <v>1163680</v>
      </c>
      <c r="Q21" s="1">
        <f t="shared" si="8"/>
        <v>2800000</v>
      </c>
      <c r="R21" s="1">
        <f t="shared" si="8"/>
        <v>3920000</v>
      </c>
      <c r="S21" s="1">
        <f t="shared" si="8"/>
        <v>1680000</v>
      </c>
      <c r="T21" s="1">
        <f t="shared" si="8"/>
        <v>1491840</v>
      </c>
      <c r="U21" s="1">
        <f t="shared" si="8"/>
        <v>1181040</v>
      </c>
      <c r="V21" s="1">
        <f t="shared" si="8"/>
        <v>880600</v>
      </c>
      <c r="W21" s="1">
        <f t="shared" si="8"/>
        <v>880600</v>
      </c>
      <c r="X21" s="1">
        <f t="shared" si="8"/>
        <v>704480</v>
      </c>
      <c r="Y21" s="1">
        <f t="shared" si="8"/>
        <v>1723460</v>
      </c>
      <c r="Z21" s="1">
        <f t="shared" si="8"/>
        <v>4284000</v>
      </c>
      <c r="AA21" s="1">
        <f t="shared" si="8"/>
        <v>1333480</v>
      </c>
      <c r="AB21" s="1">
        <f t="shared" si="8"/>
        <v>3451000</v>
      </c>
      <c r="AC21" s="1">
        <f t="shared" si="8"/>
        <v>855440</v>
      </c>
      <c r="AD21" s="1">
        <f t="shared" si="8"/>
        <v>691900</v>
      </c>
      <c r="AE21" s="1">
        <f t="shared" si="8"/>
        <v>1763280</v>
      </c>
      <c r="AF21" s="1">
        <f t="shared" si="8"/>
        <v>3822000</v>
      </c>
      <c r="AG21" s="1">
        <f t="shared" si="8"/>
        <v>1488000</v>
      </c>
      <c r="AH21" s="1">
        <f t="shared" si="8"/>
        <v>1190400</v>
      </c>
      <c r="AI21" s="1">
        <f t="shared" si="8"/>
        <v>1006400</v>
      </c>
      <c r="AJ21" s="1">
        <f t="shared" si="8"/>
        <v>666000</v>
      </c>
      <c r="AK21" s="1">
        <f t="shared" si="8"/>
        <v>1540080</v>
      </c>
      <c r="AL21" s="1">
        <f t="shared" si="8"/>
        <v>1197840</v>
      </c>
      <c r="AM21" s="1">
        <f t="shared" si="8"/>
        <v>1882320</v>
      </c>
      <c r="AN21" s="1">
        <f t="shared" si="8"/>
        <v>1313550</v>
      </c>
      <c r="AO21" s="1">
        <f t="shared" si="8"/>
        <v>2802240</v>
      </c>
      <c r="AP21" s="1">
        <f t="shared" si="8"/>
        <v>2364390</v>
      </c>
      <c r="AQ21" s="1">
        <f t="shared" si="8"/>
        <v>1751400</v>
      </c>
      <c r="AR21" s="1">
        <f t="shared" si="8"/>
        <v>1084200</v>
      </c>
      <c r="AS21" s="1">
        <f t="shared" si="8"/>
        <v>2385240</v>
      </c>
      <c r="AT21" s="1">
        <f t="shared" si="8"/>
        <v>889044</v>
      </c>
      <c r="AU21" s="1">
        <f t="shared" si="8"/>
        <v>769782</v>
      </c>
      <c r="AV21" s="1">
        <f t="shared" si="8"/>
        <v>2818920</v>
      </c>
      <c r="AW21" s="1">
        <f t="shared" si="8"/>
        <v>928242</v>
      </c>
      <c r="AX21" s="1">
        <f t="shared" si="8"/>
        <v>1190228</v>
      </c>
      <c r="AY21" s="1">
        <f t="shared" si="8"/>
        <v>1215552</v>
      </c>
      <c r="AZ21" s="1">
        <f t="shared" si="8"/>
        <v>1076270</v>
      </c>
      <c r="BA21" s="1">
        <f t="shared" si="8"/>
        <v>924326</v>
      </c>
      <c r="BB21" s="1">
        <f t="shared" si="8"/>
        <v>2889150</v>
      </c>
      <c r="BC21" s="1">
        <f t="shared" si="8"/>
        <v>2232525</v>
      </c>
      <c r="BD21" s="1">
        <f t="shared" si="8"/>
        <v>1664995</v>
      </c>
      <c r="BE21" s="1">
        <f t="shared" si="8"/>
        <v>1071887</v>
      </c>
      <c r="BF21" s="1">
        <f t="shared" si="8"/>
        <v>905820</v>
      </c>
      <c r="BG21" s="1">
        <f t="shared" si="8"/>
        <v>1256600</v>
      </c>
      <c r="BH21" s="1">
        <f t="shared" si="8"/>
        <v>800141</v>
      </c>
      <c r="BI21" s="1">
        <f t="shared" si="8"/>
        <v>1413675</v>
      </c>
      <c r="BJ21" s="1">
        <f t="shared" si="8"/>
        <v>1310400</v>
      </c>
      <c r="BK21" s="1">
        <f t="shared" si="8"/>
        <v>842400</v>
      </c>
      <c r="BL21" s="1">
        <f t="shared" si="8"/>
        <v>998400</v>
      </c>
      <c r="BM21" s="1">
        <f t="shared" si="8"/>
        <v>1150500</v>
      </c>
      <c r="BN21" s="1">
        <f t="shared" si="8"/>
        <v>838500</v>
      </c>
      <c r="BO21" s="1">
        <f t="shared" ref="BO21:CZ21" si="9">BO18*BO3</f>
        <v>838500</v>
      </c>
      <c r="BP21" s="1">
        <f t="shared" si="9"/>
        <v>733200</v>
      </c>
      <c r="BQ21" s="1">
        <f t="shared" si="9"/>
        <v>882000</v>
      </c>
      <c r="BR21" s="1">
        <f t="shared" si="9"/>
        <v>781200</v>
      </c>
      <c r="BS21" s="1">
        <f t="shared" si="9"/>
        <v>702000</v>
      </c>
      <c r="BT21" s="1">
        <f t="shared" si="9"/>
        <v>970080</v>
      </c>
      <c r="BU21" s="1">
        <f t="shared" si="9"/>
        <v>887950</v>
      </c>
      <c r="BV21" s="1">
        <f t="shared" si="9"/>
        <v>857280</v>
      </c>
      <c r="BW21" s="1">
        <f t="shared" si="9"/>
        <v>784700</v>
      </c>
      <c r="BX21" s="1">
        <f t="shared" si="9"/>
        <v>702100</v>
      </c>
      <c r="BY21" s="1">
        <f t="shared" si="9"/>
        <v>767040</v>
      </c>
      <c r="BZ21" s="1">
        <f t="shared" si="9"/>
        <v>767040</v>
      </c>
      <c r="CA21" s="1">
        <f t="shared" si="9"/>
        <v>906240</v>
      </c>
      <c r="CB21" s="1">
        <f t="shared" si="9"/>
        <v>858816</v>
      </c>
      <c r="CC21" s="1">
        <f t="shared" si="9"/>
        <v>792960</v>
      </c>
      <c r="CD21" s="1">
        <f t="shared" si="9"/>
        <v>761688</v>
      </c>
      <c r="CE21" s="1">
        <f t="shared" si="9"/>
        <v>703280</v>
      </c>
      <c r="CF21" s="1">
        <f t="shared" si="9"/>
        <v>1294312.5</v>
      </c>
      <c r="CG21" s="1">
        <f t="shared" si="9"/>
        <v>1202272.5</v>
      </c>
      <c r="CH21" s="1">
        <f t="shared" si="9"/>
        <v>1251832.5</v>
      </c>
      <c r="CI21" s="1">
        <f t="shared" si="9"/>
        <v>1312897.5</v>
      </c>
      <c r="CJ21" s="1">
        <f t="shared" si="9"/>
        <v>1068637.5</v>
      </c>
      <c r="CK21" s="1">
        <f t="shared" si="9"/>
        <v>1473790.5</v>
      </c>
      <c r="CL21" s="1">
        <f t="shared" si="9"/>
        <v>1263249</v>
      </c>
      <c r="CM21" s="1">
        <f t="shared" si="9"/>
        <v>947436.75</v>
      </c>
      <c r="CN21" s="1">
        <f t="shared" si="9"/>
        <v>1699155.75</v>
      </c>
      <c r="CO21" s="1">
        <f t="shared" si="9"/>
        <v>1422549</v>
      </c>
      <c r="CP21" s="1">
        <f t="shared" si="9"/>
        <v>1224972.75</v>
      </c>
      <c r="CQ21" s="1">
        <f t="shared" si="9"/>
        <v>1812972</v>
      </c>
      <c r="CR21" s="1">
        <f t="shared" si="9"/>
        <v>1510810</v>
      </c>
      <c r="CS21" s="1">
        <f t="shared" si="9"/>
        <v>1359729</v>
      </c>
      <c r="CT21" s="1">
        <f t="shared" si="9"/>
        <v>1187065</v>
      </c>
      <c r="CU21" s="1">
        <f t="shared" si="9"/>
        <v>1664207.5</v>
      </c>
      <c r="CV21" s="1">
        <f t="shared" si="9"/>
        <v>1798500</v>
      </c>
      <c r="CW21" s="1">
        <f t="shared" si="9"/>
        <v>1652658</v>
      </c>
      <c r="CX21" s="1">
        <f t="shared" si="9"/>
        <v>2062716</v>
      </c>
      <c r="CY21" s="1">
        <f t="shared" si="9"/>
        <v>2073834</v>
      </c>
      <c r="CZ21" s="1">
        <f t="shared" si="9"/>
        <v>1510740</v>
      </c>
      <c r="DA21" s="1">
        <f t="shared" ref="DA21:FE21" si="10">DA18*DA3</f>
        <v>2484300</v>
      </c>
      <c r="DB21" s="1">
        <f t="shared" si="10"/>
        <v>2033850</v>
      </c>
      <c r="DC21" s="1">
        <f t="shared" si="10"/>
        <v>1624350</v>
      </c>
      <c r="DD21" s="1">
        <f t="shared" si="10"/>
        <v>2006550</v>
      </c>
      <c r="DE21" s="1">
        <f t="shared" si="10"/>
        <v>1642725</v>
      </c>
      <c r="DF21" s="1">
        <f t="shared" si="10"/>
        <v>1311975</v>
      </c>
      <c r="DG21" s="1">
        <f t="shared" si="10"/>
        <v>2583000</v>
      </c>
      <c r="DH21" s="1">
        <f t="shared" si="10"/>
        <v>2189250</v>
      </c>
      <c r="DI21" s="1">
        <f t="shared" si="10"/>
        <v>1630125</v>
      </c>
      <c r="DJ21" s="1">
        <f t="shared" si="10"/>
        <v>1323000</v>
      </c>
      <c r="DK21" s="1">
        <f t="shared" si="10"/>
        <v>2730000</v>
      </c>
      <c r="DL21" s="1">
        <f t="shared" si="10"/>
        <v>2184000</v>
      </c>
      <c r="DM21" s="1">
        <f t="shared" si="10"/>
        <v>1801800</v>
      </c>
      <c r="DN21" s="1">
        <f t="shared" si="10"/>
        <v>1565200</v>
      </c>
      <c r="DO21" s="1">
        <f t="shared" si="10"/>
        <v>3740625</v>
      </c>
      <c r="DP21" s="1">
        <f t="shared" si="10"/>
        <v>2152500</v>
      </c>
      <c r="DQ21" s="1">
        <f t="shared" si="10"/>
        <v>1824375</v>
      </c>
      <c r="DR21" s="1">
        <f t="shared" si="10"/>
        <v>1358437.5</v>
      </c>
      <c r="DS21" s="1">
        <f t="shared" si="10"/>
        <v>1102500</v>
      </c>
      <c r="DT21" s="1">
        <f t="shared" si="10"/>
        <v>2415000</v>
      </c>
      <c r="DU21" s="1">
        <f t="shared" si="10"/>
        <v>1932000</v>
      </c>
      <c r="DV21" s="1">
        <f t="shared" si="10"/>
        <v>1593900</v>
      </c>
      <c r="DW21" s="1">
        <f t="shared" si="10"/>
        <v>1324400</v>
      </c>
      <c r="DX21" s="1">
        <f t="shared" si="10"/>
        <v>1529500</v>
      </c>
      <c r="DY21" s="1">
        <f t="shared" si="10"/>
        <v>1759296</v>
      </c>
      <c r="DZ21" s="1">
        <f t="shared" si="10"/>
        <v>1372784</v>
      </c>
      <c r="EA21" s="1">
        <f t="shared" si="10"/>
        <v>1239504</v>
      </c>
      <c r="EB21" s="1">
        <f t="shared" si="10"/>
        <v>1214906.0000000002</v>
      </c>
      <c r="EC21" s="1">
        <f t="shared" si="10"/>
        <v>962458.00000000012</v>
      </c>
      <c r="ED21" s="1">
        <f t="shared" si="10"/>
        <v>1379952.0000000002</v>
      </c>
      <c r="EE21" s="1">
        <f t="shared" si="10"/>
        <v>928670.40000000014</v>
      </c>
      <c r="EF21" s="1">
        <f t="shared" si="10"/>
        <v>768297.60000000009</v>
      </c>
      <c r="EG21" s="1">
        <f t="shared" si="10"/>
        <v>1226332.8</v>
      </c>
      <c r="EH21" s="1">
        <f t="shared" si="10"/>
        <v>1114848</v>
      </c>
      <c r="EI21" s="1">
        <f t="shared" si="10"/>
        <v>923731.20000000007</v>
      </c>
      <c r="EJ21" s="1">
        <f t="shared" si="10"/>
        <v>1393560.0000000002</v>
      </c>
      <c r="EK21" s="1">
        <f t="shared" si="10"/>
        <v>1286712.0000000002</v>
      </c>
      <c r="EL21" s="1">
        <f t="shared" si="10"/>
        <v>1112819.4000000001</v>
      </c>
      <c r="EM21" s="1">
        <f t="shared" si="10"/>
        <v>846430.20000000007</v>
      </c>
      <c r="EN21" s="1">
        <f t="shared" si="10"/>
        <v>1009701.0000000001</v>
      </c>
      <c r="EO21" s="1">
        <f t="shared" si="10"/>
        <v>1349460.0000000002</v>
      </c>
      <c r="EP21" s="1">
        <f t="shared" si="10"/>
        <v>1079568</v>
      </c>
      <c r="EQ21" s="1">
        <f t="shared" si="10"/>
        <v>809197.20000000007</v>
      </c>
      <c r="ER21" s="1">
        <f t="shared" si="10"/>
        <v>965286.00000000012</v>
      </c>
      <c r="ES21" s="1">
        <f t="shared" si="10"/>
        <v>1194952.5</v>
      </c>
      <c r="ET21" s="1">
        <f t="shared" si="10"/>
        <v>1035625.4999999999</v>
      </c>
      <c r="EU21" s="1">
        <f t="shared" si="10"/>
        <v>908163.89999999991</v>
      </c>
      <c r="EV21" s="1">
        <f t="shared" si="10"/>
        <v>770080.5</v>
      </c>
      <c r="EW21" s="1">
        <f t="shared" si="10"/>
        <v>1035625.4999999999</v>
      </c>
      <c r="EX21" s="1">
        <f t="shared" si="10"/>
        <v>908163.89999999991</v>
      </c>
      <c r="EY21" s="1">
        <f t="shared" si="10"/>
        <v>2713200</v>
      </c>
      <c r="EZ21" s="1">
        <f t="shared" si="10"/>
        <v>2116800</v>
      </c>
      <c r="FA21" s="1">
        <f t="shared" si="10"/>
        <v>2608200</v>
      </c>
      <c r="FB21" s="1">
        <f t="shared" si="10"/>
        <v>2373600</v>
      </c>
      <c r="FC21" s="1">
        <f t="shared" si="10"/>
        <v>2732400</v>
      </c>
      <c r="FD21" s="1">
        <f t="shared" si="10"/>
        <v>2280000</v>
      </c>
      <c r="FE21" s="1">
        <f t="shared" si="10"/>
        <v>2760000</v>
      </c>
      <c r="FF21" s="1">
        <f t="shared" ref="FF21:HC21" si="11">FF18*FF3</f>
        <v>607200</v>
      </c>
      <c r="FG21" s="1">
        <f t="shared" si="11"/>
        <v>1219229.9999999998</v>
      </c>
      <c r="FH21" s="1">
        <f t="shared" si="11"/>
        <v>1017094.4999999999</v>
      </c>
      <c r="FI21" s="1">
        <f t="shared" si="11"/>
        <v>956132.99999999988</v>
      </c>
      <c r="FJ21" s="1">
        <f t="shared" si="11"/>
        <v>931500</v>
      </c>
      <c r="FK21" s="1">
        <f t="shared" si="11"/>
        <v>797940</v>
      </c>
      <c r="FL21" s="1">
        <f t="shared" si="11"/>
        <v>928512</v>
      </c>
      <c r="FM21" s="1">
        <f t="shared" si="11"/>
        <v>996842.77</v>
      </c>
      <c r="FN21" s="1">
        <f t="shared" si="11"/>
        <v>1213547.72</v>
      </c>
      <c r="FO21" s="1">
        <f t="shared" si="11"/>
        <v>740745</v>
      </c>
      <c r="FP21" s="1">
        <f t="shared" si="11"/>
        <v>803520</v>
      </c>
      <c r="FQ21" s="1">
        <f t="shared" si="11"/>
        <v>895590</v>
      </c>
      <c r="FR21" s="1">
        <f t="shared" si="11"/>
        <v>1548450</v>
      </c>
      <c r="FS21" s="1">
        <f t="shared" si="11"/>
        <v>1171800</v>
      </c>
      <c r="FT21" s="1">
        <f t="shared" si="11"/>
        <v>828629.99999999988</v>
      </c>
      <c r="FU21" s="1">
        <f t="shared" si="11"/>
        <v>1037628.8999999999</v>
      </c>
      <c r="FV21" s="1">
        <f t="shared" si="11"/>
        <v>1666466.9999999998</v>
      </c>
      <c r="FW21" s="1">
        <f t="shared" si="11"/>
        <v>1288980</v>
      </c>
      <c r="FX21" s="1">
        <f t="shared" si="11"/>
        <v>1379531.25</v>
      </c>
      <c r="FY21" s="1">
        <f t="shared" si="11"/>
        <v>1544062.5</v>
      </c>
      <c r="FZ21" s="1">
        <f t="shared" si="11"/>
        <v>1237218.75</v>
      </c>
      <c r="GA21" s="1">
        <f t="shared" si="11"/>
        <v>1550250</v>
      </c>
      <c r="GB21" s="1">
        <f t="shared" si="11"/>
        <v>1818562.5</v>
      </c>
      <c r="GC21" s="1">
        <f t="shared" si="11"/>
        <v>1338187.5</v>
      </c>
      <c r="GD21" s="1">
        <f t="shared" si="11"/>
        <v>1526906.25</v>
      </c>
      <c r="GE21" s="1">
        <f t="shared" si="11"/>
        <v>1904343.75</v>
      </c>
      <c r="GF21" s="1">
        <f t="shared" si="11"/>
        <v>2405880</v>
      </c>
      <c r="GG21" s="1">
        <f t="shared" si="11"/>
        <v>1377843.75</v>
      </c>
      <c r="GH21" s="1">
        <f t="shared" si="11"/>
        <v>1727156.25</v>
      </c>
      <c r="GI21" s="1">
        <f t="shared" si="11"/>
        <v>2309343.75</v>
      </c>
      <c r="GJ21" s="1">
        <f t="shared" si="11"/>
        <v>947828.69999999984</v>
      </c>
      <c r="GK21" s="1">
        <f t="shared" si="11"/>
        <v>1218636.8999999999</v>
      </c>
      <c r="GL21" s="1">
        <f t="shared" si="11"/>
        <v>1421743.0499999998</v>
      </c>
      <c r="GM21" s="1">
        <f t="shared" si="11"/>
        <v>873011.7</v>
      </c>
      <c r="GN21" s="1">
        <f t="shared" si="11"/>
        <v>1164015.5999999999</v>
      </c>
      <c r="GO21" s="1">
        <f t="shared" si="11"/>
        <v>1375654.7999999998</v>
      </c>
      <c r="GP21" s="1">
        <f t="shared" si="11"/>
        <v>1617187.5</v>
      </c>
      <c r="GQ21" s="1">
        <f t="shared" si="11"/>
        <v>2062500</v>
      </c>
      <c r="GR21" s="1">
        <f t="shared" si="11"/>
        <v>791780</v>
      </c>
      <c r="GS21" s="1">
        <f t="shared" si="11"/>
        <v>1045149.6</v>
      </c>
      <c r="GT21" s="1">
        <f t="shared" si="11"/>
        <v>1203505.5999999999</v>
      </c>
      <c r="GU21" s="1">
        <f t="shared" si="11"/>
        <v>1425204</v>
      </c>
      <c r="GV21" s="1">
        <f t="shared" si="11"/>
        <v>675248.16</v>
      </c>
      <c r="GW21" s="1">
        <f t="shared" si="11"/>
        <v>834130.08000000007</v>
      </c>
      <c r="GX21" s="1">
        <f t="shared" si="11"/>
        <v>774549.3600000001</v>
      </c>
      <c r="GY21" s="1">
        <f t="shared" si="11"/>
        <v>789360</v>
      </c>
      <c r="GZ21" s="1">
        <f t="shared" si="11"/>
        <v>738580.47999999998</v>
      </c>
      <c r="HA21" s="1">
        <f t="shared" si="11"/>
        <v>877064.32</v>
      </c>
      <c r="HB21" s="1">
        <f t="shared" si="11"/>
        <v>970675.20000000007</v>
      </c>
      <c r="HC21" s="1">
        <f t="shared" si="11"/>
        <v>808896</v>
      </c>
    </row>
    <row r="22" spans="1:213" x14ac:dyDescent="0.3">
      <c r="A22" s="1" t="s">
        <v>229</v>
      </c>
      <c r="B22" s="1">
        <f>B19*B3</f>
        <v>18207000</v>
      </c>
      <c r="C22" s="1">
        <f t="shared" ref="C22:BN22" si="12">C19*C3</f>
        <v>13872000</v>
      </c>
      <c r="D22" s="1">
        <f t="shared" si="12"/>
        <v>26856900</v>
      </c>
      <c r="E22" s="1">
        <f t="shared" si="12"/>
        <v>21485520</v>
      </c>
      <c r="F22" s="1">
        <f t="shared" si="12"/>
        <v>13230000</v>
      </c>
      <c r="G22" s="1">
        <f t="shared" si="12"/>
        <v>24255000</v>
      </c>
      <c r="H22" s="1">
        <f t="shared" si="12"/>
        <v>18742500</v>
      </c>
      <c r="I22" s="1">
        <f t="shared" si="12"/>
        <v>34104000</v>
      </c>
      <c r="J22" s="1">
        <f t="shared" si="12"/>
        <v>24736768</v>
      </c>
      <c r="K22" s="1">
        <f t="shared" si="12"/>
        <v>37208640</v>
      </c>
      <c r="L22" s="1">
        <f t="shared" si="12"/>
        <v>32269440</v>
      </c>
      <c r="M22" s="1">
        <f t="shared" si="12"/>
        <v>55977600</v>
      </c>
      <c r="N22" s="1">
        <f t="shared" si="12"/>
        <v>27242432</v>
      </c>
      <c r="O22" s="1">
        <f t="shared" si="12"/>
        <v>24630144</v>
      </c>
      <c r="P22" s="1">
        <f t="shared" si="12"/>
        <v>32583040</v>
      </c>
      <c r="Q22" s="1">
        <f t="shared" si="12"/>
        <v>78400000</v>
      </c>
      <c r="R22" s="1">
        <f t="shared" si="12"/>
        <v>109760000</v>
      </c>
      <c r="S22" s="1">
        <f t="shared" si="12"/>
        <v>47040000</v>
      </c>
      <c r="T22" s="1">
        <f t="shared" si="12"/>
        <v>55198080</v>
      </c>
      <c r="U22" s="1">
        <f t="shared" si="12"/>
        <v>43698480</v>
      </c>
      <c r="V22" s="1">
        <f t="shared" si="12"/>
        <v>32582200</v>
      </c>
      <c r="W22" s="1">
        <f t="shared" si="12"/>
        <v>32582200</v>
      </c>
      <c r="X22" s="1">
        <f t="shared" si="12"/>
        <v>26065760</v>
      </c>
      <c r="Y22" s="1">
        <f t="shared" si="12"/>
        <v>63768020</v>
      </c>
      <c r="Z22" s="1">
        <f t="shared" si="12"/>
        <v>149940000</v>
      </c>
      <c r="AA22" s="1">
        <f t="shared" si="12"/>
        <v>49338760</v>
      </c>
      <c r="AB22" s="1">
        <f t="shared" si="12"/>
        <v>120785000</v>
      </c>
      <c r="AC22" s="1">
        <f t="shared" si="12"/>
        <v>31651280</v>
      </c>
      <c r="AD22" s="1">
        <f t="shared" si="12"/>
        <v>25600300</v>
      </c>
      <c r="AE22" s="1">
        <f t="shared" si="12"/>
        <v>65594016.000000007</v>
      </c>
      <c r="AF22" s="1">
        <f t="shared" si="12"/>
        <v>133770000</v>
      </c>
      <c r="AG22" s="1">
        <f t="shared" si="12"/>
        <v>55353600.000000007</v>
      </c>
      <c r="AH22" s="1">
        <f t="shared" si="12"/>
        <v>44282880.000000007</v>
      </c>
      <c r="AI22" s="1">
        <f t="shared" si="12"/>
        <v>37236800</v>
      </c>
      <c r="AJ22" s="1">
        <f t="shared" si="12"/>
        <v>24642000</v>
      </c>
      <c r="AK22" s="1">
        <f t="shared" si="12"/>
        <v>57290976.000000007</v>
      </c>
      <c r="AL22" s="1">
        <f t="shared" si="12"/>
        <v>44559648.000000007</v>
      </c>
      <c r="AM22" s="1">
        <f t="shared" si="12"/>
        <v>70022304</v>
      </c>
      <c r="AN22" s="1">
        <f t="shared" si="12"/>
        <v>54775035.000000015</v>
      </c>
      <c r="AO22" s="1">
        <f t="shared" si="12"/>
        <v>116853408.00000003</v>
      </c>
      <c r="AP22" s="1">
        <f t="shared" si="12"/>
        <v>98595063.00000003</v>
      </c>
      <c r="AQ22" s="1">
        <f t="shared" si="12"/>
        <v>73033380.000000015</v>
      </c>
      <c r="AR22" s="1">
        <f t="shared" si="12"/>
        <v>45211140.000000007</v>
      </c>
      <c r="AS22" s="1">
        <f t="shared" si="12"/>
        <v>99464508.000000015</v>
      </c>
      <c r="AT22" s="1">
        <f t="shared" si="12"/>
        <v>37073134.800000004</v>
      </c>
      <c r="AU22" s="1">
        <f t="shared" si="12"/>
        <v>32099909.400000006</v>
      </c>
      <c r="AV22" s="1">
        <f t="shared" si="12"/>
        <v>117548964.00000001</v>
      </c>
      <c r="AW22" s="1">
        <f t="shared" si="12"/>
        <v>38707691.400000013</v>
      </c>
      <c r="AX22" s="1">
        <f t="shared" si="12"/>
        <v>57964103.600000001</v>
      </c>
      <c r="AY22" s="1">
        <f t="shared" si="12"/>
        <v>59197382.400000006</v>
      </c>
      <c r="AZ22" s="1">
        <f t="shared" si="12"/>
        <v>52414349</v>
      </c>
      <c r="BA22" s="1">
        <f t="shared" si="12"/>
        <v>45014676.200000003</v>
      </c>
      <c r="BB22" s="1">
        <f t="shared" si="12"/>
        <v>148791225</v>
      </c>
      <c r="BC22" s="1">
        <f t="shared" si="12"/>
        <v>114975037.5</v>
      </c>
      <c r="BD22" s="1">
        <f t="shared" si="12"/>
        <v>85747242.5</v>
      </c>
      <c r="BE22" s="1">
        <f t="shared" si="12"/>
        <v>52200896.899999999</v>
      </c>
      <c r="BF22" s="1">
        <f t="shared" si="12"/>
        <v>44113434</v>
      </c>
      <c r="BG22" s="1">
        <f t="shared" si="12"/>
        <v>64714900</v>
      </c>
      <c r="BH22" s="1">
        <f t="shared" si="12"/>
        <v>38966866.700000003</v>
      </c>
      <c r="BI22" s="1">
        <f t="shared" si="12"/>
        <v>72804262.5</v>
      </c>
      <c r="BJ22" s="1">
        <f t="shared" si="12"/>
        <v>68140800</v>
      </c>
      <c r="BK22" s="1">
        <f t="shared" si="12"/>
        <v>43804800</v>
      </c>
      <c r="BL22" s="1">
        <f t="shared" si="12"/>
        <v>51916800</v>
      </c>
      <c r="BM22" s="1">
        <f t="shared" si="12"/>
        <v>69030000</v>
      </c>
      <c r="BN22" s="1">
        <f t="shared" si="12"/>
        <v>50310000</v>
      </c>
      <c r="BO22" s="1">
        <f t="shared" ref="BO22:CZ22" si="13">BO19*BO3</f>
        <v>50310000</v>
      </c>
      <c r="BP22" s="1">
        <f t="shared" si="13"/>
        <v>43992000</v>
      </c>
      <c r="BQ22" s="1">
        <f t="shared" si="13"/>
        <v>52920000</v>
      </c>
      <c r="BR22" s="1">
        <f t="shared" si="13"/>
        <v>46872000</v>
      </c>
      <c r="BS22" s="1">
        <f t="shared" si="13"/>
        <v>42120000</v>
      </c>
      <c r="BT22" s="1">
        <f t="shared" si="13"/>
        <v>58204800</v>
      </c>
      <c r="BU22" s="1">
        <f t="shared" si="13"/>
        <v>52389050</v>
      </c>
      <c r="BV22" s="1">
        <f t="shared" si="13"/>
        <v>51436800</v>
      </c>
      <c r="BW22" s="1">
        <f t="shared" si="13"/>
        <v>46297300</v>
      </c>
      <c r="BX22" s="1">
        <f t="shared" si="13"/>
        <v>41423900</v>
      </c>
      <c r="BY22" s="1">
        <f t="shared" si="13"/>
        <v>46022400</v>
      </c>
      <c r="BZ22" s="1">
        <f t="shared" si="13"/>
        <v>46022400</v>
      </c>
      <c r="CA22" s="1">
        <f t="shared" si="13"/>
        <v>53468160</v>
      </c>
      <c r="CB22" s="1">
        <f t="shared" si="13"/>
        <v>51528960</v>
      </c>
      <c r="CC22" s="1">
        <f t="shared" si="13"/>
        <v>46784640</v>
      </c>
      <c r="CD22" s="1">
        <f t="shared" si="13"/>
        <v>45701280</v>
      </c>
      <c r="CE22" s="1">
        <f t="shared" si="13"/>
        <v>41493520</v>
      </c>
      <c r="CF22" s="1">
        <f t="shared" si="13"/>
        <v>114546656.25</v>
      </c>
      <c r="CG22" s="1">
        <f t="shared" si="13"/>
        <v>106401116.25</v>
      </c>
      <c r="CH22" s="1">
        <f t="shared" si="13"/>
        <v>110787176.25</v>
      </c>
      <c r="CI22" s="1">
        <f t="shared" si="13"/>
        <v>116191428.75</v>
      </c>
      <c r="CJ22" s="1">
        <f t="shared" si="13"/>
        <v>94574418.75</v>
      </c>
      <c r="CK22" s="1">
        <f t="shared" si="13"/>
        <v>130430459.24999999</v>
      </c>
      <c r="CL22" s="1">
        <f t="shared" si="13"/>
        <v>111797536.49999999</v>
      </c>
      <c r="CM22" s="1">
        <f t="shared" si="13"/>
        <v>83848152.374999985</v>
      </c>
      <c r="CN22" s="1">
        <f t="shared" si="13"/>
        <v>150375283.87499997</v>
      </c>
      <c r="CO22" s="1">
        <f t="shared" si="13"/>
        <v>125895586.49999999</v>
      </c>
      <c r="CP22" s="1">
        <f t="shared" si="13"/>
        <v>108410088.37499999</v>
      </c>
      <c r="CQ22" s="1">
        <f t="shared" si="13"/>
        <v>204865836</v>
      </c>
      <c r="CR22" s="1">
        <f t="shared" si="13"/>
        <v>170721530</v>
      </c>
      <c r="CS22" s="1">
        <f t="shared" si="13"/>
        <v>153649377</v>
      </c>
      <c r="CT22" s="1">
        <f t="shared" si="13"/>
        <v>134138345</v>
      </c>
      <c r="CU22" s="1">
        <f t="shared" si="13"/>
        <v>188055447.5</v>
      </c>
      <c r="CV22" s="1">
        <f t="shared" si="13"/>
        <v>196036500</v>
      </c>
      <c r="CW22" s="1">
        <f t="shared" si="13"/>
        <v>180139722</v>
      </c>
      <c r="CX22" s="1">
        <f t="shared" si="13"/>
        <v>224836044</v>
      </c>
      <c r="CY22" s="1">
        <f t="shared" si="13"/>
        <v>226047906</v>
      </c>
      <c r="CZ22" s="1">
        <f t="shared" si="13"/>
        <v>164670660</v>
      </c>
      <c r="DA22" s="1">
        <f t="shared" ref="DA22:FE22" si="14">DA19*DA3</f>
        <v>86950500</v>
      </c>
      <c r="DB22" s="1">
        <f t="shared" si="14"/>
        <v>71184750</v>
      </c>
      <c r="DC22" s="1">
        <f t="shared" si="14"/>
        <v>56852250</v>
      </c>
      <c r="DD22" s="1">
        <f t="shared" si="14"/>
        <v>70229250</v>
      </c>
      <c r="DE22" s="1">
        <f t="shared" si="14"/>
        <v>57495375</v>
      </c>
      <c r="DF22" s="1">
        <f t="shared" si="14"/>
        <v>45919125</v>
      </c>
      <c r="DG22" s="1">
        <f t="shared" si="14"/>
        <v>90405000</v>
      </c>
      <c r="DH22" s="1">
        <f t="shared" si="14"/>
        <v>76623750</v>
      </c>
      <c r="DI22" s="1">
        <f t="shared" si="14"/>
        <v>57054375</v>
      </c>
      <c r="DJ22" s="1">
        <f t="shared" si="14"/>
        <v>46305000</v>
      </c>
      <c r="DK22" s="1">
        <f t="shared" si="14"/>
        <v>95550000</v>
      </c>
      <c r="DL22" s="1">
        <f t="shared" si="14"/>
        <v>76440000</v>
      </c>
      <c r="DM22" s="1">
        <f t="shared" si="14"/>
        <v>63063000</v>
      </c>
      <c r="DN22" s="1">
        <f t="shared" si="14"/>
        <v>54782000</v>
      </c>
      <c r="DO22" s="1">
        <f t="shared" si="14"/>
        <v>130921875</v>
      </c>
      <c r="DP22" s="1">
        <f t="shared" si="14"/>
        <v>75337500</v>
      </c>
      <c r="DQ22" s="1">
        <f t="shared" si="14"/>
        <v>63853125</v>
      </c>
      <c r="DR22" s="1">
        <f t="shared" si="14"/>
        <v>47545312.5</v>
      </c>
      <c r="DS22" s="1">
        <f t="shared" si="14"/>
        <v>38587500</v>
      </c>
      <c r="DT22" s="1">
        <f t="shared" si="14"/>
        <v>84525000</v>
      </c>
      <c r="DU22" s="1">
        <f t="shared" si="14"/>
        <v>67620000</v>
      </c>
      <c r="DV22" s="1">
        <f t="shared" si="14"/>
        <v>55786500</v>
      </c>
      <c r="DW22" s="1">
        <f t="shared" si="14"/>
        <v>46354000</v>
      </c>
      <c r="DX22" s="1">
        <f t="shared" si="14"/>
        <v>53532500</v>
      </c>
      <c r="DY22" s="1">
        <f t="shared" si="14"/>
        <v>86205504</v>
      </c>
      <c r="DZ22" s="1">
        <f t="shared" si="14"/>
        <v>67266416</v>
      </c>
      <c r="EA22" s="1">
        <f t="shared" si="14"/>
        <v>60735696</v>
      </c>
      <c r="EB22" s="1">
        <f t="shared" si="14"/>
        <v>59530394.000000007</v>
      </c>
      <c r="EC22" s="1">
        <f t="shared" si="14"/>
        <v>47160442.000000007</v>
      </c>
      <c r="ED22" s="1">
        <f t="shared" si="14"/>
        <v>86936976</v>
      </c>
      <c r="EE22" s="1">
        <f t="shared" si="14"/>
        <v>58506235.200000003</v>
      </c>
      <c r="EF22" s="1">
        <f t="shared" si="14"/>
        <v>48402748.800000004</v>
      </c>
      <c r="EG22" s="1">
        <f t="shared" si="14"/>
        <v>77258966.400000006</v>
      </c>
      <c r="EH22" s="1">
        <f t="shared" si="14"/>
        <v>70235424</v>
      </c>
      <c r="EI22" s="1">
        <f t="shared" si="14"/>
        <v>58195065.600000001</v>
      </c>
      <c r="EJ22" s="1">
        <f t="shared" si="14"/>
        <v>87794280</v>
      </c>
      <c r="EK22" s="1">
        <f t="shared" si="14"/>
        <v>81062856</v>
      </c>
      <c r="EL22" s="1">
        <f t="shared" si="14"/>
        <v>70107622.200000003</v>
      </c>
      <c r="EM22" s="1">
        <f t="shared" si="14"/>
        <v>53325102.599999994</v>
      </c>
      <c r="EN22" s="1">
        <f t="shared" si="14"/>
        <v>63611163</v>
      </c>
      <c r="EO22" s="1">
        <f t="shared" si="14"/>
        <v>85015980</v>
      </c>
      <c r="EP22" s="1">
        <f t="shared" si="14"/>
        <v>68012784</v>
      </c>
      <c r="EQ22" s="1">
        <f t="shared" si="14"/>
        <v>50979423.600000001</v>
      </c>
      <c r="ER22" s="1">
        <f t="shared" si="14"/>
        <v>60813018.000000007</v>
      </c>
      <c r="ES22" s="1">
        <f t="shared" si="14"/>
        <v>75282007.5</v>
      </c>
      <c r="ET22" s="1">
        <f t="shared" si="14"/>
        <v>65244406.5</v>
      </c>
      <c r="EU22" s="1">
        <f t="shared" si="14"/>
        <v>57214325.700000003</v>
      </c>
      <c r="EV22" s="1">
        <f t="shared" si="14"/>
        <v>48515071.5</v>
      </c>
      <c r="EW22" s="1">
        <f t="shared" si="14"/>
        <v>65244406.5</v>
      </c>
      <c r="EX22" s="1">
        <f t="shared" si="14"/>
        <v>57214325.700000003</v>
      </c>
      <c r="EY22" s="1">
        <f t="shared" si="14"/>
        <v>108528000</v>
      </c>
      <c r="EZ22" s="1">
        <f t="shared" si="14"/>
        <v>84672000</v>
      </c>
      <c r="FA22" s="1">
        <f t="shared" si="14"/>
        <v>104328000</v>
      </c>
      <c r="FB22" s="1">
        <f t="shared" si="14"/>
        <v>94944000</v>
      </c>
      <c r="FC22" s="1">
        <f t="shared" si="14"/>
        <v>109296000</v>
      </c>
      <c r="FD22" s="1">
        <f t="shared" si="14"/>
        <v>91200000</v>
      </c>
      <c r="FE22" s="1">
        <f t="shared" si="14"/>
        <v>110400000</v>
      </c>
      <c r="FF22" s="1">
        <f t="shared" ref="FF22:HC22" si="15">FF19*FF3</f>
        <v>13965600</v>
      </c>
      <c r="FG22" s="1">
        <f t="shared" si="15"/>
        <v>34016517</v>
      </c>
      <c r="FH22" s="1">
        <f t="shared" si="15"/>
        <v>28376936.550000001</v>
      </c>
      <c r="FI22" s="1">
        <f t="shared" si="15"/>
        <v>26676110.699999999</v>
      </c>
      <c r="FJ22" s="1">
        <f t="shared" si="15"/>
        <v>21424500</v>
      </c>
      <c r="FK22" s="1">
        <f t="shared" si="15"/>
        <v>22262526</v>
      </c>
      <c r="FL22" s="1">
        <f t="shared" si="15"/>
        <v>25905484.800000001</v>
      </c>
      <c r="FM22" s="1">
        <f t="shared" si="15"/>
        <v>30004967.377000008</v>
      </c>
      <c r="FN22" s="1">
        <f t="shared" si="15"/>
        <v>36527786.372000009</v>
      </c>
      <c r="FO22" s="1">
        <f t="shared" si="15"/>
        <v>20666785.5</v>
      </c>
      <c r="FP22" s="1">
        <f t="shared" si="15"/>
        <v>22418208</v>
      </c>
      <c r="FQ22" s="1">
        <f t="shared" si="15"/>
        <v>24986961</v>
      </c>
      <c r="FR22" s="1">
        <f t="shared" si="15"/>
        <v>43201755</v>
      </c>
      <c r="FS22" s="1">
        <f t="shared" si="15"/>
        <v>32693220</v>
      </c>
      <c r="FT22" s="1">
        <f t="shared" si="15"/>
        <v>23118777</v>
      </c>
      <c r="FU22" s="1">
        <f t="shared" si="15"/>
        <v>28949846.309999999</v>
      </c>
      <c r="FV22" s="1">
        <f t="shared" si="15"/>
        <v>46494429.299999997</v>
      </c>
      <c r="FW22" s="1">
        <f t="shared" si="15"/>
        <v>35962542</v>
      </c>
      <c r="FX22" s="1">
        <f t="shared" si="15"/>
        <v>51732421.875</v>
      </c>
      <c r="FY22" s="1">
        <f t="shared" si="15"/>
        <v>57902343.75</v>
      </c>
      <c r="FZ22" s="1">
        <f t="shared" si="15"/>
        <v>46395703.125</v>
      </c>
      <c r="GA22" s="1">
        <f t="shared" si="15"/>
        <v>58134375</v>
      </c>
      <c r="GB22" s="1">
        <f t="shared" si="15"/>
        <v>68196093.75</v>
      </c>
      <c r="GC22" s="1">
        <f t="shared" si="15"/>
        <v>50182031.25</v>
      </c>
      <c r="GD22" s="1">
        <f t="shared" si="15"/>
        <v>57258984.375</v>
      </c>
      <c r="GE22" s="1">
        <f t="shared" si="15"/>
        <v>71412890.625</v>
      </c>
      <c r="GF22" s="1">
        <f t="shared" si="15"/>
        <v>117647532</v>
      </c>
      <c r="GG22" s="1">
        <f t="shared" si="15"/>
        <v>51669140.625</v>
      </c>
      <c r="GH22" s="1">
        <f t="shared" si="15"/>
        <v>64768359.375</v>
      </c>
      <c r="GI22" s="1">
        <f t="shared" si="15"/>
        <v>86600390.625</v>
      </c>
      <c r="GJ22" s="1">
        <f t="shared" si="15"/>
        <v>46348823.43</v>
      </c>
      <c r="GK22" s="1">
        <f t="shared" si="15"/>
        <v>59591344.409999996</v>
      </c>
      <c r="GL22" s="1">
        <f t="shared" si="15"/>
        <v>69523235.144999996</v>
      </c>
      <c r="GM22" s="1">
        <f t="shared" si="15"/>
        <v>42690272.130000003</v>
      </c>
      <c r="GN22" s="1">
        <f t="shared" si="15"/>
        <v>56920362.840000004</v>
      </c>
      <c r="GO22" s="1">
        <f t="shared" si="15"/>
        <v>67269519.719999999</v>
      </c>
      <c r="GP22" s="1">
        <f t="shared" si="15"/>
        <v>60644531.25</v>
      </c>
      <c r="GQ22" s="1">
        <f t="shared" si="15"/>
        <v>77343750</v>
      </c>
      <c r="GR22" s="1">
        <f t="shared" si="15"/>
        <v>38638863.999999993</v>
      </c>
      <c r="GS22" s="1">
        <f t="shared" si="15"/>
        <v>51003300.479999989</v>
      </c>
      <c r="GT22" s="1">
        <f t="shared" si="15"/>
        <v>58731073.279999994</v>
      </c>
      <c r="GU22" s="1">
        <f t="shared" si="15"/>
        <v>69549955.199999988</v>
      </c>
      <c r="GV22" s="1">
        <f t="shared" si="15"/>
        <v>44836477.824000008</v>
      </c>
      <c r="GW22" s="1">
        <f t="shared" si="15"/>
        <v>55386237.312000006</v>
      </c>
      <c r="GX22" s="1">
        <f t="shared" si="15"/>
        <v>51430077.504000008</v>
      </c>
      <c r="GY22" s="1">
        <f t="shared" si="15"/>
        <v>47203727.999999993</v>
      </c>
      <c r="GZ22" s="1">
        <f t="shared" si="15"/>
        <v>49041743.872000009</v>
      </c>
      <c r="HA22" s="1">
        <f t="shared" si="15"/>
        <v>58237070.848000005</v>
      </c>
      <c r="HB22" s="1">
        <f t="shared" si="15"/>
        <v>74353720.319999993</v>
      </c>
      <c r="HC22" s="1">
        <f t="shared" si="15"/>
        <v>61961433.600000001</v>
      </c>
    </row>
    <row r="25" spans="1:213" x14ac:dyDescent="0.3">
      <c r="A25" s="1" t="s">
        <v>230</v>
      </c>
      <c r="B25" s="1">
        <f>Sheet3!$U$10*Sheet1!B22^Sheet3!$U$11</f>
        <v>129.7114678679838</v>
      </c>
      <c r="C25" s="1">
        <f>Sheet3!$U$10*Sheet1!C22^Sheet3!$U$11</f>
        <v>171.16329882019321</v>
      </c>
      <c r="D25" s="1">
        <f>Sheet3!$U$10*Sheet1!D22^Sheet3!$U$11</f>
        <v>87.262172931235469</v>
      </c>
      <c r="E25" s="1">
        <f>Sheet3!$U$10*Sheet1!E22^Sheet3!$U$11</f>
        <v>109.55959539048362</v>
      </c>
      <c r="F25" s="1">
        <f>Sheet3!$U$10*Sheet1!F22^Sheet3!$U$11</f>
        <v>179.63725542175098</v>
      </c>
      <c r="G25" s="1">
        <f>Sheet3!$U$10*Sheet1!G22^Sheet3!$U$11</f>
        <v>96.817718058412225</v>
      </c>
      <c r="H25" s="1">
        <f>Sheet3!$U$10*Sheet1!H22^Sheet3!$U$11</f>
        <v>125.93329251168005</v>
      </c>
      <c r="I25" s="1">
        <f>Sheet3!$U$10*Sheet1!I22^Sheet3!$U$11</f>
        <v>68.395431623338922</v>
      </c>
      <c r="J25" s="1">
        <f>Sheet3!$U$10*Sheet1!J22^Sheet3!$U$11</f>
        <v>94.895240550990621</v>
      </c>
      <c r="K25" s="1">
        <f>Sheet3!$U$10*Sheet1!K22^Sheet3!$U$11</f>
        <v>62.58080529592614</v>
      </c>
      <c r="L25" s="1">
        <f>Sheet3!$U$10*Sheet1!L22^Sheet3!$U$11</f>
        <v>72.362799752676722</v>
      </c>
      <c r="M25" s="1">
        <f>Sheet3!$U$10*Sheet1!M22^Sheet3!$U$11</f>
        <v>41.263574914573539</v>
      </c>
      <c r="N25" s="1">
        <f>Sheet3!$U$10*Sheet1!N22^Sheet3!$U$11</f>
        <v>86.003029786723957</v>
      </c>
      <c r="O25" s="1">
        <f>Sheet3!$U$10*Sheet1!O22^Sheet3!$U$11</f>
        <v>95.314175423637167</v>
      </c>
      <c r="P25" s="1">
        <f>Sheet3!$U$10*Sheet1!P22^Sheet3!$U$11</f>
        <v>71.652643500549374</v>
      </c>
      <c r="Q25" s="1">
        <f>Sheet3!$U$10*Sheet1!Q22^Sheet3!$U$11</f>
        <v>29.266782648029512</v>
      </c>
      <c r="R25" s="1">
        <f>Sheet3!$U$10*Sheet1!R22^Sheet3!$U$11</f>
        <v>20.766356175231138</v>
      </c>
      <c r="S25" s="1">
        <f>Sheet3!$U$10*Sheet1!S22^Sheet3!$U$11</f>
        <v>49.272680020824538</v>
      </c>
      <c r="T25" s="1">
        <f>Sheet3!$U$10*Sheet1!T22^Sheet3!$U$11</f>
        <v>41.857902594171129</v>
      </c>
      <c r="U25" s="1">
        <f>Sheet3!$U$10*Sheet1!U22^Sheet3!$U$11</f>
        <v>53.117707386093947</v>
      </c>
      <c r="V25" s="1">
        <f>Sheet3!$U$10*Sheet1!V22^Sheet3!$U$11</f>
        <v>71.654527265568504</v>
      </c>
      <c r="W25" s="1">
        <f>Sheet3!$U$10*Sheet1!W22^Sheet3!$U$11</f>
        <v>71.654527265568504</v>
      </c>
      <c r="X25" s="1">
        <f>Sheet3!$U$10*Sheet1!X22^Sheet3!$U$11</f>
        <v>89.963849757653392</v>
      </c>
      <c r="Y25" s="1">
        <f>Sheet3!$U$10*Sheet1!Y22^Sheet3!$U$11</f>
        <v>36.129364879738134</v>
      </c>
      <c r="Z25" s="1">
        <f>Sheet3!$U$10*Sheet1!Z22^Sheet3!$U$11</f>
        <v>15.108130116097479</v>
      </c>
      <c r="AA25" s="1">
        <f>Sheet3!$U$10*Sheet1!AA22^Sheet3!$U$11</f>
        <v>46.932743448129358</v>
      </c>
      <c r="AB25" s="1">
        <f>Sheet3!$U$10*Sheet1!AB22^Sheet3!$U$11</f>
        <v>18.835199789672103</v>
      </c>
      <c r="AC25" s="1">
        <f>Sheet3!$U$10*Sheet1!AC22^Sheet3!$U$11</f>
        <v>73.804263555972085</v>
      </c>
      <c r="AD25" s="1">
        <f>Sheet3!$U$10*Sheet1!AD22^Sheet3!$U$11</f>
        <v>91.632166035449643</v>
      </c>
      <c r="AE25" s="1">
        <f>Sheet3!$U$10*Sheet1!AE22^Sheet3!$U$11</f>
        <v>35.10401776013039</v>
      </c>
      <c r="AF25" s="1">
        <f>Sheet3!$U$10*Sheet1!AF22^Sheet3!$U$11</f>
        <v>16.972604520674288</v>
      </c>
      <c r="AG25" s="1">
        <f>Sheet3!$U$10*Sheet1!AG22^Sheet3!$U$11</f>
        <v>41.737979922493011</v>
      </c>
      <c r="AH25" s="1">
        <f>Sheet3!$U$10*Sheet1!AH22^Sheet3!$U$11</f>
        <v>52.402960402188199</v>
      </c>
      <c r="AI25" s="1">
        <f>Sheet3!$U$10*Sheet1!AI22^Sheet3!$U$11</f>
        <v>62.532544584482146</v>
      </c>
      <c r="AJ25" s="1">
        <f>Sheet3!$U$10*Sheet1!AJ22^Sheet3!$U$11</f>
        <v>95.26741125830894</v>
      </c>
      <c r="AK25" s="1">
        <f>Sheet3!$U$10*Sheet1!AK22^Sheet3!$U$11</f>
        <v>40.299155085147277</v>
      </c>
      <c r="AL25" s="1">
        <f>Sheet3!$U$10*Sheet1!AL22^Sheet3!$U$11</f>
        <v>52.07106688707907</v>
      </c>
      <c r="AM25" s="1">
        <f>Sheet3!$U$10*Sheet1!AM22^Sheet3!$U$11</f>
        <v>32.841590360069318</v>
      </c>
      <c r="AN25" s="1">
        <f>Sheet3!$U$10*Sheet1!AN22^Sheet3!$U$11</f>
        <v>42.187595748693091</v>
      </c>
      <c r="AO25" s="1">
        <f>Sheet3!$U$10*Sheet1!AO22^Sheet3!$U$11</f>
        <v>19.481650698985415</v>
      </c>
      <c r="AP25" s="1">
        <f>Sheet3!$U$10*Sheet1!AP22^Sheet3!$U$11</f>
        <v>23.166987102942148</v>
      </c>
      <c r="AQ25" s="1">
        <f>Sheet3!$U$10*Sheet1!AQ22^Sheet3!$U$11</f>
        <v>31.46139458937715</v>
      </c>
      <c r="AR25" s="1">
        <f>Sheet3!$U$10*Sheet1!AR22^Sheet3!$U$11</f>
        <v>51.306010379053959</v>
      </c>
      <c r="AS25" s="1">
        <f>Sheet3!$U$10*Sheet1!AS22^Sheet3!$U$11</f>
        <v>22.960495951569122</v>
      </c>
      <c r="AT25" s="1">
        <f>Sheet3!$U$10*Sheet1!AT22^Sheet3!$U$11</f>
        <v>62.814069971994122</v>
      </c>
      <c r="AU25" s="1">
        <f>Sheet3!$U$10*Sheet1!AU22^Sheet3!$U$11</f>
        <v>72.752542271954852</v>
      </c>
      <c r="AV25" s="1">
        <f>Sheet3!$U$10*Sheet1!AV22^Sheet3!$U$11</f>
        <v>19.364104352671749</v>
      </c>
      <c r="AW25" s="1">
        <f>Sheet3!$U$10*Sheet1!AW22^Sheet3!$U$11</f>
        <v>60.110289584729102</v>
      </c>
      <c r="AX25" s="1">
        <f>Sheet3!$U$10*Sheet1!AX22^Sheet3!$U$11</f>
        <v>39.821977838758329</v>
      </c>
      <c r="AY25" s="1">
        <f>Sheet3!$U$10*Sheet1!AY22^Sheet3!$U$11</f>
        <v>38.976139984135521</v>
      </c>
      <c r="AZ25" s="1">
        <f>Sheet3!$U$10*Sheet1!AZ22^Sheet3!$U$11</f>
        <v>44.126064024686862</v>
      </c>
      <c r="BA25" s="1">
        <f>Sheet3!$U$10*Sheet1!BA22^Sheet3!$U$11</f>
        <v>51.534365559040999</v>
      </c>
      <c r="BB25" s="1">
        <f>Sheet3!$U$10*Sheet1!BB22^Sheet3!$U$11</f>
        <v>15.227089012336258</v>
      </c>
      <c r="BC25" s="1">
        <f>Sheet3!$U$10*Sheet1!BC22^Sheet3!$U$11</f>
        <v>19.80626576568347</v>
      </c>
      <c r="BD25" s="1">
        <f>Sheet3!$U$10*Sheet1!BD22^Sheet3!$U$11</f>
        <v>26.711751227962331</v>
      </c>
      <c r="BE25" s="1">
        <f>Sheet3!$U$10*Sheet1!BE22^Sheet3!$U$11</f>
        <v>44.310069477539272</v>
      </c>
      <c r="BF25" s="1">
        <f>Sheet3!$U$10*Sheet1!BF22^Sheet3!$U$11</f>
        <v>52.608231711142267</v>
      </c>
      <c r="BG25" s="1">
        <f>Sheet3!$U$10*Sheet1!BG22^Sheet3!$U$11</f>
        <v>35.590371494865749</v>
      </c>
      <c r="BH25" s="1">
        <f>Sheet3!$U$10*Sheet1!BH22^Sheet3!$U$11</f>
        <v>59.702614782380792</v>
      </c>
      <c r="BI25" s="1">
        <f>Sheet3!$U$10*Sheet1!BI22^Sheet3!$U$11</f>
        <v>31.562363676325955</v>
      </c>
      <c r="BJ25" s="1">
        <f>Sheet3!$U$10*Sheet1!BJ22^Sheet3!$U$11</f>
        <v>33.766575999539548</v>
      </c>
      <c r="BK25" s="1">
        <f>Sheet3!$U$10*Sheet1!BK22^Sheet3!$U$11</f>
        <v>52.986240103127756</v>
      </c>
      <c r="BL25" s="1">
        <f>Sheet3!$U$10*Sheet1!BL22^Sheet3!$U$11</f>
        <v>44.557344334629249</v>
      </c>
      <c r="BM25" s="1">
        <f>Sheet3!$U$10*Sheet1!BM22^Sheet3!$U$11</f>
        <v>33.323081098634347</v>
      </c>
      <c r="BN25" s="1">
        <f>Sheet3!$U$10*Sheet1!BN22^Sheet3!$U$11</f>
        <v>46.008980886144954</v>
      </c>
      <c r="BO25" s="1">
        <f>Sheet3!$U$10*Sheet1!BO22^Sheet3!$U$11</f>
        <v>46.008980886144954</v>
      </c>
      <c r="BP25" s="1">
        <f>Sheet3!$U$10*Sheet1!BP22^Sheet3!$U$11</f>
        <v>52.756322363885126</v>
      </c>
      <c r="BQ25" s="1">
        <f>Sheet3!$U$10*Sheet1!BQ22^Sheet3!$U$11</f>
        <v>43.696150975801032</v>
      </c>
      <c r="BR25" s="1">
        <f>Sheet3!$U$10*Sheet1!BR22^Sheet3!$U$11</f>
        <v>49.452779665977246</v>
      </c>
      <c r="BS25" s="1">
        <f>Sheet3!$U$10*Sheet1!BS22^Sheet3!$U$11</f>
        <v>55.148400778495663</v>
      </c>
      <c r="BT25" s="1">
        <f>Sheet3!$U$10*Sheet1!BT22^Sheet3!$U$11</f>
        <v>39.654054378227137</v>
      </c>
      <c r="BU25" s="1">
        <f>Sheet3!$U$10*Sheet1!BU22^Sheet3!$U$11</f>
        <v>44.147793818861146</v>
      </c>
      <c r="BV25" s="1">
        <f>Sheet3!$U$10*Sheet1!BV22^Sheet3!$U$11</f>
        <v>44.981399169158166</v>
      </c>
      <c r="BW25" s="1">
        <f>Sheet3!$U$10*Sheet1!BW22^Sheet3!$U$11</f>
        <v>50.078852398362933</v>
      </c>
      <c r="BX25" s="1">
        <f>Sheet3!$U$10*Sheet1!BX22^Sheet3!$U$11</f>
        <v>56.093594386557228</v>
      </c>
      <c r="BY25" s="1">
        <f>Sheet3!$U$10*Sheet1!BY22^Sheet3!$U$11</f>
        <v>50.383909356857835</v>
      </c>
      <c r="BZ25" s="1">
        <f>Sheet3!$U$10*Sheet1!BZ22^Sheet3!$U$11</f>
        <v>50.383909356857835</v>
      </c>
      <c r="CA25" s="1">
        <f>Sheet3!$U$10*Sheet1!CA22^Sheet3!$U$11</f>
        <v>43.239371399693169</v>
      </c>
      <c r="CB25" s="1">
        <f>Sheet3!$U$10*Sheet1!CB22^Sheet3!$U$11</f>
        <v>44.899361768474101</v>
      </c>
      <c r="CC25" s="1">
        <f>Sheet3!$U$10*Sheet1!CC22^Sheet3!$U$11</f>
        <v>49.546947713274733</v>
      </c>
      <c r="CD25" s="1">
        <f>Sheet3!$U$10*Sheet1!CD22^Sheet3!$U$11</f>
        <v>50.744950289859013</v>
      </c>
      <c r="CE25" s="1">
        <f>Sheet3!$U$10*Sheet1!CE22^Sheet3!$U$11</f>
        <v>55.997620003804727</v>
      </c>
      <c r="CF25" s="1">
        <f>Sheet3!$U$10*Sheet1!CF22^Sheet3!$U$11</f>
        <v>19.881803191553516</v>
      </c>
      <c r="CG25" s="1">
        <f>Sheet3!$U$10*Sheet1!CG22^Sheet3!$U$11</f>
        <v>21.435067417505351</v>
      </c>
      <c r="CH25" s="1">
        <f>Sheet3!$U$10*Sheet1!CH22^Sheet3!$U$11</f>
        <v>20.570033076918865</v>
      </c>
      <c r="CI25" s="1">
        <f>Sheet3!$U$10*Sheet1!CI22^Sheet3!$U$11</f>
        <v>19.594842755058664</v>
      </c>
      <c r="CJ25" s="1">
        <f>Sheet3!$U$10*Sheet1!CJ22^Sheet3!$U$11</f>
        <v>24.171757630282219</v>
      </c>
      <c r="CK25" s="1">
        <f>Sheet3!$U$10*Sheet1!CK22^Sheet3!$U$11</f>
        <v>17.415866665773095</v>
      </c>
      <c r="CL25" s="1">
        <f>Sheet3!$U$10*Sheet1!CL22^Sheet3!$U$11</f>
        <v>20.380477902815045</v>
      </c>
      <c r="CM25" s="1">
        <f>Sheet3!$U$10*Sheet1!CM22^Sheet3!$U$11</f>
        <v>27.328838220650482</v>
      </c>
      <c r="CN25" s="1">
        <f>Sheet3!$U$10*Sheet1!CN22^Sheet3!$U$11</f>
        <v>15.063534730286005</v>
      </c>
      <c r="CO25" s="1">
        <f>Sheet3!$U$10*Sheet1!CO22^Sheet3!$U$11</f>
        <v>18.055819417134025</v>
      </c>
      <c r="CP25" s="1">
        <f>Sheet3!$U$10*Sheet1!CP22^Sheet3!$U$11</f>
        <v>21.030077136782463</v>
      </c>
      <c r="CQ25" s="1">
        <f>Sheet3!$U$10*Sheet1!CQ22^Sheet3!$U$11</f>
        <v>10.989576474406567</v>
      </c>
      <c r="CR25" s="1">
        <f>Sheet3!$U$10*Sheet1!CR22^Sheet3!$U$11</f>
        <v>13.235073783652648</v>
      </c>
      <c r="CS25" s="1">
        <f>Sheet3!$U$10*Sheet1!CS22^Sheet3!$U$11</f>
        <v>14.736276500220793</v>
      </c>
      <c r="CT25" s="1">
        <f>Sheet3!$U$10*Sheet1!CT22^Sheet3!$U$11</f>
        <v>16.925078215090558</v>
      </c>
      <c r="CU25" s="1">
        <f>Sheet3!$U$10*Sheet1!CU22^Sheet3!$U$11</f>
        <v>11.992206867661137</v>
      </c>
      <c r="CV25" s="1">
        <f>Sheet3!$U$10*Sheet1!CV22^Sheet3!$U$11</f>
        <v>11.494537610991845</v>
      </c>
      <c r="CW25" s="1">
        <f>Sheet3!$U$10*Sheet1!CW22^Sheet3!$U$11</f>
        <v>12.529809853620392</v>
      </c>
      <c r="CX25" s="1">
        <f>Sheet3!$U$10*Sheet1!CX22^Sheet3!$U$11</f>
        <v>9.9950865825490798</v>
      </c>
      <c r="CY25" s="1">
        <f>Sheet3!$U$10*Sheet1!CY22^Sheet3!$U$11</f>
        <v>9.940446452915964</v>
      </c>
      <c r="CZ25" s="1">
        <f>Sheet3!$U$10*Sheet1!CZ22^Sheet3!$U$11</f>
        <v>13.731185195469951</v>
      </c>
      <c r="DA25" s="1">
        <f>Sheet3!$U$10*Sheet1!DA22^Sheet3!$U$11</f>
        <v>26.334852441933993</v>
      </c>
      <c r="DB25" s="1">
        <f>Sheet3!$U$10*Sheet1!DB22^Sheet3!$U$11</f>
        <v>32.294782069429459</v>
      </c>
      <c r="DC25" s="1">
        <f>Sheet3!$U$10*Sheet1!DC22^Sheet3!$U$11</f>
        <v>40.616309085172709</v>
      </c>
      <c r="DD25" s="1">
        <f>Sheet3!$U$10*Sheet1!DD22^Sheet3!$U$11</f>
        <v>32.742906517428317</v>
      </c>
      <c r="DE25" s="1">
        <f>Sheet3!$U$10*Sheet1!DE22^Sheet3!$U$11</f>
        <v>40.153064560797283</v>
      </c>
      <c r="DF25" s="1">
        <f>Sheet3!$U$10*Sheet1!DF22^Sheet3!$U$11</f>
        <v>50.499466985474378</v>
      </c>
      <c r="DG25" s="1">
        <f>Sheet3!$U$10*Sheet1!DG22^Sheet3!$U$11</f>
        <v>25.309075042635286</v>
      </c>
      <c r="DH25" s="1">
        <f>Sheet3!$U$10*Sheet1!DH22^Sheet3!$U$11</f>
        <v>29.958788667420148</v>
      </c>
      <c r="DI25" s="1">
        <f>Sheet3!$U$10*Sheet1!DI22^Sheet3!$U$11</f>
        <v>40.469581476208127</v>
      </c>
      <c r="DJ25" s="1">
        <f>Sheet3!$U$10*Sheet1!DJ22^Sheet3!$U$11</f>
        <v>50.070360358770962</v>
      </c>
      <c r="DK25" s="1">
        <f>Sheet3!$U$10*Sheet1!DK22^Sheet3!$U$11</f>
        <v>23.920110166944525</v>
      </c>
      <c r="DL25" s="1">
        <f>Sheet3!$U$10*Sheet1!DL22^Sheet3!$U$11</f>
        <v>30.03222935614243</v>
      </c>
      <c r="DM25" s="1">
        <f>Sheet3!$U$10*Sheet1!DM22^Sheet3!$U$11</f>
        <v>36.541301532111497</v>
      </c>
      <c r="DN25" s="1">
        <f>Sheet3!$U$10*Sheet1!DN22^Sheet3!$U$11</f>
        <v>42.18212605524743</v>
      </c>
      <c r="DO25" s="1">
        <f>Sheet3!$U$10*Sheet1!DO22^Sheet3!$U$11</f>
        <v>17.349207274378102</v>
      </c>
      <c r="DP25" s="1">
        <f>Sheet3!$U$10*Sheet1!DP22^Sheet3!$U$11</f>
        <v>30.480471778451236</v>
      </c>
      <c r="DQ25" s="1">
        <f>Sheet3!$U$10*Sheet1!DQ22^Sheet3!$U$11</f>
        <v>36.080260181598589</v>
      </c>
      <c r="DR25" s="1">
        <f>Sheet3!$U$10*Sheet1!DR22^Sheet3!$U$11</f>
        <v>48.738720557480086</v>
      </c>
      <c r="DS25" s="1">
        <f>Sheet3!$U$10*Sheet1!DS22^Sheet3!$U$11</f>
        <v>60.301224097737347</v>
      </c>
      <c r="DT25" s="1">
        <f>Sheet3!$U$10*Sheet1!DT22^Sheet3!$U$11</f>
        <v>27.105692800650441</v>
      </c>
      <c r="DU25" s="1">
        <f>Sheet3!$U$10*Sheet1!DU22^Sheet3!$U$11</f>
        <v>34.031799074705347</v>
      </c>
      <c r="DV25" s="1">
        <f>Sheet3!$U$10*Sheet1!DV22^Sheet3!$U$11</f>
        <v>41.407722914006627</v>
      </c>
      <c r="DW25" s="1">
        <f>Sheet3!$U$10*Sheet1!DW22^Sheet3!$U$11</f>
        <v>50.016386861004285</v>
      </c>
      <c r="DX25" s="1">
        <f>Sheet3!$U$10*Sheet1!DX22^Sheet3!$U$11</f>
        <v>43.186376598914187</v>
      </c>
      <c r="DY25" s="1">
        <f>Sheet3!$U$10*Sheet1!DY22^Sheet3!$U$11</f>
        <v>26.566956278395509</v>
      </c>
      <c r="DZ25" s="1">
        <f>Sheet3!$U$10*Sheet1!DZ22^Sheet3!$U$11</f>
        <v>34.214229492190732</v>
      </c>
      <c r="EA25" s="1">
        <f>Sheet3!$U$10*Sheet1!EA22^Sheet3!$U$11</f>
        <v>37.969705192820889</v>
      </c>
      <c r="EB25" s="1">
        <f>Sheet3!$U$10*Sheet1!EB22^Sheet3!$U$11</f>
        <v>38.753813648633624</v>
      </c>
      <c r="EC25" s="1">
        <f>Sheet3!$U$10*Sheet1!EC22^Sheet3!$U$11</f>
        <v>49.144361060763558</v>
      </c>
      <c r="ED25" s="1">
        <f>Sheet3!$U$10*Sheet1!ED22^Sheet3!$U$11</f>
        <v>26.339030050142906</v>
      </c>
      <c r="EE25" s="1">
        <f>Sheet3!$U$10*Sheet1!EE22^Sheet3!$U$11</f>
        <v>39.445723909509788</v>
      </c>
      <c r="EF25" s="1">
        <f>Sheet3!$U$10*Sheet1!EF22^Sheet3!$U$11</f>
        <v>47.858432025342346</v>
      </c>
      <c r="EG25" s="1">
        <f>Sheet3!$U$10*Sheet1!EG22^Sheet3!$U$11</f>
        <v>29.70762477107435</v>
      </c>
      <c r="EH25" s="1">
        <f>Sheet3!$U$10*Sheet1!EH22^Sheet3!$U$11</f>
        <v>32.739971418210779</v>
      </c>
      <c r="EI25" s="1">
        <f>Sheet3!$U$10*Sheet1!EI22^Sheet3!$U$11</f>
        <v>39.660818429020345</v>
      </c>
      <c r="EJ25" s="1">
        <f>Sheet3!$U$10*Sheet1!EJ22^Sheet3!$U$11</f>
        <v>26.076776182652655</v>
      </c>
      <c r="EK25" s="1">
        <f>Sheet3!$U$10*Sheet1!EK22^Sheet3!$U$11</f>
        <v>28.286720058904823</v>
      </c>
      <c r="EL25" s="1">
        <f>Sheet3!$U$10*Sheet1!EL22^Sheet3!$U$11</f>
        <v>32.8008344192423</v>
      </c>
      <c r="EM25" s="1">
        <f>Sheet3!$U$10*Sheet1!EM22^Sheet3!$U$11</f>
        <v>43.357666025867616</v>
      </c>
      <c r="EN25" s="1">
        <f>Sheet3!$U$10*Sheet1!EN22^Sheet3!$U$11</f>
        <v>36.220217400944499</v>
      </c>
      <c r="EO25" s="1">
        <f>Sheet3!$U$10*Sheet1!EO22^Sheet3!$U$11</f>
        <v>26.946070176382523</v>
      </c>
      <c r="EP25" s="1">
        <f>Sheet3!$U$10*Sheet1!EP22^Sheet3!$U$11</f>
        <v>33.831389326214087</v>
      </c>
      <c r="EQ25" s="1">
        <f>Sheet3!$U$10*Sheet1!EQ22^Sheet3!$U$11</f>
        <v>45.392971036617517</v>
      </c>
      <c r="ER25" s="1">
        <f>Sheet3!$U$10*Sheet1!ER22^Sheet3!$U$11</f>
        <v>37.920474742347793</v>
      </c>
      <c r="ES25" s="1">
        <f>Sheet3!$U$10*Sheet1!ES22^Sheet3!$U$11</f>
        <v>30.503383802894451</v>
      </c>
      <c r="ET25" s="1">
        <f>Sheet3!$U$10*Sheet1!ET22^Sheet3!$U$11</f>
        <v>35.295847187206071</v>
      </c>
      <c r="EU25" s="1">
        <f>Sheet3!$U$10*Sheet1!EU22^Sheet3!$U$11</f>
        <v>40.354211290986171</v>
      </c>
      <c r="EV25" s="1">
        <f>Sheet3!$U$10*Sheet1!EV22^Sheet3!$U$11</f>
        <v>47.745443353276805</v>
      </c>
      <c r="EW25" s="1">
        <f>Sheet3!$U$10*Sheet1!EW22^Sheet3!$U$11</f>
        <v>35.295847187206071</v>
      </c>
      <c r="EX25" s="1">
        <f>Sheet3!$U$10*Sheet1!EX22^Sheet3!$U$11</f>
        <v>40.354211290986171</v>
      </c>
      <c r="EY25" s="1">
        <f>Sheet3!$U$10*Sheet1!EY22^Sheet3!$U$11</f>
        <v>21.006777639677001</v>
      </c>
      <c r="EZ25" s="1">
        <f>Sheet3!$U$10*Sheet1!EZ22^Sheet3!$U$11</f>
        <v>27.057705524856686</v>
      </c>
      <c r="FA25" s="1">
        <f>Sheet3!$U$10*Sheet1!FA22^Sheet3!$U$11</f>
        <v>21.869505440969281</v>
      </c>
      <c r="FB25" s="1">
        <f>Sheet3!$U$10*Sheet1!FB22^Sheet3!$U$11</f>
        <v>24.075811064217209</v>
      </c>
      <c r="FC25" s="1">
        <f>Sheet3!$U$10*Sheet1!FC22^Sheet3!$U$11</f>
        <v>20.856261976351053</v>
      </c>
      <c r="FD25" s="1">
        <f>Sheet3!$U$10*Sheet1!FD22^Sheet3!$U$11</f>
        <v>25.084114380570853</v>
      </c>
      <c r="FE25" s="1">
        <f>Sheet3!$U$10*Sheet1!FE22^Sheet3!$U$11</f>
        <v>20.643600436832074</v>
      </c>
      <c r="FF25" s="1">
        <f>Sheet3!$U$10*Sheet1!FF22^Sheet3!$U$11</f>
        <v>169.99354734079211</v>
      </c>
      <c r="FG25" s="1">
        <f>Sheet3!$U$10*Sheet1!FG22^Sheet3!$U$11</f>
        <v>68.574808913994787</v>
      </c>
      <c r="FH25" s="1">
        <f>Sheet3!$U$10*Sheet1!FH22^Sheet3!$U$11</f>
        <v>82.498125311445889</v>
      </c>
      <c r="FI25" s="1">
        <f>Sheet3!$U$10*Sheet1!FI22^Sheet3!$U$11</f>
        <v>87.86528880710506</v>
      </c>
      <c r="FJ25" s="1">
        <f>Sheet3!$U$10*Sheet1!FJ22^Sheet3!$U$11</f>
        <v>109.8778096613968</v>
      </c>
      <c r="FK25" s="1">
        <f>Sheet3!$U$10*Sheet1!FK22^Sheet3!$U$11</f>
        <v>105.66157243161291</v>
      </c>
      <c r="FL25" s="1">
        <f>Sheet3!$U$10*Sheet1!FL22^Sheet3!$U$11</f>
        <v>90.531478840676613</v>
      </c>
      <c r="FM25" s="1">
        <f>Sheet3!$U$10*Sheet1!FM22^Sheet3!$U$11</f>
        <v>77.935949566509322</v>
      </c>
      <c r="FN25" s="1">
        <f>Sheet3!$U$10*Sheet1!FN22^Sheet3!$U$11</f>
        <v>63.770530146750744</v>
      </c>
      <c r="FO25" s="1">
        <f>Sheet3!$U$10*Sheet1!FO22^Sheet3!$U$11</f>
        <v>113.98735305617859</v>
      </c>
      <c r="FP25" s="1">
        <f>Sheet3!$U$10*Sheet1!FP22^Sheet3!$U$11</f>
        <v>104.91336806457639</v>
      </c>
      <c r="FQ25" s="1">
        <f>Sheet3!$U$10*Sheet1!FQ22^Sheet3!$U$11</f>
        <v>93.926386028116966</v>
      </c>
      <c r="FR25" s="1">
        <f>Sheet3!$U$10*Sheet1!FR22^Sheet3!$U$11</f>
        <v>53.740579092220557</v>
      </c>
      <c r="FS25" s="1">
        <f>Sheet3!$U$10*Sheet1!FS22^Sheet3!$U$11</f>
        <v>71.406403652199117</v>
      </c>
      <c r="FT25" s="1">
        <f>Sheet3!$U$10*Sheet1!FT22^Sheet3!$U$11</f>
        <v>101.67235266342391</v>
      </c>
      <c r="FU25" s="1">
        <f>Sheet3!$U$10*Sheet1!FU22^Sheet3!$U$11</f>
        <v>80.833585814667146</v>
      </c>
      <c r="FV25" s="1">
        <f>Sheet3!$U$10*Sheet1!FV22^Sheet3!$U$11</f>
        <v>49.862340417861581</v>
      </c>
      <c r="FW25" s="1">
        <f>Sheet3!$U$10*Sheet1!FW22^Sheet3!$U$11</f>
        <v>64.792806898159853</v>
      </c>
      <c r="FX25" s="1">
        <f>Sheet3!$U$10*Sheet1!FX22^Sheet3!$U$11</f>
        <v>44.719292738255461</v>
      </c>
      <c r="FY25" s="1">
        <f>Sheet3!$U$10*Sheet1!FY22^Sheet3!$U$11</f>
        <v>39.865292309110885</v>
      </c>
      <c r="FZ25" s="1">
        <f>Sheet3!$U$10*Sheet1!FZ22^Sheet3!$U$11</f>
        <v>49.970541561264895</v>
      </c>
      <c r="GA25" s="1">
        <f>Sheet3!$U$10*Sheet1!GA22^Sheet3!$U$11</f>
        <v>39.703041526585984</v>
      </c>
      <c r="GB25" s="1">
        <f>Sheet3!$U$10*Sheet1!GB22^Sheet3!$U$11</f>
        <v>33.738657272671375</v>
      </c>
      <c r="GC25" s="1">
        <f>Sheet3!$U$10*Sheet1!GC22^Sheet3!$U$11</f>
        <v>46.128628696012463</v>
      </c>
      <c r="GD25" s="1">
        <f>Sheet3!$U$10*Sheet1!GD22^Sheet3!$U$11</f>
        <v>40.322115858723159</v>
      </c>
      <c r="GE25" s="1">
        <f>Sheet3!$U$10*Sheet1!GE22^Sheet3!$U$11</f>
        <v>32.189576150734709</v>
      </c>
      <c r="GF25" s="1">
        <f>Sheet3!$U$10*Sheet1!GF22^Sheet3!$U$11</f>
        <v>19.34756027874926</v>
      </c>
      <c r="GG25" s="1">
        <f>Sheet3!$U$10*Sheet1!GG22^Sheet3!$U$11</f>
        <v>44.77514483834829</v>
      </c>
      <c r="GH25" s="1">
        <f>Sheet3!$U$10*Sheet1!GH22^Sheet3!$U$11</f>
        <v>35.560415380536718</v>
      </c>
      <c r="GI25" s="1">
        <f>Sheet3!$U$10*Sheet1!GI22^Sheet3!$U$11</f>
        <v>26.443426886463069</v>
      </c>
      <c r="GJ25" s="1">
        <f>Sheet3!$U$10*Sheet1!GJ22^Sheet3!$U$11</f>
        <v>50.022083408078664</v>
      </c>
      <c r="GK25" s="1">
        <f>Sheet3!$U$10*Sheet1!GK22^Sheet3!$U$11</f>
        <v>38.713393395911908</v>
      </c>
      <c r="GL25" s="1">
        <f>Sheet3!$U$10*Sheet1!GL22^Sheet3!$U$11</f>
        <v>33.08201607331776</v>
      </c>
      <c r="GM25" s="1">
        <f>Sheet3!$U$10*Sheet1!GM22^Sheet3!$U$11</f>
        <v>54.39725521077979</v>
      </c>
      <c r="GN25" s="1">
        <f>Sheet3!$U$10*Sheet1!GN22^Sheet3!$U$11</f>
        <v>40.566746703464375</v>
      </c>
      <c r="GO25" s="1">
        <f>Sheet3!$U$10*Sheet1!GO22^Sheet3!$U$11</f>
        <v>34.212619713060064</v>
      </c>
      <c r="GP25" s="1">
        <f>Sheet3!$U$10*Sheet1!GP22^Sheet3!$U$11</f>
        <v>38.027912095628373</v>
      </c>
      <c r="GQ25" s="1">
        <f>Sheet3!$U$10*Sheet1!GQ22^Sheet3!$U$11</f>
        <v>29.674416568234154</v>
      </c>
      <c r="GR25" s="1">
        <f>Sheet3!$U$10*Sheet1!GR22^Sheet3!$U$11</f>
        <v>60.219481124504725</v>
      </c>
      <c r="GS25" s="1">
        <f>Sheet3!$U$10*Sheet1!GS22^Sheet3!$U$11</f>
        <v>45.37130091166928</v>
      </c>
      <c r="GT25" s="1">
        <f>Sheet3!$U$10*Sheet1!GT22^Sheet3!$U$11</f>
        <v>39.291738015916877</v>
      </c>
      <c r="GU25" s="1">
        <f>Sheet3!$U$10*Sheet1!GU22^Sheet3!$U$11</f>
        <v>33.069055436762767</v>
      </c>
      <c r="GV25" s="1">
        <f>Sheet3!$U$10*Sheet1!GV22^Sheet3!$U$11</f>
        <v>51.74323828362823</v>
      </c>
      <c r="GW25" s="1">
        <f>Sheet3!$U$10*Sheet1!GW22^Sheet3!$U$11</f>
        <v>41.712899379336783</v>
      </c>
      <c r="GX25" s="1">
        <f>Sheet3!$U$10*Sheet1!GX22^Sheet3!$U$11</f>
        <v>44.987394903936291</v>
      </c>
      <c r="GY25" s="1">
        <f>Sheet3!$U$10*Sheet1!GY22^Sheet3!$U$11</f>
        <v>49.09840567319052</v>
      </c>
      <c r="GZ25" s="1">
        <f>Sheet3!$U$10*Sheet1!GZ22^Sheet3!$U$11</f>
        <v>47.222618951106099</v>
      </c>
      <c r="HA25" s="1">
        <f>Sheet3!$U$10*Sheet1!HA22^Sheet3!$U$11</f>
        <v>39.631646971672971</v>
      </c>
      <c r="HB25" s="1">
        <f>Sheet3!$U$10*Sheet1!HB22^Sheet3!$U$11</f>
        <v>30.891781388213015</v>
      </c>
      <c r="HC25" s="1">
        <f>Sheet3!$U$10*Sheet1!HC22^Sheet3!$U$11</f>
        <v>37.2038910629215</v>
      </c>
    </row>
    <row r="26" spans="1:213" x14ac:dyDescent="0.3">
      <c r="A26" s="1" t="s">
        <v>231</v>
      </c>
      <c r="B26" s="1">
        <f>Sheet3!$U$26*Sheet1!B22^Sheet3!$U$27</f>
        <v>0.52946880209151292</v>
      </c>
      <c r="C26" s="1">
        <f>Sheet3!$U$26*Sheet1!C22^Sheet3!$U$27</f>
        <v>0.42531243839767863</v>
      </c>
      <c r="D26" s="1">
        <f>Sheet3!$U$26*Sheet1!D22^Sheet3!$U$27</f>
        <v>0.72414839752440607</v>
      </c>
      <c r="E26" s="1">
        <f>Sheet3!$U$26*Sheet1!E22^Sheet3!$U$27</f>
        <v>0.6050118128781703</v>
      </c>
      <c r="F26" s="1">
        <f>Sheet3!$U$26*Sheet1!F22^Sheet3!$U$27</f>
        <v>0.40938406609238709</v>
      </c>
      <c r="G26" s="1">
        <f>Sheet3!$U$26*Sheet1!G22^Sheet3!$U$27</f>
        <v>0.66708205239848362</v>
      </c>
      <c r="H26" s="1">
        <f>Sheet3!$U$26*Sheet1!H22^Sheet3!$U$27</f>
        <v>0.54197751402991712</v>
      </c>
      <c r="I26" s="1">
        <f>Sheet3!$U$26*Sheet1!I22^Sheet3!$U$27</f>
        <v>0.87781023620631571</v>
      </c>
      <c r="J26" s="1">
        <f>Sheet3!$U$26*Sheet1!J22^Sheet3!$U$27</f>
        <v>0.67773484567795794</v>
      </c>
      <c r="K26" s="1">
        <f>Sheet3!$U$26*Sheet1!K22^Sheet3!$U$27</f>
        <v>0.94163065770534937</v>
      </c>
      <c r="L26" s="1">
        <f>Sheet3!$U$26*Sheet1!L22^Sheet3!$U$27</f>
        <v>0.83956974866014189</v>
      </c>
      <c r="M26" s="1">
        <f>Sheet3!$U$26*Sheet1!M22^Sheet3!$U$27</f>
        <v>1.3084509868399088</v>
      </c>
      <c r="N26" s="1">
        <f>Sheet3!$U$26*Sheet1!N22^Sheet3!$U$27</f>
        <v>0.73251038534947477</v>
      </c>
      <c r="O26" s="1">
        <f>Sheet3!$U$26*Sheet1!O22^Sheet3!$U$27</f>
        <v>0.67538069250768207</v>
      </c>
      <c r="P26" s="1">
        <f>Sheet3!$U$26*Sheet1!P22^Sheet3!$U$27</f>
        <v>0.84613593182769953</v>
      </c>
      <c r="Q26" s="1">
        <f>Sheet3!$U$26*Sheet1!Q22^Sheet3!$U$27</f>
        <v>1.7163570246677364</v>
      </c>
      <c r="R26" s="1">
        <f>Sheet3!$U$26*Sheet1!R22^Sheet3!$U$27</f>
        <v>2.2507011977846201</v>
      </c>
      <c r="S26" s="1">
        <f>Sheet3!$U$26*Sheet1!S22^Sheet3!$U$27</f>
        <v>1.1373713220460535</v>
      </c>
      <c r="T26" s="1">
        <f>Sheet3!$U$26*Sheet1!T22^Sheet3!$U$27</f>
        <v>1.293753537112003</v>
      </c>
      <c r="U26" s="1">
        <f>Sheet3!$U$26*Sheet1!U22^Sheet3!$U$27</f>
        <v>1.0718267445723355</v>
      </c>
      <c r="V26" s="1">
        <f>Sheet3!$U$26*Sheet1!V22^Sheet3!$U$27</f>
        <v>0.84611836030085796</v>
      </c>
      <c r="W26" s="1">
        <f>Sheet3!$U$26*Sheet1!W22^Sheet3!$U$27</f>
        <v>0.84611836030085796</v>
      </c>
      <c r="X26" s="1">
        <f>Sheet3!$U$26*Sheet1!X22^Sheet3!$U$27</f>
        <v>0.70691532954455638</v>
      </c>
      <c r="Y26" s="1">
        <f>Sheet3!$U$26*Sheet1!Y22^Sheet3!$U$27</f>
        <v>1.4532529125307636</v>
      </c>
      <c r="Z26" s="1">
        <f>Sheet3!$U$26*Sheet1!Z22^Sheet3!$U$27</f>
        <v>2.8936463515866513</v>
      </c>
      <c r="AA26" s="1">
        <f>Sheet3!$U$26*Sheet1!AA22^Sheet3!$U$27</f>
        <v>1.1819348841004234</v>
      </c>
      <c r="AB26" s="1">
        <f>Sheet3!$U$26*Sheet1!AB22^Sheet3!$U$27</f>
        <v>2.4310996185545828</v>
      </c>
      <c r="AC26" s="1">
        <f>Sheet3!$U$26*Sheet1!AC22^Sheet3!$U$27</f>
        <v>0.82659015006921688</v>
      </c>
      <c r="AD26" s="1">
        <f>Sheet3!$U$26*Sheet1!AD22^Sheet3!$U$27</f>
        <v>0.69672897463775973</v>
      </c>
      <c r="AE26" s="1">
        <f>Sheet3!$U$26*Sheet1!AE22^Sheet3!$U$27</f>
        <v>1.4866817579333036</v>
      </c>
      <c r="AF26" s="1">
        <f>Sheet3!$U$26*Sheet1!AF22^Sheet3!$U$27</f>
        <v>2.6395170568631543</v>
      </c>
      <c r="AG26" s="1">
        <f>Sheet3!$U$26*Sheet1!AG22^Sheet3!$U$27</f>
        <v>1.2966889929575369</v>
      </c>
      <c r="AH26" s="1">
        <f>Sheet3!$U$26*Sheet1!AH22^Sheet3!$U$27</f>
        <v>1.0833582744232604</v>
      </c>
      <c r="AI26" s="1">
        <f>Sheet3!$U$26*Sheet1!AI22^Sheet3!$U$27</f>
        <v>0.94220466588570595</v>
      </c>
      <c r="AJ26" s="1">
        <f>Sheet3!$U$26*Sheet1!AJ22^Sheet3!$U$27</f>
        <v>0.67564255912952587</v>
      </c>
      <c r="AK26" s="1">
        <f>Sheet3!$U$26*Sheet1!AK22^Sheet3!$U$27</f>
        <v>1.3331244479961744</v>
      </c>
      <c r="AL26" s="1">
        <f>Sheet3!$U$26*Sheet1!AL22^Sheet3!$U$27</f>
        <v>1.0888091887230524</v>
      </c>
      <c r="AM26" s="1">
        <f>Sheet3!$U$26*Sheet1!AM22^Sheet3!$U$27</f>
        <v>1.5670129707721505</v>
      </c>
      <c r="AN26" s="1">
        <f>Sheet3!$U$26*Sheet1!AN22^Sheet3!$U$27</f>
        <v>1.2857603633607313</v>
      </c>
      <c r="AO26" s="1">
        <f>Sheet3!$U$26*Sheet1!AO22^Sheet3!$U$27</f>
        <v>2.3671512800695291</v>
      </c>
      <c r="AP26" s="1">
        <f>Sheet3!$U$26*Sheet1!AP22^Sheet3!$U$27</f>
        <v>2.0643777013533922</v>
      </c>
      <c r="AQ26" s="1">
        <f>Sheet3!$U$26*Sheet1!AQ22^Sheet3!$U$27</f>
        <v>1.6210696392744686</v>
      </c>
      <c r="AR26" s="1">
        <f>Sheet3!$U$26*Sheet1!AR22^Sheet3!$U$27</f>
        <v>1.1016143607110755</v>
      </c>
      <c r="AS26" s="1">
        <f>Sheet3!$U$26*Sheet1!AS22^Sheet3!$U$27</f>
        <v>2.079029314588654</v>
      </c>
      <c r="AT26" s="1">
        <f>Sheet3!$U$26*Sheet1!AT22^Sheet3!$U$27</f>
        <v>0.93886736221373457</v>
      </c>
      <c r="AU26" s="1">
        <f>Sheet3!$U$26*Sheet1!AU22^Sheet3!$U$27</f>
        <v>0.83601493938984373</v>
      </c>
      <c r="AV26" s="1">
        <f>Sheet3!$U$26*Sheet1!AV22^Sheet3!$U$27</f>
        <v>2.3784947644876246</v>
      </c>
      <c r="AW26" s="1">
        <f>Sheet3!$U$26*Sheet1!AW22^Sheet3!$U$27</f>
        <v>0.97207145749307244</v>
      </c>
      <c r="AX26" s="1">
        <f>Sheet3!$U$26*Sheet1!AX22^Sheet3!$U$27</f>
        <v>1.3457272851108573</v>
      </c>
      <c r="AY26" s="1">
        <f>Sheet3!$U$26*Sheet1!AY22^Sheet3!$U$27</f>
        <v>1.3687442421272169</v>
      </c>
      <c r="AZ26" s="1">
        <f>Sheet3!$U$26*Sheet1!AZ22^Sheet3!$U$27</f>
        <v>1.2409328944735598</v>
      </c>
      <c r="BA26" s="1">
        <f>Sheet3!$U$26*Sheet1!BA22^Sheet3!$U$27</f>
        <v>1.0977566376743544</v>
      </c>
      <c r="BB26" s="1">
        <f>Sheet3!$U$26*Sheet1!BB22^Sheet3!$U$27</f>
        <v>2.8757745669843255</v>
      </c>
      <c r="BC26" s="1">
        <f>Sheet3!$U$26*Sheet1!BC22^Sheet3!$U$27</f>
        <v>2.3364519328929396</v>
      </c>
      <c r="BD26" s="1">
        <f>Sheet3!$U$26*Sheet1!BD22^Sheet3!$U$27</f>
        <v>1.8447858973326421</v>
      </c>
      <c r="BE26" s="1">
        <f>Sheet3!$U$26*Sheet1!BE22^Sheet3!$U$27</f>
        <v>1.236860485922926</v>
      </c>
      <c r="BF26" s="1">
        <f>Sheet3!$U$26*Sheet1!BF22^Sheet3!$U$27</f>
        <v>1.0800177860798719</v>
      </c>
      <c r="BG26" s="1">
        <f>Sheet3!$U$26*Sheet1!BG22^Sheet3!$U$27</f>
        <v>1.4706105246651529</v>
      </c>
      <c r="BH26" s="1">
        <f>Sheet3!$U$26*Sheet1!BH22^Sheet3!$U$27</f>
        <v>0.97731099587700443</v>
      </c>
      <c r="BI26" s="1">
        <f>Sheet3!$U$26*Sheet1!BI22^Sheet3!$U$27</f>
        <v>1.6169718299387918</v>
      </c>
      <c r="BJ26" s="1">
        <f>Sheet3!$U$26*Sheet1!BJ22^Sheet3!$U$27</f>
        <v>1.5330060399874059</v>
      </c>
      <c r="BK26" s="1">
        <f>Sheet3!$U$26*Sheet1!BK22^Sheet3!$U$27</f>
        <v>1.0739268986505675</v>
      </c>
      <c r="BL26" s="1">
        <f>Sheet3!$U$26*Sheet1!BL22^Sheet3!$U$27</f>
        <v>1.2314352316318737</v>
      </c>
      <c r="BM26" s="1">
        <f>Sheet3!$U$26*Sheet1!BM22^Sheet3!$U$27</f>
        <v>1.5491001924524526</v>
      </c>
      <c r="BN26" s="1">
        <f>Sheet3!$U$26*Sheet1!BN22^Sheet3!$U$27</f>
        <v>1.2006411389291241</v>
      </c>
      <c r="BO26" s="1">
        <f>Sheet3!$U$26*Sheet1!BO22^Sheet3!$U$27</f>
        <v>1.2006411389291241</v>
      </c>
      <c r="BP26" s="1">
        <f>Sheet3!$U$26*Sheet1!BP22^Sheet3!$U$27</f>
        <v>1.0776222799328834</v>
      </c>
      <c r="BQ26" s="1">
        <f>Sheet3!$U$26*Sheet1!BQ22^Sheet3!$U$27</f>
        <v>1.2505672692281748</v>
      </c>
      <c r="BR26" s="1">
        <f>Sheet3!$U$26*Sheet1!BR22^Sheet3!$U$27</f>
        <v>1.1340980972077681</v>
      </c>
      <c r="BS26" s="1">
        <f>Sheet3!$U$26*Sheet1!BS22^Sheet3!$U$27</f>
        <v>1.0405282848218915</v>
      </c>
      <c r="BT26" s="1">
        <f>Sheet3!$U$26*Sheet1!BT22^Sheet3!$U$27</f>
        <v>1.3502268758589775</v>
      </c>
      <c r="BU26" s="1">
        <f>Sheet3!$U$26*Sheet1!BU22^Sheet3!$U$27</f>
        <v>1.2404503887924694</v>
      </c>
      <c r="BV26" s="1">
        <f>Sheet3!$U$26*Sheet1!BV22^Sheet3!$U$27</f>
        <v>1.2222557705569483</v>
      </c>
      <c r="BW26" s="1">
        <f>Sheet3!$U$26*Sheet1!BW22^Sheet3!$U$27</f>
        <v>1.1228836226702077</v>
      </c>
      <c r="BX26" s="1">
        <f>Sheet3!$U$26*Sheet1!BX22^Sheet3!$U$27</f>
        <v>1.02665370882919</v>
      </c>
      <c r="BY26" s="1">
        <f>Sheet3!$U$26*Sheet1!BY22^Sheet3!$U$27</f>
        <v>1.1175097709557731</v>
      </c>
      <c r="BZ26" s="1">
        <f>Sheet3!$U$26*Sheet1!BZ22^Sheet3!$U$27</f>
        <v>1.1175097709557731</v>
      </c>
      <c r="CA26" s="1">
        <f>Sheet3!$U$26*Sheet1!CA22^Sheet3!$U$27</f>
        <v>1.2609913869501248</v>
      </c>
      <c r="CB26" s="1">
        <f>Sheet3!$U$26*Sheet1!CB22^Sheet3!$U$27</f>
        <v>1.2240195147384894</v>
      </c>
      <c r="CC26" s="1">
        <f>Sheet3!$U$26*Sheet1!CC22^Sheet3!$U$27</f>
        <v>1.1323951189275585</v>
      </c>
      <c r="CD26" s="1">
        <f>Sheet3!$U$26*Sheet1!CD22^Sheet3!$U$27</f>
        <v>1.1112244800387776</v>
      </c>
      <c r="CE26" s="1">
        <f>Sheet3!$U$26*Sheet1!CE22^Sheet3!$U$27</f>
        <v>1.0280433947963405</v>
      </c>
      <c r="CF26" s="1">
        <f>Sheet3!$U$26*Sheet1!CF22^Sheet3!$U$27</f>
        <v>2.3294370265221906</v>
      </c>
      <c r="CG26" s="1">
        <f>Sheet3!$U$26*Sheet1!CG22^Sheet3!$U$27</f>
        <v>2.1950524171867234</v>
      </c>
      <c r="CH26" s="1">
        <f>Sheet3!$U$26*Sheet1!CH22^Sheet3!$U$27</f>
        <v>2.2676525907765486</v>
      </c>
      <c r="CI26" s="1">
        <f>Sheet3!$U$26*Sheet1!CI22^Sheet3!$U$27</f>
        <v>2.3563431813996285</v>
      </c>
      <c r="CJ26" s="1">
        <f>Sheet3!$U$26*Sheet1!CJ22^Sheet3!$U$27</f>
        <v>1.9962917693808684</v>
      </c>
      <c r="CK26" s="1">
        <f>Sheet3!$U$26*Sheet1!CK22^Sheet3!$U$27</f>
        <v>2.5863066421379814</v>
      </c>
      <c r="CL26" s="1">
        <f>Sheet3!$U$26*Sheet1!CL22^Sheet3!$U$27</f>
        <v>2.2842966774154263</v>
      </c>
      <c r="CM26" s="1">
        <f>Sheet3!$U$26*Sheet1!CM22^Sheet3!$U$27</f>
        <v>1.8118025622217531</v>
      </c>
      <c r="CN26" s="1">
        <f>Sheet3!$U$26*Sheet1!CN22^Sheet3!$U$27</f>
        <v>2.9004112089669647</v>
      </c>
      <c r="CO26" s="1">
        <f>Sheet3!$U$26*Sheet1!CO22^Sheet3!$U$27</f>
        <v>2.5136235988351725</v>
      </c>
      <c r="CP26" s="1">
        <f>Sheet3!$U$26*Sheet1!CP22^Sheet3!$U$27</f>
        <v>2.2283767213462653</v>
      </c>
      <c r="CQ26" s="1">
        <f>Sheet3!$U$26*Sheet1!CQ22^Sheet3!$U$27</f>
        <v>3.7208006133457601</v>
      </c>
      <c r="CR26" s="1">
        <f>Sheet3!$U$26*Sheet1!CR22^Sheet3!$U$27</f>
        <v>3.2125781036773993</v>
      </c>
      <c r="CS26" s="1">
        <f>Sheet3!$U$26*Sheet1!CS22^Sheet3!$U$27</f>
        <v>2.9511736156809683</v>
      </c>
      <c r="CT26" s="1">
        <f>Sheet3!$U$26*Sheet1!CT22^Sheet3!$U$27</f>
        <v>2.645370143395763</v>
      </c>
      <c r="CU26" s="1">
        <f>Sheet3!$U$26*Sheet1!CU22^Sheet3!$U$27</f>
        <v>3.4728334273156651</v>
      </c>
      <c r="CV26" s="1">
        <f>Sheet3!$U$26*Sheet1!CV22^Sheet3!$U$27</f>
        <v>3.5910756554719838</v>
      </c>
      <c r="CW26" s="1">
        <f>Sheet3!$U$26*Sheet1!CW22^Sheet3!$U$27</f>
        <v>3.354590922455202</v>
      </c>
      <c r="CX26" s="1">
        <f>Sheet3!$U$26*Sheet1!CX22^Sheet3!$U$27</f>
        <v>4.0102996231572714</v>
      </c>
      <c r="CY26" s="1">
        <f>Sheet3!$U$26*Sheet1!CY22^Sheet3!$U$27</f>
        <v>4.0277023561342533</v>
      </c>
      <c r="CZ26" s="1">
        <f>Sheet3!$U$26*Sheet1!CZ22^Sheet3!$U$27</f>
        <v>3.1205375064077407</v>
      </c>
      <c r="DA26" s="1">
        <f>Sheet3!$U$26*Sheet1!DA22^Sheet3!$U$27</f>
        <v>1.8656104305237451</v>
      </c>
      <c r="DB26" s="1">
        <f>Sheet3!$U$26*Sheet1!DB22^Sheet3!$U$27</f>
        <v>1.5879344581030552</v>
      </c>
      <c r="DC26" s="1">
        <f>Sheet3!$U$26*Sheet1!DC22^Sheet3!$U$27</f>
        <v>1.3248947729549181</v>
      </c>
      <c r="DD26" s="1">
        <f>Sheet3!$U$26*Sheet1!DD22^Sheet3!$U$27</f>
        <v>1.5707424581686618</v>
      </c>
      <c r="DE26" s="1">
        <f>Sheet3!$U$26*Sheet1!DE22^Sheet3!$U$27</f>
        <v>1.3369544001913067</v>
      </c>
      <c r="DF26" s="1">
        <f>Sheet3!$U$26*Sheet1!DF22^Sheet3!$U$27</f>
        <v>1.1154892996078432</v>
      </c>
      <c r="DG26" s="1">
        <f>Sheet3!$U$26*Sheet1!DG22^Sheet3!$U$27</f>
        <v>1.9250888951975407</v>
      </c>
      <c r="DH26" s="1">
        <f>Sheet3!$U$26*Sheet1!DH22^Sheet3!$U$27</f>
        <v>1.6849634572616408</v>
      </c>
      <c r="DI26" s="1">
        <f>Sheet3!$U$26*Sheet1!DI22^Sheet3!$U$27</f>
        <v>1.3286877865735824</v>
      </c>
      <c r="DJ26" s="1">
        <f>Sheet3!$U$26*Sheet1!DJ22^Sheet3!$U$27</f>
        <v>1.123034055759623</v>
      </c>
      <c r="DK26" s="1">
        <f>Sheet3!$U$26*Sheet1!DK22^Sheet3!$U$27</f>
        <v>2.0128632120232792</v>
      </c>
      <c r="DL26" s="1">
        <f>Sheet3!$U$26*Sheet1!DL22^Sheet3!$U$27</f>
        <v>1.6817078172722701</v>
      </c>
      <c r="DM26" s="1">
        <f>Sheet3!$U$26*Sheet1!DM22^Sheet3!$U$27</f>
        <v>1.4402963738501857</v>
      </c>
      <c r="DN26" s="1">
        <f>Sheet3!$U$26*Sheet1!DN22^Sheet3!$U$27</f>
        <v>1.2858920597020866</v>
      </c>
      <c r="DO26" s="1">
        <f>Sheet3!$U$26*Sheet1!DO22^Sheet3!$U$27</f>
        <v>2.5941530658616463</v>
      </c>
      <c r="DP26" s="1">
        <f>Sheet3!$U$26*Sheet1!DP22^Sheet3!$U$27</f>
        <v>1.6621418546754603</v>
      </c>
      <c r="DQ26" s="1">
        <f>Sheet3!$U$26*Sheet1!DQ22^Sheet3!$U$27</f>
        <v>1.4548150440740319</v>
      </c>
      <c r="DR26" s="1">
        <f>Sheet3!$U$26*Sheet1!DR22^Sheet3!$U$27</f>
        <v>1.1472029096263774</v>
      </c>
      <c r="DS26" s="1">
        <f>Sheet3!$U$26*Sheet1!DS22^Sheet3!$U$27</f>
        <v>0.96963933092163068</v>
      </c>
      <c r="DT26" s="1">
        <f>Sheet3!$U$26*Sheet1!DT22^Sheet3!$U$27</f>
        <v>1.8235745266892192</v>
      </c>
      <c r="DU26" s="1">
        <f>Sheet3!$U$26*Sheet1!DU22^Sheet3!$U$27</f>
        <v>1.5235608254915924</v>
      </c>
      <c r="DV26" s="1">
        <f>Sheet3!$U$26*Sheet1!DV22^Sheet3!$U$27</f>
        <v>1.304851597737716</v>
      </c>
      <c r="DW26" s="1">
        <f>Sheet3!$U$26*Sheet1!DW22^Sheet3!$U$27</f>
        <v>1.1239912432993424</v>
      </c>
      <c r="DX26" s="1">
        <f>Sheet3!$U$26*Sheet1!DX22^Sheet3!$U$27</f>
        <v>1.2622135460126838</v>
      </c>
      <c r="DY26" s="1">
        <f>Sheet3!$U$26*Sheet1!DY22^Sheet3!$U$27</f>
        <v>1.8527235940772477</v>
      </c>
      <c r="DZ26" s="1">
        <f>Sheet3!$U$26*Sheet1!DZ22^Sheet3!$U$27</f>
        <v>1.5171401747824591</v>
      </c>
      <c r="EA26" s="1">
        <f>Sheet3!$U$26*Sheet1!EA22^Sheet3!$U$27</f>
        <v>1.3973239465168303</v>
      </c>
      <c r="EB26" s="1">
        <f>Sheet3!$U$26*Sheet1!EB22^Sheet3!$U$27</f>
        <v>1.3749432567532325</v>
      </c>
      <c r="EC26" s="1">
        <f>Sheet3!$U$26*Sheet1!EC22^Sheet3!$U$27</f>
        <v>1.1397165522607531</v>
      </c>
      <c r="ED26" s="1">
        <f>Sheet3!$U$26*Sheet1!ED22^Sheet3!$U$27</f>
        <v>1.8653766861333305</v>
      </c>
      <c r="EE26" s="1">
        <f>Sheet3!$U$26*Sheet1!EE22^Sheet3!$U$27</f>
        <v>1.3558568214446967</v>
      </c>
      <c r="EF26" s="1">
        <f>Sheet3!$U$26*Sheet1!EF22^Sheet3!$U$27</f>
        <v>1.1638392647051095</v>
      </c>
      <c r="EG26" s="1">
        <f>Sheet3!$U$26*Sheet1!EG22^Sheet3!$U$27</f>
        <v>1.6962064078742296</v>
      </c>
      <c r="EH26" s="1">
        <f>Sheet3!$U$26*Sheet1!EH22^Sheet3!$U$27</f>
        <v>1.5708536903501003</v>
      </c>
      <c r="EI26" s="1">
        <f>Sheet3!$U$26*Sheet1!EI22^Sheet3!$U$27</f>
        <v>1.3500449707959981</v>
      </c>
      <c r="EJ26" s="1">
        <f>Sheet3!$U$26*Sheet1!EJ22^Sheet3!$U$27</f>
        <v>1.880180119460551</v>
      </c>
      <c r="EK26" s="1">
        <f>Sheet3!$U$26*Sheet1!EK22^Sheet3!$U$27</f>
        <v>1.7631631036420361</v>
      </c>
      <c r="EL26" s="1">
        <f>Sheet3!$U$26*Sheet1!EL22^Sheet3!$U$27</f>
        <v>1.5685507961949259</v>
      </c>
      <c r="EM26" s="1">
        <f>Sheet3!$U$26*Sheet1!EM22^Sheet3!$U$27</f>
        <v>1.2582729398247869</v>
      </c>
      <c r="EN26" s="1">
        <f>Sheet3!$U$26*Sheet1!EN22^Sheet3!$U$27</f>
        <v>1.4503726854591386</v>
      </c>
      <c r="EO26" s="1">
        <f>Sheet3!$U$26*Sheet1!EO22^Sheet3!$U$27</f>
        <v>1.8321023448002041</v>
      </c>
      <c r="EP26" s="1">
        <f>Sheet3!$U$26*Sheet1!EP22^Sheet3!$U$27</f>
        <v>1.5306856506142583</v>
      </c>
      <c r="EQ26" s="1">
        <f>Sheet3!$U$26*Sheet1!EQ22^Sheet3!$U$27</f>
        <v>1.2134934493634115</v>
      </c>
      <c r="ER26" s="1">
        <f>Sheet3!$U$26*Sheet1!ER22^Sheet3!$U$27</f>
        <v>1.3987567380932213</v>
      </c>
      <c r="ES26" s="1">
        <f>Sheet3!$U$26*Sheet1!ES22^Sheet3!$U$27</f>
        <v>1.6611555686623929</v>
      </c>
      <c r="ET26" s="1">
        <f>Sheet3!$U$26*Sheet1!ET22^Sheet3!$U$27</f>
        <v>1.480295549299141</v>
      </c>
      <c r="EU26" s="1">
        <f>Sheet3!$U$26*Sheet1!EU22^Sheet3!$U$27</f>
        <v>1.3316875185477373</v>
      </c>
      <c r="EV26" s="1">
        <f>Sheet3!$U$26*Sheet1!EV22^Sheet3!$U$27</f>
        <v>1.166014334441144</v>
      </c>
      <c r="EW26" s="1">
        <f>Sheet3!$U$26*Sheet1!EW22^Sheet3!$U$27</f>
        <v>1.480295549299141</v>
      </c>
      <c r="EX26" s="1">
        <f>Sheet3!$U$26*Sheet1!EX22^Sheet3!$U$27</f>
        <v>1.3316875185477373</v>
      </c>
      <c r="EY26" s="1">
        <f>Sheet3!$U$26*Sheet1!EY22^Sheet3!$U$27</f>
        <v>2.2303288579975744</v>
      </c>
      <c r="EZ26" s="1">
        <f>Sheet3!$U$26*Sheet1!EZ22^Sheet3!$U$27</f>
        <v>1.8261287735247749</v>
      </c>
      <c r="FA26" s="1">
        <f>Sheet3!$U$26*Sheet1!FA22^Sheet3!$U$27</f>
        <v>2.1605355471181822</v>
      </c>
      <c r="FB26" s="1">
        <f>Sheet3!$U$26*Sheet1!FB22^Sheet3!$U$27</f>
        <v>2.0025734529414851</v>
      </c>
      <c r="FC26" s="1">
        <f>Sheet3!$U$26*Sheet1!FC22^Sheet3!$U$27</f>
        <v>2.2430337452340257</v>
      </c>
      <c r="FD26" s="1">
        <f>Sheet3!$U$26*Sheet1!FD22^Sheet3!$U$27</f>
        <v>1.938713874139588</v>
      </c>
      <c r="FE26" s="1">
        <f>Sheet3!$U$26*Sheet1!FE22^Sheet3!$U$27</f>
        <v>2.2612666617541963</v>
      </c>
      <c r="FF26" s="1">
        <f>Sheet3!$U$26*Sheet1!FF22^Sheet3!$U$27</f>
        <v>0.4276225936884952</v>
      </c>
      <c r="FG26" s="1">
        <f>Sheet3!$U$26*Sheet1!FG22^Sheet3!$U$27</f>
        <v>0.87599594080222765</v>
      </c>
      <c r="FH26" s="1">
        <f>Sheet3!$U$26*Sheet1!FH22^Sheet3!$U$27</f>
        <v>0.75698529952919402</v>
      </c>
      <c r="FI26" s="1">
        <f>Sheet3!$U$26*Sheet1!FI22^Sheet3!$U$27</f>
        <v>0.72021914497487693</v>
      </c>
      <c r="FJ26" s="1">
        <f>Sheet3!$U$26*Sheet1!FJ22^Sheet3!$U$27</f>
        <v>0.60362731966997085</v>
      </c>
      <c r="FK26" s="1">
        <f>Sheet3!$U$26*Sheet1!FK22^Sheet3!$U$27</f>
        <v>0.62257546047324341</v>
      </c>
      <c r="FL26" s="1">
        <f>Sheet3!$U$26*Sheet1!FL22^Sheet3!$U$27</f>
        <v>0.70341181322186785</v>
      </c>
      <c r="FM26" s="1">
        <f>Sheet3!$U$26*Sheet1!FM22^Sheet3!$U$27</f>
        <v>0.79177811516852914</v>
      </c>
      <c r="FN26" s="1">
        <f>Sheet3!$U$26*Sheet1!FN22^Sheet3!$U$27</f>
        <v>0.92772636673892861</v>
      </c>
      <c r="FO26" s="1">
        <f>Sheet3!$U$26*Sheet1!FO22^Sheet3!$U$27</f>
        <v>0.58637066152121187</v>
      </c>
      <c r="FP26" s="1">
        <f>Sheet3!$U$26*Sheet1!FP22^Sheet3!$U$27</f>
        <v>0.62608008875215537</v>
      </c>
      <c r="FQ26" s="1">
        <f>Sheet3!$U$26*Sheet1!FQ22^Sheet3!$U$27</f>
        <v>0.68325113442744567</v>
      </c>
      <c r="FR26" s="1">
        <f>Sheet3!$U$26*Sheet1!FR22^Sheet3!$U$27</f>
        <v>1.0620016484712975</v>
      </c>
      <c r="FS26" s="1">
        <f>Sheet3!$U$26*Sheet1!FS22^Sheet3!$U$27</f>
        <v>0.84843996784518927</v>
      </c>
      <c r="FT26" s="1">
        <f>Sheet3!$U$26*Sheet1!FT22^Sheet3!$U$27</f>
        <v>0.64179294103421258</v>
      </c>
      <c r="FU26" s="1">
        <f>Sheet3!$U$26*Sheet1!FU22^Sheet3!$U$27</f>
        <v>0.76927219393115021</v>
      </c>
      <c r="FV26" s="1">
        <f>Sheet3!$U$26*Sheet1!FV22^Sheet3!$U$27</f>
        <v>1.1267333618939084</v>
      </c>
      <c r="FW26" s="1">
        <f>Sheet3!$U$26*Sheet1!FW22^Sheet3!$U$27</f>
        <v>0.91614471735739766</v>
      </c>
      <c r="FX26" s="1">
        <f>Sheet3!$U$26*Sheet1!FX22^Sheet3!$U$27</f>
        <v>1.2279111675145002</v>
      </c>
      <c r="FY26" s="1">
        <f>Sheet3!$U$26*Sheet1!FY22^Sheet3!$U$27</f>
        <v>1.3445721580270367</v>
      </c>
      <c r="FZ26" s="1">
        <f>Sheet3!$U$26*Sheet1!FZ22^Sheet3!$U$27</f>
        <v>1.1248057354813294</v>
      </c>
      <c r="GA26" s="1">
        <f>Sheet3!$U$26*Sheet1!GA22^Sheet3!$U$27</f>
        <v>1.3489107224638643</v>
      </c>
      <c r="GB26" s="1">
        <f>Sheet3!$U$26*Sheet1!GB22^Sheet3!$U$27</f>
        <v>1.5340080198974693</v>
      </c>
      <c r="GC26" s="1">
        <f>Sheet3!$U$26*Sheet1!GC22^Sheet3!$U$27</f>
        <v>1.1981804827838338</v>
      </c>
      <c r="GD26" s="1">
        <f>Sheet3!$U$26*Sheet1!GD22^Sheet3!$U$27</f>
        <v>1.3325247605642676</v>
      </c>
      <c r="GE26" s="1">
        <f>Sheet3!$U$26*Sheet1!GE22^Sheet3!$U$27</f>
        <v>1.5920326626973342</v>
      </c>
      <c r="GF26" s="1">
        <f>Sheet3!$U$26*Sheet1!GF22^Sheet3!$U$27</f>
        <v>2.380101204554895</v>
      </c>
      <c r="GG26" s="1">
        <f>Sheet3!$U$26*Sheet1!GG22^Sheet3!$U$27</f>
        <v>1.2267010948361725</v>
      </c>
      <c r="GH26" s="1">
        <f>Sheet3!$U$26*Sheet1!GH22^Sheet3!$U$27</f>
        <v>1.4715890295026928</v>
      </c>
      <c r="GI26" s="1">
        <f>Sheet3!$U$26*Sheet1!GI22^Sheet3!$U$27</f>
        <v>1.8595569732222694</v>
      </c>
      <c r="GJ26" s="1">
        <f>Sheet3!$U$26*Sheet1!GJ22^Sheet3!$U$27</f>
        <v>1.1238901312046461</v>
      </c>
      <c r="GK26" s="1">
        <f>Sheet3!$U$26*Sheet1!GK22^Sheet3!$U$27</f>
        <v>1.3760771182760869</v>
      </c>
      <c r="GL26" s="1">
        <f>Sheet3!$U$26*Sheet1!GL22^Sheet3!$U$27</f>
        <v>1.558010142149455</v>
      </c>
      <c r="GM26" s="1">
        <f>Sheet3!$U$26*Sheet1!GM22^Sheet3!$U$27</f>
        <v>1.051861658335336</v>
      </c>
      <c r="GN26" s="1">
        <f>Sheet3!$U$26*Sheet1!GN22^Sheet3!$U$27</f>
        <v>1.3261732494128209</v>
      </c>
      <c r="GO26" s="1">
        <f>Sheet3!$U$26*Sheet1!GO22^Sheet3!$U$27</f>
        <v>1.5171965630297122</v>
      </c>
      <c r="GP26" s="1">
        <f>Sheet3!$U$26*Sheet1!GP22^Sheet3!$U$27</f>
        <v>1.395634190338801</v>
      </c>
      <c r="GQ26" s="1">
        <f>Sheet3!$U$26*Sheet1!GQ22^Sheet3!$U$27</f>
        <v>1.6977056643171879</v>
      </c>
      <c r="GR26" s="1">
        <f>Sheet3!$U$26*Sheet1!GR22^Sheet3!$U$27</f>
        <v>0.97067888436633887</v>
      </c>
      <c r="GS26" s="1">
        <f>Sheet3!$U$26*Sheet1!GS22^Sheet3!$U$27</f>
        <v>1.2139512547580313</v>
      </c>
      <c r="GT26" s="1">
        <f>Sheet3!$U$26*Sheet1!GT22^Sheet3!$U$27</f>
        <v>1.3600524793144413</v>
      </c>
      <c r="GU26" s="1">
        <f>Sheet3!$U$26*Sheet1!GU22^Sheet3!$U$27</f>
        <v>1.5584924696409086</v>
      </c>
      <c r="GV26" s="1">
        <f>Sheet3!$U$26*Sheet1!GV22^Sheet3!$U$27</f>
        <v>1.0942547382006145</v>
      </c>
      <c r="GW26" s="1">
        <f>Sheet3!$U$26*Sheet1!GW22^Sheet3!$U$27</f>
        <v>1.2973048218089873</v>
      </c>
      <c r="GX26" s="1">
        <f>Sheet3!$U$26*Sheet1!GX22^Sheet3!$U$27</f>
        <v>1.2221270924050414</v>
      </c>
      <c r="GY26" s="1">
        <f>Sheet3!$U$26*Sheet1!GY22^Sheet3!$U$27</f>
        <v>1.1405591267109272</v>
      </c>
      <c r="GZ26" s="1">
        <f>Sheet3!$U$26*Sheet1!GZ22^Sheet3!$U$27</f>
        <v>1.1762000521724407</v>
      </c>
      <c r="HA26" s="1">
        <f>Sheet3!$U$26*Sheet1!HA22^Sheet3!$U$27</f>
        <v>1.3508298733497672</v>
      </c>
      <c r="HB26" s="1">
        <f>Sheet3!$U$26*Sheet1!HB22^Sheet3!$U$27</f>
        <v>1.6446357592096401</v>
      </c>
      <c r="HC26" s="1">
        <f>Sheet3!$U$26*Sheet1!HC22^Sheet3!$U$27</f>
        <v>1.4199956884576974</v>
      </c>
    </row>
    <row r="27" spans="1:213" x14ac:dyDescent="0.3">
      <c r="A27" s="1" t="s">
        <v>232</v>
      </c>
      <c r="B27" s="1">
        <f>Sheet3!$U$44*Sheet1!B18^Sheet3!$U$45</f>
        <v>36.30325407406756</v>
      </c>
      <c r="C27" s="1">
        <f>Sheet3!$U$44*Sheet1!C18^Sheet3!$U$45</f>
        <v>36.30325407406756</v>
      </c>
      <c r="D27" s="1">
        <f>Sheet3!$U$44*Sheet1!D18^Sheet3!$U$45</f>
        <v>83.172384443252952</v>
      </c>
      <c r="E27" s="1">
        <f>Sheet3!$U$44*Sheet1!E18^Sheet3!$U$45</f>
        <v>83.172384443252952</v>
      </c>
      <c r="F27" s="1">
        <f>Sheet3!$U$44*Sheet1!F18^Sheet3!$U$45</f>
        <v>108.28649339775804</v>
      </c>
      <c r="G27" s="1">
        <f>Sheet3!$U$44*Sheet1!G18^Sheet3!$U$45</f>
        <v>108.28649339775804</v>
      </c>
      <c r="H27" s="1">
        <f>Sheet3!$U$44*Sheet1!H18^Sheet3!$U$45</f>
        <v>108.28649339775804</v>
      </c>
      <c r="I27" s="1">
        <f>Sheet3!$U$44*Sheet1!I18^Sheet3!$U$45</f>
        <v>209.51051208515062</v>
      </c>
      <c r="J27" s="1">
        <f>Sheet3!$U$44*Sheet1!J18^Sheet3!$U$45</f>
        <v>209.51051208515062</v>
      </c>
      <c r="K27" s="1">
        <f>Sheet3!$U$44*Sheet1!K18^Sheet3!$U$45</f>
        <v>366.97536419192238</v>
      </c>
      <c r="L27" s="1">
        <f>Sheet3!$U$44*Sheet1!L18^Sheet3!$U$45</f>
        <v>366.97536419192238</v>
      </c>
      <c r="M27" s="1">
        <f>Sheet3!$U$44*Sheet1!M18^Sheet3!$U$45</f>
        <v>266.53383166413585</v>
      </c>
      <c r="N27" s="1">
        <f>Sheet3!$U$44*Sheet1!N18^Sheet3!$U$45</f>
        <v>266.53383166413585</v>
      </c>
      <c r="O27" s="1">
        <f>Sheet3!$U$44*Sheet1!O18^Sheet3!$U$45</f>
        <v>266.53383166413585</v>
      </c>
      <c r="P27" s="1">
        <f>Sheet3!$U$44*Sheet1!P18^Sheet3!$U$45</f>
        <v>340.85462415520084</v>
      </c>
      <c r="Q27" s="1">
        <f>Sheet3!$U$44*Sheet1!Q18^Sheet3!$U$45</f>
        <v>340.85462415520084</v>
      </c>
      <c r="R27" s="1">
        <f>Sheet3!$U$44*Sheet1!R18^Sheet3!$U$45</f>
        <v>340.85462415520084</v>
      </c>
      <c r="S27" s="1">
        <f>Sheet3!$U$44*Sheet1!S18^Sheet3!$U$45</f>
        <v>340.85462415520084</v>
      </c>
      <c r="T27" s="1">
        <f>Sheet3!$U$44*Sheet1!T18^Sheet3!$U$45</f>
        <v>302.92028204080117</v>
      </c>
      <c r="U27" s="1">
        <f>Sheet3!$U$44*Sheet1!U18^Sheet3!$U$45</f>
        <v>302.92028204080117</v>
      </c>
      <c r="V27" s="1">
        <f>Sheet3!$U$44*Sheet1!V18^Sheet3!$U$45</f>
        <v>302.92028204080117</v>
      </c>
      <c r="W27" s="1">
        <f>Sheet3!$U$44*Sheet1!W18^Sheet3!$U$45</f>
        <v>302.92028204080117</v>
      </c>
      <c r="X27" s="1">
        <f>Sheet3!$U$44*Sheet1!X18^Sheet3!$U$45</f>
        <v>302.92028204080117</v>
      </c>
      <c r="Y27" s="1">
        <f>Sheet3!$U$44*Sheet1!Y18^Sheet3!$U$45</f>
        <v>406.38617342438675</v>
      </c>
      <c r="Z27" s="1">
        <f>Sheet3!$U$44*Sheet1!Z18^Sheet3!$U$45</f>
        <v>373.60716864037931</v>
      </c>
      <c r="AA27" s="1">
        <f>Sheet3!$U$44*Sheet1!AA18^Sheet3!$U$45</f>
        <v>406.38617342438675</v>
      </c>
      <c r="AB27" s="1">
        <f>Sheet3!$U$44*Sheet1!AB18^Sheet3!$U$45</f>
        <v>373.60716864037931</v>
      </c>
      <c r="AC27" s="1">
        <f>Sheet3!$U$44*Sheet1!AC18^Sheet3!$U$45</f>
        <v>406.38617342438675</v>
      </c>
      <c r="AD27" s="1">
        <f>Sheet3!$U$44*Sheet1!AD18^Sheet3!$U$45</f>
        <v>406.38617342438675</v>
      </c>
      <c r="AE27" s="1">
        <f>Sheet3!$U$44*Sheet1!AE18^Sheet3!$U$45</f>
        <v>523.96098346507119</v>
      </c>
      <c r="AF27" s="1">
        <f>Sheet3!$U$44*Sheet1!AF18^Sheet3!$U$45</f>
        <v>459.82408922836606</v>
      </c>
      <c r="AG27" s="1">
        <f>Sheet3!$U$44*Sheet1!AG18^Sheet3!$U$45</f>
        <v>523.96098346507119</v>
      </c>
      <c r="AH27" s="1">
        <f>Sheet3!$U$44*Sheet1!AH18^Sheet3!$U$45</f>
        <v>523.96098346507119</v>
      </c>
      <c r="AI27" s="1">
        <f>Sheet3!$U$44*Sheet1!AI18^Sheet3!$U$45</f>
        <v>519.70365465270163</v>
      </c>
      <c r="AJ27" s="1">
        <f>Sheet3!$U$44*Sheet1!AJ18^Sheet3!$U$45</f>
        <v>519.70365465270163</v>
      </c>
      <c r="AK27" s="1">
        <f>Sheet3!$U$44*Sheet1!AK18^Sheet3!$U$45</f>
        <v>647.37896941464578</v>
      </c>
      <c r="AL27" s="1">
        <f>Sheet3!$U$44*Sheet1!AL18^Sheet3!$U$45</f>
        <v>647.37896941464578</v>
      </c>
      <c r="AM27" s="1">
        <f>Sheet3!$U$44*Sheet1!AM18^Sheet3!$U$45</f>
        <v>647.37896941464578</v>
      </c>
      <c r="AN27" s="1">
        <f>Sheet3!$U$44*Sheet1!AN18^Sheet3!$U$45</f>
        <v>670.53353413029447</v>
      </c>
      <c r="AO27" s="1">
        <f>Sheet3!$U$44*Sheet1!AO18^Sheet3!$U$45</f>
        <v>670.53353413029447</v>
      </c>
      <c r="AP27" s="1">
        <f>Sheet3!$U$44*Sheet1!AP18^Sheet3!$U$45</f>
        <v>670.53353413029447</v>
      </c>
      <c r="AQ27" s="1">
        <f>Sheet3!$U$44*Sheet1!AQ18^Sheet3!$U$45</f>
        <v>670.53353413029447</v>
      </c>
      <c r="AR27" s="1">
        <f>Sheet3!$U$44*Sheet1!AR18^Sheet3!$U$45</f>
        <v>926.38979693670478</v>
      </c>
      <c r="AS27" s="1">
        <f>Sheet3!$U$44*Sheet1!AS18^Sheet3!$U$45</f>
        <v>926.38979693670478</v>
      </c>
      <c r="AT27" s="1">
        <f>Sheet3!$U$44*Sheet1!AT18^Sheet3!$U$45</f>
        <v>926.38979693670478</v>
      </c>
      <c r="AU27" s="1">
        <f>Sheet3!$U$44*Sheet1!AU18^Sheet3!$U$45</f>
        <v>926.38979693670478</v>
      </c>
      <c r="AV27" s="1">
        <f>Sheet3!$U$44*Sheet1!AV18^Sheet3!$U$45</f>
        <v>926.38979693670478</v>
      </c>
      <c r="AW27" s="1">
        <f>Sheet3!$U$44*Sheet1!AW18^Sheet3!$U$45</f>
        <v>670.53353413029447</v>
      </c>
      <c r="AX27" s="1">
        <f>Sheet3!$U$44*Sheet1!AX18^Sheet3!$U$45</f>
        <v>1005.4012996266251</v>
      </c>
      <c r="AY27" s="1">
        <f>Sheet3!$U$44*Sheet1!AY18^Sheet3!$U$45</f>
        <v>1171.6169928977658</v>
      </c>
      <c r="AZ27" s="1">
        <f>Sheet3!$U$44*Sheet1!AZ18^Sheet3!$U$45</f>
        <v>1171.6169928977658</v>
      </c>
      <c r="BA27" s="1">
        <f>Sheet3!$U$44*Sheet1!BA18^Sheet3!$U$45</f>
        <v>1171.6169928977658</v>
      </c>
      <c r="BB27" s="1">
        <f>Sheet3!$U$44*Sheet1!BB18^Sheet3!$U$45</f>
        <v>1238.1279088086246</v>
      </c>
      <c r="BC27" s="1">
        <f>Sheet3!$U$44*Sheet1!BC18^Sheet3!$U$45</f>
        <v>1238.1279088086246</v>
      </c>
      <c r="BD27" s="1">
        <f>Sheet3!$U$44*Sheet1!BD18^Sheet3!$U$45</f>
        <v>1623.4778760348836</v>
      </c>
      <c r="BE27" s="1">
        <f>Sheet3!$U$44*Sheet1!BE18^Sheet3!$U$45</f>
        <v>1528.9426268947111</v>
      </c>
      <c r="BF27" s="1">
        <f>Sheet3!$U$44*Sheet1!BF18^Sheet3!$U$45</f>
        <v>1528.9426268947111</v>
      </c>
      <c r="BG27" s="1">
        <f>Sheet3!$U$44*Sheet1!BG18^Sheet3!$U$45</f>
        <v>1623.4778760348836</v>
      </c>
      <c r="BH27" s="1">
        <f>Sheet3!$U$44*Sheet1!BH18^Sheet3!$U$45</f>
        <v>1528.9426268947111</v>
      </c>
      <c r="BI27" s="1">
        <f>Sheet3!$U$44*Sheet1!BI18^Sheet3!$U$45</f>
        <v>1623.4778760348836</v>
      </c>
      <c r="BJ27" s="1">
        <f>Sheet3!$U$44*Sheet1!BJ18^Sheet3!$U$45</f>
        <v>1606.6923569860655</v>
      </c>
      <c r="BK27" s="1">
        <f>Sheet3!$U$44*Sheet1!BK18^Sheet3!$U$45</f>
        <v>1606.6923569860655</v>
      </c>
      <c r="BL27" s="1">
        <f>Sheet3!$U$44*Sheet1!BL18^Sheet3!$U$45</f>
        <v>1606.6923569860655</v>
      </c>
      <c r="BM27" s="1">
        <f>Sheet3!$U$44*Sheet1!BM18^Sheet3!$U$45</f>
        <v>2252.1410457420466</v>
      </c>
      <c r="BN27" s="1">
        <f>Sheet3!$U$44*Sheet1!BN18^Sheet3!$U$45</f>
        <v>2252.1410457420466</v>
      </c>
      <c r="BO27" s="1">
        <f>Sheet3!$U$44*Sheet1!BO18^Sheet3!$U$45</f>
        <v>2252.1410457420466</v>
      </c>
      <c r="BP27" s="1">
        <f>Sheet3!$U$44*Sheet1!BP18^Sheet3!$U$45</f>
        <v>2252.1410457420466</v>
      </c>
      <c r="BQ27" s="1">
        <f>Sheet3!$U$44*Sheet1!BQ18^Sheet3!$U$45</f>
        <v>1995.202063145719</v>
      </c>
      <c r="BR27" s="1">
        <f>Sheet3!$U$44*Sheet1!BR18^Sheet3!$U$45</f>
        <v>1995.202063145719</v>
      </c>
      <c r="BS27" s="1">
        <f>Sheet3!$U$44*Sheet1!BS18^Sheet3!$U$45</f>
        <v>1995.202063145719</v>
      </c>
      <c r="BT27" s="1">
        <f>Sheet3!$U$44*Sheet1!BT18^Sheet3!$U$45</f>
        <v>2808.0193626840601</v>
      </c>
      <c r="BU27" s="1">
        <f>Sheet3!$U$44*Sheet1!BU18^Sheet3!$U$45</f>
        <v>2456.162088422504</v>
      </c>
      <c r="BV27" s="1">
        <f>Sheet3!$U$44*Sheet1!BV18^Sheet3!$U$45</f>
        <v>2808.0193626840601</v>
      </c>
      <c r="BW27" s="1">
        <f>Sheet3!$U$44*Sheet1!BW18^Sheet3!$U$45</f>
        <v>2456.162088422504</v>
      </c>
      <c r="BX27" s="1">
        <f>Sheet3!$U$44*Sheet1!BX18^Sheet3!$U$45</f>
        <v>2456.162088422504</v>
      </c>
      <c r="BY27" s="1">
        <f>Sheet3!$U$44*Sheet1!BY18^Sheet3!$U$45</f>
        <v>2808.0193626840601</v>
      </c>
      <c r="BZ27" s="1">
        <f>Sheet3!$U$44*Sheet1!BZ18^Sheet3!$U$45</f>
        <v>2808.0193626840601</v>
      </c>
      <c r="CA27" s="1">
        <f>Sheet3!$U$44*Sheet1!CA18^Sheet3!$U$45</f>
        <v>3006.2257051121692</v>
      </c>
      <c r="CB27" s="1">
        <f>Sheet3!$U$44*Sheet1!CB18^Sheet3!$U$45</f>
        <v>3392.0237008145118</v>
      </c>
      <c r="CC27" s="1">
        <f>Sheet3!$U$44*Sheet1!CC18^Sheet3!$U$45</f>
        <v>3006.2257051121692</v>
      </c>
      <c r="CD27" s="1">
        <f>Sheet3!$U$44*Sheet1!CD18^Sheet3!$U$45</f>
        <v>3392.0237008145118</v>
      </c>
      <c r="CE27" s="1">
        <f>Sheet3!$U$44*Sheet1!CE18^Sheet3!$U$45</f>
        <v>3006.2257051121692</v>
      </c>
      <c r="CF27" s="1">
        <f>Sheet3!$U$44*Sheet1!CF18^Sheet3!$U$45</f>
        <v>4055.4972674763726</v>
      </c>
      <c r="CG27" s="1">
        <f>Sheet3!$U$44*Sheet1!CG18^Sheet3!$U$45</f>
        <v>4055.4972674763726</v>
      </c>
      <c r="CH27" s="1">
        <f>Sheet3!$U$44*Sheet1!CH18^Sheet3!$U$45</f>
        <v>4439.1012503840257</v>
      </c>
      <c r="CI27" s="1">
        <f>Sheet3!$U$44*Sheet1!CI18^Sheet3!$U$45</f>
        <v>4439.1012503840257</v>
      </c>
      <c r="CJ27" s="1">
        <f>Sheet3!$U$44*Sheet1!CJ18^Sheet3!$U$45</f>
        <v>4439.1012503840257</v>
      </c>
      <c r="CK27" s="1">
        <f>Sheet3!$U$44*Sheet1!CK18^Sheet3!$U$45</f>
        <v>5479.4933909958318</v>
      </c>
      <c r="CL27" s="1">
        <f>Sheet3!$U$44*Sheet1!CL18^Sheet3!$U$45</f>
        <v>5479.4933909958318</v>
      </c>
      <c r="CM27" s="1">
        <f>Sheet3!$U$44*Sheet1!CM18^Sheet3!$U$45</f>
        <v>5479.4933909958318</v>
      </c>
      <c r="CN27" s="1">
        <f>Sheet3!$U$44*Sheet1!CN18^Sheet3!$U$45</f>
        <v>6558.4099741080554</v>
      </c>
      <c r="CO27" s="1">
        <f>Sheet3!$U$44*Sheet1!CO18^Sheet3!$U$45</f>
        <v>6558.4099741080554</v>
      </c>
      <c r="CP27" s="1">
        <f>Sheet3!$U$44*Sheet1!CP18^Sheet3!$U$45</f>
        <v>6558.4099741080554</v>
      </c>
      <c r="CQ27" s="1">
        <f>Sheet3!$U$44*Sheet1!CQ18^Sheet3!$U$45</f>
        <v>10508.506124721705</v>
      </c>
      <c r="CR27" s="1">
        <f>Sheet3!$U$44*Sheet1!CR18^Sheet3!$U$45</f>
        <v>10508.506124721705</v>
      </c>
      <c r="CS27" s="1">
        <f>Sheet3!$U$44*Sheet1!CS18^Sheet3!$U$45</f>
        <v>10508.506124721705</v>
      </c>
      <c r="CT27" s="1">
        <f>Sheet3!$U$44*Sheet1!CT18^Sheet3!$U$45</f>
        <v>10508.506124721705</v>
      </c>
      <c r="CU27" s="1">
        <f>Sheet3!$U$44*Sheet1!CU18^Sheet3!$U$45</f>
        <v>12570.051241795958</v>
      </c>
      <c r="CV27" s="1">
        <f>Sheet3!$U$44*Sheet1!CV18^Sheet3!$U$45</f>
        <v>12324.223277725983</v>
      </c>
      <c r="CW27" s="1">
        <f>Sheet3!$U$44*Sheet1!CW18^Sheet3!$U$45</f>
        <v>13008.749448437191</v>
      </c>
      <c r="CX27" s="1">
        <f>Sheet3!$U$44*Sheet1!CX18^Sheet3!$U$45</f>
        <v>13008.749448437191</v>
      </c>
      <c r="CY27" s="1">
        <f>Sheet3!$U$44*Sheet1!CY18^Sheet3!$U$45</f>
        <v>15136.176774657675</v>
      </c>
      <c r="CZ27" s="1">
        <f>Sheet3!$U$44*Sheet1!CZ18^Sheet3!$U$45</f>
        <v>15136.176774657675</v>
      </c>
      <c r="DA27" s="1">
        <f>Sheet3!$U$44*Sheet1!DA18^Sheet3!$U$45</f>
        <v>459.82408922836606</v>
      </c>
      <c r="DB27" s="1">
        <f>Sheet3!$U$44*Sheet1!DB18^Sheet3!$U$45</f>
        <v>459.82408922836606</v>
      </c>
      <c r="DC27" s="1">
        <f>Sheet3!$U$44*Sheet1!DC18^Sheet3!$U$45</f>
        <v>459.82408922836606</v>
      </c>
      <c r="DD27" s="1">
        <f>Sheet3!$U$44*Sheet1!DD18^Sheet3!$U$45</f>
        <v>332.82692949348836</v>
      </c>
      <c r="DE27" s="1">
        <f>Sheet3!$U$44*Sheet1!DE18^Sheet3!$U$45</f>
        <v>332.82692949348836</v>
      </c>
      <c r="DF27" s="1">
        <f>Sheet3!$U$44*Sheet1!DF18^Sheet3!$U$45</f>
        <v>332.82692949348836</v>
      </c>
      <c r="DG27" s="1">
        <f>Sheet3!$U$44*Sheet1!DG18^Sheet3!$U$45</f>
        <v>571.01284357481643</v>
      </c>
      <c r="DH27" s="1">
        <f>Sheet3!$U$44*Sheet1!DH18^Sheet3!$U$45</f>
        <v>571.01284357481643</v>
      </c>
      <c r="DI27" s="1">
        <f>Sheet3!$U$44*Sheet1!DI18^Sheet3!$U$45</f>
        <v>571.01284357481643</v>
      </c>
      <c r="DJ27" s="1">
        <f>Sheet3!$U$44*Sheet1!DJ18^Sheet3!$U$45</f>
        <v>571.01284357481643</v>
      </c>
      <c r="DK27" s="1">
        <f>Sheet3!$U$44*Sheet1!DK18^Sheet3!$U$45</f>
        <v>710.67825786974936</v>
      </c>
      <c r="DL27" s="1">
        <f>Sheet3!$U$44*Sheet1!DL18^Sheet3!$U$45</f>
        <v>710.67825786974936</v>
      </c>
      <c r="DM27" s="1">
        <f>Sheet3!$U$44*Sheet1!DM18^Sheet3!$U$45</f>
        <v>710.67825786974936</v>
      </c>
      <c r="DN27" s="1">
        <f>Sheet3!$U$44*Sheet1!DN18^Sheet3!$U$45</f>
        <v>710.67825786974936</v>
      </c>
      <c r="DO27" s="1">
        <f>Sheet3!$U$44*Sheet1!DO18^Sheet3!$U$45</f>
        <v>433.32485108422742</v>
      </c>
      <c r="DP27" s="1">
        <f>Sheet3!$U$44*Sheet1!DP18^Sheet3!$U$45</f>
        <v>433.32485108422742</v>
      </c>
      <c r="DQ27" s="1">
        <f>Sheet3!$U$44*Sheet1!DQ18^Sheet3!$U$45</f>
        <v>433.32485108422742</v>
      </c>
      <c r="DR27" s="1">
        <f>Sheet3!$U$44*Sheet1!DR18^Sheet3!$U$45</f>
        <v>433.32485108422742</v>
      </c>
      <c r="DS27" s="1">
        <f>Sheet3!$U$44*Sheet1!DS18^Sheet3!$U$45</f>
        <v>433.32485108422742</v>
      </c>
      <c r="DT27" s="1">
        <f>Sheet3!$U$44*Sheet1!DT18^Sheet3!$U$45</f>
        <v>590.32569414885938</v>
      </c>
      <c r="DU27" s="1">
        <f>Sheet3!$U$44*Sheet1!DU18^Sheet3!$U$45</f>
        <v>590.32569414885938</v>
      </c>
      <c r="DV27" s="1">
        <f>Sheet3!$U$44*Sheet1!DV18^Sheet3!$U$45</f>
        <v>590.32569414885938</v>
      </c>
      <c r="DW27" s="1">
        <f>Sheet3!$U$44*Sheet1!DW18^Sheet3!$U$45</f>
        <v>551.91908904655259</v>
      </c>
      <c r="DX27" s="1">
        <f>Sheet3!$U$44*Sheet1!DX18^Sheet3!$U$45</f>
        <v>827.47435771883897</v>
      </c>
      <c r="DY27" s="1">
        <f>Sheet3!$U$44*Sheet1!DY18^Sheet3!$U$45</f>
        <v>1266.1286045426123</v>
      </c>
      <c r="DZ27" s="1">
        <f>Sheet3!$U$44*Sheet1!DZ18^Sheet3!$U$45</f>
        <v>1266.1286045426123</v>
      </c>
      <c r="EA27" s="1">
        <f>Sheet3!$U$44*Sheet1!EA18^Sheet3!$U$45</f>
        <v>1266.1286045426123</v>
      </c>
      <c r="EB27" s="1">
        <f>Sheet3!$U$44*Sheet1!EB18^Sheet3!$U$45</f>
        <v>1634.5181443277554</v>
      </c>
      <c r="EC27" s="1">
        <f>Sheet3!$U$44*Sheet1!EC18^Sheet3!$U$45</f>
        <v>1634.5181443277554</v>
      </c>
      <c r="ED27" s="1">
        <f>Sheet3!$U$44*Sheet1!ED18^Sheet3!$U$45</f>
        <v>2104.9036407021249</v>
      </c>
      <c r="EE27" s="1">
        <f>Sheet3!$U$44*Sheet1!EE18^Sheet3!$U$45</f>
        <v>2104.9036407021249</v>
      </c>
      <c r="EF27" s="1">
        <f>Sheet3!$U$44*Sheet1!EF18^Sheet3!$U$45</f>
        <v>2104.9036407021249</v>
      </c>
      <c r="EG27" s="1">
        <f>Sheet3!$U$44*Sheet1!EG18^Sheet3!$U$45</f>
        <v>2323.8364164703084</v>
      </c>
      <c r="EH27" s="1">
        <f>Sheet3!$U$44*Sheet1!EH18^Sheet3!$U$45</f>
        <v>2323.8364164703084</v>
      </c>
      <c r="EI27" s="1">
        <f>Sheet3!$U$44*Sheet1!EI18^Sheet3!$U$45</f>
        <v>2323.8364164703084</v>
      </c>
      <c r="EJ27" s="1">
        <f>Sheet3!$U$44*Sheet1!EJ18^Sheet3!$U$45</f>
        <v>2323.8364164703084</v>
      </c>
      <c r="EK27" s="1">
        <f>Sheet3!$U$44*Sheet1!EK18^Sheet3!$U$45</f>
        <v>1893.4392932007286</v>
      </c>
      <c r="EL27" s="1">
        <f>Sheet3!$U$44*Sheet1!EL18^Sheet3!$U$45</f>
        <v>2607.650251595981</v>
      </c>
      <c r="EM27" s="1">
        <f>Sheet3!$U$44*Sheet1!EM18^Sheet3!$U$45</f>
        <v>2607.650251595981</v>
      </c>
      <c r="EN27" s="1">
        <f>Sheet3!$U$44*Sheet1!EN18^Sheet3!$U$45</f>
        <v>2607.650251595981</v>
      </c>
      <c r="EO27" s="1">
        <f>Sheet3!$U$44*Sheet1!EO18^Sheet3!$U$45</f>
        <v>2213.4516411853942</v>
      </c>
      <c r="EP27" s="1">
        <f>Sheet3!$U$44*Sheet1!EP18^Sheet3!$U$45</f>
        <v>2213.4516411853942</v>
      </c>
      <c r="EQ27" s="1">
        <f>Sheet3!$U$44*Sheet1!EQ18^Sheet3!$U$45</f>
        <v>2436.0294413357933</v>
      </c>
      <c r="ER27" s="1">
        <f>Sheet3!$U$44*Sheet1!ER18^Sheet3!$U$45</f>
        <v>2436.0294413357933</v>
      </c>
      <c r="ES27" s="1">
        <f>Sheet3!$U$44*Sheet1!ES18^Sheet3!$U$45</f>
        <v>3593.7412347004602</v>
      </c>
      <c r="ET27" s="1">
        <f>Sheet3!$U$44*Sheet1!ET18^Sheet3!$U$45</f>
        <v>3593.7412347004602</v>
      </c>
      <c r="EU27" s="1">
        <f>Sheet3!$U$44*Sheet1!EU18^Sheet3!$U$45</f>
        <v>3593.7412347004602</v>
      </c>
      <c r="EV27" s="1">
        <f>Sheet3!$U$44*Sheet1!EV18^Sheet3!$U$45</f>
        <v>3593.7412347004602</v>
      </c>
      <c r="EW27" s="1">
        <f>Sheet3!$U$44*Sheet1!EW18^Sheet3!$U$45</f>
        <v>3593.7412347004602</v>
      </c>
      <c r="EX27" s="1">
        <f>Sheet3!$U$44*Sheet1!EX18^Sheet3!$U$45</f>
        <v>3593.7412347004602</v>
      </c>
      <c r="EY27" s="1">
        <f>Sheet3!$U$44*Sheet1!EY18^Sheet3!$U$45</f>
        <v>999.49085499220735</v>
      </c>
      <c r="EZ27" s="1">
        <f>Sheet3!$U$44*Sheet1!EZ18^Sheet3!$U$45</f>
        <v>1162.945779360314</v>
      </c>
      <c r="FA27" s="1">
        <f>Sheet3!$U$44*Sheet1!FA18^Sheet3!$U$45</f>
        <v>1162.945779360314</v>
      </c>
      <c r="FB27" s="1">
        <f>Sheet3!$U$44*Sheet1!FB18^Sheet3!$U$45</f>
        <v>1334.6008132632344</v>
      </c>
      <c r="FC27" s="1">
        <f>Sheet3!$U$44*Sheet1!FC18^Sheet3!$U$45</f>
        <v>1334.6008132632344</v>
      </c>
      <c r="FD27" s="1">
        <f>Sheet3!$U$44*Sheet1!FD18^Sheet3!$U$45</f>
        <v>1514.1001583833597</v>
      </c>
      <c r="FE27" s="1">
        <f>Sheet3!$U$44*Sheet1!FE18^Sheet3!$U$45</f>
        <v>1514.1001583833597</v>
      </c>
      <c r="FF27" s="1">
        <f>Sheet3!$U$44*Sheet1!FF18^Sheet3!$U$45</f>
        <v>63.247081875947785</v>
      </c>
      <c r="FG27" s="1">
        <f>Sheet3!$U$44*Sheet1!FG18^Sheet3!$U$45</f>
        <v>146.72388879072579</v>
      </c>
      <c r="FH27" s="1">
        <f>Sheet3!$U$44*Sheet1!FH18^Sheet3!$U$45</f>
        <v>146.72388879072579</v>
      </c>
      <c r="FI27" s="1">
        <f>Sheet3!$U$44*Sheet1!FI18^Sheet3!$U$45</f>
        <v>146.72388879072579</v>
      </c>
      <c r="FJ27" s="1">
        <f>Sheet3!$U$44*Sheet1!FJ18^Sheet3!$U$45</f>
        <v>75.588255298171674</v>
      </c>
      <c r="FK27" s="1">
        <f>Sheet3!$U$44*Sheet1!FK18^Sheet3!$U$45</f>
        <v>176.63719995114042</v>
      </c>
      <c r="FL27" s="1">
        <f>Sheet3!$U$44*Sheet1!FL18^Sheet3!$U$45</f>
        <v>176.63719995114042</v>
      </c>
      <c r="FM27" s="1">
        <f>Sheet3!$U$44*Sheet1!FM18^Sheet3!$U$45</f>
        <v>138.99396802214608</v>
      </c>
      <c r="FN27" s="1">
        <f>Sheet3!$U$44*Sheet1!FN18^Sheet3!$U$45</f>
        <v>138.99396802214608</v>
      </c>
      <c r="FO27" s="1">
        <f>Sheet3!$U$44*Sheet1!FO18^Sheet3!$U$45</f>
        <v>219.34933855782003</v>
      </c>
      <c r="FP27" s="1">
        <f>Sheet3!$U$44*Sheet1!FP18^Sheet3!$U$45</f>
        <v>219.34933855782003</v>
      </c>
      <c r="FQ27" s="1">
        <f>Sheet3!$U$44*Sheet1!FQ18^Sheet3!$U$45</f>
        <v>219.34933855782003</v>
      </c>
      <c r="FR27" s="1">
        <f>Sheet3!$U$44*Sheet1!FR18^Sheet3!$U$45</f>
        <v>219.34933855782003</v>
      </c>
      <c r="FS27" s="1">
        <f>Sheet3!$U$44*Sheet1!FS18^Sheet3!$U$45</f>
        <v>219.34933855782003</v>
      </c>
      <c r="FT27" s="1">
        <f>Sheet3!$U$44*Sheet1!FT18^Sheet3!$U$45</f>
        <v>253.38429657145352</v>
      </c>
      <c r="FU27" s="1">
        <f>Sheet3!$U$44*Sheet1!FU18^Sheet3!$U$45</f>
        <v>253.38429657145352</v>
      </c>
      <c r="FV27" s="1">
        <f>Sheet3!$U$44*Sheet1!FV18^Sheet3!$U$45</f>
        <v>253.38429657145352</v>
      </c>
      <c r="FW27" s="1">
        <f>Sheet3!$U$44*Sheet1!FW18^Sheet3!$U$45</f>
        <v>253.38429657145352</v>
      </c>
      <c r="FX27" s="1">
        <f>Sheet3!$U$44*Sheet1!FX18^Sheet3!$U$45</f>
        <v>410.11974214265257</v>
      </c>
      <c r="FY27" s="1">
        <f>Sheet3!$U$44*Sheet1!FY18^Sheet3!$U$45</f>
        <v>410.11974214265257</v>
      </c>
      <c r="FZ27" s="1">
        <f>Sheet3!$U$44*Sheet1!FZ18^Sheet3!$U$45</f>
        <v>525.36048501148264</v>
      </c>
      <c r="GA27" s="1">
        <f>Sheet3!$U$44*Sheet1!GA18^Sheet3!$U$45</f>
        <v>525.36048501148264</v>
      </c>
      <c r="GB27" s="1">
        <f>Sheet3!$U$44*Sheet1!GB18^Sheet3!$U$45</f>
        <v>525.36048501148264</v>
      </c>
      <c r="GC27" s="1">
        <f>Sheet3!$U$44*Sheet1!GC18^Sheet3!$U$45</f>
        <v>649.91416019628321</v>
      </c>
      <c r="GD27" s="1">
        <f>Sheet3!$U$44*Sheet1!GD18^Sheet3!$U$45</f>
        <v>649.91416019628321</v>
      </c>
      <c r="GE27" s="1">
        <f>Sheet3!$U$44*Sheet1!GE18^Sheet3!$U$45</f>
        <v>649.91416019628321</v>
      </c>
      <c r="GF27" s="1">
        <f>Sheet3!$U$44*Sheet1!GF18^Sheet3!$U$45</f>
        <v>1519.717684719167</v>
      </c>
      <c r="GG27" s="1">
        <f>Sheet3!$U$44*Sheet1!GG18^Sheet3!$U$45</f>
        <v>783.16203044478402</v>
      </c>
      <c r="GH27" s="1">
        <f>Sheet3!$U$44*Sheet1!GH18^Sheet3!$U$45</f>
        <v>783.16203044478402</v>
      </c>
      <c r="GI27" s="1">
        <f>Sheet3!$U$44*Sheet1!GI18^Sheet3!$U$45</f>
        <v>783.16203044478402</v>
      </c>
      <c r="GJ27" s="1">
        <f>Sheet3!$U$44*Sheet1!GJ18^Sheet3!$U$45</f>
        <v>984.09663863954154</v>
      </c>
      <c r="GK27" s="1">
        <f>Sheet3!$U$44*Sheet1!GK18^Sheet3!$U$45</f>
        <v>984.09663863954154</v>
      </c>
      <c r="GL27" s="1">
        <f>Sheet3!$U$44*Sheet1!GL18^Sheet3!$U$45</f>
        <v>984.09663863954154</v>
      </c>
      <c r="GM27" s="1">
        <f>Sheet3!$U$44*Sheet1!GM18^Sheet3!$U$45</f>
        <v>1251.7006918359857</v>
      </c>
      <c r="GN27" s="1">
        <f>Sheet3!$U$44*Sheet1!GN18^Sheet3!$U$45</f>
        <v>1251.7006918359857</v>
      </c>
      <c r="GO27" s="1">
        <f>Sheet3!$U$44*Sheet1!GO18^Sheet3!$U$45</f>
        <v>1251.7006918359857</v>
      </c>
      <c r="GP27" s="1">
        <f>Sheet3!$U$44*Sheet1!GP18^Sheet3!$U$45</f>
        <v>1042.0867473080405</v>
      </c>
      <c r="GQ27" s="1">
        <f>Sheet3!$U$44*Sheet1!GQ18^Sheet3!$U$45</f>
        <v>1042.0867473080405</v>
      </c>
      <c r="GR27" s="1">
        <f>Sheet3!$U$44*Sheet1!GR18^Sheet3!$U$45</f>
        <v>1643.5571013102394</v>
      </c>
      <c r="GS27" s="1">
        <f>Sheet3!$U$44*Sheet1!GS18^Sheet3!$U$45</f>
        <v>1643.5571013102394</v>
      </c>
      <c r="GT27" s="1">
        <f>Sheet3!$U$44*Sheet1!GT18^Sheet3!$U$45</f>
        <v>1643.5571013102394</v>
      </c>
      <c r="GU27" s="1">
        <f>Sheet3!$U$44*Sheet1!GU18^Sheet3!$U$45</f>
        <v>1643.5571013102394</v>
      </c>
      <c r="GV27" s="1">
        <f>Sheet3!$U$44*Sheet1!GV18^Sheet3!$U$45</f>
        <v>2315.404503875423</v>
      </c>
      <c r="GW27" s="1">
        <f>Sheet3!$U$44*Sheet1!GW18^Sheet3!$U$45</f>
        <v>2315.404503875423</v>
      </c>
      <c r="GX27" s="1">
        <f>Sheet3!$U$44*Sheet1!GX18^Sheet3!$U$45</f>
        <v>2315.404503875423</v>
      </c>
      <c r="GY27" s="1">
        <f>Sheet3!$U$44*Sheet1!GY18^Sheet3!$U$45</f>
        <v>1985.1456025472596</v>
      </c>
      <c r="GZ27" s="1">
        <f>Sheet3!$U$44*Sheet1!GZ18^Sheet3!$U$45</f>
        <v>2906.6713228149047</v>
      </c>
      <c r="HA27" s="1">
        <f>Sheet3!$U$44*Sheet1!HA18^Sheet3!$U$45</f>
        <v>2906.6713228149047</v>
      </c>
      <c r="HB27" s="1">
        <f>Sheet3!$U$44*Sheet1!HB18^Sheet3!$U$45</f>
        <v>3677.7787096177262</v>
      </c>
      <c r="HC27" s="1">
        <f>Sheet3!$U$44*Sheet1!HC18^Sheet3!$U$45</f>
        <v>3677.7787096177262</v>
      </c>
    </row>
    <row r="29" spans="1:213" x14ac:dyDescent="0.3">
      <c r="A29" s="1" t="s">
        <v>1147</v>
      </c>
      <c r="B29" s="1">
        <f>(B25-$B$11)/$B$11</f>
        <v>-0.56762844044005401</v>
      </c>
      <c r="C29" s="1">
        <f>(C25-C11)/C11</f>
        <v>-0.57209175294951697</v>
      </c>
      <c r="D29" s="1">
        <f t="shared" ref="D29:BN29" si="16">(D25-D11)/D11</f>
        <v>-0.52831257875007853</v>
      </c>
      <c r="E29" s="1">
        <f t="shared" si="16"/>
        <v>-0.62090105401216744</v>
      </c>
      <c r="F29" s="1">
        <f t="shared" si="16"/>
        <v>-0.35843837349374652</v>
      </c>
      <c r="G29" s="1">
        <f t="shared" si="16"/>
        <v>-0.11983892674170704</v>
      </c>
      <c r="H29" s="1">
        <f t="shared" si="16"/>
        <v>-0.30037059715733305</v>
      </c>
      <c r="I29" s="1">
        <f t="shared" si="16"/>
        <v>-0.53472495494327266</v>
      </c>
      <c r="J29" s="1">
        <f t="shared" si="16"/>
        <v>-0.59096879072848874</v>
      </c>
      <c r="K29" s="1">
        <f t="shared" si="16"/>
        <v>-0.46512132225704156</v>
      </c>
      <c r="L29" s="1">
        <f t="shared" si="16"/>
        <v>-0.58412184050185789</v>
      </c>
      <c r="M29" s="1">
        <f t="shared" si="16"/>
        <v>0.37545249715245127</v>
      </c>
      <c r="N29" s="1">
        <f t="shared" si="16"/>
        <v>-0.21098137810344994</v>
      </c>
      <c r="O29" s="1">
        <f t="shared" si="16"/>
        <v>7.0945791276822101E-2</v>
      </c>
      <c r="P29" s="1">
        <f t="shared" si="16"/>
        <v>-4.4631419992675017E-2</v>
      </c>
      <c r="Q29" s="1">
        <f t="shared" si="16"/>
        <v>0.46333913240147562</v>
      </c>
      <c r="R29" s="1">
        <f t="shared" si="16"/>
        <v>0.48331115537365271</v>
      </c>
      <c r="S29" s="1">
        <f t="shared" si="16"/>
        <v>0.89510307772402065</v>
      </c>
      <c r="T29" s="1">
        <f t="shared" si="16"/>
        <v>2.0924453516369009E-2</v>
      </c>
      <c r="U29" s="1">
        <f t="shared" si="16"/>
        <v>-0.21885724432214784</v>
      </c>
      <c r="V29" s="1">
        <f t="shared" si="16"/>
        <v>-0.48818194810308213</v>
      </c>
      <c r="W29" s="1">
        <f t="shared" si="16"/>
        <v>-0.48818194810308213</v>
      </c>
      <c r="X29" s="1">
        <f t="shared" si="16"/>
        <v>-0.59107341019248449</v>
      </c>
      <c r="Y29" s="1">
        <f t="shared" si="16"/>
        <v>0.64224385816991514</v>
      </c>
      <c r="Z29" s="1">
        <f t="shared" si="16"/>
        <v>-0.20483525704750108</v>
      </c>
      <c r="AA29" s="1">
        <f t="shared" si="16"/>
        <v>0.23507219600340415</v>
      </c>
      <c r="AB29" s="1">
        <f t="shared" si="16"/>
        <v>-0.39241291001057732</v>
      </c>
      <c r="AC29" s="1">
        <f t="shared" si="16"/>
        <v>-7.7446705550348938E-2</v>
      </c>
      <c r="AD29" s="1">
        <f t="shared" si="16"/>
        <v>-8.3678339645503572E-2</v>
      </c>
      <c r="AE29" s="1">
        <f t="shared" si="16"/>
        <v>0.5262616417447995</v>
      </c>
      <c r="AF29" s="1">
        <f t="shared" si="16"/>
        <v>6.078778254214301E-2</v>
      </c>
      <c r="AG29" s="1">
        <f t="shared" si="16"/>
        <v>0.3912659974164337</v>
      </c>
      <c r="AH29" s="1">
        <f t="shared" si="16"/>
        <v>0.45563778894967222</v>
      </c>
      <c r="AI29" s="1">
        <f t="shared" si="16"/>
        <v>0.25065089168964294</v>
      </c>
      <c r="AJ29" s="1">
        <f t="shared" si="16"/>
        <v>-0.20610490618075883</v>
      </c>
      <c r="AK29" s="1">
        <f t="shared" si="16"/>
        <v>0.67913146188113649</v>
      </c>
      <c r="AL29" s="1">
        <f t="shared" si="16"/>
        <v>0.53150196726703147</v>
      </c>
      <c r="AM29" s="1">
        <f t="shared" si="16"/>
        <v>1.1894393573379545</v>
      </c>
      <c r="AN29" s="1">
        <f t="shared" si="16"/>
        <v>2.5156329790577576</v>
      </c>
      <c r="AO29" s="1">
        <f t="shared" si="16"/>
        <v>0.39154647849895824</v>
      </c>
      <c r="AP29" s="1">
        <f t="shared" si="16"/>
        <v>0.36276394723189104</v>
      </c>
      <c r="AQ29" s="1">
        <f t="shared" si="16"/>
        <v>4.8713152979238332E-2</v>
      </c>
      <c r="AR29" s="1">
        <f t="shared" si="16"/>
        <v>1.8503339099474421</v>
      </c>
      <c r="AS29" s="1">
        <f t="shared" si="16"/>
        <v>0.20844715534574326</v>
      </c>
      <c r="AT29" s="1">
        <f t="shared" si="16"/>
        <v>1.512562798879765</v>
      </c>
      <c r="AU29" s="1">
        <f t="shared" si="16"/>
        <v>1.2735169459985891</v>
      </c>
      <c r="AV29" s="1">
        <f t="shared" si="16"/>
        <v>0.38315031090512491</v>
      </c>
      <c r="AW29" s="1">
        <f t="shared" si="16"/>
        <v>1.8623947421299571</v>
      </c>
      <c r="AX29" s="1">
        <f t="shared" si="16"/>
        <v>1.2123321021532405</v>
      </c>
      <c r="AY29" s="1">
        <f t="shared" si="16"/>
        <v>1.4360087490084701</v>
      </c>
      <c r="AZ29" s="1">
        <f t="shared" si="16"/>
        <v>1.1012411440327077</v>
      </c>
      <c r="BA29" s="1">
        <f t="shared" si="16"/>
        <v>0.98209098304003839</v>
      </c>
      <c r="BB29" s="1">
        <f t="shared" si="16"/>
        <v>1.175298430333751</v>
      </c>
      <c r="BC29" s="1">
        <f t="shared" si="16"/>
        <v>1.2006961961870521</v>
      </c>
      <c r="BD29" s="1">
        <f t="shared" si="16"/>
        <v>0.78078341519748873</v>
      </c>
      <c r="BE29" s="1">
        <f t="shared" si="16"/>
        <v>1.1100033084542511</v>
      </c>
      <c r="BF29" s="1">
        <f t="shared" si="16"/>
        <v>1.1043292684456907</v>
      </c>
      <c r="BG29" s="1">
        <f t="shared" si="16"/>
        <v>0.36886044211022112</v>
      </c>
      <c r="BH29" s="1">
        <f t="shared" si="16"/>
        <v>0.92589079943163843</v>
      </c>
      <c r="BI29" s="1">
        <f t="shared" si="16"/>
        <v>0.66117703559610286</v>
      </c>
      <c r="BJ29" s="1">
        <f t="shared" si="16"/>
        <v>1.8138813332949624</v>
      </c>
      <c r="BK29" s="1">
        <f t="shared" si="16"/>
        <v>3.4155200085939796</v>
      </c>
      <c r="BL29" s="1">
        <f t="shared" si="16"/>
        <v>2.7131120278857708</v>
      </c>
      <c r="BM29" s="1">
        <f t="shared" si="16"/>
        <v>1.2215387399089566</v>
      </c>
      <c r="BN29" s="1">
        <f t="shared" si="16"/>
        <v>2.0672653924096638</v>
      </c>
      <c r="BO29" s="1">
        <f t="shared" ref="BO29:DZ29" si="17">(BO25-BO11)/BO11</f>
        <v>0.76957618792865212</v>
      </c>
      <c r="BP29" s="1">
        <f t="shared" si="17"/>
        <v>2.5170881575923416</v>
      </c>
      <c r="BQ29" s="1">
        <f t="shared" si="17"/>
        <v>0.61837596206670487</v>
      </c>
      <c r="BR29" s="1">
        <f t="shared" si="17"/>
        <v>0.64842598886590819</v>
      </c>
      <c r="BS29" s="1">
        <f t="shared" si="17"/>
        <v>0.45127370469725431</v>
      </c>
      <c r="BT29" s="1">
        <f t="shared" si="17"/>
        <v>1.6436036252151425</v>
      </c>
      <c r="BU29" s="1">
        <f t="shared" si="17"/>
        <v>1.0067179008573248</v>
      </c>
      <c r="BV29" s="1">
        <f t="shared" si="17"/>
        <v>0.5510827299709713</v>
      </c>
      <c r="BW29" s="1">
        <f t="shared" si="17"/>
        <v>0.85477231105047902</v>
      </c>
      <c r="BX29" s="1">
        <f t="shared" si="17"/>
        <v>0.75292482457991339</v>
      </c>
      <c r="BY29" s="1">
        <f t="shared" si="17"/>
        <v>0.39955303769049544</v>
      </c>
      <c r="BZ29" s="1">
        <f t="shared" si="17"/>
        <v>0.39955303769049544</v>
      </c>
      <c r="CA29" s="1">
        <f t="shared" si="17"/>
        <v>1.7024607124808231</v>
      </c>
      <c r="CB29" s="1">
        <f t="shared" si="17"/>
        <v>0.66293932475830009</v>
      </c>
      <c r="CC29" s="1">
        <f t="shared" si="17"/>
        <v>1.7526082062930408</v>
      </c>
      <c r="CD29" s="1">
        <f t="shared" si="17"/>
        <v>0.4924985379370298</v>
      </c>
      <c r="CE29" s="1">
        <f t="shared" si="17"/>
        <v>1.7998810001902363</v>
      </c>
      <c r="CF29" s="1">
        <f t="shared" si="17"/>
        <v>-0.17159153368527016</v>
      </c>
      <c r="CG29" s="1">
        <f t="shared" si="17"/>
        <v>-0.14259730329978595</v>
      </c>
      <c r="CH29" s="1">
        <f t="shared" si="17"/>
        <v>2.850165384594323E-2</v>
      </c>
      <c r="CI29" s="1">
        <f t="shared" si="17"/>
        <v>-0.3243157670669426</v>
      </c>
      <c r="CJ29" s="1">
        <f t="shared" si="17"/>
        <v>-0.16649111619716486</v>
      </c>
      <c r="CK29" s="1">
        <f t="shared" si="17"/>
        <v>0.74158666657730943</v>
      </c>
      <c r="CL29" s="1">
        <f t="shared" si="17"/>
        <v>0.56772906944731116</v>
      </c>
      <c r="CM29" s="1">
        <f t="shared" si="17"/>
        <v>0.30137324860240389</v>
      </c>
      <c r="CN29" s="1">
        <f t="shared" si="17"/>
        <v>1.1519335328980007</v>
      </c>
      <c r="CO29" s="1">
        <f t="shared" si="17"/>
        <v>1.0062021574593361</v>
      </c>
      <c r="CP29" s="1">
        <f t="shared" si="17"/>
        <v>0.75250642806520529</v>
      </c>
      <c r="CQ29" s="1">
        <f t="shared" si="17"/>
        <v>-0.77572292909374352</v>
      </c>
      <c r="CR29" s="1">
        <f t="shared" si="17"/>
        <v>-0.7994685790355659</v>
      </c>
      <c r="CS29" s="1">
        <f t="shared" si="17"/>
        <v>-0.82864794767185124</v>
      </c>
      <c r="CT29" s="1">
        <f t="shared" si="17"/>
        <v>-0.84032945080103238</v>
      </c>
      <c r="CU29" s="1">
        <f t="shared" si="17"/>
        <v>-0.77373194589318606</v>
      </c>
      <c r="CV29" s="1">
        <f t="shared" si="17"/>
        <v>-0.28159139931300969</v>
      </c>
      <c r="CW29" s="1">
        <f t="shared" si="17"/>
        <v>-0.37350950731898036</v>
      </c>
      <c r="CX29" s="1">
        <f t="shared" si="17"/>
        <v>-0.33366089449672803</v>
      </c>
      <c r="CY29" s="1">
        <f t="shared" si="17"/>
        <v>-0.17162946225700301</v>
      </c>
      <c r="CZ29" s="1">
        <f t="shared" si="17"/>
        <v>-8.4587653635336574E-2</v>
      </c>
      <c r="DA29" s="1">
        <f t="shared" si="17"/>
        <v>-0.6488686341075468</v>
      </c>
      <c r="DB29" s="1">
        <f t="shared" si="17"/>
        <v>-0.69243064695781464</v>
      </c>
      <c r="DC29" s="1">
        <f t="shared" si="17"/>
        <v>-0.64681470360719384</v>
      </c>
      <c r="DD29" s="1">
        <f t="shared" si="17"/>
        <v>-0.56342791310095575</v>
      </c>
      <c r="DE29" s="1">
        <f t="shared" si="17"/>
        <v>-0.61758986132574023</v>
      </c>
      <c r="DF29" s="1">
        <f t="shared" si="17"/>
        <v>-0.56087420012630973</v>
      </c>
      <c r="DG29" s="1">
        <f t="shared" si="17"/>
        <v>-0.31597094479364091</v>
      </c>
      <c r="DH29" s="1">
        <f t="shared" si="17"/>
        <v>-0.43473983646377079</v>
      </c>
      <c r="DI29" s="1">
        <f t="shared" si="17"/>
        <v>-0.52388727675049263</v>
      </c>
      <c r="DJ29" s="1">
        <f t="shared" si="17"/>
        <v>-0.6546871699395107</v>
      </c>
      <c r="DK29" s="1">
        <f t="shared" si="17"/>
        <v>-7.9995762809825954E-2</v>
      </c>
      <c r="DL29" s="1">
        <f t="shared" si="17"/>
        <v>-0.22994283702198898</v>
      </c>
      <c r="DM29" s="1">
        <f t="shared" si="17"/>
        <v>-0.38065590623539836</v>
      </c>
      <c r="DN29" s="1">
        <f t="shared" si="17"/>
        <v>-0.45920351211221244</v>
      </c>
      <c r="DO29" s="1">
        <f t="shared" si="17"/>
        <v>-0.21139966934644991</v>
      </c>
      <c r="DP29" s="1">
        <f t="shared" si="17"/>
        <v>-0.1762034654472639</v>
      </c>
      <c r="DQ29" s="1">
        <f t="shared" si="17"/>
        <v>-0.31924037393210208</v>
      </c>
      <c r="DR29" s="1">
        <f t="shared" si="17"/>
        <v>-0.4266032875590578</v>
      </c>
      <c r="DS29" s="1">
        <f t="shared" si="17"/>
        <v>-0.58412948898112171</v>
      </c>
      <c r="DT29" s="1">
        <f t="shared" si="17"/>
        <v>4.2526646178863134E-2</v>
      </c>
      <c r="DU29" s="1">
        <f t="shared" si="17"/>
        <v>-0.12738976731524751</v>
      </c>
      <c r="DV29" s="1">
        <f t="shared" si="17"/>
        <v>-0.29817418789819278</v>
      </c>
      <c r="DW29" s="1">
        <f t="shared" si="17"/>
        <v>-0.35876427101276559</v>
      </c>
      <c r="DX29" s="1">
        <f t="shared" si="17"/>
        <v>-0.30344553872719054</v>
      </c>
      <c r="DY29" s="1">
        <f t="shared" si="17"/>
        <v>-0.3520254566244998</v>
      </c>
      <c r="DZ29" s="1">
        <f t="shared" si="17"/>
        <v>-0.51122529296870378</v>
      </c>
      <c r="EA29" s="1">
        <f t="shared" ref="EA29:GL29" si="18">(EA25-EA11)/EA11</f>
        <v>-0.53695481472169648</v>
      </c>
      <c r="EB29" s="1">
        <f t="shared" si="18"/>
        <v>-0.38486010081533928</v>
      </c>
      <c r="EC29" s="1">
        <f t="shared" si="18"/>
        <v>-0.50359231251753978</v>
      </c>
      <c r="ED29" s="1">
        <f t="shared" si="18"/>
        <v>0.1451752195714307</v>
      </c>
      <c r="EE29" s="1">
        <f t="shared" si="18"/>
        <v>-0.3079697559735125</v>
      </c>
      <c r="EF29" s="1">
        <f t="shared" si="18"/>
        <v>-0.43025676160306731</v>
      </c>
      <c r="EG29" s="1">
        <f t="shared" si="18"/>
        <v>-7.1636725903926557E-2</v>
      </c>
      <c r="EH29" s="1">
        <f t="shared" si="18"/>
        <v>-0.1151359076159249</v>
      </c>
      <c r="EI29" s="1">
        <f t="shared" si="18"/>
        <v>-0.11864847935510343</v>
      </c>
      <c r="EJ29" s="1">
        <f t="shared" si="18"/>
        <v>2.9529301020251733E-3</v>
      </c>
      <c r="EK29" s="1">
        <f t="shared" si="18"/>
        <v>0.22985739386542708</v>
      </c>
      <c r="EL29" s="1">
        <f t="shared" si="18"/>
        <v>2.5026075601321862E-2</v>
      </c>
      <c r="EM29" s="1">
        <f t="shared" si="18"/>
        <v>-0.23933919252863833</v>
      </c>
      <c r="EN29" s="1">
        <f t="shared" si="18"/>
        <v>-0.19510627997901114</v>
      </c>
      <c r="EO29" s="1">
        <f t="shared" si="18"/>
        <v>3.6387314476250904E-2</v>
      </c>
      <c r="EP29" s="1">
        <f t="shared" si="18"/>
        <v>-8.5638126318538205E-2</v>
      </c>
      <c r="EQ29" s="1">
        <f t="shared" si="18"/>
        <v>-0.20363208707688565</v>
      </c>
      <c r="ER29" s="1">
        <f t="shared" si="18"/>
        <v>-0.15732278350338239</v>
      </c>
      <c r="ES29" s="1">
        <f t="shared" si="18"/>
        <v>0.12975495566275744</v>
      </c>
      <c r="ET29" s="1">
        <f t="shared" si="18"/>
        <v>3.8113152564884449E-2</v>
      </c>
      <c r="EU29" s="1">
        <f t="shared" si="18"/>
        <v>-3.9185445452710202E-2</v>
      </c>
      <c r="EV29" s="1">
        <f t="shared" si="18"/>
        <v>0.13679627031611441</v>
      </c>
      <c r="EW29" s="1">
        <f t="shared" si="18"/>
        <v>3.8113152564884449E-2</v>
      </c>
      <c r="EX29" s="1">
        <f t="shared" si="18"/>
        <v>-3.9185445452710202E-2</v>
      </c>
      <c r="EY29" s="1">
        <f t="shared" si="18"/>
        <v>-0.81733236835063483</v>
      </c>
      <c r="EZ29" s="1">
        <f t="shared" si="18"/>
        <v>-0.81339513431133315</v>
      </c>
      <c r="FA29" s="1">
        <f t="shared" si="18"/>
        <v>-0.74271170069447912</v>
      </c>
      <c r="FB29" s="1">
        <f t="shared" si="18"/>
        <v>-0.69133575558695892</v>
      </c>
      <c r="FC29" s="1">
        <f t="shared" si="18"/>
        <v>-0.64650403429913472</v>
      </c>
      <c r="FD29" s="1">
        <f t="shared" si="18"/>
        <v>-0.59541750999079268</v>
      </c>
      <c r="FE29" s="1">
        <f t="shared" si="18"/>
        <v>-0.50848570388495062</v>
      </c>
      <c r="FF29" s="1">
        <f t="shared" si="18"/>
        <v>-0.57501613164801979</v>
      </c>
      <c r="FG29" s="1">
        <f t="shared" si="18"/>
        <v>-0.46425930535941573</v>
      </c>
      <c r="FH29" s="1">
        <f t="shared" si="18"/>
        <v>-0.54671359718985779</v>
      </c>
      <c r="FI29" s="1">
        <f t="shared" si="18"/>
        <v>-0.53263144251539862</v>
      </c>
      <c r="FJ29" s="1">
        <f t="shared" si="18"/>
        <v>-0.72530547584650806</v>
      </c>
      <c r="FK29" s="1">
        <f t="shared" si="18"/>
        <v>-0.37846133863757114</v>
      </c>
      <c r="FL29" s="1">
        <f t="shared" si="18"/>
        <v>-0.39645680772882258</v>
      </c>
      <c r="FM29" s="1">
        <f t="shared" si="18"/>
        <v>-0.56702250240828156</v>
      </c>
      <c r="FN29" s="1">
        <f t="shared" si="18"/>
        <v>-0.5276257026166612</v>
      </c>
      <c r="FO29" s="1">
        <f t="shared" si="18"/>
        <v>-0.24511686717762524</v>
      </c>
      <c r="FP29" s="1">
        <f t="shared" si="18"/>
        <v>-0.2452275678807454</v>
      </c>
      <c r="FQ29" s="1">
        <f t="shared" si="18"/>
        <v>3.2158088221065556E-2</v>
      </c>
      <c r="FR29" s="1">
        <f t="shared" si="18"/>
        <v>0.6793930966318924</v>
      </c>
      <c r="FS29" s="1">
        <f t="shared" si="18"/>
        <v>-0.21531424558022949</v>
      </c>
      <c r="FT29" s="1">
        <f t="shared" si="18"/>
        <v>-0.28399751645476123</v>
      </c>
      <c r="FU29" s="1">
        <f t="shared" si="18"/>
        <v>3.6328023264963406E-2</v>
      </c>
      <c r="FV29" s="1">
        <f t="shared" si="18"/>
        <v>0.60846259412456716</v>
      </c>
      <c r="FW29" s="1">
        <f t="shared" si="18"/>
        <v>-0.31797045370358051</v>
      </c>
      <c r="FX29" s="1">
        <f t="shared" si="18"/>
        <v>-0.22897771140938861</v>
      </c>
      <c r="FY29" s="1">
        <f t="shared" si="18"/>
        <v>-5.0826373592597986E-2</v>
      </c>
      <c r="FZ29" s="1">
        <f t="shared" si="18"/>
        <v>0.18977479907773559</v>
      </c>
      <c r="GA29" s="1">
        <f t="shared" si="18"/>
        <v>0.52704005871484561</v>
      </c>
      <c r="GB29" s="1">
        <f t="shared" si="18"/>
        <v>0.87436984848174304</v>
      </c>
      <c r="GC29" s="1">
        <f t="shared" si="18"/>
        <v>0.53762095653374875</v>
      </c>
      <c r="GD29" s="1">
        <f t="shared" si="18"/>
        <v>1.0161057929361579</v>
      </c>
      <c r="GE29" s="1">
        <f t="shared" si="18"/>
        <v>1.0118485094209193</v>
      </c>
      <c r="GF29" s="1">
        <f t="shared" si="18"/>
        <v>0.93475602787492595</v>
      </c>
      <c r="GG29" s="1">
        <f t="shared" si="18"/>
        <v>1.0352338562885586</v>
      </c>
      <c r="GH29" s="1">
        <f t="shared" si="18"/>
        <v>1.5400296700383369</v>
      </c>
      <c r="GI29" s="1">
        <f t="shared" si="18"/>
        <v>2.3054283608078836</v>
      </c>
      <c r="GJ29" s="1">
        <f t="shared" si="18"/>
        <v>0.56319010650245827</v>
      </c>
      <c r="GK29" s="1">
        <f t="shared" si="18"/>
        <v>0.9356696697955954</v>
      </c>
      <c r="GL29" s="1">
        <f t="shared" si="18"/>
        <v>1.205467738221184</v>
      </c>
      <c r="GM29" s="1">
        <f>(GM25-$GM$11)/$GM$11</f>
        <v>0.47019608677783215</v>
      </c>
      <c r="GN29" s="1">
        <f t="shared" ref="GM29:HC29" si="19">(GN25-GN11)/GN11</f>
        <v>0.62266986813857494</v>
      </c>
      <c r="GO29" s="1">
        <f t="shared" si="19"/>
        <v>1.138288732066254</v>
      </c>
      <c r="GP29" s="1">
        <f t="shared" si="19"/>
        <v>0.72854145889219879</v>
      </c>
      <c r="GQ29" s="1">
        <f t="shared" si="19"/>
        <v>1.4728680473528462</v>
      </c>
      <c r="GR29" s="1">
        <f t="shared" si="19"/>
        <v>0.62755354390553308</v>
      </c>
      <c r="GS29" s="1">
        <f t="shared" si="19"/>
        <v>0.46359035198933163</v>
      </c>
      <c r="GT29" s="1">
        <f t="shared" si="19"/>
        <v>0.57166952063667509</v>
      </c>
      <c r="GU29" s="1">
        <f t="shared" si="19"/>
        <v>0.27188674756779874</v>
      </c>
      <c r="GV29" s="1">
        <f t="shared" si="19"/>
        <v>0.23198186389591025</v>
      </c>
      <c r="GW29" s="1">
        <f t="shared" si="19"/>
        <v>0.60434228382064548</v>
      </c>
      <c r="GX29" s="1">
        <f t="shared" si="19"/>
        <v>0.32315867364518502</v>
      </c>
      <c r="GY29" s="1">
        <f t="shared" si="19"/>
        <v>0.53432517728720375</v>
      </c>
      <c r="GZ29" s="1">
        <f t="shared" si="19"/>
        <v>0.74898588707800373</v>
      </c>
      <c r="HA29" s="1">
        <f t="shared" si="19"/>
        <v>0.8014384987124078</v>
      </c>
      <c r="HB29" s="1">
        <f t="shared" si="19"/>
        <v>0.40417188128240977</v>
      </c>
      <c r="HC29" s="1">
        <f t="shared" si="19"/>
        <v>0.16262159571629686</v>
      </c>
      <c r="HE29" s="1">
        <f>AVERAGE(B29:HC29)</f>
        <v>0.22971504914775442</v>
      </c>
    </row>
    <row r="30" spans="1:213" x14ac:dyDescent="0.3">
      <c r="A30" s="1" t="s">
        <v>1148</v>
      </c>
      <c r="B30" s="1">
        <f>(B26-$B$9)/$B$9</f>
        <v>5.8937604183025849E-2</v>
      </c>
      <c r="C30" s="1">
        <f t="shared" ref="C30:BN30" si="20">(C26-C9)/C9</f>
        <v>0.41770812799226215</v>
      </c>
      <c r="D30" s="1">
        <f t="shared" si="20"/>
        <v>-0.27585160247559393</v>
      </c>
      <c r="E30" s="1">
        <f t="shared" si="20"/>
        <v>-3.9663789082269377E-2</v>
      </c>
      <c r="F30" s="1">
        <f t="shared" si="20"/>
        <v>4.970273357022327E-2</v>
      </c>
      <c r="G30" s="1">
        <f t="shared" si="20"/>
        <v>-0.39356177054683311</v>
      </c>
      <c r="H30" s="1">
        <f t="shared" si="20"/>
        <v>-0.2472534527362262</v>
      </c>
      <c r="I30" s="1">
        <f t="shared" si="20"/>
        <v>0.17041364827508762</v>
      </c>
      <c r="J30" s="1">
        <f t="shared" si="20"/>
        <v>0.69433711419489474</v>
      </c>
      <c r="K30" s="1">
        <f t="shared" si="20"/>
        <v>0.34518665386478492</v>
      </c>
      <c r="L30" s="1">
        <f t="shared" si="20"/>
        <v>0.39928291443356989</v>
      </c>
      <c r="M30" s="1">
        <f t="shared" si="20"/>
        <v>-0.3457745065800456</v>
      </c>
      <c r="N30" s="1">
        <f t="shared" si="20"/>
        <v>-0.13822307605944142</v>
      </c>
      <c r="O30" s="1">
        <f t="shared" si="20"/>
        <v>-9.9492409989757238E-2</v>
      </c>
      <c r="P30" s="1">
        <f t="shared" si="20"/>
        <v>-0.29488672347691702</v>
      </c>
      <c r="Q30" s="1">
        <f t="shared" si="20"/>
        <v>-0.49518911039184221</v>
      </c>
      <c r="R30" s="1">
        <f t="shared" si="20"/>
        <v>-0.33802905947511175</v>
      </c>
      <c r="S30" s="1">
        <f t="shared" si="20"/>
        <v>-0.56254949152074862</v>
      </c>
      <c r="T30" s="1">
        <f t="shared" si="20"/>
        <v>-7.5890330634283493E-2</v>
      </c>
      <c r="U30" s="1">
        <f t="shared" si="20"/>
        <v>-2.561205038878598E-2</v>
      </c>
      <c r="V30" s="1">
        <f t="shared" si="20"/>
        <v>0.41019726716809668</v>
      </c>
      <c r="W30" s="1">
        <f t="shared" si="20"/>
        <v>0.41019726716809668</v>
      </c>
      <c r="X30" s="1">
        <f t="shared" si="20"/>
        <v>0.7672883238613909</v>
      </c>
      <c r="Y30" s="1">
        <f t="shared" si="20"/>
        <v>-0.33943049430419842</v>
      </c>
      <c r="Z30" s="1">
        <f t="shared" si="20"/>
        <v>-6.6565693036564122E-2</v>
      </c>
      <c r="AA30" s="1">
        <f t="shared" si="20"/>
        <v>-0.26129069743723543</v>
      </c>
      <c r="AB30" s="1">
        <f t="shared" si="20"/>
        <v>0.3506108991969904</v>
      </c>
      <c r="AC30" s="1">
        <f t="shared" si="20"/>
        <v>-8.1566499923092381E-2</v>
      </c>
      <c r="AD30" s="1">
        <f t="shared" si="20"/>
        <v>-4.672893374628887E-3</v>
      </c>
      <c r="AE30" s="1">
        <f t="shared" si="20"/>
        <v>-0.3536166269855201</v>
      </c>
      <c r="AF30" s="1">
        <f t="shared" si="20"/>
        <v>-5.7315336834587692E-2</v>
      </c>
      <c r="AG30" s="1">
        <f t="shared" si="20"/>
        <v>-0.27961722613470175</v>
      </c>
      <c r="AH30" s="1">
        <f t="shared" si="20"/>
        <v>-0.32290107848546229</v>
      </c>
      <c r="AI30" s="1">
        <f t="shared" si="20"/>
        <v>-5.779533411429405E-2</v>
      </c>
      <c r="AJ30" s="1">
        <f t="shared" si="20"/>
        <v>0.12607093188254315</v>
      </c>
      <c r="AK30" s="1">
        <f t="shared" si="20"/>
        <v>-0.29835555368622402</v>
      </c>
      <c r="AL30" s="1">
        <f t="shared" si="20"/>
        <v>-0.27412720751796504</v>
      </c>
      <c r="AM30" s="1">
        <f t="shared" si="20"/>
        <v>-0.44035251043851764</v>
      </c>
      <c r="AN30" s="1">
        <f t="shared" si="20"/>
        <v>-0.54079987022831022</v>
      </c>
      <c r="AO30" s="1">
        <f t="shared" si="20"/>
        <v>-8.9557199973258061E-2</v>
      </c>
      <c r="AP30" s="1">
        <f t="shared" si="20"/>
        <v>8.6514579659680138E-2</v>
      </c>
      <c r="AQ30" s="1">
        <f t="shared" si="20"/>
        <v>0.246976645595745</v>
      </c>
      <c r="AR30" s="1">
        <f t="shared" si="20"/>
        <v>-0.35199155252289671</v>
      </c>
      <c r="AS30" s="1">
        <f t="shared" si="20"/>
        <v>0.22295842034626712</v>
      </c>
      <c r="AT30" s="1">
        <f t="shared" si="20"/>
        <v>-0.37408842519084362</v>
      </c>
      <c r="AU30" s="1">
        <f t="shared" si="20"/>
        <v>-0.23998641873650575</v>
      </c>
      <c r="AV30" s="1">
        <f t="shared" si="20"/>
        <v>-4.8602094204950139E-2</v>
      </c>
      <c r="AW30" s="1">
        <f t="shared" si="20"/>
        <v>-0.30566324464780537</v>
      </c>
      <c r="AX30" s="1">
        <f t="shared" si="20"/>
        <v>-0.10284847659276182</v>
      </c>
      <c r="AY30" s="1">
        <f t="shared" si="20"/>
        <v>-0.23958653215154618</v>
      </c>
      <c r="AZ30" s="1">
        <f t="shared" si="20"/>
        <v>-0.17271140368429347</v>
      </c>
      <c r="BA30" s="1">
        <f t="shared" si="20"/>
        <v>-0.21588811594688967</v>
      </c>
      <c r="BB30" s="1">
        <f t="shared" si="20"/>
        <v>-0.43612263392464201</v>
      </c>
      <c r="BC30" s="1">
        <f t="shared" si="20"/>
        <v>-0.43013367490416105</v>
      </c>
      <c r="BD30" s="1">
        <f t="shared" si="20"/>
        <v>-2.9060054035451487E-2</v>
      </c>
      <c r="BE30" s="1">
        <f t="shared" si="20"/>
        <v>-0.17542634271804936</v>
      </c>
      <c r="BF30" s="1">
        <f t="shared" si="20"/>
        <v>8.0017786079871867E-2</v>
      </c>
      <c r="BG30" s="1">
        <f t="shared" si="20"/>
        <v>0.33691865878650251</v>
      </c>
      <c r="BH30" s="1">
        <f t="shared" si="20"/>
        <v>-2.2689004122995571E-2</v>
      </c>
      <c r="BI30" s="1">
        <f t="shared" si="20"/>
        <v>0.34747652494899328</v>
      </c>
      <c r="BJ30" s="1">
        <f t="shared" si="20"/>
        <v>-0.36124748333858087</v>
      </c>
      <c r="BK30" s="1">
        <f t="shared" si="20"/>
        <v>-0.55253045889559693</v>
      </c>
      <c r="BL30" s="1">
        <f t="shared" si="20"/>
        <v>-0.48690198682005259</v>
      </c>
      <c r="BM30" s="1">
        <f t="shared" si="20"/>
        <v>-8.8764592675027884E-2</v>
      </c>
      <c r="BN30" s="1">
        <f t="shared" si="20"/>
        <v>-0.29374050651227995</v>
      </c>
      <c r="BO30" s="1">
        <f t="shared" ref="BO30:DZ30" si="21">(BO26-BO9)/BO9</f>
        <v>5.3428244093674715E-4</v>
      </c>
      <c r="BP30" s="1">
        <f t="shared" si="21"/>
        <v>-0.36610454121595093</v>
      </c>
      <c r="BQ30" s="1">
        <f t="shared" si="21"/>
        <v>-0.26437219457166183</v>
      </c>
      <c r="BR30" s="1">
        <f t="shared" si="21"/>
        <v>-0.24393460186148794</v>
      </c>
      <c r="BS30" s="1">
        <f t="shared" si="21"/>
        <v>-0.19959362706008346</v>
      </c>
      <c r="BT30" s="1">
        <f t="shared" si="21"/>
        <v>-0.20574889655354264</v>
      </c>
      <c r="BU30" s="1">
        <f t="shared" si="21"/>
        <v>-0.34713137431975294</v>
      </c>
      <c r="BV30" s="1">
        <f t="shared" si="21"/>
        <v>0.22225577055694834</v>
      </c>
      <c r="BW30" s="1">
        <f t="shared" si="21"/>
        <v>-0.37617576518321794</v>
      </c>
      <c r="BX30" s="1">
        <f t="shared" si="21"/>
        <v>-0.39608605362988819</v>
      </c>
      <c r="BY30" s="1">
        <f t="shared" si="21"/>
        <v>0.15207192882038464</v>
      </c>
      <c r="BZ30" s="1">
        <f t="shared" si="21"/>
        <v>0.15207192882038464</v>
      </c>
      <c r="CA30" s="1">
        <f t="shared" si="21"/>
        <v>-0.49560344521995009</v>
      </c>
      <c r="CB30" s="1">
        <f t="shared" si="21"/>
        <v>-5.8446527124238992E-2</v>
      </c>
      <c r="CC30" s="1">
        <f t="shared" si="21"/>
        <v>-0.37089160059580084</v>
      </c>
      <c r="CD30" s="1">
        <f t="shared" si="21"/>
        <v>-8.1632661124977163E-2</v>
      </c>
      <c r="CE30" s="1">
        <f t="shared" si="21"/>
        <v>-0.35747287825228719</v>
      </c>
      <c r="CF30" s="1">
        <f t="shared" si="21"/>
        <v>1.3294370265221906</v>
      </c>
      <c r="CG30" s="1">
        <f t="shared" si="21"/>
        <v>1.4389471302074706</v>
      </c>
      <c r="CH30" s="1">
        <f t="shared" si="21"/>
        <v>1.0615023552514076</v>
      </c>
      <c r="CI30" s="1">
        <f t="shared" si="21"/>
        <v>0.81257167799971419</v>
      </c>
      <c r="CJ30" s="1">
        <f t="shared" si="21"/>
        <v>1.2181019659787424</v>
      </c>
      <c r="CK30" s="1">
        <f t="shared" si="21"/>
        <v>0.61644165133623829</v>
      </c>
      <c r="CL30" s="1">
        <f t="shared" si="21"/>
        <v>0.42768542338464138</v>
      </c>
      <c r="CM30" s="1">
        <f t="shared" si="21"/>
        <v>0.81180256222175307</v>
      </c>
      <c r="CN30" s="1">
        <f t="shared" si="21"/>
        <v>0.20850467040290199</v>
      </c>
      <c r="CO30" s="1">
        <f t="shared" si="21"/>
        <v>0.39645755490842916</v>
      </c>
      <c r="CP30" s="1">
        <f t="shared" si="21"/>
        <v>0.31080983608603846</v>
      </c>
      <c r="CQ30" s="1">
        <f t="shared" si="21"/>
        <v>0.1774685485271392</v>
      </c>
      <c r="CR30" s="1">
        <f t="shared" si="21"/>
        <v>0.19872317301395487</v>
      </c>
      <c r="CS30" s="1">
        <f t="shared" si="21"/>
        <v>0.32339624021568086</v>
      </c>
      <c r="CT30" s="1">
        <f t="shared" si="21"/>
        <v>0.42224201257836713</v>
      </c>
      <c r="CU30" s="1">
        <f t="shared" si="21"/>
        <v>9.8997920036602835E-2</v>
      </c>
      <c r="CV30" s="1">
        <f t="shared" si="21"/>
        <v>0.43643026218879355</v>
      </c>
      <c r="CW30" s="1">
        <f t="shared" si="21"/>
        <v>1.6542703774303679E-2</v>
      </c>
      <c r="CX30" s="1">
        <f t="shared" si="21"/>
        <v>0.11397211754368647</v>
      </c>
      <c r="CY30" s="1">
        <f t="shared" si="21"/>
        <v>-0.21025443997367577</v>
      </c>
      <c r="CZ30" s="1">
        <f t="shared" si="21"/>
        <v>-5.438257381583609E-2</v>
      </c>
      <c r="DA30" s="1">
        <f t="shared" si="21"/>
        <v>-6.7194784738127455E-2</v>
      </c>
      <c r="DB30" s="1">
        <f t="shared" si="21"/>
        <v>0.32327871508587941</v>
      </c>
      <c r="DC30" s="1">
        <f t="shared" si="21"/>
        <v>0.32489477295491809</v>
      </c>
      <c r="DD30" s="1">
        <f t="shared" si="21"/>
        <v>-0.21462877091566912</v>
      </c>
      <c r="DE30" s="1">
        <f t="shared" si="21"/>
        <v>2.8426461685620529E-2</v>
      </c>
      <c r="DF30" s="1">
        <f t="shared" si="21"/>
        <v>0.11548929960784315</v>
      </c>
      <c r="DG30" s="1">
        <f t="shared" si="21"/>
        <v>-0.12495959309202703</v>
      </c>
      <c r="DH30" s="1">
        <f t="shared" si="21"/>
        <v>-8.8450251402112899E-3</v>
      </c>
      <c r="DI30" s="1">
        <f t="shared" si="21"/>
        <v>0.32868778657358244</v>
      </c>
      <c r="DJ30" s="1">
        <f t="shared" si="21"/>
        <v>0.87172342626603838</v>
      </c>
      <c r="DK30" s="1">
        <f t="shared" si="21"/>
        <v>-0.3709802462427253</v>
      </c>
      <c r="DL30" s="1">
        <f t="shared" si="21"/>
        <v>-0.23558735578533183</v>
      </c>
      <c r="DM30" s="1">
        <f t="shared" si="21"/>
        <v>-9.9814766343633982E-2</v>
      </c>
      <c r="DN30" s="1">
        <f t="shared" si="21"/>
        <v>-0.1963174626861959</v>
      </c>
      <c r="DO30" s="1">
        <f t="shared" si="21"/>
        <v>-0.42352154091963418</v>
      </c>
      <c r="DP30" s="1">
        <f t="shared" si="21"/>
        <v>-0.27732962840197373</v>
      </c>
      <c r="DQ30" s="1">
        <f t="shared" si="21"/>
        <v>-0.19176941995887115</v>
      </c>
      <c r="DR30" s="1">
        <f t="shared" si="21"/>
        <v>0.14720290962637739</v>
      </c>
      <c r="DS30" s="1">
        <f t="shared" si="21"/>
        <v>0.38519904417375822</v>
      </c>
      <c r="DT30" s="1">
        <f t="shared" si="21"/>
        <v>-0.44740165857902447</v>
      </c>
      <c r="DU30" s="1">
        <f t="shared" si="21"/>
        <v>-0.33758224978626411</v>
      </c>
      <c r="DV30" s="1">
        <f t="shared" si="21"/>
        <v>-0.23244023662487293</v>
      </c>
      <c r="DW30" s="1">
        <f t="shared" si="21"/>
        <v>-0.33882868041215153</v>
      </c>
      <c r="DX30" s="1">
        <f t="shared" si="21"/>
        <v>5.184462167723651E-2</v>
      </c>
      <c r="DY30" s="1">
        <f t="shared" si="21"/>
        <v>-2.4882318906711672E-2</v>
      </c>
      <c r="DZ30" s="1">
        <f t="shared" si="21"/>
        <v>0.16703090367881465</v>
      </c>
      <c r="EA30" s="1">
        <f t="shared" ref="EA30:GL30" si="22">(EA26-EA9)/EA9</f>
        <v>-1.9114667736925511E-3</v>
      </c>
      <c r="EB30" s="1">
        <f t="shared" si="22"/>
        <v>0.14578604729436045</v>
      </c>
      <c r="EC30" s="1">
        <f t="shared" si="22"/>
        <v>3.6105956600684531E-2</v>
      </c>
      <c r="ED30" s="1">
        <f t="shared" si="22"/>
        <v>0.43490514317948498</v>
      </c>
      <c r="EE30" s="1">
        <f t="shared" si="22"/>
        <v>4.2966785726689702E-2</v>
      </c>
      <c r="EF30" s="1">
        <f t="shared" si="22"/>
        <v>5.8035695186463059E-2</v>
      </c>
      <c r="EG30" s="1">
        <f t="shared" si="22"/>
        <v>6.0129004921393447E-2</v>
      </c>
      <c r="EH30" s="1">
        <f t="shared" si="22"/>
        <v>-0.17323489981573667</v>
      </c>
      <c r="EI30" s="1">
        <f t="shared" si="22"/>
        <v>-0.15622189325250127</v>
      </c>
      <c r="EJ30" s="1">
        <f t="shared" si="22"/>
        <v>-5.9909940269724515E-2</v>
      </c>
      <c r="EK30" s="1">
        <f t="shared" si="22"/>
        <v>0.3562793104938739</v>
      </c>
      <c r="EL30" s="1">
        <f t="shared" si="22"/>
        <v>-0.17444694937109159</v>
      </c>
      <c r="EM30" s="1">
        <f t="shared" si="22"/>
        <v>-0.10123361441086641</v>
      </c>
      <c r="EN30" s="1">
        <f t="shared" si="22"/>
        <v>-0.14683959678874201</v>
      </c>
      <c r="EO30" s="1">
        <f t="shared" si="22"/>
        <v>-8.3948827599897968E-2</v>
      </c>
      <c r="EP30" s="1">
        <f t="shared" si="22"/>
        <v>-0.19437597336091664</v>
      </c>
      <c r="EQ30" s="1">
        <f t="shared" si="22"/>
        <v>-0.13321896474042028</v>
      </c>
      <c r="ER30" s="1">
        <f t="shared" si="22"/>
        <v>-0.17720191876869332</v>
      </c>
      <c r="ES30" s="1">
        <f t="shared" si="22"/>
        <v>-0.33553777253504286</v>
      </c>
      <c r="ET30" s="1">
        <f t="shared" si="22"/>
        <v>-0.25985222535042951</v>
      </c>
      <c r="EU30" s="1">
        <f t="shared" si="22"/>
        <v>-0.11220832096817517</v>
      </c>
      <c r="EV30" s="1">
        <f t="shared" si="22"/>
        <v>-0.22265711037257066</v>
      </c>
      <c r="EW30" s="1">
        <f t="shared" si="22"/>
        <v>-0.25985222535042951</v>
      </c>
      <c r="EX30" s="1">
        <f t="shared" si="22"/>
        <v>-0.11220832096817517</v>
      </c>
      <c r="EY30" s="1">
        <f t="shared" si="22"/>
        <v>1.2303288579975744</v>
      </c>
      <c r="EZ30" s="1">
        <f t="shared" si="22"/>
        <v>2.043547955874625</v>
      </c>
      <c r="FA30" s="1">
        <f t="shared" si="22"/>
        <v>1.1605355471181822</v>
      </c>
      <c r="FB30" s="1">
        <f t="shared" si="22"/>
        <v>0.25160840808842816</v>
      </c>
      <c r="FC30" s="1">
        <f t="shared" si="22"/>
        <v>0.40189609077126598</v>
      </c>
      <c r="FD30" s="1">
        <f t="shared" si="22"/>
        <v>0.61559489511632337</v>
      </c>
      <c r="FE30" s="1">
        <f t="shared" si="22"/>
        <v>0.88438888479516364</v>
      </c>
      <c r="FF30" s="1">
        <f t="shared" si="22"/>
        <v>0.7104903747539808</v>
      </c>
      <c r="FG30" s="1">
        <f t="shared" si="22"/>
        <v>0.51033782896935809</v>
      </c>
      <c r="FH30" s="1">
        <f t="shared" si="22"/>
        <v>0.61060702027488101</v>
      </c>
      <c r="FI30" s="1">
        <f t="shared" si="22"/>
        <v>0.71480748803542138</v>
      </c>
      <c r="FJ30" s="1">
        <f t="shared" si="22"/>
        <v>1.4145092786798834</v>
      </c>
      <c r="FK30" s="1">
        <f t="shared" si="22"/>
        <v>0.51847673286156937</v>
      </c>
      <c r="FL30" s="1">
        <f t="shared" si="22"/>
        <v>0.4966208791954636</v>
      </c>
      <c r="FM30" s="1">
        <f t="shared" si="22"/>
        <v>1.2622231861957978</v>
      </c>
      <c r="FN30" s="1">
        <f t="shared" si="22"/>
        <v>1.1084690153157468</v>
      </c>
      <c r="FO30" s="1">
        <f t="shared" si="22"/>
        <v>0.43017234517368758</v>
      </c>
      <c r="FP30" s="1">
        <f t="shared" si="22"/>
        <v>0.22760801716108894</v>
      </c>
      <c r="FQ30" s="1">
        <f t="shared" si="22"/>
        <v>0.15805277021600966</v>
      </c>
      <c r="FR30" s="1">
        <f t="shared" si="22"/>
        <v>-0.18931171872420041</v>
      </c>
      <c r="FS30" s="1">
        <f t="shared" si="22"/>
        <v>0.16224653129477984</v>
      </c>
      <c r="FT30" s="1">
        <f t="shared" si="22"/>
        <v>0.23421719429656263</v>
      </c>
      <c r="FU30" s="1">
        <f t="shared" si="22"/>
        <v>5.3797525933082499E-2</v>
      </c>
      <c r="FV30" s="1">
        <f t="shared" si="22"/>
        <v>-0.16538269489340127</v>
      </c>
      <c r="FW30" s="1">
        <f t="shared" si="22"/>
        <v>-3.5637139623791884E-2</v>
      </c>
      <c r="FX30" s="1">
        <f t="shared" si="22"/>
        <v>0.55431793356265846</v>
      </c>
      <c r="FY30" s="1">
        <f t="shared" si="22"/>
        <v>0.38615686394539867</v>
      </c>
      <c r="FZ30" s="1">
        <f t="shared" si="22"/>
        <v>6.1137486303140934E-2</v>
      </c>
      <c r="GA30" s="1">
        <f t="shared" si="22"/>
        <v>-8.0687224898944184E-4</v>
      </c>
      <c r="GB30" s="1">
        <f t="shared" si="22"/>
        <v>-6.4629256160079654E-2</v>
      </c>
      <c r="GC30" s="1">
        <f t="shared" si="22"/>
        <v>-9.7681960464182996E-3</v>
      </c>
      <c r="GD30" s="1">
        <f t="shared" si="22"/>
        <v>-6.1602281292769241E-2</v>
      </c>
      <c r="GE30" s="1">
        <f t="shared" si="22"/>
        <v>-0.2345996813955124</v>
      </c>
      <c r="GF30" s="1">
        <f t="shared" si="22"/>
        <v>-4.7959518178041984E-2</v>
      </c>
      <c r="GG30" s="1">
        <f t="shared" si="22"/>
        <v>-0.21365314433578689</v>
      </c>
      <c r="GH30" s="1">
        <f t="shared" si="22"/>
        <v>-0.22547945815647746</v>
      </c>
      <c r="GI30" s="1">
        <f t="shared" si="22"/>
        <v>-0.42958375054531611</v>
      </c>
      <c r="GJ30" s="1">
        <f t="shared" si="22"/>
        <v>0.23504410022488578</v>
      </c>
      <c r="GK30" s="1">
        <f t="shared" si="22"/>
        <v>0.127932064160727</v>
      </c>
      <c r="GL30" s="1">
        <f t="shared" si="22"/>
        <v>1.1694897499646074E-2</v>
      </c>
      <c r="GM30" s="1">
        <f>(GM26-$GM$9)/$GM$9</f>
        <v>0.42143467342612967</v>
      </c>
      <c r="GN30" s="1">
        <f t="shared" ref="GM30:HC30" si="23">(GN26-GN9)/GN9</f>
        <v>0.20561204492074617</v>
      </c>
      <c r="GO30" s="1">
        <f t="shared" si="23"/>
        <v>8.3711830735508766E-2</v>
      </c>
      <c r="GP30" s="1">
        <f t="shared" si="23"/>
        <v>-0.48500583382332069</v>
      </c>
      <c r="GQ30" s="1">
        <f t="shared" si="23"/>
        <v>-0.45586356912910647</v>
      </c>
      <c r="GR30" s="1">
        <f t="shared" si="23"/>
        <v>0.40678099183527383</v>
      </c>
      <c r="GS30" s="1">
        <f t="shared" si="23"/>
        <v>-0.13904166329217629</v>
      </c>
      <c r="GT30" s="1">
        <f t="shared" si="23"/>
        <v>-0.10522863202997285</v>
      </c>
      <c r="GU30" s="1">
        <f t="shared" si="23"/>
        <v>-8.8600894946837067E-2</v>
      </c>
      <c r="GV30" s="1">
        <f t="shared" si="23"/>
        <v>0.40289069000078775</v>
      </c>
      <c r="GW30" s="1">
        <f t="shared" si="23"/>
        <v>0.1687430827107993</v>
      </c>
      <c r="GX30" s="1">
        <f t="shared" si="23"/>
        <v>0.38878078682391065</v>
      </c>
      <c r="GY30" s="1">
        <f t="shared" si="23"/>
        <v>0.16383584358257877</v>
      </c>
      <c r="GZ30" s="1">
        <f t="shared" si="23"/>
        <v>5.9639686641838399E-2</v>
      </c>
      <c r="HA30" s="1">
        <f t="shared" si="23"/>
        <v>8.9378930120780034E-2</v>
      </c>
      <c r="HB30" s="1">
        <f t="shared" si="23"/>
        <v>0.30526647556320641</v>
      </c>
      <c r="HC30" s="1">
        <f t="shared" si="23"/>
        <v>0.23477885952843264</v>
      </c>
      <c r="HE30" s="1">
        <f>AVERAGE(B30:HC30)</f>
        <v>7.070748074500123E-2</v>
      </c>
    </row>
    <row r="31" spans="1:213" x14ac:dyDescent="0.3">
      <c r="A31" s="1" t="s">
        <v>1149</v>
      </c>
      <c r="B31" s="1">
        <f>(B27-B4)/B4</f>
        <v>3.7235830687644571E-2</v>
      </c>
      <c r="C31" s="1">
        <f t="shared" ref="C31:BN31" si="24">(C27-C4)/C4</f>
        <v>3.7235830687644571E-2</v>
      </c>
      <c r="D31" s="1">
        <f t="shared" si="24"/>
        <v>0.51222517169550819</v>
      </c>
      <c r="E31" s="1">
        <f t="shared" si="24"/>
        <v>0.51222517169550819</v>
      </c>
      <c r="F31" s="1">
        <f t="shared" si="24"/>
        <v>0.20318325997508929</v>
      </c>
      <c r="G31" s="1">
        <f t="shared" si="24"/>
        <v>0.44381991197010717</v>
      </c>
      <c r="H31" s="1">
        <f t="shared" si="24"/>
        <v>0.20318325997508929</v>
      </c>
      <c r="I31" s="1">
        <f t="shared" si="24"/>
        <v>0.49650365775107586</v>
      </c>
      <c r="J31" s="1">
        <f t="shared" si="24"/>
        <v>0.74592093404292181</v>
      </c>
      <c r="K31" s="1">
        <f t="shared" si="24"/>
        <v>1.158678612893661</v>
      </c>
      <c r="L31" s="1">
        <f t="shared" si="24"/>
        <v>1.158678612893661</v>
      </c>
      <c r="M31" s="1">
        <f t="shared" si="24"/>
        <v>6.6135326656543383E-2</v>
      </c>
      <c r="N31" s="1">
        <f t="shared" si="24"/>
        <v>6.6135326656543383E-2</v>
      </c>
      <c r="O31" s="1">
        <f t="shared" si="24"/>
        <v>0.11055763193389936</v>
      </c>
      <c r="P31" s="1">
        <f t="shared" si="24"/>
        <v>0.13618208051733613</v>
      </c>
      <c r="Q31" s="1">
        <f t="shared" si="24"/>
        <v>-0.14786343961199791</v>
      </c>
      <c r="R31" s="1">
        <f t="shared" si="24"/>
        <v>-0.14786343961199791</v>
      </c>
      <c r="S31" s="1">
        <f t="shared" si="24"/>
        <v>-2.6129645270854748E-2</v>
      </c>
      <c r="T31" s="1">
        <f t="shared" si="24"/>
        <v>9.7342734693372304E-3</v>
      </c>
      <c r="U31" s="1">
        <f t="shared" si="24"/>
        <v>9.7342734693372304E-3</v>
      </c>
      <c r="V31" s="1">
        <f t="shared" si="24"/>
        <v>0.21168112816320467</v>
      </c>
      <c r="W31" s="1">
        <f t="shared" si="24"/>
        <v>0.21168112816320467</v>
      </c>
      <c r="X31" s="1">
        <f t="shared" si="24"/>
        <v>0.21168112816320467</v>
      </c>
      <c r="Y31" s="1">
        <f t="shared" si="24"/>
        <v>1.5965433560966885E-2</v>
      </c>
      <c r="Z31" s="1">
        <f t="shared" si="24"/>
        <v>-0.25278566271924136</v>
      </c>
      <c r="AA31" s="1">
        <f t="shared" si="24"/>
        <v>1.5965433560966885E-2</v>
      </c>
      <c r="AB31" s="1">
        <f t="shared" si="24"/>
        <v>-0.25278566271924136</v>
      </c>
      <c r="AC31" s="1">
        <f t="shared" si="24"/>
        <v>0.16110335264110501</v>
      </c>
      <c r="AD31" s="1">
        <f t="shared" si="24"/>
        <v>0.16110335264110501</v>
      </c>
      <c r="AE31" s="1">
        <f t="shared" si="24"/>
        <v>4.792196693014239E-2</v>
      </c>
      <c r="AF31" s="1">
        <f t="shared" si="24"/>
        <v>-0.38690121436217856</v>
      </c>
      <c r="AG31" s="1">
        <f t="shared" si="24"/>
        <v>4.792196693014239E-2</v>
      </c>
      <c r="AH31" s="1">
        <f t="shared" si="24"/>
        <v>4.792196693014239E-2</v>
      </c>
      <c r="AI31" s="1">
        <f t="shared" si="24"/>
        <v>3.940730930540326E-2</v>
      </c>
      <c r="AJ31" s="1">
        <f t="shared" si="24"/>
        <v>3.940730930540326E-2</v>
      </c>
      <c r="AK31" s="1">
        <f t="shared" si="24"/>
        <v>-4.0323547466987993E-3</v>
      </c>
      <c r="AL31" s="1">
        <f t="shared" si="24"/>
        <v>-4.0323547466987993E-3</v>
      </c>
      <c r="AM31" s="1">
        <f t="shared" si="24"/>
        <v>-4.0323547466987993E-3</v>
      </c>
      <c r="AN31" s="1">
        <f t="shared" si="24"/>
        <v>-0.25496273985522838</v>
      </c>
      <c r="AO31" s="1">
        <f t="shared" si="24"/>
        <v>-0.25496273985522838</v>
      </c>
      <c r="AP31" s="1">
        <f t="shared" si="24"/>
        <v>-0.25496273985522838</v>
      </c>
      <c r="AQ31" s="1">
        <f t="shared" si="24"/>
        <v>-0.25496273985522838</v>
      </c>
      <c r="AR31" s="1">
        <f t="shared" si="24"/>
        <v>-0.15782745733026837</v>
      </c>
      <c r="AS31" s="1">
        <f t="shared" si="24"/>
        <v>-0.15782745733026837</v>
      </c>
      <c r="AT31" s="1">
        <f t="shared" si="24"/>
        <v>-0.15782745733026837</v>
      </c>
      <c r="AU31" s="1">
        <f t="shared" si="24"/>
        <v>-0.15782745733026837</v>
      </c>
      <c r="AV31" s="1">
        <f t="shared" si="24"/>
        <v>-0.15782745733026837</v>
      </c>
      <c r="AW31" s="1">
        <f t="shared" si="24"/>
        <v>-0.25496273985522838</v>
      </c>
      <c r="AX31" s="1">
        <f t="shared" si="24"/>
        <v>-8.5998818521249881E-2</v>
      </c>
      <c r="AY31" s="1">
        <f t="shared" si="24"/>
        <v>-6.2706405681787328E-2</v>
      </c>
      <c r="AZ31" s="1">
        <f t="shared" si="24"/>
        <v>-6.2706405681787328E-2</v>
      </c>
      <c r="BA31" s="1">
        <f t="shared" si="24"/>
        <v>-6.2706405681787328E-2</v>
      </c>
      <c r="BB31" s="1">
        <f t="shared" si="24"/>
        <v>-0.55781146113977687</v>
      </c>
      <c r="BC31" s="1">
        <f t="shared" si="24"/>
        <v>-0.55781146113977687</v>
      </c>
      <c r="BD31" s="1">
        <f t="shared" si="24"/>
        <v>-0.63922713865891478</v>
      </c>
      <c r="BE31" s="1">
        <f t="shared" si="24"/>
        <v>-7.3368104912296297E-2</v>
      </c>
      <c r="BF31" s="1">
        <f t="shared" si="24"/>
        <v>-7.3368104912296297E-2</v>
      </c>
      <c r="BG31" s="1">
        <f t="shared" si="24"/>
        <v>-0.63922713865891478</v>
      </c>
      <c r="BH31" s="1">
        <f t="shared" si="24"/>
        <v>-7.3368104912296297E-2</v>
      </c>
      <c r="BI31" s="1">
        <f t="shared" si="24"/>
        <v>-0.63922713865891478</v>
      </c>
      <c r="BJ31" s="1">
        <f t="shared" si="24"/>
        <v>-0.15437244369154446</v>
      </c>
      <c r="BK31" s="1">
        <f t="shared" si="24"/>
        <v>-0.15437244369154446</v>
      </c>
      <c r="BL31" s="1">
        <f t="shared" si="24"/>
        <v>-0.42618130107640517</v>
      </c>
      <c r="BM31" s="1">
        <f t="shared" si="24"/>
        <v>-0.16587368676220499</v>
      </c>
      <c r="BN31" s="1">
        <f t="shared" si="24"/>
        <v>-0.33760557478175102</v>
      </c>
      <c r="BO31" s="1">
        <f t="shared" ref="BO31:DZ31" si="25">(BO27-BO4)/BO4</f>
        <v>7.2448117020022171E-2</v>
      </c>
      <c r="BP31" s="1">
        <f t="shared" si="25"/>
        <v>-0.19566391223498336</v>
      </c>
      <c r="BQ31" s="1">
        <f t="shared" si="25"/>
        <v>5.0106349024062614E-2</v>
      </c>
      <c r="BR31" s="1">
        <f t="shared" si="25"/>
        <v>5.0106349024062614E-2</v>
      </c>
      <c r="BS31" s="1">
        <f t="shared" si="25"/>
        <v>5.0106349024062614E-2</v>
      </c>
      <c r="BT31" s="1">
        <f t="shared" si="25"/>
        <v>-0.17411195215174705</v>
      </c>
      <c r="BU31" s="1">
        <f t="shared" si="25"/>
        <v>0.11643731291932</v>
      </c>
      <c r="BV31" s="1">
        <f t="shared" si="25"/>
        <v>-0.12249394916123123</v>
      </c>
      <c r="BW31" s="1">
        <f t="shared" si="25"/>
        <v>0.11643731291932</v>
      </c>
      <c r="BX31" s="1">
        <f t="shared" si="25"/>
        <v>0.11643731291932</v>
      </c>
      <c r="BY31" s="1">
        <f t="shared" si="25"/>
        <v>0.17000806778502503</v>
      </c>
      <c r="BZ31" s="1">
        <f t="shared" si="25"/>
        <v>0.17000806778502503</v>
      </c>
      <c r="CA31" s="1">
        <f t="shared" si="25"/>
        <v>2.0752350373897267E-3</v>
      </c>
      <c r="CB31" s="1">
        <f t="shared" si="25"/>
        <v>6.0007406504534941E-2</v>
      </c>
      <c r="CC31" s="1">
        <f t="shared" si="25"/>
        <v>2.0752350373897267E-3</v>
      </c>
      <c r="CD31" s="1">
        <f t="shared" si="25"/>
        <v>2.7885969943791458E-2</v>
      </c>
      <c r="CE31" s="1">
        <f t="shared" si="25"/>
        <v>2.0752350373897267E-3</v>
      </c>
      <c r="CF31" s="1">
        <f t="shared" si="25"/>
        <v>0.44839188124156165</v>
      </c>
      <c r="CG31" s="1">
        <f t="shared" si="25"/>
        <v>0.44839188124156165</v>
      </c>
      <c r="CH31" s="1">
        <f t="shared" si="25"/>
        <v>0.47970041679467523</v>
      </c>
      <c r="CI31" s="1">
        <f t="shared" si="25"/>
        <v>0.47970041679467523</v>
      </c>
      <c r="CJ31" s="1">
        <f t="shared" si="25"/>
        <v>0.47970041679467523</v>
      </c>
      <c r="CK31" s="1">
        <f t="shared" si="25"/>
        <v>-3.7284743643942256E-3</v>
      </c>
      <c r="CL31" s="1">
        <f t="shared" si="25"/>
        <v>-3.7284743643942256E-3</v>
      </c>
      <c r="CM31" s="1">
        <f t="shared" si="25"/>
        <v>-3.7284743643942256E-3</v>
      </c>
      <c r="CN31" s="1">
        <f t="shared" si="25"/>
        <v>-6.3084289413134945E-2</v>
      </c>
      <c r="CO31" s="1">
        <f t="shared" si="25"/>
        <v>-6.3084289413134945E-2</v>
      </c>
      <c r="CP31" s="1">
        <f t="shared" si="25"/>
        <v>-6.3084289413134945E-2</v>
      </c>
      <c r="CQ31" s="1">
        <f t="shared" si="25"/>
        <v>0.12994689513136617</v>
      </c>
      <c r="CR31" s="1">
        <f t="shared" si="25"/>
        <v>0.10615853944439005</v>
      </c>
      <c r="CS31" s="1">
        <f t="shared" si="25"/>
        <v>0.19414842326383017</v>
      </c>
      <c r="CT31" s="1">
        <f t="shared" si="25"/>
        <v>0.4800712851720712</v>
      </c>
      <c r="CU31" s="1">
        <f t="shared" si="25"/>
        <v>0.77042975236562794</v>
      </c>
      <c r="CV31" s="1">
        <f t="shared" si="25"/>
        <v>0.76060332538942621</v>
      </c>
      <c r="CW31" s="1">
        <f t="shared" si="25"/>
        <v>0.44541660538191008</v>
      </c>
      <c r="CX31" s="1">
        <f t="shared" si="25"/>
        <v>0.44541660538191008</v>
      </c>
      <c r="CY31" s="1">
        <f t="shared" si="25"/>
        <v>9.0784516438450133E-3</v>
      </c>
      <c r="CZ31" s="1">
        <f t="shared" si="25"/>
        <v>9.0784516438450133E-3</v>
      </c>
      <c r="DA31" s="1">
        <f t="shared" si="25"/>
        <v>1.7048475836962709</v>
      </c>
      <c r="DB31" s="1">
        <f t="shared" si="25"/>
        <v>0.79618784854830493</v>
      </c>
      <c r="DC31" s="1">
        <f t="shared" si="25"/>
        <v>0.98200038460502614</v>
      </c>
      <c r="DD31" s="1">
        <f t="shared" si="25"/>
        <v>0.95780546760875507</v>
      </c>
      <c r="DE31" s="1">
        <f t="shared" si="25"/>
        <v>0.30010519333393892</v>
      </c>
      <c r="DF31" s="1">
        <f t="shared" si="25"/>
        <v>0.43459883402365673</v>
      </c>
      <c r="DG31" s="1">
        <f t="shared" si="25"/>
        <v>0.24133226864090529</v>
      </c>
      <c r="DH31" s="1">
        <f t="shared" si="25"/>
        <v>0.58614678770782347</v>
      </c>
      <c r="DI31" s="1">
        <f t="shared" si="25"/>
        <v>0.75696259561481982</v>
      </c>
      <c r="DJ31" s="1">
        <f t="shared" si="25"/>
        <v>0.60848688330934209</v>
      </c>
      <c r="DK31" s="1">
        <f t="shared" si="25"/>
        <v>0.25783762454822895</v>
      </c>
      <c r="DL31" s="1">
        <f t="shared" si="25"/>
        <v>0.21483462883717838</v>
      </c>
      <c r="DM31" s="1">
        <f t="shared" si="25"/>
        <v>9.3351165953460546E-2</v>
      </c>
      <c r="DN31" s="1">
        <f t="shared" si="25"/>
        <v>0.36668895744182567</v>
      </c>
      <c r="DO31" s="1">
        <f t="shared" si="25"/>
        <v>-0.21213663439231378</v>
      </c>
      <c r="DP31" s="1">
        <f t="shared" si="25"/>
        <v>-5.7989454164723002E-2</v>
      </c>
      <c r="DQ31" s="1">
        <f t="shared" si="25"/>
        <v>0.20368014190063172</v>
      </c>
      <c r="DR31" s="1">
        <f t="shared" si="25"/>
        <v>0.33330723410531515</v>
      </c>
      <c r="DS31" s="1">
        <f t="shared" si="25"/>
        <v>0.22063338333585189</v>
      </c>
      <c r="DT31" s="1">
        <f t="shared" si="25"/>
        <v>4.4824237431609529E-2</v>
      </c>
      <c r="DU31" s="1">
        <f t="shared" si="25"/>
        <v>9.1037506818109123E-3</v>
      </c>
      <c r="DV31" s="1">
        <f t="shared" si="25"/>
        <v>-9.1806624386370175E-2</v>
      </c>
      <c r="DW31" s="1">
        <f t="shared" si="25"/>
        <v>6.1382863551062664E-2</v>
      </c>
      <c r="DX31" s="1">
        <f t="shared" si="25"/>
        <v>0.26331963010509768</v>
      </c>
      <c r="DY31" s="1">
        <f t="shared" si="25"/>
        <v>0.24741734437695789</v>
      </c>
      <c r="DZ31" s="1">
        <f t="shared" si="25"/>
        <v>-0.1559142636382585</v>
      </c>
      <c r="EA31" s="1">
        <f t="shared" ref="EA31:GL31" si="26">(EA27-EA4)/EA4</f>
        <v>9.1490176329838163E-2</v>
      </c>
      <c r="EB31" s="1">
        <f t="shared" si="26"/>
        <v>-8.1731379591148651E-2</v>
      </c>
      <c r="EC31" s="1">
        <f t="shared" si="26"/>
        <v>-9.3829428316633892E-3</v>
      </c>
      <c r="ED31" s="1">
        <f t="shared" si="26"/>
        <v>0.13778575173087831</v>
      </c>
      <c r="EE31" s="1">
        <f t="shared" si="26"/>
        <v>0.31556477543882805</v>
      </c>
      <c r="EF31" s="1">
        <f t="shared" si="26"/>
        <v>0.13778575173087831</v>
      </c>
      <c r="EG31" s="1">
        <f t="shared" si="26"/>
        <v>-4.760802603675883E-2</v>
      </c>
      <c r="EH31" s="1">
        <f t="shared" si="26"/>
        <v>-4.3688717501930679E-2</v>
      </c>
      <c r="EI31" s="1">
        <f t="shared" si="26"/>
        <v>-0.18461880123848826</v>
      </c>
      <c r="EJ31" s="1">
        <f t="shared" si="26"/>
        <v>-0.12308059755837417</v>
      </c>
      <c r="EK31" s="1">
        <f t="shared" si="26"/>
        <v>-3.45300357856391E-3</v>
      </c>
      <c r="EL31" s="1">
        <f t="shared" si="26"/>
        <v>-9.1411062161679102E-2</v>
      </c>
      <c r="EM31" s="1">
        <f t="shared" si="26"/>
        <v>0.17461723044864008</v>
      </c>
      <c r="EN31" s="1">
        <f t="shared" si="26"/>
        <v>-6.1996312375546404E-2</v>
      </c>
      <c r="EO31" s="1">
        <f t="shared" si="26"/>
        <v>-0.18020309585726138</v>
      </c>
      <c r="EP31" s="1">
        <f t="shared" si="26"/>
        <v>-0.1146193435258423</v>
      </c>
      <c r="EQ31" s="1">
        <f t="shared" si="26"/>
        <v>-2.5588223465682677E-2</v>
      </c>
      <c r="ER31" s="1">
        <f t="shared" si="26"/>
        <v>-0.1599898478152437</v>
      </c>
      <c r="ES31" s="1">
        <f t="shared" si="26"/>
        <v>-0.144347325071319</v>
      </c>
      <c r="ET31" s="1">
        <f t="shared" si="26"/>
        <v>-0.1433274768294493</v>
      </c>
      <c r="EU31" s="1">
        <f t="shared" si="26"/>
        <v>2.3857901624062722E-2</v>
      </c>
      <c r="EV31" s="1">
        <f t="shared" si="26"/>
        <v>-7.1384693875850086E-2</v>
      </c>
      <c r="EW31" s="1">
        <f t="shared" si="26"/>
        <v>-0.1433274768294493</v>
      </c>
      <c r="EX31" s="1">
        <f t="shared" si="26"/>
        <v>2.6783209914417187E-2</v>
      </c>
      <c r="EY31" s="1">
        <f t="shared" si="26"/>
        <v>3.1645452291341973</v>
      </c>
      <c r="EZ31" s="1">
        <f t="shared" si="26"/>
        <v>2.1861528201652436</v>
      </c>
      <c r="FA31" s="1">
        <f t="shared" si="26"/>
        <v>2.4714799383889967</v>
      </c>
      <c r="FB31" s="1">
        <f t="shared" si="26"/>
        <v>1.5181147420061025</v>
      </c>
      <c r="FC31" s="1">
        <f t="shared" si="26"/>
        <v>1.022122444338234</v>
      </c>
      <c r="FD31" s="1">
        <f t="shared" si="26"/>
        <v>1.2768423434336236</v>
      </c>
      <c r="FE31" s="1">
        <f t="shared" si="26"/>
        <v>1.2431113457531255</v>
      </c>
      <c r="FF31" s="1">
        <f t="shared" si="26"/>
        <v>0.94606405772147029</v>
      </c>
      <c r="FG31" s="1">
        <f t="shared" si="26"/>
        <v>0.12864529839019842</v>
      </c>
      <c r="FH31" s="1">
        <f t="shared" si="26"/>
        <v>0.33385353446114358</v>
      </c>
      <c r="FI31" s="1">
        <f t="shared" si="26"/>
        <v>0.33385353446114358</v>
      </c>
      <c r="FJ31" s="1">
        <f t="shared" si="26"/>
        <v>0.67973900662603726</v>
      </c>
      <c r="FK31" s="1">
        <f t="shared" si="26"/>
        <v>0.32809924775293547</v>
      </c>
      <c r="FL31" s="1">
        <f t="shared" si="26"/>
        <v>0.1395948383944543</v>
      </c>
      <c r="FM31" s="1">
        <f t="shared" si="26"/>
        <v>0.93047177808536219</v>
      </c>
      <c r="FN31" s="1">
        <f t="shared" si="26"/>
        <v>0.73742460027682599</v>
      </c>
      <c r="FO31" s="1">
        <f t="shared" si="26"/>
        <v>0.14244447165531268</v>
      </c>
      <c r="FP31" s="1">
        <f t="shared" si="26"/>
        <v>0.14244447165531268</v>
      </c>
      <c r="FQ31" s="1">
        <f t="shared" si="26"/>
        <v>-1.1939916406216066E-2</v>
      </c>
      <c r="FR31" s="1">
        <f t="shared" si="26"/>
        <v>-0.32714926822754592</v>
      </c>
      <c r="FS31" s="1">
        <f t="shared" si="26"/>
        <v>-0.40716394984372967</v>
      </c>
      <c r="FT31" s="1">
        <f t="shared" si="26"/>
        <v>6.9132053044107675E-2</v>
      </c>
      <c r="FU31" s="1">
        <f t="shared" si="26"/>
        <v>-0.14397197104238676</v>
      </c>
      <c r="FV31" s="1">
        <f t="shared" si="26"/>
        <v>-0.3151775768339094</v>
      </c>
      <c r="FW31" s="1">
        <f t="shared" si="26"/>
        <v>-0.51084112630993528</v>
      </c>
      <c r="FX31" s="1">
        <f t="shared" si="26"/>
        <v>0.10843173552068262</v>
      </c>
      <c r="FY31" s="1">
        <f t="shared" si="26"/>
        <v>-3.501237142905278E-2</v>
      </c>
      <c r="FZ31" s="1">
        <f t="shared" si="26"/>
        <v>-4.4799118160940656E-2</v>
      </c>
      <c r="GA31" s="1">
        <f t="shared" si="26"/>
        <v>-0.12439919164752894</v>
      </c>
      <c r="GB31" s="1">
        <f t="shared" si="26"/>
        <v>-0.17912424216955838</v>
      </c>
      <c r="GC31" s="1">
        <f t="shared" si="26"/>
        <v>-0.18760729975464599</v>
      </c>
      <c r="GD31" s="1">
        <f t="shared" si="26"/>
        <v>-0.16677671769707281</v>
      </c>
      <c r="GE31" s="1">
        <f t="shared" si="26"/>
        <v>-0.22629266643299617</v>
      </c>
      <c r="GF31" s="1">
        <f t="shared" si="26"/>
        <v>-0.63816245601924604</v>
      </c>
      <c r="GG31" s="1">
        <f t="shared" si="26"/>
        <v>-0.21683796955521598</v>
      </c>
      <c r="GH31" s="1">
        <f t="shared" si="26"/>
        <v>-0.23593948249289365</v>
      </c>
      <c r="GI31" s="1">
        <f t="shared" si="26"/>
        <v>-0.25413139957639619</v>
      </c>
      <c r="GJ31" s="1">
        <f t="shared" si="26"/>
        <v>-0.34393557424030563</v>
      </c>
      <c r="GK31" s="1">
        <f t="shared" si="26"/>
        <v>-0.46805587100565321</v>
      </c>
      <c r="GL31" s="1">
        <f t="shared" si="26"/>
        <v>-0.34393557424030563</v>
      </c>
      <c r="GM31" s="1">
        <f t="shared" ref="GM31:HC31" si="27">(GM27-GM4)/GM4</f>
        <v>-0.37414965408200712</v>
      </c>
      <c r="GN31" s="1">
        <f t="shared" si="27"/>
        <v>-0.37414965408200712</v>
      </c>
      <c r="GO31" s="1">
        <f t="shared" si="27"/>
        <v>-0.37414965408200712</v>
      </c>
      <c r="GP31" s="1">
        <f t="shared" si="27"/>
        <v>1.6669997373698009E-2</v>
      </c>
      <c r="GQ31" s="1">
        <f t="shared" si="27"/>
        <v>-7.5364311351995639E-3</v>
      </c>
      <c r="GR31" s="1">
        <f t="shared" si="27"/>
        <v>-0.3912751476628743</v>
      </c>
      <c r="GS31" s="1">
        <f t="shared" si="27"/>
        <v>-0.31518454112073357</v>
      </c>
      <c r="GT31" s="1">
        <f t="shared" si="27"/>
        <v>-0.36786265334221563</v>
      </c>
      <c r="GU31" s="1">
        <f t="shared" si="27"/>
        <v>-0.44474422253032453</v>
      </c>
      <c r="GV31" s="1">
        <f t="shared" si="27"/>
        <v>-5.4936937193704911E-2</v>
      </c>
      <c r="GW31" s="1">
        <f t="shared" si="27"/>
        <v>-0.26495095115065936</v>
      </c>
      <c r="GX31" s="1">
        <f t="shared" si="27"/>
        <v>-0.17306982004449181</v>
      </c>
      <c r="GY31" s="1">
        <f t="shared" si="27"/>
        <v>-0.23353451639101946</v>
      </c>
      <c r="GZ31" s="1">
        <f t="shared" si="27"/>
        <v>-0.22488764724935875</v>
      </c>
      <c r="HA31" s="1">
        <f t="shared" si="27"/>
        <v>-0.2546996608166911</v>
      </c>
      <c r="HB31" s="1">
        <f t="shared" si="27"/>
        <v>-0.24697405617982673</v>
      </c>
      <c r="HC31" s="1">
        <f t="shared" si="27"/>
        <v>-0.12848845743655776</v>
      </c>
      <c r="HE31" s="1">
        <f>AVERAGE(B31:HC31)</f>
        <v>0.10483373808536944</v>
      </c>
    </row>
    <row r="36" spans="1:213" x14ac:dyDescent="0.3">
      <c r="A36" s="1" t="s">
        <v>1151</v>
      </c>
      <c r="B36" s="1">
        <f>6.5088*B4^0.2964</f>
        <v>18.670790043438785</v>
      </c>
      <c r="C36" s="1">
        <f t="shared" ref="C36:BN36" si="28">6.5088*C4^0.2964</f>
        <v>18.670790043438785</v>
      </c>
      <c r="D36" s="1">
        <f t="shared" si="28"/>
        <v>21.347372486113279</v>
      </c>
      <c r="E36" s="1">
        <f t="shared" si="28"/>
        <v>21.347372486113279</v>
      </c>
      <c r="F36" s="1">
        <f t="shared" si="28"/>
        <v>24.702357729595956</v>
      </c>
      <c r="G36" s="1">
        <f t="shared" si="28"/>
        <v>23.402868124698845</v>
      </c>
      <c r="H36" s="1">
        <f t="shared" si="28"/>
        <v>24.702357729595956</v>
      </c>
      <c r="I36" s="1">
        <f t="shared" si="28"/>
        <v>28.158743816152779</v>
      </c>
      <c r="J36" s="1">
        <f t="shared" si="28"/>
        <v>26.901112967076021</v>
      </c>
      <c r="K36" s="1">
        <f t="shared" si="28"/>
        <v>29.826753647913197</v>
      </c>
      <c r="L36" s="1">
        <f t="shared" si="28"/>
        <v>29.826753647913197</v>
      </c>
      <c r="M36" s="1">
        <f t="shared" si="28"/>
        <v>33.438773953902519</v>
      </c>
      <c r="N36" s="1">
        <f t="shared" si="28"/>
        <v>33.438773953902519</v>
      </c>
      <c r="O36" s="1">
        <f t="shared" si="28"/>
        <v>33.036614751571555</v>
      </c>
      <c r="P36" s="1">
        <f t="shared" si="28"/>
        <v>35.295526678485913</v>
      </c>
      <c r="Q36" s="1">
        <f t="shared" si="28"/>
        <v>38.437179187669607</v>
      </c>
      <c r="R36" s="1">
        <f t="shared" si="28"/>
        <v>38.437179187669607</v>
      </c>
      <c r="S36" s="1">
        <f t="shared" si="28"/>
        <v>36.945597559924998</v>
      </c>
      <c r="T36" s="1">
        <f t="shared" si="28"/>
        <v>35.295526678485913</v>
      </c>
      <c r="U36" s="1">
        <f t="shared" si="28"/>
        <v>35.295526678485913</v>
      </c>
      <c r="V36" s="1">
        <f t="shared" si="28"/>
        <v>33.438773953902519</v>
      </c>
      <c r="W36" s="1">
        <f t="shared" si="28"/>
        <v>33.438773953902519</v>
      </c>
      <c r="X36" s="1">
        <f t="shared" si="28"/>
        <v>33.438773953902519</v>
      </c>
      <c r="Y36" s="1">
        <f t="shared" si="28"/>
        <v>38.437179187669607</v>
      </c>
      <c r="Z36" s="1">
        <f t="shared" si="28"/>
        <v>41.065360166770702</v>
      </c>
      <c r="AA36" s="1">
        <f t="shared" si="28"/>
        <v>38.437179187669607</v>
      </c>
      <c r="AB36" s="1">
        <f t="shared" si="28"/>
        <v>41.065360166770702</v>
      </c>
      <c r="AC36" s="1">
        <f t="shared" si="28"/>
        <v>36.945597559924998</v>
      </c>
      <c r="AD36" s="1">
        <f t="shared" si="28"/>
        <v>36.945597559924998</v>
      </c>
      <c r="AE36" s="1">
        <f t="shared" si="28"/>
        <v>41.065360166770702</v>
      </c>
      <c r="AF36" s="1">
        <f t="shared" si="28"/>
        <v>46.309392664771899</v>
      </c>
      <c r="AG36" s="1">
        <f t="shared" si="28"/>
        <v>41.065360166770702</v>
      </c>
      <c r="AH36" s="1">
        <f t="shared" si="28"/>
        <v>41.065360166770702</v>
      </c>
      <c r="AI36" s="1">
        <f t="shared" si="28"/>
        <v>41.065360166770702</v>
      </c>
      <c r="AJ36" s="1">
        <f t="shared" si="28"/>
        <v>41.065360166770702</v>
      </c>
      <c r="AK36" s="1">
        <f t="shared" si="28"/>
        <v>44.386249067944725</v>
      </c>
      <c r="AL36" s="1">
        <f t="shared" si="28"/>
        <v>44.386249067944725</v>
      </c>
      <c r="AM36" s="1">
        <f t="shared" si="28"/>
        <v>44.386249067944725</v>
      </c>
      <c r="AN36" s="1">
        <f t="shared" si="28"/>
        <v>48.88081143516861</v>
      </c>
      <c r="AO36" s="1">
        <f t="shared" si="28"/>
        <v>48.88081143516861</v>
      </c>
      <c r="AP36" s="1">
        <f t="shared" si="28"/>
        <v>48.88081143516861</v>
      </c>
      <c r="AQ36" s="1">
        <f t="shared" si="28"/>
        <v>48.88081143516861</v>
      </c>
      <c r="AR36" s="1">
        <f t="shared" si="28"/>
        <v>51.876386682181028</v>
      </c>
      <c r="AS36" s="1">
        <f t="shared" si="28"/>
        <v>51.876386682181028</v>
      </c>
      <c r="AT36" s="1">
        <f t="shared" si="28"/>
        <v>51.876386682181028</v>
      </c>
      <c r="AU36" s="1">
        <f t="shared" si="28"/>
        <v>51.876386682181028</v>
      </c>
      <c r="AV36" s="1">
        <f t="shared" si="28"/>
        <v>51.876386682181028</v>
      </c>
      <c r="AW36" s="1">
        <f t="shared" si="28"/>
        <v>48.88081143516861</v>
      </c>
      <c r="AX36" s="1">
        <f t="shared" si="28"/>
        <v>51.876386682181028</v>
      </c>
      <c r="AY36" s="1">
        <f t="shared" si="28"/>
        <v>53.879685836858187</v>
      </c>
      <c r="AZ36" s="1">
        <f t="shared" si="28"/>
        <v>53.879685836858187</v>
      </c>
      <c r="BA36" s="1">
        <f t="shared" si="28"/>
        <v>53.879685836858187</v>
      </c>
      <c r="BB36" s="1">
        <f t="shared" si="28"/>
        <v>68.428743801677058</v>
      </c>
      <c r="BC36" s="1">
        <f t="shared" si="28"/>
        <v>68.428743801677058</v>
      </c>
      <c r="BD36" s="1">
        <f t="shared" si="28"/>
        <v>78.76134355907574</v>
      </c>
      <c r="BE36" s="1">
        <f t="shared" si="28"/>
        <v>58.50098358174418</v>
      </c>
      <c r="BF36" s="1">
        <f t="shared" si="28"/>
        <v>58.50098358174418</v>
      </c>
      <c r="BG36" s="1">
        <f t="shared" si="28"/>
        <v>78.76134355907574</v>
      </c>
      <c r="BH36" s="1">
        <f t="shared" si="28"/>
        <v>58.50098358174418</v>
      </c>
      <c r="BI36" s="1">
        <f t="shared" si="28"/>
        <v>78.76134355907574</v>
      </c>
      <c r="BJ36" s="1">
        <f t="shared" si="28"/>
        <v>60.999109394944533</v>
      </c>
      <c r="BK36" s="1">
        <f t="shared" si="28"/>
        <v>60.999109394944533</v>
      </c>
      <c r="BL36" s="1">
        <f t="shared" si="28"/>
        <v>68.428743801677058</v>
      </c>
      <c r="BM36" s="1">
        <f t="shared" si="28"/>
        <v>67.695086358263865</v>
      </c>
      <c r="BN36" s="1">
        <f t="shared" si="28"/>
        <v>72.482185183204081</v>
      </c>
      <c r="BO36" s="1">
        <f t="shared" ref="BO36:DZ36" si="29">6.5088*BO4^0.2964</f>
        <v>62.835738820349214</v>
      </c>
      <c r="BP36" s="1">
        <f t="shared" si="29"/>
        <v>68.428743801677058</v>
      </c>
      <c r="BQ36" s="1">
        <f t="shared" si="29"/>
        <v>60.999109394944533</v>
      </c>
      <c r="BR36" s="1">
        <f t="shared" si="29"/>
        <v>60.999109394944533</v>
      </c>
      <c r="BS36" s="1">
        <f t="shared" si="29"/>
        <v>60.999109394944533</v>
      </c>
      <c r="BT36" s="1">
        <f t="shared" si="29"/>
        <v>72.482185183204081</v>
      </c>
      <c r="BU36" s="1">
        <f t="shared" si="29"/>
        <v>63.708152284267854</v>
      </c>
      <c r="BV36" s="1">
        <f t="shared" si="29"/>
        <v>71.191374908094375</v>
      </c>
      <c r="BW36" s="1">
        <f t="shared" si="29"/>
        <v>63.708152284267854</v>
      </c>
      <c r="BX36" s="1">
        <f t="shared" si="29"/>
        <v>63.708152284267854</v>
      </c>
      <c r="BY36" s="1">
        <f t="shared" si="29"/>
        <v>65.37256701586486</v>
      </c>
      <c r="BZ36" s="1">
        <f t="shared" si="29"/>
        <v>65.37256701586486</v>
      </c>
      <c r="CA36" s="1">
        <f t="shared" si="29"/>
        <v>69.842482363899109</v>
      </c>
      <c r="CB36" s="1">
        <f t="shared" si="29"/>
        <v>71.191374908094375</v>
      </c>
      <c r="CC36" s="1">
        <f t="shared" si="29"/>
        <v>69.842482363899109</v>
      </c>
      <c r="CD36" s="1">
        <f t="shared" si="29"/>
        <v>71.843661618888191</v>
      </c>
      <c r="CE36" s="1">
        <f t="shared" si="29"/>
        <v>69.842482363899109</v>
      </c>
      <c r="CF36" s="1">
        <f t="shared" si="29"/>
        <v>68.428743801677058</v>
      </c>
      <c r="CG36" s="1">
        <f t="shared" si="29"/>
        <v>68.428743801677058</v>
      </c>
      <c r="CH36" s="1">
        <f t="shared" si="29"/>
        <v>69.842482363899109</v>
      </c>
      <c r="CI36" s="1">
        <f t="shared" si="29"/>
        <v>69.842482363899109</v>
      </c>
      <c r="CJ36" s="1">
        <f t="shared" si="29"/>
        <v>69.842482363899109</v>
      </c>
      <c r="CK36" s="1">
        <f t="shared" si="29"/>
        <v>83.58809508507963</v>
      </c>
      <c r="CL36" s="1">
        <f t="shared" si="29"/>
        <v>83.58809508507963</v>
      </c>
      <c r="CM36" s="1">
        <f t="shared" si="29"/>
        <v>83.58809508507963</v>
      </c>
      <c r="CN36" s="1">
        <f t="shared" si="29"/>
        <v>89.781733394575227</v>
      </c>
      <c r="CO36" s="1">
        <f t="shared" si="29"/>
        <v>89.781733394575227</v>
      </c>
      <c r="CP36" s="1">
        <f t="shared" si="29"/>
        <v>89.781733394575227</v>
      </c>
      <c r="CQ36" s="1">
        <f t="shared" si="29"/>
        <v>97.669569361237805</v>
      </c>
      <c r="CR36" s="1">
        <f t="shared" si="29"/>
        <v>98.287480726971623</v>
      </c>
      <c r="CS36" s="1">
        <f t="shared" si="29"/>
        <v>96.082786802241799</v>
      </c>
      <c r="CT36" s="1">
        <f t="shared" si="29"/>
        <v>90.159999673841185</v>
      </c>
      <c r="CU36" s="1">
        <f t="shared" si="29"/>
        <v>90.159999673841185</v>
      </c>
      <c r="CV36" s="1">
        <f t="shared" si="29"/>
        <v>89.781733394575227</v>
      </c>
      <c r="CW36" s="1">
        <f t="shared" si="29"/>
        <v>96.724926127105817</v>
      </c>
      <c r="CX36" s="1">
        <f t="shared" si="29"/>
        <v>96.724926127105817</v>
      </c>
      <c r="CY36" s="1">
        <f t="shared" si="29"/>
        <v>112.53675188632378</v>
      </c>
      <c r="CZ36" s="1">
        <f t="shared" si="29"/>
        <v>112.53675188632378</v>
      </c>
      <c r="DA36" s="1">
        <f t="shared" si="29"/>
        <v>29.826753647913197</v>
      </c>
      <c r="DB36" s="1">
        <f t="shared" si="29"/>
        <v>33.674662567393163</v>
      </c>
      <c r="DC36" s="1">
        <f t="shared" si="29"/>
        <v>32.706311267222119</v>
      </c>
      <c r="DD36" s="1">
        <f t="shared" si="29"/>
        <v>29.826753647913197</v>
      </c>
      <c r="DE36" s="1">
        <f t="shared" si="29"/>
        <v>33.674662567393163</v>
      </c>
      <c r="DF36" s="1">
        <f t="shared" si="29"/>
        <v>32.706311267222119</v>
      </c>
      <c r="DG36" s="1">
        <f t="shared" si="29"/>
        <v>40.062896790338101</v>
      </c>
      <c r="DH36" s="1">
        <f t="shared" si="29"/>
        <v>37.2553791962914</v>
      </c>
      <c r="DI36" s="1">
        <f t="shared" si="29"/>
        <v>36.142913229472256</v>
      </c>
      <c r="DJ36" s="1">
        <f t="shared" si="29"/>
        <v>37.101255879227338</v>
      </c>
      <c r="DK36" s="1">
        <f t="shared" si="29"/>
        <v>42.580238222077803</v>
      </c>
      <c r="DL36" s="1">
        <f t="shared" si="29"/>
        <v>43.021537351986261</v>
      </c>
      <c r="DM36" s="1">
        <f t="shared" si="29"/>
        <v>44.386249067944725</v>
      </c>
      <c r="DN36" s="1">
        <f t="shared" si="29"/>
        <v>41.545531366693169</v>
      </c>
      <c r="DO36" s="1">
        <f t="shared" si="29"/>
        <v>42.241995705528034</v>
      </c>
      <c r="DP36" s="1">
        <f t="shared" si="29"/>
        <v>40.062896790338101</v>
      </c>
      <c r="DQ36" s="1">
        <f t="shared" si="29"/>
        <v>37.2553791962914</v>
      </c>
      <c r="DR36" s="1">
        <f t="shared" si="29"/>
        <v>36.142913229472256</v>
      </c>
      <c r="DS36" s="1">
        <f t="shared" si="29"/>
        <v>37.101255879227338</v>
      </c>
      <c r="DT36" s="1">
        <f t="shared" si="29"/>
        <v>42.580238222077803</v>
      </c>
      <c r="DU36" s="1">
        <f t="shared" si="29"/>
        <v>43.021537351986261</v>
      </c>
      <c r="DV36" s="1">
        <f t="shared" si="29"/>
        <v>44.386249067944725</v>
      </c>
      <c r="DW36" s="1">
        <f t="shared" si="29"/>
        <v>41.545531366693169</v>
      </c>
      <c r="DX36" s="1">
        <f t="shared" si="29"/>
        <v>44.48717704140897</v>
      </c>
      <c r="DY36" s="1">
        <f t="shared" si="29"/>
        <v>50.654433394567704</v>
      </c>
      <c r="DZ36" s="1">
        <f t="shared" si="29"/>
        <v>56.871459806059242</v>
      </c>
      <c r="EA36" s="1">
        <f t="shared" ref="EA36:GL36" si="30">6.5088*EA4^0.2964</f>
        <v>52.699473323685133</v>
      </c>
      <c r="EB36" s="1">
        <f t="shared" si="30"/>
        <v>59.830883450326496</v>
      </c>
      <c r="EC36" s="1">
        <f t="shared" si="30"/>
        <v>58.50098358174418</v>
      </c>
      <c r="ED36" s="1">
        <f t="shared" si="30"/>
        <v>60.518844480190928</v>
      </c>
      <c r="EE36" s="1">
        <f t="shared" si="30"/>
        <v>57.969838407641497</v>
      </c>
      <c r="EF36" s="1">
        <f t="shared" si="30"/>
        <v>60.518844480190928</v>
      </c>
      <c r="EG36" s="1">
        <f t="shared" si="30"/>
        <v>65.693631710814358</v>
      </c>
      <c r="EH36" s="1">
        <f t="shared" si="30"/>
        <v>65.613714775715295</v>
      </c>
      <c r="EI36" s="1">
        <f t="shared" si="30"/>
        <v>68.788674875854625</v>
      </c>
      <c r="EJ36" s="1">
        <f t="shared" si="30"/>
        <v>67.321069056496881</v>
      </c>
      <c r="EK36" s="1">
        <f t="shared" si="30"/>
        <v>60.999109394944533</v>
      </c>
      <c r="EL36" s="1">
        <f t="shared" si="30"/>
        <v>68.931403487614816</v>
      </c>
      <c r="EM36" s="1">
        <f t="shared" si="30"/>
        <v>63.879270599047445</v>
      </c>
      <c r="EN36" s="1">
        <f t="shared" si="30"/>
        <v>68.283504845482554</v>
      </c>
      <c r="EO36" s="1">
        <f t="shared" si="30"/>
        <v>67.695086358263865</v>
      </c>
      <c r="EP36" s="1">
        <f t="shared" si="30"/>
        <v>66.168356160821872</v>
      </c>
      <c r="EQ36" s="1">
        <f t="shared" si="30"/>
        <v>66.168356160821872</v>
      </c>
      <c r="ER36" s="1">
        <f t="shared" si="30"/>
        <v>69.144190016033434</v>
      </c>
      <c r="ES36" s="1">
        <f t="shared" si="30"/>
        <v>77.167071064267631</v>
      </c>
      <c r="ET36" s="1">
        <f t="shared" si="30"/>
        <v>77.139830700589201</v>
      </c>
      <c r="EU36" s="1">
        <f t="shared" si="30"/>
        <v>73.169477914510011</v>
      </c>
      <c r="EV36" s="1">
        <f t="shared" si="30"/>
        <v>75.317944109951227</v>
      </c>
      <c r="EW36" s="1">
        <f t="shared" si="30"/>
        <v>77.139830700589201</v>
      </c>
      <c r="EX36" s="1">
        <f t="shared" si="30"/>
        <v>73.1076283266123</v>
      </c>
      <c r="EY36" s="1">
        <f t="shared" si="30"/>
        <v>33.036614751571555</v>
      </c>
      <c r="EZ36" s="1">
        <f t="shared" si="30"/>
        <v>37.408003656416767</v>
      </c>
      <c r="FA36" s="1">
        <f t="shared" si="30"/>
        <v>36.469029628063396</v>
      </c>
      <c r="FB36" s="1">
        <f t="shared" si="30"/>
        <v>41.780756059555522</v>
      </c>
      <c r="FC36" s="1">
        <f t="shared" si="30"/>
        <v>44.587564377579348</v>
      </c>
      <c r="FD36" s="1">
        <f t="shared" si="30"/>
        <v>44.687418035523649</v>
      </c>
      <c r="FE36" s="1">
        <f t="shared" si="30"/>
        <v>44.885551451431418</v>
      </c>
      <c r="FF36" s="1">
        <f t="shared" si="30"/>
        <v>18.265146297097068</v>
      </c>
      <c r="FG36" s="1">
        <f t="shared" si="30"/>
        <v>27.546963687551585</v>
      </c>
      <c r="FH36" s="1">
        <f t="shared" si="30"/>
        <v>26.216198625133622</v>
      </c>
      <c r="FI36" s="1">
        <f t="shared" si="30"/>
        <v>26.216198625133622</v>
      </c>
      <c r="FJ36" s="1">
        <f t="shared" si="30"/>
        <v>20.114679449878349</v>
      </c>
      <c r="FK36" s="1">
        <f t="shared" si="30"/>
        <v>27.733874967236755</v>
      </c>
      <c r="FL36" s="1">
        <f t="shared" si="30"/>
        <v>29.021191720056507</v>
      </c>
      <c r="FM36" s="1">
        <f t="shared" si="30"/>
        <v>23.121408081030374</v>
      </c>
      <c r="FN36" s="1">
        <f t="shared" si="30"/>
        <v>23.854855987354021</v>
      </c>
      <c r="FO36" s="1">
        <f t="shared" si="30"/>
        <v>30.922273074027245</v>
      </c>
      <c r="FP36" s="1">
        <f t="shared" si="30"/>
        <v>30.922273074027245</v>
      </c>
      <c r="FQ36" s="1">
        <f t="shared" si="30"/>
        <v>32.281963975500197</v>
      </c>
      <c r="FR36" s="1">
        <f t="shared" si="30"/>
        <v>36.175839948090136</v>
      </c>
      <c r="FS36" s="1">
        <f t="shared" si="30"/>
        <v>37.559164072558914</v>
      </c>
      <c r="FT36" s="1">
        <f t="shared" si="30"/>
        <v>32.913671983715901</v>
      </c>
      <c r="FU36" s="1">
        <f t="shared" si="30"/>
        <v>35.15537946661474</v>
      </c>
      <c r="FV36" s="1">
        <f t="shared" si="30"/>
        <v>37.559164072558914</v>
      </c>
      <c r="FW36" s="1">
        <f t="shared" si="30"/>
        <v>41.498105236301832</v>
      </c>
      <c r="FX36" s="1">
        <f t="shared" si="30"/>
        <v>37.559164072558914</v>
      </c>
      <c r="FY36" s="1">
        <f t="shared" si="30"/>
        <v>39.134104986696933</v>
      </c>
      <c r="FZ36" s="1">
        <f t="shared" si="30"/>
        <v>42.241995705528034</v>
      </c>
      <c r="GA36" s="1">
        <f t="shared" si="30"/>
        <v>43.345593870337787</v>
      </c>
      <c r="GB36" s="1">
        <f t="shared" si="30"/>
        <v>44.182742643068629</v>
      </c>
      <c r="GC36" s="1">
        <f t="shared" si="30"/>
        <v>47.203782331024783</v>
      </c>
      <c r="GD36" s="1">
        <f t="shared" si="30"/>
        <v>46.850881563279543</v>
      </c>
      <c r="GE36" s="1">
        <f t="shared" si="30"/>
        <v>47.89137512449242</v>
      </c>
      <c r="GF36" s="1">
        <f t="shared" si="30"/>
        <v>77.167071064267631</v>
      </c>
      <c r="GG36" s="1">
        <f t="shared" si="30"/>
        <v>50.431388661299543</v>
      </c>
      <c r="GH36" s="1">
        <f t="shared" si="30"/>
        <v>50.801844475297294</v>
      </c>
      <c r="GI36" s="1">
        <f t="shared" si="30"/>
        <v>51.165996307036522</v>
      </c>
      <c r="GJ36" s="1">
        <f t="shared" si="30"/>
        <v>56.871459806059242</v>
      </c>
      <c r="GK36" s="1">
        <f t="shared" si="30"/>
        <v>60.518844480190928</v>
      </c>
      <c r="GL36" s="1">
        <f t="shared" si="30"/>
        <v>56.871459806059242</v>
      </c>
      <c r="GM36" s="1">
        <f t="shared" ref="GM36:HC36" si="31">6.5088*GM4^0.2964</f>
        <v>61.933584704440548</v>
      </c>
      <c r="GN36" s="1">
        <f t="shared" si="31"/>
        <v>61.933584704440548</v>
      </c>
      <c r="GO36" s="1">
        <f t="shared" si="31"/>
        <v>61.933584704440548</v>
      </c>
      <c r="GP36" s="1">
        <f t="shared" si="31"/>
        <v>50.801844475297294</v>
      </c>
      <c r="GQ36" s="1">
        <f t="shared" si="31"/>
        <v>51.165996307036522</v>
      </c>
      <c r="GR36" s="1">
        <f t="shared" si="31"/>
        <v>67.695086358263865</v>
      </c>
      <c r="GS36" s="1">
        <f t="shared" si="31"/>
        <v>65.37256701586486</v>
      </c>
      <c r="GT36" s="1">
        <f t="shared" si="31"/>
        <v>66.942052990597858</v>
      </c>
      <c r="GU36" s="1">
        <f t="shared" si="31"/>
        <v>69.565160275391278</v>
      </c>
      <c r="GV36" s="1">
        <f t="shared" si="31"/>
        <v>65.773318527988735</v>
      </c>
      <c r="GW36" s="1">
        <f t="shared" si="31"/>
        <v>70.859841252950332</v>
      </c>
      <c r="GX36" s="1">
        <f t="shared" si="31"/>
        <v>68.428743801677058</v>
      </c>
      <c r="GY36" s="1">
        <f t="shared" si="31"/>
        <v>66.865635565441494</v>
      </c>
      <c r="GZ36" s="1">
        <f t="shared" si="31"/>
        <v>74.618032692027498</v>
      </c>
      <c r="HA36" s="1">
        <f t="shared" si="31"/>
        <v>75.490530343285769</v>
      </c>
      <c r="HB36" s="1">
        <f t="shared" si="31"/>
        <v>80.696375950778702</v>
      </c>
      <c r="HC36" s="1">
        <f t="shared" si="31"/>
        <v>77.275804905041326</v>
      </c>
    </row>
    <row r="37" spans="1:213" x14ac:dyDescent="0.3">
      <c r="A37" s="1" t="s">
        <v>1152</v>
      </c>
      <c r="B37" s="1">
        <f>1/B36*41.165*B4^0.58311</f>
        <v>17.527781142110019</v>
      </c>
      <c r="C37" s="1">
        <f t="shared" ref="C37:BN37" si="32">1/C36*41.165*C4^0.58311</f>
        <v>17.527781142110019</v>
      </c>
      <c r="D37" s="1">
        <f t="shared" si="32"/>
        <v>19.952925433502664</v>
      </c>
      <c r="E37" s="1">
        <f t="shared" si="32"/>
        <v>19.952925433502664</v>
      </c>
      <c r="F37" s="1">
        <f t="shared" si="32"/>
        <v>22.978837964748664</v>
      </c>
      <c r="G37" s="1">
        <f t="shared" si="32"/>
        <v>21.808510648937933</v>
      </c>
      <c r="H37" s="1">
        <f t="shared" si="32"/>
        <v>22.978837964748664</v>
      </c>
      <c r="I37" s="1">
        <f t="shared" si="32"/>
        <v>26.082160432699702</v>
      </c>
      <c r="J37" s="1">
        <f t="shared" si="32"/>
        <v>24.954521566572851</v>
      </c>
      <c r="K37" s="1">
        <f t="shared" si="32"/>
        <v>27.575233783645935</v>
      </c>
      <c r="L37" s="1">
        <f t="shared" si="32"/>
        <v>27.575233783645935</v>
      </c>
      <c r="M37" s="1">
        <f t="shared" si="32"/>
        <v>30.79928061585348</v>
      </c>
      <c r="N37" s="1">
        <f t="shared" si="32"/>
        <v>30.79928061585348</v>
      </c>
      <c r="O37" s="1">
        <f t="shared" si="32"/>
        <v>30.440904873992171</v>
      </c>
      <c r="P37" s="1">
        <f t="shared" si="32"/>
        <v>32.452086714916859</v>
      </c>
      <c r="Q37" s="1">
        <f t="shared" si="32"/>
        <v>35.242265037510677</v>
      </c>
      <c r="R37" s="1">
        <f t="shared" si="32"/>
        <v>35.242265037510677</v>
      </c>
      <c r="S37" s="1">
        <f t="shared" si="32"/>
        <v>33.918523735920616</v>
      </c>
      <c r="T37" s="1">
        <f t="shared" si="32"/>
        <v>32.452086714916859</v>
      </c>
      <c r="U37" s="1">
        <f t="shared" si="32"/>
        <v>32.452086714916859</v>
      </c>
      <c r="V37" s="1">
        <f t="shared" si="32"/>
        <v>30.79928061585348</v>
      </c>
      <c r="W37" s="1">
        <f t="shared" si="32"/>
        <v>30.79928061585348</v>
      </c>
      <c r="X37" s="1">
        <f t="shared" si="32"/>
        <v>30.79928061585348</v>
      </c>
      <c r="Y37" s="1">
        <f t="shared" si="32"/>
        <v>35.242265037510677</v>
      </c>
      <c r="Z37" s="1">
        <f t="shared" si="32"/>
        <v>37.570665056166305</v>
      </c>
      <c r="AA37" s="1">
        <f t="shared" si="32"/>
        <v>35.242265037510677</v>
      </c>
      <c r="AB37" s="1">
        <f t="shared" si="32"/>
        <v>37.570665056166305</v>
      </c>
      <c r="AC37" s="1">
        <f t="shared" si="32"/>
        <v>33.918523735920616</v>
      </c>
      <c r="AD37" s="1">
        <f t="shared" si="32"/>
        <v>33.918523735920616</v>
      </c>
      <c r="AE37" s="1">
        <f t="shared" si="32"/>
        <v>37.570665056166305</v>
      </c>
      <c r="AF37" s="1">
        <f t="shared" si="32"/>
        <v>42.202289045813096</v>
      </c>
      <c r="AG37" s="1">
        <f t="shared" si="32"/>
        <v>37.570665056166305</v>
      </c>
      <c r="AH37" s="1">
        <f t="shared" si="32"/>
        <v>37.570665056166305</v>
      </c>
      <c r="AI37" s="1">
        <f t="shared" si="32"/>
        <v>37.570665056166305</v>
      </c>
      <c r="AJ37" s="1">
        <f t="shared" si="32"/>
        <v>37.570665056166305</v>
      </c>
      <c r="AK37" s="1">
        <f t="shared" si="32"/>
        <v>40.505834257671715</v>
      </c>
      <c r="AL37" s="1">
        <f t="shared" si="32"/>
        <v>40.505834257671715</v>
      </c>
      <c r="AM37" s="1">
        <f t="shared" si="32"/>
        <v>40.505834257671715</v>
      </c>
      <c r="AN37" s="1">
        <f t="shared" si="32"/>
        <v>44.4670237842424</v>
      </c>
      <c r="AO37" s="1">
        <f t="shared" si="32"/>
        <v>44.4670237842424</v>
      </c>
      <c r="AP37" s="1">
        <f t="shared" si="32"/>
        <v>44.4670237842424</v>
      </c>
      <c r="AQ37" s="1">
        <f t="shared" si="32"/>
        <v>44.4670237842424</v>
      </c>
      <c r="AR37" s="1">
        <f t="shared" si="32"/>
        <v>47.100431908256589</v>
      </c>
      <c r="AS37" s="1">
        <f t="shared" si="32"/>
        <v>47.100431908256589</v>
      </c>
      <c r="AT37" s="1">
        <f t="shared" si="32"/>
        <v>47.100431908256589</v>
      </c>
      <c r="AU37" s="1">
        <f t="shared" si="32"/>
        <v>47.100431908256589</v>
      </c>
      <c r="AV37" s="1">
        <f t="shared" si="32"/>
        <v>47.100431908256589</v>
      </c>
      <c r="AW37" s="1">
        <f t="shared" si="32"/>
        <v>44.4670237842424</v>
      </c>
      <c r="AX37" s="1">
        <f t="shared" si="32"/>
        <v>47.100431908256589</v>
      </c>
      <c r="AY37" s="1">
        <f t="shared" si="32"/>
        <v>48.858739971717782</v>
      </c>
      <c r="AZ37" s="1">
        <f t="shared" si="32"/>
        <v>48.858739971717782</v>
      </c>
      <c r="BA37" s="1">
        <f t="shared" si="32"/>
        <v>48.858739971717782</v>
      </c>
      <c r="BB37" s="1">
        <f t="shared" si="32"/>
        <v>61.568967697231606</v>
      </c>
      <c r="BC37" s="1">
        <f t="shared" si="32"/>
        <v>61.568967697231606</v>
      </c>
      <c r="BD37" s="1">
        <f t="shared" si="32"/>
        <v>70.540697995139993</v>
      </c>
      <c r="BE37" s="1">
        <f t="shared" si="32"/>
        <v>52.906863336150678</v>
      </c>
      <c r="BF37" s="1">
        <f t="shared" si="32"/>
        <v>52.906863336150678</v>
      </c>
      <c r="BG37" s="1">
        <f t="shared" si="32"/>
        <v>70.540697995139993</v>
      </c>
      <c r="BH37" s="1">
        <f t="shared" si="32"/>
        <v>52.906863336150678</v>
      </c>
      <c r="BI37" s="1">
        <f t="shared" si="32"/>
        <v>70.540697995139993</v>
      </c>
      <c r="BJ37" s="1">
        <f t="shared" si="32"/>
        <v>55.090744027160426</v>
      </c>
      <c r="BK37" s="1">
        <f t="shared" si="32"/>
        <v>55.090744027160426</v>
      </c>
      <c r="BL37" s="1">
        <f t="shared" si="32"/>
        <v>61.568967697231606</v>
      </c>
      <c r="BM37" s="1">
        <f t="shared" si="32"/>
        <v>60.930325424019351</v>
      </c>
      <c r="BN37" s="1">
        <f t="shared" si="32"/>
        <v>65.09348343476826</v>
      </c>
      <c r="BO37" s="1">
        <f t="shared" ref="BO37:DZ37" si="33">1/BO36*41.165*BO4^0.58311</f>
        <v>56.694468318986523</v>
      </c>
      <c r="BP37" s="1">
        <f t="shared" si="33"/>
        <v>61.568967697231606</v>
      </c>
      <c r="BQ37" s="1">
        <f t="shared" si="33"/>
        <v>55.090744027160426</v>
      </c>
      <c r="BR37" s="1">
        <f t="shared" si="33"/>
        <v>55.090744027160426</v>
      </c>
      <c r="BS37" s="1">
        <f t="shared" si="33"/>
        <v>55.090744027160426</v>
      </c>
      <c r="BT37" s="1">
        <f t="shared" si="33"/>
        <v>65.09348343476826</v>
      </c>
      <c r="BU37" s="1">
        <f t="shared" si="33"/>
        <v>57.45571051795941</v>
      </c>
      <c r="BV37" s="1">
        <f t="shared" si="33"/>
        <v>63.97182538265551</v>
      </c>
      <c r="BW37" s="1">
        <f t="shared" si="33"/>
        <v>57.45571051795941</v>
      </c>
      <c r="BX37" s="1">
        <f t="shared" si="33"/>
        <v>57.45571051795941</v>
      </c>
      <c r="BY37" s="1">
        <f t="shared" si="33"/>
        <v>58.907088475153685</v>
      </c>
      <c r="BZ37" s="1">
        <f t="shared" si="33"/>
        <v>58.907088475153685</v>
      </c>
      <c r="CA37" s="1">
        <f t="shared" si="33"/>
        <v>62.798985484568561</v>
      </c>
      <c r="CB37" s="1">
        <f t="shared" si="33"/>
        <v>63.97182538265551</v>
      </c>
      <c r="CC37" s="1">
        <f t="shared" si="33"/>
        <v>62.798985484568561</v>
      </c>
      <c r="CD37" s="1">
        <f t="shared" si="33"/>
        <v>64.538716548844292</v>
      </c>
      <c r="CE37" s="1">
        <f t="shared" si="33"/>
        <v>62.798985484568561</v>
      </c>
      <c r="CF37" s="1">
        <f t="shared" si="33"/>
        <v>61.568967697231606</v>
      </c>
      <c r="CG37" s="1">
        <f t="shared" si="33"/>
        <v>61.568967697231606</v>
      </c>
      <c r="CH37" s="1">
        <f t="shared" si="33"/>
        <v>62.798985484568561</v>
      </c>
      <c r="CI37" s="1">
        <f t="shared" si="33"/>
        <v>62.798985484568561</v>
      </c>
      <c r="CJ37" s="1">
        <f t="shared" si="33"/>
        <v>62.798985484568561</v>
      </c>
      <c r="CK37" s="1">
        <f t="shared" si="33"/>
        <v>74.718230723108604</v>
      </c>
      <c r="CL37" s="1">
        <f t="shared" si="33"/>
        <v>74.718230723108604</v>
      </c>
      <c r="CM37" s="1">
        <f t="shared" si="33"/>
        <v>74.718230723108604</v>
      </c>
      <c r="CN37" s="1">
        <f t="shared" si="33"/>
        <v>80.067312584140993</v>
      </c>
      <c r="CO37" s="1">
        <f t="shared" si="33"/>
        <v>80.067312584140993</v>
      </c>
      <c r="CP37" s="1">
        <f t="shared" si="33"/>
        <v>80.067312584140993</v>
      </c>
      <c r="CQ37" s="1">
        <f t="shared" si="33"/>
        <v>86.862222855604159</v>
      </c>
      <c r="CR37" s="1">
        <f t="shared" si="33"/>
        <v>87.393740485159199</v>
      </c>
      <c r="CS37" s="1">
        <f t="shared" si="33"/>
        <v>85.496792055663974</v>
      </c>
      <c r="CT37" s="1">
        <f t="shared" si="33"/>
        <v>80.393599506627439</v>
      </c>
      <c r="CU37" s="1">
        <f t="shared" si="33"/>
        <v>80.393599506627439</v>
      </c>
      <c r="CV37" s="1">
        <f t="shared" si="33"/>
        <v>80.067312584140993</v>
      </c>
      <c r="CW37" s="1">
        <f t="shared" si="33"/>
        <v>86.049442850928244</v>
      </c>
      <c r="CX37" s="1">
        <f t="shared" si="33"/>
        <v>86.049442850928244</v>
      </c>
      <c r="CY37" s="1">
        <f t="shared" si="33"/>
        <v>99.621784695154943</v>
      </c>
      <c r="CZ37" s="1">
        <f t="shared" si="33"/>
        <v>99.621784695154943</v>
      </c>
      <c r="DA37" s="1">
        <f t="shared" si="33"/>
        <v>27.575233783645935</v>
      </c>
      <c r="DB37" s="1">
        <f t="shared" si="33"/>
        <v>31.009422143731484</v>
      </c>
      <c r="DC37" s="1">
        <f t="shared" si="33"/>
        <v>30.146455230961703</v>
      </c>
      <c r="DD37" s="1">
        <f t="shared" si="33"/>
        <v>27.575233783645935</v>
      </c>
      <c r="DE37" s="1">
        <f t="shared" si="33"/>
        <v>31.009422143731484</v>
      </c>
      <c r="DF37" s="1">
        <f t="shared" si="33"/>
        <v>30.146455230961703</v>
      </c>
      <c r="DG37" s="1">
        <f t="shared" si="33"/>
        <v>36.68313894203061</v>
      </c>
      <c r="DH37" s="1">
        <f t="shared" si="33"/>
        <v>34.19358865188547</v>
      </c>
      <c r="DI37" s="1">
        <f t="shared" si="33"/>
        <v>33.205442438036577</v>
      </c>
      <c r="DJ37" s="1">
        <f t="shared" si="33"/>
        <v>34.056747067863327</v>
      </c>
      <c r="DK37" s="1">
        <f t="shared" si="33"/>
        <v>38.910517183440327</v>
      </c>
      <c r="DL37" s="1">
        <f t="shared" si="33"/>
        <v>39.300533979132346</v>
      </c>
      <c r="DM37" s="1">
        <f t="shared" si="33"/>
        <v>40.505834257671715</v>
      </c>
      <c r="DN37" s="1">
        <f t="shared" si="33"/>
        <v>37.99553040491238</v>
      </c>
      <c r="DO37" s="1">
        <f t="shared" si="33"/>
        <v>38.611491633209837</v>
      </c>
      <c r="DP37" s="1">
        <f t="shared" si="33"/>
        <v>36.68313894203061</v>
      </c>
      <c r="DQ37" s="1">
        <f t="shared" si="33"/>
        <v>34.19358865188547</v>
      </c>
      <c r="DR37" s="1">
        <f t="shared" si="33"/>
        <v>33.205442438036577</v>
      </c>
      <c r="DS37" s="1">
        <f t="shared" si="33"/>
        <v>34.056747067863327</v>
      </c>
      <c r="DT37" s="1">
        <f t="shared" si="33"/>
        <v>38.910517183440327</v>
      </c>
      <c r="DU37" s="1">
        <f t="shared" si="33"/>
        <v>39.300533979132346</v>
      </c>
      <c r="DV37" s="1">
        <f t="shared" si="33"/>
        <v>40.505834257671715</v>
      </c>
      <c r="DW37" s="1">
        <f t="shared" si="33"/>
        <v>37.99553040491238</v>
      </c>
      <c r="DX37" s="1">
        <f t="shared" si="33"/>
        <v>40.594924307157811</v>
      </c>
      <c r="DY37" s="1">
        <f t="shared" si="33"/>
        <v>46.026830741733484</v>
      </c>
      <c r="DZ37" s="1">
        <f t="shared" si="33"/>
        <v>51.480685088716378</v>
      </c>
      <c r="EA37" s="1">
        <f t="shared" ref="EA37:GL37" si="34">1/EA36*41.165*EA4^0.58311</f>
        <v>47.823124038826606</v>
      </c>
      <c r="EB37" s="1">
        <f t="shared" si="34"/>
        <v>54.069843394095308</v>
      </c>
      <c r="EC37" s="1">
        <f t="shared" si="34"/>
        <v>52.906863336150678</v>
      </c>
      <c r="ED37" s="1">
        <f t="shared" si="34"/>
        <v>54.671123536462233</v>
      </c>
      <c r="EE37" s="1">
        <f t="shared" si="34"/>
        <v>52.442143319084309</v>
      </c>
      <c r="EF37" s="1">
        <f t="shared" si="34"/>
        <v>54.671123536462233</v>
      </c>
      <c r="EG37" s="1">
        <f t="shared" si="34"/>
        <v>59.186918560137016</v>
      </c>
      <c r="EH37" s="1">
        <f t="shared" si="34"/>
        <v>59.117269612407348</v>
      </c>
      <c r="EI37" s="1">
        <f t="shared" si="34"/>
        <v>61.8822025031346</v>
      </c>
      <c r="EJ37" s="1">
        <f t="shared" si="34"/>
        <v>60.604659753376069</v>
      </c>
      <c r="EK37" s="1">
        <f t="shared" si="34"/>
        <v>55.090744027160426</v>
      </c>
      <c r="EL37" s="1">
        <f t="shared" si="34"/>
        <v>62.006399124902281</v>
      </c>
      <c r="EM37" s="1">
        <f t="shared" si="34"/>
        <v>57.604983179183876</v>
      </c>
      <c r="EN37" s="1">
        <f t="shared" si="34"/>
        <v>61.442556325664619</v>
      </c>
      <c r="EO37" s="1">
        <f t="shared" si="34"/>
        <v>60.930325424019351</v>
      </c>
      <c r="EP37" s="1">
        <f t="shared" si="34"/>
        <v>59.600591891709847</v>
      </c>
      <c r="EQ37" s="1">
        <f t="shared" si="34"/>
        <v>59.600591891709847</v>
      </c>
      <c r="ER37" s="1">
        <f t="shared" si="34"/>
        <v>62.191541686982795</v>
      </c>
      <c r="ES37" s="1">
        <f t="shared" si="34"/>
        <v>69.159046482847472</v>
      </c>
      <c r="ET37" s="1">
        <f t="shared" si="34"/>
        <v>69.135430989137504</v>
      </c>
      <c r="EU37" s="1">
        <f t="shared" si="34"/>
        <v>65.690443839674899</v>
      </c>
      <c r="EV37" s="1">
        <f t="shared" si="34"/>
        <v>67.555358593518818</v>
      </c>
      <c r="EW37" s="1">
        <f t="shared" si="34"/>
        <v>69.135430989137504</v>
      </c>
      <c r="EX37" s="1">
        <f t="shared" si="34"/>
        <v>65.63673080446253</v>
      </c>
      <c r="EY37" s="1">
        <f t="shared" si="34"/>
        <v>30.440904873992171</v>
      </c>
      <c r="EZ37" s="1">
        <f t="shared" si="34"/>
        <v>34.329081207415221</v>
      </c>
      <c r="FA37" s="1">
        <f t="shared" si="34"/>
        <v>33.495216516991192</v>
      </c>
      <c r="FB37" s="1">
        <f t="shared" si="34"/>
        <v>38.203603356390992</v>
      </c>
      <c r="FC37" s="1">
        <f t="shared" si="34"/>
        <v>40.683530576627732</v>
      </c>
      <c r="FD37" s="1">
        <f t="shared" si="34"/>
        <v>40.771659328474428</v>
      </c>
      <c r="FE37" s="1">
        <f t="shared" si="34"/>
        <v>40.946508695300196</v>
      </c>
      <c r="FF37" s="1">
        <f t="shared" si="34"/>
        <v>17.159288308425552</v>
      </c>
      <c r="FG37" s="1">
        <f t="shared" si="34"/>
        <v>25.533825813015977</v>
      </c>
      <c r="FH37" s="1">
        <f t="shared" si="34"/>
        <v>24.339681426420121</v>
      </c>
      <c r="FI37" s="1">
        <f t="shared" si="34"/>
        <v>24.339681426420121</v>
      </c>
      <c r="FJ37" s="1">
        <f t="shared" si="34"/>
        <v>18.837347639295125</v>
      </c>
      <c r="FK37" s="1">
        <f t="shared" si="34"/>
        <v>25.701395033080203</v>
      </c>
      <c r="FL37" s="1">
        <f t="shared" si="34"/>
        <v>26.85450762434159</v>
      </c>
      <c r="FM37" s="1">
        <f t="shared" si="34"/>
        <v>21.554750138094033</v>
      </c>
      <c r="FN37" s="1">
        <f t="shared" si="34"/>
        <v>22.215808493155706</v>
      </c>
      <c r="FO37" s="1">
        <f t="shared" si="34"/>
        <v>28.554363782144652</v>
      </c>
      <c r="FP37" s="1">
        <f t="shared" si="34"/>
        <v>28.554363782144652</v>
      </c>
      <c r="FQ37" s="1">
        <f t="shared" si="34"/>
        <v>29.768027220783154</v>
      </c>
      <c r="FR37" s="1">
        <f t="shared" si="34"/>
        <v>33.234703679272201</v>
      </c>
      <c r="FS37" s="1">
        <f t="shared" si="34"/>
        <v>34.463256243574648</v>
      </c>
      <c r="FT37" s="1">
        <f t="shared" si="34"/>
        <v>30.33131861578941</v>
      </c>
      <c r="FU37" s="1">
        <f t="shared" si="34"/>
        <v>32.327434416611737</v>
      </c>
      <c r="FV37" s="1">
        <f t="shared" si="34"/>
        <v>34.463256243574648</v>
      </c>
      <c r="FW37" s="1">
        <f t="shared" si="34"/>
        <v>37.953573964747235</v>
      </c>
      <c r="FX37" s="1">
        <f t="shared" si="34"/>
        <v>34.463256243574648</v>
      </c>
      <c r="FY37" s="1">
        <f t="shared" si="34"/>
        <v>35.860189727287228</v>
      </c>
      <c r="FZ37" s="1">
        <f t="shared" si="34"/>
        <v>38.611491633209837</v>
      </c>
      <c r="GA37" s="1">
        <f t="shared" si="34"/>
        <v>39.586849301675457</v>
      </c>
      <c r="GB37" s="1">
        <f t="shared" si="34"/>
        <v>40.326177109956191</v>
      </c>
      <c r="GC37" s="1">
        <f t="shared" si="34"/>
        <v>42.990463058523687</v>
      </c>
      <c r="GD37" s="1">
        <f t="shared" si="34"/>
        <v>42.679530804151092</v>
      </c>
      <c r="GE37" s="1">
        <f t="shared" si="34"/>
        <v>43.596066558062461</v>
      </c>
      <c r="GF37" s="1">
        <f t="shared" si="34"/>
        <v>69.159046482847472</v>
      </c>
      <c r="GG37" s="1">
        <f t="shared" si="34"/>
        <v>45.830774113472557</v>
      </c>
      <c r="GH37" s="1">
        <f t="shared" si="34"/>
        <v>46.156389788081512</v>
      </c>
      <c r="GI37" s="1">
        <f t="shared" si="34"/>
        <v>46.476388866491305</v>
      </c>
      <c r="GJ37" s="1">
        <f t="shared" si="34"/>
        <v>51.480685088716378</v>
      </c>
      <c r="GK37" s="1">
        <f t="shared" si="34"/>
        <v>54.671123536462233</v>
      </c>
      <c r="GL37" s="1">
        <f t="shared" si="34"/>
        <v>51.480685088716378</v>
      </c>
      <c r="GM37" s="1">
        <f t="shared" ref="GM37:HC37" si="35">1/GM36*41.165*GM4^0.58311</f>
        <v>55.906911754158813</v>
      </c>
      <c r="GN37" s="1">
        <f t="shared" si="35"/>
        <v>55.906911754158813</v>
      </c>
      <c r="GO37" s="1">
        <f t="shared" si="35"/>
        <v>55.906911754158813</v>
      </c>
      <c r="GP37" s="1">
        <f t="shared" si="35"/>
        <v>46.156389788081512</v>
      </c>
      <c r="GQ37" s="1">
        <f t="shared" si="35"/>
        <v>46.476388866491305</v>
      </c>
      <c r="GR37" s="1">
        <f t="shared" si="35"/>
        <v>60.930325424019351</v>
      </c>
      <c r="GS37" s="1">
        <f t="shared" si="35"/>
        <v>58.907088475153685</v>
      </c>
      <c r="GT37" s="1">
        <f t="shared" si="35"/>
        <v>60.274581192183717</v>
      </c>
      <c r="GU37" s="1">
        <f t="shared" si="35"/>
        <v>62.557767163520452</v>
      </c>
      <c r="GV37" s="1">
        <f t="shared" si="35"/>
        <v>59.25636419826975</v>
      </c>
      <c r="GW37" s="1">
        <f t="shared" si="35"/>
        <v>63.683630186468321</v>
      </c>
      <c r="GX37" s="1">
        <f t="shared" si="35"/>
        <v>61.568967697231606</v>
      </c>
      <c r="GY37" s="1">
        <f t="shared" si="35"/>
        <v>60.20802318306211</v>
      </c>
      <c r="GZ37" s="1">
        <f t="shared" si="35"/>
        <v>66.948013897418591</v>
      </c>
      <c r="HA37" s="1">
        <f t="shared" si="35"/>
        <v>67.705091027404563</v>
      </c>
      <c r="HB37" s="1">
        <f t="shared" si="35"/>
        <v>72.216437578394931</v>
      </c>
      <c r="HC37" s="1">
        <f t="shared" si="35"/>
        <v>69.253308418173106</v>
      </c>
    </row>
    <row r="39" spans="1:213" x14ac:dyDescent="0.3">
      <c r="A39" s="1" t="s">
        <v>1153</v>
      </c>
      <c r="B39" s="1">
        <f>B36*B37^2*B3</f>
        <v>24091612.508331709</v>
      </c>
      <c r="C39" s="1">
        <f t="shared" ref="C39:BN39" si="36">C36*C37^2*C3</f>
        <v>18355514.292062253</v>
      </c>
      <c r="D39" s="1">
        <f t="shared" si="36"/>
        <v>24646518.748108506</v>
      </c>
      <c r="E39" s="1">
        <f t="shared" si="36"/>
        <v>19717214.998486806</v>
      </c>
      <c r="F39" s="1">
        <f t="shared" si="36"/>
        <v>15652214.042235628</v>
      </c>
      <c r="G39" s="1">
        <f t="shared" si="36"/>
        <v>24487462.365100954</v>
      </c>
      <c r="H39" s="1">
        <f t="shared" si="36"/>
        <v>22173969.893167138</v>
      </c>
      <c r="I39" s="1">
        <f t="shared" si="36"/>
        <v>28733707.048026472</v>
      </c>
      <c r="J39" s="1">
        <f t="shared" si="36"/>
        <v>18226263.279261731</v>
      </c>
      <c r="K39" s="1">
        <f t="shared" si="36"/>
        <v>25628479.26215421</v>
      </c>
      <c r="L39" s="1">
        <f t="shared" si="36"/>
        <v>22226468.740629315</v>
      </c>
      <c r="M39" s="1">
        <f t="shared" si="36"/>
        <v>66611741.139268994</v>
      </c>
      <c r="N39" s="1">
        <f t="shared" si="36"/>
        <v>32417714.021110911</v>
      </c>
      <c r="O39" s="1">
        <f t="shared" si="36"/>
        <v>28286722.248363733</v>
      </c>
      <c r="P39" s="1">
        <f t="shared" si="36"/>
        <v>38620729.241649583</v>
      </c>
      <c r="Q39" s="1">
        <f t="shared" si="36"/>
        <v>119349098.4981176</v>
      </c>
      <c r="R39" s="1">
        <f t="shared" si="36"/>
        <v>167088737.89736465</v>
      </c>
      <c r="S39" s="1">
        <f t="shared" si="36"/>
        <v>63756994.752509929</v>
      </c>
      <c r="T39" s="1">
        <f t="shared" si="36"/>
        <v>53526323.491795383</v>
      </c>
      <c r="U39" s="1">
        <f t="shared" si="36"/>
        <v>42375006.097671345</v>
      </c>
      <c r="V39" s="1">
        <f t="shared" si="36"/>
        <v>26961895.223037448</v>
      </c>
      <c r="W39" s="1">
        <f t="shared" si="36"/>
        <v>26961895.223037448</v>
      </c>
      <c r="X39" s="1">
        <f t="shared" si="36"/>
        <v>21569516.178429961</v>
      </c>
      <c r="Y39" s="1">
        <f t="shared" si="36"/>
        <v>65403305.976968445</v>
      </c>
      <c r="Z39" s="1">
        <f t="shared" si="36"/>
        <v>208677633.28256819</v>
      </c>
      <c r="AA39" s="1">
        <f t="shared" si="36"/>
        <v>50604017.763201863</v>
      </c>
      <c r="AB39" s="1">
        <f t="shared" si="36"/>
        <v>168101426.8109577</v>
      </c>
      <c r="AC39" s="1">
        <f t="shared" si="36"/>
        <v>28903170.954471167</v>
      </c>
      <c r="AD39" s="1">
        <f t="shared" si="36"/>
        <v>23377564.742586974</v>
      </c>
      <c r="AE39" s="1">
        <f t="shared" si="36"/>
        <v>68689720.955512032</v>
      </c>
      <c r="AF39" s="1">
        <f t="shared" si="36"/>
        <v>230939984.35341719</v>
      </c>
      <c r="AG39" s="1">
        <f t="shared" si="36"/>
        <v>57966009.24515783</v>
      </c>
      <c r="AH39" s="1">
        <f t="shared" si="36"/>
        <v>46372807.396126263</v>
      </c>
      <c r="AI39" s="1">
        <f t="shared" si="36"/>
        <v>39416886.286707327</v>
      </c>
      <c r="AJ39" s="1">
        <f t="shared" si="36"/>
        <v>26084704.160321023</v>
      </c>
      <c r="AK39" s="1">
        <f t="shared" si="36"/>
        <v>65542970.133437447</v>
      </c>
      <c r="AL39" s="1">
        <f t="shared" si="36"/>
        <v>50977865.65934024</v>
      </c>
      <c r="AM39" s="1">
        <f t="shared" si="36"/>
        <v>80108074.607534662</v>
      </c>
      <c r="AN39" s="1">
        <f t="shared" si="36"/>
        <v>72489615.394943073</v>
      </c>
      <c r="AO39" s="1">
        <f t="shared" si="36"/>
        <v>154644512.84254521</v>
      </c>
      <c r="AP39" s="1">
        <f t="shared" si="36"/>
        <v>130481307.71089752</v>
      </c>
      <c r="AQ39" s="1">
        <f t="shared" si="36"/>
        <v>96652820.526590765</v>
      </c>
      <c r="AR39" s="1">
        <f t="shared" si="36"/>
        <v>57542602.809698522</v>
      </c>
      <c r="AS39" s="1">
        <f t="shared" si="36"/>
        <v>126593726.18133676</v>
      </c>
      <c r="AT39" s="1">
        <f t="shared" si="36"/>
        <v>47184934.303952791</v>
      </c>
      <c r="AU39" s="1">
        <f t="shared" si="36"/>
        <v>40855247.994885951</v>
      </c>
      <c r="AV39" s="1">
        <f t="shared" si="36"/>
        <v>149610767.30521616</v>
      </c>
      <c r="AW39" s="1">
        <f t="shared" si="36"/>
        <v>51225994.879093103</v>
      </c>
      <c r="AX39" s="1">
        <f t="shared" si="36"/>
        <v>59844306.922086462</v>
      </c>
      <c r="AY39" s="1">
        <f t="shared" si="36"/>
        <v>61737752.797553807</v>
      </c>
      <c r="AZ39" s="1">
        <f t="shared" si="36"/>
        <v>54663635.289500766</v>
      </c>
      <c r="BA39" s="1">
        <f t="shared" si="36"/>
        <v>46946416.189806543</v>
      </c>
      <c r="BB39" s="1">
        <f t="shared" si="36"/>
        <v>285334967.05225712</v>
      </c>
      <c r="BC39" s="1">
        <f t="shared" si="36"/>
        <v>220486110.90401685</v>
      </c>
      <c r="BD39" s="1">
        <f t="shared" si="36"/>
        <v>207715301.78041524</v>
      </c>
      <c r="BE39" s="1">
        <f t="shared" si="36"/>
        <v>58132038.164381504</v>
      </c>
      <c r="BF39" s="1">
        <f t="shared" si="36"/>
        <v>49125666.054406911</v>
      </c>
      <c r="BG39" s="1">
        <f t="shared" si="36"/>
        <v>156766265.49465299</v>
      </c>
      <c r="BH39" s="1">
        <f t="shared" si="36"/>
        <v>43394338.348059438</v>
      </c>
      <c r="BI39" s="1">
        <f t="shared" si="36"/>
        <v>176362048.68148464</v>
      </c>
      <c r="BJ39" s="1">
        <f t="shared" si="36"/>
        <v>77755310.534129158</v>
      </c>
      <c r="BK39" s="1">
        <f t="shared" si="36"/>
        <v>49985556.771940172</v>
      </c>
      <c r="BL39" s="1">
        <f t="shared" si="36"/>
        <v>83006535.869747519</v>
      </c>
      <c r="BM39" s="1">
        <f t="shared" si="36"/>
        <v>74138903.380070761</v>
      </c>
      <c r="BN39" s="1">
        <f t="shared" si="36"/>
        <v>66030527.101331875</v>
      </c>
      <c r="BO39" s="1">
        <f t="shared" ref="BO39:DZ39" si="37">BO36*BO37^2*BO3</f>
        <v>43423673.389193319</v>
      </c>
      <c r="BP39" s="1">
        <f t="shared" si="37"/>
        <v>48766339.823476672</v>
      </c>
      <c r="BQ39" s="1">
        <f t="shared" si="37"/>
        <v>45357264.478242002</v>
      </c>
      <c r="BR39" s="1">
        <f t="shared" si="37"/>
        <v>40173577.109300062</v>
      </c>
      <c r="BS39" s="1">
        <f t="shared" si="37"/>
        <v>36100679.890845679</v>
      </c>
      <c r="BT39" s="1">
        <f t="shared" si="37"/>
        <v>66030527.101331875</v>
      </c>
      <c r="BU39" s="1">
        <f t="shared" si="37"/>
        <v>45216804.656911165</v>
      </c>
      <c r="BV39" s="1">
        <f t="shared" si="37"/>
        <v>55355205.53919436</v>
      </c>
      <c r="BW39" s="1">
        <f t="shared" si="37"/>
        <v>39959036.673549406</v>
      </c>
      <c r="BX39" s="1">
        <f t="shared" si="37"/>
        <v>35752822.286859989</v>
      </c>
      <c r="BY39" s="1">
        <f t="shared" si="37"/>
        <v>38563778.189842217</v>
      </c>
      <c r="BZ39" s="1">
        <f t="shared" si="37"/>
        <v>38563778.189842217</v>
      </c>
      <c r="CA39" s="1">
        <f t="shared" si="37"/>
        <v>52884225.824571446</v>
      </c>
      <c r="CB39" s="1">
        <f t="shared" si="37"/>
        <v>48945655.424129754</v>
      </c>
      <c r="CC39" s="1">
        <f t="shared" si="37"/>
        <v>46273697.596500017</v>
      </c>
      <c r="CD39" s="1">
        <f t="shared" si="37"/>
        <v>44587731.394380197</v>
      </c>
      <c r="CE39" s="1">
        <f t="shared" si="37"/>
        <v>41040362.749276802</v>
      </c>
      <c r="CF39" s="1">
        <f t="shared" si="37"/>
        <v>58363970.533416227</v>
      </c>
      <c r="CG39" s="1">
        <f t="shared" si="37"/>
        <v>54213643.739928849</v>
      </c>
      <c r="CH39" s="1">
        <f t="shared" si="37"/>
        <v>56464928.614776805</v>
      </c>
      <c r="CI39" s="1">
        <f t="shared" si="37"/>
        <v>59219315.376473233</v>
      </c>
      <c r="CJ39" s="1">
        <f t="shared" si="37"/>
        <v>48201768.329687513</v>
      </c>
      <c r="CK39" s="1">
        <f t="shared" si="37"/>
        <v>97997925.411588416</v>
      </c>
      <c r="CL39" s="1">
        <f t="shared" si="37"/>
        <v>83998221.781361505</v>
      </c>
      <c r="CM39" s="1">
        <f t="shared" si="37"/>
        <v>62998666.336021125</v>
      </c>
      <c r="CN39" s="1">
        <f t="shared" si="37"/>
        <v>123747646.96547921</v>
      </c>
      <c r="CO39" s="1">
        <f t="shared" si="37"/>
        <v>103602681.18040121</v>
      </c>
      <c r="CP39" s="1">
        <f t="shared" si="37"/>
        <v>89213419.905345485</v>
      </c>
      <c r="CQ39" s="1">
        <f t="shared" si="37"/>
        <v>123802790.18235356</v>
      </c>
      <c r="CR39" s="1">
        <f t="shared" si="37"/>
        <v>105096171.26192184</v>
      </c>
      <c r="CS39" s="1">
        <f t="shared" si="37"/>
        <v>88494397.258962795</v>
      </c>
      <c r="CT39" s="1">
        <f t="shared" si="37"/>
        <v>64098746.20308882</v>
      </c>
      <c r="CU39" s="1">
        <f t="shared" si="37"/>
        <v>79832074.816574261</v>
      </c>
      <c r="CV39" s="1">
        <f t="shared" si="37"/>
        <v>86335567.650334328</v>
      </c>
      <c r="CW39" s="1">
        <f t="shared" si="37"/>
        <v>95254647.260114238</v>
      </c>
      <c r="CX39" s="1">
        <f t="shared" si="37"/>
        <v>118889258.98630799</v>
      </c>
      <c r="CY39" s="1">
        <f t="shared" si="37"/>
        <v>168647519.86797997</v>
      </c>
      <c r="CZ39" s="1">
        <f t="shared" si="37"/>
        <v>122855809.17534964</v>
      </c>
      <c r="DA39" s="1">
        <f t="shared" si="37"/>
        <v>41277727.661168732</v>
      </c>
      <c r="DB39" s="1">
        <f t="shared" si="37"/>
        <v>48247728.058271587</v>
      </c>
      <c r="DC39" s="1">
        <f t="shared" si="37"/>
        <v>35371300.918921299</v>
      </c>
      <c r="DD39" s="1">
        <f t="shared" si="37"/>
        <v>41277727.661168732</v>
      </c>
      <c r="DE39" s="1">
        <f t="shared" si="37"/>
        <v>48247728.058271587</v>
      </c>
      <c r="DF39" s="1">
        <f t="shared" si="37"/>
        <v>35371300.918921299</v>
      </c>
      <c r="DG39" s="1">
        <f t="shared" si="37"/>
        <v>88413621.046027765</v>
      </c>
      <c r="DH39" s="1">
        <f t="shared" si="37"/>
        <v>60547073.136181891</v>
      </c>
      <c r="DI39" s="1">
        <f t="shared" si="37"/>
        <v>41246019.943110801</v>
      </c>
      <c r="DJ39" s="1">
        <f t="shared" si="37"/>
        <v>36147163.600755006</v>
      </c>
      <c r="DK39" s="1">
        <f t="shared" si="37"/>
        <v>96701531.566194937</v>
      </c>
      <c r="DL39" s="1">
        <f t="shared" si="37"/>
        <v>79737767.860376015</v>
      </c>
      <c r="DM39" s="1">
        <f t="shared" si="37"/>
        <v>72097267.146781191</v>
      </c>
      <c r="DN39" s="1">
        <f t="shared" si="37"/>
        <v>51580766.576483488</v>
      </c>
      <c r="DO39" s="1">
        <f t="shared" si="37"/>
        <v>179482639.27753595</v>
      </c>
      <c r="DP39" s="1">
        <f t="shared" si="37"/>
        <v>88413621.046027765</v>
      </c>
      <c r="DQ39" s="1">
        <f t="shared" si="37"/>
        <v>60547073.136181891</v>
      </c>
      <c r="DR39" s="1">
        <f t="shared" si="37"/>
        <v>41246019.943110801</v>
      </c>
      <c r="DS39" s="1">
        <f t="shared" si="37"/>
        <v>36147163.600755006</v>
      </c>
      <c r="DT39" s="1">
        <f t="shared" si="37"/>
        <v>96701531.566194937</v>
      </c>
      <c r="DU39" s="1">
        <f t="shared" si="37"/>
        <v>79737767.860376015</v>
      </c>
      <c r="DV39" s="1">
        <f t="shared" si="37"/>
        <v>72097267.146781191</v>
      </c>
      <c r="DW39" s="1">
        <f t="shared" si="37"/>
        <v>51580766.576483488</v>
      </c>
      <c r="DX39" s="1">
        <f t="shared" si="37"/>
        <v>55717537.293582477</v>
      </c>
      <c r="DY39" s="1">
        <f t="shared" si="37"/>
        <v>70824503.879121691</v>
      </c>
      <c r="DZ39" s="1">
        <f t="shared" si="37"/>
        <v>77622967.308357432</v>
      </c>
      <c r="EA39" s="1">
        <f t="shared" ref="EA39:GL39" si="38">EA36*EA37^2*EA3</f>
        <v>56044772.896871187</v>
      </c>
      <c r="EB39" s="1">
        <f t="shared" si="38"/>
        <v>67343606.151025385</v>
      </c>
      <c r="EC39" s="1">
        <f t="shared" si="38"/>
        <v>49944427.155313693</v>
      </c>
      <c r="ED39" s="1">
        <f t="shared" si="38"/>
        <v>66928077.395623602</v>
      </c>
      <c r="EE39" s="1">
        <f t="shared" si="38"/>
        <v>39697421.903415956</v>
      </c>
      <c r="EF39" s="1">
        <f t="shared" si="38"/>
        <v>37262659.3067526</v>
      </c>
      <c r="EG39" s="1">
        <f t="shared" si="38"/>
        <v>70880283.810738072</v>
      </c>
      <c r="EH39" s="1">
        <f t="shared" si="38"/>
        <v>64206854.281623594</v>
      </c>
      <c r="EI39" s="1">
        <f t="shared" si="38"/>
        <v>61113401.063726172</v>
      </c>
      <c r="EJ39" s="1">
        <f t="shared" si="38"/>
        <v>86542828.053861246</v>
      </c>
      <c r="EK39" s="1">
        <f t="shared" si="38"/>
        <v>68498725.946732819</v>
      </c>
      <c r="EL39" s="1">
        <f t="shared" si="38"/>
        <v>68641996.706539884</v>
      </c>
      <c r="EM39" s="1">
        <f t="shared" si="38"/>
        <v>41758633.933990613</v>
      </c>
      <c r="EN39" s="1">
        <f t="shared" si="38"/>
        <v>60579016.633922845</v>
      </c>
      <c r="EO39" s="1">
        <f t="shared" si="38"/>
        <v>87961410.789914459</v>
      </c>
      <c r="EP39" s="1">
        <f t="shared" si="38"/>
        <v>65812671.806554653</v>
      </c>
      <c r="EQ39" s="1">
        <f t="shared" si="38"/>
        <v>46303915.521040238</v>
      </c>
      <c r="ER39" s="1">
        <f t="shared" si="38"/>
        <v>62847238.760196947</v>
      </c>
      <c r="ES39" s="1">
        <f t="shared" si="38"/>
        <v>83044816.247305349</v>
      </c>
      <c r="ET39" s="1">
        <f t="shared" si="38"/>
        <v>71897641.117175698</v>
      </c>
      <c r="EU39" s="1">
        <f t="shared" si="38"/>
        <v>53992129.777982026</v>
      </c>
      <c r="EV39" s="1">
        <f t="shared" si="38"/>
        <v>49840921.855399273</v>
      </c>
      <c r="EW39" s="1">
        <f t="shared" si="38"/>
        <v>71897641.117175698</v>
      </c>
      <c r="EX39" s="1">
        <f t="shared" si="38"/>
        <v>53858305.981232114</v>
      </c>
      <c r="EY39" s="1">
        <f t="shared" si="38"/>
        <v>36429869.562286623</v>
      </c>
      <c r="EZ39" s="1">
        <f t="shared" si="38"/>
        <v>37031233.45686426</v>
      </c>
      <c r="FA39" s="1">
        <f t="shared" si="38"/>
        <v>42347730.096511863</v>
      </c>
      <c r="FB39" s="1">
        <f t="shared" si="38"/>
        <v>52442501.67266348</v>
      </c>
      <c r="FC39" s="1">
        <f t="shared" si="38"/>
        <v>73061101.107499957</v>
      </c>
      <c r="FD39" s="1">
        <f t="shared" si="38"/>
        <v>56456718.090424873</v>
      </c>
      <c r="FE39" s="1">
        <f t="shared" si="38"/>
        <v>69235390.750676289</v>
      </c>
      <c r="FF39" s="1">
        <f t="shared" si="38"/>
        <v>8873718.3840705622</v>
      </c>
      <c r="FG39" s="1">
        <f t="shared" si="38"/>
        <v>34123936.116786055</v>
      </c>
      <c r="FH39" s="1">
        <f t="shared" si="38"/>
        <v>24616639.437697291</v>
      </c>
      <c r="FI39" s="1">
        <f t="shared" si="38"/>
        <v>23141194.171715435</v>
      </c>
      <c r="FJ39" s="1">
        <f t="shared" si="38"/>
        <v>16059615.361765519</v>
      </c>
      <c r="FK39" s="1">
        <f t="shared" si="38"/>
        <v>20151929.358304571</v>
      </c>
      <c r="FL39" s="1">
        <f t="shared" si="38"/>
        <v>26789191.07906232</v>
      </c>
      <c r="FM39" s="1">
        <f t="shared" si="38"/>
        <v>17295221.988567293</v>
      </c>
      <c r="FN39" s="1">
        <f t="shared" si="38"/>
        <v>23075818.607347671</v>
      </c>
      <c r="FO39" s="1">
        <f t="shared" si="38"/>
        <v>22313086.961901199</v>
      </c>
      <c r="FP39" s="1">
        <f t="shared" si="38"/>
        <v>24204026.534943674</v>
      </c>
      <c r="FQ39" s="1">
        <f t="shared" si="38"/>
        <v>30608625.975587539</v>
      </c>
      <c r="FR39" s="1">
        <f t="shared" si="38"/>
        <v>73922045.180603892</v>
      </c>
      <c r="FS39" s="1">
        <f t="shared" si="38"/>
        <v>62453469.787195094</v>
      </c>
      <c r="FT39" s="1">
        <f t="shared" si="38"/>
        <v>27252191.268274665</v>
      </c>
      <c r="FU39" s="1">
        <f t="shared" si="38"/>
        <v>41405514.427971885</v>
      </c>
      <c r="FV39" s="1">
        <f t="shared" si="38"/>
        <v>80743414.510587946</v>
      </c>
      <c r="FW39" s="1">
        <f t="shared" si="38"/>
        <v>83687705.325738683</v>
      </c>
      <c r="FX39" s="1">
        <f t="shared" si="38"/>
        <v>48624487.191459037</v>
      </c>
      <c r="FY39" s="1">
        <f t="shared" si="38"/>
        <v>61396045.942302212</v>
      </c>
      <c r="FZ39" s="1">
        <f t="shared" si="38"/>
        <v>52270382.666791171</v>
      </c>
      <c r="GA39" s="1">
        <f t="shared" si="38"/>
        <v>70644795.534041509</v>
      </c>
      <c r="GB39" s="1">
        <f t="shared" si="38"/>
        <v>87657001.027125269</v>
      </c>
      <c r="GC39" s="1">
        <f t="shared" si="38"/>
        <v>68048044.247337118</v>
      </c>
      <c r="GD39" s="1">
        <f t="shared" si="38"/>
        <v>75953369.749016032</v>
      </c>
      <c r="GE39" s="1">
        <f t="shared" si="38"/>
        <v>101035710.53147417</v>
      </c>
      <c r="GF39" s="1">
        <f t="shared" si="38"/>
        <v>295270457.76819682</v>
      </c>
      <c r="GG39" s="1">
        <f t="shared" si="38"/>
        <v>75209666.223705456</v>
      </c>
      <c r="GH39" s="1">
        <f t="shared" si="38"/>
        <v>96323698.982268035</v>
      </c>
      <c r="GI39" s="1">
        <f t="shared" si="38"/>
        <v>131520408.79955061</v>
      </c>
      <c r="GJ39" s="1">
        <f t="shared" si="38"/>
        <v>63304167.513611883</v>
      </c>
      <c r="GK39" s="1">
        <f t="shared" si="38"/>
        <v>97678815.658477694</v>
      </c>
      <c r="GL39" s="1">
        <f t="shared" si="38"/>
        <v>94956251.270417824</v>
      </c>
      <c r="GM39" s="1">
        <f t="shared" ref="GM39:HC39" si="39">GM36*GM37^2*GM3</f>
        <v>63880920.171010159</v>
      </c>
      <c r="GN39" s="1">
        <f t="shared" si="39"/>
        <v>85174560.228013545</v>
      </c>
      <c r="GO39" s="1">
        <f t="shared" si="39"/>
        <v>100660843.9058342</v>
      </c>
      <c r="GP39" s="1">
        <f t="shared" si="39"/>
        <v>74677923.930072963</v>
      </c>
      <c r="GQ39" s="1">
        <f t="shared" si="39"/>
        <v>97258789.700508013</v>
      </c>
      <c r="GR39" s="1">
        <f t="shared" si="39"/>
        <v>62829579.135653183</v>
      </c>
      <c r="GS39" s="1">
        <f t="shared" si="39"/>
        <v>74859098.839105487</v>
      </c>
      <c r="GT39" s="1">
        <f t="shared" si="39"/>
        <v>92416821.292866513</v>
      </c>
      <c r="GU39" s="1">
        <f t="shared" si="39"/>
        <v>122508657.99740225</v>
      </c>
      <c r="GV39" s="1">
        <f t="shared" si="39"/>
        <v>39261661.777111411</v>
      </c>
      <c r="GW39" s="1">
        <f t="shared" si="39"/>
        <v>60349696.897097155</v>
      </c>
      <c r="GX39" s="1">
        <f t="shared" si="39"/>
        <v>50582107.795627393</v>
      </c>
      <c r="GY39" s="1">
        <f t="shared" si="39"/>
        <v>53325433.444157645</v>
      </c>
      <c r="GZ39" s="1">
        <f t="shared" si="39"/>
        <v>53510520.14716433</v>
      </c>
      <c r="HA39" s="1">
        <f t="shared" si="39"/>
        <v>65748936.135453507</v>
      </c>
      <c r="HB39" s="1">
        <f t="shared" si="39"/>
        <v>75752794.445216626</v>
      </c>
      <c r="HC39" s="1">
        <f t="shared" si="39"/>
        <v>55592454.301435389</v>
      </c>
    </row>
    <row r="40" spans="1:213" x14ac:dyDescent="0.3">
      <c r="A40" s="1" t="s">
        <v>230</v>
      </c>
      <c r="B40" s="1">
        <f>Sheet3!$U$10*B39^Sheet3!$U11</f>
        <v>97.487344082911221</v>
      </c>
      <c r="C40" s="1">
        <f>Sheet3!$U$10*C39^Sheet3!$U11</f>
        <v>128.64132740701945</v>
      </c>
      <c r="D40" s="1">
        <f>Sheet3!$U$10*D39^Sheet3!$U11</f>
        <v>95.249599711181617</v>
      </c>
      <c r="E40" s="1">
        <f>Sheet3!$U$10*E39^Sheet3!$U11</f>
        <v>119.58798703862165</v>
      </c>
      <c r="F40" s="1">
        <f>Sheet3!$U$10*F39^Sheet3!$U11</f>
        <v>151.33455461456504</v>
      </c>
      <c r="G40" s="1">
        <f>Sheet3!$U$10*G39^Sheet3!$U11</f>
        <v>95.880548050527977</v>
      </c>
      <c r="H40" s="1">
        <f>Sheet3!$U$10*H39^Sheet3!$U11</f>
        <v>106.09190553850539</v>
      </c>
      <c r="I40" s="1">
        <f>Sheet3!$U$10*I39^Sheet3!$U11</f>
        <v>81.453685562673741</v>
      </c>
      <c r="J40" s="1">
        <f>Sheet3!$U$10*J39^Sheet3!$U11</f>
        <v>129.57166955228823</v>
      </c>
      <c r="K40" s="1">
        <f>Sheet3!$U$10*K39^Sheet3!$U11</f>
        <v>91.529424622541384</v>
      </c>
      <c r="L40" s="1">
        <f>Sheet3!$U$10*L39^Sheet3!$U11</f>
        <v>105.83637257652654</v>
      </c>
      <c r="M40" s="1">
        <f>Sheet3!$U$10*M39^Sheet3!$U11</f>
        <v>34.557170313808435</v>
      </c>
      <c r="N40" s="1">
        <f>Sheet3!$U$10*N39^Sheet3!$U11</f>
        <v>72.025299649781104</v>
      </c>
      <c r="O40" s="1">
        <f>Sheet3!$U$10*O39^Sheet3!$U11</f>
        <v>82.766440977458984</v>
      </c>
      <c r="P40" s="1">
        <f>Sheet3!$U$10*P39^Sheet3!$U11</f>
        <v>60.248316515519697</v>
      </c>
      <c r="Q40" s="1">
        <f>Sheet3!$U$10*Q39^Sheet3!$U11</f>
        <v>19.066311877349321</v>
      </c>
      <c r="R40" s="1">
        <f>Sheet3!$U$10*R39^Sheet3!$U11</f>
        <v>13.528573610387443</v>
      </c>
      <c r="S40" s="1">
        <f>Sheet3!$U$10*S39^Sheet3!$U11</f>
        <v>36.135736018983081</v>
      </c>
      <c r="T40" s="1">
        <f>Sheet3!$U$10*T39^Sheet3!$U11</f>
        <v>43.191458408518685</v>
      </c>
      <c r="U40" s="1">
        <f>Sheet3!$U$10*U39^Sheet3!$U11</f>
        <v>54.809990638227141</v>
      </c>
      <c r="V40" s="1">
        <f>Sheet3!$U$10*V39^Sheet3!$U11</f>
        <v>86.915656414732297</v>
      </c>
      <c r="W40" s="1">
        <f>Sheet3!$U$10*W39^Sheet3!$U11</f>
        <v>86.915656414732297</v>
      </c>
      <c r="X40" s="1">
        <f>Sheet3!$U$10*X39^Sheet3!$U11</f>
        <v>109.12453621112813</v>
      </c>
      <c r="Y40" s="1">
        <f>Sheet3!$U$10*Y39^Sheet3!$U11</f>
        <v>35.208402895240482</v>
      </c>
      <c r="Z40" s="1">
        <f>Sheet3!$U$10*Z39^Sheet3!$U11</f>
        <v>10.78490772606489</v>
      </c>
      <c r="AA40" s="1">
        <f>Sheet3!$U$10*AA39^Sheet3!$U11</f>
        <v>45.736396025810045</v>
      </c>
      <c r="AB40" s="1">
        <f>Sheet3!$U$10*AB39^Sheet3!$U11</f>
        <v>13.445468775594689</v>
      </c>
      <c r="AC40" s="1">
        <f>Sheet3!$U$10*AC39^Sheet3!$U11</f>
        <v>80.966703706202765</v>
      </c>
      <c r="AD40" s="1">
        <f>Sheet3!$U$10*AD39^Sheet3!$U11</f>
        <v>100.52474044027616</v>
      </c>
      <c r="AE40" s="1">
        <f>Sheet3!$U$10*AE39^Sheet3!$U11</f>
        <v>33.491428081236485</v>
      </c>
      <c r="AF40" s="1">
        <f>Sheet3!$U$10*AF39^Sheet3!$U11</f>
        <v>9.7257602333674065</v>
      </c>
      <c r="AG40" s="1">
        <f>Sheet3!$U$10*AG39^Sheet3!$U11</f>
        <v>39.820642821628688</v>
      </c>
      <c r="AH40" s="1">
        <f>Sheet3!$U$10*AH39^Sheet3!$U11</f>
        <v>49.995701105959405</v>
      </c>
      <c r="AI40" s="1">
        <f>Sheet3!$U$10*AI39^Sheet3!$U11</f>
        <v>59.007608367907423</v>
      </c>
      <c r="AJ40" s="1">
        <f>Sheet3!$U$10*AJ39^Sheet3!$U11</f>
        <v>89.897222815872425</v>
      </c>
      <c r="AK40" s="1">
        <f>Sheet3!$U$10*AK39^Sheet3!$U11</f>
        <v>35.131897591809263</v>
      </c>
      <c r="AL40" s="1">
        <f>Sheet3!$U$10*AL39^Sheet3!$U11</f>
        <v>45.39438570133553</v>
      </c>
      <c r="AM40" s="1">
        <f>Sheet3!$U$10*AM39^Sheet3!$U11</f>
        <v>28.630560289521988</v>
      </c>
      <c r="AN40" s="1">
        <f>Sheet3!$U$10*AN39^Sheet3!$U11</f>
        <v>31.702074989889745</v>
      </c>
      <c r="AO40" s="1">
        <f>Sheet3!$U$10*AO39^Sheet3!$U11</f>
        <v>14.639581621695196</v>
      </c>
      <c r="AP40" s="1">
        <f>Sheet3!$U$10*AP39^Sheet3!$U11</f>
        <v>17.408945672141851</v>
      </c>
      <c r="AQ40" s="1">
        <f>Sheet3!$U$10*AQ39^Sheet3!$U11</f>
        <v>23.641818711364706</v>
      </c>
      <c r="AR40" s="1">
        <f>Sheet3!$U$10*AR39^Sheet3!$U11</f>
        <v>40.11945839259981</v>
      </c>
      <c r="AS40" s="1">
        <f>Sheet3!$U$10*AS39^Sheet3!$U11</f>
        <v>17.954283624799281</v>
      </c>
      <c r="AT40" s="1">
        <f>Sheet3!$U$10*AT39^Sheet3!$U11</f>
        <v>49.118347891265728</v>
      </c>
      <c r="AU40" s="1">
        <f>Sheet3!$U$10*AU39^Sheet3!$U11</f>
        <v>56.889876470051341</v>
      </c>
      <c r="AV40" s="1">
        <f>Sheet3!$U$10*AV39^Sheet3!$U11</f>
        <v>15.14203449356765</v>
      </c>
      <c r="AW40" s="1">
        <f>Sheet3!$U$10*AW39^Sheet3!$U11</f>
        <v>45.170170858530227</v>
      </c>
      <c r="AX40" s="1">
        <f>Sheet3!$U$10*AX39^Sheet3!$U11</f>
        <v>38.546525831926843</v>
      </c>
      <c r="AY40" s="1">
        <f>Sheet3!$U$10*AY39^Sheet3!$U11</f>
        <v>37.341351367041163</v>
      </c>
      <c r="AZ40" s="1">
        <f>Sheet3!$U$10*AZ39^Sheet3!$U11</f>
        <v>42.275270508086628</v>
      </c>
      <c r="BA40" s="1">
        <f>Sheet3!$U$10*BA39^Sheet3!$U11</f>
        <v>49.372843298514653</v>
      </c>
      <c r="BB40" s="1">
        <f>Sheet3!$U$10*BB39^Sheet3!$U11</f>
        <v>7.8388643960136637</v>
      </c>
      <c r="BC40" s="1">
        <f>Sheet3!$U$10*BC39^Sheet3!$U11</f>
        <v>10.196212250602645</v>
      </c>
      <c r="BD40" s="1">
        <f>Sheet3!$U$10*BD39^Sheet3!$U11</f>
        <v>10.83586286702446</v>
      </c>
      <c r="BE40" s="1">
        <f>Sheet3!$U$10*BE39^Sheet3!$U11</f>
        <v>39.704669068129917</v>
      </c>
      <c r="BF40" s="1">
        <f>Sheet3!$U$10*BF39^Sheet3!$U11</f>
        <v>47.140355566564864</v>
      </c>
      <c r="BG40" s="1">
        <f>Sheet3!$U$10*BG39^Sheet3!$U11</f>
        <v>14.437555277211198</v>
      </c>
      <c r="BH40" s="1">
        <f>Sheet3!$U$10*BH39^Sheet3!$U11</f>
        <v>53.497378595582035</v>
      </c>
      <c r="BI40" s="1">
        <f>Sheet3!$U$10*BI39^Sheet3!$U11</f>
        <v>12.803557566746218</v>
      </c>
      <c r="BJ40" s="1">
        <f>Sheet3!$U$10*BJ39^Sheet3!$U11</f>
        <v>29.514254884730203</v>
      </c>
      <c r="BK40" s="1">
        <f>Sheet3!$U$10*BK39^Sheet3!$U11</f>
        <v>46.313531931948226</v>
      </c>
      <c r="BL40" s="1">
        <f>Sheet3!$U$10*BL39^Sheet3!$U11</f>
        <v>27.611431604702744</v>
      </c>
      <c r="BM40" s="1">
        <f>Sheet3!$U$10*BM39^Sheet3!$U11</f>
        <v>30.983060889093707</v>
      </c>
      <c r="BN40" s="1">
        <f>Sheet3!$U$10*BN39^Sheet3!$U11</f>
        <v>34.867385226442813</v>
      </c>
      <c r="BO40" s="1">
        <f>Sheet3!$U$10*BO39^Sheet3!$U11</f>
        <v>53.46052454187857</v>
      </c>
      <c r="BP40" s="1">
        <f>Sheet3!$U$10*BP39^Sheet3!$U11</f>
        <v>47.49458827869482</v>
      </c>
      <c r="BQ40" s="1">
        <f>Sheet3!$U$10*BQ39^Sheet3!$U11</f>
        <v>51.13746143009196</v>
      </c>
      <c r="BR40" s="1">
        <f>Sheet3!$U$10*BR39^Sheet3!$U11</f>
        <v>57.874425007828471</v>
      </c>
      <c r="BS40" s="1">
        <f>Sheet3!$U$10*BS39^Sheet3!$U11</f>
        <v>64.539991618561046</v>
      </c>
      <c r="BT40" s="1">
        <f>Sheet3!$U$10*BT39^Sheet3!$U11</f>
        <v>34.867385226442813</v>
      </c>
      <c r="BU40" s="1">
        <f>Sheet3!$U$10*BU39^Sheet3!$U11</f>
        <v>51.299455918280017</v>
      </c>
      <c r="BV40" s="1">
        <f>Sheet3!$U$10*BV39^Sheet3!$U11</f>
        <v>41.736745427693691</v>
      </c>
      <c r="BW40" s="1">
        <f>Sheet3!$U$10*BW39^Sheet3!$U11</f>
        <v>58.191308303843407</v>
      </c>
      <c r="BX40" s="1">
        <f>Sheet3!$U$10*BX39^Sheet3!$U11</f>
        <v>65.180400278613106</v>
      </c>
      <c r="BY40" s="1">
        <f>Sheet3!$U$10*BY39^Sheet3!$U11</f>
        <v>60.339050282111458</v>
      </c>
      <c r="BZ40" s="1">
        <f>Sheet3!$U$10*BZ39^Sheet3!$U11</f>
        <v>60.339050282111458</v>
      </c>
      <c r="CA40" s="1">
        <f>Sheet3!$U$10*CA39^Sheet3!$U11</f>
        <v>43.726293879400565</v>
      </c>
      <c r="CB40" s="1">
        <f>Sheet3!$U$10*CB39^Sheet3!$U11</f>
        <v>47.317157957512897</v>
      </c>
      <c r="CC40" s="1">
        <f>Sheet3!$U$10*CC39^Sheet3!$U11</f>
        <v>50.104900381445383</v>
      </c>
      <c r="CD40" s="1">
        <f>Sheet3!$U$10*CD39^Sheet3!$U11</f>
        <v>52.037622478891805</v>
      </c>
      <c r="CE40" s="1">
        <f>Sheet3!$U$10*CE39^Sheet3!$U11</f>
        <v>56.628214277202474</v>
      </c>
      <c r="CF40" s="1">
        <f>Sheet3!$U$10*CF39^Sheet3!$U11</f>
        <v>39.543776284628805</v>
      </c>
      <c r="CG40" s="1">
        <f>Sheet3!$U$10*CG39^Sheet3!$U11</f>
        <v>42.633130528314545</v>
      </c>
      <c r="CH40" s="1">
        <f>Sheet3!$U$10*CH39^Sheet3!$U11</f>
        <v>40.900439695946126</v>
      </c>
      <c r="CI40" s="1">
        <f>Sheet3!$U$10*CI39^Sheet3!$U11</f>
        <v>38.961419335494284</v>
      </c>
      <c r="CJ40" s="1">
        <f>Sheet3!$U$10*CJ39^Sheet3!$U11</f>
        <v>48.061931237811713</v>
      </c>
      <c r="CK40" s="1">
        <f>Sheet3!$U$10*CK39^Sheet3!$U11</f>
        <v>23.310949373971603</v>
      </c>
      <c r="CL40" s="1">
        <f>Sheet3!$U$10*CL39^Sheet3!$U11</f>
        <v>27.27904948557892</v>
      </c>
      <c r="CM40" s="1">
        <f>Sheet3!$U$10*CM39^Sheet3!$U11</f>
        <v>36.579354702056932</v>
      </c>
      <c r="CN40" s="1">
        <f>Sheet3!$U$10*CN39^Sheet3!$U11</f>
        <v>18.375467316282791</v>
      </c>
      <c r="CO40" s="1">
        <f>Sheet3!$U$10*CO39^Sheet3!$U11</f>
        <v>22.025648395869627</v>
      </c>
      <c r="CP40" s="1">
        <f>Sheet3!$U$10*CP39^Sheet3!$U11</f>
        <v>25.653839022848992</v>
      </c>
      <c r="CQ40" s="1">
        <f>Sheet3!$U$10*CQ39^Sheet3!$U11</f>
        <v>18.367121022530267</v>
      </c>
      <c r="CR40" s="1">
        <f>Sheet3!$U$10*CR39^Sheet3!$U11</f>
        <v>21.70651046725763</v>
      </c>
      <c r="CS40" s="1">
        <f>Sheet3!$U$10*CS39^Sheet3!$U11</f>
        <v>25.86641267657026</v>
      </c>
      <c r="CT40" s="1">
        <f>Sheet3!$U$10*CT39^Sheet3!$U11</f>
        <v>35.939277735658152</v>
      </c>
      <c r="CU40" s="1">
        <f>Sheet3!$U$10*CU39^Sheet3!$U11</f>
        <v>28.73150219896667</v>
      </c>
      <c r="CV40" s="1">
        <f>Sheet3!$U$10*CV39^Sheet3!$U11</f>
        <v>26.526143416993293</v>
      </c>
      <c r="CW40" s="1">
        <f>Sheet3!$U$10*CW39^Sheet3!$U11</f>
        <v>23.99574586374484</v>
      </c>
      <c r="CX40" s="1">
        <f>Sheet3!$U$10*CX39^Sheet3!$U11</f>
        <v>19.141516138145917</v>
      </c>
      <c r="CY40" s="1">
        <f>Sheet3!$U$10*CY39^Sheet3!$U11</f>
        <v>13.401072733076301</v>
      </c>
      <c r="CZ40" s="1">
        <f>Sheet3!$U$10*CZ39^Sheet3!$U11</f>
        <v>18.511503722436377</v>
      </c>
      <c r="DA40" s="1">
        <f>Sheet3!$U$10*DA39^Sheet3!$U11</f>
        <v>56.296163569182418</v>
      </c>
      <c r="DB40" s="1">
        <f>Sheet3!$U$10*DB39^Sheet3!$U11</f>
        <v>48.015244531412229</v>
      </c>
      <c r="DC40" s="1">
        <f>Sheet3!$U$10*DC39^Sheet3!$U11</f>
        <v>65.897412369566524</v>
      </c>
      <c r="DD40" s="1">
        <f>Sheet3!$U$10*DD39^Sheet3!$U11</f>
        <v>56.296163569182418</v>
      </c>
      <c r="DE40" s="1">
        <f>Sheet3!$U$10*DE39^Sheet3!$U11</f>
        <v>48.015244531412229</v>
      </c>
      <c r="DF40" s="1">
        <f>Sheet3!$U$10*DF39^Sheet3!$U11</f>
        <v>65.897412369566524</v>
      </c>
      <c r="DG40" s="1">
        <f>Sheet3!$U$10*DG39^Sheet3!$U11</f>
        <v>25.890511728036966</v>
      </c>
      <c r="DH40" s="1">
        <f>Sheet3!$U$10*DH39^Sheet3!$U11</f>
        <v>38.090332955798708</v>
      </c>
      <c r="DI40" s="1">
        <f>Sheet3!$U$10*DI39^Sheet3!$U11</f>
        <v>56.340296275070259</v>
      </c>
      <c r="DJ40" s="1">
        <f>Sheet3!$U$10*DJ39^Sheet3!$U11</f>
        <v>64.455357502528059</v>
      </c>
      <c r="DK40" s="1">
        <f>Sheet3!$U$10*DK39^Sheet3!$U11</f>
        <v>23.629674528823568</v>
      </c>
      <c r="DL40" s="1">
        <f>Sheet3!$U$10*DL39^Sheet3!$U11</f>
        <v>28.766155018551316</v>
      </c>
      <c r="DM40" s="1">
        <f>Sheet3!$U$10*DM39^Sheet3!$U11</f>
        <v>31.878012898104018</v>
      </c>
      <c r="DN40" s="1">
        <f>Sheet3!$U$10*DN39^Sheet3!$U11</f>
        <v>44.853375467380658</v>
      </c>
      <c r="DO40" s="1">
        <f>Sheet3!$U$10*DO39^Sheet3!$U11</f>
        <v>12.576589106901478</v>
      </c>
      <c r="DP40" s="1">
        <f>Sheet3!$U$10*DP39^Sheet3!$U11</f>
        <v>25.890511728036966</v>
      </c>
      <c r="DQ40" s="1">
        <f>Sheet3!$U$10*DQ39^Sheet3!$U11</f>
        <v>38.090332955798708</v>
      </c>
      <c r="DR40" s="1">
        <f>Sheet3!$U$10*DR39^Sheet3!$U11</f>
        <v>56.340296275070259</v>
      </c>
      <c r="DS40" s="1">
        <f>Sheet3!$U$10*DS39^Sheet3!$U11</f>
        <v>64.455357502528059</v>
      </c>
      <c r="DT40" s="1">
        <f>Sheet3!$U$10*DT39^Sheet3!$U11</f>
        <v>23.629674528823568</v>
      </c>
      <c r="DU40" s="1">
        <f>Sheet3!$U$10*DU39^Sheet3!$U11</f>
        <v>28.766155018551316</v>
      </c>
      <c r="DV40" s="1">
        <f>Sheet3!$U$10*DV39^Sheet3!$U11</f>
        <v>31.878012898104018</v>
      </c>
      <c r="DW40" s="1">
        <f>Sheet3!$U$10*DW39^Sheet3!$U11</f>
        <v>44.853375467380658</v>
      </c>
      <c r="DX40" s="1">
        <f>Sheet3!$U$10*DX39^Sheet3!$U11</f>
        <v>41.459987144322874</v>
      </c>
      <c r="DY40" s="1">
        <f>Sheet3!$U$10*DY39^Sheet3!$U11</f>
        <v>32.462301593782378</v>
      </c>
      <c r="DZ40" s="1">
        <f>Sheet3!$U$10*DZ39^Sheet3!$U11</f>
        <v>29.565570096711802</v>
      </c>
      <c r="EA40" s="1">
        <f>Sheet3!$U$10*EA39^Sheet3!$U11</f>
        <v>41.213141753415194</v>
      </c>
      <c r="EB40" s="1">
        <f>Sheet3!$U$10*EB39^Sheet3!$U11</f>
        <v>34.174238434875214</v>
      </c>
      <c r="EC40" s="1">
        <f>Sheet3!$U$10*EC39^Sheet3!$U11</f>
        <v>46.352425212623096</v>
      </c>
      <c r="ED40" s="1">
        <f>Sheet3!$U$10*ED39^Sheet3!$U11</f>
        <v>34.390616720430053</v>
      </c>
      <c r="EE40" s="1">
        <f>Sheet3!$U$10*EE39^Sheet3!$U11</f>
        <v>58.582402890430018</v>
      </c>
      <c r="EF40" s="1">
        <f>Sheet3!$U$10*EF39^Sheet3!$U11</f>
        <v>62.48829169073246</v>
      </c>
      <c r="EG40" s="1">
        <f>Sheet3!$U$10*EG39^Sheet3!$U11</f>
        <v>32.436250618892849</v>
      </c>
      <c r="EH40" s="1">
        <f>Sheet3!$U$10*EH39^Sheet3!$U11</f>
        <v>35.877570741343192</v>
      </c>
      <c r="EI40" s="1">
        <f>Sheet3!$U$10*EI39^Sheet3!$U11</f>
        <v>37.730416304574611</v>
      </c>
      <c r="EJ40" s="1">
        <f>Sheet3!$U$10*EJ39^Sheet3!$U11</f>
        <v>26.461362870500547</v>
      </c>
      <c r="EK40" s="1">
        <f>Sheet3!$U$10*EK39^Sheet3!$U11</f>
        <v>33.586659588717282</v>
      </c>
      <c r="EL40" s="1">
        <f>Sheet3!$U$10*EL39^Sheet3!$U11</f>
        <v>33.51517358357632</v>
      </c>
      <c r="EM40" s="1">
        <f>Sheet3!$U$10*EM39^Sheet3!$U11</f>
        <v>55.63510660057436</v>
      </c>
      <c r="EN40" s="1">
        <f>Sheet3!$U$10*EN39^Sheet3!$U11</f>
        <v>38.069851148538348</v>
      </c>
      <c r="EO40" s="1">
        <f>Sheet3!$U$10*EO39^Sheet3!$U11</f>
        <v>26.02625127337544</v>
      </c>
      <c r="EP40" s="1">
        <f>Sheet3!$U$10*EP39^Sheet3!$U11</f>
        <v>34.985088266527541</v>
      </c>
      <c r="EQ40" s="1">
        <f>Sheet3!$U$10*EQ39^Sheet3!$U11</f>
        <v>50.071556217147489</v>
      </c>
      <c r="ER40" s="1">
        <f>Sheet3!$U$10*ER39^Sheet3!$U11</f>
        <v>36.669234203448141</v>
      </c>
      <c r="ES40" s="1">
        <f>Sheet3!$U$10*ES39^Sheet3!$U11</f>
        <v>27.598452457738698</v>
      </c>
      <c r="ET40" s="1">
        <f>Sheet3!$U$10*ET39^Sheet3!$U11</f>
        <v>31.968274115621174</v>
      </c>
      <c r="EU40" s="1">
        <f>Sheet3!$U$10*EU39^Sheet3!$U11</f>
        <v>42.811504286886525</v>
      </c>
      <c r="EV40" s="1">
        <f>Sheet3!$U$10*EV39^Sheet3!$U11</f>
        <v>46.450589474321859</v>
      </c>
      <c r="EW40" s="1">
        <f>Sheet3!$U$10*EW39^Sheet3!$U11</f>
        <v>31.968274115621174</v>
      </c>
      <c r="EX40" s="1">
        <f>Sheet3!$U$10*EX39^Sheet3!$U11</f>
        <v>42.919983696920823</v>
      </c>
      <c r="EY40" s="1">
        <f>Sheet3!$U$10*EY39^Sheet3!$U11</f>
        <v>63.945324220634149</v>
      </c>
      <c r="EZ40" s="1">
        <f>Sheet3!$U$10*EZ39^Sheet3!$U11</f>
        <v>62.886549786159264</v>
      </c>
      <c r="FA40" s="1">
        <f>Sheet3!$U$10*FA39^Sheet3!$U11</f>
        <v>54.845991141570444</v>
      </c>
      <c r="FB40" s="1">
        <f>Sheet3!$U$10*FB39^Sheet3!$U11</f>
        <v>44.101908046067365</v>
      </c>
      <c r="FC40" s="1">
        <f>Sheet3!$U$10*FC39^Sheet3!$U11</f>
        <v>31.449221628544532</v>
      </c>
      <c r="FD40" s="1">
        <f>Sheet3!$U$10*FD39^Sheet3!$U11</f>
        <v>40.906505374405953</v>
      </c>
      <c r="FE40" s="1">
        <f>Sheet3!$U$10*FE39^Sheet3!$U11</f>
        <v>33.222276425495522</v>
      </c>
      <c r="FF40" s="1">
        <f>Sheet3!$U$10*FF39^Sheet3!$U11</f>
        <v>269.94610720522053</v>
      </c>
      <c r="FG40" s="1">
        <f>Sheet3!$U$10*FG39^Sheet3!$U11</f>
        <v>68.354684068228849</v>
      </c>
      <c r="FH40" s="1">
        <f>Sheet3!$U$10*FH39^Sheet3!$U11</f>
        <v>95.367497507682415</v>
      </c>
      <c r="FI40" s="1">
        <f>Sheet3!$U$10*FI39^Sheet3!$U11</f>
        <v>101.57191669130943</v>
      </c>
      <c r="FJ40" s="1">
        <f>Sheet3!$U$10*FJ39^Sheet3!$U11</f>
        <v>147.42064161161602</v>
      </c>
      <c r="FK40" s="1">
        <f>Sheet3!$U$10*FK39^Sheet3!$U11</f>
        <v>116.95785697503349</v>
      </c>
      <c r="FL40" s="1">
        <f>Sheet3!$U$10*FL39^Sheet3!$U11</f>
        <v>87.487088059265531</v>
      </c>
      <c r="FM40" s="1">
        <f>Sheet3!$U$10*FM39^Sheet3!$U11</f>
        <v>136.68831412859365</v>
      </c>
      <c r="FN40" s="1">
        <f>Sheet3!$U$10*FN39^Sheet3!$U11</f>
        <v>101.86537042708431</v>
      </c>
      <c r="FO40" s="1">
        <f>Sheet3!$U$10*FO39^Sheet3!$U11</f>
        <v>105.41742141859093</v>
      </c>
      <c r="FP40" s="1">
        <f>Sheet3!$U$10*FP39^Sheet3!$U11</f>
        <v>97.025647470350705</v>
      </c>
      <c r="FQ40" s="1">
        <f>Sheet3!$U$10*FQ39^Sheet3!$U11</f>
        <v>76.368853034681123</v>
      </c>
      <c r="FR40" s="1">
        <f>Sheet3!$U$10*FR39^Sheet3!$U11</f>
        <v>31.075751188465755</v>
      </c>
      <c r="FS40" s="1">
        <f>Sheet3!$U$10*FS39^Sheet3!$U11</f>
        <v>36.905015455553759</v>
      </c>
      <c r="FT40" s="1">
        <f>Sheet3!$U$10*FT39^Sheet3!$U11</f>
        <v>85.971622995899978</v>
      </c>
      <c r="FU40" s="1">
        <f>Sheet3!$U$10*FU39^Sheet3!$U11</f>
        <v>56.118994149010753</v>
      </c>
      <c r="FV40" s="1">
        <f>Sheet3!$U$10*FV39^Sheet3!$U11</f>
        <v>28.40084465955638</v>
      </c>
      <c r="FW40" s="1">
        <f>Sheet3!$U$10*FW39^Sheet3!$U11</f>
        <v>27.382269427303665</v>
      </c>
      <c r="FX40" s="1">
        <f>Sheet3!$U$10*FX39^Sheet3!$U11</f>
        <v>47.635885789888441</v>
      </c>
      <c r="FY40" s="1">
        <f>Sheet3!$U$10*FY39^Sheet3!$U11</f>
        <v>37.553296119900779</v>
      </c>
      <c r="FZ40" s="1">
        <f>Sheet3!$U$10*FZ39^Sheet3!$U11</f>
        <v>44.250002964671602</v>
      </c>
      <c r="GA40" s="1">
        <f>Sheet3!$U$10*GA39^Sheet3!$U11</f>
        <v>32.5465135589779</v>
      </c>
      <c r="GB40" s="1">
        <f>Sheet3!$U$10*GB39^Sheet3!$U11</f>
        <v>26.118422206709305</v>
      </c>
      <c r="GC40" s="1">
        <f>Sheet3!$U$10*GC39^Sheet3!$U11</f>
        <v>33.813512812129112</v>
      </c>
      <c r="GD40" s="1">
        <f>Sheet3!$U$10*GD39^Sheet3!$U11</f>
        <v>30.228458076760095</v>
      </c>
      <c r="GE40" s="1">
        <f>Sheet3!$U$10*GE39^Sheet3!$U11</f>
        <v>22.596440951696938</v>
      </c>
      <c r="GF40" s="1">
        <f>Sheet3!$U$10*GF39^Sheet3!$U11</f>
        <v>7.5699760265622675</v>
      </c>
      <c r="GG40" s="1">
        <f>Sheet3!$U$10*GG39^Sheet3!$U11</f>
        <v>30.533303704990498</v>
      </c>
      <c r="GH40" s="1">
        <f>Sheet3!$U$10*GH39^Sheet3!$U11</f>
        <v>23.724197272527075</v>
      </c>
      <c r="GI40" s="1">
        <f>Sheet3!$U$10*GI39^Sheet3!$U11</f>
        <v>17.268697032039782</v>
      </c>
      <c r="GJ40" s="1">
        <f>Sheet3!$U$10*GJ39^Sheet3!$U11</f>
        <v>36.399346866043395</v>
      </c>
      <c r="GK40" s="1">
        <f>Sheet3!$U$10*GK39^Sheet3!$U11</f>
        <v>23.388611481421187</v>
      </c>
      <c r="GL40" s="1">
        <f>Sheet3!$U$10*GL39^Sheet3!$U11</f>
        <v>24.072643441441244</v>
      </c>
      <c r="GM40" s="1">
        <f>Sheet3!$U$10*GM39^Sheet3!$U11</f>
        <v>36.06425128129716</v>
      </c>
      <c r="GN40" s="1">
        <f>Sheet3!$U$10*GN39^Sheet3!$U11</f>
        <v>26.894911169866361</v>
      </c>
      <c r="GO40" s="1">
        <f>Sheet3!$U$10*GO39^Sheet3!$U11</f>
        <v>22.682256844436314</v>
      </c>
      <c r="GP40" s="1">
        <f>Sheet3!$U$10*GP39^Sheet3!$U11</f>
        <v>30.755025689475204</v>
      </c>
      <c r="GQ40" s="1">
        <f>Sheet3!$U$10*GQ39^Sheet3!$U11</f>
        <v>23.491618241529657</v>
      </c>
      <c r="GR40" s="1">
        <f>Sheet3!$U$10*GR39^Sheet3!$U11</f>
        <v>36.679744522026127</v>
      </c>
      <c r="GS40" s="1">
        <f>Sheet3!$U$10*GS39^Sheet3!$U11</f>
        <v>30.679123434202374</v>
      </c>
      <c r="GT40" s="1">
        <f>Sheet3!$U$10*GT39^Sheet3!$U11</f>
        <v>24.747359935016334</v>
      </c>
      <c r="GU40" s="1">
        <f>Sheet3!$U$10*GU39^Sheet3!$U11</f>
        <v>18.564997248085199</v>
      </c>
      <c r="GV40" s="1">
        <f>Sheet3!$U$10*GV39^Sheet3!$U11</f>
        <v>59.245518034070088</v>
      </c>
      <c r="GW40" s="1">
        <f>Sheet3!$U$10*GW39^Sheet3!$U11</f>
        <v>38.217374006842675</v>
      </c>
      <c r="GX40" s="1">
        <f>Sheet3!$U$10*GX39^Sheet3!$U11</f>
        <v>45.756598479899672</v>
      </c>
      <c r="GY40" s="1">
        <f>Sheet3!$U$10*GY39^Sheet3!$U11</f>
        <v>43.357391710294181</v>
      </c>
      <c r="GZ40" s="1">
        <f>Sheet3!$U$10*GZ39^Sheet3!$U11</f>
        <v>43.204466227749727</v>
      </c>
      <c r="HA40" s="1">
        <f>Sheet3!$U$10*HA39^Sheet3!$U11</f>
        <v>35.019672366887036</v>
      </c>
      <c r="HB40" s="1">
        <f>Sheet3!$U$10*HB39^Sheet3!$U11</f>
        <v>30.310079029914082</v>
      </c>
      <c r="HC40" s="1">
        <f>Sheet3!$U$10*HC39^Sheet3!$U11</f>
        <v>41.555116978608993</v>
      </c>
    </row>
    <row r="41" spans="1:213" x14ac:dyDescent="0.3">
      <c r="A41" s="1" t="s">
        <v>231</v>
      </c>
      <c r="B41" s="1">
        <f>Sheet3!$U$26*B39^Sheet3!$U$27</f>
        <v>0.66345993510982504</v>
      </c>
      <c r="C41" s="1">
        <f>Sheet3!$U$26*C39^Sheet3!$U$27</f>
        <v>0.53294502275877909</v>
      </c>
      <c r="D41" s="1">
        <f>Sheet3!$U$26*D39^Sheet3!$U$27</f>
        <v>0.67574235947014927</v>
      </c>
      <c r="E41" s="1">
        <f>Sheet3!$U$26*E39^Sheet3!$U$27</f>
        <v>0.56456951550159074</v>
      </c>
      <c r="F41" s="1">
        <f>Sheet3!$U$26*F39^Sheet3!$U$27</f>
        <v>0.46875650488955717</v>
      </c>
      <c r="G41" s="1">
        <f>Sheet3!$U$26*G39^Sheet3!$U$27</f>
        <v>0.67222731849177852</v>
      </c>
      <c r="H41" s="1">
        <f>Sheet3!$U$26*H39^Sheet3!$U$27</f>
        <v>0.62057980817470526</v>
      </c>
      <c r="I41" s="1">
        <f>Sheet3!$U$26*I39^Sheet3!$U$27</f>
        <v>0.76464237364661536</v>
      </c>
      <c r="J41" s="1">
        <f>Sheet3!$U$26*J39^Sheet3!$U$27</f>
        <v>0.52992000109339799</v>
      </c>
      <c r="K41" s="1">
        <f>Sheet3!$U$26*K39^Sheet3!$U$27</f>
        <v>0.69734668168786929</v>
      </c>
      <c r="L41" s="1">
        <f>Sheet3!$U$26*L39^Sheet3!$U$27</f>
        <v>0.62176308033597538</v>
      </c>
      <c r="M41" s="1">
        <f>Sheet3!$U$26*M39^Sheet3!$U$27</f>
        <v>1.5052347176325844</v>
      </c>
      <c r="N41" s="1">
        <f>Sheet3!$U$26*N39^Sheet3!$U$27</f>
        <v>0.84267586187342403</v>
      </c>
      <c r="O41" s="1">
        <f>Sheet3!$U$26*O39^Sheet3!$U$27</f>
        <v>0.75504614544724513</v>
      </c>
      <c r="P41" s="1">
        <f>Sheet3!$U$26*P39^Sheet3!$U$27</f>
        <v>0.9703118866027326</v>
      </c>
      <c r="Q41" s="1">
        <f>Sheet3!$U$26*Q39^Sheet3!$U$27</f>
        <v>2.4077919350564798</v>
      </c>
      <c r="R41" s="1">
        <f>Sheet3!$U$26*R39^Sheet3!$U$27</f>
        <v>3.1573968086836977</v>
      </c>
      <c r="S41" s="1">
        <f>Sheet3!$U$26*S39^Sheet3!$U$27</f>
        <v>1.4530505106668936</v>
      </c>
      <c r="T41" s="1">
        <f>Sheet3!$U$26*T39^Sheet3!$U$27</f>
        <v>1.2620962336463295</v>
      </c>
      <c r="U41" s="1">
        <f>Sheet3!$U$26*U39^Sheet3!$U$27</f>
        <v>1.0455998446704464</v>
      </c>
      <c r="V41" s="1">
        <f>Sheet3!$U$26*V39^Sheet3!$U$27</f>
        <v>0.7264279886349696</v>
      </c>
      <c r="W41" s="1">
        <f>Sheet3!$U$26*W39^Sheet3!$U$27</f>
        <v>0.7264279886349696</v>
      </c>
      <c r="X41" s="1">
        <f>Sheet3!$U$26*X39^Sheet3!$U$27</f>
        <v>0.60691636663419413</v>
      </c>
      <c r="Y41" s="1">
        <f>Sheet3!$U$26*Y39^Sheet3!$U$27</f>
        <v>1.4831989397614043</v>
      </c>
      <c r="Z41" s="1">
        <f>Sheet3!$U$26*Z39^Sheet3!$U$27</f>
        <v>3.7764674543435297</v>
      </c>
      <c r="AA41" s="1">
        <f>Sheet3!$U$26*AA39^Sheet3!$U$27</f>
        <v>1.2062900764547111</v>
      </c>
      <c r="AB41" s="1">
        <f>Sheet3!$U$26*AB39^Sheet3!$U$27</f>
        <v>3.1728025723337634</v>
      </c>
      <c r="AC41" s="1">
        <f>Sheet3!$U$26*AC39^Sheet3!$U$27</f>
        <v>0.76827295322043776</v>
      </c>
      <c r="AD41" s="1">
        <f>Sheet3!$U$26*AD39^Sheet3!$U$27</f>
        <v>0.64757368194428278</v>
      </c>
      <c r="AE41" s="1">
        <f>Sheet3!$U$26*AE39^Sheet3!$U$27</f>
        <v>1.5429460725519801</v>
      </c>
      <c r="AF41" s="1">
        <f>Sheet3!$U$26*AF39^Sheet3!$U$27</f>
        <v>4.0977710138481012</v>
      </c>
      <c r="AG41" s="1">
        <f>Sheet3!$U$26*AG39^Sheet3!$U$27</f>
        <v>1.3457629235906527</v>
      </c>
      <c r="AH41" s="1">
        <f>Sheet3!$U$26*AH39^Sheet3!$U$27</f>
        <v>1.1243585829772795</v>
      </c>
      <c r="AI41" s="1">
        <f>Sheet3!$U$26*AI39^Sheet3!$U$27</f>
        <v>0.9863926209292837</v>
      </c>
      <c r="AJ41" s="1">
        <f>Sheet3!$U$26*AJ39^Sheet3!$U$27</f>
        <v>0.70732915983244038</v>
      </c>
      <c r="AK41" s="1">
        <f>Sheet3!$U$26*AK39^Sheet3!$U$27</f>
        <v>1.4857497323512114</v>
      </c>
      <c r="AL41" s="1">
        <f>Sheet3!$U$26*AL39^Sheet3!$U$27</f>
        <v>1.213463576606358</v>
      </c>
      <c r="AM41" s="1">
        <f>Sheet3!$U$26*AM39^Sheet3!$U$27</f>
        <v>1.746415426868142</v>
      </c>
      <c r="AN41" s="1">
        <f>Sheet3!$U$26*AN39^Sheet3!$U$27</f>
        <v>1.6113402175026592</v>
      </c>
      <c r="AO41" s="1">
        <f>Sheet3!$U$26*AO39^Sheet3!$U$27</f>
        <v>2.966560618278137</v>
      </c>
      <c r="AP41" s="1">
        <f>Sheet3!$U$26*AP39^Sheet3!$U$27</f>
        <v>2.5871188046361953</v>
      </c>
      <c r="AQ41" s="1">
        <f>Sheet3!$U$26*AQ39^Sheet3!$U$27</f>
        <v>2.0315564078425656</v>
      </c>
      <c r="AR41" s="1">
        <f>Sheet3!$U$26*AR39^Sheet3!$U$27</f>
        <v>1.3378389604015808</v>
      </c>
      <c r="AS41" s="1">
        <f>Sheet3!$U$26*AS39^Sheet3!$U$27</f>
        <v>2.5248458227054611</v>
      </c>
      <c r="AT41" s="1">
        <f>Sheet3!$U$26*AT39^Sheet3!$U$27</f>
        <v>1.1401933204721801</v>
      </c>
      <c r="AU41" s="1">
        <f>Sheet3!$U$26*AU39^Sheet3!$U$27</f>
        <v>1.0152857454323254</v>
      </c>
      <c r="AV41" s="1">
        <f>Sheet3!$U$26*AV39^Sheet3!$U$27</f>
        <v>2.8885271257618368</v>
      </c>
      <c r="AW41" s="1">
        <f>Sheet3!$U$26*AW39^Sheet3!$U$27</f>
        <v>1.218219100836881</v>
      </c>
      <c r="AX41" s="1">
        <f>Sheet3!$U$26*AX39^Sheet3!$U$27</f>
        <v>1.3807805771314472</v>
      </c>
      <c r="AY41" s="1">
        <f>Sheet3!$U$26*AY39^Sheet3!$U$27</f>
        <v>1.4158649517969297</v>
      </c>
      <c r="AZ41" s="1">
        <f>Sheet3!$U$26*AZ39^Sheet3!$U$27</f>
        <v>1.2836535407713727</v>
      </c>
      <c r="BA41" s="1">
        <f>Sheet3!$U$26*BA39^Sheet3!$U$27</f>
        <v>1.1355482646414616</v>
      </c>
      <c r="BB41" s="1">
        <f>Sheet3!$U$26*BB39^Sheet3!$U$27</f>
        <v>4.8589244685100867</v>
      </c>
      <c r="BC41" s="1">
        <f>Sheet3!$U$26*BC39^Sheet3!$U$27</f>
        <v>3.9476819902945781</v>
      </c>
      <c r="BD41" s="1">
        <f>Sheet3!$U$26*BD39^Sheet3!$U$27</f>
        <v>3.762432526229202</v>
      </c>
      <c r="BE41" s="1">
        <f>Sheet3!$U$26*BE39^Sheet3!$U$27</f>
        <v>1.3488670446745288</v>
      </c>
      <c r="BF41" s="1">
        <f>Sheet3!$U$26*BF39^Sheet3!$U$27</f>
        <v>1.1778211171637907</v>
      </c>
      <c r="BG41" s="1">
        <f>Sheet3!$U$26*BG39^Sheet3!$U$27</f>
        <v>2.9993035394597167</v>
      </c>
      <c r="BH41" s="1">
        <f>Sheet3!$U$26*BH39^Sheet3!$U$27</f>
        <v>1.0658134929040655</v>
      </c>
      <c r="BI41" s="1">
        <f>Sheet3!$U$26*BI39^Sheet3!$U$27</f>
        <v>3.2978067621584257</v>
      </c>
      <c r="BJ41" s="1">
        <f>Sheet3!$U$26*BJ39^Sheet3!$U$27</f>
        <v>1.7049788921480618</v>
      </c>
      <c r="BK41" s="1">
        <f>Sheet3!$U$26*BK39^Sheet3!$U$27</f>
        <v>1.1944001824834891</v>
      </c>
      <c r="BL41" s="1">
        <f>Sheet3!$U$26*BL39^Sheet3!$U$27</f>
        <v>1.7971390647048038</v>
      </c>
      <c r="BM41" s="1">
        <f>Sheet3!$U$26*BM39^Sheet3!$U$27</f>
        <v>1.6408071744302726</v>
      </c>
      <c r="BN41" s="1">
        <f>Sheet3!$U$26*BN39^Sheet3!$U$27</f>
        <v>1.4946460889331135</v>
      </c>
      <c r="BO41" s="1">
        <f>Sheet3!$U$26*BO39^Sheet3!$U$27</f>
        <v>1.066393838767274</v>
      </c>
      <c r="BP41" s="1">
        <f>Sheet3!$U$26*BP39^Sheet3!$U$27</f>
        <v>1.170876471842432</v>
      </c>
      <c r="BQ41" s="1">
        <f>Sheet3!$U$26*BQ39^Sheet3!$U$27</f>
        <v>1.1044815169598616</v>
      </c>
      <c r="BR41" s="1">
        <f>Sheet3!$U$26*BR39^Sheet3!$U$27</f>
        <v>1.0016177598814053</v>
      </c>
      <c r="BS41" s="1">
        <f>Sheet3!$U$26*BS39^Sheet3!$U$27</f>
        <v>0.91897836025167867</v>
      </c>
      <c r="BT41" s="1">
        <f>Sheet3!$U$26*BT39^Sheet3!$U$27</f>
        <v>1.4946460889331135</v>
      </c>
      <c r="BU41" s="1">
        <f>Sheet3!$U$26*BU39^Sheet3!$U$27</f>
        <v>1.1017255423419787</v>
      </c>
      <c r="BV41" s="1">
        <f>Sheet3!$U$26*BV39^Sheet3!$U$27</f>
        <v>1.2967192893019588</v>
      </c>
      <c r="BW41" s="1">
        <f>Sheet3!$U$26*BW39^Sheet3!$U$27</f>
        <v>0.99730676805022334</v>
      </c>
      <c r="BX41" s="1">
        <f>Sheet3!$U$26*BX39^Sheet3!$U$27</f>
        <v>0.9118386550374824</v>
      </c>
      <c r="BY41" s="1">
        <f>Sheet3!$U$26*BY39^Sheet3!$U$27</f>
        <v>0.9691591355588447</v>
      </c>
      <c r="BZ41" s="1">
        <f>Sheet3!$U$26*BZ39^Sheet3!$U$27</f>
        <v>0.9691591355588447</v>
      </c>
      <c r="CA41" s="1">
        <f>Sheet3!$U$26*CA39^Sheet3!$U$27</f>
        <v>1.2498862396138486</v>
      </c>
      <c r="CB41" s="1">
        <f>Sheet3!$U$26*CB39^Sheet3!$U$27</f>
        <v>1.174343317473229</v>
      </c>
      <c r="CC41" s="1">
        <f>Sheet3!$U$26*CC39^Sheet3!$U$27</f>
        <v>1.1224224777432392</v>
      </c>
      <c r="CD41" s="1">
        <f>Sheet3!$U$26*CD39^Sheet3!$U$27</f>
        <v>1.0893619194459996</v>
      </c>
      <c r="CE41" s="1">
        <f>Sheet3!$U$26*CE39^Sheet3!$U$27</f>
        <v>1.018989745829783</v>
      </c>
      <c r="CF41" s="1">
        <f>Sheet3!$U$26*CF39^Sheet3!$U$27</f>
        <v>1.3532004298990523</v>
      </c>
      <c r="CG41" s="1">
        <f>Sheet3!$U$26*CG39^Sheet3!$U$27</f>
        <v>1.2751346530379115</v>
      </c>
      <c r="CH41" s="1">
        <f>Sheet3!$U$26*CH39^Sheet3!$U$27</f>
        <v>1.3176190830707526</v>
      </c>
      <c r="CI41" s="1">
        <f>Sheet3!$U$26*CI39^Sheet3!$U$27</f>
        <v>1.3691527329645257</v>
      </c>
      <c r="CJ41" s="1">
        <f>Sheet3!$U$26*CJ39^Sheet3!$U$27</f>
        <v>1.1599449322228639</v>
      </c>
      <c r="CK41" s="1">
        <f>Sheet3!$U$26*CK39^Sheet3!$U$27</f>
        <v>2.0543003757402314</v>
      </c>
      <c r="CL41" s="1">
        <f>Sheet3!$U$26*CL39^Sheet3!$U$27</f>
        <v>1.8144142099242617</v>
      </c>
      <c r="CM41" s="1">
        <f>Sheet3!$U$26*CM39^Sheet3!$U$27</f>
        <v>1.4391126804911469</v>
      </c>
      <c r="CN41" s="1">
        <f>Sheet3!$U$26*CN39^Sheet3!$U$27</f>
        <v>2.4790203243509068</v>
      </c>
      <c r="CO41" s="1">
        <f>Sheet3!$U$26*CO39^Sheet3!$U$27</f>
        <v>2.1484277712124356</v>
      </c>
      <c r="CP41" s="1">
        <f>Sheet3!$U$26*CP39^Sheet3!$U$27</f>
        <v>1.9046234428584252</v>
      </c>
      <c r="CQ41" s="1">
        <f>Sheet3!$U$26*CQ39^Sheet3!$U$27</f>
        <v>2.4799101337927025</v>
      </c>
      <c r="CR41" s="1">
        <f>Sheet3!$U$26*CR39^Sheet3!$U$27</f>
        <v>2.1733408260135629</v>
      </c>
      <c r="CS41" s="1">
        <f>Sheet3!$U$26*CS39^Sheet3!$U$27</f>
        <v>1.8922484941588995</v>
      </c>
      <c r="CT41" s="1">
        <f>Sheet3!$U$26*CT39^Sheet3!$U$27</f>
        <v>1.4593212376810372</v>
      </c>
      <c r="CU41" s="1">
        <f>Sheet3!$U$26*CU39^Sheet3!$U$27</f>
        <v>1.7415669394075783</v>
      </c>
      <c r="CV41" s="1">
        <f>Sheet3!$U$26*CV39^Sheet3!$U$27</f>
        <v>1.8549749724221869</v>
      </c>
      <c r="CW41" s="1">
        <f>Sheet3!$U$26*CW39^Sheet3!$U$27</f>
        <v>2.0078497718246151</v>
      </c>
      <c r="CX41" s="1">
        <f>Sheet3!$U$26*CX39^Sheet3!$U$27</f>
        <v>2.4003162738577388</v>
      </c>
      <c r="CY41" s="1">
        <f>Sheet3!$U$26*CY39^Sheet3!$U$27</f>
        <v>3.1811026444103199</v>
      </c>
      <c r="CZ41" s="1">
        <f>Sheet3!$U$26*CZ39^Sheet3!$U$27</f>
        <v>2.4646185929048658</v>
      </c>
      <c r="DA41" s="1">
        <f>Sheet3!$U$26*DA39^Sheet3!$U$27</f>
        <v>1.0237344810816515</v>
      </c>
      <c r="DB41" s="1">
        <f>Sheet3!$U$26*DB39^Sheet3!$U$27</f>
        <v>1.1608357568066814</v>
      </c>
      <c r="DC41" s="1">
        <f>Sheet3!$U$26*DC39^Sheet3!$U$27</f>
        <v>0.90399245376110937</v>
      </c>
      <c r="DD41" s="1">
        <f>Sheet3!$U$26*DD39^Sheet3!$U$27</f>
        <v>1.0237344810816515</v>
      </c>
      <c r="DE41" s="1">
        <f>Sheet3!$U$26*DE39^Sheet3!$U$27</f>
        <v>1.1608357568066814</v>
      </c>
      <c r="DF41" s="1">
        <f>Sheet3!$U$26*DF39^Sheet3!$U$27</f>
        <v>0.90399245376110937</v>
      </c>
      <c r="DG41" s="1">
        <f>Sheet3!$U$26*DG39^Sheet3!$U$27</f>
        <v>1.8908570524154253</v>
      </c>
      <c r="DH41" s="1">
        <f>Sheet3!$U$26*DH39^Sheet3!$U$27</f>
        <v>1.3938272390316324</v>
      </c>
      <c r="DI41" s="1">
        <f>Sheet3!$U$26*DI39^Sheet3!$U$27</f>
        <v>1.0231009767715535</v>
      </c>
      <c r="DJ41" s="1">
        <f>Sheet3!$U$26*DJ39^Sheet3!$U$27</f>
        <v>0.91993141297076397</v>
      </c>
      <c r="DK41" s="1">
        <f>Sheet3!$U$26*DK39^Sheet3!$U$27</f>
        <v>2.0323811174651891</v>
      </c>
      <c r="DL41" s="1">
        <f>Sheet3!$U$26*DL39^Sheet3!$U$27</f>
        <v>1.7399095026019309</v>
      </c>
      <c r="DM41" s="1">
        <f>Sheet3!$U$26*DM39^Sheet3!$U$27</f>
        <v>1.6043112302520524</v>
      </c>
      <c r="DN41" s="1">
        <f>Sheet3!$U$26*DN39^Sheet3!$U$27</f>
        <v>1.2250107117999884</v>
      </c>
      <c r="DO41" s="1">
        <f>Sheet3!$U$26*DO39^Sheet3!$U$27</f>
        <v>3.3447307400550663</v>
      </c>
      <c r="DP41" s="1">
        <f>Sheet3!$U$26*DP39^Sheet3!$U$27</f>
        <v>1.8908570524154253</v>
      </c>
      <c r="DQ41" s="1">
        <f>Sheet3!$U$26*DQ39^Sheet3!$U$27</f>
        <v>1.3938272390316324</v>
      </c>
      <c r="DR41" s="1">
        <f>Sheet3!$U$26*DR39^Sheet3!$U$27</f>
        <v>1.0231009767715535</v>
      </c>
      <c r="DS41" s="1">
        <f>Sheet3!$U$26*DS39^Sheet3!$U$27</f>
        <v>0.91993141297076397</v>
      </c>
      <c r="DT41" s="1">
        <f>Sheet3!$U$26*DT39^Sheet3!$U$27</f>
        <v>2.0323811174651891</v>
      </c>
      <c r="DU41" s="1">
        <f>Sheet3!$U$26*DU39^Sheet3!$U$27</f>
        <v>1.7399095026019309</v>
      </c>
      <c r="DV41" s="1">
        <f>Sheet3!$U$26*DV39^Sheet3!$U$27</f>
        <v>1.6043112302520524</v>
      </c>
      <c r="DW41" s="1">
        <f>Sheet3!$U$26*DW39^Sheet3!$U$27</f>
        <v>1.2250107117999884</v>
      </c>
      <c r="DX41" s="1">
        <f>Sheet3!$U$26*DX39^Sheet3!$U$27</f>
        <v>1.3035520892563102</v>
      </c>
      <c r="DY41" s="1">
        <f>Sheet3!$U$26*DY39^Sheet3!$U$27</f>
        <v>1.5814579695912729</v>
      </c>
      <c r="DZ41" s="1">
        <f>Sheet3!$U$26*DZ39^Sheet3!$U$27</f>
        <v>1.7026408993429856</v>
      </c>
      <c r="EA41" s="1">
        <f>Sheet3!$U$26*EA39^Sheet3!$U$27</f>
        <v>1.3097156276663671</v>
      </c>
      <c r="EB41" s="1">
        <f>Sheet3!$U$26*EB39^Sheet3!$U$27</f>
        <v>1.5185424119041213</v>
      </c>
      <c r="EC41" s="1">
        <f>Sheet3!$U$26*EC39^Sheet3!$U$27</f>
        <v>1.1936084557038265</v>
      </c>
      <c r="ED41" s="1">
        <f>Sheet3!$U$26*ED39^Sheet3!$U$27</f>
        <v>1.5109902140597082</v>
      </c>
      <c r="EE41" s="1">
        <f>Sheet3!$U$26*EE39^Sheet3!$U$27</f>
        <v>0.99204376384660531</v>
      </c>
      <c r="EF41" s="1">
        <f>Sheet3!$U$26*EF39^Sheet3!$U$27</f>
        <v>0.94273170281392438</v>
      </c>
      <c r="EG41" s="1">
        <f>Sheet3!$U$26*EG39^Sheet3!$U$27</f>
        <v>1.5824611970952995</v>
      </c>
      <c r="EH41" s="1">
        <f>Sheet3!$U$26*EH39^Sheet3!$U$27</f>
        <v>1.461303535598216</v>
      </c>
      <c r="EI41" s="1">
        <f>Sheet3!$U$26*EI39^Sheet3!$U$27</f>
        <v>1.4043195379767301</v>
      </c>
      <c r="EJ41" s="1">
        <f>Sheet3!$U$26*EJ39^Sheet3!$U$27</f>
        <v>1.8585612503413518</v>
      </c>
      <c r="EK41" s="1">
        <f>Sheet3!$U$26*EK39^Sheet3!$U$27</f>
        <v>1.5394892336831638</v>
      </c>
      <c r="EL41" s="1">
        <f>Sheet3!$U$26*EL39^Sheet3!$U$27</f>
        <v>1.5420824816984575</v>
      </c>
      <c r="EM41" s="1">
        <f>Sheet3!$U$26*EM39^Sheet3!$U$27</f>
        <v>1.0333311957463749</v>
      </c>
      <c r="EN41" s="1">
        <f>Sheet3!$U$26*EN39^Sheet3!$U$27</f>
        <v>1.3944195592756345</v>
      </c>
      <c r="EO41" s="1">
        <f>Sheet3!$U$26*EO39^Sheet3!$U$27</f>
        <v>1.8830627564359146</v>
      </c>
      <c r="EP41" s="1">
        <f>Sheet3!$U$26*EP39^Sheet3!$U$27</f>
        <v>1.490672510385779</v>
      </c>
      <c r="EQ41" s="1">
        <f>Sheet3!$U$26*EQ39^Sheet3!$U$27</f>
        <v>1.1230128688435406</v>
      </c>
      <c r="ER41" s="1">
        <f>Sheet3!$U$26*ER39^Sheet3!$U$27</f>
        <v>1.4363255930585768</v>
      </c>
      <c r="ES41" s="1">
        <f>Sheet3!$U$26*ES39^Sheet3!$U$27</f>
        <v>1.7978066499426741</v>
      </c>
      <c r="ET41" s="1">
        <f>Sheet3!$U$26*ET39^Sheet3!$U$27</f>
        <v>1.6007320413703983</v>
      </c>
      <c r="EU41" s="1">
        <f>Sheet3!$U$26*EU39^Sheet3!$U$27</f>
        <v>1.2709360778272458</v>
      </c>
      <c r="EV41" s="1">
        <f>Sheet3!$U$26*EV39^Sheet3!$U$27</f>
        <v>1.1916154634672562</v>
      </c>
      <c r="EW41" s="1">
        <f>Sheet3!$U$26*EW39^Sheet3!$U$27</f>
        <v>1.6007320413703983</v>
      </c>
      <c r="EX41" s="1">
        <f>Sheet3!$U$26*EX39^Sheet3!$U$27</f>
        <v>1.2683979590373462</v>
      </c>
      <c r="EY41" s="1">
        <f>Sheet3!$U$26*EY39^Sheet3!$U$27</f>
        <v>0.92572259754457042</v>
      </c>
      <c r="EZ41" s="1">
        <f>Sheet3!$U$26*EZ39^Sheet3!$U$27</f>
        <v>0.93801248997749287</v>
      </c>
      <c r="FA41" s="1">
        <f>Sheet3!$U$26*FA39^Sheet3!$U$27</f>
        <v>1.0450576637709021</v>
      </c>
      <c r="FB41" s="1">
        <f>Sheet3!$U$26*FB39^Sheet3!$U$27</f>
        <v>1.2414697725166668</v>
      </c>
      <c r="FC41" s="1">
        <f>Sheet3!$U$26*FC39^Sheet3!$U$27</f>
        <v>1.621565266792431</v>
      </c>
      <c r="FD41" s="1">
        <f>Sheet3!$U$26*FD39^Sheet3!$U$27</f>
        <v>1.3174647465463054</v>
      </c>
      <c r="FE41" s="1">
        <f>Sheet3!$U$26*FE39^Sheet3!$U$27</f>
        <v>1.5528119328055756</v>
      </c>
      <c r="FF41" s="1">
        <f>Sheet3!$U$26*FF39^Sheet3!$U$27</f>
        <v>0.29676230470320208</v>
      </c>
      <c r="FG41" s="1">
        <f>Sheet3!$U$26*FG39^Sheet3!$U$27</f>
        <v>0.87822356132449986</v>
      </c>
      <c r="FH41" s="1">
        <f>Sheet3!$U$26*FH39^Sheet3!$U$27</f>
        <v>0.67508238378651331</v>
      </c>
      <c r="FI41" s="1">
        <f>Sheet3!$U$26*FI39^Sheet3!$U$27</f>
        <v>0.64229418661197157</v>
      </c>
      <c r="FJ41" s="1">
        <f>Sheet3!$U$26*FJ39^Sheet3!$U$27</f>
        <v>0.47856009764651974</v>
      </c>
      <c r="FK41" s="1">
        <f>Sheet3!$U$26*FK39^Sheet3!$U$27</f>
        <v>0.57457486992438711</v>
      </c>
      <c r="FL41" s="1">
        <f>Sheet3!$U$26*FL39^Sheet3!$U$27</f>
        <v>0.72267742442318184</v>
      </c>
      <c r="FM41" s="1">
        <f>Sheet3!$U$26*FM39^Sheet3!$U$27</f>
        <v>0.50800411946022861</v>
      </c>
      <c r="FN41" s="1">
        <f>Sheet3!$U$26*FN39^Sheet3!$U$27</f>
        <v>0.64083213170372089</v>
      </c>
      <c r="FO41" s="1">
        <f>Sheet3!$U$26*FO39^Sheet3!$U$27</f>
        <v>0.62371418229685593</v>
      </c>
      <c r="FP41" s="1">
        <f>Sheet3!$U$26*FP39^Sheet3!$U$27</f>
        <v>0.66595253861327119</v>
      </c>
      <c r="FQ41" s="1">
        <f>Sheet3!$U$26*FQ39^Sheet3!$U$27</f>
        <v>0.80458485645961675</v>
      </c>
      <c r="FR41" s="1">
        <f>Sheet3!$U$26*FR39^Sheet3!$U$27</f>
        <v>1.6369400203813673</v>
      </c>
      <c r="FS41" s="1">
        <f>Sheet3!$U$26*FS39^Sheet3!$U$27</f>
        <v>1.4290719873094777</v>
      </c>
      <c r="FT41" s="1">
        <f>Sheet3!$U$26*FT39^Sheet3!$U$27</f>
        <v>0.73272175889406943</v>
      </c>
      <c r="FU41" s="1">
        <f>Sheet3!$U$26*FU39^Sheet3!$U$27</f>
        <v>1.0262866383344591</v>
      </c>
      <c r="FV41" s="1">
        <f>Sheet3!$U$26*FV39^Sheet3!$U$27</f>
        <v>1.7575641207583008</v>
      </c>
      <c r="FW41" s="1">
        <f>Sheet3!$U$26*FW39^Sheet3!$U$27</f>
        <v>1.8090093074003364</v>
      </c>
      <c r="FX41" s="1">
        <f>Sheet3!$U$26*FX39^Sheet3!$U$27</f>
        <v>1.1681321700590008</v>
      </c>
      <c r="FY41" s="1">
        <f>Sheet3!$U$26*FY39^Sheet3!$U$27</f>
        <v>1.4095489902384226</v>
      </c>
      <c r="FZ41" s="1">
        <f>Sheet3!$U$26*FZ39^Sheet3!$U$27</f>
        <v>1.2381865454125986</v>
      </c>
      <c r="GA41" s="1">
        <f>Sheet3!$U$26*GA39^Sheet3!$U$27</f>
        <v>1.5782247872869675</v>
      </c>
      <c r="GB41" s="1">
        <f>Sheet3!$U$26*GB39^Sheet3!$U$27</f>
        <v>1.8778115620701779</v>
      </c>
      <c r="GC41" s="1">
        <f>Sheet3!$U$26*GC39^Sheet3!$U$27</f>
        <v>1.5313248546566534</v>
      </c>
      <c r="GD41" s="1">
        <f>Sheet3!$U$26*GD39^Sheet3!$U$27</f>
        <v>1.6730784491820934</v>
      </c>
      <c r="GE41" s="1">
        <f>Sheet3!$U$26*GE39^Sheet3!$U$27</f>
        <v>2.1054437790517655</v>
      </c>
      <c r="GF41" s="1">
        <f>Sheet3!$U$26*GF39^Sheet3!$U$27</f>
        <v>4.9947565027287384</v>
      </c>
      <c r="GG41" s="1">
        <f>Sheet3!$U$26*GG39^Sheet3!$U$27</f>
        <v>1.6598696116129863</v>
      </c>
      <c r="GH41" s="1">
        <f>Sheet3!$U$26*GH39^Sheet3!$U$27</f>
        <v>2.0259820451288548</v>
      </c>
      <c r="GI41" s="1">
        <f>Sheet3!$U$26*GI39^Sheet3!$U$27</f>
        <v>2.6037021099874935</v>
      </c>
      <c r="GJ41" s="1">
        <f>Sheet3!$U$26*GJ39^Sheet3!$U$27</f>
        <v>1.4447315957901488</v>
      </c>
      <c r="GK41" s="1">
        <f>Sheet3!$U$26*GK39^Sheet3!$U$27</f>
        <v>2.0489101693125109</v>
      </c>
      <c r="GL41" s="1">
        <f>Sheet3!$U$26*GL39^Sheet3!$U$27</f>
        <v>2.0027816033157757</v>
      </c>
      <c r="GM41" s="1">
        <f>Sheet3!$U$26*GM39^Sheet3!$U$27</f>
        <v>1.4553251462623586</v>
      </c>
      <c r="GN41" s="1">
        <f>Sheet3!$U$26*GN39^Sheet3!$U$27</f>
        <v>1.8348546720729011</v>
      </c>
      <c r="GO41" s="1">
        <f>Sheet3!$U$26*GO39^Sheet3!$U$27</f>
        <v>2.0991489636520693</v>
      </c>
      <c r="GP41" s="1">
        <f>Sheet3!$U$26*GP39^Sheet3!$U$27</f>
        <v>1.6504098234304281</v>
      </c>
      <c r="GQ41" s="1">
        <f>Sheet3!$U$26*GQ39^Sheet3!$U$27</f>
        <v>2.0418101240977133</v>
      </c>
      <c r="GR41" s="1">
        <f>Sheet3!$U$26*GR39^Sheet3!$U$27</f>
        <v>1.4360004753541986</v>
      </c>
      <c r="GS41" s="1">
        <f>Sheet3!$U$26*GS39^Sheet3!$U$27</f>
        <v>1.6536344233620959</v>
      </c>
      <c r="GT41" s="1">
        <f>Sheet3!$U$26*GT39^Sheet3!$U$27</f>
        <v>1.9595235561797981</v>
      </c>
      <c r="GU41" s="1">
        <f>Sheet3!$U$26*GU39^Sheet3!$U$27</f>
        <v>2.459007173884789</v>
      </c>
      <c r="GV41" s="1">
        <f>Sheet3!$U$26*GV39^Sheet3!$U$27</f>
        <v>0.98326240055384517</v>
      </c>
      <c r="GW41" s="1">
        <f>Sheet3!$U$26*GW39^Sheet3!$U$27</f>
        <v>1.3901659916779281</v>
      </c>
      <c r="GX41" s="1">
        <f>Sheet3!$U$26*GX39^Sheet3!$U$27</f>
        <v>1.205869342690302</v>
      </c>
      <c r="GY41" s="1">
        <f>Sheet3!$U$26*GY39^Sheet3!$U$27</f>
        <v>1.2582792283231792</v>
      </c>
      <c r="GZ41" s="1">
        <f>Sheet3!$U$26*GZ39^Sheet3!$U$27</f>
        <v>1.2617960637567125</v>
      </c>
      <c r="HA41" s="1">
        <f>Sheet3!$U$26*HA39^Sheet3!$U$27</f>
        <v>1.4895095182375269</v>
      </c>
      <c r="HB41" s="1">
        <f>Sheet3!$U$26*HB39^Sheet3!$U$27</f>
        <v>1.6695185399353309</v>
      </c>
      <c r="HC41" s="1">
        <f>Sheet3!$U$26*HC39^Sheet3!$U$27</f>
        <v>1.3011942716585236</v>
      </c>
    </row>
    <row r="44" spans="1:213" x14ac:dyDescent="0.3">
      <c r="A44" s="1" t="s">
        <v>1147</v>
      </c>
      <c r="B44" s="1">
        <f>(B40-B11)/B11</f>
        <v>-0.6750421863902959</v>
      </c>
      <c r="C44" s="1">
        <f t="shared" ref="C44:BN44" si="40">(C40-C11)/C11</f>
        <v>-0.67839668148245136</v>
      </c>
      <c r="D44" s="1">
        <f t="shared" si="40"/>
        <v>-0.48513729885847773</v>
      </c>
      <c r="E44" s="1">
        <f t="shared" si="40"/>
        <v>-0.58620073689058261</v>
      </c>
      <c r="F44" s="1">
        <f t="shared" si="40"/>
        <v>-0.45951944780512488</v>
      </c>
      <c r="G44" s="1">
        <f t="shared" si="40"/>
        <v>-0.1283586540861093</v>
      </c>
      <c r="H44" s="1">
        <f t="shared" si="40"/>
        <v>-0.41060052478608117</v>
      </c>
      <c r="I44" s="1">
        <f t="shared" si="40"/>
        <v>-0.4458932954920154</v>
      </c>
      <c r="J44" s="1">
        <f t="shared" si="40"/>
        <v>-0.44150142434358525</v>
      </c>
      <c r="K44" s="1">
        <f t="shared" si="40"/>
        <v>-0.21769722544836423</v>
      </c>
      <c r="L44" s="1">
        <f t="shared" si="40"/>
        <v>-0.39174498519237622</v>
      </c>
      <c r="M44" s="1">
        <f t="shared" si="40"/>
        <v>0.15190567712694783</v>
      </c>
      <c r="N44" s="1">
        <f t="shared" si="40"/>
        <v>-0.33921743440567792</v>
      </c>
      <c r="O44" s="1">
        <f t="shared" si="40"/>
        <v>-7.0039989017314785E-2</v>
      </c>
      <c r="P44" s="1">
        <f t="shared" si="40"/>
        <v>-0.19668911312640402</v>
      </c>
      <c r="Q44" s="1">
        <f t="shared" si="40"/>
        <v>-4.6684406132533954E-2</v>
      </c>
      <c r="R44" s="1">
        <f t="shared" si="40"/>
        <v>-3.3673313543754038E-2</v>
      </c>
      <c r="S44" s="1">
        <f t="shared" si="40"/>
        <v>0.38983600073011854</v>
      </c>
      <c r="T44" s="1">
        <f t="shared" si="40"/>
        <v>5.3450205085821573E-2</v>
      </c>
      <c r="U44" s="1">
        <f t="shared" si="40"/>
        <v>-0.1939707259084244</v>
      </c>
      <c r="V44" s="1">
        <f t="shared" si="40"/>
        <v>-0.37917388275191216</v>
      </c>
      <c r="W44" s="1">
        <f t="shared" si="40"/>
        <v>-0.37917388275191216</v>
      </c>
      <c r="X44" s="1">
        <f t="shared" si="40"/>
        <v>-0.50397938085850846</v>
      </c>
      <c r="Y44" s="1">
        <f t="shared" si="40"/>
        <v>0.60038194978365833</v>
      </c>
      <c r="Z44" s="1">
        <f t="shared" si="40"/>
        <v>-0.43237327757553207</v>
      </c>
      <c r="AA44" s="1">
        <f t="shared" si="40"/>
        <v>0.20358936910026434</v>
      </c>
      <c r="AB44" s="1">
        <f t="shared" si="40"/>
        <v>-0.56627520078726801</v>
      </c>
      <c r="AC44" s="1">
        <f t="shared" si="40"/>
        <v>1.2083796327534558E-2</v>
      </c>
      <c r="AD44" s="1">
        <f t="shared" si="40"/>
        <v>5.2474044027616172E-3</v>
      </c>
      <c r="AE44" s="1">
        <f t="shared" si="40"/>
        <v>0.45614904701028197</v>
      </c>
      <c r="AF44" s="1">
        <f t="shared" si="40"/>
        <v>-0.3921399854145371</v>
      </c>
      <c r="AG44" s="1">
        <f t="shared" si="40"/>
        <v>0.32735476072095626</v>
      </c>
      <c r="AH44" s="1">
        <f t="shared" si="40"/>
        <v>0.38876947516553906</v>
      </c>
      <c r="AI44" s="1">
        <f t="shared" si="40"/>
        <v>0.18015216735814846</v>
      </c>
      <c r="AJ44" s="1">
        <f t="shared" si="40"/>
        <v>-0.25085647653439647</v>
      </c>
      <c r="AK44" s="1">
        <f t="shared" si="40"/>
        <v>0.46382906632538595</v>
      </c>
      <c r="AL44" s="1">
        <f t="shared" si="40"/>
        <v>0.3351289912157509</v>
      </c>
      <c r="AM44" s="1">
        <f t="shared" si="40"/>
        <v>0.90870401930146583</v>
      </c>
      <c r="AN44" s="1">
        <f t="shared" si="40"/>
        <v>1.6418395824908121</v>
      </c>
      <c r="AO44" s="1">
        <f t="shared" si="40"/>
        <v>4.5684401549656882E-2</v>
      </c>
      <c r="AP44" s="1">
        <f t="shared" si="40"/>
        <v>2.4055627773050044E-2</v>
      </c>
      <c r="AQ44" s="1">
        <f t="shared" si="40"/>
        <v>-0.21193937628784312</v>
      </c>
      <c r="AR44" s="1">
        <f t="shared" si="40"/>
        <v>1.2288587995888784</v>
      </c>
      <c r="AS44" s="1">
        <f t="shared" si="40"/>
        <v>-5.5037703957932581E-2</v>
      </c>
      <c r="AT44" s="1">
        <f t="shared" si="40"/>
        <v>0.96473391565062916</v>
      </c>
      <c r="AU44" s="1">
        <f t="shared" si="40"/>
        <v>0.77780863968910441</v>
      </c>
      <c r="AV44" s="1">
        <f t="shared" si="40"/>
        <v>8.1573892397689265E-2</v>
      </c>
      <c r="AW44" s="1">
        <f t="shared" si="40"/>
        <v>1.1509605170728681</v>
      </c>
      <c r="AX44" s="1">
        <f t="shared" si="40"/>
        <v>1.141473657329269</v>
      </c>
      <c r="AY44" s="1">
        <f t="shared" si="40"/>
        <v>1.3338344604400727</v>
      </c>
      <c r="AZ44" s="1">
        <f t="shared" si="40"/>
        <v>1.0131081194326965</v>
      </c>
      <c r="BA44" s="1">
        <f t="shared" si="40"/>
        <v>0.89895551148133279</v>
      </c>
      <c r="BB44" s="1">
        <f t="shared" si="40"/>
        <v>0.11983777085909482</v>
      </c>
      <c r="BC44" s="1">
        <f t="shared" si="40"/>
        <v>0.13291247228918282</v>
      </c>
      <c r="BD44" s="1">
        <f t="shared" si="40"/>
        <v>-0.27760914219836935</v>
      </c>
      <c r="BE44" s="1">
        <f t="shared" si="40"/>
        <v>0.89069852705380559</v>
      </c>
      <c r="BF44" s="1">
        <f t="shared" si="40"/>
        <v>0.8856142226625946</v>
      </c>
      <c r="BG44" s="1">
        <f t="shared" si="40"/>
        <v>-0.44470941241495393</v>
      </c>
      <c r="BH44" s="1">
        <f t="shared" si="40"/>
        <v>0.72572189018006561</v>
      </c>
      <c r="BI44" s="1">
        <f t="shared" si="40"/>
        <v>-0.3261285491186201</v>
      </c>
      <c r="BJ44" s="1">
        <f t="shared" si="40"/>
        <v>1.4595212403941835</v>
      </c>
      <c r="BK44" s="1">
        <f t="shared" si="40"/>
        <v>2.859460994329019</v>
      </c>
      <c r="BL44" s="1">
        <f t="shared" si="40"/>
        <v>1.3009526337252286</v>
      </c>
      <c r="BM44" s="1">
        <f t="shared" si="40"/>
        <v>1.0655373926062472</v>
      </c>
      <c r="BN44" s="1">
        <f t="shared" si="40"/>
        <v>1.3244923484295208</v>
      </c>
      <c r="BO44" s="1">
        <f t="shared" ref="BO44:DZ44" si="41">(BO40-BO11)/BO11</f>
        <v>1.0561740208414834</v>
      </c>
      <c r="BP44" s="1">
        <f t="shared" si="41"/>
        <v>2.1663058852463215</v>
      </c>
      <c r="BQ44" s="1">
        <f t="shared" si="41"/>
        <v>0.89398005296636895</v>
      </c>
      <c r="BR44" s="1">
        <f t="shared" si="41"/>
        <v>0.92914750026094906</v>
      </c>
      <c r="BS44" s="1">
        <f t="shared" si="41"/>
        <v>0.69842083206739591</v>
      </c>
      <c r="BT44" s="1">
        <f t="shared" si="41"/>
        <v>1.3244923484295208</v>
      </c>
      <c r="BU44" s="1">
        <f t="shared" si="41"/>
        <v>1.3317934508309099</v>
      </c>
      <c r="BV44" s="1">
        <f t="shared" si="41"/>
        <v>0.4391981181963342</v>
      </c>
      <c r="BW44" s="1">
        <f t="shared" si="41"/>
        <v>1.1552336408830892</v>
      </c>
      <c r="BX44" s="1">
        <f t="shared" si="41"/>
        <v>1.0368875087066596</v>
      </c>
      <c r="BY44" s="1">
        <f t="shared" si="41"/>
        <v>0.67608473005865166</v>
      </c>
      <c r="BZ44" s="1">
        <f t="shared" si="41"/>
        <v>0.67608473005865166</v>
      </c>
      <c r="CA44" s="1">
        <f t="shared" si="41"/>
        <v>1.7328933674625353</v>
      </c>
      <c r="CB44" s="1">
        <f t="shared" si="41"/>
        <v>0.75248733175973692</v>
      </c>
      <c r="CC44" s="1">
        <f t="shared" si="41"/>
        <v>1.7836055767469656</v>
      </c>
      <c r="CD44" s="1">
        <f t="shared" si="41"/>
        <v>0.53051830820270018</v>
      </c>
      <c r="CE44" s="1">
        <f t="shared" si="41"/>
        <v>1.8314107138601237</v>
      </c>
      <c r="CF44" s="1">
        <f t="shared" si="41"/>
        <v>0.64765734519286688</v>
      </c>
      <c r="CG44" s="1">
        <f t="shared" si="41"/>
        <v>0.70532522113258178</v>
      </c>
      <c r="CH44" s="1">
        <f t="shared" si="41"/>
        <v>1.0450219847973063</v>
      </c>
      <c r="CI44" s="1">
        <f t="shared" si="41"/>
        <v>0.34349721846532016</v>
      </c>
      <c r="CJ44" s="1">
        <f t="shared" si="41"/>
        <v>0.65730797371764527</v>
      </c>
      <c r="CK44" s="1">
        <f t="shared" si="41"/>
        <v>1.3310949373971603</v>
      </c>
      <c r="CL44" s="1">
        <f t="shared" si="41"/>
        <v>1.0983884219676092</v>
      </c>
      <c r="CM44" s="1">
        <f t="shared" si="41"/>
        <v>0.74187403343128244</v>
      </c>
      <c r="CN44" s="1">
        <f t="shared" si="41"/>
        <v>1.6250667594689701</v>
      </c>
      <c r="CO44" s="1">
        <f t="shared" si="41"/>
        <v>1.4472942662077364</v>
      </c>
      <c r="CP44" s="1">
        <f t="shared" si="41"/>
        <v>1.1378199185707494</v>
      </c>
      <c r="CQ44" s="1">
        <f t="shared" si="41"/>
        <v>-0.62516079545856595</v>
      </c>
      <c r="CR44" s="1">
        <f t="shared" si="41"/>
        <v>-0.6711134777688238</v>
      </c>
      <c r="CS44" s="1">
        <f t="shared" si="41"/>
        <v>-0.69922775957476435</v>
      </c>
      <c r="CT44" s="1">
        <f t="shared" si="41"/>
        <v>-0.66095021004096088</v>
      </c>
      <c r="CU44" s="1">
        <f t="shared" si="41"/>
        <v>-0.45789618492515716</v>
      </c>
      <c r="CV44" s="1">
        <f t="shared" si="41"/>
        <v>0.65788396356208079</v>
      </c>
      <c r="CW44" s="1">
        <f t="shared" si="41"/>
        <v>0.19978729318724203</v>
      </c>
      <c r="CX44" s="1">
        <f t="shared" si="41"/>
        <v>0.27610107587639449</v>
      </c>
      <c r="CY44" s="1">
        <f t="shared" si="41"/>
        <v>0.11675606108969176</v>
      </c>
      <c r="CZ44" s="1">
        <f t="shared" si="41"/>
        <v>0.23410024816242511</v>
      </c>
      <c r="DA44" s="1">
        <f t="shared" si="41"/>
        <v>-0.24938448574423441</v>
      </c>
      <c r="DB44" s="1">
        <f t="shared" si="41"/>
        <v>-0.54271195684369311</v>
      </c>
      <c r="DC44" s="1">
        <f t="shared" si="41"/>
        <v>-0.42697902287333456</v>
      </c>
      <c r="DD44" s="1">
        <f t="shared" si="41"/>
        <v>-0.24938448574423441</v>
      </c>
      <c r="DE44" s="1">
        <f t="shared" si="41"/>
        <v>-0.54271195684369311</v>
      </c>
      <c r="DF44" s="1">
        <f t="shared" si="41"/>
        <v>-0.42697902287333456</v>
      </c>
      <c r="DG44" s="1">
        <f t="shared" si="41"/>
        <v>-0.30025643978278471</v>
      </c>
      <c r="DH44" s="1">
        <f t="shared" si="41"/>
        <v>-0.28131447253209985</v>
      </c>
      <c r="DI44" s="1">
        <f t="shared" si="41"/>
        <v>-0.33717298499917342</v>
      </c>
      <c r="DJ44" s="1">
        <f t="shared" si="41"/>
        <v>-0.55548029308601343</v>
      </c>
      <c r="DK44" s="1">
        <f t="shared" si="41"/>
        <v>-9.1166364276016626E-2</v>
      </c>
      <c r="DL44" s="1">
        <f t="shared" si="41"/>
        <v>-0.26240628157560725</v>
      </c>
      <c r="DM44" s="1">
        <f t="shared" si="41"/>
        <v>-0.45969469664230478</v>
      </c>
      <c r="DN44" s="1">
        <f t="shared" si="41"/>
        <v>-0.42495672477717106</v>
      </c>
      <c r="DO44" s="1">
        <f t="shared" si="41"/>
        <v>-0.42833685877720556</v>
      </c>
      <c r="DP44" s="1">
        <f t="shared" si="41"/>
        <v>-0.30025643978278471</v>
      </c>
      <c r="DQ44" s="1">
        <f t="shared" si="41"/>
        <v>-0.28131447253209985</v>
      </c>
      <c r="DR44" s="1">
        <f t="shared" si="41"/>
        <v>-0.33717298499917342</v>
      </c>
      <c r="DS44" s="1">
        <f t="shared" si="41"/>
        <v>-0.55548029308601343</v>
      </c>
      <c r="DT44" s="1">
        <f t="shared" si="41"/>
        <v>-9.1166364276016626E-2</v>
      </c>
      <c r="DU44" s="1">
        <f t="shared" si="41"/>
        <v>-0.26240628157560725</v>
      </c>
      <c r="DV44" s="1">
        <f t="shared" si="41"/>
        <v>-0.45969469664230478</v>
      </c>
      <c r="DW44" s="1">
        <f t="shared" si="41"/>
        <v>-0.42495672477717106</v>
      </c>
      <c r="DX44" s="1">
        <f t="shared" si="41"/>
        <v>-0.33129052993027625</v>
      </c>
      <c r="DY44" s="1">
        <f t="shared" si="41"/>
        <v>-0.20823654649311274</v>
      </c>
      <c r="DZ44" s="1">
        <f t="shared" si="41"/>
        <v>-0.57763471290411716</v>
      </c>
      <c r="EA44" s="1">
        <f t="shared" ref="EA44:GL44" si="42">(EA40-EA11)/EA11</f>
        <v>-0.49740071032420496</v>
      </c>
      <c r="EB44" s="1">
        <f t="shared" si="42"/>
        <v>-0.4575517708749966</v>
      </c>
      <c r="EC44" s="1">
        <f t="shared" si="42"/>
        <v>-0.53179368472097888</v>
      </c>
      <c r="ED44" s="1">
        <f t="shared" si="42"/>
        <v>0.49524420523608925</v>
      </c>
      <c r="EE44" s="1">
        <f t="shared" si="42"/>
        <v>2.7761454218070487E-2</v>
      </c>
      <c r="EF44" s="1">
        <f t="shared" si="42"/>
        <v>-0.25609176558651836</v>
      </c>
      <c r="EG44" s="1">
        <f t="shared" si="42"/>
        <v>1.3632831840401538E-2</v>
      </c>
      <c r="EH44" s="1">
        <f t="shared" si="42"/>
        <v>-3.0335925909643468E-2</v>
      </c>
      <c r="EI44" s="1">
        <f t="shared" si="42"/>
        <v>-0.16154630434278644</v>
      </c>
      <c r="EJ44" s="1">
        <f t="shared" si="42"/>
        <v>1.7744725788482595E-2</v>
      </c>
      <c r="EK44" s="1">
        <f t="shared" si="42"/>
        <v>0.46028954733553401</v>
      </c>
      <c r="EL44" s="1">
        <f t="shared" si="42"/>
        <v>4.7349174486760015E-2</v>
      </c>
      <c r="EM44" s="1">
        <f t="shared" si="42"/>
        <v>-2.3945498235537536E-2</v>
      </c>
      <c r="EN44" s="1">
        <f t="shared" si="42"/>
        <v>-0.15400330781025895</v>
      </c>
      <c r="EO44" s="1">
        <f t="shared" si="42"/>
        <v>1.009664360593841E-3</v>
      </c>
      <c r="EP44" s="1">
        <f t="shared" si="42"/>
        <v>-5.4457073877634037E-2</v>
      </c>
      <c r="EQ44" s="1">
        <f t="shared" si="42"/>
        <v>-0.12155164531320195</v>
      </c>
      <c r="ER44" s="1">
        <f t="shared" si="42"/>
        <v>-0.18512812881226354</v>
      </c>
      <c r="ES44" s="1">
        <f t="shared" si="42"/>
        <v>2.2164905842174017E-2</v>
      </c>
      <c r="ET44" s="1">
        <f t="shared" si="42"/>
        <v>-5.9756643658200763E-2</v>
      </c>
      <c r="EU44" s="1">
        <f t="shared" si="42"/>
        <v>1.9321530640155345E-2</v>
      </c>
      <c r="EV44" s="1">
        <f t="shared" si="42"/>
        <v>0.10596641605528236</v>
      </c>
      <c r="EW44" s="1">
        <f t="shared" si="42"/>
        <v>-5.9756643658200763E-2</v>
      </c>
      <c r="EX44" s="1">
        <f t="shared" si="42"/>
        <v>2.1904373736210084E-2</v>
      </c>
      <c r="EY44" s="1">
        <f t="shared" si="42"/>
        <v>-0.44395370242926829</v>
      </c>
      <c r="EZ44" s="1">
        <f t="shared" si="42"/>
        <v>-0.56629965664717752</v>
      </c>
      <c r="FA44" s="1">
        <f t="shared" si="42"/>
        <v>-0.35475304539328889</v>
      </c>
      <c r="FB44" s="1">
        <f t="shared" si="42"/>
        <v>-0.43459092248631581</v>
      </c>
      <c r="FC44" s="1">
        <f t="shared" si="42"/>
        <v>-0.46696234527890623</v>
      </c>
      <c r="FD44" s="1">
        <f t="shared" si="42"/>
        <v>-0.34021765525151687</v>
      </c>
      <c r="FE44" s="1">
        <f t="shared" si="42"/>
        <v>-0.20899341844058281</v>
      </c>
      <c r="FF44" s="1">
        <f t="shared" si="42"/>
        <v>-0.3251347319869487</v>
      </c>
      <c r="FG44" s="1">
        <f t="shared" si="42"/>
        <v>-0.46597903071696212</v>
      </c>
      <c r="FH44" s="1">
        <f t="shared" si="42"/>
        <v>-0.47600276094679994</v>
      </c>
      <c r="FI44" s="1">
        <f t="shared" si="42"/>
        <v>-0.45972384738665201</v>
      </c>
      <c r="FJ44" s="1">
        <f t="shared" si="42"/>
        <v>-0.63144839597095992</v>
      </c>
      <c r="FK44" s="1">
        <f t="shared" si="42"/>
        <v>-0.31201260602921477</v>
      </c>
      <c r="FL44" s="1">
        <f t="shared" si="42"/>
        <v>-0.41675274627156311</v>
      </c>
      <c r="FM44" s="1">
        <f t="shared" si="42"/>
        <v>-0.24062047706336864</v>
      </c>
      <c r="FN44" s="1">
        <f t="shared" si="42"/>
        <v>-0.24544170054011619</v>
      </c>
      <c r="FO44" s="1">
        <f t="shared" si="42"/>
        <v>-0.3018713813338349</v>
      </c>
      <c r="FP44" s="1">
        <f t="shared" si="42"/>
        <v>-0.30197375920611003</v>
      </c>
      <c r="FQ44" s="1">
        <f t="shared" si="42"/>
        <v>-0.16078183478372393</v>
      </c>
      <c r="FR44" s="1">
        <f t="shared" si="42"/>
        <v>-2.8882775360445145E-2</v>
      </c>
      <c r="FS44" s="1">
        <f t="shared" si="42"/>
        <v>-0.59445037960929936</v>
      </c>
      <c r="FT44" s="1">
        <f t="shared" si="42"/>
        <v>-0.394566035240141</v>
      </c>
      <c r="FU44" s="1">
        <f t="shared" si="42"/>
        <v>-0.28052571603832366</v>
      </c>
      <c r="FV44" s="1">
        <f t="shared" si="42"/>
        <v>-8.3843720659471599E-2</v>
      </c>
      <c r="FW44" s="1">
        <f t="shared" si="42"/>
        <v>-0.71176558497575082</v>
      </c>
      <c r="FX44" s="1">
        <f t="shared" si="42"/>
        <v>-0.17869162431226826</v>
      </c>
      <c r="FY44" s="1">
        <f t="shared" si="42"/>
        <v>-0.10587390190712431</v>
      </c>
      <c r="FZ44" s="1">
        <f t="shared" si="42"/>
        <v>5.3571499158847659E-2</v>
      </c>
      <c r="GA44" s="1">
        <f t="shared" si="42"/>
        <v>0.25178898303761155</v>
      </c>
      <c r="GB44" s="1">
        <f t="shared" si="42"/>
        <v>0.45102345592829468</v>
      </c>
      <c r="GC44" s="1">
        <f t="shared" si="42"/>
        <v>0.12711709373763705</v>
      </c>
      <c r="GD44" s="1">
        <f t="shared" si="42"/>
        <v>0.51142290383800471</v>
      </c>
      <c r="GE44" s="1">
        <f t="shared" si="42"/>
        <v>0.4122775594810586</v>
      </c>
      <c r="GF44" s="1">
        <f t="shared" si="42"/>
        <v>-0.24300239734377324</v>
      </c>
      <c r="GG44" s="1">
        <f t="shared" si="42"/>
        <v>0.38787744113593176</v>
      </c>
      <c r="GH44" s="1">
        <f t="shared" si="42"/>
        <v>0.6945855194662196</v>
      </c>
      <c r="GI44" s="1">
        <f t="shared" si="42"/>
        <v>1.1585871290049727</v>
      </c>
      <c r="GJ44" s="1">
        <f t="shared" si="42"/>
        <v>0.13747958956385609</v>
      </c>
      <c r="GK44" s="1">
        <f t="shared" si="42"/>
        <v>0.16943057407105933</v>
      </c>
      <c r="GL44" s="1">
        <f t="shared" si="42"/>
        <v>0.60484289609608288</v>
      </c>
      <c r="GM44" s="1">
        <f t="shared" ref="GM44:HC44" si="43">(GM40-GM11)/GM11</f>
        <v>-2.5290505910887561E-2</v>
      </c>
      <c r="GN44" s="1">
        <f t="shared" si="43"/>
        <v>7.5796446794654457E-2</v>
      </c>
      <c r="GO44" s="1">
        <f t="shared" si="43"/>
        <v>0.41764105277726959</v>
      </c>
      <c r="GP44" s="1">
        <f t="shared" si="43"/>
        <v>0.3979557131579638</v>
      </c>
      <c r="GQ44" s="1">
        <f t="shared" si="43"/>
        <v>0.95763485346080479</v>
      </c>
      <c r="GR44" s="1">
        <f t="shared" si="43"/>
        <v>-8.6555534587533338E-3</v>
      </c>
      <c r="GS44" s="1">
        <f t="shared" si="43"/>
        <v>-1.0350856961213736E-2</v>
      </c>
      <c r="GT44" s="1">
        <f t="shared" si="43"/>
        <v>-1.010560259934664E-2</v>
      </c>
      <c r="GU44" s="1">
        <f t="shared" si="43"/>
        <v>-0.28596164430441545</v>
      </c>
      <c r="GV44" s="1">
        <f t="shared" si="43"/>
        <v>0.41060757223976402</v>
      </c>
      <c r="GW44" s="1">
        <f t="shared" si="43"/>
        <v>0.46989900026317982</v>
      </c>
      <c r="GX44" s="1">
        <f t="shared" si="43"/>
        <v>0.34578230823234329</v>
      </c>
      <c r="GY44" s="1">
        <f t="shared" si="43"/>
        <v>0.35491849094669314</v>
      </c>
      <c r="GZ44" s="1">
        <f t="shared" si="43"/>
        <v>0.60016541584258243</v>
      </c>
      <c r="HA44" s="1">
        <f t="shared" si="43"/>
        <v>0.59180328940395621</v>
      </c>
      <c r="HB44" s="1">
        <f t="shared" si="43"/>
        <v>0.37773086499609465</v>
      </c>
      <c r="HC44" s="1">
        <f t="shared" si="43"/>
        <v>0.29859740558153103</v>
      </c>
      <c r="HE44" s="1">
        <f>AVERAGE(B44:HC44)</f>
        <v>0.15744467437130061</v>
      </c>
    </row>
    <row r="45" spans="1:213" x14ac:dyDescent="0.3">
      <c r="A45" s="1" t="s">
        <v>1148</v>
      </c>
      <c r="B45" s="1">
        <f>(B41-B9)/B9</f>
        <v>0.32691987021965008</v>
      </c>
      <c r="C45" s="1">
        <f t="shared" ref="C45:BN45" si="44">(C41-C9)/C9</f>
        <v>0.7764834091959304</v>
      </c>
      <c r="D45" s="1">
        <f t="shared" si="44"/>
        <v>-0.32425764052985073</v>
      </c>
      <c r="E45" s="1">
        <f t="shared" si="44"/>
        <v>-0.10385791190223694</v>
      </c>
      <c r="F45" s="1">
        <f t="shared" si="44"/>
        <v>0.20193975612706963</v>
      </c>
      <c r="G45" s="1">
        <f t="shared" si="44"/>
        <v>-0.388884255916565</v>
      </c>
      <c r="H45" s="1">
        <f t="shared" si="44"/>
        <v>-0.13808359975735376</v>
      </c>
      <c r="I45" s="1">
        <f t="shared" si="44"/>
        <v>1.9523164862153813E-2</v>
      </c>
      <c r="J45" s="1">
        <f t="shared" si="44"/>
        <v>0.32480000273349491</v>
      </c>
      <c r="K45" s="1">
        <f t="shared" si="44"/>
        <v>-3.7904547316152436E-3</v>
      </c>
      <c r="L45" s="1">
        <f t="shared" si="44"/>
        <v>3.627180055995901E-2</v>
      </c>
      <c r="M45" s="1">
        <f t="shared" si="44"/>
        <v>-0.24738264118370779</v>
      </c>
      <c r="N45" s="1">
        <f t="shared" si="44"/>
        <v>-8.6166330900893547E-3</v>
      </c>
      <c r="O45" s="1">
        <f t="shared" si="44"/>
        <v>6.7281939296601756E-3</v>
      </c>
      <c r="P45" s="1">
        <f t="shared" si="44"/>
        <v>-0.19140676116438948</v>
      </c>
      <c r="Q45" s="1">
        <f t="shared" si="44"/>
        <v>-0.29182590145397652</v>
      </c>
      <c r="R45" s="1">
        <f t="shared" si="44"/>
        <v>-7.1353879798912431E-2</v>
      </c>
      <c r="S45" s="1">
        <f t="shared" si="44"/>
        <v>-0.44113441897427169</v>
      </c>
      <c r="T45" s="1">
        <f t="shared" si="44"/>
        <v>-9.8502690252621733E-2</v>
      </c>
      <c r="U45" s="1">
        <f t="shared" si="44"/>
        <v>-4.94546866632306E-2</v>
      </c>
      <c r="V45" s="1">
        <f t="shared" si="44"/>
        <v>0.21071331439161606</v>
      </c>
      <c r="W45" s="1">
        <f t="shared" si="44"/>
        <v>0.21071331439161606</v>
      </c>
      <c r="X45" s="1">
        <f t="shared" si="44"/>
        <v>0.51729091658548521</v>
      </c>
      <c r="Y45" s="1">
        <f t="shared" si="44"/>
        <v>-0.32581866374481627</v>
      </c>
      <c r="Z45" s="1">
        <f t="shared" si="44"/>
        <v>0.21821530785275148</v>
      </c>
      <c r="AA45" s="1">
        <f t="shared" si="44"/>
        <v>-0.24606870221580562</v>
      </c>
      <c r="AB45" s="1">
        <f t="shared" si="44"/>
        <v>0.7626680957409796</v>
      </c>
      <c r="AC45" s="1">
        <f t="shared" si="44"/>
        <v>-0.14636338531062473</v>
      </c>
      <c r="AD45" s="1">
        <f t="shared" si="44"/>
        <v>-7.489474007959597E-2</v>
      </c>
      <c r="AE45" s="1">
        <f t="shared" si="44"/>
        <v>-0.32915388149913904</v>
      </c>
      <c r="AF45" s="1">
        <f t="shared" si="44"/>
        <v>0.46348964780289337</v>
      </c>
      <c r="AG45" s="1">
        <f t="shared" si="44"/>
        <v>-0.25235393133852629</v>
      </c>
      <c r="AH45" s="1">
        <f t="shared" si="44"/>
        <v>-0.29727588563920032</v>
      </c>
      <c r="AI45" s="1">
        <f t="shared" si="44"/>
        <v>-1.3607379070716297E-2</v>
      </c>
      <c r="AJ45" s="1">
        <f t="shared" si="44"/>
        <v>0.17888193305406735</v>
      </c>
      <c r="AK45" s="1">
        <f t="shared" si="44"/>
        <v>-0.21802645665725709</v>
      </c>
      <c r="AL45" s="1">
        <f t="shared" si="44"/>
        <v>-0.19102428226242804</v>
      </c>
      <c r="AM45" s="1">
        <f t="shared" si="44"/>
        <v>-0.37628020468994927</v>
      </c>
      <c r="AN45" s="1">
        <f t="shared" si="44"/>
        <v>-0.4245213508919074</v>
      </c>
      <c r="AO45" s="1">
        <f t="shared" si="44"/>
        <v>0.14098485318389881</v>
      </c>
      <c r="AP45" s="1">
        <f t="shared" si="44"/>
        <v>0.36164147612431335</v>
      </c>
      <c r="AQ45" s="1">
        <f t="shared" si="44"/>
        <v>0.56273569834043502</v>
      </c>
      <c r="AR45" s="1">
        <f t="shared" si="44"/>
        <v>-0.21303590564612893</v>
      </c>
      <c r="AS45" s="1">
        <f t="shared" si="44"/>
        <v>0.48520342512085951</v>
      </c>
      <c r="AT45" s="1">
        <f t="shared" si="44"/>
        <v>-0.23987111968521324</v>
      </c>
      <c r="AU45" s="1">
        <f t="shared" si="44"/>
        <v>-7.7012958697886061E-2</v>
      </c>
      <c r="AV45" s="1">
        <f t="shared" si="44"/>
        <v>0.15541085030473473</v>
      </c>
      <c r="AW45" s="1">
        <f t="shared" si="44"/>
        <v>-0.12984349940222781</v>
      </c>
      <c r="AX45" s="1">
        <f t="shared" si="44"/>
        <v>-7.9479615245701865E-2</v>
      </c>
      <c r="AY45" s="1">
        <f t="shared" si="44"/>
        <v>-0.21340836011281683</v>
      </c>
      <c r="AZ45" s="1">
        <f t="shared" si="44"/>
        <v>-0.14423097281908484</v>
      </c>
      <c r="BA45" s="1">
        <f t="shared" si="44"/>
        <v>-0.18889409668467022</v>
      </c>
      <c r="BB45" s="1">
        <f t="shared" si="44"/>
        <v>-4.7269712056845672E-2</v>
      </c>
      <c r="BC45" s="1">
        <f t="shared" si="44"/>
        <v>-3.7150734074493062E-2</v>
      </c>
      <c r="BD45" s="1">
        <f t="shared" si="44"/>
        <v>0.98022764538379059</v>
      </c>
      <c r="BE45" s="1">
        <f t="shared" si="44"/>
        <v>-0.10075530355031415</v>
      </c>
      <c r="BF45" s="1">
        <f t="shared" si="44"/>
        <v>0.17782111716379068</v>
      </c>
      <c r="BG45" s="1">
        <f t="shared" si="44"/>
        <v>1.726639581327015</v>
      </c>
      <c r="BH45" s="1">
        <f t="shared" si="44"/>
        <v>6.5813492904065463E-2</v>
      </c>
      <c r="BI45" s="1">
        <f t="shared" si="44"/>
        <v>1.7481723017986881</v>
      </c>
      <c r="BJ45" s="1">
        <f t="shared" si="44"/>
        <v>-0.28959212827164094</v>
      </c>
      <c r="BK45" s="1">
        <f t="shared" si="44"/>
        <v>-0.50233325729854617</v>
      </c>
      <c r="BL45" s="1">
        <f t="shared" si="44"/>
        <v>-0.25119205637299841</v>
      </c>
      <c r="BM45" s="1">
        <f t="shared" si="44"/>
        <v>-3.4819309158663166E-2</v>
      </c>
      <c r="BN45" s="1">
        <f t="shared" si="44"/>
        <v>-0.12079641827463912</v>
      </c>
      <c r="BO45" s="1">
        <f t="shared" ref="BO45:DZ45" si="45">(BO41-BO9)/BO9</f>
        <v>-0.11133846769393829</v>
      </c>
      <c r="BP45" s="1">
        <f t="shared" si="45"/>
        <v>-0.31124913421033407</v>
      </c>
      <c r="BQ45" s="1">
        <f t="shared" si="45"/>
        <v>-0.35030499002361076</v>
      </c>
      <c r="BR45" s="1">
        <f t="shared" si="45"/>
        <v>-0.33225482674572976</v>
      </c>
      <c r="BS45" s="1">
        <f t="shared" si="45"/>
        <v>-0.29309356903717027</v>
      </c>
      <c r="BT45" s="1">
        <f t="shared" si="45"/>
        <v>-0.12079641827463912</v>
      </c>
      <c r="BU45" s="1">
        <f t="shared" si="45"/>
        <v>-0.42014445139895856</v>
      </c>
      <c r="BV45" s="1">
        <f t="shared" si="45"/>
        <v>0.29671928930195879</v>
      </c>
      <c r="BW45" s="1">
        <f t="shared" si="45"/>
        <v>-0.44594068441654261</v>
      </c>
      <c r="BX45" s="1">
        <f t="shared" si="45"/>
        <v>-0.4636243205661868</v>
      </c>
      <c r="BY45" s="1">
        <f t="shared" si="45"/>
        <v>-8.6687055789203687E-4</v>
      </c>
      <c r="BZ45" s="1">
        <f t="shared" si="45"/>
        <v>-8.6687055789203687E-4</v>
      </c>
      <c r="CA45" s="1">
        <f t="shared" si="45"/>
        <v>-0.50004550415446058</v>
      </c>
      <c r="CB45" s="1">
        <f t="shared" si="45"/>
        <v>-9.665898655905468E-2</v>
      </c>
      <c r="CC45" s="1">
        <f t="shared" si="45"/>
        <v>-0.37643195680931157</v>
      </c>
      <c r="CD45" s="1">
        <f t="shared" si="45"/>
        <v>-9.9700893019835035E-2</v>
      </c>
      <c r="CE45" s="1">
        <f t="shared" si="45"/>
        <v>-0.36313140885638567</v>
      </c>
      <c r="CF45" s="1">
        <f t="shared" si="45"/>
        <v>0.35320042989905232</v>
      </c>
      <c r="CG45" s="1">
        <f t="shared" si="45"/>
        <v>0.41681628115323499</v>
      </c>
      <c r="CH45" s="1">
        <f t="shared" si="45"/>
        <v>0.19783553006432045</v>
      </c>
      <c r="CI45" s="1">
        <f t="shared" si="45"/>
        <v>5.3194409972712013E-2</v>
      </c>
      <c r="CJ45" s="1">
        <f t="shared" si="45"/>
        <v>0.28882770246984873</v>
      </c>
      <c r="CK45" s="1">
        <f t="shared" si="45"/>
        <v>0.28393773483764456</v>
      </c>
      <c r="CL45" s="1">
        <f t="shared" si="45"/>
        <v>0.13400888120266352</v>
      </c>
      <c r="CM45" s="1">
        <f t="shared" si="45"/>
        <v>0.43911268049114693</v>
      </c>
      <c r="CN45" s="1">
        <f t="shared" si="45"/>
        <v>3.2925135146211204E-2</v>
      </c>
      <c r="CO45" s="1">
        <f t="shared" si="45"/>
        <v>0.19357098400690861</v>
      </c>
      <c r="CP45" s="1">
        <f t="shared" si="45"/>
        <v>0.12036673109319133</v>
      </c>
      <c r="CQ45" s="1">
        <f t="shared" si="45"/>
        <v>-0.21521831209091696</v>
      </c>
      <c r="CR45" s="1">
        <f t="shared" si="45"/>
        <v>-0.18905193059195419</v>
      </c>
      <c r="CS45" s="1">
        <f t="shared" si="45"/>
        <v>-0.15145807436820649</v>
      </c>
      <c r="CT45" s="1">
        <f t="shared" si="45"/>
        <v>-0.21541868941879727</v>
      </c>
      <c r="CU45" s="1">
        <f t="shared" si="45"/>
        <v>-0.4488712217064626</v>
      </c>
      <c r="CV45" s="1">
        <f t="shared" si="45"/>
        <v>-0.25801001103112525</v>
      </c>
      <c r="CW45" s="1">
        <f t="shared" si="45"/>
        <v>-0.39156067520466203</v>
      </c>
      <c r="CX45" s="1">
        <f t="shared" si="45"/>
        <v>-0.33324547948396144</v>
      </c>
      <c r="CY45" s="1">
        <f t="shared" si="45"/>
        <v>-0.37625438344895684</v>
      </c>
      <c r="CZ45" s="1">
        <f t="shared" si="45"/>
        <v>-0.2531458809379194</v>
      </c>
      <c r="DA45" s="1">
        <f t="shared" si="45"/>
        <v>-0.48813275945917423</v>
      </c>
      <c r="DB45" s="1">
        <f t="shared" si="45"/>
        <v>-3.263686932776548E-2</v>
      </c>
      <c r="DC45" s="1">
        <f t="shared" si="45"/>
        <v>-9.6007546238890629E-2</v>
      </c>
      <c r="DD45" s="1">
        <f t="shared" si="45"/>
        <v>-0.48813275945917423</v>
      </c>
      <c r="DE45" s="1">
        <f t="shared" si="45"/>
        <v>-0.10704941784101435</v>
      </c>
      <c r="DF45" s="1">
        <f t="shared" si="45"/>
        <v>-9.6007546238890629E-2</v>
      </c>
      <c r="DG45" s="1">
        <f t="shared" si="45"/>
        <v>-0.14051952162935219</v>
      </c>
      <c r="DH45" s="1">
        <f t="shared" si="45"/>
        <v>-0.18010162409903974</v>
      </c>
      <c r="DI45" s="1">
        <f t="shared" si="45"/>
        <v>2.3100976771553539E-2</v>
      </c>
      <c r="DJ45" s="1">
        <f t="shared" si="45"/>
        <v>0.53321902161793999</v>
      </c>
      <c r="DK45" s="1">
        <f t="shared" si="45"/>
        <v>-0.36488090079212843</v>
      </c>
      <c r="DL45" s="1">
        <f t="shared" si="45"/>
        <v>-0.20913204427184967</v>
      </c>
      <c r="DM45" s="1">
        <f t="shared" si="45"/>
        <v>2.694518907532667E-3</v>
      </c>
      <c r="DN45" s="1">
        <f t="shared" si="45"/>
        <v>-0.23436830512500728</v>
      </c>
      <c r="DO45" s="1">
        <f t="shared" si="45"/>
        <v>-0.25672650220998527</v>
      </c>
      <c r="DP45" s="1">
        <f t="shared" si="45"/>
        <v>-0.17788823808024978</v>
      </c>
      <c r="DQ45" s="1">
        <f t="shared" si="45"/>
        <v>-0.22565153387131534</v>
      </c>
      <c r="DR45" s="1">
        <f t="shared" si="45"/>
        <v>2.3100976771553539E-2</v>
      </c>
      <c r="DS45" s="1">
        <f t="shared" si="45"/>
        <v>0.31418773281537721</v>
      </c>
      <c r="DT45" s="1">
        <f t="shared" si="45"/>
        <v>-0.38412693410145782</v>
      </c>
      <c r="DU45" s="1">
        <f t="shared" si="45"/>
        <v>-0.24351760756437782</v>
      </c>
      <c r="DV45" s="1">
        <f t="shared" si="45"/>
        <v>-5.6287511616439766E-2</v>
      </c>
      <c r="DW45" s="1">
        <f t="shared" si="45"/>
        <v>-0.27940546364706559</v>
      </c>
      <c r="DX45" s="1">
        <f t="shared" si="45"/>
        <v>8.6293407713591841E-2</v>
      </c>
      <c r="DY45" s="1">
        <f t="shared" si="45"/>
        <v>-0.16765370021511947</v>
      </c>
      <c r="DZ45" s="1">
        <f t="shared" si="45"/>
        <v>0.30972376872537349</v>
      </c>
      <c r="EA45" s="1">
        <f t="shared" ref="EA45:GL45" si="46">(EA41-EA9)/EA9</f>
        <v>-6.4488837381166328E-2</v>
      </c>
      <c r="EB45" s="1">
        <f t="shared" si="46"/>
        <v>0.26545200992010115</v>
      </c>
      <c r="EC45" s="1">
        <f t="shared" si="46"/>
        <v>8.5098596094387594E-2</v>
      </c>
      <c r="ED45" s="1">
        <f t="shared" si="46"/>
        <v>0.162300164661314</v>
      </c>
      <c r="EE45" s="1">
        <f t="shared" si="46"/>
        <v>-0.23688941242568826</v>
      </c>
      <c r="EF45" s="1">
        <f t="shared" si="46"/>
        <v>-0.1429711792600688</v>
      </c>
      <c r="EG45" s="1">
        <f t="shared" si="46"/>
        <v>-1.0961751815437848E-2</v>
      </c>
      <c r="EH45" s="1">
        <f t="shared" si="46"/>
        <v>-0.23089287600093891</v>
      </c>
      <c r="EI45" s="1">
        <f t="shared" si="46"/>
        <v>-0.12230028876454371</v>
      </c>
      <c r="EJ45" s="1">
        <f t="shared" si="46"/>
        <v>-7.0719374829324111E-2</v>
      </c>
      <c r="EK45" s="1">
        <f t="shared" si="46"/>
        <v>0.18422248744858752</v>
      </c>
      <c r="EL45" s="1">
        <f t="shared" si="46"/>
        <v>-0.1883776412113381</v>
      </c>
      <c r="EM45" s="1">
        <f t="shared" si="46"/>
        <v>-0.26190628875258931</v>
      </c>
      <c r="EN45" s="1">
        <f t="shared" si="46"/>
        <v>-0.1797532004260973</v>
      </c>
      <c r="EO45" s="1">
        <f t="shared" si="46"/>
        <v>-5.8468621782042707E-2</v>
      </c>
      <c r="EP45" s="1">
        <f t="shared" si="46"/>
        <v>-0.21543552084958997</v>
      </c>
      <c r="EQ45" s="1">
        <f t="shared" si="46"/>
        <v>-0.1978479508260424</v>
      </c>
      <c r="ER45" s="1">
        <f t="shared" si="46"/>
        <v>-0.15510259231848422</v>
      </c>
      <c r="ES45" s="1">
        <f t="shared" si="46"/>
        <v>-0.28087734002293036</v>
      </c>
      <c r="ET45" s="1">
        <f t="shared" si="46"/>
        <v>-0.19963397931480087</v>
      </c>
      <c r="EU45" s="1">
        <f t="shared" si="46"/>
        <v>-0.15270928144850279</v>
      </c>
      <c r="EV45" s="1">
        <f t="shared" si="46"/>
        <v>-0.2055896910218292</v>
      </c>
      <c r="EW45" s="1">
        <f t="shared" si="46"/>
        <v>-0.19963397931480087</v>
      </c>
      <c r="EX45" s="1">
        <f t="shared" si="46"/>
        <v>-0.15440136064176921</v>
      </c>
      <c r="EY45" s="1">
        <f t="shared" si="46"/>
        <v>-7.4277402455429575E-2</v>
      </c>
      <c r="EZ45" s="1">
        <f t="shared" si="46"/>
        <v>0.56335414996248823</v>
      </c>
      <c r="FA45" s="1">
        <f t="shared" si="46"/>
        <v>4.5057663770902145E-2</v>
      </c>
      <c r="FB45" s="1">
        <f t="shared" si="46"/>
        <v>-0.22408139217708331</v>
      </c>
      <c r="FC45" s="1">
        <f t="shared" si="46"/>
        <v>1.3478291745269294E-2</v>
      </c>
      <c r="FD45" s="1">
        <f t="shared" si="46"/>
        <v>9.7887288788587878E-2</v>
      </c>
      <c r="FE45" s="1">
        <f t="shared" si="46"/>
        <v>0.29400994400464642</v>
      </c>
      <c r="FF45" s="1">
        <f t="shared" si="46"/>
        <v>0.18704921881280834</v>
      </c>
      <c r="FG45" s="1">
        <f t="shared" si="46"/>
        <v>0.51417855400775847</v>
      </c>
      <c r="FH45" s="1">
        <f t="shared" si="46"/>
        <v>0.43634549741811351</v>
      </c>
      <c r="FI45" s="1">
        <f t="shared" si="46"/>
        <v>0.5292718728856467</v>
      </c>
      <c r="FJ45" s="1">
        <f t="shared" si="46"/>
        <v>0.91424039058607898</v>
      </c>
      <c r="FK45" s="1">
        <f t="shared" si="46"/>
        <v>0.4014021217667979</v>
      </c>
      <c r="FL45" s="1">
        <f t="shared" si="46"/>
        <v>0.53761154132591893</v>
      </c>
      <c r="FM45" s="1">
        <f t="shared" si="46"/>
        <v>0.45144034131493899</v>
      </c>
      <c r="FN45" s="1">
        <f t="shared" si="46"/>
        <v>0.456436662963002</v>
      </c>
      <c r="FO45" s="1">
        <f t="shared" si="46"/>
        <v>0.52125410316306331</v>
      </c>
      <c r="FP45" s="1">
        <f t="shared" si="46"/>
        <v>0.30578929139857097</v>
      </c>
      <c r="FQ45" s="1">
        <f t="shared" si="46"/>
        <v>0.36370314654172337</v>
      </c>
      <c r="FR45" s="1">
        <f t="shared" si="46"/>
        <v>0.24957253464226509</v>
      </c>
      <c r="FS45" s="1">
        <f t="shared" si="46"/>
        <v>0.95763285932805176</v>
      </c>
      <c r="FT45" s="1">
        <f t="shared" si="46"/>
        <v>0.40908030556551811</v>
      </c>
      <c r="FU45" s="1">
        <f t="shared" si="46"/>
        <v>0.40587210730747825</v>
      </c>
      <c r="FV45" s="1">
        <f t="shared" si="46"/>
        <v>0.30189934870985236</v>
      </c>
      <c r="FW45" s="1">
        <f t="shared" si="46"/>
        <v>0.9042203235793016</v>
      </c>
      <c r="FX45" s="1">
        <f t="shared" si="46"/>
        <v>0.47864831653038076</v>
      </c>
      <c r="FY45" s="1">
        <f t="shared" si="46"/>
        <v>0.45314328890559036</v>
      </c>
      <c r="FZ45" s="1">
        <f t="shared" si="46"/>
        <v>0.16810051454018735</v>
      </c>
      <c r="GA45" s="1">
        <f t="shared" si="46"/>
        <v>0.16905539799034619</v>
      </c>
      <c r="GB45" s="1">
        <f t="shared" si="46"/>
        <v>0.14500705004279144</v>
      </c>
      <c r="GC45" s="1">
        <f t="shared" si="46"/>
        <v>0.26555773112120118</v>
      </c>
      <c r="GD45" s="1">
        <f t="shared" si="46"/>
        <v>0.17822425998738975</v>
      </c>
      <c r="GE45" s="1">
        <f t="shared" si="46"/>
        <v>1.223258608257953E-2</v>
      </c>
      <c r="GF45" s="1">
        <f t="shared" si="46"/>
        <v>0.99790260109149531</v>
      </c>
      <c r="GG45" s="1">
        <f t="shared" si="46"/>
        <v>6.4018981803196304E-2</v>
      </c>
      <c r="GH45" s="1">
        <f t="shared" si="46"/>
        <v>6.6306339541502585E-2</v>
      </c>
      <c r="GI45" s="1">
        <f t="shared" si="46"/>
        <v>-0.20131837116948045</v>
      </c>
      <c r="GJ45" s="1">
        <f t="shared" si="46"/>
        <v>0.58761713823093265</v>
      </c>
      <c r="GK45" s="1">
        <f t="shared" si="46"/>
        <v>0.6794345650102549</v>
      </c>
      <c r="GL45" s="1">
        <f t="shared" si="46"/>
        <v>0.30050753462063357</v>
      </c>
      <c r="GM45" s="1">
        <f t="shared" ref="GM45:HC45" si="47">(GM41-GM9)/GM9</f>
        <v>0.96665560305724141</v>
      </c>
      <c r="GN45" s="1">
        <f t="shared" si="47"/>
        <v>0.66804970188445545</v>
      </c>
      <c r="GO45" s="1">
        <f t="shared" si="47"/>
        <v>0.49939211689433527</v>
      </c>
      <c r="GP45" s="1">
        <f t="shared" si="47"/>
        <v>-0.39099268508102286</v>
      </c>
      <c r="GQ45" s="1">
        <f t="shared" si="47"/>
        <v>-0.34557367817380985</v>
      </c>
      <c r="GR45" s="1">
        <f t="shared" si="47"/>
        <v>1.0811601092089838</v>
      </c>
      <c r="GS45" s="1">
        <f t="shared" si="47"/>
        <v>0.17279037117879148</v>
      </c>
      <c r="GT45" s="1">
        <f t="shared" si="47"/>
        <v>0.28916023432881455</v>
      </c>
      <c r="GU45" s="1">
        <f t="shared" si="47"/>
        <v>0.43801589116069534</v>
      </c>
      <c r="GV45" s="1">
        <f t="shared" si="47"/>
        <v>0.26059282122287836</v>
      </c>
      <c r="GW45" s="1">
        <f t="shared" si="47"/>
        <v>0.2524017943044396</v>
      </c>
      <c r="GX45" s="1">
        <f t="shared" si="47"/>
        <v>0.37030607123897952</v>
      </c>
      <c r="GY45" s="1">
        <f t="shared" si="47"/>
        <v>0.28395839624814206</v>
      </c>
      <c r="GZ45" s="1">
        <f t="shared" si="47"/>
        <v>0.13675321059163278</v>
      </c>
      <c r="HA45" s="1">
        <f t="shared" si="47"/>
        <v>0.20121735341736038</v>
      </c>
      <c r="HB45" s="1">
        <f t="shared" si="47"/>
        <v>0.32501471423438966</v>
      </c>
      <c r="HC45" s="1">
        <f t="shared" si="47"/>
        <v>0.13147327970306413</v>
      </c>
      <c r="HE45" s="1">
        <f>AVERAGE(B45:HC45)</f>
        <v>5.7747347015990096E-2</v>
      </c>
    </row>
  </sheetData>
  <hyperlinks>
    <hyperlink ref="FF16" r:id="rId1"/>
    <hyperlink ref="FJ16" r:id="rId2"/>
    <hyperlink ref="GF16" r:id="rId3"/>
    <hyperlink ref="GJ16" r:id="rId4"/>
    <hyperlink ref="GK16" r:id="rId5"/>
    <hyperlink ref="GL16" r:id="rId6"/>
    <hyperlink ref="GM16" r:id="rId7"/>
    <hyperlink ref="GN16" r:id="rId8"/>
    <hyperlink ref="GO16" r:id="rId9"/>
    <hyperlink ref="GR16" r:id="rId10"/>
    <hyperlink ref="GS16" r:id="rId11"/>
    <hyperlink ref="GT16" r:id="rId12"/>
    <hyperlink ref="GU16" r:id="rId13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GA53"/>
  <sheetViews>
    <sheetView topLeftCell="E19" workbookViewId="0">
      <selection activeCell="U27" sqref="U27"/>
    </sheetView>
  </sheetViews>
  <sheetFormatPr defaultRowHeight="14.4" x14ac:dyDescent="0.3"/>
  <cols>
    <col min="21" max="21" width="12" bestFit="1" customWidth="1"/>
    <col min="22" max="22" width="11" bestFit="1" customWidth="1"/>
    <col min="23" max="24" width="10" bestFit="1" customWidth="1"/>
  </cols>
  <sheetData>
    <row r="1" spans="21:125" x14ac:dyDescent="0.3">
      <c r="U1">
        <f>2*10^-46</f>
        <v>2E-46</v>
      </c>
    </row>
    <row r="2" spans="21:125" ht="15" x14ac:dyDescent="0.35">
      <c r="U2" s="3">
        <f>-2*10^-37</f>
        <v>-2.0000000000000001E-37</v>
      </c>
    </row>
    <row r="3" spans="21:125" x14ac:dyDescent="0.3">
      <c r="U3">
        <f>6*10^-29</f>
        <v>6.0000000000000005E-29</v>
      </c>
    </row>
    <row r="4" spans="21:125" x14ac:dyDescent="0.3">
      <c r="U4">
        <f>-1*10^-20</f>
        <v>-9.9999999999999995E-21</v>
      </c>
    </row>
    <row r="5" spans="21:125" x14ac:dyDescent="0.3">
      <c r="U5">
        <f>9*10^-13</f>
        <v>9E-13</v>
      </c>
    </row>
    <row r="6" spans="21:125" x14ac:dyDescent="0.3">
      <c r="U6">
        <f>-4*10^-5</f>
        <v>-4.0000000000000003E-5</v>
      </c>
    </row>
    <row r="7" spans="21:125" x14ac:dyDescent="0.3">
      <c r="U7">
        <f>747.55</f>
        <v>747.55</v>
      </c>
    </row>
    <row r="9" spans="21:125" x14ac:dyDescent="0.3">
      <c r="U9" s="16" t="s">
        <v>1150</v>
      </c>
    </row>
    <row r="10" spans="21:125" x14ac:dyDescent="0.3">
      <c r="U10">
        <f>EXP(INDEX(LINEST(LN(Sheet1!B11:HC11),LN(Sheet1!B22:HC22),,),1,2))</f>
        <v>3285770636.4036498</v>
      </c>
      <c r="V10">
        <f>49.491*46.318^2*290</f>
        <v>30791002.132926356</v>
      </c>
      <c r="W10">
        <f>U10*V10^U11</f>
        <v>75.907609207850328</v>
      </c>
    </row>
    <row r="11" spans="21:125" ht="15" x14ac:dyDescent="0.35">
      <c r="U11" s="3">
        <f>INDEX(LINEST(LN(Sheet1!B11:HC11),LN(Sheet1!B22:HC22),,),1)</f>
        <v>-1.0197542381128817</v>
      </c>
    </row>
    <row r="12" spans="21:125" x14ac:dyDescent="0.3">
      <c r="Z12">
        <v>2500000</v>
      </c>
      <c r="AA12">
        <v>5000000</v>
      </c>
      <c r="AB12">
        <v>7500000</v>
      </c>
      <c r="AC12">
        <v>10000000</v>
      </c>
      <c r="AD12">
        <v>12500000</v>
      </c>
      <c r="AE12">
        <v>15000000</v>
      </c>
      <c r="AF12">
        <v>17500000</v>
      </c>
      <c r="AG12">
        <v>20000000</v>
      </c>
      <c r="AH12">
        <v>22500000</v>
      </c>
      <c r="AI12">
        <v>25000000</v>
      </c>
      <c r="AJ12">
        <v>27500000</v>
      </c>
      <c r="AK12">
        <v>30000000</v>
      </c>
      <c r="AL12">
        <v>32500000</v>
      </c>
      <c r="AM12">
        <v>35000000</v>
      </c>
      <c r="AN12">
        <v>37500000</v>
      </c>
      <c r="AO12">
        <v>40000000</v>
      </c>
      <c r="AP12">
        <v>42500000</v>
      </c>
      <c r="AQ12">
        <v>45000000</v>
      </c>
      <c r="AR12">
        <v>47500000</v>
      </c>
      <c r="AS12">
        <v>50000000</v>
      </c>
      <c r="AT12">
        <v>52500000</v>
      </c>
      <c r="AU12">
        <v>55000000</v>
      </c>
      <c r="AV12">
        <v>57500000</v>
      </c>
      <c r="AW12">
        <v>60000000</v>
      </c>
      <c r="AX12">
        <v>62500000</v>
      </c>
      <c r="AY12">
        <v>65000000</v>
      </c>
      <c r="AZ12">
        <v>67500000</v>
      </c>
      <c r="BA12">
        <v>70000000</v>
      </c>
      <c r="BB12">
        <v>72500000</v>
      </c>
      <c r="BC12">
        <v>75000000</v>
      </c>
      <c r="BD12">
        <v>77500000</v>
      </c>
      <c r="BE12">
        <v>80000000</v>
      </c>
      <c r="BF12">
        <v>82500000</v>
      </c>
      <c r="BG12">
        <v>85000000</v>
      </c>
      <c r="BH12">
        <v>87500000</v>
      </c>
      <c r="BI12">
        <v>90000000</v>
      </c>
      <c r="BJ12">
        <v>92500000</v>
      </c>
      <c r="BK12">
        <v>95000000</v>
      </c>
      <c r="BL12">
        <v>97500000</v>
      </c>
      <c r="BM12">
        <v>100000000</v>
      </c>
      <c r="BN12">
        <v>102500000</v>
      </c>
      <c r="BO12">
        <v>105000000</v>
      </c>
      <c r="BP12">
        <v>107500000</v>
      </c>
      <c r="BQ12">
        <v>110000000</v>
      </c>
      <c r="BR12">
        <v>112500000</v>
      </c>
      <c r="BS12">
        <v>115000000</v>
      </c>
      <c r="BT12">
        <v>117500000</v>
      </c>
      <c r="BU12">
        <v>120000000</v>
      </c>
      <c r="BV12">
        <v>122500000</v>
      </c>
      <c r="BW12">
        <v>125000000</v>
      </c>
      <c r="BX12">
        <v>127500000</v>
      </c>
      <c r="BY12">
        <v>130000000</v>
      </c>
      <c r="BZ12">
        <v>132500000</v>
      </c>
      <c r="CA12">
        <v>135000000</v>
      </c>
      <c r="CB12">
        <v>137500000</v>
      </c>
      <c r="CC12">
        <v>140000000</v>
      </c>
      <c r="CD12">
        <v>142500000</v>
      </c>
      <c r="CE12">
        <v>145000000</v>
      </c>
      <c r="CF12">
        <v>147500000</v>
      </c>
      <c r="CG12">
        <v>150000000</v>
      </c>
      <c r="CH12">
        <v>152500000</v>
      </c>
      <c r="CI12">
        <v>155000000</v>
      </c>
      <c r="CJ12">
        <v>157500000</v>
      </c>
      <c r="CK12">
        <v>160000000</v>
      </c>
      <c r="CL12">
        <v>162500000</v>
      </c>
      <c r="CM12">
        <v>165000000</v>
      </c>
      <c r="CN12">
        <v>167500000</v>
      </c>
      <c r="CO12">
        <v>170000000</v>
      </c>
      <c r="CP12">
        <v>172500000</v>
      </c>
      <c r="CQ12">
        <v>175000000</v>
      </c>
      <c r="CR12">
        <v>177500000</v>
      </c>
      <c r="CS12">
        <v>180000000</v>
      </c>
      <c r="CT12">
        <v>182500000</v>
      </c>
      <c r="CU12">
        <v>185000000</v>
      </c>
      <c r="CV12">
        <v>187500000</v>
      </c>
      <c r="CW12">
        <v>190000000</v>
      </c>
      <c r="CX12">
        <v>192500000</v>
      </c>
      <c r="CY12">
        <v>195000000</v>
      </c>
      <c r="CZ12">
        <v>197500000</v>
      </c>
      <c r="DA12">
        <v>200000000</v>
      </c>
      <c r="DB12">
        <v>202500000</v>
      </c>
      <c r="DC12">
        <v>205000000</v>
      </c>
      <c r="DD12">
        <v>207500000</v>
      </c>
      <c r="DE12">
        <v>210000000</v>
      </c>
      <c r="DF12">
        <v>212500000</v>
      </c>
      <c r="DG12">
        <v>215000000</v>
      </c>
      <c r="DH12">
        <v>217500000</v>
      </c>
      <c r="DI12">
        <v>220000000</v>
      </c>
      <c r="DJ12">
        <v>222500000</v>
      </c>
      <c r="DK12">
        <v>225000000</v>
      </c>
      <c r="DL12">
        <v>227500000</v>
      </c>
      <c r="DM12">
        <v>230000000</v>
      </c>
      <c r="DN12">
        <v>232500000</v>
      </c>
      <c r="DO12">
        <v>235000000</v>
      </c>
      <c r="DP12">
        <v>237500000</v>
      </c>
      <c r="DQ12">
        <v>240000000</v>
      </c>
      <c r="DR12">
        <v>242500000</v>
      </c>
      <c r="DS12">
        <v>245000000</v>
      </c>
      <c r="DT12">
        <v>247500000</v>
      </c>
      <c r="DU12">
        <v>250000000</v>
      </c>
    </row>
    <row r="13" spans="21:125" x14ac:dyDescent="0.3">
      <c r="Z13">
        <f>$U$10*Z12^$U$11</f>
        <v>982.45078760123317</v>
      </c>
      <c r="AA13">
        <f t="shared" ref="AA13:CL13" si="0">$U$10*AA12^$U$11</f>
        <v>484.54508346126545</v>
      </c>
      <c r="AB13">
        <f t="shared" si="0"/>
        <v>320.45303088523144</v>
      </c>
      <c r="AC13">
        <f t="shared" si="0"/>
        <v>238.97781025728196</v>
      </c>
      <c r="AD13">
        <f t="shared" si="0"/>
        <v>190.34136563825197</v>
      </c>
      <c r="AE13">
        <f t="shared" si="0"/>
        <v>158.04755063082487</v>
      </c>
      <c r="AF13">
        <f t="shared" si="0"/>
        <v>135.05743495142843</v>
      </c>
      <c r="AG13">
        <f t="shared" si="0"/>
        <v>117.86394237540701</v>
      </c>
      <c r="AH13">
        <f t="shared" si="0"/>
        <v>104.52446707713527</v>
      </c>
      <c r="AI13">
        <f t="shared" si="0"/>
        <v>93.876430314138403</v>
      </c>
      <c r="AJ13">
        <f t="shared" si="0"/>
        <v>85.181679940902995</v>
      </c>
      <c r="AK13">
        <f t="shared" si="0"/>
        <v>77.949109082851365</v>
      </c>
      <c r="AL13">
        <f t="shared" si="0"/>
        <v>71.839342790799208</v>
      </c>
      <c r="AM13">
        <f t="shared" si="0"/>
        <v>66.610375722113247</v>
      </c>
      <c r="AN13">
        <f t="shared" si="0"/>
        <v>62.085010558685724</v>
      </c>
      <c r="AO13">
        <f t="shared" si="0"/>
        <v>58.130538970615397</v>
      </c>
      <c r="AP13">
        <f t="shared" si="0"/>
        <v>54.645613083481294</v>
      </c>
      <c r="AQ13">
        <f t="shared" si="0"/>
        <v>51.551504933183232</v>
      </c>
      <c r="AR13">
        <f t="shared" si="0"/>
        <v>48.786133635279064</v>
      </c>
      <c r="AS13">
        <f t="shared" si="0"/>
        <v>46.299889353921316</v>
      </c>
      <c r="AT13">
        <f t="shared" si="0"/>
        <v>44.052653751178852</v>
      </c>
      <c r="AU13">
        <f t="shared" si="0"/>
        <v>42.011635327924871</v>
      </c>
      <c r="AV13">
        <f t="shared" si="0"/>
        <v>40.149771060072474</v>
      </c>
      <c r="AW13">
        <f t="shared" si="0"/>
        <v>38.444528767187172</v>
      </c>
      <c r="AX13">
        <f t="shared" si="0"/>
        <v>36.87699773898489</v>
      </c>
      <c r="AY13">
        <f t="shared" si="0"/>
        <v>35.431189824135096</v>
      </c>
      <c r="AZ13">
        <f t="shared" si="0"/>
        <v>34.093496284240167</v>
      </c>
      <c r="BA13">
        <f t="shared" si="0"/>
        <v>32.852261376330709</v>
      </c>
      <c r="BB13">
        <f t="shared" si="0"/>
        <v>31.697444418638685</v>
      </c>
      <c r="BC13">
        <f t="shared" si="0"/>
        <v>30.620349642451764</v>
      </c>
      <c r="BD13">
        <f t="shared" si="0"/>
        <v>29.613408485440814</v>
      </c>
      <c r="BE13">
        <f t="shared" si="0"/>
        <v>28.670002826236093</v>
      </c>
      <c r="BF13">
        <f t="shared" si="0"/>
        <v>27.784320453959939</v>
      </c>
      <c r="BG13">
        <f t="shared" si="0"/>
        <v>26.951236119396018</v>
      </c>
      <c r="BH13">
        <f t="shared" si="0"/>
        <v>26.166213038538885</v>
      </c>
      <c r="BI13">
        <f t="shared" si="0"/>
        <v>25.425220861588734</v>
      </c>
      <c r="BJ13">
        <f t="shared" si="0"/>
        <v>24.724666984382218</v>
      </c>
      <c r="BK13">
        <f t="shared" si="0"/>
        <v>24.061338738173589</v>
      </c>
      <c r="BL13">
        <f t="shared" si="0"/>
        <v>23.432354500242582</v>
      </c>
      <c r="BM13">
        <f t="shared" si="0"/>
        <v>22.835122160183982</v>
      </c>
      <c r="BN13">
        <f t="shared" si="0"/>
        <v>22.267303682796619</v>
      </c>
      <c r="BO13">
        <f t="shared" si="0"/>
        <v>21.726784748855174</v>
      </c>
      <c r="BP13">
        <f t="shared" si="0"/>
        <v>21.211648644995492</v>
      </c>
      <c r="BQ13">
        <f t="shared" si="0"/>
        <v>20.720153724968139</v>
      </c>
      <c r="BR13">
        <f t="shared" si="0"/>
        <v>20.250713885271729</v>
      </c>
      <c r="BS13">
        <f t="shared" si="0"/>
        <v>19.801881595264078</v>
      </c>
      <c r="BT13">
        <f t="shared" si="0"/>
        <v>19.372333100306058</v>
      </c>
      <c r="BU13">
        <f t="shared" si="0"/>
        <v>18.960855480210299</v>
      </c>
      <c r="BV13">
        <f t="shared" si="0"/>
        <v>18.566335297257559</v>
      </c>
      <c r="BW13">
        <f t="shared" si="0"/>
        <v>18.187748610661171</v>
      </c>
      <c r="BX13">
        <f t="shared" si="0"/>
        <v>17.824152169432487</v>
      </c>
      <c r="BY13">
        <f t="shared" si="0"/>
        <v>17.474675624603105</v>
      </c>
      <c r="BZ13">
        <f t="shared" si="0"/>
        <v>17.138514625815578</v>
      </c>
      <c r="CA13">
        <f t="shared" si="0"/>
        <v>16.814924687340941</v>
      </c>
      <c r="CB13">
        <f t="shared" si="0"/>
        <v>16.503215725338549</v>
      </c>
      <c r="CC13">
        <f t="shared" si="0"/>
        <v>16.20274718222986</v>
      </c>
      <c r="CD13">
        <f t="shared" si="0"/>
        <v>15.912923665895212</v>
      </c>
      <c r="CE13">
        <f t="shared" si="0"/>
        <v>15.63319104139406</v>
      </c>
      <c r="CF13">
        <f t="shared" si="0"/>
        <v>15.363032921378622</v>
      </c>
      <c r="CG13">
        <f t="shared" si="0"/>
        <v>15.101967508561925</v>
      </c>
      <c r="CH13">
        <f t="shared" si="0"/>
        <v>14.849544749734068</v>
      </c>
      <c r="CI13">
        <f t="shared" si="0"/>
        <v>14.605343766057949</v>
      </c>
      <c r="CJ13">
        <f t="shared" si="0"/>
        <v>14.368970528865558</v>
      </c>
      <c r="CK13">
        <f t="shared" si="0"/>
        <v>14.140055754031112</v>
      </c>
      <c r="CL13">
        <f t="shared" si="0"/>
        <v>13.918252991319624</v>
      </c>
      <c r="CM13">
        <f t="shared" ref="CM13:DU13" si="1">$U$10*CM12^$U$11</f>
        <v>13.703236887976301</v>
      </c>
      <c r="CN13">
        <f t="shared" si="1"/>
        <v>13.49470160830386</v>
      </c>
      <c r="CO13">
        <f t="shared" si="1"/>
        <v>13.292359393127736</v>
      </c>
      <c r="CP13">
        <f t="shared" si="1"/>
        <v>13.095939244918755</v>
      </c>
      <c r="CQ13">
        <f t="shared" si="1"/>
        <v>12.905185725974766</v>
      </c>
      <c r="CR13">
        <f t="shared" si="1"/>
        <v>12.719857858484033</v>
      </c>
      <c r="CS13">
        <f t="shared" si="1"/>
        <v>12.539728116539495</v>
      </c>
      <c r="CT13">
        <f t="shared" si="1"/>
        <v>12.364581501262114</v>
      </c>
      <c r="CU13">
        <f t="shared" si="1"/>
        <v>12.194214691150664</v>
      </c>
      <c r="CV13">
        <f t="shared" si="1"/>
        <v>12.028435260618911</v>
      </c>
      <c r="CW13">
        <f t="shared" si="1"/>
        <v>11.867060960421632</v>
      </c>
      <c r="CX13">
        <f t="shared" si="1"/>
        <v>11.709919054328646</v>
      </c>
      <c r="CY13">
        <f t="shared" si="1"/>
        <v>11.55684570698569</v>
      </c>
      <c r="CZ13">
        <f t="shared" si="1"/>
        <v>11.407685418413442</v>
      </c>
      <c r="DA13">
        <f t="shared" si="1"/>
        <v>11.262290501054174</v>
      </c>
      <c r="DB13">
        <f t="shared" si="1"/>
        <v>11.120520595677506</v>
      </c>
      <c r="DC13">
        <f t="shared" si="1"/>
        <v>10.982242222821005</v>
      </c>
      <c r="DD13">
        <f t="shared" si="1"/>
        <v>10.847328366758539</v>
      </c>
      <c r="DE13">
        <f t="shared" si="1"/>
        <v>10.715658089280307</v>
      </c>
      <c r="DF13">
        <f t="shared" si="1"/>
        <v>10.587116170821526</v>
      </c>
      <c r="DG13">
        <f t="shared" si="1"/>
        <v>10.461592776708255</v>
      </c>
      <c r="DH13">
        <f t="shared" si="1"/>
        <v>10.338983146494023</v>
      </c>
      <c r="DI13">
        <f t="shared" si="1"/>
        <v>10.219187304545164</v>
      </c>
      <c r="DJ13">
        <f t="shared" si="1"/>
        <v>10.102109790199448</v>
      </c>
      <c r="DK13">
        <f t="shared" si="1"/>
        <v>9.9876594059710726</v>
      </c>
      <c r="DL13">
        <f t="shared" si="1"/>
        <v>9.8757489824109719</v>
      </c>
      <c r="DM13">
        <f t="shared" si="1"/>
        <v>9.7662951583502497</v>
      </c>
      <c r="DN13">
        <f t="shared" si="1"/>
        <v>9.6592181753674584</v>
      </c>
      <c r="DO13">
        <f t="shared" si="1"/>
        <v>9.5544416854162542</v>
      </c>
      <c r="DP13">
        <f t="shared" si="1"/>
        <v>9.4518925706417267</v>
      </c>
      <c r="DQ13">
        <f t="shared" si="1"/>
        <v>9.3515007744943084</v>
      </c>
      <c r="DR13">
        <f t="shared" si="1"/>
        <v>9.2531991433231031</v>
      </c>
      <c r="DS13">
        <f t="shared" si="1"/>
        <v>9.1569232776990734</v>
      </c>
      <c r="DT13">
        <f t="shared" si="1"/>
        <v>9.0626113927772938</v>
      </c>
      <c r="DU13">
        <f t="shared" si="1"/>
        <v>8.97020418706445</v>
      </c>
    </row>
    <row r="14" spans="21:125" x14ac:dyDescent="0.3">
      <c r="U14">
        <f>U10*(99375588)^U11</f>
        <v>22.981446739622864</v>
      </c>
    </row>
    <row r="26" spans="21:123" x14ac:dyDescent="0.3">
      <c r="U26">
        <f>EXP(INDEX(LINEST(LN(Sheet1!B9:HC9),LN(Sheet1!B22:HC22),,),1,2))</f>
        <v>7.507853054583969E-7</v>
      </c>
      <c r="V26">
        <f>49.491*46.318^2*290</f>
        <v>30791002.132926356</v>
      </c>
      <c r="W26">
        <f>U26*V26^U27</f>
        <v>0.80844430786802413</v>
      </c>
    </row>
    <row r="27" spans="21:123" x14ac:dyDescent="0.3">
      <c r="U27">
        <f>INDEX(LINEST(LN(Sheet1!B9:HC9),LN(Sheet1!B22:HC22),,),1)</f>
        <v>0.80552790354680226</v>
      </c>
    </row>
    <row r="30" spans="21:123" x14ac:dyDescent="0.3">
      <c r="U30">
        <f>U26*(99375588)^U27</f>
        <v>2.0775320095662528</v>
      </c>
      <c r="W30">
        <v>0</v>
      </c>
      <c r="X30">
        <v>3500000</v>
      </c>
      <c r="Y30">
        <v>7000000</v>
      </c>
      <c r="Z30">
        <v>10500000</v>
      </c>
      <c r="AA30">
        <v>14000000</v>
      </c>
      <c r="AB30">
        <v>17500000</v>
      </c>
      <c r="AC30">
        <v>21000000</v>
      </c>
      <c r="AD30">
        <v>24500000</v>
      </c>
      <c r="AE30">
        <v>28000000</v>
      </c>
      <c r="AF30">
        <v>31500000</v>
      </c>
      <c r="AG30">
        <v>35000000</v>
      </c>
      <c r="AH30">
        <v>38500000</v>
      </c>
      <c r="AI30">
        <v>42000000</v>
      </c>
      <c r="AJ30">
        <v>45500000</v>
      </c>
      <c r="AK30">
        <v>49000000</v>
      </c>
      <c r="AL30">
        <v>52500000</v>
      </c>
      <c r="AM30">
        <v>56000000</v>
      </c>
      <c r="AN30">
        <v>59500000</v>
      </c>
      <c r="AO30">
        <v>63000000</v>
      </c>
      <c r="AP30">
        <v>66500000</v>
      </c>
      <c r="AQ30">
        <v>70000000</v>
      </c>
      <c r="AR30">
        <v>73500000</v>
      </c>
      <c r="AS30">
        <v>77000000</v>
      </c>
      <c r="AT30">
        <v>80500000</v>
      </c>
      <c r="AU30">
        <v>84000000</v>
      </c>
      <c r="AV30">
        <v>87500000</v>
      </c>
      <c r="AW30">
        <v>91000000</v>
      </c>
      <c r="AX30">
        <v>94500000</v>
      </c>
      <c r="AY30">
        <v>98000000</v>
      </c>
      <c r="AZ30">
        <v>101500000</v>
      </c>
      <c r="BA30">
        <v>105000000</v>
      </c>
      <c r="BB30">
        <v>108500000</v>
      </c>
      <c r="BC30">
        <v>112000000</v>
      </c>
      <c r="BD30">
        <v>115500000</v>
      </c>
      <c r="BE30">
        <v>119000000</v>
      </c>
      <c r="BF30">
        <v>122500000</v>
      </c>
      <c r="BG30">
        <v>126000000</v>
      </c>
      <c r="BH30">
        <v>129500000</v>
      </c>
      <c r="BI30">
        <v>133000000</v>
      </c>
      <c r="BJ30">
        <v>136500000</v>
      </c>
      <c r="BK30">
        <v>140000000</v>
      </c>
      <c r="BL30">
        <v>143500000</v>
      </c>
      <c r="BM30">
        <v>147000000</v>
      </c>
      <c r="BN30">
        <v>150500000</v>
      </c>
      <c r="BO30">
        <v>154000000</v>
      </c>
      <c r="BP30">
        <v>157500000</v>
      </c>
      <c r="BQ30">
        <v>161000000</v>
      </c>
      <c r="BR30">
        <v>164500000</v>
      </c>
      <c r="BS30">
        <v>168000000</v>
      </c>
      <c r="BT30">
        <v>171500000</v>
      </c>
      <c r="BU30">
        <v>175000000</v>
      </c>
      <c r="BV30">
        <v>178500000</v>
      </c>
      <c r="BW30">
        <v>182000000</v>
      </c>
      <c r="BX30">
        <v>185500000</v>
      </c>
      <c r="BY30">
        <v>189000000</v>
      </c>
      <c r="BZ30">
        <v>192500000</v>
      </c>
      <c r="CA30">
        <v>196000000</v>
      </c>
      <c r="CB30">
        <v>199500000</v>
      </c>
      <c r="CC30">
        <v>203000000</v>
      </c>
      <c r="CD30">
        <v>206500000</v>
      </c>
      <c r="CE30">
        <v>210000000</v>
      </c>
      <c r="CF30">
        <v>213500000</v>
      </c>
      <c r="CG30">
        <v>217000000</v>
      </c>
      <c r="CH30">
        <v>220500000</v>
      </c>
      <c r="CI30">
        <v>224000000</v>
      </c>
      <c r="CJ30">
        <v>227500000</v>
      </c>
      <c r="CK30">
        <v>231000000</v>
      </c>
      <c r="CL30">
        <v>234500000</v>
      </c>
      <c r="CM30">
        <v>238000000</v>
      </c>
      <c r="CN30">
        <v>241500000</v>
      </c>
      <c r="CO30">
        <v>245000000</v>
      </c>
      <c r="CP30">
        <v>248500000</v>
      </c>
      <c r="CQ30">
        <v>252000000</v>
      </c>
      <c r="CR30">
        <v>255500000</v>
      </c>
      <c r="CS30">
        <v>259000000</v>
      </c>
      <c r="CT30">
        <v>262500000</v>
      </c>
      <c r="CU30">
        <v>266000000</v>
      </c>
      <c r="CV30">
        <v>269500000</v>
      </c>
      <c r="CW30">
        <v>273000000</v>
      </c>
      <c r="CX30">
        <v>276500000</v>
      </c>
      <c r="CY30">
        <v>280000000</v>
      </c>
      <c r="CZ30">
        <v>283500000</v>
      </c>
      <c r="DA30">
        <v>287000000</v>
      </c>
      <c r="DB30">
        <v>290500000</v>
      </c>
      <c r="DC30">
        <v>294000000</v>
      </c>
      <c r="DD30">
        <v>297500000</v>
      </c>
      <c r="DE30">
        <v>301000000</v>
      </c>
      <c r="DF30">
        <v>304500000</v>
      </c>
      <c r="DG30">
        <v>308000000</v>
      </c>
      <c r="DH30">
        <v>311500000</v>
      </c>
      <c r="DI30">
        <v>315000000</v>
      </c>
      <c r="DJ30">
        <v>318500000</v>
      </c>
      <c r="DK30">
        <v>322000000</v>
      </c>
      <c r="DL30">
        <v>325500000</v>
      </c>
      <c r="DM30">
        <v>329000000</v>
      </c>
      <c r="DN30">
        <v>332500000</v>
      </c>
      <c r="DO30">
        <v>336000000</v>
      </c>
      <c r="DP30">
        <v>339500000</v>
      </c>
      <c r="DQ30">
        <v>343000000</v>
      </c>
      <c r="DR30">
        <v>346500000</v>
      </c>
      <c r="DS30">
        <v>350000000</v>
      </c>
    </row>
    <row r="31" spans="21:123" x14ac:dyDescent="0.3">
      <c r="W31">
        <f>$U$26*W30^$U$27</f>
        <v>0</v>
      </c>
      <c r="X31">
        <f t="shared" ref="X31:CI31" si="2">$U$26*X30^$U$27</f>
        <v>0.14026366299959867</v>
      </c>
      <c r="Y31">
        <f t="shared" si="2"/>
        <v>0.2451507564503359</v>
      </c>
      <c r="Z31">
        <f t="shared" si="2"/>
        <v>0.33984404195794754</v>
      </c>
      <c r="AA31">
        <f t="shared" si="2"/>
        <v>0.42847086767115139</v>
      </c>
      <c r="AB31">
        <f t="shared" si="2"/>
        <v>0.51284369264445184</v>
      </c>
      <c r="AC31">
        <f t="shared" si="2"/>
        <v>0.5939743920802133</v>
      </c>
      <c r="AD31">
        <f t="shared" si="2"/>
        <v>0.67250455279524735</v>
      </c>
      <c r="AE31">
        <f t="shared" si="2"/>
        <v>0.74887504775071545</v>
      </c>
      <c r="AF31">
        <f t="shared" si="2"/>
        <v>0.82340622214212</v>
      </c>
      <c r="AG31">
        <f t="shared" si="2"/>
        <v>0.89634062382166013</v>
      </c>
      <c r="AH31">
        <f t="shared" si="2"/>
        <v>0.96786780277763051</v>
      </c>
      <c r="AI31">
        <f t="shared" si="2"/>
        <v>1.0381396608115787</v>
      </c>
      <c r="AJ31">
        <f t="shared" si="2"/>
        <v>1.1072804435555574</v>
      </c>
      <c r="AK31">
        <f t="shared" si="2"/>
        <v>1.175393514673301</v>
      </c>
      <c r="AL31">
        <f t="shared" si="2"/>
        <v>1.24256610496069</v>
      </c>
      <c r="AM31">
        <f t="shared" si="2"/>
        <v>1.3088727366502226</v>
      </c>
      <c r="AN31">
        <f t="shared" si="2"/>
        <v>1.3743777522976335</v>
      </c>
      <c r="AO31">
        <f t="shared" si="2"/>
        <v>1.4391372213388747</v>
      </c>
      <c r="AP31">
        <f t="shared" si="2"/>
        <v>1.5032004035491833</v>
      </c>
      <c r="AQ31">
        <f t="shared" si="2"/>
        <v>1.566610890289345</v>
      </c>
      <c r="AR31">
        <f t="shared" si="2"/>
        <v>1.6294075070441607</v>
      </c>
      <c r="AS31">
        <f t="shared" si="2"/>
        <v>1.6916250361687728</v>
      </c>
      <c r="AT31">
        <f t="shared" si="2"/>
        <v>1.7532948021996175</v>
      </c>
      <c r="AU31">
        <f t="shared" si="2"/>
        <v>1.8144451507000916</v>
      </c>
      <c r="AV31">
        <f t="shared" si="2"/>
        <v>1.8751018436325235</v>
      </c>
      <c r="AW31">
        <f t="shared" si="2"/>
        <v>1.9352883885620862</v>
      </c>
      <c r="AX31">
        <f t="shared" si="2"/>
        <v>1.995026314883156</v>
      </c>
      <c r="AY31">
        <f t="shared" si="2"/>
        <v>2.0543354072380366</v>
      </c>
      <c r="AZ31">
        <f t="shared" si="2"/>
        <v>2.1132339040525272</v>
      </c>
      <c r="BA31">
        <f t="shared" si="2"/>
        <v>2.1717386674233095</v>
      </c>
      <c r="BB31">
        <f t="shared" si="2"/>
        <v>2.2298653293070632</v>
      </c>
      <c r="BC31">
        <f t="shared" si="2"/>
        <v>2.2876284179740942</v>
      </c>
      <c r="BD31">
        <f t="shared" si="2"/>
        <v>2.3450414679235076</v>
      </c>
      <c r="BE31">
        <f t="shared" si="2"/>
        <v>2.4021171158580241</v>
      </c>
      <c r="BF31">
        <f t="shared" si="2"/>
        <v>2.4588671848439265</v>
      </c>
      <c r="BG31">
        <f t="shared" si="2"/>
        <v>2.515302758406277</v>
      </c>
      <c r="BH31">
        <f t="shared" si="2"/>
        <v>2.57143424600882</v>
      </c>
      <c r="BI31">
        <f t="shared" si="2"/>
        <v>2.6272714411257478</v>
      </c>
      <c r="BJ31">
        <f t="shared" si="2"/>
        <v>2.682823572916289</v>
      </c>
      <c r="BK31">
        <f t="shared" si="2"/>
        <v>2.7380993523523389</v>
      </c>
      <c r="BL31">
        <f t="shared" si="2"/>
        <v>2.7931070135184095</v>
      </c>
      <c r="BM31">
        <f t="shared" si="2"/>
        <v>2.8478543506943468</v>
      </c>
      <c r="BN31">
        <f t="shared" si="2"/>
        <v>2.9023487517414464</v>
      </c>
      <c r="BO31">
        <f t="shared" si="2"/>
        <v>2.9565972282378561</v>
      </c>
      <c r="BP31">
        <f t="shared" si="2"/>
        <v>3.0106064427462811</v>
      </c>
      <c r="BQ31">
        <f t="shared" si="2"/>
        <v>3.0643827335445359</v>
      </c>
      <c r="BR31">
        <f t="shared" si="2"/>
        <v>3.1179321371049458</v>
      </c>
      <c r="BS31">
        <f t="shared" si="2"/>
        <v>3.1712604085709972</v>
      </c>
      <c r="BT31">
        <f t="shared" si="2"/>
        <v>3.2243730404476039</v>
      </c>
      <c r="BU31">
        <f t="shared" si="2"/>
        <v>3.2772752796941211</v>
      </c>
      <c r="BV31">
        <f t="shared" si="2"/>
        <v>3.3299721433857252</v>
      </c>
      <c r="BW31">
        <f t="shared" si="2"/>
        <v>3.3824684330887922</v>
      </c>
      <c r="BX31">
        <f t="shared" si="2"/>
        <v>3.4347687480785285</v>
      </c>
      <c r="BY31">
        <f t="shared" si="2"/>
        <v>3.4868774975121815</v>
      </c>
      <c r="BZ31">
        <f t="shared" si="2"/>
        <v>3.5387989116580627</v>
      </c>
      <c r="CA31">
        <f t="shared" si="2"/>
        <v>3.590537052269585</v>
      </c>
      <c r="CB31">
        <f t="shared" si="2"/>
        <v>3.6420958221833488</v>
      </c>
      <c r="CC31">
        <f t="shared" si="2"/>
        <v>3.6934789742119811</v>
      </c>
      <c r="CD31">
        <f t="shared" si="2"/>
        <v>3.7446901193947926</v>
      </c>
      <c r="CE31">
        <f t="shared" si="2"/>
        <v>3.7957327346626695</v>
      </c>
      <c r="CF31">
        <f t="shared" si="2"/>
        <v>3.8466101699678834</v>
      </c>
      <c r="CG31">
        <f t="shared" si="2"/>
        <v>3.8973256549243969</v>
      </c>
      <c r="CH31">
        <f t="shared" si="2"/>
        <v>3.9478823049993705</v>
      </c>
      <c r="CI31">
        <f t="shared" si="2"/>
        <v>3.9982831272932029</v>
      </c>
      <c r="CJ31">
        <f t="shared" ref="CJ31:DS31" si="3">$U$26*CJ30^$U$27</f>
        <v>4.0485310259410765</v>
      </c>
      <c r="CK31">
        <f t="shared" si="3"/>
        <v>4.0986288071665422</v>
      </c>
      <c r="CL31">
        <f t="shared" si="3"/>
        <v>4.1485791840141859</v>
      </c>
      <c r="CM31">
        <f t="shared" si="3"/>
        <v>4.1983847807865873</v>
      </c>
      <c r="CN31">
        <f t="shared" si="3"/>
        <v>4.2480481372077392</v>
      </c>
      <c r="CO31">
        <f t="shared" si="3"/>
        <v>4.2975717123338013</v>
      </c>
      <c r="CP31">
        <f t="shared" si="3"/>
        <v>4.3469578882298228</v>
      </c>
      <c r="CQ31">
        <f t="shared" si="3"/>
        <v>4.3962089734294318</v>
      </c>
      <c r="CR31">
        <f t="shared" si="3"/>
        <v>4.4453272061932276</v>
      </c>
      <c r="CS31">
        <f t="shared" si="3"/>
        <v>4.4943147575802644</v>
      </c>
      <c r="CT31">
        <f t="shared" si="3"/>
        <v>4.5431737343455678</v>
      </c>
      <c r="CU31">
        <f t="shared" si="3"/>
        <v>4.5919061816757649</v>
      </c>
      <c r="CV31">
        <f t="shared" si="3"/>
        <v>4.6405140857739502</v>
      </c>
      <c r="CW31">
        <f t="shared" si="3"/>
        <v>4.6889993763039177</v>
      </c>
      <c r="CX31">
        <f t="shared" si="3"/>
        <v>4.7373639287030826</v>
      </c>
      <c r="CY31">
        <f t="shared" si="3"/>
        <v>4.7856095663726617</v>
      </c>
      <c r="CZ31">
        <f t="shared" si="3"/>
        <v>4.8337380627532927</v>
      </c>
      <c r="DA31">
        <f t="shared" si="3"/>
        <v>4.8817511432931555</v>
      </c>
      <c r="DB31">
        <f t="shared" si="3"/>
        <v>4.9296504873156115</v>
      </c>
      <c r="DC31">
        <f t="shared" si="3"/>
        <v>4.9774377297924763</v>
      </c>
      <c r="DD31">
        <f t="shared" si="3"/>
        <v>5.0251144630289559</v>
      </c>
      <c r="DE31">
        <f t="shared" si="3"/>
        <v>5.0726822382653785</v>
      </c>
      <c r="DF31">
        <f t="shared" si="3"/>
        <v>5.1201425672010243</v>
      </c>
      <c r="DG31">
        <f t="shared" si="3"/>
        <v>5.1674969234444612</v>
      </c>
      <c r="DH31">
        <f t="shared" si="3"/>
        <v>5.2147467438948771</v>
      </c>
      <c r="DI31">
        <f t="shared" si="3"/>
        <v>5.2618934300583327</v>
      </c>
      <c r="DJ31">
        <f t="shared" si="3"/>
        <v>5.3089383493027968</v>
      </c>
      <c r="DK31">
        <f t="shared" si="3"/>
        <v>5.3558828360552599</v>
      </c>
      <c r="DL31">
        <f t="shared" si="3"/>
        <v>5.4027281929445383</v>
      </c>
      <c r="DM31">
        <f t="shared" si="3"/>
        <v>5.4494756918923244</v>
      </c>
      <c r="DN31">
        <f t="shared" si="3"/>
        <v>5.496126575155813</v>
      </c>
      <c r="DO31">
        <f t="shared" si="3"/>
        <v>5.5426820563242067</v>
      </c>
      <c r="DP31">
        <f t="shared" si="3"/>
        <v>5.5891433212717994</v>
      </c>
      <c r="DQ31">
        <f t="shared" si="3"/>
        <v>5.635511529069821</v>
      </c>
      <c r="DR31">
        <f t="shared" si="3"/>
        <v>5.6817878128593078</v>
      </c>
      <c r="DS31">
        <f t="shared" si="3"/>
        <v>5.7279732806870927</v>
      </c>
    </row>
    <row r="44" spans="21:21" x14ac:dyDescent="0.3">
      <c r="U44">
        <f>EXP(INDEX(LINEST(LN(Sheet1!B4:CZ4),LN(Sheet1!B18:CZ18),,),1,2))</f>
        <v>8.2776376532971221E-3</v>
      </c>
    </row>
    <row r="45" spans="21:21" x14ac:dyDescent="0.3">
      <c r="U45">
        <f>INDEX(LINEST(LN(Sheet1!B4:CZ4),LN(Sheet1!B18:CZ18),,),1)</f>
        <v>1.5133922022820347</v>
      </c>
    </row>
    <row r="48" spans="21:21" x14ac:dyDescent="0.3">
      <c r="U48">
        <f>U44*(7018.05)^U45</f>
        <v>5479.4933909958318</v>
      </c>
    </row>
    <row r="49" spans="21:183" x14ac:dyDescent="0.3">
      <c r="X49">
        <f>105*60</f>
        <v>6300</v>
      </c>
    </row>
    <row r="51" spans="21:183" x14ac:dyDescent="0.3">
      <c r="U51">
        <f>EXP(INDEX(LINEST(LN(Sheet1!B18:HC18),LN(Sheet1!B4:HC4),,),1,2))</f>
        <v>41.165101001243443</v>
      </c>
    </row>
    <row r="52" spans="21:183" x14ac:dyDescent="0.3">
      <c r="U52">
        <f>INDEX(LINEST(LN(Sheet1!B18:HC18),LN(Sheet1!B4:HC4),,),1)</f>
        <v>0.58310873120495099</v>
      </c>
      <c r="W52">
        <v>0</v>
      </c>
      <c r="X52">
        <v>100</v>
      </c>
      <c r="Y52">
        <v>200</v>
      </c>
      <c r="Z52">
        <v>300</v>
      </c>
      <c r="AA52">
        <v>400</v>
      </c>
      <c r="AB52">
        <v>500</v>
      </c>
      <c r="AC52">
        <v>600</v>
      </c>
      <c r="AD52">
        <v>700</v>
      </c>
      <c r="AE52">
        <v>800</v>
      </c>
      <c r="AF52">
        <v>900</v>
      </c>
      <c r="AG52">
        <v>1000</v>
      </c>
      <c r="AH52">
        <v>1100</v>
      </c>
      <c r="AI52">
        <v>1200</v>
      </c>
      <c r="AJ52">
        <v>1300</v>
      </c>
      <c r="AK52">
        <v>1400</v>
      </c>
      <c r="AL52">
        <v>1500</v>
      </c>
      <c r="AM52">
        <v>1600</v>
      </c>
      <c r="AN52">
        <v>1700</v>
      </c>
      <c r="AO52">
        <v>1800</v>
      </c>
      <c r="AP52">
        <v>1900</v>
      </c>
      <c r="AQ52">
        <v>2000</v>
      </c>
      <c r="AR52">
        <v>2100</v>
      </c>
      <c r="AS52">
        <v>2200</v>
      </c>
      <c r="AT52">
        <v>2300</v>
      </c>
      <c r="AU52">
        <v>2400</v>
      </c>
      <c r="AV52">
        <v>2500</v>
      </c>
      <c r="AW52">
        <v>2600</v>
      </c>
      <c r="AX52">
        <v>2700</v>
      </c>
      <c r="AY52">
        <v>2800</v>
      </c>
      <c r="AZ52">
        <v>2900</v>
      </c>
      <c r="BA52">
        <v>3000</v>
      </c>
      <c r="BB52">
        <v>3100</v>
      </c>
      <c r="BC52">
        <v>3200</v>
      </c>
      <c r="BD52">
        <v>3300</v>
      </c>
      <c r="BE52">
        <v>3400</v>
      </c>
      <c r="BF52">
        <v>3500</v>
      </c>
      <c r="BG52">
        <v>3600</v>
      </c>
      <c r="BH52">
        <v>3700</v>
      </c>
      <c r="BI52">
        <v>3800</v>
      </c>
      <c r="BJ52">
        <v>3900</v>
      </c>
      <c r="BK52">
        <v>4000</v>
      </c>
      <c r="BL52">
        <v>4100</v>
      </c>
      <c r="BM52">
        <v>4200</v>
      </c>
      <c r="BN52">
        <v>4300</v>
      </c>
      <c r="BO52">
        <v>4400</v>
      </c>
      <c r="BP52">
        <v>4500</v>
      </c>
      <c r="BQ52">
        <v>4600</v>
      </c>
      <c r="BR52">
        <v>4700</v>
      </c>
      <c r="BS52">
        <v>4800</v>
      </c>
      <c r="BT52">
        <v>4900</v>
      </c>
      <c r="BU52">
        <v>5000</v>
      </c>
      <c r="BV52">
        <v>5100</v>
      </c>
      <c r="BW52">
        <v>5200</v>
      </c>
      <c r="BX52">
        <v>5300</v>
      </c>
      <c r="BY52">
        <v>5400</v>
      </c>
      <c r="BZ52">
        <v>5500</v>
      </c>
      <c r="CA52">
        <v>5600</v>
      </c>
      <c r="CB52">
        <v>5700</v>
      </c>
      <c r="CC52">
        <v>5800</v>
      </c>
      <c r="CD52">
        <v>5900</v>
      </c>
      <c r="CE52">
        <v>6000</v>
      </c>
      <c r="CF52">
        <v>6100</v>
      </c>
      <c r="CG52">
        <v>6200</v>
      </c>
      <c r="CH52">
        <v>6300</v>
      </c>
      <c r="CI52">
        <v>6400</v>
      </c>
      <c r="CJ52">
        <v>6500</v>
      </c>
      <c r="CK52">
        <v>6600</v>
      </c>
      <c r="CL52">
        <v>6700</v>
      </c>
      <c r="CM52">
        <v>6800</v>
      </c>
      <c r="CN52">
        <v>6900</v>
      </c>
      <c r="CO52">
        <v>7000</v>
      </c>
      <c r="CP52">
        <v>7100</v>
      </c>
      <c r="CQ52">
        <v>7200</v>
      </c>
      <c r="CR52">
        <v>7300</v>
      </c>
      <c r="CS52">
        <v>7400</v>
      </c>
      <c r="CT52">
        <v>7500</v>
      </c>
      <c r="CU52">
        <v>7600</v>
      </c>
      <c r="CV52">
        <v>7700</v>
      </c>
      <c r="CW52">
        <v>7800</v>
      </c>
      <c r="CX52">
        <v>7900</v>
      </c>
      <c r="CY52">
        <v>8000</v>
      </c>
      <c r="CZ52">
        <v>8100</v>
      </c>
      <c r="DA52">
        <v>8200</v>
      </c>
      <c r="DB52">
        <v>8300</v>
      </c>
      <c r="DC52">
        <v>8400</v>
      </c>
      <c r="DD52">
        <v>8500</v>
      </c>
      <c r="DE52">
        <v>8600</v>
      </c>
      <c r="DF52">
        <v>8700</v>
      </c>
      <c r="DG52">
        <v>8800</v>
      </c>
      <c r="DH52">
        <v>8900</v>
      </c>
      <c r="DI52">
        <v>9000</v>
      </c>
      <c r="DJ52">
        <v>9100</v>
      </c>
      <c r="DK52">
        <v>9200</v>
      </c>
      <c r="DL52">
        <v>9300</v>
      </c>
      <c r="DM52">
        <v>9400</v>
      </c>
      <c r="DN52">
        <v>9500</v>
      </c>
      <c r="DO52">
        <v>9600</v>
      </c>
      <c r="DP52">
        <v>9700</v>
      </c>
      <c r="DQ52">
        <v>9800</v>
      </c>
      <c r="DR52">
        <v>9900</v>
      </c>
      <c r="DS52">
        <v>10000</v>
      </c>
      <c r="DT52">
        <v>10100</v>
      </c>
      <c r="DU52">
        <v>10200</v>
      </c>
      <c r="DV52">
        <v>10300</v>
      </c>
      <c r="DW52">
        <v>10400</v>
      </c>
      <c r="DX52">
        <v>10500</v>
      </c>
      <c r="DY52">
        <v>10600</v>
      </c>
      <c r="DZ52">
        <v>10700</v>
      </c>
      <c r="EA52">
        <v>10800</v>
      </c>
      <c r="EB52">
        <v>10900</v>
      </c>
      <c r="EC52">
        <v>11000</v>
      </c>
      <c r="ED52">
        <v>11100</v>
      </c>
      <c r="EE52">
        <v>11200</v>
      </c>
      <c r="EF52">
        <v>11300</v>
      </c>
      <c r="EG52">
        <v>11400</v>
      </c>
      <c r="EH52">
        <v>11500</v>
      </c>
      <c r="EI52">
        <v>11600</v>
      </c>
      <c r="EJ52">
        <v>11700</v>
      </c>
      <c r="EK52">
        <v>11800</v>
      </c>
      <c r="EL52">
        <v>11900</v>
      </c>
      <c r="EM52">
        <v>12000</v>
      </c>
      <c r="EN52">
        <v>12100</v>
      </c>
      <c r="EO52">
        <v>12200</v>
      </c>
      <c r="EP52">
        <v>12300</v>
      </c>
      <c r="EQ52">
        <v>12400</v>
      </c>
      <c r="ER52">
        <v>12500</v>
      </c>
      <c r="ES52">
        <v>12600</v>
      </c>
      <c r="ET52">
        <v>12700</v>
      </c>
      <c r="EU52">
        <v>12800</v>
      </c>
      <c r="EV52">
        <v>12900</v>
      </c>
      <c r="EW52">
        <v>13000</v>
      </c>
      <c r="EX52">
        <v>13100</v>
      </c>
      <c r="EY52">
        <v>13200</v>
      </c>
      <c r="EZ52">
        <v>13300</v>
      </c>
      <c r="FA52">
        <v>13400</v>
      </c>
      <c r="FB52">
        <v>13500</v>
      </c>
      <c r="FC52">
        <v>13600</v>
      </c>
      <c r="FD52">
        <v>13700</v>
      </c>
      <c r="FE52">
        <v>13800</v>
      </c>
      <c r="FF52">
        <v>13900</v>
      </c>
      <c r="FG52">
        <v>14000</v>
      </c>
      <c r="FH52">
        <v>14100</v>
      </c>
      <c r="FI52">
        <v>14200</v>
      </c>
      <c r="FJ52">
        <v>14300</v>
      </c>
      <c r="FK52">
        <v>14400</v>
      </c>
      <c r="FL52">
        <v>14500</v>
      </c>
      <c r="FM52">
        <v>14600</v>
      </c>
      <c r="FN52">
        <v>14700</v>
      </c>
      <c r="FO52">
        <v>14800</v>
      </c>
      <c r="FP52">
        <v>14900</v>
      </c>
      <c r="FQ52">
        <v>15000</v>
      </c>
      <c r="FR52">
        <v>15100</v>
      </c>
      <c r="FS52">
        <v>15200</v>
      </c>
      <c r="FT52">
        <v>15300</v>
      </c>
      <c r="FU52">
        <v>15400</v>
      </c>
      <c r="FV52">
        <v>15500</v>
      </c>
      <c r="FW52">
        <v>15600</v>
      </c>
      <c r="FX52">
        <v>15700</v>
      </c>
      <c r="FY52">
        <v>15800</v>
      </c>
      <c r="FZ52">
        <v>15900</v>
      </c>
      <c r="GA52">
        <v>16000</v>
      </c>
    </row>
    <row r="53" spans="21:183" x14ac:dyDescent="0.3">
      <c r="W53">
        <f>$U$51*W52^$U$52</f>
        <v>0</v>
      </c>
      <c r="X53">
        <f t="shared" ref="X53:CI53" si="4">$U$51*X52^$U$52</f>
        <v>603.59640953163421</v>
      </c>
      <c r="Y53">
        <f t="shared" si="4"/>
        <v>904.23198807549886</v>
      </c>
      <c r="Z53">
        <f t="shared" si="4"/>
        <v>1145.4080135033116</v>
      </c>
      <c r="AA53">
        <f t="shared" si="4"/>
        <v>1354.6062821901487</v>
      </c>
      <c r="AB53">
        <f t="shared" si="4"/>
        <v>1542.8445122597714</v>
      </c>
      <c r="AC53">
        <f t="shared" si="4"/>
        <v>1715.9057755353106</v>
      </c>
      <c r="AD53">
        <f t="shared" si="4"/>
        <v>1877.2870901841266</v>
      </c>
      <c r="AE53">
        <f t="shared" si="4"/>
        <v>2029.3002282018442</v>
      </c>
      <c r="AF53">
        <f t="shared" si="4"/>
        <v>2173.5707778905276</v>
      </c>
      <c r="AG53">
        <f t="shared" si="4"/>
        <v>2311.2949954333881</v>
      </c>
      <c r="AH53">
        <f t="shared" si="4"/>
        <v>2443.3845029470003</v>
      </c>
      <c r="AI53">
        <f t="shared" si="4"/>
        <v>2570.553545814636</v>
      </c>
      <c r="AJ53">
        <f t="shared" si="4"/>
        <v>2693.3744905819749</v>
      </c>
      <c r="AK53">
        <f t="shared" si="4"/>
        <v>2812.3146707629589</v>
      </c>
      <c r="AL53">
        <f t="shared" si="4"/>
        <v>2927.7617295689597</v>
      </c>
      <c r="AM53">
        <f t="shared" si="4"/>
        <v>3040.0415754177025</v>
      </c>
      <c r="AN53">
        <f t="shared" si="4"/>
        <v>3149.4314288125825</v>
      </c>
      <c r="AO53">
        <f t="shared" si="4"/>
        <v>3256.1695110808228</v>
      </c>
      <c r="AP53">
        <f t="shared" si="4"/>
        <v>3360.4623770430239</v>
      </c>
      <c r="AQ53">
        <f t="shared" si="4"/>
        <v>3462.4905578404546</v>
      </c>
      <c r="AR53">
        <f t="shared" si="4"/>
        <v>3562.4129679825746</v>
      </c>
      <c r="AS53">
        <f t="shared" si="4"/>
        <v>3660.3703929369381</v>
      </c>
      <c r="AT53">
        <f t="shared" si="4"/>
        <v>3756.4882819707382</v>
      </c>
      <c r="AU53">
        <f t="shared" si="4"/>
        <v>3850.8790086907793</v>
      </c>
      <c r="AV53">
        <f t="shared" si="4"/>
        <v>3943.6437185853397</v>
      </c>
      <c r="AW53">
        <f t="shared" si="4"/>
        <v>4034.8738524481487</v>
      </c>
      <c r="AX53">
        <f t="shared" si="4"/>
        <v>4124.6524127674702</v>
      </c>
      <c r="AY53">
        <f t="shared" si="4"/>
        <v>4213.0550243185398</v>
      </c>
      <c r="AZ53">
        <f t="shared" si="4"/>
        <v>4300.1508285253467</v>
      </c>
      <c r="BA53">
        <f t="shared" si="4"/>
        <v>4386.0032424542678</v>
      </c>
      <c r="BB53">
        <f t="shared" si="4"/>
        <v>4470.6706067382847</v>
      </c>
      <c r="BC53">
        <f t="shared" si="4"/>
        <v>4554.2067417285634</v>
      </c>
      <c r="BD53">
        <f t="shared" si="4"/>
        <v>4636.661427321872</v>
      </c>
      <c r="BE53">
        <f t="shared" si="4"/>
        <v>4718.0808189241025</v>
      </c>
      <c r="BF53">
        <f t="shared" si="4"/>
        <v>4798.5078096706275</v>
      </c>
      <c r="BG53">
        <f t="shared" si="4"/>
        <v>4877.982347178171</v>
      </c>
      <c r="BH53">
        <f t="shared" si="4"/>
        <v>4956.5417116352182</v>
      </c>
      <c r="BI53">
        <f t="shared" si="4"/>
        <v>5034.2207608630242</v>
      </c>
      <c r="BJ53">
        <f t="shared" si="4"/>
        <v>5111.0521470328786</v>
      </c>
      <c r="BK53">
        <f t="shared" si="4"/>
        <v>5187.066508957806</v>
      </c>
      <c r="BL53">
        <f t="shared" si="4"/>
        <v>5262.2926432510731</v>
      </c>
      <c r="BM53">
        <f t="shared" si="4"/>
        <v>5336.7576571311565</v>
      </c>
      <c r="BN53">
        <f t="shared" si="4"/>
        <v>5410.4871052296012</v>
      </c>
      <c r="BO53">
        <f t="shared" si="4"/>
        <v>5483.5051124083921</v>
      </c>
      <c r="BP53">
        <f t="shared" si="4"/>
        <v>5555.8344843018031</v>
      </c>
      <c r="BQ53">
        <f t="shared" si="4"/>
        <v>5627.4968070543127</v>
      </c>
      <c r="BR53">
        <f t="shared" si="4"/>
        <v>5698.5125375215293</v>
      </c>
      <c r="BS53">
        <f t="shared" si="4"/>
        <v>5768.9010850290269</v>
      </c>
      <c r="BT53">
        <f t="shared" si="4"/>
        <v>5838.680885637853</v>
      </c>
      <c r="BU53">
        <f t="shared" si="4"/>
        <v>5907.8694697420779</v>
      </c>
      <c r="BV53">
        <f t="shared" si="4"/>
        <v>5976.4835237179459</v>
      </c>
      <c r="BW53">
        <f t="shared" si="4"/>
        <v>6044.5389462539915</v>
      </c>
      <c r="BX53">
        <f t="shared" si="4"/>
        <v>6112.0508999143867</v>
      </c>
      <c r="BY53">
        <f t="shared" si="4"/>
        <v>6179.0338584207029</v>
      </c>
      <c r="BZ53">
        <f t="shared" si="4"/>
        <v>6245.5016500802813</v>
      </c>
      <c r="CA53">
        <f t="shared" si="4"/>
        <v>6311.4674977392679</v>
      </c>
      <c r="CB53">
        <f t="shared" si="4"/>
        <v>6376.9440555953788</v>
      </c>
      <c r="CC53">
        <f t="shared" si="4"/>
        <v>6441.943443167861</v>
      </c>
      <c r="CD53">
        <f t="shared" si="4"/>
        <v>6506.477276689172</v>
      </c>
      <c r="CE53">
        <f t="shared" si="4"/>
        <v>6570.5566981543752</v>
      </c>
      <c r="CF53">
        <f t="shared" si="4"/>
        <v>6634.1924022390886</v>
      </c>
      <c r="CG53">
        <f t="shared" si="4"/>
        <v>6697.3946612745603</v>
      </c>
      <c r="CH53">
        <f t="shared" si="4"/>
        <v>6760.1733484491624</v>
      </c>
      <c r="CI53">
        <f t="shared" si="4"/>
        <v>6822.5379593882917</v>
      </c>
      <c r="CJ53">
        <f t="shared" ref="CJ53:EU53" si="5">$U$51*CJ52^$U$52</f>
        <v>6884.4976322495413</v>
      </c>
      <c r="CK53">
        <f t="shared" si="5"/>
        <v>6946.061166456464</v>
      </c>
      <c r="CL53">
        <f t="shared" si="5"/>
        <v>7007.2370401823728</v>
      </c>
      <c r="CM53">
        <f t="shared" si="5"/>
        <v>7068.0334266849732</v>
      </c>
      <c r="CN53">
        <f t="shared" si="5"/>
        <v>7128.4582095829555</v>
      </c>
      <c r="CO53">
        <f t="shared" si="5"/>
        <v>7188.5189971576137</v>
      </c>
      <c r="CP53">
        <f t="shared" si="5"/>
        <v>7248.2231357545143</v>
      </c>
      <c r="CQ53">
        <f t="shared" si="5"/>
        <v>7307.5777223537916</v>
      </c>
      <c r="CR53">
        <f t="shared" si="5"/>
        <v>7366.5896163714351</v>
      </c>
      <c r="CS53">
        <f t="shared" si="5"/>
        <v>7425.2654507484394</v>
      </c>
      <c r="CT53">
        <f t="shared" si="5"/>
        <v>7483.6116423799149</v>
      </c>
      <c r="CU53">
        <f t="shared" si="5"/>
        <v>7541.6344019315266</v>
      </c>
      <c r="CV53">
        <f t="shared" si="5"/>
        <v>7599.3397430870109</v>
      </c>
      <c r="CW53">
        <f t="shared" si="5"/>
        <v>7656.7334912665274</v>
      </c>
      <c r="CX53">
        <f t="shared" si="5"/>
        <v>7713.8212918526579</v>
      </c>
      <c r="CY53">
        <f t="shared" si="5"/>
        <v>7770.6086179575559</v>
      </c>
      <c r="CZ53">
        <f t="shared" si="5"/>
        <v>7827.1007777623836</v>
      </c>
      <c r="DA53">
        <f t="shared" si="5"/>
        <v>7883.3029214575072</v>
      </c>
      <c r="DB53">
        <f t="shared" si="5"/>
        <v>7939.220047809773</v>
      </c>
      <c r="DC53">
        <f t="shared" si="5"/>
        <v>7994.8570103811071</v>
      </c>
      <c r="DD53">
        <f t="shared" si="5"/>
        <v>8050.2185234209683</v>
      </c>
      <c r="DE53">
        <f t="shared" si="5"/>
        <v>8105.3091674532443</v>
      </c>
      <c r="DF53">
        <f t="shared" si="5"/>
        <v>8160.1333945769602</v>
      </c>
      <c r="DG53">
        <f t="shared" si="5"/>
        <v>8214.695533498425</v>
      </c>
      <c r="DH53">
        <f t="shared" si="5"/>
        <v>8268.9997943114231</v>
      </c>
      <c r="DI53">
        <f t="shared" si="5"/>
        <v>8323.0502730406661</v>
      </c>
      <c r="DJ53">
        <f t="shared" si="5"/>
        <v>8376.8509559628183</v>
      </c>
      <c r="DK53">
        <f t="shared" si="5"/>
        <v>8430.4057237181987</v>
      </c>
      <c r="DL53">
        <f t="shared" si="5"/>
        <v>8483.7183552255301</v>
      </c>
      <c r="DM53">
        <f t="shared" si="5"/>
        <v>8536.7925314111708</v>
      </c>
      <c r="DN53">
        <f t="shared" si="5"/>
        <v>8589.6318387635019</v>
      </c>
      <c r="DO53">
        <f t="shared" si="5"/>
        <v>8642.2397727223633</v>
      </c>
      <c r="DP53">
        <f t="shared" si="5"/>
        <v>8694.6197409128908</v>
      </c>
      <c r="DQ53">
        <f t="shared" si="5"/>
        <v>8746.7750662324524</v>
      </c>
      <c r="DR53">
        <f t="shared" si="5"/>
        <v>8798.7089897986425</v>
      </c>
      <c r="DS53">
        <f t="shared" si="5"/>
        <v>8850.4246737661415</v>
      </c>
      <c r="DT53">
        <f t="shared" si="5"/>
        <v>8901.9252040192314</v>
      </c>
      <c r="DU53">
        <f t="shared" si="5"/>
        <v>8953.2135927470408</v>
      </c>
      <c r="DV53">
        <f t="shared" si="5"/>
        <v>9004.2927809072535</v>
      </c>
      <c r="DW53">
        <f t="shared" si="5"/>
        <v>9055.1656405845133</v>
      </c>
      <c r="DX53">
        <f t="shared" si="5"/>
        <v>9105.8349772488291</v>
      </c>
      <c r="DY53">
        <f t="shared" si="5"/>
        <v>9156.303531919164</v>
      </c>
      <c r="DZ53">
        <f t="shared" si="5"/>
        <v>9206.5739832370145</v>
      </c>
      <c r="EA53">
        <f t="shared" si="5"/>
        <v>9256.6489494546131</v>
      </c>
      <c r="EB53">
        <f t="shared" si="5"/>
        <v>9306.5309903418474</v>
      </c>
      <c r="EC53">
        <f t="shared" si="5"/>
        <v>9356.2226090162403</v>
      </c>
      <c r="ED53">
        <f t="shared" si="5"/>
        <v>9405.7262536994167</v>
      </c>
      <c r="EE53">
        <f t="shared" si="5"/>
        <v>9455.044319403898</v>
      </c>
      <c r="EF53">
        <f t="shared" si="5"/>
        <v>9504.1791495534271</v>
      </c>
      <c r="EG53">
        <f t="shared" si="5"/>
        <v>9553.1330375401085</v>
      </c>
      <c r="EH53">
        <f t="shared" si="5"/>
        <v>9601.9082282214003</v>
      </c>
      <c r="EI53">
        <f t="shared" si="5"/>
        <v>9650.5069193595318</v>
      </c>
      <c r="EJ53">
        <f t="shared" si="5"/>
        <v>9698.9312630063869</v>
      </c>
      <c r="EK53">
        <f t="shared" si="5"/>
        <v>9747.1833668360614</v>
      </c>
      <c r="EL53">
        <f t="shared" si="5"/>
        <v>9795.2652954277455</v>
      </c>
      <c r="EM53">
        <f t="shared" si="5"/>
        <v>9843.1790715009793</v>
      </c>
      <c r="EN53">
        <f t="shared" si="5"/>
        <v>9890.9266771055536</v>
      </c>
      <c r="EO53">
        <f t="shared" si="5"/>
        <v>9938.5100547680177</v>
      </c>
      <c r="EP53">
        <f t="shared" si="5"/>
        <v>9985.931108596842</v>
      </c>
      <c r="EQ53">
        <f t="shared" si="5"/>
        <v>10033.191705347837</v>
      </c>
      <c r="ER53">
        <f t="shared" si="5"/>
        <v>10080.293675451754</v>
      </c>
      <c r="ES53">
        <f t="shared" si="5"/>
        <v>10127.238814005605</v>
      </c>
      <c r="ET53">
        <f t="shared" si="5"/>
        <v>10174.02888172936</v>
      </c>
      <c r="EU53">
        <f t="shared" si="5"/>
        <v>10220.665605889286</v>
      </c>
      <c r="EV53">
        <f t="shared" ref="EV53:GA53" si="6">$U$51*EV52^$U$52</f>
        <v>10267.150681189614</v>
      </c>
      <c r="EW53">
        <f t="shared" si="6"/>
        <v>10313.485770633653</v>
      </c>
      <c r="EX53">
        <f t="shared" si="6"/>
        <v>10359.672506355684</v>
      </c>
      <c r="EY53">
        <f t="shared" si="6"/>
        <v>10405.712490424905</v>
      </c>
      <c r="EZ53">
        <f t="shared" si="6"/>
        <v>10451.60729562244</v>
      </c>
      <c r="FA53">
        <f t="shared" si="6"/>
        <v>10497.358466192652</v>
      </c>
      <c r="FB53">
        <f t="shared" si="6"/>
        <v>10542.967518569722</v>
      </c>
      <c r="FC53">
        <f t="shared" si="6"/>
        <v>10588.435942080398</v>
      </c>
      <c r="FD53">
        <f t="shared" si="6"/>
        <v>10633.765199624111</v>
      </c>
      <c r="FE53">
        <f t="shared" si="6"/>
        <v>10678.956728331044</v>
      </c>
      <c r="FF53">
        <f t="shared" si="6"/>
        <v>10724.011940199302</v>
      </c>
      <c r="FG53">
        <f t="shared" si="6"/>
        <v>10768.932222711739</v>
      </c>
      <c r="FH53">
        <f t="shared" si="6"/>
        <v>10813.718939433447</v>
      </c>
      <c r="FI53">
        <f t="shared" si="6"/>
        <v>10858.373430590529</v>
      </c>
      <c r="FJ53">
        <f t="shared" si="6"/>
        <v>10902.897013630884</v>
      </c>
      <c r="FK53">
        <f t="shared" si="6"/>
        <v>10947.290983767676</v>
      </c>
      <c r="FL53">
        <f t="shared" si="6"/>
        <v>10991.556614506229</v>
      </c>
      <c r="FM53">
        <f t="shared" si="6"/>
        <v>11035.695158154786</v>
      </c>
      <c r="FN53">
        <f t="shared" si="6"/>
        <v>11079.707846319976</v>
      </c>
      <c r="FO53">
        <f t="shared" si="6"/>
        <v>11123.595890387245</v>
      </c>
      <c r="FP53">
        <f t="shared" si="6"/>
        <v>11167.360481987136</v>
      </c>
      <c r="FQ53">
        <f t="shared" si="6"/>
        <v>11211.00279344768</v>
      </c>
      <c r="FR53">
        <f t="shared" si="6"/>
        <v>11254.523978233439</v>
      </c>
      <c r="FS53">
        <f t="shared" si="6"/>
        <v>11297.925171371848</v>
      </c>
      <c r="FT53">
        <f t="shared" si="6"/>
        <v>11341.207489867073</v>
      </c>
      <c r="FU53">
        <f t="shared" si="6"/>
        <v>11384.372033102001</v>
      </c>
      <c r="FV53">
        <f t="shared" si="6"/>
        <v>11427.419883228678</v>
      </c>
      <c r="FW53">
        <f t="shared" si="6"/>
        <v>11470.352105547661</v>
      </c>
      <c r="FX53">
        <f t="shared" si="6"/>
        <v>11513.169748876668</v>
      </c>
      <c r="FY53">
        <f t="shared" si="6"/>
        <v>11555.873845908756</v>
      </c>
      <c r="FZ53">
        <f t="shared" si="6"/>
        <v>11598.465413560683</v>
      </c>
      <c r="GA53">
        <f t="shared" si="6"/>
        <v>11640.945453311413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workbookViewId="0">
      <selection activeCell="A5" sqref="A1:XFD1048576"/>
    </sheetView>
  </sheetViews>
  <sheetFormatPr defaultRowHeight="18" customHeight="1" x14ac:dyDescent="0.3"/>
  <sheetData>
    <row r="1" spans="1:61" ht="18" customHeight="1" x14ac:dyDescent="0.3">
      <c r="A1" s="1" t="s">
        <v>12</v>
      </c>
      <c r="B1" s="1"/>
      <c r="C1" s="1"/>
      <c r="E1" s="4" t="s">
        <v>233</v>
      </c>
      <c r="F1" s="4" t="s">
        <v>254</v>
      </c>
      <c r="G1" s="4" t="s">
        <v>263</v>
      </c>
      <c r="H1" s="4" t="s">
        <v>271</v>
      </c>
      <c r="I1" s="4" t="s">
        <v>278</v>
      </c>
      <c r="J1" s="4" t="s">
        <v>282</v>
      </c>
      <c r="K1" s="4" t="s">
        <v>286</v>
      </c>
      <c r="L1" s="4" t="s">
        <v>296</v>
      </c>
      <c r="M1" s="4" t="s">
        <v>304</v>
      </c>
      <c r="N1" s="4" t="s">
        <v>312</v>
      </c>
      <c r="O1" s="4" t="s">
        <v>320</v>
      </c>
      <c r="P1" s="4" t="s">
        <v>330</v>
      </c>
      <c r="Q1" s="4" t="s">
        <v>336</v>
      </c>
      <c r="R1" s="4" t="s">
        <v>343</v>
      </c>
      <c r="S1" s="4" t="s">
        <v>350</v>
      </c>
      <c r="T1" s="4" t="s">
        <v>360</v>
      </c>
      <c r="U1" s="4" t="s">
        <v>366</v>
      </c>
      <c r="V1" s="4" t="s">
        <v>371</v>
      </c>
      <c r="W1" s="4" t="s">
        <v>375</v>
      </c>
      <c r="X1" s="4" t="s">
        <v>380</v>
      </c>
      <c r="Y1" s="4" t="s">
        <v>386</v>
      </c>
      <c r="Z1" s="4" t="s">
        <v>391</v>
      </c>
      <c r="AA1" s="4" t="s">
        <v>396</v>
      </c>
      <c r="AB1" s="4" t="s">
        <v>401</v>
      </c>
      <c r="AC1" s="4" t="s">
        <v>409</v>
      </c>
      <c r="AD1" s="4" t="s">
        <v>421</v>
      </c>
      <c r="AE1" s="4" t="s">
        <v>429</v>
      </c>
      <c r="AF1" s="4" t="s">
        <v>438</v>
      </c>
      <c r="AG1" s="4" t="s">
        <v>448</v>
      </c>
      <c r="AH1" s="4" t="s">
        <v>455</v>
      </c>
      <c r="AI1" s="4" t="s">
        <v>466</v>
      </c>
      <c r="AJ1" s="4" t="s">
        <v>474</v>
      </c>
      <c r="AK1" s="4" t="s">
        <v>481</v>
      </c>
      <c r="AL1" s="4" t="s">
        <v>490</v>
      </c>
      <c r="AM1" s="4" t="s">
        <v>496</v>
      </c>
      <c r="AN1" s="4" t="s">
        <v>503</v>
      </c>
      <c r="AO1" s="4" t="s">
        <v>509</v>
      </c>
      <c r="AP1" s="4" t="s">
        <v>515</v>
      </c>
      <c r="AQ1" s="4" t="s">
        <v>522</v>
      </c>
      <c r="AR1" s="4" t="s">
        <v>527</v>
      </c>
      <c r="AS1" s="4" t="s">
        <v>533</v>
      </c>
      <c r="AT1" s="4" t="s">
        <v>539</v>
      </c>
      <c r="AU1" s="4" t="s">
        <v>543</v>
      </c>
      <c r="AV1" s="4" t="s">
        <v>548</v>
      </c>
      <c r="AW1" s="4" t="s">
        <v>552</v>
      </c>
      <c r="AX1" s="4" t="s">
        <v>563</v>
      </c>
      <c r="AY1" s="4" t="s">
        <v>571</v>
      </c>
      <c r="AZ1" s="4" t="s">
        <v>579</v>
      </c>
      <c r="BA1" s="4" t="s">
        <v>585</v>
      </c>
      <c r="BB1" s="4" t="s">
        <v>587</v>
      </c>
      <c r="BC1" s="4" t="s">
        <v>590</v>
      </c>
      <c r="BD1" s="4" t="s">
        <v>596</v>
      </c>
      <c r="BE1" s="4" t="s">
        <v>602</v>
      </c>
      <c r="BF1" s="4" t="s">
        <v>606</v>
      </c>
      <c r="BG1" s="4" t="s">
        <v>612</v>
      </c>
      <c r="BH1" s="4" t="s">
        <v>615</v>
      </c>
      <c r="BI1" s="4" t="s">
        <v>621</v>
      </c>
    </row>
    <row r="2" spans="1:61" ht="18" customHeight="1" x14ac:dyDescent="0.3">
      <c r="A2" s="1" t="s">
        <v>0</v>
      </c>
      <c r="B2" s="1"/>
      <c r="C2" s="1"/>
      <c r="E2" t="s">
        <v>253</v>
      </c>
      <c r="F2" t="s">
        <v>255</v>
      </c>
      <c r="G2" t="s">
        <v>264</v>
      </c>
      <c r="H2" t="s">
        <v>272</v>
      </c>
      <c r="I2" t="s">
        <v>279</v>
      </c>
      <c r="J2" t="s">
        <v>283</v>
      </c>
      <c r="K2" t="s">
        <v>287</v>
      </c>
      <c r="L2" t="s">
        <v>297</v>
      </c>
      <c r="M2" t="s">
        <v>305</v>
      </c>
      <c r="N2" t="s">
        <v>313</v>
      </c>
      <c r="O2" t="s">
        <v>321</v>
      </c>
      <c r="P2" t="s">
        <v>331</v>
      </c>
      <c r="Q2" t="s">
        <v>337</v>
      </c>
      <c r="R2" t="s">
        <v>344</v>
      </c>
      <c r="S2" t="s">
        <v>351</v>
      </c>
      <c r="T2" t="s">
        <v>361</v>
      </c>
      <c r="U2" t="s">
        <v>367</v>
      </c>
      <c r="V2" t="s">
        <v>372</v>
      </c>
      <c r="W2" t="s">
        <v>376</v>
      </c>
      <c r="X2" t="s">
        <v>381</v>
      </c>
      <c r="Y2" t="s">
        <v>387</v>
      </c>
      <c r="Z2" t="s">
        <v>392</v>
      </c>
      <c r="AA2" t="s">
        <v>397</v>
      </c>
      <c r="AB2" t="s">
        <v>402</v>
      </c>
      <c r="AC2" t="s">
        <v>410</v>
      </c>
      <c r="AD2" t="s">
        <v>422</v>
      </c>
      <c r="AE2" t="s">
        <v>430</v>
      </c>
      <c r="AF2" t="s">
        <v>439</v>
      </c>
      <c r="AG2" t="s">
        <v>449</v>
      </c>
      <c r="AH2" t="s">
        <v>456</v>
      </c>
      <c r="AI2" t="s">
        <v>467</v>
      </c>
      <c r="AJ2" t="s">
        <v>475</v>
      </c>
      <c r="AK2" t="s">
        <v>482</v>
      </c>
      <c r="AL2" t="s">
        <v>491</v>
      </c>
      <c r="AM2" t="s">
        <v>497</v>
      </c>
      <c r="AN2" t="s">
        <v>504</v>
      </c>
      <c r="AO2" t="s">
        <v>510</v>
      </c>
      <c r="AP2" t="s">
        <v>516</v>
      </c>
      <c r="AQ2" t="s">
        <v>523</v>
      </c>
      <c r="AR2" t="s">
        <v>528</v>
      </c>
      <c r="AS2" t="s">
        <v>534</v>
      </c>
      <c r="AT2" t="s">
        <v>540</v>
      </c>
      <c r="AU2" t="s">
        <v>544</v>
      </c>
      <c r="AV2" t="s">
        <v>549</v>
      </c>
      <c r="AW2" t="s">
        <v>553</v>
      </c>
      <c r="AX2" t="s">
        <v>564</v>
      </c>
      <c r="AY2" t="s">
        <v>572</v>
      </c>
      <c r="AZ2" t="s">
        <v>580</v>
      </c>
      <c r="BA2" t="s">
        <v>586</v>
      </c>
      <c r="BB2" t="s">
        <v>588</v>
      </c>
      <c r="BC2" t="s">
        <v>591</v>
      </c>
      <c r="BD2" t="s">
        <v>597</v>
      </c>
      <c r="BE2" t="s">
        <v>603</v>
      </c>
      <c r="BF2" t="s">
        <v>607</v>
      </c>
      <c r="BG2" t="s">
        <v>613</v>
      </c>
      <c r="BH2" t="s">
        <v>616</v>
      </c>
      <c r="BI2" t="s">
        <v>622</v>
      </c>
    </row>
    <row r="3" spans="1:61" ht="18" customHeight="1" x14ac:dyDescent="0.3">
      <c r="A3" s="1" t="s">
        <v>1</v>
      </c>
      <c r="B3" s="1"/>
      <c r="C3" s="1"/>
      <c r="D3" s="5" t="s">
        <v>234</v>
      </c>
      <c r="E3" s="6" t="s">
        <v>235</v>
      </c>
      <c r="F3" s="6" t="s">
        <v>256</v>
      </c>
      <c r="G3" s="6" t="s">
        <v>265</v>
      </c>
      <c r="H3" s="6" t="s">
        <v>273</v>
      </c>
      <c r="I3" s="6" t="s">
        <v>265</v>
      </c>
      <c r="J3" s="6" t="s">
        <v>265</v>
      </c>
      <c r="K3" s="6" t="s">
        <v>235</v>
      </c>
      <c r="L3" s="6" t="s">
        <v>235</v>
      </c>
      <c r="M3" s="6" t="s">
        <v>306</v>
      </c>
      <c r="N3" s="6" t="s">
        <v>235</v>
      </c>
      <c r="O3" s="6" t="s">
        <v>235</v>
      </c>
      <c r="P3" s="6" t="s">
        <v>235</v>
      </c>
      <c r="Q3" s="6" t="s">
        <v>235</v>
      </c>
      <c r="R3" s="6" t="s">
        <v>345</v>
      </c>
      <c r="S3" s="6" t="s">
        <v>265</v>
      </c>
      <c r="T3" s="6" t="s">
        <v>265</v>
      </c>
      <c r="U3" s="6" t="s">
        <v>265</v>
      </c>
      <c r="V3" s="6" t="s">
        <v>306</v>
      </c>
      <c r="W3" s="6" t="s">
        <v>377</v>
      </c>
      <c r="X3" s="6" t="s">
        <v>265</v>
      </c>
      <c r="Y3" s="6" t="s">
        <v>388</v>
      </c>
      <c r="Z3" s="6" t="s">
        <v>393</v>
      </c>
      <c r="AA3" s="6" t="s">
        <v>377</v>
      </c>
      <c r="AB3" s="6" t="s">
        <v>345</v>
      </c>
      <c r="AC3" s="6" t="s">
        <v>411</v>
      </c>
      <c r="AD3" s="6" t="s">
        <v>423</v>
      </c>
      <c r="AE3" s="6" t="s">
        <v>431</v>
      </c>
      <c r="AF3" s="6" t="s">
        <v>440</v>
      </c>
      <c r="AG3" s="6" t="s">
        <v>450</v>
      </c>
      <c r="AH3" s="6" t="s">
        <v>457</v>
      </c>
      <c r="AI3" s="6" t="s">
        <v>468</v>
      </c>
      <c r="AJ3" s="6" t="s">
        <v>476</v>
      </c>
      <c r="AK3" s="6" t="s">
        <v>450</v>
      </c>
      <c r="AL3" s="6" t="s">
        <v>468</v>
      </c>
      <c r="AM3" s="6" t="s">
        <v>476</v>
      </c>
      <c r="AN3" s="6" t="s">
        <v>450</v>
      </c>
      <c r="AO3" s="6" t="s">
        <v>457</v>
      </c>
      <c r="AP3" s="6" t="s">
        <v>476</v>
      </c>
      <c r="AQ3" s="6" t="s">
        <v>476</v>
      </c>
      <c r="AR3" s="6" t="s">
        <v>476</v>
      </c>
      <c r="AS3" s="6" t="s">
        <v>450</v>
      </c>
      <c r="AT3" s="6" t="s">
        <v>468</v>
      </c>
      <c r="AU3" s="6" t="s">
        <v>476</v>
      </c>
      <c r="AV3" s="6" t="s">
        <v>476</v>
      </c>
      <c r="AW3" s="6" t="s">
        <v>554</v>
      </c>
      <c r="AX3" s="6" t="s">
        <v>565</v>
      </c>
      <c r="AY3" s="6" t="s">
        <v>565</v>
      </c>
      <c r="AZ3" s="6" t="s">
        <v>581</v>
      </c>
      <c r="BA3" s="6" t="s">
        <v>554</v>
      </c>
      <c r="BB3" s="6" t="s">
        <v>581</v>
      </c>
      <c r="BC3" s="6" t="s">
        <v>265</v>
      </c>
      <c r="BD3" s="6" t="s">
        <v>235</v>
      </c>
      <c r="BE3" s="6" t="s">
        <v>306</v>
      </c>
      <c r="BF3" s="6" t="s">
        <v>345</v>
      </c>
      <c r="BG3" s="6" t="s">
        <v>235</v>
      </c>
      <c r="BH3" s="6" t="s">
        <v>345</v>
      </c>
      <c r="BI3" s="6" t="s">
        <v>623</v>
      </c>
    </row>
    <row r="4" spans="1:61" ht="18" customHeight="1" x14ac:dyDescent="0.3">
      <c r="A4" s="1" t="s">
        <v>2</v>
      </c>
      <c r="B4" s="1"/>
      <c r="C4" s="1"/>
      <c r="D4" s="7" t="s">
        <v>236</v>
      </c>
      <c r="E4" s="8" t="s">
        <v>237</v>
      </c>
      <c r="F4" s="8" t="s">
        <v>257</v>
      </c>
      <c r="G4" s="8" t="s">
        <v>266</v>
      </c>
      <c r="H4" s="8" t="s">
        <v>237</v>
      </c>
      <c r="I4" s="8" t="s">
        <v>280</v>
      </c>
      <c r="J4" s="8" t="s">
        <v>266</v>
      </c>
      <c r="K4" s="8" t="s">
        <v>288</v>
      </c>
      <c r="L4" s="8" t="s">
        <v>298</v>
      </c>
      <c r="M4" s="8" t="s">
        <v>307</v>
      </c>
      <c r="N4" s="8" t="s">
        <v>314</v>
      </c>
      <c r="O4" s="8" t="s">
        <v>322</v>
      </c>
      <c r="P4" s="8" t="s">
        <v>332</v>
      </c>
      <c r="Q4" s="8" t="s">
        <v>338</v>
      </c>
      <c r="R4" s="8" t="s">
        <v>346</v>
      </c>
      <c r="S4" s="8" t="s">
        <v>352</v>
      </c>
      <c r="T4" s="8" t="s">
        <v>362</v>
      </c>
      <c r="U4" s="8" t="s">
        <v>298</v>
      </c>
      <c r="V4" s="8" t="s">
        <v>307</v>
      </c>
      <c r="W4" s="8" t="s">
        <v>314</v>
      </c>
      <c r="X4" s="8" t="s">
        <v>322</v>
      </c>
      <c r="Y4" s="8" t="s">
        <v>332</v>
      </c>
      <c r="Z4" s="8" t="s">
        <v>338</v>
      </c>
      <c r="AA4" s="8" t="s">
        <v>346</v>
      </c>
      <c r="AB4" s="8" t="s">
        <v>403</v>
      </c>
      <c r="AC4" s="8" t="s">
        <v>412</v>
      </c>
      <c r="AD4" s="8" t="s">
        <v>424</v>
      </c>
      <c r="AE4" s="8" t="s">
        <v>432</v>
      </c>
      <c r="AF4" s="8" t="s">
        <v>441</v>
      </c>
      <c r="AG4" s="8" t="s">
        <v>451</v>
      </c>
      <c r="AH4" s="8" t="s">
        <v>458</v>
      </c>
      <c r="AI4" s="8" t="s">
        <v>469</v>
      </c>
      <c r="AJ4" s="8" t="s">
        <v>477</v>
      </c>
      <c r="AK4" s="8" t="s">
        <v>483</v>
      </c>
      <c r="AL4" s="8" t="s">
        <v>492</v>
      </c>
      <c r="AM4" s="8" t="s">
        <v>498</v>
      </c>
      <c r="AN4" s="8" t="s">
        <v>505</v>
      </c>
      <c r="AO4" s="8" t="s">
        <v>511</v>
      </c>
      <c r="AP4" s="8" t="s">
        <v>517</v>
      </c>
      <c r="AQ4" s="8" t="s">
        <v>524</v>
      </c>
      <c r="AR4" s="8" t="s">
        <v>529</v>
      </c>
      <c r="AS4" s="8" t="s">
        <v>535</v>
      </c>
      <c r="AT4" s="8" t="s">
        <v>541</v>
      </c>
      <c r="AU4" s="8" t="s">
        <v>545</v>
      </c>
      <c r="AV4" s="8" t="s">
        <v>550</v>
      </c>
      <c r="AW4" s="8" t="s">
        <v>555</v>
      </c>
      <c r="AX4" s="8" t="s">
        <v>566</v>
      </c>
      <c r="AY4" s="8" t="s">
        <v>573</v>
      </c>
      <c r="AZ4" s="8" t="s">
        <v>582</v>
      </c>
      <c r="BA4" s="8" t="s">
        <v>566</v>
      </c>
      <c r="BB4" s="8" t="s">
        <v>573</v>
      </c>
      <c r="BC4" s="8" t="s">
        <v>266</v>
      </c>
      <c r="BD4" s="8" t="s">
        <v>314</v>
      </c>
      <c r="BE4" s="8" t="s">
        <v>307</v>
      </c>
      <c r="BF4" s="8" t="s">
        <v>346</v>
      </c>
      <c r="BG4" s="8" t="s">
        <v>338</v>
      </c>
      <c r="BH4" s="8" t="s">
        <v>403</v>
      </c>
      <c r="BI4" s="8" t="s">
        <v>624</v>
      </c>
    </row>
    <row r="5" spans="1:61" ht="18" customHeight="1" x14ac:dyDescent="0.3">
      <c r="A5" s="1" t="s">
        <v>3</v>
      </c>
      <c r="B5" s="1"/>
      <c r="C5" s="1"/>
      <c r="D5" s="5" t="s">
        <v>238</v>
      </c>
      <c r="E5" s="9">
        <v>0.82</v>
      </c>
      <c r="F5" s="9">
        <v>0.82</v>
      </c>
      <c r="G5" s="9">
        <v>0.84</v>
      </c>
      <c r="H5" s="9">
        <v>0.82</v>
      </c>
      <c r="I5" s="9">
        <v>0.82</v>
      </c>
      <c r="J5" s="9">
        <v>0.84</v>
      </c>
      <c r="K5" s="9">
        <v>0.83</v>
      </c>
      <c r="L5" s="9">
        <v>0.83</v>
      </c>
      <c r="M5" s="9">
        <v>0.84</v>
      </c>
      <c r="N5" s="9">
        <v>0.85</v>
      </c>
      <c r="O5" s="9">
        <v>0.84</v>
      </c>
      <c r="P5" s="9">
        <v>0.85</v>
      </c>
      <c r="Q5" s="9">
        <v>0.85</v>
      </c>
      <c r="R5" s="9">
        <v>0.88</v>
      </c>
      <c r="S5" s="9">
        <v>0.82</v>
      </c>
      <c r="T5" s="9">
        <v>0.83</v>
      </c>
      <c r="U5" s="9">
        <v>0.83</v>
      </c>
      <c r="V5" s="9">
        <v>0.84</v>
      </c>
      <c r="W5" s="9">
        <v>0.85</v>
      </c>
      <c r="X5" s="9">
        <v>0.84</v>
      </c>
      <c r="Y5" s="9">
        <v>0.85</v>
      </c>
      <c r="Z5" s="9">
        <v>0.85</v>
      </c>
      <c r="AA5" s="9">
        <v>0.88</v>
      </c>
      <c r="AB5" s="9">
        <v>0.86</v>
      </c>
      <c r="AC5" s="9">
        <v>0.87</v>
      </c>
      <c r="AD5" s="9">
        <v>0.89</v>
      </c>
      <c r="AE5" s="9">
        <v>0.89</v>
      </c>
      <c r="AF5" s="9">
        <v>0.89</v>
      </c>
      <c r="AG5" s="9">
        <v>0.9</v>
      </c>
      <c r="AH5" s="9">
        <v>0.95</v>
      </c>
      <c r="AI5" s="9">
        <v>0.94</v>
      </c>
      <c r="AJ5" s="9">
        <v>0.95</v>
      </c>
      <c r="AK5" s="9">
        <v>0.92</v>
      </c>
      <c r="AL5" s="9">
        <v>0.94</v>
      </c>
      <c r="AM5" s="9">
        <v>0.92</v>
      </c>
      <c r="AN5" s="9">
        <v>0.92</v>
      </c>
      <c r="AO5" s="9">
        <v>0.95</v>
      </c>
      <c r="AP5" s="9">
        <v>0.92</v>
      </c>
      <c r="AQ5" s="9">
        <v>0.92</v>
      </c>
      <c r="AR5" s="9">
        <v>0.93</v>
      </c>
      <c r="AS5" s="9">
        <v>0.92</v>
      </c>
      <c r="AT5" s="9">
        <v>0.94</v>
      </c>
      <c r="AU5" s="9">
        <v>0.92</v>
      </c>
      <c r="AV5" s="9">
        <v>0.93</v>
      </c>
      <c r="AW5" s="9">
        <v>0.94</v>
      </c>
      <c r="AX5" s="9">
        <v>0.95</v>
      </c>
      <c r="AY5" s="9">
        <v>0.95</v>
      </c>
      <c r="AZ5" s="9">
        <v>0.95</v>
      </c>
      <c r="BA5" s="9">
        <v>0.95</v>
      </c>
      <c r="BB5" s="9">
        <v>0.95</v>
      </c>
      <c r="BC5" s="9">
        <v>0.84</v>
      </c>
      <c r="BD5" s="9">
        <v>0.85</v>
      </c>
      <c r="BE5" s="9">
        <v>0.84</v>
      </c>
      <c r="BF5" s="9">
        <v>0.88</v>
      </c>
      <c r="BG5" s="9">
        <v>0.85</v>
      </c>
      <c r="BH5" s="9">
        <v>0.86</v>
      </c>
      <c r="BI5" s="9">
        <v>0.86</v>
      </c>
    </row>
    <row r="6" spans="1:61" ht="18" customHeight="1" x14ac:dyDescent="0.3">
      <c r="A6" s="1" t="s">
        <v>4</v>
      </c>
      <c r="B6" s="1"/>
      <c r="C6" s="1"/>
      <c r="D6" s="7" t="s">
        <v>239</v>
      </c>
      <c r="E6" s="8" t="s">
        <v>240</v>
      </c>
      <c r="F6" s="8" t="s">
        <v>240</v>
      </c>
      <c r="G6" s="8" t="s">
        <v>267</v>
      </c>
      <c r="H6" s="8" t="s">
        <v>274</v>
      </c>
      <c r="I6" s="8" t="s">
        <v>274</v>
      </c>
      <c r="J6" s="8" t="s">
        <v>284</v>
      </c>
      <c r="K6" s="8" t="s">
        <v>289</v>
      </c>
      <c r="L6" s="8" t="s">
        <v>299</v>
      </c>
      <c r="M6" s="8" t="s">
        <v>308</v>
      </c>
      <c r="N6" s="8" t="s">
        <v>315</v>
      </c>
      <c r="O6" s="8" t="s">
        <v>323</v>
      </c>
      <c r="P6" s="8" t="s">
        <v>289</v>
      </c>
      <c r="Q6" s="8" t="s">
        <v>299</v>
      </c>
      <c r="R6" s="8" t="s">
        <v>347</v>
      </c>
      <c r="S6" s="8" t="s">
        <v>353</v>
      </c>
      <c r="T6" s="8" t="s">
        <v>363</v>
      </c>
      <c r="U6" s="8" t="s">
        <v>368</v>
      </c>
      <c r="V6" s="8" t="s">
        <v>373</v>
      </c>
      <c r="W6" s="8" t="s">
        <v>378</v>
      </c>
      <c r="X6" s="8" t="s">
        <v>382</v>
      </c>
      <c r="Y6" s="8" t="s">
        <v>389</v>
      </c>
      <c r="Z6" s="8" t="s">
        <v>394</v>
      </c>
      <c r="AA6" s="8" t="s">
        <v>398</v>
      </c>
      <c r="AB6" s="8" t="s">
        <v>299</v>
      </c>
      <c r="AC6" s="8" t="s">
        <v>413</v>
      </c>
      <c r="AD6" s="8" t="s">
        <v>425</v>
      </c>
      <c r="AE6" s="8" t="s">
        <v>433</v>
      </c>
      <c r="AF6" s="8" t="s">
        <v>442</v>
      </c>
      <c r="AG6" s="8" t="s">
        <v>442</v>
      </c>
      <c r="AH6" s="8" t="s">
        <v>459</v>
      </c>
      <c r="AI6" s="8" t="s">
        <v>470</v>
      </c>
      <c r="AJ6" s="8" t="s">
        <v>478</v>
      </c>
      <c r="AK6" s="8" t="s">
        <v>484</v>
      </c>
      <c r="AL6" s="8" t="s">
        <v>493</v>
      </c>
      <c r="AM6" s="8" t="s">
        <v>499</v>
      </c>
      <c r="AN6" s="8" t="s">
        <v>506</v>
      </c>
      <c r="AO6" s="8" t="s">
        <v>459</v>
      </c>
      <c r="AP6" s="8" t="s">
        <v>518</v>
      </c>
      <c r="AQ6" s="8" t="s">
        <v>525</v>
      </c>
      <c r="AR6" s="8" t="s">
        <v>530</v>
      </c>
      <c r="AS6" s="8" t="s">
        <v>506</v>
      </c>
      <c r="AT6" s="8" t="s">
        <v>493</v>
      </c>
      <c r="AU6" s="8" t="s">
        <v>525</v>
      </c>
      <c r="AV6" s="8" t="s">
        <v>530</v>
      </c>
      <c r="AW6" s="8" t="s">
        <v>556</v>
      </c>
      <c r="AX6" s="8" t="s">
        <v>567</v>
      </c>
      <c r="AY6" s="8" t="s">
        <v>574</v>
      </c>
      <c r="AZ6" s="8" t="s">
        <v>574</v>
      </c>
      <c r="BA6" s="8" t="s">
        <v>567</v>
      </c>
      <c r="BB6" s="8" t="s">
        <v>574</v>
      </c>
      <c r="BC6" s="8" t="s">
        <v>267</v>
      </c>
      <c r="BD6" s="8" t="s">
        <v>315</v>
      </c>
      <c r="BE6" s="8" t="s">
        <v>308</v>
      </c>
      <c r="BF6" s="8" t="s">
        <v>347</v>
      </c>
      <c r="BG6" s="8" t="s">
        <v>299</v>
      </c>
      <c r="BH6" s="8" t="s">
        <v>299</v>
      </c>
      <c r="BI6" s="8" t="s">
        <v>299</v>
      </c>
    </row>
    <row r="7" spans="1:61" ht="18" customHeight="1" x14ac:dyDescent="0.3">
      <c r="A7" s="1" t="s">
        <v>21</v>
      </c>
      <c r="B7" s="1"/>
      <c r="C7" s="1"/>
      <c r="D7" s="5" t="s">
        <v>241</v>
      </c>
      <c r="E7" s="10">
        <v>8.3333333333333329E-2</v>
      </c>
      <c r="F7" s="6" t="s">
        <v>258</v>
      </c>
      <c r="G7" s="10">
        <v>4.1666666666666664E-2</v>
      </c>
      <c r="H7" s="10">
        <v>8.3333333333333329E-2</v>
      </c>
      <c r="I7" s="6" t="s">
        <v>281</v>
      </c>
      <c r="J7" s="10">
        <v>4.1666666666666664E-2</v>
      </c>
      <c r="K7" s="6" t="s">
        <v>290</v>
      </c>
      <c r="L7" s="6" t="s">
        <v>300</v>
      </c>
      <c r="M7" s="10">
        <v>4.1666666666666664E-2</v>
      </c>
      <c r="N7" s="6" t="s">
        <v>316</v>
      </c>
      <c r="O7" s="6" t="s">
        <v>324</v>
      </c>
      <c r="P7" s="6" t="s">
        <v>290</v>
      </c>
      <c r="Q7" s="6" t="s">
        <v>339</v>
      </c>
      <c r="R7" s="6" t="s">
        <v>339</v>
      </c>
      <c r="S7" s="6" t="s">
        <v>354</v>
      </c>
      <c r="T7" s="6" t="s">
        <v>364</v>
      </c>
      <c r="U7" s="6" t="s">
        <v>369</v>
      </c>
      <c r="V7" s="10">
        <v>4.1666666666666664E-2</v>
      </c>
      <c r="W7" s="6" t="s">
        <v>379</v>
      </c>
      <c r="X7" s="6" t="s">
        <v>383</v>
      </c>
      <c r="Y7" s="6" t="s">
        <v>364</v>
      </c>
      <c r="Z7" s="6" t="s">
        <v>300</v>
      </c>
      <c r="AA7" s="6" t="s">
        <v>300</v>
      </c>
      <c r="AB7" s="6" t="s">
        <v>258</v>
      </c>
      <c r="AC7" s="6" t="s">
        <v>414</v>
      </c>
      <c r="AD7" s="6" t="s">
        <v>281</v>
      </c>
      <c r="AE7" s="6" t="s">
        <v>434</v>
      </c>
      <c r="AF7" s="6" t="s">
        <v>258</v>
      </c>
      <c r="AG7" s="6" t="s">
        <v>452</v>
      </c>
      <c r="AH7" s="6" t="s">
        <v>281</v>
      </c>
      <c r="AI7" s="6" t="s">
        <v>281</v>
      </c>
      <c r="AJ7" s="6" t="s">
        <v>452</v>
      </c>
      <c r="AK7" s="6" t="s">
        <v>339</v>
      </c>
      <c r="AL7" s="6" t="s">
        <v>494</v>
      </c>
      <c r="AM7" s="6" t="s">
        <v>339</v>
      </c>
      <c r="AN7" s="10">
        <v>8.3333333333333329E-2</v>
      </c>
      <c r="AO7" s="6" t="s">
        <v>281</v>
      </c>
      <c r="AP7" s="6" t="s">
        <v>494</v>
      </c>
      <c r="AQ7" s="6" t="s">
        <v>434</v>
      </c>
      <c r="AR7" s="6" t="s">
        <v>300</v>
      </c>
      <c r="AS7" s="10">
        <v>8.3333333333333329E-2</v>
      </c>
      <c r="AT7" s="6" t="s">
        <v>494</v>
      </c>
      <c r="AU7" s="6" t="s">
        <v>434</v>
      </c>
      <c r="AV7" s="6" t="s">
        <v>300</v>
      </c>
      <c r="AW7" s="6" t="s">
        <v>557</v>
      </c>
      <c r="AX7" s="10">
        <v>8.3333333333333329E-2</v>
      </c>
      <c r="AY7" s="6" t="s">
        <v>575</v>
      </c>
      <c r="AZ7" s="6" t="s">
        <v>575</v>
      </c>
      <c r="BA7" s="10">
        <v>8.3333333333333329E-2</v>
      </c>
      <c r="BB7" s="6" t="s">
        <v>575</v>
      </c>
      <c r="BC7" s="10">
        <v>4.1666666666666664E-2</v>
      </c>
      <c r="BD7" s="6" t="s">
        <v>316</v>
      </c>
      <c r="BE7" s="10">
        <v>4.1666666666666664E-2</v>
      </c>
      <c r="BF7" s="6" t="s">
        <v>339</v>
      </c>
      <c r="BG7" s="6" t="s">
        <v>339</v>
      </c>
      <c r="BH7" s="6" t="s">
        <v>258</v>
      </c>
      <c r="BI7" s="6" t="s">
        <v>258</v>
      </c>
    </row>
    <row r="8" spans="1:61" ht="18" customHeight="1" x14ac:dyDescent="0.3">
      <c r="A8" s="1" t="s">
        <v>5</v>
      </c>
      <c r="B8" s="1"/>
      <c r="C8" s="1"/>
      <c r="D8" s="7" t="s">
        <v>242</v>
      </c>
      <c r="E8" s="8" t="s">
        <v>243</v>
      </c>
      <c r="F8" s="8" t="s">
        <v>259</v>
      </c>
      <c r="G8" s="8" t="s">
        <v>268</v>
      </c>
      <c r="H8" s="8" t="s">
        <v>275</v>
      </c>
      <c r="I8" s="8" t="s">
        <v>275</v>
      </c>
      <c r="J8" s="8" t="s">
        <v>285</v>
      </c>
      <c r="K8" s="8" t="s">
        <v>291</v>
      </c>
      <c r="L8" s="8" t="s">
        <v>301</v>
      </c>
      <c r="M8" s="8" t="s">
        <v>309</v>
      </c>
      <c r="N8" s="8" t="s">
        <v>317</v>
      </c>
      <c r="O8" s="8" t="s">
        <v>325</v>
      </c>
      <c r="P8" s="8" t="s">
        <v>333</v>
      </c>
      <c r="Q8" s="8" t="s">
        <v>340</v>
      </c>
      <c r="R8" s="8" t="s">
        <v>301</v>
      </c>
      <c r="S8" s="8" t="s">
        <v>355</v>
      </c>
      <c r="T8" s="8" t="s">
        <v>365</v>
      </c>
      <c r="U8" s="8" t="s">
        <v>370</v>
      </c>
      <c r="V8" s="8" t="s">
        <v>374</v>
      </c>
      <c r="W8" s="8" t="s">
        <v>275</v>
      </c>
      <c r="X8" s="8" t="s">
        <v>355</v>
      </c>
      <c r="Y8" s="8" t="s">
        <v>390</v>
      </c>
      <c r="Z8" s="8" t="s">
        <v>395</v>
      </c>
      <c r="AA8" s="8" t="s">
        <v>399</v>
      </c>
      <c r="AB8" s="8" t="s">
        <v>404</v>
      </c>
      <c r="AC8" s="8" t="s">
        <v>415</v>
      </c>
      <c r="AD8" s="8" t="s">
        <v>426</v>
      </c>
      <c r="AE8" s="8" t="s">
        <v>435</v>
      </c>
      <c r="AF8" s="8" t="s">
        <v>443</v>
      </c>
      <c r="AG8" s="8" t="s">
        <v>355</v>
      </c>
      <c r="AH8" s="8" t="s">
        <v>460</v>
      </c>
      <c r="AI8" s="8" t="s">
        <v>471</v>
      </c>
      <c r="AJ8" s="8" t="s">
        <v>479</v>
      </c>
      <c r="AK8" s="8" t="s">
        <v>485</v>
      </c>
      <c r="AL8" s="8" t="s">
        <v>460</v>
      </c>
      <c r="AM8" s="8" t="s">
        <v>500</v>
      </c>
      <c r="AN8" s="8" t="s">
        <v>507</v>
      </c>
      <c r="AO8" s="8" t="s">
        <v>460</v>
      </c>
      <c r="AP8" s="8" t="s">
        <v>500</v>
      </c>
      <c r="AQ8" s="8" t="s">
        <v>426</v>
      </c>
      <c r="AR8" s="8" t="s">
        <v>531</v>
      </c>
      <c r="AS8" s="8" t="s">
        <v>507</v>
      </c>
      <c r="AT8" s="8" t="s">
        <v>460</v>
      </c>
      <c r="AU8" s="8" t="s">
        <v>426</v>
      </c>
      <c r="AV8" s="8" t="s">
        <v>531</v>
      </c>
      <c r="AW8" s="8" t="s">
        <v>558</v>
      </c>
      <c r="AX8" s="8" t="s">
        <v>568</v>
      </c>
      <c r="AY8" s="8" t="s">
        <v>576</v>
      </c>
      <c r="AZ8" s="8" t="s">
        <v>583</v>
      </c>
      <c r="BA8" s="8" t="s">
        <v>568</v>
      </c>
      <c r="BB8" s="8" t="s">
        <v>576</v>
      </c>
      <c r="BC8" s="8" t="s">
        <v>592</v>
      </c>
      <c r="BD8" s="8" t="s">
        <v>598</v>
      </c>
      <c r="BE8" s="8" t="s">
        <v>604</v>
      </c>
      <c r="BF8" s="8" t="s">
        <v>608</v>
      </c>
      <c r="BG8" s="8" t="s">
        <v>608</v>
      </c>
      <c r="BH8" s="8" t="s">
        <v>617</v>
      </c>
      <c r="BI8" s="8" t="s">
        <v>625</v>
      </c>
    </row>
    <row r="9" spans="1:61" ht="18" customHeight="1" x14ac:dyDescent="0.3">
      <c r="A9" s="1" t="s">
        <v>6</v>
      </c>
      <c r="B9" s="1"/>
      <c r="C9" s="1"/>
      <c r="D9" s="5" t="s">
        <v>244</v>
      </c>
      <c r="E9" s="6" t="s">
        <v>245</v>
      </c>
      <c r="F9" s="6" t="s">
        <v>260</v>
      </c>
      <c r="G9" s="6" t="s">
        <v>269</v>
      </c>
      <c r="H9" s="6" t="s">
        <v>245</v>
      </c>
      <c r="I9" s="6" t="s">
        <v>260</v>
      </c>
      <c r="J9" s="6" t="s">
        <v>269</v>
      </c>
      <c r="K9" s="6" t="s">
        <v>292</v>
      </c>
      <c r="L9" s="6" t="s">
        <v>302</v>
      </c>
      <c r="M9" s="6" t="s">
        <v>310</v>
      </c>
      <c r="N9" s="6" t="s">
        <v>318</v>
      </c>
      <c r="O9" s="6" t="s">
        <v>326</v>
      </c>
      <c r="P9" s="6" t="s">
        <v>334</v>
      </c>
      <c r="Q9" s="6" t="s">
        <v>341</v>
      </c>
      <c r="R9" s="6" t="s">
        <v>348</v>
      </c>
      <c r="S9" s="6" t="s">
        <v>356</v>
      </c>
      <c r="T9" s="6" t="s">
        <v>292</v>
      </c>
      <c r="U9" s="6" t="s">
        <v>302</v>
      </c>
      <c r="V9" s="6" t="s">
        <v>310</v>
      </c>
      <c r="W9" s="6" t="s">
        <v>318</v>
      </c>
      <c r="X9" s="6" t="s">
        <v>326</v>
      </c>
      <c r="Y9" s="6" t="s">
        <v>334</v>
      </c>
      <c r="Z9" s="6" t="s">
        <v>341</v>
      </c>
      <c r="AA9" s="6" t="s">
        <v>348</v>
      </c>
      <c r="AB9" s="6" t="s">
        <v>405</v>
      </c>
      <c r="AC9" s="6" t="s">
        <v>416</v>
      </c>
      <c r="AD9" s="6" t="s">
        <v>427</v>
      </c>
      <c r="AE9" s="6" t="s">
        <v>436</v>
      </c>
      <c r="AF9" s="6" t="s">
        <v>444</v>
      </c>
      <c r="AG9" s="6" t="s">
        <v>453</v>
      </c>
      <c r="AH9" s="6" t="s">
        <v>461</v>
      </c>
      <c r="AI9" s="6" t="s">
        <v>472</v>
      </c>
      <c r="AJ9" s="6" t="s">
        <v>480</v>
      </c>
      <c r="AK9" s="6" t="s">
        <v>486</v>
      </c>
      <c r="AL9" s="6" t="s">
        <v>292</v>
      </c>
      <c r="AM9" s="6" t="s">
        <v>501</v>
      </c>
      <c r="AN9" s="6" t="s">
        <v>326</v>
      </c>
      <c r="AO9" s="6" t="s">
        <v>461</v>
      </c>
      <c r="AP9" s="6" t="s">
        <v>486</v>
      </c>
      <c r="AQ9" s="6" t="s">
        <v>472</v>
      </c>
      <c r="AR9" s="6" t="s">
        <v>501</v>
      </c>
      <c r="AS9" s="6" t="s">
        <v>326</v>
      </c>
      <c r="AT9" s="6" t="s">
        <v>292</v>
      </c>
      <c r="AU9" s="6" t="s">
        <v>472</v>
      </c>
      <c r="AV9" s="6" t="s">
        <v>501</v>
      </c>
      <c r="AW9" s="6" t="s">
        <v>559</v>
      </c>
      <c r="AX9" s="6" t="s">
        <v>569</v>
      </c>
      <c r="AY9" s="6" t="s">
        <v>577</v>
      </c>
      <c r="AZ9" s="6" t="s">
        <v>577</v>
      </c>
      <c r="BA9" s="6" t="s">
        <v>569</v>
      </c>
      <c r="BB9" s="6" t="s">
        <v>577</v>
      </c>
      <c r="BC9" s="6" t="s">
        <v>269</v>
      </c>
      <c r="BD9" s="6" t="s">
        <v>318</v>
      </c>
      <c r="BE9" s="6" t="s">
        <v>310</v>
      </c>
      <c r="BF9" s="6" t="s">
        <v>348</v>
      </c>
      <c r="BG9" s="6" t="s">
        <v>341</v>
      </c>
      <c r="BH9" s="6" t="s">
        <v>405</v>
      </c>
      <c r="BI9" s="6" t="s">
        <v>577</v>
      </c>
    </row>
    <row r="10" spans="1:61" ht="18" customHeight="1" x14ac:dyDescent="0.3">
      <c r="A10" s="1" t="s">
        <v>7</v>
      </c>
      <c r="B10" s="1"/>
      <c r="C10" s="1"/>
      <c r="D10" s="7" t="s">
        <v>246</v>
      </c>
      <c r="E10" s="8" t="s">
        <v>247</v>
      </c>
      <c r="F10" s="8" t="s">
        <v>261</v>
      </c>
      <c r="G10" s="8" t="s">
        <v>261</v>
      </c>
      <c r="H10" s="8" t="s">
        <v>276</v>
      </c>
      <c r="I10" s="8" t="s">
        <v>276</v>
      </c>
      <c r="J10" s="8" t="s">
        <v>276</v>
      </c>
      <c r="K10" s="8" t="s">
        <v>293</v>
      </c>
      <c r="L10" s="8" t="s">
        <v>293</v>
      </c>
      <c r="M10" s="8" t="s">
        <v>293</v>
      </c>
      <c r="N10" s="8" t="s">
        <v>293</v>
      </c>
      <c r="O10" s="8" t="s">
        <v>327</v>
      </c>
      <c r="P10" s="8" t="s">
        <v>327</v>
      </c>
      <c r="Q10" s="8" t="s">
        <v>327</v>
      </c>
      <c r="R10" s="8" t="s">
        <v>327</v>
      </c>
      <c r="S10" s="8" t="s">
        <v>357</v>
      </c>
      <c r="T10" s="8" t="s">
        <v>357</v>
      </c>
      <c r="U10" s="8" t="s">
        <v>357</v>
      </c>
      <c r="V10" s="8" t="s">
        <v>357</v>
      </c>
      <c r="W10" s="8" t="s">
        <v>357</v>
      </c>
      <c r="X10" s="8" t="s">
        <v>384</v>
      </c>
      <c r="Y10" s="8" t="s">
        <v>384</v>
      </c>
      <c r="Z10" s="8" t="s">
        <v>384</v>
      </c>
      <c r="AA10" s="8" t="s">
        <v>400</v>
      </c>
      <c r="AB10" s="8" t="s">
        <v>406</v>
      </c>
      <c r="AC10" s="8" t="s">
        <v>417</v>
      </c>
      <c r="AD10" s="8" t="s">
        <v>417</v>
      </c>
      <c r="AE10" s="8" t="s">
        <v>417</v>
      </c>
      <c r="AF10" s="8" t="s">
        <v>445</v>
      </c>
      <c r="AG10" s="8" t="s">
        <v>445</v>
      </c>
      <c r="AH10" s="8" t="s">
        <v>462</v>
      </c>
      <c r="AI10" s="8" t="s">
        <v>462</v>
      </c>
      <c r="AJ10" s="8" t="s">
        <v>462</v>
      </c>
      <c r="AK10" s="8" t="s">
        <v>487</v>
      </c>
      <c r="AL10" s="8" t="s">
        <v>487</v>
      </c>
      <c r="AM10" s="8" t="s">
        <v>487</v>
      </c>
      <c r="AN10" s="8" t="s">
        <v>487</v>
      </c>
      <c r="AO10" s="8" t="s">
        <v>512</v>
      </c>
      <c r="AP10" s="8" t="s">
        <v>519</v>
      </c>
      <c r="AQ10" s="8" t="s">
        <v>519</v>
      </c>
      <c r="AR10" s="8" t="s">
        <v>519</v>
      </c>
      <c r="AS10" s="8" t="s">
        <v>536</v>
      </c>
      <c r="AT10" s="8" t="s">
        <v>536</v>
      </c>
      <c r="AU10" s="8" t="s">
        <v>546</v>
      </c>
      <c r="AV10" s="8" t="s">
        <v>546</v>
      </c>
      <c r="AW10" s="8" t="s">
        <v>560</v>
      </c>
      <c r="AX10" s="8" t="s">
        <v>560</v>
      </c>
      <c r="AY10" s="8" t="s">
        <v>560</v>
      </c>
      <c r="AZ10" s="8" t="s">
        <v>560</v>
      </c>
      <c r="BA10" s="8" t="s">
        <v>560</v>
      </c>
      <c r="BB10" s="8" t="s">
        <v>560</v>
      </c>
      <c r="BC10" s="8" t="s">
        <v>593</v>
      </c>
      <c r="BD10" s="8" t="s">
        <v>599</v>
      </c>
      <c r="BE10" s="8" t="s">
        <v>599</v>
      </c>
      <c r="BF10" s="8" t="s">
        <v>609</v>
      </c>
      <c r="BG10" s="8" t="s">
        <v>609</v>
      </c>
      <c r="BH10" s="8" t="s">
        <v>618</v>
      </c>
      <c r="BI10" s="8" t="s">
        <v>618</v>
      </c>
    </row>
    <row r="11" spans="1:61" ht="18" customHeight="1" x14ac:dyDescent="0.3">
      <c r="A11" s="1" t="s">
        <v>8</v>
      </c>
      <c r="B11" s="1"/>
      <c r="C11" s="1"/>
      <c r="D11" s="5" t="s">
        <v>248</v>
      </c>
      <c r="E11" s="6" t="s">
        <v>249</v>
      </c>
      <c r="F11" s="6" t="s">
        <v>249</v>
      </c>
      <c r="G11" s="6" t="s">
        <v>249</v>
      </c>
      <c r="H11" s="6" t="s">
        <v>249</v>
      </c>
      <c r="I11" s="6" t="s">
        <v>249</v>
      </c>
      <c r="J11" s="6" t="s">
        <v>249</v>
      </c>
      <c r="K11" s="6" t="s">
        <v>249</v>
      </c>
      <c r="L11" s="6" t="s">
        <v>249</v>
      </c>
      <c r="M11" s="6" t="s">
        <v>249</v>
      </c>
      <c r="N11" s="6" t="s">
        <v>249</v>
      </c>
      <c r="O11" s="6" t="s">
        <v>249</v>
      </c>
      <c r="P11" s="6" t="s">
        <v>249</v>
      </c>
      <c r="Q11" s="6" t="s">
        <v>249</v>
      </c>
      <c r="R11" s="6" t="s">
        <v>249</v>
      </c>
      <c r="S11" s="6" t="s">
        <v>249</v>
      </c>
      <c r="T11" s="6" t="s">
        <v>249</v>
      </c>
      <c r="U11" s="6" t="s">
        <v>249</v>
      </c>
      <c r="V11" s="6" t="s">
        <v>249</v>
      </c>
      <c r="W11" s="6" t="s">
        <v>249</v>
      </c>
      <c r="X11" s="6" t="s">
        <v>249</v>
      </c>
      <c r="Y11" s="6" t="s">
        <v>249</v>
      </c>
      <c r="Z11" s="6" t="s">
        <v>249</v>
      </c>
      <c r="AA11" s="6" t="s">
        <v>249</v>
      </c>
      <c r="AB11" s="6" t="s">
        <v>249</v>
      </c>
      <c r="AC11" s="6" t="s">
        <v>418</v>
      </c>
      <c r="AD11" s="6" t="s">
        <v>418</v>
      </c>
      <c r="AE11" s="6" t="s">
        <v>418</v>
      </c>
      <c r="AF11" s="6" t="s">
        <v>418</v>
      </c>
      <c r="AG11" s="6" t="s">
        <v>418</v>
      </c>
      <c r="AH11" s="6" t="s">
        <v>463</v>
      </c>
      <c r="AI11" s="6" t="s">
        <v>463</v>
      </c>
      <c r="AJ11" s="6" t="s">
        <v>463</v>
      </c>
      <c r="AK11" s="6" t="s">
        <v>463</v>
      </c>
      <c r="AL11" s="6" t="s">
        <v>463</v>
      </c>
      <c r="AM11" s="6" t="s">
        <v>463</v>
      </c>
      <c r="AN11" s="6" t="s">
        <v>463</v>
      </c>
      <c r="AO11" s="6" t="s">
        <v>463</v>
      </c>
      <c r="AP11" s="6" t="s">
        <v>463</v>
      </c>
      <c r="AQ11" s="6" t="s">
        <v>463</v>
      </c>
      <c r="AR11" s="6" t="s">
        <v>463</v>
      </c>
      <c r="AS11" s="6" t="s">
        <v>463</v>
      </c>
      <c r="AT11" s="6" t="s">
        <v>463</v>
      </c>
      <c r="AU11" s="6" t="s">
        <v>463</v>
      </c>
      <c r="AV11" s="6" t="s">
        <v>463</v>
      </c>
      <c r="AW11" s="6" t="s">
        <v>463</v>
      </c>
      <c r="AX11" s="6" t="s">
        <v>463</v>
      </c>
      <c r="AY11" s="6" t="s">
        <v>463</v>
      </c>
      <c r="AZ11" s="6" t="s">
        <v>463</v>
      </c>
      <c r="BA11" s="6" t="s">
        <v>463</v>
      </c>
      <c r="BB11" s="6" t="s">
        <v>463</v>
      </c>
      <c r="BC11" s="6" t="s">
        <v>249</v>
      </c>
      <c r="BD11" s="6" t="s">
        <v>249</v>
      </c>
      <c r="BE11" s="6" t="s">
        <v>249</v>
      </c>
      <c r="BF11" s="6" t="s">
        <v>249</v>
      </c>
      <c r="BG11" s="6" t="s">
        <v>249</v>
      </c>
      <c r="BH11" s="6" t="s">
        <v>249</v>
      </c>
      <c r="BI11" s="6" t="s">
        <v>249</v>
      </c>
    </row>
    <row r="12" spans="1:61" ht="18" customHeight="1" x14ac:dyDescent="0.3">
      <c r="A12" s="1" t="s">
        <v>9</v>
      </c>
      <c r="B12" s="1"/>
      <c r="C12" s="1"/>
      <c r="D12" s="7" t="s">
        <v>9</v>
      </c>
      <c r="E12" s="8" t="s">
        <v>250</v>
      </c>
      <c r="F12" s="8" t="s">
        <v>250</v>
      </c>
      <c r="G12" s="8" t="s">
        <v>250</v>
      </c>
      <c r="H12" s="8" t="s">
        <v>277</v>
      </c>
      <c r="I12" s="8" t="s">
        <v>277</v>
      </c>
      <c r="J12" s="8" t="s">
        <v>277</v>
      </c>
      <c r="K12" s="8" t="s">
        <v>294</v>
      </c>
      <c r="L12" s="8" t="s">
        <v>294</v>
      </c>
      <c r="M12" s="8" t="s">
        <v>294</v>
      </c>
      <c r="N12" s="8" t="s">
        <v>294</v>
      </c>
      <c r="O12" s="8" t="s">
        <v>328</v>
      </c>
      <c r="P12" s="8" t="s">
        <v>328</v>
      </c>
      <c r="Q12" s="8" t="s">
        <v>328</v>
      </c>
      <c r="R12" s="8" t="s">
        <v>328</v>
      </c>
      <c r="S12" s="8" t="s">
        <v>358</v>
      </c>
      <c r="T12" s="8" t="s">
        <v>358</v>
      </c>
      <c r="U12" s="8" t="s">
        <v>358</v>
      </c>
      <c r="V12" s="8" t="s">
        <v>358</v>
      </c>
      <c r="W12" s="8" t="s">
        <v>358</v>
      </c>
      <c r="X12" s="8" t="s">
        <v>385</v>
      </c>
      <c r="Y12" s="8" t="s">
        <v>385</v>
      </c>
      <c r="Z12" s="8" t="s">
        <v>385</v>
      </c>
      <c r="AA12" s="8">
        <v>148</v>
      </c>
      <c r="AB12" s="8" t="s">
        <v>407</v>
      </c>
      <c r="AC12" s="8" t="s">
        <v>419</v>
      </c>
      <c r="AD12" s="8" t="s">
        <v>419</v>
      </c>
      <c r="AE12" s="8" t="s">
        <v>419</v>
      </c>
      <c r="AF12" s="8" t="s">
        <v>446</v>
      </c>
      <c r="AG12" s="8" t="s">
        <v>446</v>
      </c>
      <c r="AH12" s="8" t="s">
        <v>464</v>
      </c>
      <c r="AI12" s="8" t="s">
        <v>464</v>
      </c>
      <c r="AJ12" s="8" t="s">
        <v>464</v>
      </c>
      <c r="AK12" s="8" t="s">
        <v>488</v>
      </c>
      <c r="AL12" s="8" t="s">
        <v>488</v>
      </c>
      <c r="AM12" s="8" t="s">
        <v>488</v>
      </c>
      <c r="AN12" s="8" t="s">
        <v>488</v>
      </c>
      <c r="AO12" s="8" t="s">
        <v>513</v>
      </c>
      <c r="AP12" s="8" t="s">
        <v>520</v>
      </c>
      <c r="AQ12" s="8" t="s">
        <v>520</v>
      </c>
      <c r="AR12" s="8" t="s">
        <v>520</v>
      </c>
      <c r="AS12" s="8" t="s">
        <v>537</v>
      </c>
      <c r="AT12" s="8" t="s">
        <v>537</v>
      </c>
      <c r="AU12" s="8" t="s">
        <v>547</v>
      </c>
      <c r="AV12" s="8" t="s">
        <v>547</v>
      </c>
      <c r="AW12" s="8" t="s">
        <v>561</v>
      </c>
      <c r="AX12" s="8" t="s">
        <v>561</v>
      </c>
      <c r="AY12" s="8" t="s">
        <v>561</v>
      </c>
      <c r="AZ12" s="8" t="s">
        <v>561</v>
      </c>
      <c r="BA12" s="8" t="s">
        <v>561</v>
      </c>
      <c r="BB12" s="8" t="s">
        <v>561</v>
      </c>
      <c r="BC12" s="8" t="s">
        <v>594</v>
      </c>
      <c r="BD12" s="8" t="s">
        <v>600</v>
      </c>
      <c r="BE12" s="8" t="s">
        <v>600</v>
      </c>
      <c r="BF12" s="8" t="s">
        <v>610</v>
      </c>
      <c r="BG12" s="8" t="s">
        <v>328</v>
      </c>
      <c r="BH12" s="8" t="s">
        <v>619</v>
      </c>
      <c r="BI12" s="8" t="s">
        <v>619</v>
      </c>
    </row>
    <row r="13" spans="1:61" ht="18" customHeight="1" x14ac:dyDescent="0.3">
      <c r="A13" s="1" t="s">
        <v>15</v>
      </c>
      <c r="B13" s="1"/>
      <c r="C13" s="1"/>
      <c r="D13" s="5" t="s">
        <v>251</v>
      </c>
      <c r="E13" s="6" t="s">
        <v>252</v>
      </c>
      <c r="F13" s="6" t="s">
        <v>262</v>
      </c>
      <c r="G13" s="6" t="s">
        <v>270</v>
      </c>
      <c r="H13" s="6" t="s">
        <v>252</v>
      </c>
      <c r="I13" s="6" t="s">
        <v>262</v>
      </c>
      <c r="J13" s="6" t="s">
        <v>270</v>
      </c>
      <c r="K13" s="6" t="s">
        <v>295</v>
      </c>
      <c r="L13" s="6" t="s">
        <v>303</v>
      </c>
      <c r="M13" s="6" t="s">
        <v>311</v>
      </c>
      <c r="N13" s="6" t="s">
        <v>319</v>
      </c>
      <c r="O13" s="6" t="s">
        <v>329</v>
      </c>
      <c r="P13" s="6" t="s">
        <v>335</v>
      </c>
      <c r="Q13" s="6" t="s">
        <v>342</v>
      </c>
      <c r="R13" s="6" t="s">
        <v>349</v>
      </c>
      <c r="S13" s="6" t="s">
        <v>359</v>
      </c>
      <c r="T13" s="6" t="s">
        <v>295</v>
      </c>
      <c r="U13" s="6" t="s">
        <v>303</v>
      </c>
      <c r="V13" s="6" t="s">
        <v>311</v>
      </c>
      <c r="W13" s="6" t="s">
        <v>319</v>
      </c>
      <c r="X13" s="6" t="s">
        <v>329</v>
      </c>
      <c r="Y13" s="6" t="s">
        <v>335</v>
      </c>
      <c r="Z13" s="6" t="s">
        <v>342</v>
      </c>
      <c r="AA13" s="6" t="s">
        <v>349</v>
      </c>
      <c r="AB13" s="6" t="s">
        <v>408</v>
      </c>
      <c r="AC13" s="6" t="s">
        <v>420</v>
      </c>
      <c r="AD13" s="6" t="s">
        <v>428</v>
      </c>
      <c r="AE13" s="6" t="s">
        <v>437</v>
      </c>
      <c r="AF13" s="6" t="s">
        <v>447</v>
      </c>
      <c r="AG13" s="6" t="s">
        <v>454</v>
      </c>
      <c r="AH13" s="6" t="s">
        <v>465</v>
      </c>
      <c r="AI13" s="6" t="s">
        <v>473</v>
      </c>
      <c r="AJ13" s="6" t="s">
        <v>465</v>
      </c>
      <c r="AK13" s="6" t="s">
        <v>489</v>
      </c>
      <c r="AL13" s="6" t="s">
        <v>495</v>
      </c>
      <c r="AM13" s="6" t="s">
        <v>502</v>
      </c>
      <c r="AN13" s="6" t="s">
        <v>508</v>
      </c>
      <c r="AO13" s="6" t="s">
        <v>514</v>
      </c>
      <c r="AP13" s="6" t="s">
        <v>521</v>
      </c>
      <c r="AQ13" s="6" t="s">
        <v>526</v>
      </c>
      <c r="AR13" s="6" t="s">
        <v>532</v>
      </c>
      <c r="AS13" s="6" t="s">
        <v>538</v>
      </c>
      <c r="AT13" s="6" t="s">
        <v>542</v>
      </c>
      <c r="AU13" s="6" t="s">
        <v>542</v>
      </c>
      <c r="AV13" s="6" t="s">
        <v>551</v>
      </c>
      <c r="AW13" s="6" t="s">
        <v>562</v>
      </c>
      <c r="AX13" s="6" t="s">
        <v>570</v>
      </c>
      <c r="AY13" s="6" t="s">
        <v>578</v>
      </c>
      <c r="AZ13" s="6" t="s">
        <v>584</v>
      </c>
      <c r="BA13" s="6" t="s">
        <v>570</v>
      </c>
      <c r="BB13" s="6" t="s">
        <v>589</v>
      </c>
      <c r="BC13" s="6" t="s">
        <v>595</v>
      </c>
      <c r="BD13" s="6" t="s">
        <v>601</v>
      </c>
      <c r="BE13" s="6" t="s">
        <v>605</v>
      </c>
      <c r="BF13" s="6" t="s">
        <v>611</v>
      </c>
      <c r="BG13" s="6" t="s">
        <v>614</v>
      </c>
      <c r="BH13" s="6" t="s">
        <v>620</v>
      </c>
      <c r="BI13" s="6" t="s">
        <v>626</v>
      </c>
    </row>
    <row r="14" spans="1:61" ht="18" customHeight="1" x14ac:dyDescent="0.3">
      <c r="A14" s="1" t="s">
        <v>16</v>
      </c>
      <c r="B14" s="1"/>
      <c r="C14" s="1"/>
    </row>
    <row r="15" spans="1:61" ht="18" customHeight="1" x14ac:dyDescent="0.3">
      <c r="A15" s="1" t="s">
        <v>10</v>
      </c>
      <c r="B15" s="1"/>
      <c r="C15" s="1"/>
    </row>
    <row r="16" spans="1:61" ht="18" customHeight="1" x14ac:dyDescent="0.3">
      <c r="A16" s="1" t="s">
        <v>11</v>
      </c>
      <c r="B16" s="1"/>
      <c r="C16" s="1"/>
    </row>
    <row r="17" spans="1:3" ht="18" customHeight="1" x14ac:dyDescent="0.3">
      <c r="A17" s="1"/>
      <c r="B17" s="1"/>
      <c r="C17" s="1"/>
    </row>
    <row r="18" spans="1:3" ht="18" customHeight="1" x14ac:dyDescent="0.3">
      <c r="A18" s="1" t="s">
        <v>226</v>
      </c>
      <c r="B18" s="1"/>
      <c r="C18" s="1"/>
    </row>
    <row r="19" spans="1:3" ht="18" customHeight="1" x14ac:dyDescent="0.3">
      <c r="A19" s="1" t="s">
        <v>227</v>
      </c>
      <c r="B19" s="1"/>
      <c r="C19" s="1"/>
    </row>
    <row r="20" spans="1:3" ht="18" customHeight="1" x14ac:dyDescent="0.3">
      <c r="A20" s="1"/>
      <c r="B20" s="1"/>
      <c r="C20" s="1"/>
    </row>
    <row r="21" spans="1:3" ht="18" customHeight="1" x14ac:dyDescent="0.3">
      <c r="A21" s="1" t="s">
        <v>228</v>
      </c>
      <c r="B21" s="1"/>
      <c r="C21" s="1"/>
    </row>
    <row r="22" spans="1:3" ht="18" customHeight="1" x14ac:dyDescent="0.3">
      <c r="A22" s="1" t="s">
        <v>229</v>
      </c>
      <c r="B22" s="1"/>
      <c r="C22" s="1"/>
    </row>
    <row r="23" spans="1:3" ht="18" customHeight="1" x14ac:dyDescent="0.3">
      <c r="A23" s="1"/>
      <c r="B23" s="1"/>
      <c r="C23" s="1"/>
    </row>
    <row r="24" spans="1:3" ht="18" customHeight="1" x14ac:dyDescent="0.3">
      <c r="A24" s="1"/>
      <c r="B24" s="1"/>
      <c r="C24" s="1"/>
    </row>
    <row r="25" spans="1:3" ht="18" customHeight="1" x14ac:dyDescent="0.3">
      <c r="A25" s="1" t="s">
        <v>230</v>
      </c>
      <c r="B25" s="1"/>
      <c r="C25" s="1"/>
    </row>
    <row r="26" spans="1:3" ht="18" customHeight="1" x14ac:dyDescent="0.3">
      <c r="A26" s="1" t="s">
        <v>231</v>
      </c>
      <c r="B26" s="1"/>
      <c r="C26" s="1"/>
    </row>
    <row r="27" spans="1:3" ht="18" customHeight="1" x14ac:dyDescent="0.3">
      <c r="A27" s="1" t="s">
        <v>232</v>
      </c>
      <c r="B27" s="1"/>
      <c r="C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"/>
  <sheetViews>
    <sheetView topLeftCell="B11" workbookViewId="0">
      <selection activeCell="B30" sqref="B30"/>
    </sheetView>
  </sheetViews>
  <sheetFormatPr defaultRowHeight="14.4" x14ac:dyDescent="0.3"/>
  <sheetData>
    <row r="1" spans="1:61" ht="18" customHeight="1" x14ac:dyDescent="0.3">
      <c r="B1" s="1"/>
      <c r="C1" s="1"/>
      <c r="E1" s="4" t="s">
        <v>233</v>
      </c>
      <c r="F1" s="4" t="s">
        <v>254</v>
      </c>
      <c r="G1" s="4" t="s">
        <v>263</v>
      </c>
      <c r="H1" s="4" t="s">
        <v>271</v>
      </c>
      <c r="I1" s="4" t="s">
        <v>278</v>
      </c>
      <c r="J1" s="4" t="s">
        <v>282</v>
      </c>
      <c r="K1" s="4" t="s">
        <v>286</v>
      </c>
      <c r="L1" s="4" t="s">
        <v>296</v>
      </c>
      <c r="M1" s="4" t="s">
        <v>304</v>
      </c>
      <c r="N1" s="4" t="s">
        <v>312</v>
      </c>
      <c r="O1" s="4" t="s">
        <v>320</v>
      </c>
      <c r="P1" s="4" t="s">
        <v>330</v>
      </c>
      <c r="Q1" s="4" t="s">
        <v>336</v>
      </c>
      <c r="R1" s="4" t="s">
        <v>343</v>
      </c>
      <c r="S1" s="4" t="s">
        <v>350</v>
      </c>
      <c r="T1" s="4" t="s">
        <v>360</v>
      </c>
      <c r="U1" s="4" t="s">
        <v>366</v>
      </c>
      <c r="V1" s="4" t="s">
        <v>371</v>
      </c>
      <c r="W1" s="4" t="s">
        <v>375</v>
      </c>
      <c r="X1" s="4" t="s">
        <v>380</v>
      </c>
      <c r="Y1" s="4" t="s">
        <v>386</v>
      </c>
      <c r="Z1" s="4" t="s">
        <v>391</v>
      </c>
      <c r="AA1" s="4" t="s">
        <v>396</v>
      </c>
      <c r="AB1" s="4" t="s">
        <v>401</v>
      </c>
      <c r="AC1" s="4" t="s">
        <v>409</v>
      </c>
      <c r="AD1" s="4" t="s">
        <v>421</v>
      </c>
      <c r="AE1" s="4" t="s">
        <v>429</v>
      </c>
      <c r="AF1" s="4" t="s">
        <v>438</v>
      </c>
      <c r="AG1" s="4" t="s">
        <v>448</v>
      </c>
      <c r="AH1" s="4" t="s">
        <v>455</v>
      </c>
      <c r="AI1" s="4" t="s">
        <v>466</v>
      </c>
      <c r="AJ1" s="4" t="s">
        <v>474</v>
      </c>
      <c r="AK1" s="4" t="s">
        <v>481</v>
      </c>
      <c r="AL1" s="4" t="s">
        <v>490</v>
      </c>
      <c r="AM1" s="4" t="s">
        <v>496</v>
      </c>
      <c r="AN1" s="4" t="s">
        <v>503</v>
      </c>
      <c r="AO1" s="4" t="s">
        <v>509</v>
      </c>
      <c r="AP1" s="4" t="s">
        <v>515</v>
      </c>
      <c r="AQ1" s="4" t="s">
        <v>522</v>
      </c>
      <c r="AR1" s="4" t="s">
        <v>527</v>
      </c>
      <c r="AS1" s="4" t="s">
        <v>533</v>
      </c>
      <c r="AT1" s="4" t="s">
        <v>539</v>
      </c>
      <c r="AU1" s="4" t="s">
        <v>543</v>
      </c>
      <c r="AV1" s="4" t="s">
        <v>548</v>
      </c>
      <c r="AW1" s="4" t="s">
        <v>552</v>
      </c>
      <c r="AX1" s="4" t="s">
        <v>563</v>
      </c>
      <c r="AY1" s="4" t="s">
        <v>571</v>
      </c>
      <c r="AZ1" s="4" t="s">
        <v>579</v>
      </c>
      <c r="BA1" s="4" t="s">
        <v>585</v>
      </c>
      <c r="BB1" s="4" t="s">
        <v>587</v>
      </c>
      <c r="BC1" s="4" t="s">
        <v>590</v>
      </c>
      <c r="BD1" s="4" t="s">
        <v>596</v>
      </c>
      <c r="BE1" s="4" t="s">
        <v>602</v>
      </c>
      <c r="BF1" s="4" t="s">
        <v>606</v>
      </c>
      <c r="BG1" s="4" t="s">
        <v>612</v>
      </c>
      <c r="BH1" s="4" t="s">
        <v>615</v>
      </c>
      <c r="BI1" s="4" t="s">
        <v>621</v>
      </c>
    </row>
    <row r="2" spans="1:61" ht="18" customHeight="1" x14ac:dyDescent="0.3">
      <c r="B2" s="1"/>
      <c r="C2" s="1"/>
      <c r="E2" t="s">
        <v>253</v>
      </c>
      <c r="F2" t="s">
        <v>255</v>
      </c>
      <c r="G2" s="11" t="s">
        <v>264</v>
      </c>
      <c r="H2" t="s">
        <v>272</v>
      </c>
      <c r="I2" t="s">
        <v>279</v>
      </c>
      <c r="J2" t="s">
        <v>283</v>
      </c>
      <c r="K2" t="s">
        <v>287</v>
      </c>
      <c r="L2" t="s">
        <v>297</v>
      </c>
      <c r="M2" t="s">
        <v>305</v>
      </c>
      <c r="N2" t="s">
        <v>313</v>
      </c>
      <c r="O2" t="s">
        <v>321</v>
      </c>
      <c r="P2" t="s">
        <v>331</v>
      </c>
      <c r="Q2" t="s">
        <v>337</v>
      </c>
      <c r="R2" t="s">
        <v>344</v>
      </c>
      <c r="S2" t="s">
        <v>351</v>
      </c>
      <c r="T2" t="s">
        <v>361</v>
      </c>
      <c r="U2" t="s">
        <v>367</v>
      </c>
      <c r="V2" t="s">
        <v>372</v>
      </c>
      <c r="W2" t="s">
        <v>376</v>
      </c>
      <c r="X2" t="s">
        <v>381</v>
      </c>
      <c r="Y2" t="s">
        <v>387</v>
      </c>
      <c r="Z2" t="s">
        <v>392</v>
      </c>
      <c r="AA2" t="s">
        <v>397</v>
      </c>
      <c r="AB2" t="s">
        <v>402</v>
      </c>
      <c r="AC2" t="s">
        <v>410</v>
      </c>
      <c r="AD2" t="s">
        <v>422</v>
      </c>
      <c r="AE2" t="s">
        <v>430</v>
      </c>
      <c r="AF2" t="s">
        <v>439</v>
      </c>
      <c r="AG2" t="s">
        <v>449</v>
      </c>
      <c r="AH2" t="s">
        <v>456</v>
      </c>
      <c r="AI2" t="s">
        <v>467</v>
      </c>
      <c r="AJ2" t="s">
        <v>475</v>
      </c>
      <c r="AK2" t="s">
        <v>482</v>
      </c>
      <c r="AL2" t="s">
        <v>491</v>
      </c>
      <c r="AM2" t="s">
        <v>497</v>
      </c>
      <c r="AN2" t="s">
        <v>504</v>
      </c>
      <c r="AO2" t="s">
        <v>510</v>
      </c>
      <c r="AP2" t="s">
        <v>516</v>
      </c>
      <c r="AQ2" t="s">
        <v>523</v>
      </c>
      <c r="AR2" t="s">
        <v>528</v>
      </c>
      <c r="AS2" t="s">
        <v>534</v>
      </c>
      <c r="AT2" t="s">
        <v>540</v>
      </c>
      <c r="AU2" t="s">
        <v>544</v>
      </c>
      <c r="AV2" t="s">
        <v>549</v>
      </c>
      <c r="AW2" t="s">
        <v>553</v>
      </c>
      <c r="AX2" t="s">
        <v>564</v>
      </c>
      <c r="AY2" t="s">
        <v>572</v>
      </c>
      <c r="AZ2" t="s">
        <v>580</v>
      </c>
      <c r="BA2" t="s">
        <v>586</v>
      </c>
      <c r="BB2" t="s">
        <v>588</v>
      </c>
      <c r="BC2" t="s">
        <v>591</v>
      </c>
      <c r="BD2" t="s">
        <v>597</v>
      </c>
      <c r="BE2" t="s">
        <v>603</v>
      </c>
      <c r="BF2" t="s">
        <v>607</v>
      </c>
      <c r="BG2" t="s">
        <v>613</v>
      </c>
      <c r="BH2" t="s">
        <v>616</v>
      </c>
      <c r="BI2" t="s">
        <v>622</v>
      </c>
    </row>
    <row r="3" spans="1:61" ht="18" customHeight="1" x14ac:dyDescent="0.3">
      <c r="B3" s="1"/>
      <c r="C3" s="1"/>
      <c r="D3" s="5" t="s">
        <v>234</v>
      </c>
      <c r="E3" s="6" t="s">
        <v>235</v>
      </c>
      <c r="F3" s="6" t="s">
        <v>256</v>
      </c>
      <c r="G3" s="6" t="s">
        <v>265</v>
      </c>
      <c r="H3" s="6" t="s">
        <v>273</v>
      </c>
      <c r="I3" s="6" t="s">
        <v>265</v>
      </c>
      <c r="J3" s="6" t="s">
        <v>265</v>
      </c>
      <c r="K3" s="6" t="s">
        <v>235</v>
      </c>
      <c r="L3" s="6" t="s">
        <v>235</v>
      </c>
      <c r="M3" s="6" t="s">
        <v>306</v>
      </c>
      <c r="N3" s="6" t="s">
        <v>235</v>
      </c>
      <c r="O3" s="6" t="s">
        <v>235</v>
      </c>
      <c r="P3" s="6" t="s">
        <v>235</v>
      </c>
      <c r="Q3" s="6" t="s">
        <v>235</v>
      </c>
      <c r="R3" s="6" t="s">
        <v>345</v>
      </c>
      <c r="S3" s="6" t="s">
        <v>265</v>
      </c>
      <c r="T3" s="6" t="s">
        <v>265</v>
      </c>
      <c r="U3" s="6" t="s">
        <v>265</v>
      </c>
      <c r="V3" s="6" t="s">
        <v>306</v>
      </c>
      <c r="W3" s="6" t="s">
        <v>377</v>
      </c>
      <c r="X3" s="6" t="s">
        <v>265</v>
      </c>
      <c r="Y3" s="6" t="s">
        <v>388</v>
      </c>
      <c r="Z3" s="6" t="s">
        <v>393</v>
      </c>
      <c r="AA3" s="6" t="s">
        <v>377</v>
      </c>
      <c r="AB3" s="6" t="s">
        <v>345</v>
      </c>
      <c r="AC3" s="6" t="s">
        <v>411</v>
      </c>
      <c r="AD3" s="6" t="s">
        <v>423</v>
      </c>
      <c r="AE3" s="6" t="s">
        <v>431</v>
      </c>
      <c r="AF3" s="6" t="s">
        <v>440</v>
      </c>
      <c r="AG3" s="6" t="s">
        <v>450</v>
      </c>
      <c r="AH3" s="6" t="s">
        <v>457</v>
      </c>
      <c r="AI3" s="6" t="s">
        <v>468</v>
      </c>
      <c r="AJ3" s="6" t="s">
        <v>476</v>
      </c>
      <c r="AK3" s="6" t="s">
        <v>450</v>
      </c>
      <c r="AL3" s="6" t="s">
        <v>468</v>
      </c>
      <c r="AM3" s="6" t="s">
        <v>476</v>
      </c>
      <c r="AN3" s="6" t="s">
        <v>450</v>
      </c>
      <c r="AO3" s="6" t="s">
        <v>457</v>
      </c>
      <c r="AP3" s="6" t="s">
        <v>476</v>
      </c>
      <c r="AQ3" s="6" t="s">
        <v>476</v>
      </c>
      <c r="AR3" s="6" t="s">
        <v>476</v>
      </c>
      <c r="AS3" s="6" t="s">
        <v>450</v>
      </c>
      <c r="AT3" s="6" t="s">
        <v>468</v>
      </c>
      <c r="AU3" s="6" t="s">
        <v>476</v>
      </c>
      <c r="AV3" s="6" t="s">
        <v>476</v>
      </c>
      <c r="AW3" s="6" t="s">
        <v>554</v>
      </c>
      <c r="AX3" s="6" t="s">
        <v>565</v>
      </c>
      <c r="AY3" s="6" t="s">
        <v>565</v>
      </c>
      <c r="AZ3" s="6" t="s">
        <v>581</v>
      </c>
      <c r="BA3" s="6" t="s">
        <v>554</v>
      </c>
      <c r="BB3" s="6" t="s">
        <v>581</v>
      </c>
      <c r="BC3" s="6" t="s">
        <v>265</v>
      </c>
      <c r="BD3" s="6" t="s">
        <v>235</v>
      </c>
      <c r="BE3" s="6" t="s">
        <v>306</v>
      </c>
      <c r="BF3" s="6" t="s">
        <v>345</v>
      </c>
      <c r="BG3" s="6" t="s">
        <v>235</v>
      </c>
      <c r="BH3" s="6" t="s">
        <v>345</v>
      </c>
      <c r="BI3" s="6" t="s">
        <v>623</v>
      </c>
    </row>
    <row r="4" spans="1:61" ht="18" customHeight="1" x14ac:dyDescent="0.3">
      <c r="B4" s="1"/>
      <c r="C4" s="1"/>
      <c r="D4" s="7" t="s">
        <v>236</v>
      </c>
      <c r="E4" s="8" t="s">
        <v>237</v>
      </c>
      <c r="F4" s="8" t="s">
        <v>257</v>
      </c>
      <c r="G4" s="8" t="s">
        <v>266</v>
      </c>
      <c r="H4" s="8" t="s">
        <v>237</v>
      </c>
      <c r="I4" s="8" t="s">
        <v>280</v>
      </c>
      <c r="J4" s="8" t="s">
        <v>266</v>
      </c>
      <c r="K4" s="8" t="s">
        <v>288</v>
      </c>
      <c r="L4" s="8" t="s">
        <v>298</v>
      </c>
      <c r="M4" s="8" t="s">
        <v>307</v>
      </c>
      <c r="N4" s="8" t="s">
        <v>314</v>
      </c>
      <c r="O4" s="8" t="s">
        <v>322</v>
      </c>
      <c r="P4" s="8" t="s">
        <v>332</v>
      </c>
      <c r="Q4" s="8" t="s">
        <v>338</v>
      </c>
      <c r="R4" s="8" t="s">
        <v>346</v>
      </c>
      <c r="S4" s="8" t="s">
        <v>352</v>
      </c>
      <c r="T4" s="8" t="s">
        <v>362</v>
      </c>
      <c r="U4" s="8" t="s">
        <v>298</v>
      </c>
      <c r="V4" s="8" t="s">
        <v>307</v>
      </c>
      <c r="W4" s="8" t="s">
        <v>314</v>
      </c>
      <c r="X4" s="8" t="s">
        <v>322</v>
      </c>
      <c r="Y4" s="8" t="s">
        <v>332</v>
      </c>
      <c r="Z4" s="8" t="s">
        <v>338</v>
      </c>
      <c r="AA4" s="8" t="s">
        <v>346</v>
      </c>
      <c r="AB4" s="8" t="s">
        <v>403</v>
      </c>
      <c r="AC4" s="8" t="s">
        <v>412</v>
      </c>
      <c r="AD4" s="8" t="s">
        <v>424</v>
      </c>
      <c r="AE4" s="8" t="s">
        <v>432</v>
      </c>
      <c r="AF4" s="8" t="s">
        <v>441</v>
      </c>
      <c r="AG4" s="8" t="s">
        <v>451</v>
      </c>
      <c r="AH4" s="8" t="s">
        <v>458</v>
      </c>
      <c r="AI4" s="8" t="s">
        <v>469</v>
      </c>
      <c r="AJ4" s="8" t="s">
        <v>477</v>
      </c>
      <c r="AK4" s="8" t="s">
        <v>483</v>
      </c>
      <c r="AL4" s="8" t="s">
        <v>492</v>
      </c>
      <c r="AM4" s="8" t="s">
        <v>498</v>
      </c>
      <c r="AN4" s="8" t="s">
        <v>505</v>
      </c>
      <c r="AO4" s="8" t="s">
        <v>511</v>
      </c>
      <c r="AP4" s="8" t="s">
        <v>517</v>
      </c>
      <c r="AQ4" s="8" t="s">
        <v>524</v>
      </c>
      <c r="AR4" s="8" t="s">
        <v>529</v>
      </c>
      <c r="AS4" s="8" t="s">
        <v>535</v>
      </c>
      <c r="AT4" s="8" t="s">
        <v>541</v>
      </c>
      <c r="AU4" s="8" t="s">
        <v>545</v>
      </c>
      <c r="AV4" s="8" t="s">
        <v>550</v>
      </c>
      <c r="AW4" s="8" t="s">
        <v>555</v>
      </c>
      <c r="AX4" s="8" t="s">
        <v>566</v>
      </c>
      <c r="AY4" s="8" t="s">
        <v>573</v>
      </c>
      <c r="AZ4" s="8" t="s">
        <v>582</v>
      </c>
      <c r="BA4" s="8" t="s">
        <v>566</v>
      </c>
      <c r="BB4" s="8" t="s">
        <v>573</v>
      </c>
      <c r="BC4" s="8" t="s">
        <v>266</v>
      </c>
      <c r="BD4" s="8" t="s">
        <v>314</v>
      </c>
      <c r="BE4" s="8" t="s">
        <v>307</v>
      </c>
      <c r="BF4" s="8" t="s">
        <v>346</v>
      </c>
      <c r="BG4" s="8" t="s">
        <v>338</v>
      </c>
      <c r="BH4" s="8" t="s">
        <v>403</v>
      </c>
      <c r="BI4" s="8" t="s">
        <v>624</v>
      </c>
    </row>
    <row r="5" spans="1:61" ht="18" customHeight="1" x14ac:dyDescent="0.3">
      <c r="B5" s="1"/>
      <c r="C5" s="1"/>
      <c r="D5" s="5" t="s">
        <v>238</v>
      </c>
      <c r="E5" s="9">
        <v>0.82</v>
      </c>
      <c r="F5" s="9">
        <v>0.82</v>
      </c>
      <c r="G5" s="9">
        <v>0.84</v>
      </c>
      <c r="H5" s="9">
        <v>0.82</v>
      </c>
      <c r="I5" s="9">
        <v>0.82</v>
      </c>
      <c r="J5" s="9">
        <v>0.84</v>
      </c>
      <c r="K5" s="9">
        <v>0.83</v>
      </c>
      <c r="L5" s="9">
        <v>0.83</v>
      </c>
      <c r="M5" s="9">
        <v>0.84</v>
      </c>
      <c r="N5" s="9">
        <v>0.85</v>
      </c>
      <c r="O5" s="9">
        <v>0.84</v>
      </c>
      <c r="P5" s="9">
        <v>0.85</v>
      </c>
      <c r="Q5" s="9">
        <v>0.85</v>
      </c>
      <c r="R5" s="9">
        <v>0.88</v>
      </c>
      <c r="S5" s="9">
        <v>0.82</v>
      </c>
      <c r="T5" s="9">
        <v>0.83</v>
      </c>
      <c r="U5" s="9">
        <v>0.83</v>
      </c>
      <c r="V5" s="9">
        <v>0.84</v>
      </c>
      <c r="W5" s="9">
        <v>0.85</v>
      </c>
      <c r="X5" s="9">
        <v>0.84</v>
      </c>
      <c r="Y5" s="9">
        <v>0.85</v>
      </c>
      <c r="Z5" s="9">
        <v>0.85</v>
      </c>
      <c r="AA5" s="9">
        <v>0.88</v>
      </c>
      <c r="AB5" s="9">
        <v>0.86</v>
      </c>
      <c r="AC5" s="9">
        <v>0.87</v>
      </c>
      <c r="AD5" s="9">
        <v>0.89</v>
      </c>
      <c r="AE5" s="9">
        <v>0.89</v>
      </c>
      <c r="AF5" s="9">
        <v>0.89</v>
      </c>
      <c r="AG5" s="9">
        <v>0.9</v>
      </c>
      <c r="AH5" s="9">
        <v>0.95</v>
      </c>
      <c r="AI5" s="9">
        <v>0.94</v>
      </c>
      <c r="AJ5" s="9">
        <v>0.95</v>
      </c>
      <c r="AK5" s="9">
        <v>0.92</v>
      </c>
      <c r="AL5" s="9">
        <v>0.94</v>
      </c>
      <c r="AM5" s="9">
        <v>0.92</v>
      </c>
      <c r="AN5" s="9">
        <v>0.92</v>
      </c>
      <c r="AO5" s="9">
        <v>0.95</v>
      </c>
      <c r="AP5" s="9">
        <v>0.92</v>
      </c>
      <c r="AQ5" s="9">
        <v>0.92</v>
      </c>
      <c r="AR5" s="9">
        <v>0.93</v>
      </c>
      <c r="AS5" s="9">
        <v>0.92</v>
      </c>
      <c r="AT5" s="9">
        <v>0.94</v>
      </c>
      <c r="AU5" s="9">
        <v>0.92</v>
      </c>
      <c r="AV5" s="9">
        <v>0.93</v>
      </c>
      <c r="AW5" s="9">
        <v>0.94</v>
      </c>
      <c r="AX5" s="9">
        <v>0.95</v>
      </c>
      <c r="AY5" s="9">
        <v>0.95</v>
      </c>
      <c r="AZ5" s="9">
        <v>0.95</v>
      </c>
      <c r="BA5" s="9">
        <v>0.95</v>
      </c>
      <c r="BB5" s="9">
        <v>0.95</v>
      </c>
      <c r="BC5" s="9">
        <v>0.84</v>
      </c>
      <c r="BD5" s="9">
        <v>0.85</v>
      </c>
      <c r="BE5" s="9">
        <v>0.84</v>
      </c>
      <c r="BF5" s="9">
        <v>0.88</v>
      </c>
      <c r="BG5" s="9">
        <v>0.85</v>
      </c>
      <c r="BH5" s="9">
        <v>0.86</v>
      </c>
      <c r="BI5" s="9">
        <v>0.86</v>
      </c>
    </row>
    <row r="6" spans="1:61" ht="18" customHeight="1" x14ac:dyDescent="0.3">
      <c r="B6" s="1"/>
      <c r="C6" s="1"/>
      <c r="D6" s="7" t="s">
        <v>239</v>
      </c>
      <c r="E6" s="8" t="s">
        <v>240</v>
      </c>
      <c r="F6" s="8" t="s">
        <v>240</v>
      </c>
      <c r="G6" s="8" t="s">
        <v>267</v>
      </c>
      <c r="H6" s="8" t="s">
        <v>274</v>
      </c>
      <c r="I6" s="8" t="s">
        <v>274</v>
      </c>
      <c r="J6" s="8" t="s">
        <v>284</v>
      </c>
      <c r="K6" s="8" t="s">
        <v>289</v>
      </c>
      <c r="L6" s="8" t="s">
        <v>299</v>
      </c>
      <c r="M6" s="8" t="s">
        <v>308</v>
      </c>
      <c r="N6" s="8" t="s">
        <v>315</v>
      </c>
      <c r="O6" s="8" t="s">
        <v>323</v>
      </c>
      <c r="P6" s="8" t="s">
        <v>289</v>
      </c>
      <c r="Q6" s="8" t="s">
        <v>299</v>
      </c>
      <c r="R6" s="8" t="s">
        <v>347</v>
      </c>
      <c r="S6" s="8" t="s">
        <v>353</v>
      </c>
      <c r="T6" s="8" t="s">
        <v>363</v>
      </c>
      <c r="U6" s="8" t="s">
        <v>368</v>
      </c>
      <c r="V6" s="8" t="s">
        <v>373</v>
      </c>
      <c r="W6" s="8" t="s">
        <v>378</v>
      </c>
      <c r="X6" s="8" t="s">
        <v>382</v>
      </c>
      <c r="Y6" s="8" t="s">
        <v>389</v>
      </c>
      <c r="Z6" s="8" t="s">
        <v>394</v>
      </c>
      <c r="AA6" s="8" t="s">
        <v>398</v>
      </c>
      <c r="AB6" s="8" t="s">
        <v>299</v>
      </c>
      <c r="AC6" s="8" t="s">
        <v>413</v>
      </c>
      <c r="AD6" s="8" t="s">
        <v>425</v>
      </c>
      <c r="AE6" s="8" t="s">
        <v>433</v>
      </c>
      <c r="AF6" s="8" t="s">
        <v>442</v>
      </c>
      <c r="AG6" s="8" t="s">
        <v>442</v>
      </c>
      <c r="AH6" s="8" t="s">
        <v>459</v>
      </c>
      <c r="AI6" s="8" t="s">
        <v>470</v>
      </c>
      <c r="AJ6" s="8" t="s">
        <v>478</v>
      </c>
      <c r="AK6" s="8" t="s">
        <v>484</v>
      </c>
      <c r="AL6" s="8" t="s">
        <v>493</v>
      </c>
      <c r="AM6" s="8" t="s">
        <v>499</v>
      </c>
      <c r="AN6" s="8" t="s">
        <v>506</v>
      </c>
      <c r="AO6" s="8" t="s">
        <v>459</v>
      </c>
      <c r="AP6" s="8" t="s">
        <v>518</v>
      </c>
      <c r="AQ6" s="8" t="s">
        <v>525</v>
      </c>
      <c r="AR6" s="8" t="s">
        <v>530</v>
      </c>
      <c r="AS6" s="8" t="s">
        <v>506</v>
      </c>
      <c r="AT6" s="8" t="s">
        <v>493</v>
      </c>
      <c r="AU6" s="8" t="s">
        <v>525</v>
      </c>
      <c r="AV6" s="8" t="s">
        <v>530</v>
      </c>
      <c r="AW6" s="8" t="s">
        <v>556</v>
      </c>
      <c r="AX6" s="8" t="s">
        <v>567</v>
      </c>
      <c r="AY6" s="8" t="s">
        <v>574</v>
      </c>
      <c r="AZ6" s="8" t="s">
        <v>574</v>
      </c>
      <c r="BA6" s="8" t="s">
        <v>567</v>
      </c>
      <c r="BB6" s="8" t="s">
        <v>574</v>
      </c>
      <c r="BC6" s="8" t="s">
        <v>267</v>
      </c>
      <c r="BD6" s="8" t="s">
        <v>315</v>
      </c>
      <c r="BE6" s="8" t="s">
        <v>308</v>
      </c>
      <c r="BF6" s="8" t="s">
        <v>347</v>
      </c>
      <c r="BG6" s="8" t="s">
        <v>299</v>
      </c>
      <c r="BH6" s="8" t="s">
        <v>299</v>
      </c>
      <c r="BI6" s="8" t="s">
        <v>299</v>
      </c>
    </row>
    <row r="7" spans="1:61" ht="18" customHeight="1" x14ac:dyDescent="0.3">
      <c r="B7" s="1"/>
      <c r="C7" s="1"/>
      <c r="D7" s="5" t="s">
        <v>241</v>
      </c>
      <c r="E7" s="10">
        <v>8.3333333333333329E-2</v>
      </c>
      <c r="F7" s="6" t="s">
        <v>258</v>
      </c>
      <c r="G7" s="10">
        <v>4.1666666666666664E-2</v>
      </c>
      <c r="H7" s="10">
        <v>8.3333333333333329E-2</v>
      </c>
      <c r="I7" s="6" t="s">
        <v>281</v>
      </c>
      <c r="J7" s="10">
        <v>4.1666666666666664E-2</v>
      </c>
      <c r="K7" s="6" t="s">
        <v>290</v>
      </c>
      <c r="L7" s="6" t="s">
        <v>300</v>
      </c>
      <c r="M7" s="10">
        <v>4.1666666666666664E-2</v>
      </c>
      <c r="N7" s="6" t="s">
        <v>316</v>
      </c>
      <c r="O7" s="6" t="s">
        <v>324</v>
      </c>
      <c r="P7" s="6" t="s">
        <v>290</v>
      </c>
      <c r="Q7" s="6" t="s">
        <v>339</v>
      </c>
      <c r="R7" s="6" t="s">
        <v>339</v>
      </c>
      <c r="S7" s="6" t="s">
        <v>354</v>
      </c>
      <c r="T7" s="6" t="s">
        <v>364</v>
      </c>
      <c r="U7" s="6" t="s">
        <v>369</v>
      </c>
      <c r="V7" s="10">
        <v>4.1666666666666664E-2</v>
      </c>
      <c r="W7" s="6" t="s">
        <v>379</v>
      </c>
      <c r="X7" s="6" t="s">
        <v>383</v>
      </c>
      <c r="Y7" s="6" t="s">
        <v>364</v>
      </c>
      <c r="Z7" s="6" t="s">
        <v>300</v>
      </c>
      <c r="AA7" s="6" t="s">
        <v>300</v>
      </c>
      <c r="AB7" s="6" t="s">
        <v>258</v>
      </c>
      <c r="AC7" s="6" t="s">
        <v>414</v>
      </c>
      <c r="AD7" s="6" t="s">
        <v>281</v>
      </c>
      <c r="AE7" s="6" t="s">
        <v>434</v>
      </c>
      <c r="AF7" s="6" t="s">
        <v>258</v>
      </c>
      <c r="AG7" s="6" t="s">
        <v>452</v>
      </c>
      <c r="AH7" s="6" t="s">
        <v>281</v>
      </c>
      <c r="AI7" s="6" t="s">
        <v>281</v>
      </c>
      <c r="AJ7" s="6" t="s">
        <v>452</v>
      </c>
      <c r="AK7" s="6" t="s">
        <v>339</v>
      </c>
      <c r="AL7" s="6" t="s">
        <v>494</v>
      </c>
      <c r="AM7" s="6" t="s">
        <v>339</v>
      </c>
      <c r="AN7" s="10">
        <v>8.3333333333333329E-2</v>
      </c>
      <c r="AO7" s="6" t="s">
        <v>281</v>
      </c>
      <c r="AP7" s="6" t="s">
        <v>494</v>
      </c>
      <c r="AQ7" s="6" t="s">
        <v>434</v>
      </c>
      <c r="AR7" s="6" t="s">
        <v>300</v>
      </c>
      <c r="AS7" s="10">
        <v>8.3333333333333329E-2</v>
      </c>
      <c r="AT7" s="6" t="s">
        <v>494</v>
      </c>
      <c r="AU7" s="6" t="s">
        <v>434</v>
      </c>
      <c r="AV7" s="6" t="s">
        <v>300</v>
      </c>
      <c r="AW7" s="6" t="s">
        <v>557</v>
      </c>
      <c r="AX7" s="10">
        <v>8.3333333333333329E-2</v>
      </c>
      <c r="AY7" s="6" t="s">
        <v>575</v>
      </c>
      <c r="AZ7" s="6" t="s">
        <v>575</v>
      </c>
      <c r="BA7" s="10">
        <v>8.3333333333333329E-2</v>
      </c>
      <c r="BB7" s="6" t="s">
        <v>575</v>
      </c>
      <c r="BC7" s="10">
        <v>4.1666666666666664E-2</v>
      </c>
      <c r="BD7" s="6" t="s">
        <v>316</v>
      </c>
      <c r="BE7" s="10">
        <v>4.1666666666666664E-2</v>
      </c>
      <c r="BF7" s="6" t="s">
        <v>339</v>
      </c>
      <c r="BG7" s="6" t="s">
        <v>339</v>
      </c>
      <c r="BH7" s="6" t="s">
        <v>258</v>
      </c>
      <c r="BI7" s="6" t="s">
        <v>258</v>
      </c>
    </row>
    <row r="8" spans="1:61" ht="18" customHeight="1" x14ac:dyDescent="0.3">
      <c r="B8" s="1"/>
      <c r="C8" s="1"/>
      <c r="D8" s="7" t="s">
        <v>242</v>
      </c>
      <c r="E8" s="8" t="s">
        <v>243</v>
      </c>
      <c r="F8" s="8" t="s">
        <v>259</v>
      </c>
      <c r="G8" s="8" t="s">
        <v>268</v>
      </c>
      <c r="H8" s="8" t="s">
        <v>275</v>
      </c>
      <c r="I8" s="8" t="s">
        <v>275</v>
      </c>
      <c r="J8" s="8" t="s">
        <v>285</v>
      </c>
      <c r="K8" s="8" t="s">
        <v>291</v>
      </c>
      <c r="L8" s="8" t="s">
        <v>301</v>
      </c>
      <c r="M8" s="8" t="s">
        <v>309</v>
      </c>
      <c r="N8" s="8" t="s">
        <v>317</v>
      </c>
      <c r="O8" s="8" t="s">
        <v>325</v>
      </c>
      <c r="P8" s="8" t="s">
        <v>333</v>
      </c>
      <c r="Q8" s="8" t="s">
        <v>340</v>
      </c>
      <c r="R8" s="8" t="s">
        <v>301</v>
      </c>
      <c r="S8" s="8" t="s">
        <v>355</v>
      </c>
      <c r="T8" s="8" t="s">
        <v>365</v>
      </c>
      <c r="U8" s="8" t="s">
        <v>370</v>
      </c>
      <c r="V8" s="8" t="s">
        <v>374</v>
      </c>
      <c r="W8" s="8" t="s">
        <v>275</v>
      </c>
      <c r="X8" s="8" t="s">
        <v>355</v>
      </c>
      <c r="Y8" s="8" t="s">
        <v>390</v>
      </c>
      <c r="Z8" s="8" t="s">
        <v>395</v>
      </c>
      <c r="AA8" s="8" t="s">
        <v>399</v>
      </c>
      <c r="AB8" s="8" t="s">
        <v>404</v>
      </c>
      <c r="AC8" s="8" t="s">
        <v>415</v>
      </c>
      <c r="AD8" s="8" t="s">
        <v>426</v>
      </c>
      <c r="AE8" s="8" t="s">
        <v>435</v>
      </c>
      <c r="AF8" s="8" t="s">
        <v>443</v>
      </c>
      <c r="AG8" s="8" t="s">
        <v>355</v>
      </c>
      <c r="AH8" s="8" t="s">
        <v>460</v>
      </c>
      <c r="AI8" s="8" t="s">
        <v>471</v>
      </c>
      <c r="AJ8" s="8" t="s">
        <v>479</v>
      </c>
      <c r="AK8" s="8" t="s">
        <v>485</v>
      </c>
      <c r="AL8" s="8" t="s">
        <v>460</v>
      </c>
      <c r="AM8" s="8" t="s">
        <v>500</v>
      </c>
      <c r="AN8" s="8" t="s">
        <v>507</v>
      </c>
      <c r="AO8" s="8" t="s">
        <v>460</v>
      </c>
      <c r="AP8" s="8" t="s">
        <v>500</v>
      </c>
      <c r="AQ8" s="8" t="s">
        <v>426</v>
      </c>
      <c r="AR8" s="8" t="s">
        <v>531</v>
      </c>
      <c r="AS8" s="8" t="s">
        <v>507</v>
      </c>
      <c r="AT8" s="8" t="s">
        <v>460</v>
      </c>
      <c r="AU8" s="8" t="s">
        <v>426</v>
      </c>
      <c r="AV8" s="8" t="s">
        <v>531</v>
      </c>
      <c r="AW8" s="8" t="s">
        <v>558</v>
      </c>
      <c r="AX8" s="8" t="s">
        <v>568</v>
      </c>
      <c r="AY8" s="8" t="s">
        <v>576</v>
      </c>
      <c r="AZ8" s="8" t="s">
        <v>583</v>
      </c>
      <c r="BA8" s="8" t="s">
        <v>568</v>
      </c>
      <c r="BB8" s="8" t="s">
        <v>576</v>
      </c>
      <c r="BC8" s="8" t="s">
        <v>592</v>
      </c>
      <c r="BD8" s="8" t="s">
        <v>598</v>
      </c>
      <c r="BE8" s="8" t="s">
        <v>604</v>
      </c>
      <c r="BF8" s="8" t="s">
        <v>608</v>
      </c>
      <c r="BG8" s="8" t="s">
        <v>608</v>
      </c>
      <c r="BH8" s="8" t="s">
        <v>617</v>
      </c>
      <c r="BI8" s="8" t="s">
        <v>625</v>
      </c>
    </row>
    <row r="9" spans="1:61" ht="18" customHeight="1" x14ac:dyDescent="0.3">
      <c r="B9" s="1"/>
      <c r="C9" s="1"/>
      <c r="D9" s="5" t="s">
        <v>244</v>
      </c>
      <c r="E9" s="6" t="s">
        <v>245</v>
      </c>
      <c r="F9" s="6" t="s">
        <v>260</v>
      </c>
      <c r="G9" s="6" t="s">
        <v>269</v>
      </c>
      <c r="H9" s="6" t="s">
        <v>245</v>
      </c>
      <c r="I9" s="6" t="s">
        <v>260</v>
      </c>
      <c r="J9" s="6" t="s">
        <v>269</v>
      </c>
      <c r="K9" s="6" t="s">
        <v>292</v>
      </c>
      <c r="L9" s="6" t="s">
        <v>302</v>
      </c>
      <c r="M9" s="6" t="s">
        <v>310</v>
      </c>
      <c r="N9" s="6" t="s">
        <v>318</v>
      </c>
      <c r="O9" s="6" t="s">
        <v>326</v>
      </c>
      <c r="P9" s="6" t="s">
        <v>334</v>
      </c>
      <c r="Q9" s="6" t="s">
        <v>341</v>
      </c>
      <c r="R9" s="6" t="s">
        <v>348</v>
      </c>
      <c r="S9" s="6" t="s">
        <v>356</v>
      </c>
      <c r="T9" s="6" t="s">
        <v>292</v>
      </c>
      <c r="U9" s="6" t="s">
        <v>302</v>
      </c>
      <c r="V9" s="6" t="s">
        <v>310</v>
      </c>
      <c r="W9" s="6" t="s">
        <v>318</v>
      </c>
      <c r="X9" s="6" t="s">
        <v>326</v>
      </c>
      <c r="Y9" s="6" t="s">
        <v>334</v>
      </c>
      <c r="Z9" s="6" t="s">
        <v>341</v>
      </c>
      <c r="AA9" s="6" t="s">
        <v>348</v>
      </c>
      <c r="AB9" s="6" t="s">
        <v>405</v>
      </c>
      <c r="AC9" s="6" t="s">
        <v>416</v>
      </c>
      <c r="AD9" s="6" t="s">
        <v>427</v>
      </c>
      <c r="AE9" s="6" t="s">
        <v>436</v>
      </c>
      <c r="AF9" s="6" t="s">
        <v>444</v>
      </c>
      <c r="AG9" s="6" t="s">
        <v>453</v>
      </c>
      <c r="AH9" s="6" t="s">
        <v>461</v>
      </c>
      <c r="AI9" s="6" t="s">
        <v>472</v>
      </c>
      <c r="AJ9" s="6" t="s">
        <v>480</v>
      </c>
      <c r="AK9" s="6" t="s">
        <v>486</v>
      </c>
      <c r="AL9" s="6" t="s">
        <v>292</v>
      </c>
      <c r="AM9" s="6" t="s">
        <v>501</v>
      </c>
      <c r="AN9" s="6" t="s">
        <v>326</v>
      </c>
      <c r="AO9" s="6" t="s">
        <v>461</v>
      </c>
      <c r="AP9" s="6" t="s">
        <v>486</v>
      </c>
      <c r="AQ9" s="6" t="s">
        <v>472</v>
      </c>
      <c r="AR9" s="6" t="s">
        <v>501</v>
      </c>
      <c r="AS9" s="6" t="s">
        <v>326</v>
      </c>
      <c r="AT9" s="6" t="s">
        <v>292</v>
      </c>
      <c r="AU9" s="6" t="s">
        <v>472</v>
      </c>
      <c r="AV9" s="6" t="s">
        <v>501</v>
      </c>
      <c r="AW9" s="6" t="s">
        <v>559</v>
      </c>
      <c r="AX9" s="6" t="s">
        <v>569</v>
      </c>
      <c r="AY9" s="6" t="s">
        <v>577</v>
      </c>
      <c r="AZ9" s="6" t="s">
        <v>577</v>
      </c>
      <c r="BA9" s="6" t="s">
        <v>569</v>
      </c>
      <c r="BB9" s="6" t="s">
        <v>577</v>
      </c>
      <c r="BC9" s="6" t="s">
        <v>269</v>
      </c>
      <c r="BD9" s="6" t="s">
        <v>318</v>
      </c>
      <c r="BE9" s="6" t="s">
        <v>310</v>
      </c>
      <c r="BF9" s="6" t="s">
        <v>348</v>
      </c>
      <c r="BG9" s="6" t="s">
        <v>341</v>
      </c>
      <c r="BH9" s="6" t="s">
        <v>405</v>
      </c>
      <c r="BI9" s="6" t="s">
        <v>577</v>
      </c>
    </row>
    <row r="10" spans="1:61" ht="18" customHeight="1" x14ac:dyDescent="0.3">
      <c r="B10" s="1"/>
      <c r="C10" s="1"/>
      <c r="D10" s="7" t="s">
        <v>246</v>
      </c>
      <c r="E10" s="8" t="s">
        <v>247</v>
      </c>
      <c r="F10" s="8" t="s">
        <v>261</v>
      </c>
      <c r="G10" s="8" t="s">
        <v>261</v>
      </c>
      <c r="H10" s="8" t="s">
        <v>276</v>
      </c>
      <c r="I10" s="8" t="s">
        <v>276</v>
      </c>
      <c r="J10" s="8" t="s">
        <v>276</v>
      </c>
      <c r="K10" s="8" t="s">
        <v>293</v>
      </c>
      <c r="L10" s="8" t="s">
        <v>293</v>
      </c>
      <c r="M10" s="8" t="s">
        <v>293</v>
      </c>
      <c r="N10" s="8" t="s">
        <v>293</v>
      </c>
      <c r="O10" s="8" t="s">
        <v>327</v>
      </c>
      <c r="P10" s="8" t="s">
        <v>327</v>
      </c>
      <c r="Q10" s="8" t="s">
        <v>327</v>
      </c>
      <c r="R10" s="8" t="s">
        <v>327</v>
      </c>
      <c r="S10" s="8" t="s">
        <v>357</v>
      </c>
      <c r="T10" s="8" t="s">
        <v>357</v>
      </c>
      <c r="U10" s="8" t="s">
        <v>357</v>
      </c>
      <c r="V10" s="8" t="s">
        <v>357</v>
      </c>
      <c r="W10" s="8" t="s">
        <v>357</v>
      </c>
      <c r="X10" s="8" t="s">
        <v>384</v>
      </c>
      <c r="Y10" s="8" t="s">
        <v>384</v>
      </c>
      <c r="Z10" s="8" t="s">
        <v>384</v>
      </c>
      <c r="AA10" s="8" t="s">
        <v>400</v>
      </c>
      <c r="AB10" s="8" t="s">
        <v>406</v>
      </c>
      <c r="AC10" s="8" t="s">
        <v>417</v>
      </c>
      <c r="AD10" s="8" t="s">
        <v>417</v>
      </c>
      <c r="AE10" s="8" t="s">
        <v>417</v>
      </c>
      <c r="AF10" s="8" t="s">
        <v>445</v>
      </c>
      <c r="AG10" s="8" t="s">
        <v>445</v>
      </c>
      <c r="AH10" s="8" t="s">
        <v>462</v>
      </c>
      <c r="AI10" s="8" t="s">
        <v>462</v>
      </c>
      <c r="AJ10" s="8" t="s">
        <v>462</v>
      </c>
      <c r="AK10" s="8" t="s">
        <v>487</v>
      </c>
      <c r="AL10" s="8" t="s">
        <v>487</v>
      </c>
      <c r="AM10" s="8" t="s">
        <v>487</v>
      </c>
      <c r="AN10" s="8" t="s">
        <v>487</v>
      </c>
      <c r="AO10" s="8" t="s">
        <v>512</v>
      </c>
      <c r="AP10" s="8" t="s">
        <v>519</v>
      </c>
      <c r="AQ10" s="8" t="s">
        <v>519</v>
      </c>
      <c r="AR10" s="8" t="s">
        <v>519</v>
      </c>
      <c r="AS10" s="8" t="s">
        <v>536</v>
      </c>
      <c r="AT10" s="8" t="s">
        <v>536</v>
      </c>
      <c r="AU10" s="8" t="s">
        <v>546</v>
      </c>
      <c r="AV10" s="8" t="s">
        <v>546</v>
      </c>
      <c r="AW10" s="8" t="s">
        <v>560</v>
      </c>
      <c r="AX10" s="8" t="s">
        <v>560</v>
      </c>
      <c r="AY10" s="8" t="s">
        <v>560</v>
      </c>
      <c r="AZ10" s="8" t="s">
        <v>560</v>
      </c>
      <c r="BA10" s="8" t="s">
        <v>560</v>
      </c>
      <c r="BB10" s="8" t="s">
        <v>560</v>
      </c>
      <c r="BC10" s="8" t="s">
        <v>593</v>
      </c>
      <c r="BD10" s="8" t="s">
        <v>599</v>
      </c>
      <c r="BE10" s="8" t="s">
        <v>599</v>
      </c>
      <c r="BF10" s="8" t="s">
        <v>609</v>
      </c>
      <c r="BG10" s="8" t="s">
        <v>609</v>
      </c>
      <c r="BH10" s="8" t="s">
        <v>618</v>
      </c>
      <c r="BI10" s="8" t="s">
        <v>618</v>
      </c>
    </row>
    <row r="11" spans="1:61" ht="18" customHeight="1" x14ac:dyDescent="0.3">
      <c r="B11" s="1"/>
      <c r="C11" s="1"/>
      <c r="D11" s="5" t="s">
        <v>248</v>
      </c>
      <c r="E11" s="6" t="s">
        <v>249</v>
      </c>
      <c r="F11" s="6" t="s">
        <v>249</v>
      </c>
      <c r="G11" s="6" t="s">
        <v>249</v>
      </c>
      <c r="H11" s="6" t="s">
        <v>249</v>
      </c>
      <c r="I11" s="6" t="s">
        <v>249</v>
      </c>
      <c r="J11" s="6" t="s">
        <v>249</v>
      </c>
      <c r="K11" s="6" t="s">
        <v>249</v>
      </c>
      <c r="L11" s="6" t="s">
        <v>249</v>
      </c>
      <c r="M11" s="6" t="s">
        <v>249</v>
      </c>
      <c r="N11" s="6" t="s">
        <v>249</v>
      </c>
      <c r="O11" s="6" t="s">
        <v>249</v>
      </c>
      <c r="P11" s="6" t="s">
        <v>249</v>
      </c>
      <c r="Q11" s="6" t="s">
        <v>249</v>
      </c>
      <c r="R11" s="6" t="s">
        <v>249</v>
      </c>
      <c r="S11" s="6" t="s">
        <v>249</v>
      </c>
      <c r="T11" s="6" t="s">
        <v>249</v>
      </c>
      <c r="U11" s="6" t="s">
        <v>249</v>
      </c>
      <c r="V11" s="6" t="s">
        <v>249</v>
      </c>
      <c r="W11" s="6" t="s">
        <v>249</v>
      </c>
      <c r="X11" s="6" t="s">
        <v>249</v>
      </c>
      <c r="Y11" s="6" t="s">
        <v>249</v>
      </c>
      <c r="Z11" s="6" t="s">
        <v>249</v>
      </c>
      <c r="AA11" s="6" t="s">
        <v>249</v>
      </c>
      <c r="AB11" s="6" t="s">
        <v>249</v>
      </c>
      <c r="AC11" s="6" t="s">
        <v>418</v>
      </c>
      <c r="AD11" s="6" t="s">
        <v>418</v>
      </c>
      <c r="AE11" s="6" t="s">
        <v>418</v>
      </c>
      <c r="AF11" s="6" t="s">
        <v>418</v>
      </c>
      <c r="AG11" s="6" t="s">
        <v>418</v>
      </c>
      <c r="AH11" s="6" t="s">
        <v>463</v>
      </c>
      <c r="AI11" s="6" t="s">
        <v>463</v>
      </c>
      <c r="AJ11" s="6" t="s">
        <v>463</v>
      </c>
      <c r="AK11" s="6" t="s">
        <v>463</v>
      </c>
      <c r="AL11" s="6" t="s">
        <v>463</v>
      </c>
      <c r="AM11" s="6" t="s">
        <v>463</v>
      </c>
      <c r="AN11" s="6" t="s">
        <v>463</v>
      </c>
      <c r="AO11" s="6" t="s">
        <v>463</v>
      </c>
      <c r="AP11" s="6" t="s">
        <v>463</v>
      </c>
      <c r="AQ11" s="6" t="s">
        <v>463</v>
      </c>
      <c r="AR11" s="6" t="s">
        <v>463</v>
      </c>
      <c r="AS11" s="6" t="s">
        <v>463</v>
      </c>
      <c r="AT11" s="6" t="s">
        <v>463</v>
      </c>
      <c r="AU11" s="6" t="s">
        <v>463</v>
      </c>
      <c r="AV11" s="6" t="s">
        <v>463</v>
      </c>
      <c r="AW11" s="6" t="s">
        <v>463</v>
      </c>
      <c r="AX11" s="6" t="s">
        <v>463</v>
      </c>
      <c r="AY11" s="6" t="s">
        <v>463</v>
      </c>
      <c r="AZ11" s="6" t="s">
        <v>463</v>
      </c>
      <c r="BA11" s="6" t="s">
        <v>463</v>
      </c>
      <c r="BB11" s="6" t="s">
        <v>463</v>
      </c>
      <c r="BC11" s="6" t="s">
        <v>249</v>
      </c>
      <c r="BD11" s="6" t="s">
        <v>249</v>
      </c>
      <c r="BE11" s="6" t="s">
        <v>249</v>
      </c>
      <c r="BF11" s="6" t="s">
        <v>249</v>
      </c>
      <c r="BG11" s="6" t="s">
        <v>249</v>
      </c>
      <c r="BH11" s="6" t="s">
        <v>249</v>
      </c>
      <c r="BI11" s="6" t="s">
        <v>249</v>
      </c>
    </row>
    <row r="12" spans="1:61" ht="18" customHeight="1" x14ac:dyDescent="0.3">
      <c r="B12" s="1"/>
      <c r="C12" s="1"/>
      <c r="D12" s="7" t="s">
        <v>9</v>
      </c>
      <c r="E12" s="8" t="s">
        <v>250</v>
      </c>
      <c r="F12" s="8" t="s">
        <v>250</v>
      </c>
      <c r="G12" s="8" t="s">
        <v>250</v>
      </c>
      <c r="H12" s="8" t="s">
        <v>277</v>
      </c>
      <c r="I12" s="8" t="s">
        <v>277</v>
      </c>
      <c r="J12" s="8" t="s">
        <v>277</v>
      </c>
      <c r="K12" s="8" t="s">
        <v>294</v>
      </c>
      <c r="L12" s="8" t="s">
        <v>294</v>
      </c>
      <c r="M12" s="8" t="s">
        <v>294</v>
      </c>
      <c r="N12" s="8" t="s">
        <v>294</v>
      </c>
      <c r="O12" s="8" t="s">
        <v>328</v>
      </c>
      <c r="P12" s="8" t="s">
        <v>328</v>
      </c>
      <c r="Q12" s="8" t="s">
        <v>328</v>
      </c>
      <c r="R12" s="8" t="s">
        <v>328</v>
      </c>
      <c r="S12" s="8" t="s">
        <v>358</v>
      </c>
      <c r="T12" s="8" t="s">
        <v>358</v>
      </c>
      <c r="U12" s="8" t="s">
        <v>358</v>
      </c>
      <c r="V12" s="8" t="s">
        <v>358</v>
      </c>
      <c r="W12" s="8" t="s">
        <v>358</v>
      </c>
      <c r="X12" s="8" t="s">
        <v>385</v>
      </c>
      <c r="Y12" s="8" t="s">
        <v>385</v>
      </c>
      <c r="Z12" s="8" t="s">
        <v>385</v>
      </c>
      <c r="AA12" s="8">
        <v>148</v>
      </c>
      <c r="AB12" s="8" t="s">
        <v>407</v>
      </c>
      <c r="AC12" s="8" t="s">
        <v>419</v>
      </c>
      <c r="AD12" s="8" t="s">
        <v>419</v>
      </c>
      <c r="AE12" s="8" t="s">
        <v>419</v>
      </c>
      <c r="AF12" s="8" t="s">
        <v>446</v>
      </c>
      <c r="AG12" s="8" t="s">
        <v>446</v>
      </c>
      <c r="AH12" s="8" t="s">
        <v>464</v>
      </c>
      <c r="AI12" s="8" t="s">
        <v>464</v>
      </c>
      <c r="AJ12" s="8" t="s">
        <v>464</v>
      </c>
      <c r="AK12" s="8" t="s">
        <v>488</v>
      </c>
      <c r="AL12" s="8" t="s">
        <v>488</v>
      </c>
      <c r="AM12" s="8" t="s">
        <v>488</v>
      </c>
      <c r="AN12" s="8" t="s">
        <v>488</v>
      </c>
      <c r="AO12" s="8" t="s">
        <v>513</v>
      </c>
      <c r="AP12" s="8" t="s">
        <v>520</v>
      </c>
      <c r="AQ12" s="8" t="s">
        <v>520</v>
      </c>
      <c r="AR12" s="8" t="s">
        <v>520</v>
      </c>
      <c r="AS12" s="8" t="s">
        <v>537</v>
      </c>
      <c r="AT12" s="8" t="s">
        <v>537</v>
      </c>
      <c r="AU12" s="8" t="s">
        <v>547</v>
      </c>
      <c r="AV12" s="8" t="s">
        <v>547</v>
      </c>
      <c r="AW12" s="8" t="s">
        <v>561</v>
      </c>
      <c r="AX12" s="8" t="s">
        <v>561</v>
      </c>
      <c r="AY12" s="8" t="s">
        <v>561</v>
      </c>
      <c r="AZ12" s="8" t="s">
        <v>561</v>
      </c>
      <c r="BA12" s="8" t="s">
        <v>561</v>
      </c>
      <c r="BB12" s="8" t="s">
        <v>561</v>
      </c>
      <c r="BC12" s="8" t="s">
        <v>594</v>
      </c>
      <c r="BD12" s="8" t="s">
        <v>600</v>
      </c>
      <c r="BE12" s="8" t="s">
        <v>600</v>
      </c>
      <c r="BF12" s="8" t="s">
        <v>610</v>
      </c>
      <c r="BG12" s="8" t="s">
        <v>328</v>
      </c>
      <c r="BH12" s="8" t="s">
        <v>619</v>
      </c>
      <c r="BI12" s="8" t="s">
        <v>619</v>
      </c>
    </row>
    <row r="13" spans="1:61" ht="18" customHeight="1" x14ac:dyDescent="0.3">
      <c r="B13" s="1"/>
      <c r="C13" s="1"/>
      <c r="D13" s="5" t="s">
        <v>251</v>
      </c>
      <c r="E13" s="6" t="s">
        <v>252</v>
      </c>
      <c r="F13" s="6" t="s">
        <v>262</v>
      </c>
      <c r="G13" s="6" t="s">
        <v>270</v>
      </c>
      <c r="H13" s="6" t="s">
        <v>252</v>
      </c>
      <c r="I13" s="6" t="s">
        <v>262</v>
      </c>
      <c r="J13" s="6" t="s">
        <v>270</v>
      </c>
      <c r="K13" s="6" t="s">
        <v>295</v>
      </c>
      <c r="L13" s="6" t="s">
        <v>303</v>
      </c>
      <c r="M13" s="6" t="s">
        <v>311</v>
      </c>
      <c r="N13" s="6" t="s">
        <v>319</v>
      </c>
      <c r="O13" s="6" t="s">
        <v>329</v>
      </c>
      <c r="P13" s="6" t="s">
        <v>335</v>
      </c>
      <c r="Q13" s="6" t="s">
        <v>342</v>
      </c>
      <c r="R13" s="6" t="s">
        <v>349</v>
      </c>
      <c r="S13" s="6" t="s">
        <v>359</v>
      </c>
      <c r="T13" s="6" t="s">
        <v>295</v>
      </c>
      <c r="U13" s="6" t="s">
        <v>303</v>
      </c>
      <c r="V13" s="6" t="s">
        <v>311</v>
      </c>
      <c r="W13" s="6" t="s">
        <v>319</v>
      </c>
      <c r="X13" s="6" t="s">
        <v>329</v>
      </c>
      <c r="Y13" s="6" t="s">
        <v>335</v>
      </c>
      <c r="Z13" s="6" t="s">
        <v>342</v>
      </c>
      <c r="AA13" s="6" t="s">
        <v>349</v>
      </c>
      <c r="AB13" s="6" t="s">
        <v>408</v>
      </c>
      <c r="AC13" s="6" t="s">
        <v>420</v>
      </c>
      <c r="AD13" s="6" t="s">
        <v>428</v>
      </c>
      <c r="AE13" s="6" t="s">
        <v>437</v>
      </c>
      <c r="AF13" s="6" t="s">
        <v>447</v>
      </c>
      <c r="AG13" s="6" t="s">
        <v>454</v>
      </c>
      <c r="AH13" s="6" t="s">
        <v>465</v>
      </c>
      <c r="AI13" s="6" t="s">
        <v>473</v>
      </c>
      <c r="AJ13" s="6" t="s">
        <v>465</v>
      </c>
      <c r="AK13" s="6" t="s">
        <v>489</v>
      </c>
      <c r="AL13" s="6" t="s">
        <v>495</v>
      </c>
      <c r="AM13" s="6" t="s">
        <v>502</v>
      </c>
      <c r="AN13" s="6" t="s">
        <v>508</v>
      </c>
      <c r="AO13" s="6" t="s">
        <v>514</v>
      </c>
      <c r="AP13" s="6" t="s">
        <v>521</v>
      </c>
      <c r="AQ13" s="6" t="s">
        <v>526</v>
      </c>
      <c r="AR13" s="6" t="s">
        <v>532</v>
      </c>
      <c r="AS13" s="6" t="s">
        <v>538</v>
      </c>
      <c r="AT13" s="6" t="s">
        <v>542</v>
      </c>
      <c r="AU13" s="6" t="s">
        <v>542</v>
      </c>
      <c r="AV13" s="6" t="s">
        <v>551</v>
      </c>
      <c r="AW13" s="6" t="s">
        <v>562</v>
      </c>
      <c r="AX13" s="6" t="s">
        <v>570</v>
      </c>
      <c r="AY13" s="6" t="s">
        <v>578</v>
      </c>
      <c r="AZ13" s="6" t="s">
        <v>584</v>
      </c>
      <c r="BA13" s="6" t="s">
        <v>570</v>
      </c>
      <c r="BB13" s="6" t="s">
        <v>589</v>
      </c>
      <c r="BC13" s="6" t="s">
        <v>595</v>
      </c>
      <c r="BD13" s="6" t="s">
        <v>601</v>
      </c>
      <c r="BE13" s="6" t="s">
        <v>605</v>
      </c>
      <c r="BF13" s="6" t="s">
        <v>611</v>
      </c>
      <c r="BG13" s="6" t="s">
        <v>614</v>
      </c>
      <c r="BH13" s="6" t="s">
        <v>620</v>
      </c>
      <c r="BI13" s="6" t="s">
        <v>626</v>
      </c>
    </row>
    <row r="14" spans="1:61" ht="18" customHeight="1" x14ac:dyDescent="0.3">
      <c r="B14" s="1"/>
      <c r="C14" s="1"/>
    </row>
    <row r="15" spans="1:61" ht="18" customHeight="1" x14ac:dyDescent="0.3">
      <c r="A15" s="1" t="s">
        <v>12</v>
      </c>
      <c r="B15" s="1"/>
      <c r="C15" s="1"/>
      <c r="E15" t="s">
        <v>627</v>
      </c>
      <c r="F15" t="s">
        <v>627</v>
      </c>
      <c r="G15" t="s">
        <v>627</v>
      </c>
      <c r="H15" t="s">
        <v>627</v>
      </c>
      <c r="I15" t="s">
        <v>627</v>
      </c>
      <c r="J15" t="s">
        <v>627</v>
      </c>
      <c r="K15" t="s">
        <v>627</v>
      </c>
      <c r="L15" t="s">
        <v>627</v>
      </c>
      <c r="M15" t="s">
        <v>627</v>
      </c>
      <c r="N15" t="s">
        <v>627</v>
      </c>
      <c r="O15" t="s">
        <v>627</v>
      </c>
      <c r="P15" t="s">
        <v>627</v>
      </c>
      <c r="Q15" t="s">
        <v>627</v>
      </c>
      <c r="R15" t="s">
        <v>627</v>
      </c>
      <c r="S15" t="s">
        <v>627</v>
      </c>
      <c r="T15" t="s">
        <v>627</v>
      </c>
      <c r="U15" t="s">
        <v>627</v>
      </c>
      <c r="V15" t="s">
        <v>627</v>
      </c>
      <c r="W15" t="s">
        <v>627</v>
      </c>
      <c r="X15" t="s">
        <v>627</v>
      </c>
      <c r="Y15" t="s">
        <v>627</v>
      </c>
      <c r="Z15" t="s">
        <v>627</v>
      </c>
      <c r="AA15" t="s">
        <v>627</v>
      </c>
      <c r="AB15" t="s">
        <v>627</v>
      </c>
      <c r="AC15" t="s">
        <v>627</v>
      </c>
      <c r="AD15" t="s">
        <v>627</v>
      </c>
      <c r="AE15" t="s">
        <v>627</v>
      </c>
      <c r="AF15" t="s">
        <v>627</v>
      </c>
      <c r="AG15" t="s">
        <v>627</v>
      </c>
      <c r="AH15" t="s">
        <v>627</v>
      </c>
      <c r="AI15" t="s">
        <v>627</v>
      </c>
      <c r="AJ15" t="s">
        <v>627</v>
      </c>
      <c r="AK15" t="s">
        <v>627</v>
      </c>
      <c r="AL15" t="s">
        <v>627</v>
      </c>
      <c r="AM15" t="s">
        <v>627</v>
      </c>
      <c r="AN15" t="s">
        <v>627</v>
      </c>
      <c r="AO15" t="s">
        <v>627</v>
      </c>
      <c r="AP15" t="s">
        <v>627</v>
      </c>
      <c r="AQ15" t="s">
        <v>627</v>
      </c>
      <c r="AR15" t="s">
        <v>627</v>
      </c>
      <c r="AS15" t="s">
        <v>627</v>
      </c>
      <c r="AT15" t="s">
        <v>627</v>
      </c>
      <c r="AU15" t="s">
        <v>627</v>
      </c>
      <c r="AV15" t="s">
        <v>627</v>
      </c>
      <c r="AW15" t="s">
        <v>627</v>
      </c>
      <c r="AX15" t="s">
        <v>627</v>
      </c>
      <c r="AY15" t="s">
        <v>627</v>
      </c>
      <c r="AZ15" t="s">
        <v>627</v>
      </c>
      <c r="BA15" t="s">
        <v>627</v>
      </c>
      <c r="BB15" t="s">
        <v>627</v>
      </c>
      <c r="BC15" t="s">
        <v>627</v>
      </c>
      <c r="BD15" t="s">
        <v>627</v>
      </c>
      <c r="BE15" t="s">
        <v>627</v>
      </c>
      <c r="BF15" t="s">
        <v>627</v>
      </c>
      <c r="BG15" t="s">
        <v>627</v>
      </c>
      <c r="BH15" t="s">
        <v>627</v>
      </c>
      <c r="BI15" t="s">
        <v>627</v>
      </c>
    </row>
    <row r="16" spans="1:61" ht="18" customHeight="1" x14ac:dyDescent="0.3">
      <c r="A16" s="1" t="s">
        <v>0</v>
      </c>
      <c r="B16" s="1"/>
      <c r="C16" s="1"/>
      <c r="E16" t="str">
        <f>E1</f>
        <v>AXI 2808/16 GOLD LINE V2 LONG</v>
      </c>
      <c r="G16" t="str">
        <f t="shared" ref="G16:AL16" si="0">G1</f>
        <v>AXI 2808/24 GOLD LINE V2 LONG</v>
      </c>
      <c r="I16" t="str">
        <f t="shared" ref="I16:AN16" si="1">I1</f>
        <v>AXI 2808/20 GOLD LINE V2</v>
      </c>
      <c r="K16" t="str">
        <f t="shared" ref="K16:AP16" si="2">K1</f>
        <v>AXI 2814/10 GOLD LINE V2 LONG</v>
      </c>
      <c r="M16" t="str">
        <f t="shared" ref="M16:AR16" si="3">M1</f>
        <v>AXI 2814/16 GOLD LINE V2 LONG</v>
      </c>
      <c r="O16" t="str">
        <f t="shared" ref="O16:BI16" si="4">O1</f>
        <v>AXI 2820/8 GOLD LINE V2 LONG</v>
      </c>
      <c r="Q16" t="str">
        <f t="shared" ref="Q16:BI16" si="5">Q1</f>
        <v>AXI 2820/12 GOLD LINE V2 LONG</v>
      </c>
      <c r="S16" t="str">
        <f t="shared" ref="S16:BI16" si="6">S1</f>
        <v>AXI 2814/6D GOLD LINE V2</v>
      </c>
      <c r="U16" t="str">
        <f t="shared" ref="U16:BI16" si="7">U1</f>
        <v>AXI 2814/12 GOLD LINE V2</v>
      </c>
      <c r="W16" t="str">
        <f t="shared" ref="W16:BI16" si="8">W1</f>
        <v>AXI 2814/20 GOLD LINE V2</v>
      </c>
      <c r="Y16" t="str">
        <f t="shared" ref="Y16:BI16" si="9">Y1</f>
        <v>AXI 2820/10 GOLD LINE V2</v>
      </c>
      <c r="AA16" t="str">
        <f t="shared" ref="AA16:BI16" si="10">AA1</f>
        <v>AXI 2820/14 GOLD LINE V2</v>
      </c>
      <c r="AC16" t="str">
        <f t="shared" ref="AC16:BI16" si="11">AC1</f>
        <v>AXI 4120/14 GOLD LINE V2</v>
      </c>
      <c r="AE16" t="str">
        <f t="shared" ref="AE16:BI16" si="12">AE1</f>
        <v>AXI 4120/20 GOLD LINE V2</v>
      </c>
      <c r="AG16" t="str">
        <f t="shared" ref="AG16:BI16" si="13">AG1</f>
        <v>AXI 4130/20 GOLD LINE V2</v>
      </c>
      <c r="AI16" t="str">
        <f t="shared" ref="AI16:BI16" si="14">AI1</f>
        <v>AXI 5320/28 GOLD LINE V2</v>
      </c>
      <c r="AK16" t="str">
        <f t="shared" ref="AK16:BI16" si="15">AK1</f>
        <v>AXI 5325/18 GOLD LINE V2</v>
      </c>
      <c r="AM16" t="str">
        <f t="shared" ref="AM16:BI16" si="16">AM1</f>
        <v>AXI 5325/24 GOLD LINE V2</v>
      </c>
      <c r="AO16" t="str">
        <f t="shared" ref="AO16:BI16" si="17">AO1</f>
        <v>AXI 5320/18 3D EXTREME KV370 V2</v>
      </c>
      <c r="AQ16" t="str">
        <f t="shared" ref="AQ16:BI16" si="18">AQ1</f>
        <v>AXI 5330/24 GOLD LINE V2</v>
      </c>
      <c r="AS16" t="str">
        <f t="shared" ref="AS16:BI16" si="19">AS1</f>
        <v>AXI 5325/16 3D EXTREME KV350 V2</v>
      </c>
      <c r="AU16" t="str">
        <f t="shared" ref="AU16:BI16" si="20">AU1</f>
        <v>AXI 5330/24 3D EXTREME KV197 V2</v>
      </c>
      <c r="AW16" t="str">
        <f t="shared" ref="AW16:BI16" si="21">AW1</f>
        <v>AXI 5345/14 HD GOLD LINE V2</v>
      </c>
      <c r="AY16" t="str">
        <f t="shared" ref="AY16:BI16" si="22">AY1</f>
        <v>AXI 5345/18 HD GOLD LINE V2</v>
      </c>
      <c r="BA16" t="str">
        <f t="shared" ref="BA16:BI16" si="23">BA1</f>
        <v>AXI 5345/16 HD SAILPLANE GOLD LINE V2</v>
      </c>
      <c r="BC16" t="str">
        <f t="shared" ref="BC16:BI16" si="24">BC1</f>
        <v>AXI 2808/24 CYCLONE</v>
      </c>
      <c r="BE16" t="str">
        <f t="shared" ref="BE16:BI16" si="25">BE1</f>
        <v>AXI 2814/16 CYCLONE</v>
      </c>
      <c r="BG16" t="str">
        <f t="shared" ref="BG16:BI16" si="26">BG1</f>
        <v>AXI 2820/12 CYCLONE</v>
      </c>
      <c r="BI16" t="str">
        <f t="shared" ref="BI16" si="27">BI1</f>
        <v>AXI 2826/10 CYCLONE</v>
      </c>
    </row>
    <row r="17" spans="1:62" ht="18" customHeight="1" x14ac:dyDescent="0.3">
      <c r="A17" s="1" t="s">
        <v>1</v>
      </c>
      <c r="B17" s="1"/>
      <c r="C17" s="1"/>
      <c r="E17">
        <v>1820</v>
      </c>
      <c r="F17">
        <v>1490</v>
      </c>
      <c r="G17">
        <v>1190</v>
      </c>
      <c r="H17">
        <v>1820</v>
      </c>
      <c r="I17">
        <v>1490</v>
      </c>
      <c r="J17">
        <v>1190</v>
      </c>
      <c r="K17">
        <v>1640</v>
      </c>
      <c r="L17">
        <v>1390</v>
      </c>
      <c r="M17">
        <v>1035</v>
      </c>
      <c r="N17">
        <v>840</v>
      </c>
      <c r="O17">
        <v>1500</v>
      </c>
      <c r="P17">
        <v>1200</v>
      </c>
      <c r="Q17">
        <v>990</v>
      </c>
      <c r="R17">
        <v>860</v>
      </c>
      <c r="S17">
        <v>2850</v>
      </c>
      <c r="T17">
        <v>1640</v>
      </c>
      <c r="U17">
        <v>1390</v>
      </c>
      <c r="V17">
        <v>1035</v>
      </c>
      <c r="W17">
        <v>840</v>
      </c>
      <c r="X17">
        <v>1500</v>
      </c>
      <c r="Y17">
        <v>1200</v>
      </c>
      <c r="Z17">
        <v>990</v>
      </c>
      <c r="AA17">
        <v>860</v>
      </c>
      <c r="AB17">
        <v>760</v>
      </c>
      <c r="AC17">
        <v>660</v>
      </c>
      <c r="AD17">
        <v>515</v>
      </c>
      <c r="AE17">
        <v>465</v>
      </c>
      <c r="AF17">
        <v>385</v>
      </c>
      <c r="AG17">
        <v>305</v>
      </c>
      <c r="AH17">
        <v>370</v>
      </c>
      <c r="AI17">
        <v>249</v>
      </c>
      <c r="AJ17">
        <v>206</v>
      </c>
      <c r="AK17">
        <v>308</v>
      </c>
      <c r="AL17">
        <v>280</v>
      </c>
      <c r="AM17">
        <v>232</v>
      </c>
      <c r="AN17">
        <v>350</v>
      </c>
      <c r="AO17">
        <v>370</v>
      </c>
      <c r="AP17">
        <v>259</v>
      </c>
      <c r="AQ17">
        <v>197</v>
      </c>
      <c r="AR17">
        <v>235</v>
      </c>
      <c r="AS17">
        <v>350</v>
      </c>
      <c r="AT17">
        <v>280</v>
      </c>
      <c r="AU17">
        <v>197</v>
      </c>
      <c r="AV17">
        <v>235</v>
      </c>
      <c r="AW17">
        <v>225</v>
      </c>
      <c r="AX17">
        <v>195</v>
      </c>
      <c r="AY17">
        <v>171</v>
      </c>
      <c r="AZ17">
        <v>145</v>
      </c>
      <c r="BA17">
        <v>195</v>
      </c>
      <c r="BB17">
        <v>171</v>
      </c>
      <c r="BC17">
        <v>1190</v>
      </c>
      <c r="BD17">
        <v>840</v>
      </c>
      <c r="BE17">
        <v>1035</v>
      </c>
      <c r="BF17">
        <v>860</v>
      </c>
      <c r="BG17">
        <v>990</v>
      </c>
      <c r="BH17">
        <v>760</v>
      </c>
      <c r="BI17">
        <v>920</v>
      </c>
    </row>
    <row r="18" spans="1:62" ht="18" customHeight="1" x14ac:dyDescent="0.3">
      <c r="A18" s="1" t="s">
        <v>2</v>
      </c>
      <c r="B18" s="1"/>
      <c r="C18" s="1"/>
      <c r="E18">
        <f>LEFT(E13,4)*1</f>
        <v>170</v>
      </c>
      <c r="F18">
        <f t="shared" ref="F18:BI18" si="28">LEFT(F13,4)*1</f>
        <v>256</v>
      </c>
      <c r="G18">
        <f t="shared" si="28"/>
        <v>232</v>
      </c>
      <c r="H18">
        <f t="shared" si="28"/>
        <v>170</v>
      </c>
      <c r="I18">
        <f t="shared" si="28"/>
        <v>256</v>
      </c>
      <c r="J18">
        <f t="shared" si="28"/>
        <v>232</v>
      </c>
      <c r="K18">
        <f t="shared" si="28"/>
        <v>460</v>
      </c>
      <c r="L18">
        <f t="shared" si="28"/>
        <v>360</v>
      </c>
      <c r="M18">
        <f t="shared" si="28"/>
        <v>325</v>
      </c>
      <c r="N18">
        <f t="shared" si="28"/>
        <v>355</v>
      </c>
      <c r="O18">
        <f t="shared" si="28"/>
        <v>565</v>
      </c>
      <c r="P18">
        <f t="shared" si="28"/>
        <v>585</v>
      </c>
      <c r="Q18">
        <f t="shared" si="28"/>
        <v>650</v>
      </c>
      <c r="R18">
        <f t="shared" si="28"/>
        <v>520</v>
      </c>
      <c r="S18">
        <f t="shared" si="28"/>
        <v>550</v>
      </c>
      <c r="T18">
        <f t="shared" si="28"/>
        <v>460</v>
      </c>
      <c r="U18">
        <f t="shared" si="28"/>
        <v>360</v>
      </c>
      <c r="V18">
        <f t="shared" si="28"/>
        <v>325</v>
      </c>
      <c r="W18">
        <f t="shared" si="28"/>
        <v>355</v>
      </c>
      <c r="X18">
        <f t="shared" si="28"/>
        <v>565</v>
      </c>
      <c r="Y18">
        <f t="shared" si="28"/>
        <v>585</v>
      </c>
      <c r="Z18">
        <f t="shared" si="28"/>
        <v>650</v>
      </c>
      <c r="AA18">
        <f t="shared" si="28"/>
        <v>520</v>
      </c>
      <c r="AB18">
        <f t="shared" si="28"/>
        <v>655</v>
      </c>
      <c r="AC18">
        <f t="shared" si="28"/>
        <v>1015</v>
      </c>
      <c r="AD18">
        <f t="shared" si="28"/>
        <v>1500</v>
      </c>
      <c r="AE18">
        <f t="shared" si="28"/>
        <v>1160</v>
      </c>
      <c r="AF18">
        <f t="shared" si="28"/>
        <v>1780</v>
      </c>
      <c r="AG18">
        <f t="shared" si="28"/>
        <v>1650</v>
      </c>
      <c r="AH18">
        <f t="shared" si="28"/>
        <v>1850</v>
      </c>
      <c r="AI18">
        <f t="shared" si="28"/>
        <v>1600</v>
      </c>
      <c r="AJ18">
        <f t="shared" si="28"/>
        <v>1850</v>
      </c>
      <c r="AK18">
        <f t="shared" si="28"/>
        <v>2440</v>
      </c>
      <c r="AL18">
        <f t="shared" si="28"/>
        <v>2430</v>
      </c>
      <c r="AM18">
        <f t="shared" si="28"/>
        <v>2850</v>
      </c>
      <c r="AN18">
        <f t="shared" si="28"/>
        <v>2650</v>
      </c>
      <c r="AO18">
        <f t="shared" si="28"/>
        <v>1900</v>
      </c>
      <c r="AP18">
        <f t="shared" si="28"/>
        <v>2870</v>
      </c>
      <c r="AQ18">
        <f t="shared" si="28"/>
        <v>2220</v>
      </c>
      <c r="AR18">
        <f t="shared" si="28"/>
        <v>2780</v>
      </c>
      <c r="AS18">
        <f t="shared" si="28"/>
        <v>2700</v>
      </c>
      <c r="AT18">
        <f t="shared" si="28"/>
        <v>2500</v>
      </c>
      <c r="AU18">
        <f t="shared" si="28"/>
        <v>2500</v>
      </c>
      <c r="AV18">
        <f t="shared" si="28"/>
        <v>2900</v>
      </c>
      <c r="AW18">
        <f t="shared" si="28"/>
        <v>4200</v>
      </c>
      <c r="AX18">
        <f t="shared" si="28"/>
        <v>4195</v>
      </c>
      <c r="AY18">
        <f t="shared" si="28"/>
        <v>3510</v>
      </c>
      <c r="AZ18">
        <f t="shared" si="28"/>
        <v>3870</v>
      </c>
      <c r="BA18">
        <f t="shared" si="28"/>
        <v>4195</v>
      </c>
      <c r="BB18">
        <f t="shared" si="28"/>
        <v>3500</v>
      </c>
      <c r="BC18">
        <f t="shared" si="28"/>
        <v>240</v>
      </c>
      <c r="BD18">
        <f t="shared" si="28"/>
        <v>365</v>
      </c>
      <c r="BE18">
        <f t="shared" si="28"/>
        <v>335</v>
      </c>
      <c r="BF18">
        <f t="shared" si="28"/>
        <v>530</v>
      </c>
      <c r="BG18">
        <f t="shared" si="28"/>
        <v>660</v>
      </c>
      <c r="BH18">
        <f t="shared" si="28"/>
        <v>665</v>
      </c>
      <c r="BI18">
        <f t="shared" si="28"/>
        <v>675</v>
      </c>
    </row>
    <row r="19" spans="1:62" ht="18" customHeight="1" x14ac:dyDescent="0.3">
      <c r="A19" s="1" t="s">
        <v>3</v>
      </c>
      <c r="B19" s="1"/>
      <c r="C19" s="1"/>
    </row>
    <row r="20" spans="1:62" ht="18" customHeight="1" x14ac:dyDescent="0.3">
      <c r="A20" s="1" t="s">
        <v>4</v>
      </c>
      <c r="B20" s="1"/>
      <c r="C20" s="1"/>
    </row>
    <row r="21" spans="1:62" ht="18" customHeight="1" x14ac:dyDescent="0.3">
      <c r="A21" s="1" t="s">
        <v>21</v>
      </c>
      <c r="B21" s="1"/>
      <c r="C21" s="1"/>
    </row>
    <row r="22" spans="1:62" ht="18" customHeight="1" x14ac:dyDescent="0.3">
      <c r="A22" s="1" t="s">
        <v>5</v>
      </c>
      <c r="B22" s="1"/>
      <c r="C22" s="1"/>
    </row>
    <row r="23" spans="1:62" ht="18" customHeight="1" x14ac:dyDescent="0.3">
      <c r="A23" s="1" t="s">
        <v>6</v>
      </c>
      <c r="B23" s="1"/>
      <c r="C23" s="1"/>
      <c r="E23">
        <v>2</v>
      </c>
      <c r="F23">
        <f>SUBSTITUTE(LEFT(F7,3),",",".")*1</f>
        <v>1.2</v>
      </c>
      <c r="G23">
        <v>1</v>
      </c>
      <c r="H23">
        <v>2</v>
      </c>
      <c r="I23">
        <f t="shared" ref="G23:BI23" si="29">SUBSTITUTE(LEFT(I7,3),",",".")*1</f>
        <v>1.3</v>
      </c>
      <c r="J23">
        <v>1</v>
      </c>
      <c r="K23">
        <f t="shared" si="29"/>
        <v>2.2000000000000002</v>
      </c>
      <c r="L23">
        <f t="shared" si="29"/>
        <v>1.7</v>
      </c>
      <c r="M23">
        <v>1</v>
      </c>
      <c r="N23">
        <f t="shared" si="29"/>
        <v>0.6</v>
      </c>
      <c r="O23">
        <f t="shared" si="29"/>
        <v>3.2</v>
      </c>
      <c r="P23">
        <f t="shared" si="29"/>
        <v>2.2000000000000002</v>
      </c>
      <c r="Q23">
        <f t="shared" si="29"/>
        <v>1.6</v>
      </c>
      <c r="R23">
        <f t="shared" si="29"/>
        <v>1.6</v>
      </c>
      <c r="S23">
        <f t="shared" si="29"/>
        <v>4.5</v>
      </c>
      <c r="T23">
        <f t="shared" si="29"/>
        <v>2.2999999999999998</v>
      </c>
      <c r="U23">
        <f t="shared" si="29"/>
        <v>1.8</v>
      </c>
      <c r="V23">
        <v>1</v>
      </c>
      <c r="W23">
        <f t="shared" si="29"/>
        <v>0.7</v>
      </c>
      <c r="X23">
        <f t="shared" si="29"/>
        <v>3.3</v>
      </c>
      <c r="Y23">
        <f t="shared" si="29"/>
        <v>2.2999999999999998</v>
      </c>
      <c r="Z23">
        <f t="shared" si="29"/>
        <v>1.7</v>
      </c>
      <c r="AA23">
        <f t="shared" si="29"/>
        <v>1.7</v>
      </c>
      <c r="AB23">
        <f t="shared" si="29"/>
        <v>1.2</v>
      </c>
      <c r="AC23">
        <f t="shared" si="29"/>
        <v>1.9</v>
      </c>
      <c r="AD23">
        <f t="shared" si="29"/>
        <v>1.3</v>
      </c>
      <c r="AE23">
        <f t="shared" si="29"/>
        <v>1.4</v>
      </c>
      <c r="AF23">
        <f t="shared" si="29"/>
        <v>1.2</v>
      </c>
      <c r="AG23">
        <f t="shared" si="29"/>
        <v>1.1000000000000001</v>
      </c>
      <c r="AH23">
        <f t="shared" si="29"/>
        <v>1.3</v>
      </c>
      <c r="AI23">
        <f t="shared" si="29"/>
        <v>1.3</v>
      </c>
      <c r="AJ23">
        <f t="shared" si="29"/>
        <v>1.1000000000000001</v>
      </c>
      <c r="AK23">
        <f t="shared" si="29"/>
        <v>1.6</v>
      </c>
      <c r="AL23">
        <f t="shared" si="29"/>
        <v>1.9</v>
      </c>
      <c r="AM23">
        <f t="shared" si="29"/>
        <v>1.6</v>
      </c>
      <c r="AN23">
        <v>2</v>
      </c>
      <c r="AO23">
        <f t="shared" si="29"/>
        <v>1.3</v>
      </c>
      <c r="AP23">
        <f t="shared" si="29"/>
        <v>1.9</v>
      </c>
      <c r="AQ23">
        <f t="shared" si="29"/>
        <v>1.4</v>
      </c>
      <c r="AR23">
        <f t="shared" si="29"/>
        <v>1.7</v>
      </c>
      <c r="AS23">
        <v>2</v>
      </c>
      <c r="AT23">
        <f t="shared" si="29"/>
        <v>1.9</v>
      </c>
      <c r="AU23">
        <f t="shared" si="29"/>
        <v>1.4</v>
      </c>
      <c r="AV23">
        <f t="shared" si="29"/>
        <v>1.7</v>
      </c>
      <c r="AW23">
        <f t="shared" si="29"/>
        <v>2.5</v>
      </c>
      <c r="AX23">
        <v>2</v>
      </c>
      <c r="AY23">
        <f t="shared" si="29"/>
        <v>1.5</v>
      </c>
      <c r="AZ23">
        <f t="shared" si="29"/>
        <v>1.5</v>
      </c>
      <c r="BA23">
        <v>2</v>
      </c>
      <c r="BB23">
        <f t="shared" si="29"/>
        <v>1.5</v>
      </c>
      <c r="BC23">
        <v>1</v>
      </c>
      <c r="BD23">
        <f t="shared" si="29"/>
        <v>0.6</v>
      </c>
      <c r="BE23">
        <v>1</v>
      </c>
      <c r="BF23">
        <f t="shared" si="29"/>
        <v>1.6</v>
      </c>
      <c r="BG23">
        <f t="shared" si="29"/>
        <v>1.6</v>
      </c>
      <c r="BH23">
        <f t="shared" si="29"/>
        <v>1.2</v>
      </c>
      <c r="BI23">
        <f t="shared" si="29"/>
        <v>1.2</v>
      </c>
      <c r="BJ23" s="12"/>
    </row>
    <row r="24" spans="1:62" ht="18" customHeight="1" x14ac:dyDescent="0.3">
      <c r="A24" s="1" t="s">
        <v>7</v>
      </c>
      <c r="B24" s="1"/>
      <c r="C24" s="1"/>
    </row>
    <row r="25" spans="1:62" ht="18" customHeight="1" x14ac:dyDescent="0.3">
      <c r="A25" s="1" t="s">
        <v>8</v>
      </c>
      <c r="B25" s="1"/>
      <c r="C25" s="1"/>
      <c r="E25">
        <f>LEFT(E9,3)*1</f>
        <v>75</v>
      </c>
      <c r="F25">
        <f t="shared" ref="F25:BI25" si="30">LEFT(F9,3)*1</f>
        <v>105</v>
      </c>
      <c r="G25">
        <f t="shared" si="30"/>
        <v>115</v>
      </c>
      <c r="H25">
        <f t="shared" si="30"/>
        <v>75</v>
      </c>
      <c r="I25">
        <f t="shared" si="30"/>
        <v>105</v>
      </c>
      <c r="J25">
        <f t="shared" si="30"/>
        <v>115</v>
      </c>
      <c r="K25">
        <f t="shared" si="30"/>
        <v>37</v>
      </c>
      <c r="L25">
        <f t="shared" si="30"/>
        <v>53</v>
      </c>
      <c r="M25">
        <f t="shared" si="30"/>
        <v>85</v>
      </c>
      <c r="N25">
        <f t="shared" si="30"/>
        <v>145</v>
      </c>
      <c r="O25">
        <f t="shared" si="30"/>
        <v>26</v>
      </c>
      <c r="P25">
        <f t="shared" si="30"/>
        <v>39</v>
      </c>
      <c r="Q25">
        <f t="shared" si="30"/>
        <v>59</v>
      </c>
      <c r="R25">
        <f t="shared" si="30"/>
        <v>78</v>
      </c>
      <c r="S25">
        <f t="shared" si="30"/>
        <v>22</v>
      </c>
      <c r="T25">
        <f t="shared" si="30"/>
        <v>37</v>
      </c>
      <c r="U25">
        <f t="shared" si="30"/>
        <v>53</v>
      </c>
      <c r="V25">
        <f t="shared" si="30"/>
        <v>85</v>
      </c>
      <c r="W25">
        <f t="shared" si="30"/>
        <v>145</v>
      </c>
      <c r="X25">
        <f t="shared" si="30"/>
        <v>26</v>
      </c>
      <c r="Y25">
        <f t="shared" si="30"/>
        <v>39</v>
      </c>
      <c r="Z25">
        <f t="shared" si="30"/>
        <v>59</v>
      </c>
      <c r="AA25">
        <f t="shared" si="30"/>
        <v>78</v>
      </c>
      <c r="AB25">
        <f t="shared" si="30"/>
        <v>62</v>
      </c>
      <c r="AC25">
        <f t="shared" si="30"/>
        <v>41</v>
      </c>
      <c r="AD25">
        <f t="shared" si="30"/>
        <v>70</v>
      </c>
      <c r="AE25">
        <f t="shared" si="30"/>
        <v>82</v>
      </c>
      <c r="AF25">
        <f t="shared" si="30"/>
        <v>63</v>
      </c>
      <c r="AG25">
        <f t="shared" si="30"/>
        <v>99</v>
      </c>
      <c r="AH25">
        <f t="shared" si="30"/>
        <v>23</v>
      </c>
      <c r="AI25">
        <f t="shared" si="30"/>
        <v>57</v>
      </c>
      <c r="AJ25">
        <f t="shared" si="30"/>
        <v>84</v>
      </c>
      <c r="AK25">
        <f t="shared" si="30"/>
        <v>32</v>
      </c>
      <c r="AL25">
        <f t="shared" si="30"/>
        <v>37</v>
      </c>
      <c r="AM25">
        <f t="shared" si="30"/>
        <v>45</v>
      </c>
      <c r="AN25">
        <f t="shared" si="30"/>
        <v>26</v>
      </c>
      <c r="AO25">
        <f t="shared" si="30"/>
        <v>23</v>
      </c>
      <c r="AP25">
        <f t="shared" si="30"/>
        <v>32</v>
      </c>
      <c r="AQ25">
        <f t="shared" si="30"/>
        <v>57</v>
      </c>
      <c r="AR25">
        <f t="shared" si="30"/>
        <v>45</v>
      </c>
      <c r="AS25">
        <f t="shared" si="30"/>
        <v>26</v>
      </c>
      <c r="AT25">
        <f t="shared" si="30"/>
        <v>37</v>
      </c>
      <c r="AU25">
        <f t="shared" si="30"/>
        <v>57</v>
      </c>
      <c r="AV25">
        <f t="shared" si="30"/>
        <v>45</v>
      </c>
      <c r="AW25">
        <f t="shared" si="30"/>
        <v>27</v>
      </c>
      <c r="AX25">
        <f t="shared" si="30"/>
        <v>34</v>
      </c>
      <c r="AY25">
        <f t="shared" si="30"/>
        <v>42</v>
      </c>
      <c r="AZ25">
        <f t="shared" si="30"/>
        <v>42</v>
      </c>
      <c r="BA25">
        <f t="shared" si="30"/>
        <v>34</v>
      </c>
      <c r="BB25">
        <f t="shared" si="30"/>
        <v>42</v>
      </c>
      <c r="BC25">
        <f t="shared" si="30"/>
        <v>115</v>
      </c>
      <c r="BD25">
        <f t="shared" si="30"/>
        <v>145</v>
      </c>
      <c r="BE25">
        <f t="shared" si="30"/>
        <v>85</v>
      </c>
      <c r="BF25">
        <f t="shared" si="30"/>
        <v>78</v>
      </c>
      <c r="BG25">
        <f t="shared" si="30"/>
        <v>59</v>
      </c>
      <c r="BH25">
        <f t="shared" si="30"/>
        <v>62</v>
      </c>
      <c r="BI25">
        <f t="shared" si="30"/>
        <v>42</v>
      </c>
    </row>
    <row r="26" spans="1:62" ht="18" customHeight="1" x14ac:dyDescent="0.3">
      <c r="A26" s="1" t="s">
        <v>9</v>
      </c>
      <c r="B26" s="1"/>
      <c r="C26" s="1"/>
      <c r="E26">
        <f>LEFT(E12,3)*1</f>
        <v>85</v>
      </c>
      <c r="F26">
        <f t="shared" ref="F26:BI26" si="31">LEFT(F12,3)*1</f>
        <v>85</v>
      </c>
      <c r="G26">
        <f t="shared" si="31"/>
        <v>85</v>
      </c>
      <c r="H26">
        <f t="shared" si="31"/>
        <v>77</v>
      </c>
      <c r="I26">
        <f t="shared" si="31"/>
        <v>77</v>
      </c>
      <c r="J26">
        <f t="shared" si="31"/>
        <v>77</v>
      </c>
      <c r="K26">
        <f t="shared" si="31"/>
        <v>115</v>
      </c>
      <c r="L26">
        <f t="shared" si="31"/>
        <v>115</v>
      </c>
      <c r="M26">
        <f t="shared" si="31"/>
        <v>115</v>
      </c>
      <c r="N26">
        <f t="shared" si="31"/>
        <v>115</v>
      </c>
      <c r="O26">
        <f t="shared" si="31"/>
        <v>158</v>
      </c>
      <c r="P26">
        <f t="shared" si="31"/>
        <v>158</v>
      </c>
      <c r="Q26">
        <f t="shared" si="31"/>
        <v>158</v>
      </c>
      <c r="R26">
        <f t="shared" si="31"/>
        <v>158</v>
      </c>
      <c r="S26">
        <f t="shared" si="31"/>
        <v>107</v>
      </c>
      <c r="T26">
        <f t="shared" si="31"/>
        <v>107</v>
      </c>
      <c r="U26">
        <f t="shared" si="31"/>
        <v>107</v>
      </c>
      <c r="V26">
        <f t="shared" si="31"/>
        <v>107</v>
      </c>
      <c r="W26">
        <f t="shared" si="31"/>
        <v>107</v>
      </c>
      <c r="X26">
        <f t="shared" si="31"/>
        <v>148</v>
      </c>
      <c r="Y26">
        <f t="shared" si="31"/>
        <v>148</v>
      </c>
      <c r="Z26">
        <f t="shared" si="31"/>
        <v>148</v>
      </c>
      <c r="AA26">
        <f t="shared" si="31"/>
        <v>148</v>
      </c>
      <c r="AB26">
        <f t="shared" si="31"/>
        <v>187</v>
      </c>
      <c r="AC26">
        <f t="shared" si="31"/>
        <v>315</v>
      </c>
      <c r="AD26">
        <f t="shared" si="31"/>
        <v>315</v>
      </c>
      <c r="AE26">
        <f t="shared" si="31"/>
        <v>315</v>
      </c>
      <c r="AF26">
        <f t="shared" si="31"/>
        <v>410</v>
      </c>
      <c r="AG26">
        <f t="shared" si="31"/>
        <v>410</v>
      </c>
      <c r="AH26">
        <f t="shared" si="31"/>
        <v>515</v>
      </c>
      <c r="AI26">
        <f t="shared" si="31"/>
        <v>515</v>
      </c>
      <c r="AJ26">
        <f t="shared" si="31"/>
        <v>515</v>
      </c>
      <c r="AK26">
        <f t="shared" si="31"/>
        <v>595</v>
      </c>
      <c r="AL26">
        <f t="shared" si="31"/>
        <v>595</v>
      </c>
      <c r="AM26">
        <f t="shared" si="31"/>
        <v>595</v>
      </c>
      <c r="AN26">
        <f t="shared" si="31"/>
        <v>595</v>
      </c>
      <c r="AO26">
        <f t="shared" si="31"/>
        <v>530</v>
      </c>
      <c r="AP26">
        <f t="shared" si="31"/>
        <v>672</v>
      </c>
      <c r="AQ26">
        <f t="shared" si="31"/>
        <v>672</v>
      </c>
      <c r="AR26">
        <f t="shared" si="31"/>
        <v>672</v>
      </c>
      <c r="AS26">
        <f t="shared" si="31"/>
        <v>640</v>
      </c>
      <c r="AT26">
        <f t="shared" si="31"/>
        <v>640</v>
      </c>
      <c r="AU26">
        <f t="shared" si="31"/>
        <v>690</v>
      </c>
      <c r="AV26">
        <f t="shared" si="31"/>
        <v>690</v>
      </c>
      <c r="AW26">
        <f t="shared" si="31"/>
        <v>995</v>
      </c>
      <c r="AX26">
        <f t="shared" si="31"/>
        <v>995</v>
      </c>
      <c r="AY26">
        <f t="shared" si="31"/>
        <v>995</v>
      </c>
      <c r="AZ26">
        <f t="shared" si="31"/>
        <v>995</v>
      </c>
      <c r="BA26">
        <f t="shared" si="31"/>
        <v>995</v>
      </c>
      <c r="BB26">
        <f t="shared" si="31"/>
        <v>995</v>
      </c>
      <c r="BC26">
        <f t="shared" si="31"/>
        <v>130</v>
      </c>
      <c r="BD26">
        <f t="shared" si="31"/>
        <v>164</v>
      </c>
      <c r="BE26">
        <f t="shared" si="31"/>
        <v>164</v>
      </c>
      <c r="BF26">
        <f t="shared" si="31"/>
        <v>197</v>
      </c>
      <c r="BG26">
        <f t="shared" si="31"/>
        <v>158</v>
      </c>
      <c r="BH26">
        <f t="shared" si="31"/>
        <v>230</v>
      </c>
      <c r="BI26">
        <f t="shared" si="31"/>
        <v>230</v>
      </c>
    </row>
    <row r="27" spans="1:62" ht="18" customHeight="1" x14ac:dyDescent="0.3">
      <c r="A27" s="1" t="s">
        <v>15</v>
      </c>
      <c r="B27" s="1"/>
      <c r="C27" s="1"/>
      <c r="E27">
        <f>LEFT(RIGHT(E10,5),2)*1</f>
        <v>39</v>
      </c>
      <c r="F27">
        <f t="shared" ref="F27:BI27" si="32">LEFT(RIGHT(F10,5),2)*1</f>
        <v>39</v>
      </c>
      <c r="G27">
        <f t="shared" si="32"/>
        <v>39</v>
      </c>
      <c r="H27">
        <v>31.5</v>
      </c>
      <c r="I27">
        <v>31.5</v>
      </c>
      <c r="J27">
        <v>31.5</v>
      </c>
      <c r="K27">
        <f t="shared" si="32"/>
        <v>45</v>
      </c>
      <c r="L27">
        <f t="shared" si="32"/>
        <v>45</v>
      </c>
      <c r="M27">
        <f t="shared" si="32"/>
        <v>45</v>
      </c>
      <c r="N27">
        <f t="shared" si="32"/>
        <v>45</v>
      </c>
      <c r="O27">
        <f t="shared" si="32"/>
        <v>52</v>
      </c>
      <c r="P27">
        <f t="shared" si="32"/>
        <v>52</v>
      </c>
      <c r="Q27">
        <f t="shared" si="32"/>
        <v>52</v>
      </c>
      <c r="R27">
        <f t="shared" si="32"/>
        <v>52</v>
      </c>
      <c r="S27">
        <v>37.5</v>
      </c>
      <c r="T27">
        <v>37.5</v>
      </c>
      <c r="U27">
        <v>37.5</v>
      </c>
      <c r="V27">
        <v>37.5</v>
      </c>
      <c r="W27">
        <v>37.5</v>
      </c>
      <c r="X27">
        <f t="shared" si="32"/>
        <v>46</v>
      </c>
      <c r="Y27">
        <f t="shared" si="32"/>
        <v>46</v>
      </c>
      <c r="Z27">
        <f t="shared" si="32"/>
        <v>46</v>
      </c>
      <c r="AA27">
        <f t="shared" si="32"/>
        <v>44</v>
      </c>
      <c r="AB27">
        <v>57.5</v>
      </c>
      <c r="AC27">
        <v>54.4</v>
      </c>
      <c r="AD27">
        <v>54.4</v>
      </c>
      <c r="AE27">
        <v>54.4</v>
      </c>
      <c r="AF27">
        <v>64.400000000000006</v>
      </c>
      <c r="AG27">
        <v>64.400000000000006</v>
      </c>
      <c r="AH27">
        <v>59.2</v>
      </c>
      <c r="AI27">
        <v>59.2</v>
      </c>
      <c r="AJ27">
        <v>59.2</v>
      </c>
      <c r="AK27">
        <v>63.2</v>
      </c>
      <c r="AL27">
        <v>63.2</v>
      </c>
      <c r="AM27">
        <v>63.2</v>
      </c>
      <c r="AN27">
        <v>63.2</v>
      </c>
      <c r="AO27">
        <v>55.2</v>
      </c>
      <c r="AP27">
        <v>68.2</v>
      </c>
      <c r="AQ27">
        <v>68.2</v>
      </c>
      <c r="AR27">
        <v>68.2</v>
      </c>
      <c r="AS27">
        <v>61.2</v>
      </c>
      <c r="AT27">
        <v>61.2</v>
      </c>
      <c r="AU27">
        <v>65.2</v>
      </c>
      <c r="AV27">
        <v>65.2</v>
      </c>
      <c r="AW27">
        <v>84.3</v>
      </c>
      <c r="AX27">
        <v>84.3</v>
      </c>
      <c r="AY27">
        <v>84.3</v>
      </c>
      <c r="AZ27">
        <v>84.3</v>
      </c>
      <c r="BA27">
        <v>84.3</v>
      </c>
      <c r="BB27">
        <v>84.3</v>
      </c>
      <c r="BC27">
        <f t="shared" si="32"/>
        <v>57</v>
      </c>
      <c r="BD27">
        <f t="shared" si="32"/>
        <v>63</v>
      </c>
      <c r="BE27">
        <f t="shared" si="32"/>
        <v>63</v>
      </c>
      <c r="BF27">
        <f t="shared" si="32"/>
        <v>69</v>
      </c>
      <c r="BG27">
        <f t="shared" si="32"/>
        <v>69</v>
      </c>
      <c r="BH27">
        <f t="shared" si="32"/>
        <v>75</v>
      </c>
      <c r="BI27">
        <f t="shared" si="32"/>
        <v>75</v>
      </c>
    </row>
    <row r="28" spans="1:62" x14ac:dyDescent="0.3">
      <c r="A28" s="1" t="s">
        <v>16</v>
      </c>
      <c r="E28">
        <f>LEFT(E10,2)*1</f>
        <v>35</v>
      </c>
      <c r="F28">
        <f t="shared" ref="F28:BI28" si="33">LEFT(F10,2)*1</f>
        <v>35</v>
      </c>
      <c r="G28">
        <f t="shared" si="33"/>
        <v>35</v>
      </c>
      <c r="H28">
        <f t="shared" si="33"/>
        <v>35</v>
      </c>
      <c r="I28">
        <f t="shared" si="33"/>
        <v>35</v>
      </c>
      <c r="J28">
        <f t="shared" si="33"/>
        <v>35</v>
      </c>
      <c r="K28">
        <f t="shared" si="33"/>
        <v>35</v>
      </c>
      <c r="L28">
        <f t="shared" si="33"/>
        <v>35</v>
      </c>
      <c r="M28">
        <f t="shared" si="33"/>
        <v>35</v>
      </c>
      <c r="N28">
        <f t="shared" si="33"/>
        <v>35</v>
      </c>
      <c r="O28">
        <f t="shared" si="33"/>
        <v>35</v>
      </c>
      <c r="P28">
        <f t="shared" si="33"/>
        <v>35</v>
      </c>
      <c r="Q28">
        <f t="shared" si="33"/>
        <v>35</v>
      </c>
      <c r="R28">
        <f t="shared" si="33"/>
        <v>35</v>
      </c>
      <c r="S28">
        <f t="shared" si="33"/>
        <v>35</v>
      </c>
      <c r="T28">
        <f t="shared" si="33"/>
        <v>35</v>
      </c>
      <c r="U28">
        <f t="shared" si="33"/>
        <v>35</v>
      </c>
      <c r="V28">
        <f t="shared" si="33"/>
        <v>35</v>
      </c>
      <c r="W28">
        <f t="shared" si="33"/>
        <v>35</v>
      </c>
      <c r="X28">
        <f t="shared" si="33"/>
        <v>35</v>
      </c>
      <c r="Y28">
        <f t="shared" si="33"/>
        <v>35</v>
      </c>
      <c r="Z28">
        <f t="shared" si="33"/>
        <v>35</v>
      </c>
      <c r="AA28">
        <f t="shared" si="33"/>
        <v>35</v>
      </c>
      <c r="AB28">
        <f t="shared" si="33"/>
        <v>35</v>
      </c>
      <c r="AC28">
        <f t="shared" si="33"/>
        <v>49</v>
      </c>
      <c r="AD28">
        <f t="shared" si="33"/>
        <v>49</v>
      </c>
      <c r="AE28">
        <f t="shared" si="33"/>
        <v>49</v>
      </c>
      <c r="AF28">
        <f t="shared" si="33"/>
        <v>49</v>
      </c>
      <c r="AG28">
        <f t="shared" si="33"/>
        <v>49</v>
      </c>
      <c r="AH28">
        <f t="shared" si="33"/>
        <v>63</v>
      </c>
      <c r="AI28">
        <f t="shared" si="33"/>
        <v>63</v>
      </c>
      <c r="AJ28">
        <f t="shared" si="33"/>
        <v>63</v>
      </c>
      <c r="AK28">
        <f t="shared" si="33"/>
        <v>63</v>
      </c>
      <c r="AL28">
        <f t="shared" si="33"/>
        <v>63</v>
      </c>
      <c r="AM28">
        <f t="shared" si="33"/>
        <v>63</v>
      </c>
      <c r="AN28">
        <f t="shared" si="33"/>
        <v>63</v>
      </c>
      <c r="AO28">
        <f t="shared" si="33"/>
        <v>63</v>
      </c>
      <c r="AP28">
        <f t="shared" si="33"/>
        <v>63</v>
      </c>
      <c r="AQ28">
        <f t="shared" si="33"/>
        <v>63</v>
      </c>
      <c r="AR28">
        <f t="shared" si="33"/>
        <v>63</v>
      </c>
      <c r="AS28">
        <f t="shared" si="33"/>
        <v>63</v>
      </c>
      <c r="AT28">
        <f t="shared" si="33"/>
        <v>63</v>
      </c>
      <c r="AU28">
        <f t="shared" si="33"/>
        <v>63</v>
      </c>
      <c r="AV28">
        <f t="shared" si="33"/>
        <v>63</v>
      </c>
      <c r="AW28">
        <f t="shared" si="33"/>
        <v>63</v>
      </c>
      <c r="AX28">
        <f t="shared" si="33"/>
        <v>63</v>
      </c>
      <c r="AY28">
        <f t="shared" si="33"/>
        <v>63</v>
      </c>
      <c r="AZ28">
        <f t="shared" si="33"/>
        <v>63</v>
      </c>
      <c r="BA28">
        <f t="shared" si="33"/>
        <v>63</v>
      </c>
      <c r="BB28">
        <f t="shared" si="33"/>
        <v>63</v>
      </c>
      <c r="BC28">
        <f t="shared" si="33"/>
        <v>40</v>
      </c>
      <c r="BD28">
        <f t="shared" si="33"/>
        <v>40</v>
      </c>
      <c r="BE28">
        <f t="shared" si="33"/>
        <v>40</v>
      </c>
      <c r="BF28">
        <f t="shared" si="33"/>
        <v>40</v>
      </c>
      <c r="BG28">
        <f t="shared" si="33"/>
        <v>40</v>
      </c>
      <c r="BH28">
        <f t="shared" si="33"/>
        <v>40</v>
      </c>
      <c r="BI28">
        <f t="shared" si="33"/>
        <v>40</v>
      </c>
    </row>
    <row r="29" spans="1:62" x14ac:dyDescent="0.3">
      <c r="A29" s="1" t="s">
        <v>10</v>
      </c>
    </row>
    <row r="30" spans="1:62" x14ac:dyDescent="0.3">
      <c r="A30" s="1" t="s">
        <v>11</v>
      </c>
      <c r="E30" t="str">
        <f>E2</f>
        <v>https://www.modelmotors.cz/product/detail/409/</v>
      </c>
      <c r="F30" t="str">
        <f t="shared" ref="F30:BJ30" si="34">F2</f>
        <v>https://www.modelmotors.cz/product/detail/410/</v>
      </c>
      <c r="G30" t="str">
        <f t="shared" si="34"/>
        <v>https://www.modelmotors.cz/product/detail/411/</v>
      </c>
      <c r="H30" t="str">
        <f t="shared" si="34"/>
        <v>https://www.modelmotors.cz/product/detail/364/</v>
      </c>
      <c r="I30" t="str">
        <f t="shared" si="34"/>
        <v>https://www.modelmotors.cz/product/detail/366/</v>
      </c>
      <c r="J30" t="str">
        <f t="shared" si="34"/>
        <v>https://www.modelmotors.cz/product/detail/368/</v>
      </c>
      <c r="K30" t="str">
        <f t="shared" si="34"/>
        <v>https://www.modelmotors.cz/product/detail/412/</v>
      </c>
      <c r="L30" t="str">
        <f t="shared" si="34"/>
        <v>https://www.modelmotors.cz/product/detail/413/</v>
      </c>
      <c r="M30" t="str">
        <f t="shared" si="34"/>
        <v>https://www.modelmotors.cz/product/detail/414/</v>
      </c>
      <c r="N30" t="str">
        <f t="shared" si="34"/>
        <v>https://www.modelmotors.cz/product/detail/415/</v>
      </c>
      <c r="O30" t="str">
        <f t="shared" si="34"/>
        <v>https://www.modelmotors.cz/product/detail/416/</v>
      </c>
      <c r="P30" t="str">
        <f t="shared" si="34"/>
        <v>https://www.modelmotors.cz/product/detail/417/</v>
      </c>
      <c r="Q30" t="str">
        <f t="shared" si="34"/>
        <v>https://www.modelmotors.cz/product/detail/418/</v>
      </c>
      <c r="R30" t="str">
        <f t="shared" si="34"/>
        <v>https://www.modelmotors.cz/product/detail/419/</v>
      </c>
      <c r="S30" t="str">
        <f t="shared" si="34"/>
        <v>https://www.modelmotors.cz/product/detail/370/</v>
      </c>
      <c r="T30" t="str">
        <f t="shared" si="34"/>
        <v>https://www.modelmotors.cz/product/detail/372/</v>
      </c>
      <c r="U30" t="str">
        <f t="shared" si="34"/>
        <v>https://www.modelmotors.cz/product/detail/374/</v>
      </c>
      <c r="V30" t="str">
        <f t="shared" si="34"/>
        <v>https://www.modelmotors.cz/product/detail/376/</v>
      </c>
      <c r="W30" t="str">
        <f t="shared" si="34"/>
        <v>https://www.modelmotors.cz/product/detail/378/</v>
      </c>
      <c r="X30" t="str">
        <f t="shared" si="34"/>
        <v>https://www.modelmotors.cz/product/detail/380/</v>
      </c>
      <c r="Y30" t="str">
        <f t="shared" si="34"/>
        <v>https://www.modelmotors.cz/product/detail/384/</v>
      </c>
      <c r="Z30" t="str">
        <f t="shared" si="34"/>
        <v>https://www.modelmotors.cz/product/detail/386/</v>
      </c>
      <c r="AA30" t="str">
        <f t="shared" si="34"/>
        <v>https://www.modelmotors.cz/product/detail/388/</v>
      </c>
      <c r="AB30" t="str">
        <f t="shared" si="34"/>
        <v>https://www.modelmotors.cz/product/detail/233/</v>
      </c>
      <c r="AC30" t="str">
        <f t="shared" si="34"/>
        <v>https://www.modelmotors.cz/product/detail/272/</v>
      </c>
      <c r="AD30" t="str">
        <f t="shared" si="34"/>
        <v>https://www.modelmotors.cz/product/detail/273/</v>
      </c>
      <c r="AE30" t="str">
        <f t="shared" si="34"/>
        <v>https://www.modelmotors.cz/product/detail/274/</v>
      </c>
      <c r="AF30" t="str">
        <f t="shared" si="34"/>
        <v>https://www.modelmotors.cz/product/detail/275/</v>
      </c>
      <c r="AG30" t="str">
        <f t="shared" si="34"/>
        <v>https://www.modelmotors.cz/product/detail/276/</v>
      </c>
      <c r="AH30" t="str">
        <f t="shared" si="34"/>
        <v>https://www.modelmotors.cz/product/detail/258/</v>
      </c>
      <c r="AI30" t="str">
        <f t="shared" si="34"/>
        <v>https://www.modelmotors.cz/product/detail/259/</v>
      </c>
      <c r="AJ30" t="str">
        <f t="shared" si="34"/>
        <v>https://www.modelmotors.cz/product/detail/260/</v>
      </c>
      <c r="AK30" t="str">
        <f t="shared" si="34"/>
        <v>https://www.modelmotors.cz/product/detail/262/</v>
      </c>
      <c r="AL30" t="str">
        <f t="shared" si="34"/>
        <v>https://www.modelmotors.cz/product/detail/263/</v>
      </c>
      <c r="AM30" t="str">
        <f t="shared" si="34"/>
        <v>https://www.modelmotors.cz/product/detail/264/</v>
      </c>
      <c r="AN30" t="str">
        <f t="shared" si="34"/>
        <v>https://www.modelmotors.cz/product/detail/459/</v>
      </c>
      <c r="AO30" t="str">
        <f t="shared" si="34"/>
        <v>https://www.modelmotors.cz/product/detail/455/</v>
      </c>
      <c r="AP30" t="str">
        <f t="shared" si="34"/>
        <v>https://www.modelmotors.cz/product/detail/265/</v>
      </c>
      <c r="AQ30" t="str">
        <f t="shared" si="34"/>
        <v>https://www.modelmotors.cz/product/detail/266/</v>
      </c>
      <c r="AR30" t="str">
        <f t="shared" si="34"/>
        <v>https://www.modelmotors.cz/product/detail/267/</v>
      </c>
      <c r="AS30" t="str">
        <f t="shared" si="34"/>
        <v>https://www.modelmotors.cz/product/detail/261/</v>
      </c>
      <c r="AT30" t="str">
        <f t="shared" si="34"/>
        <v>https://www.modelmotors.cz/product/detail/458/</v>
      </c>
      <c r="AU30" t="str">
        <f t="shared" si="34"/>
        <v>https://www.modelmotors.cz/product/detail/456/</v>
      </c>
      <c r="AV30" t="str">
        <f t="shared" si="34"/>
        <v>https://www.modelmotors.cz/product/detail/457/</v>
      </c>
      <c r="AW30" t="str">
        <f t="shared" si="34"/>
        <v>https://www.modelmotors.cz/product/detail/268/</v>
      </c>
      <c r="AX30" t="str">
        <f t="shared" si="34"/>
        <v>https://www.modelmotors.cz/product/detail/269/</v>
      </c>
      <c r="AY30" t="str">
        <f t="shared" si="34"/>
        <v>https://www.modelmotors.cz/product/detail/270/</v>
      </c>
      <c r="AZ30" t="str">
        <f t="shared" si="34"/>
        <v>https://www.modelmotors.cz/product/detail/463/</v>
      </c>
      <c r="BA30" t="str">
        <f t="shared" si="34"/>
        <v>https://www.modelmotors.cz/product/detail/466/</v>
      </c>
      <c r="BB30" t="str">
        <f t="shared" si="34"/>
        <v>https://www.modelmotors.cz/product/detail/467/</v>
      </c>
      <c r="BC30" t="str">
        <f t="shared" si="34"/>
        <v>https://www.modelmotors.cz/product/detail/477/</v>
      </c>
      <c r="BD30" t="str">
        <f t="shared" si="34"/>
        <v>https://www.modelmotors.cz/product/detail/475/</v>
      </c>
      <c r="BE30" t="str">
        <f t="shared" si="34"/>
        <v>https://www.modelmotors.cz/product/detail/476/</v>
      </c>
      <c r="BF30" t="str">
        <f t="shared" si="34"/>
        <v>https://www.modelmotors.cz/product/detail/473/</v>
      </c>
      <c r="BG30" t="str">
        <f t="shared" si="34"/>
        <v>https://www.modelmotors.cz/product/detail/474/</v>
      </c>
      <c r="BH30" t="str">
        <f t="shared" si="34"/>
        <v>https://www.modelmotors.cz/product/detail/471/</v>
      </c>
      <c r="BI30" t="str">
        <f t="shared" si="34"/>
        <v>https://www.modelmotors.cz/product/detail/472/</v>
      </c>
    </row>
    <row r="31" spans="1:62" x14ac:dyDescent="0.3">
      <c r="A31" s="1"/>
    </row>
    <row r="32" spans="1:62" x14ac:dyDescent="0.3">
      <c r="A32" s="1" t="s">
        <v>226</v>
      </c>
    </row>
    <row r="33" spans="1:1" x14ac:dyDescent="0.3">
      <c r="A33" s="1" t="s">
        <v>227</v>
      </c>
    </row>
    <row r="34" spans="1:1" x14ac:dyDescent="0.3">
      <c r="A34" s="1"/>
    </row>
    <row r="35" spans="1:1" x14ac:dyDescent="0.3">
      <c r="A35" s="1" t="s">
        <v>228</v>
      </c>
    </row>
    <row r="36" spans="1:1" x14ac:dyDescent="0.3">
      <c r="A36" s="1" t="s">
        <v>229</v>
      </c>
    </row>
    <row r="37" spans="1:1" x14ac:dyDescent="0.3">
      <c r="A37" s="1"/>
    </row>
    <row r="38" spans="1:1" x14ac:dyDescent="0.3">
      <c r="A38" s="1"/>
    </row>
    <row r="39" spans="1:1" x14ac:dyDescent="0.3">
      <c r="A39" s="1" t="s">
        <v>230</v>
      </c>
    </row>
    <row r="40" spans="1:1" x14ac:dyDescent="0.3">
      <c r="A40" s="1" t="s">
        <v>231</v>
      </c>
    </row>
    <row r="41" spans="1:1" x14ac:dyDescent="0.3">
      <c r="A41" s="1" t="s">
        <v>232</v>
      </c>
    </row>
  </sheetData>
  <hyperlinks>
    <hyperlink ref="G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2"/>
  <sheetViews>
    <sheetView topLeftCell="A34" workbookViewId="0">
      <selection activeCell="A54" sqref="A1:XFD1048576"/>
    </sheetView>
  </sheetViews>
  <sheetFormatPr defaultRowHeight="14.4" x14ac:dyDescent="0.3"/>
  <sheetData>
    <row r="1" spans="1:100" ht="22.05" customHeight="1" x14ac:dyDescent="0.3">
      <c r="B1" s="15" t="s">
        <v>668</v>
      </c>
      <c r="D1" s="15" t="s">
        <v>688</v>
      </c>
      <c r="F1" s="15" t="s">
        <v>706</v>
      </c>
      <c r="H1" s="15" t="s">
        <v>715</v>
      </c>
      <c r="J1" s="15" t="s">
        <v>722</v>
      </c>
      <c r="L1" s="15" t="s">
        <v>733</v>
      </c>
      <c r="N1" s="15" t="s">
        <v>743</v>
      </c>
      <c r="P1" s="15" t="s">
        <v>751</v>
      </c>
      <c r="R1" s="15" t="s">
        <v>770</v>
      </c>
      <c r="T1" s="15" t="s">
        <v>781</v>
      </c>
      <c r="V1" s="15" t="s">
        <v>793</v>
      </c>
      <c r="X1" s="15" t="s">
        <v>800</v>
      </c>
      <c r="Z1" s="15" t="s">
        <v>809</v>
      </c>
      <c r="AB1" s="15" t="s">
        <v>818</v>
      </c>
      <c r="AD1" s="15" t="s">
        <v>826</v>
      </c>
      <c r="AF1" s="15" t="s">
        <v>838</v>
      </c>
      <c r="AH1" s="15" t="s">
        <v>844</v>
      </c>
      <c r="AJ1" s="15" t="s">
        <v>851</v>
      </c>
      <c r="AL1" s="15" t="s">
        <v>859</v>
      </c>
      <c r="AN1" s="15" t="s">
        <v>874</v>
      </c>
      <c r="AP1" s="15" t="s">
        <v>883</v>
      </c>
      <c r="AR1" s="15" t="s">
        <v>896</v>
      </c>
      <c r="AT1" s="15" t="s">
        <v>903</v>
      </c>
      <c r="AV1" s="15" t="s">
        <v>910</v>
      </c>
      <c r="AX1" s="15" t="s">
        <v>922</v>
      </c>
      <c r="AZ1" s="15" t="s">
        <v>931</v>
      </c>
      <c r="BB1" s="15" t="s">
        <v>939</v>
      </c>
      <c r="BD1" s="15" t="s">
        <v>955</v>
      </c>
      <c r="BF1" s="15" t="s">
        <v>966</v>
      </c>
      <c r="BH1" s="15" t="s">
        <v>974</v>
      </c>
      <c r="BJ1" s="15" t="s">
        <v>983</v>
      </c>
      <c r="BL1" s="15" t="s">
        <v>996</v>
      </c>
      <c r="BN1" s="15" t="s">
        <v>1003</v>
      </c>
      <c r="BP1" s="15" t="s">
        <v>1010</v>
      </c>
      <c r="BR1" s="15" t="s">
        <v>1022</v>
      </c>
      <c r="BT1" s="15" t="s">
        <v>1028</v>
      </c>
      <c r="BV1" s="15" t="s">
        <v>1032</v>
      </c>
      <c r="BX1" s="15" t="s">
        <v>1039</v>
      </c>
      <c r="BZ1" s="15" t="s">
        <v>1044</v>
      </c>
      <c r="CB1" s="15" t="s">
        <v>1057</v>
      </c>
      <c r="CD1" s="15" t="s">
        <v>1065</v>
      </c>
      <c r="CF1" s="15" t="s">
        <v>1070</v>
      </c>
      <c r="CH1" s="15" t="s">
        <v>1076</v>
      </c>
      <c r="CJ1" s="15" t="s">
        <v>666</v>
      </c>
      <c r="CL1" s="15" t="s">
        <v>1084</v>
      </c>
      <c r="CN1" s="15" t="s">
        <v>1091</v>
      </c>
      <c r="CP1" s="15" t="s">
        <v>1104</v>
      </c>
      <c r="CR1" s="15" t="s">
        <v>1115</v>
      </c>
      <c r="CT1" s="15" t="s">
        <v>1124</v>
      </c>
      <c r="CV1" s="15" t="s">
        <v>1140</v>
      </c>
    </row>
    <row r="2" spans="1:100" x14ac:dyDescent="0.3">
      <c r="B2" t="s">
        <v>669</v>
      </c>
      <c r="D2" t="s">
        <v>689</v>
      </c>
      <c r="F2" t="s">
        <v>707</v>
      </c>
      <c r="H2" t="s">
        <v>716</v>
      </c>
      <c r="J2" t="s">
        <v>723</v>
      </c>
      <c r="L2" t="s">
        <v>734</v>
      </c>
      <c r="N2" t="s">
        <v>744</v>
      </c>
      <c r="P2" t="s">
        <v>752</v>
      </c>
      <c r="R2" t="s">
        <v>771</v>
      </c>
      <c r="T2" t="s">
        <v>782</v>
      </c>
      <c r="V2" t="s">
        <v>794</v>
      </c>
      <c r="X2" t="s">
        <v>801</v>
      </c>
      <c r="Z2" t="s">
        <v>810</v>
      </c>
      <c r="AB2" t="s">
        <v>819</v>
      </c>
      <c r="AD2" t="s">
        <v>827</v>
      </c>
      <c r="AF2" t="s">
        <v>839</v>
      </c>
      <c r="AH2" t="s">
        <v>845</v>
      </c>
      <c r="AJ2" t="s">
        <v>852</v>
      </c>
      <c r="AL2" t="s">
        <v>860</v>
      </c>
      <c r="AN2" t="s">
        <v>875</v>
      </c>
      <c r="AP2" t="s">
        <v>884</v>
      </c>
      <c r="AR2" t="s">
        <v>897</v>
      </c>
      <c r="AT2" t="s">
        <v>904</v>
      </c>
      <c r="AV2" t="s">
        <v>911</v>
      </c>
      <c r="AX2" t="s">
        <v>923</v>
      </c>
      <c r="AZ2" t="s">
        <v>932</v>
      </c>
      <c r="BB2" t="s">
        <v>940</v>
      </c>
      <c r="BD2" t="s">
        <v>956</v>
      </c>
      <c r="BF2" t="s">
        <v>967</v>
      </c>
      <c r="BH2" t="s">
        <v>975</v>
      </c>
      <c r="BJ2" t="s">
        <v>984</v>
      </c>
      <c r="BL2" t="s">
        <v>997</v>
      </c>
      <c r="BN2" t="s">
        <v>1004</v>
      </c>
      <c r="BP2" t="s">
        <v>1011</v>
      </c>
      <c r="BR2" t="s">
        <v>1023</v>
      </c>
      <c r="BT2" t="s">
        <v>1029</v>
      </c>
      <c r="BV2" t="s">
        <v>1033</v>
      </c>
      <c r="BX2" t="s">
        <v>1040</v>
      </c>
      <c r="BZ2" t="s">
        <v>1045</v>
      </c>
      <c r="CB2" t="s">
        <v>1058</v>
      </c>
      <c r="CD2" t="s">
        <v>1066</v>
      </c>
      <c r="CF2" t="s">
        <v>1071</v>
      </c>
      <c r="CH2" t="s">
        <v>1077</v>
      </c>
      <c r="CJ2" t="s">
        <v>667</v>
      </c>
      <c r="CL2" t="s">
        <v>1085</v>
      </c>
      <c r="CN2" t="s">
        <v>1092</v>
      </c>
      <c r="CP2" t="s">
        <v>1105</v>
      </c>
      <c r="CR2" t="s">
        <v>1116</v>
      </c>
      <c r="CT2" t="s">
        <v>1125</v>
      </c>
      <c r="CV2" t="s">
        <v>1139</v>
      </c>
    </row>
    <row r="3" spans="1:100" ht="19.2" x14ac:dyDescent="0.3">
      <c r="A3" s="13" t="s">
        <v>628</v>
      </c>
      <c r="B3" s="14" t="s">
        <v>670</v>
      </c>
      <c r="C3" s="13" t="s">
        <v>628</v>
      </c>
      <c r="D3" s="14" t="s">
        <v>690</v>
      </c>
      <c r="E3" s="13" t="s">
        <v>628</v>
      </c>
      <c r="F3" s="14" t="s">
        <v>690</v>
      </c>
      <c r="G3" s="13" t="s">
        <v>628</v>
      </c>
      <c r="H3" s="14" t="s">
        <v>690</v>
      </c>
      <c r="I3" s="13" t="s">
        <v>628</v>
      </c>
      <c r="J3" s="14" t="s">
        <v>670</v>
      </c>
      <c r="K3" s="13" t="s">
        <v>628</v>
      </c>
      <c r="L3" s="14" t="s">
        <v>690</v>
      </c>
      <c r="M3" s="13" t="s">
        <v>628</v>
      </c>
      <c r="N3" s="14" t="s">
        <v>690</v>
      </c>
      <c r="O3" s="13" t="s">
        <v>628</v>
      </c>
      <c r="P3" s="14" t="s">
        <v>753</v>
      </c>
      <c r="Q3" s="13" t="s">
        <v>628</v>
      </c>
      <c r="R3" s="14" t="s">
        <v>753</v>
      </c>
      <c r="S3" s="13" t="s">
        <v>628</v>
      </c>
      <c r="T3" s="14" t="s">
        <v>690</v>
      </c>
      <c r="U3" s="13" t="s">
        <v>628</v>
      </c>
      <c r="V3" s="14" t="s">
        <v>690</v>
      </c>
      <c r="W3" s="13" t="s">
        <v>628</v>
      </c>
      <c r="X3" s="14" t="s">
        <v>690</v>
      </c>
      <c r="Y3" s="13" t="s">
        <v>628</v>
      </c>
      <c r="Z3" s="14" t="s">
        <v>690</v>
      </c>
      <c r="AA3" s="13" t="s">
        <v>628</v>
      </c>
      <c r="AB3" s="14" t="s">
        <v>690</v>
      </c>
      <c r="AC3" s="13" t="s">
        <v>628</v>
      </c>
      <c r="AD3" s="14" t="s">
        <v>690</v>
      </c>
      <c r="AE3" s="13" t="s">
        <v>628</v>
      </c>
      <c r="AF3" s="14" t="s">
        <v>690</v>
      </c>
      <c r="AG3" s="13" t="s">
        <v>628</v>
      </c>
      <c r="AH3" s="14" t="s">
        <v>690</v>
      </c>
      <c r="AI3" s="13" t="s">
        <v>628</v>
      </c>
      <c r="AJ3" s="14" t="s">
        <v>690</v>
      </c>
      <c r="AK3" s="13" t="s">
        <v>628</v>
      </c>
      <c r="AL3" s="14" t="s">
        <v>790</v>
      </c>
      <c r="AM3" s="13" t="s">
        <v>628</v>
      </c>
      <c r="AN3" s="14" t="s">
        <v>790</v>
      </c>
      <c r="AO3" s="13" t="s">
        <v>628</v>
      </c>
      <c r="AP3" s="14" t="s">
        <v>790</v>
      </c>
      <c r="AQ3" s="13" t="s">
        <v>628</v>
      </c>
      <c r="AR3" s="14" t="s">
        <v>790</v>
      </c>
      <c r="AS3" s="13" t="s">
        <v>628</v>
      </c>
      <c r="AT3" s="14" t="s">
        <v>790</v>
      </c>
      <c r="AU3" s="13" t="s">
        <v>628</v>
      </c>
      <c r="AV3" s="14" t="s">
        <v>790</v>
      </c>
      <c r="AW3" s="13" t="s">
        <v>628</v>
      </c>
      <c r="AX3" s="14" t="s">
        <v>790</v>
      </c>
      <c r="AY3" s="13" t="s">
        <v>628</v>
      </c>
      <c r="AZ3" s="14" t="s">
        <v>790</v>
      </c>
      <c r="BA3" s="13" t="s">
        <v>628</v>
      </c>
      <c r="BB3" s="14" t="s">
        <v>941</v>
      </c>
      <c r="BC3" s="13" t="s">
        <v>628</v>
      </c>
      <c r="BD3" s="14" t="s">
        <v>790</v>
      </c>
      <c r="BE3" s="13" t="s">
        <v>628</v>
      </c>
      <c r="BF3" s="14" t="s">
        <v>790</v>
      </c>
      <c r="BG3" s="13" t="s">
        <v>628</v>
      </c>
      <c r="BH3" s="14" t="s">
        <v>790</v>
      </c>
      <c r="BI3" s="13" t="s">
        <v>628</v>
      </c>
      <c r="BJ3" s="14" t="s">
        <v>985</v>
      </c>
      <c r="BK3" s="13" t="s">
        <v>628</v>
      </c>
      <c r="BL3" s="14" t="s">
        <v>985</v>
      </c>
      <c r="BM3" s="13" t="s">
        <v>628</v>
      </c>
      <c r="BN3" s="14" t="s">
        <v>985</v>
      </c>
      <c r="BO3" s="13" t="s">
        <v>628</v>
      </c>
      <c r="BP3" s="14" t="s">
        <v>985</v>
      </c>
      <c r="BQ3" s="13" t="s">
        <v>628</v>
      </c>
      <c r="BR3" s="14" t="s">
        <v>985</v>
      </c>
      <c r="BS3" s="13" t="s">
        <v>628</v>
      </c>
      <c r="BT3" s="14" t="s">
        <v>985</v>
      </c>
      <c r="BU3" s="13" t="s">
        <v>628</v>
      </c>
      <c r="BV3" s="14" t="s">
        <v>790</v>
      </c>
      <c r="BW3" s="13" t="s">
        <v>628</v>
      </c>
      <c r="BX3" s="14" t="s">
        <v>790</v>
      </c>
      <c r="BY3" s="13" t="s">
        <v>628</v>
      </c>
      <c r="BZ3" s="14" t="s">
        <v>985</v>
      </c>
      <c r="CA3" s="13" t="s">
        <v>628</v>
      </c>
      <c r="CB3" s="14" t="s">
        <v>985</v>
      </c>
      <c r="CC3" s="13" t="s">
        <v>628</v>
      </c>
      <c r="CD3" s="14" t="s">
        <v>985</v>
      </c>
      <c r="CE3" s="13" t="s">
        <v>628</v>
      </c>
      <c r="CF3" s="14" t="s">
        <v>985</v>
      </c>
      <c r="CG3" s="13" t="s">
        <v>628</v>
      </c>
      <c r="CH3" s="14" t="s">
        <v>629</v>
      </c>
      <c r="CI3" s="13" t="s">
        <v>628</v>
      </c>
      <c r="CJ3" s="14" t="s">
        <v>629</v>
      </c>
      <c r="CK3" s="13" t="s">
        <v>628</v>
      </c>
      <c r="CL3" s="14" t="s">
        <v>629</v>
      </c>
      <c r="CM3" s="13" t="s">
        <v>628</v>
      </c>
      <c r="CN3" s="14" t="s">
        <v>1093</v>
      </c>
      <c r="CO3" s="13" t="s">
        <v>628</v>
      </c>
      <c r="CP3" s="14" t="s">
        <v>629</v>
      </c>
      <c r="CQ3" s="13" t="s">
        <v>628</v>
      </c>
      <c r="CR3" s="14" t="s">
        <v>629</v>
      </c>
      <c r="CS3" s="13" t="s">
        <v>628</v>
      </c>
      <c r="CT3" s="14" t="s">
        <v>1126</v>
      </c>
      <c r="CU3" s="13" t="s">
        <v>628</v>
      </c>
      <c r="CV3" s="14" t="s">
        <v>1126</v>
      </c>
    </row>
    <row r="4" spans="1:100" ht="19.2" x14ac:dyDescent="0.3">
      <c r="A4" s="13" t="s">
        <v>630</v>
      </c>
      <c r="B4" s="14" t="s">
        <v>671</v>
      </c>
      <c r="C4" s="13" t="s">
        <v>630</v>
      </c>
      <c r="D4" s="14" t="s">
        <v>691</v>
      </c>
      <c r="E4" s="13" t="s">
        <v>630</v>
      </c>
      <c r="F4" s="14" t="s">
        <v>691</v>
      </c>
      <c r="G4" s="13" t="s">
        <v>630</v>
      </c>
      <c r="H4" s="14" t="s">
        <v>691</v>
      </c>
      <c r="I4" s="13" t="s">
        <v>630</v>
      </c>
      <c r="J4" s="14" t="s">
        <v>724</v>
      </c>
      <c r="K4" s="13" t="s">
        <v>630</v>
      </c>
      <c r="L4" s="14" t="s">
        <v>735</v>
      </c>
      <c r="M4" s="13" t="s">
        <v>630</v>
      </c>
      <c r="N4" s="14" t="s">
        <v>735</v>
      </c>
      <c r="O4" s="13" t="s">
        <v>630</v>
      </c>
      <c r="P4" s="14" t="s">
        <v>754</v>
      </c>
      <c r="Q4" s="13" t="s">
        <v>630</v>
      </c>
      <c r="R4" s="14" t="s">
        <v>754</v>
      </c>
      <c r="S4" s="13" t="s">
        <v>630</v>
      </c>
      <c r="T4" s="14" t="s">
        <v>783</v>
      </c>
      <c r="U4" s="13" t="s">
        <v>630</v>
      </c>
      <c r="V4" s="14" t="s">
        <v>783</v>
      </c>
      <c r="W4" s="13" t="s">
        <v>630</v>
      </c>
      <c r="X4" s="14" t="s">
        <v>783</v>
      </c>
      <c r="Y4" s="13" t="s">
        <v>630</v>
      </c>
      <c r="Z4" s="14" t="s">
        <v>783</v>
      </c>
      <c r="AA4" s="13" t="s">
        <v>630</v>
      </c>
      <c r="AB4" s="14" t="s">
        <v>783</v>
      </c>
      <c r="AC4" s="13" t="s">
        <v>630</v>
      </c>
      <c r="AD4" s="14" t="s">
        <v>828</v>
      </c>
      <c r="AE4" s="13" t="s">
        <v>630</v>
      </c>
      <c r="AF4" s="14" t="s">
        <v>828</v>
      </c>
      <c r="AG4" s="13" t="s">
        <v>630</v>
      </c>
      <c r="AH4" s="14" t="s">
        <v>828</v>
      </c>
      <c r="AI4" s="13" t="s">
        <v>630</v>
      </c>
      <c r="AJ4" s="14" t="s">
        <v>828</v>
      </c>
      <c r="AK4" s="13" t="s">
        <v>630</v>
      </c>
      <c r="AL4" s="14" t="s">
        <v>861</v>
      </c>
      <c r="AM4" s="13" t="s">
        <v>630</v>
      </c>
      <c r="AN4" s="14" t="s">
        <v>861</v>
      </c>
      <c r="AO4" s="13" t="s">
        <v>630</v>
      </c>
      <c r="AP4" s="14" t="s">
        <v>885</v>
      </c>
      <c r="AQ4" s="13" t="s">
        <v>630</v>
      </c>
      <c r="AR4" s="14" t="s">
        <v>885</v>
      </c>
      <c r="AS4" s="13" t="s">
        <v>630</v>
      </c>
      <c r="AT4" s="14" t="s">
        <v>885</v>
      </c>
      <c r="AU4" s="13" t="s">
        <v>630</v>
      </c>
      <c r="AV4" s="14" t="s">
        <v>912</v>
      </c>
      <c r="AW4" s="13" t="s">
        <v>630</v>
      </c>
      <c r="AX4" s="14" t="s">
        <v>912</v>
      </c>
      <c r="AY4" s="13" t="s">
        <v>630</v>
      </c>
      <c r="AZ4" s="14" t="s">
        <v>912</v>
      </c>
      <c r="BA4" s="13" t="s">
        <v>630</v>
      </c>
      <c r="BB4" s="14" t="s">
        <v>942</v>
      </c>
      <c r="BC4" s="13" t="s">
        <v>630</v>
      </c>
      <c r="BD4" s="14" t="s">
        <v>957</v>
      </c>
      <c r="BE4" s="13" t="s">
        <v>630</v>
      </c>
      <c r="BF4" s="14" t="s">
        <v>957</v>
      </c>
      <c r="BG4" s="13" t="s">
        <v>630</v>
      </c>
      <c r="BH4" s="14" t="s">
        <v>957</v>
      </c>
      <c r="BI4" s="13" t="s">
        <v>630</v>
      </c>
      <c r="BJ4" s="14" t="s">
        <v>986</v>
      </c>
      <c r="BK4" s="13" t="s">
        <v>630</v>
      </c>
      <c r="BL4" s="14" t="s">
        <v>986</v>
      </c>
      <c r="BM4" s="13" t="s">
        <v>630</v>
      </c>
      <c r="BN4" s="14" t="s">
        <v>986</v>
      </c>
      <c r="BO4" s="13" t="s">
        <v>630</v>
      </c>
      <c r="BP4" s="14" t="s">
        <v>1012</v>
      </c>
      <c r="BQ4" s="13" t="s">
        <v>630</v>
      </c>
      <c r="BR4" s="14" t="s">
        <v>1012</v>
      </c>
      <c r="BS4" s="13" t="s">
        <v>630</v>
      </c>
      <c r="BT4" s="14" t="s">
        <v>1012</v>
      </c>
      <c r="BU4" s="13" t="s">
        <v>630</v>
      </c>
      <c r="BV4" s="14" t="s">
        <v>1034</v>
      </c>
      <c r="BW4" s="13" t="s">
        <v>630</v>
      </c>
      <c r="BX4" s="14" t="s">
        <v>1034</v>
      </c>
      <c r="BY4" s="13" t="s">
        <v>630</v>
      </c>
      <c r="BZ4" s="14" t="s">
        <v>1046</v>
      </c>
      <c r="CA4" s="13" t="s">
        <v>630</v>
      </c>
      <c r="CB4" s="14" t="s">
        <v>1046</v>
      </c>
      <c r="CC4" s="13" t="s">
        <v>630</v>
      </c>
      <c r="CD4" s="14" t="s">
        <v>1046</v>
      </c>
      <c r="CE4" s="13" t="s">
        <v>630</v>
      </c>
      <c r="CF4" s="14" t="s">
        <v>1046</v>
      </c>
      <c r="CG4" s="13" t="s">
        <v>630</v>
      </c>
      <c r="CH4" s="14" t="s">
        <v>631</v>
      </c>
      <c r="CI4" s="13" t="s">
        <v>630</v>
      </c>
      <c r="CJ4" s="14" t="s">
        <v>631</v>
      </c>
      <c r="CK4" s="13" t="s">
        <v>630</v>
      </c>
      <c r="CL4" s="14" t="s">
        <v>631</v>
      </c>
      <c r="CM4" s="13" t="s">
        <v>630</v>
      </c>
      <c r="CN4" s="14" t="s">
        <v>1094</v>
      </c>
      <c r="CO4" s="13" t="s">
        <v>630</v>
      </c>
      <c r="CP4" s="14" t="s">
        <v>1106</v>
      </c>
      <c r="CQ4" s="13" t="s">
        <v>630</v>
      </c>
      <c r="CR4" s="14" t="s">
        <v>1106</v>
      </c>
      <c r="CS4" s="13" t="s">
        <v>630</v>
      </c>
      <c r="CT4" s="14" t="s">
        <v>1127</v>
      </c>
      <c r="CU4" s="13" t="s">
        <v>630</v>
      </c>
      <c r="CV4" s="14" t="s">
        <v>1127</v>
      </c>
    </row>
    <row r="5" spans="1:100" ht="19.2" x14ac:dyDescent="0.3">
      <c r="A5" s="13" t="s">
        <v>632</v>
      </c>
      <c r="B5" s="14">
        <v>9</v>
      </c>
      <c r="C5" s="13" t="s">
        <v>632</v>
      </c>
      <c r="D5" s="14">
        <v>12</v>
      </c>
      <c r="E5" s="13" t="s">
        <v>632</v>
      </c>
      <c r="F5" s="14">
        <v>12</v>
      </c>
      <c r="G5" s="13" t="s">
        <v>632</v>
      </c>
      <c r="H5" s="14">
        <v>12</v>
      </c>
      <c r="I5" s="13" t="s">
        <v>632</v>
      </c>
      <c r="J5" s="14">
        <v>9</v>
      </c>
      <c r="K5" s="13" t="s">
        <v>632</v>
      </c>
      <c r="L5" s="14">
        <v>12</v>
      </c>
      <c r="M5" s="13" t="s">
        <v>632</v>
      </c>
      <c r="N5" s="14">
        <v>12</v>
      </c>
      <c r="O5" s="13" t="s">
        <v>632</v>
      </c>
      <c r="P5" s="14">
        <v>12</v>
      </c>
      <c r="Q5" s="13" t="s">
        <v>632</v>
      </c>
      <c r="R5" s="14">
        <v>12</v>
      </c>
      <c r="S5" s="13" t="s">
        <v>632</v>
      </c>
      <c r="T5" s="14">
        <v>12</v>
      </c>
      <c r="U5" s="13" t="s">
        <v>632</v>
      </c>
      <c r="V5" s="14">
        <v>12</v>
      </c>
      <c r="W5" s="13" t="s">
        <v>632</v>
      </c>
      <c r="X5" s="14">
        <v>12</v>
      </c>
      <c r="Y5" s="13" t="s">
        <v>632</v>
      </c>
      <c r="Z5" s="14">
        <v>12</v>
      </c>
      <c r="AA5" s="13" t="s">
        <v>632</v>
      </c>
      <c r="AB5" s="14">
        <v>12</v>
      </c>
      <c r="AC5" s="13" t="s">
        <v>632</v>
      </c>
      <c r="AD5" s="14">
        <v>12</v>
      </c>
      <c r="AE5" s="13" t="s">
        <v>632</v>
      </c>
      <c r="AF5" s="14">
        <v>12</v>
      </c>
      <c r="AG5" s="13" t="s">
        <v>632</v>
      </c>
      <c r="AH5" s="14">
        <v>12</v>
      </c>
      <c r="AI5" s="13" t="s">
        <v>632</v>
      </c>
      <c r="AJ5" s="14">
        <v>12</v>
      </c>
      <c r="AK5" s="13" t="s">
        <v>632</v>
      </c>
      <c r="AL5" s="14">
        <v>12</v>
      </c>
      <c r="AM5" s="13" t="s">
        <v>632</v>
      </c>
      <c r="AN5" s="14">
        <v>12</v>
      </c>
      <c r="AO5" s="13" t="s">
        <v>632</v>
      </c>
      <c r="AP5" s="14">
        <v>12</v>
      </c>
      <c r="AQ5" s="13" t="s">
        <v>632</v>
      </c>
      <c r="AR5" s="14">
        <v>12</v>
      </c>
      <c r="AS5" s="13" t="s">
        <v>632</v>
      </c>
      <c r="AT5" s="14">
        <v>12</v>
      </c>
      <c r="AU5" s="13" t="s">
        <v>632</v>
      </c>
      <c r="AV5" s="14">
        <v>12</v>
      </c>
      <c r="AW5" s="13" t="s">
        <v>632</v>
      </c>
      <c r="AX5" s="14">
        <v>12</v>
      </c>
      <c r="AY5" s="13" t="s">
        <v>632</v>
      </c>
      <c r="AZ5" s="14">
        <v>12</v>
      </c>
      <c r="BA5" s="13" t="s">
        <v>632</v>
      </c>
      <c r="BB5" s="14">
        <v>12</v>
      </c>
      <c r="BC5" s="13" t="s">
        <v>632</v>
      </c>
      <c r="BD5" s="14">
        <v>12</v>
      </c>
      <c r="BE5" s="13" t="s">
        <v>632</v>
      </c>
      <c r="BF5" s="14">
        <v>12</v>
      </c>
      <c r="BG5" s="13" t="s">
        <v>632</v>
      </c>
      <c r="BH5" s="14">
        <v>12</v>
      </c>
      <c r="BI5" s="13" t="s">
        <v>632</v>
      </c>
      <c r="BJ5" s="14">
        <v>12</v>
      </c>
      <c r="BK5" s="13" t="s">
        <v>632</v>
      </c>
      <c r="BL5" s="14">
        <v>12</v>
      </c>
      <c r="BM5" s="13" t="s">
        <v>632</v>
      </c>
      <c r="BN5" s="14">
        <v>12</v>
      </c>
      <c r="BO5" s="13" t="s">
        <v>632</v>
      </c>
      <c r="BP5" s="14">
        <v>12</v>
      </c>
      <c r="BQ5" s="13" t="s">
        <v>632</v>
      </c>
      <c r="BR5" s="14">
        <v>12</v>
      </c>
      <c r="BS5" s="13" t="s">
        <v>632</v>
      </c>
      <c r="BT5" s="14">
        <v>12</v>
      </c>
      <c r="BU5" s="13" t="s">
        <v>632</v>
      </c>
      <c r="BV5" s="14">
        <v>12</v>
      </c>
      <c r="BW5" s="13" t="s">
        <v>632</v>
      </c>
      <c r="BX5" s="14">
        <v>12</v>
      </c>
      <c r="BY5" s="13" t="s">
        <v>632</v>
      </c>
      <c r="BZ5" s="14">
        <v>12</v>
      </c>
      <c r="CA5" s="13" t="s">
        <v>632</v>
      </c>
      <c r="CB5" s="14">
        <v>12</v>
      </c>
      <c r="CC5" s="13" t="s">
        <v>632</v>
      </c>
      <c r="CD5" s="14">
        <v>12</v>
      </c>
      <c r="CE5" s="13" t="s">
        <v>632</v>
      </c>
      <c r="CF5" s="14">
        <v>12</v>
      </c>
      <c r="CG5" s="13" t="s">
        <v>632</v>
      </c>
      <c r="CH5" s="14">
        <v>12</v>
      </c>
      <c r="CI5" s="13" t="s">
        <v>632</v>
      </c>
      <c r="CJ5" s="14">
        <v>12</v>
      </c>
      <c r="CK5" s="13" t="s">
        <v>632</v>
      </c>
      <c r="CL5" s="14">
        <v>12</v>
      </c>
      <c r="CM5" s="13" t="s">
        <v>632</v>
      </c>
      <c r="CN5" s="14">
        <v>12</v>
      </c>
      <c r="CO5" s="13" t="s">
        <v>632</v>
      </c>
      <c r="CP5" s="14">
        <v>12</v>
      </c>
      <c r="CQ5" s="13" t="s">
        <v>632</v>
      </c>
      <c r="CR5" s="14">
        <v>12</v>
      </c>
      <c r="CS5" s="13" t="s">
        <v>632</v>
      </c>
      <c r="CT5" s="14">
        <v>12</v>
      </c>
      <c r="CU5" s="13" t="s">
        <v>632</v>
      </c>
      <c r="CV5" s="14">
        <v>12</v>
      </c>
    </row>
    <row r="6" spans="1:100" ht="19.2" x14ac:dyDescent="0.3">
      <c r="A6" s="13" t="s">
        <v>633</v>
      </c>
      <c r="B6" s="14">
        <v>12</v>
      </c>
      <c r="C6" s="13" t="s">
        <v>633</v>
      </c>
      <c r="D6" s="14">
        <v>14</v>
      </c>
      <c r="E6" s="13" t="s">
        <v>633</v>
      </c>
      <c r="F6" s="14">
        <v>14</v>
      </c>
      <c r="G6" s="13" t="s">
        <v>633</v>
      </c>
      <c r="H6" s="14">
        <v>14</v>
      </c>
      <c r="I6" s="13" t="s">
        <v>633</v>
      </c>
      <c r="J6" s="14">
        <v>12</v>
      </c>
      <c r="K6" s="13" t="s">
        <v>633</v>
      </c>
      <c r="L6" s="14">
        <v>14</v>
      </c>
      <c r="M6" s="13" t="s">
        <v>633</v>
      </c>
      <c r="N6" s="14">
        <v>14</v>
      </c>
      <c r="O6" s="13" t="s">
        <v>755</v>
      </c>
      <c r="P6" s="14">
        <v>16</v>
      </c>
      <c r="Q6" s="13" t="s">
        <v>755</v>
      </c>
      <c r="R6" s="14">
        <v>16</v>
      </c>
      <c r="S6" s="13" t="s">
        <v>633</v>
      </c>
      <c r="T6" s="14">
        <v>14</v>
      </c>
      <c r="U6" s="13" t="s">
        <v>633</v>
      </c>
      <c r="V6" s="14">
        <v>14</v>
      </c>
      <c r="W6" s="13" t="s">
        <v>633</v>
      </c>
      <c r="X6" s="14">
        <v>14</v>
      </c>
      <c r="Y6" s="13" t="s">
        <v>633</v>
      </c>
      <c r="Z6" s="14">
        <v>14</v>
      </c>
      <c r="AA6" s="13" t="s">
        <v>633</v>
      </c>
      <c r="AB6" s="14">
        <v>14</v>
      </c>
      <c r="AC6" s="13" t="s">
        <v>633</v>
      </c>
      <c r="AD6" s="14">
        <v>14</v>
      </c>
      <c r="AE6" s="13" t="s">
        <v>633</v>
      </c>
      <c r="AF6" s="14">
        <v>14</v>
      </c>
      <c r="AG6" s="13" t="s">
        <v>633</v>
      </c>
      <c r="AH6" s="14">
        <v>14</v>
      </c>
      <c r="AI6" s="13" t="s">
        <v>633</v>
      </c>
      <c r="AJ6" s="14">
        <v>14</v>
      </c>
      <c r="AK6" s="13" t="s">
        <v>633</v>
      </c>
      <c r="AL6" s="14">
        <v>14</v>
      </c>
      <c r="AM6" s="13" t="s">
        <v>633</v>
      </c>
      <c r="AN6" s="14">
        <v>14</v>
      </c>
      <c r="AO6" s="13" t="s">
        <v>633</v>
      </c>
      <c r="AP6" s="14">
        <v>14</v>
      </c>
      <c r="AQ6" s="13" t="s">
        <v>633</v>
      </c>
      <c r="AR6" s="14">
        <v>14</v>
      </c>
      <c r="AS6" s="13" t="s">
        <v>633</v>
      </c>
      <c r="AT6" s="14">
        <v>14</v>
      </c>
      <c r="AU6" s="13" t="s">
        <v>633</v>
      </c>
      <c r="AV6" s="14">
        <v>14</v>
      </c>
      <c r="AW6" s="13" t="s">
        <v>633</v>
      </c>
      <c r="AX6" s="14">
        <v>14</v>
      </c>
      <c r="AY6" s="13" t="s">
        <v>633</v>
      </c>
      <c r="AZ6" s="14">
        <v>14</v>
      </c>
      <c r="BA6" s="13" t="s">
        <v>633</v>
      </c>
      <c r="BB6" s="14">
        <v>8</v>
      </c>
      <c r="BC6" s="13" t="s">
        <v>633</v>
      </c>
      <c r="BD6" s="14">
        <v>14</v>
      </c>
      <c r="BE6" s="13" t="s">
        <v>633</v>
      </c>
      <c r="BF6" s="14">
        <v>14</v>
      </c>
      <c r="BG6" s="13" t="s">
        <v>633</v>
      </c>
      <c r="BH6" s="14">
        <v>14</v>
      </c>
      <c r="BI6" s="13" t="s">
        <v>633</v>
      </c>
      <c r="BJ6" s="14">
        <v>14</v>
      </c>
      <c r="BK6" s="13" t="s">
        <v>633</v>
      </c>
      <c r="BL6" s="14">
        <v>14</v>
      </c>
      <c r="BM6" s="13" t="s">
        <v>633</v>
      </c>
      <c r="BN6" s="14">
        <v>14</v>
      </c>
      <c r="BO6" s="13" t="s">
        <v>633</v>
      </c>
      <c r="BP6" s="14">
        <v>14</v>
      </c>
      <c r="BQ6" s="13" t="s">
        <v>633</v>
      </c>
      <c r="BR6" s="14">
        <v>14</v>
      </c>
      <c r="BS6" s="13" t="s">
        <v>633</v>
      </c>
      <c r="BT6" s="14">
        <v>14</v>
      </c>
      <c r="BU6" s="13" t="s">
        <v>633</v>
      </c>
      <c r="BV6" s="14">
        <v>14</v>
      </c>
      <c r="BW6" s="13" t="s">
        <v>633</v>
      </c>
      <c r="BX6" s="14">
        <v>14</v>
      </c>
      <c r="BY6" s="13" t="s">
        <v>633</v>
      </c>
      <c r="BZ6" s="14">
        <v>14</v>
      </c>
      <c r="CA6" s="13" t="s">
        <v>633</v>
      </c>
      <c r="CB6" s="14">
        <v>10</v>
      </c>
      <c r="CC6" s="13" t="s">
        <v>633</v>
      </c>
      <c r="CD6" s="14">
        <v>10</v>
      </c>
      <c r="CE6" s="13" t="s">
        <v>633</v>
      </c>
      <c r="CF6" s="14">
        <v>10</v>
      </c>
      <c r="CG6" s="13" t="s">
        <v>633</v>
      </c>
      <c r="CH6" s="14">
        <v>14</v>
      </c>
      <c r="CI6" s="13" t="s">
        <v>633</v>
      </c>
      <c r="CJ6" s="14">
        <v>14</v>
      </c>
      <c r="CK6" s="13" t="s">
        <v>633</v>
      </c>
      <c r="CL6" s="14">
        <v>14</v>
      </c>
      <c r="CM6" s="13" t="s">
        <v>633</v>
      </c>
      <c r="CN6" s="14">
        <v>14</v>
      </c>
      <c r="CO6" s="13" t="s">
        <v>633</v>
      </c>
      <c r="CP6" s="14">
        <v>14</v>
      </c>
      <c r="CQ6" s="13" t="s">
        <v>633</v>
      </c>
      <c r="CR6" s="14">
        <v>14</v>
      </c>
      <c r="CS6" s="13" t="s">
        <v>633</v>
      </c>
      <c r="CT6" s="14">
        <v>14</v>
      </c>
      <c r="CU6" s="13" t="s">
        <v>633</v>
      </c>
      <c r="CV6" s="14">
        <v>14</v>
      </c>
    </row>
    <row r="7" spans="1:100" ht="19.2" x14ac:dyDescent="0.3">
      <c r="A7" s="13" t="s">
        <v>634</v>
      </c>
      <c r="B7" s="14" t="s">
        <v>672</v>
      </c>
      <c r="C7" s="13" t="s">
        <v>634</v>
      </c>
      <c r="D7" s="14" t="s">
        <v>692</v>
      </c>
      <c r="E7" s="13" t="s">
        <v>634</v>
      </c>
      <c r="F7" s="14" t="s">
        <v>708</v>
      </c>
      <c r="G7" s="13" t="s">
        <v>634</v>
      </c>
      <c r="H7" s="14" t="s">
        <v>717</v>
      </c>
      <c r="I7" s="13" t="s">
        <v>634</v>
      </c>
      <c r="J7" s="14" t="s">
        <v>725</v>
      </c>
      <c r="K7" s="13" t="s">
        <v>634</v>
      </c>
      <c r="L7" s="14" t="s">
        <v>692</v>
      </c>
      <c r="M7" s="13" t="s">
        <v>634</v>
      </c>
      <c r="N7" s="14" t="s">
        <v>745</v>
      </c>
      <c r="O7" s="13" t="s">
        <v>634</v>
      </c>
      <c r="P7" s="14" t="s">
        <v>756</v>
      </c>
      <c r="Q7" s="13" t="s">
        <v>634</v>
      </c>
      <c r="R7" s="14" t="s">
        <v>772</v>
      </c>
      <c r="S7" s="13" t="s">
        <v>634</v>
      </c>
      <c r="T7" s="14" t="s">
        <v>784</v>
      </c>
      <c r="U7" s="13" t="s">
        <v>634</v>
      </c>
      <c r="V7" s="14" t="s">
        <v>795</v>
      </c>
      <c r="W7" s="13" t="s">
        <v>634</v>
      </c>
      <c r="X7" s="14" t="s">
        <v>802</v>
      </c>
      <c r="Y7" s="13" t="s">
        <v>634</v>
      </c>
      <c r="Z7" s="14" t="s">
        <v>811</v>
      </c>
      <c r="AA7" s="13" t="s">
        <v>634</v>
      </c>
      <c r="AB7" s="14" t="s">
        <v>820</v>
      </c>
      <c r="AC7" s="13" t="s">
        <v>634</v>
      </c>
      <c r="AD7" s="14" t="s">
        <v>829</v>
      </c>
      <c r="AE7" s="13" t="s">
        <v>634</v>
      </c>
      <c r="AF7" s="14" t="s">
        <v>820</v>
      </c>
      <c r="AG7" s="13" t="s">
        <v>634</v>
      </c>
      <c r="AH7" s="14" t="s">
        <v>846</v>
      </c>
      <c r="AI7" s="13" t="s">
        <v>634</v>
      </c>
      <c r="AJ7" s="14" t="s">
        <v>853</v>
      </c>
      <c r="AK7" s="13" t="s">
        <v>634</v>
      </c>
      <c r="AL7" s="14" t="s">
        <v>862</v>
      </c>
      <c r="AM7" s="13" t="s">
        <v>634</v>
      </c>
      <c r="AN7" s="14" t="s">
        <v>876</v>
      </c>
      <c r="AO7" s="13" t="s">
        <v>634</v>
      </c>
      <c r="AP7" s="14" t="s">
        <v>886</v>
      </c>
      <c r="AQ7" s="13" t="s">
        <v>634</v>
      </c>
      <c r="AR7" s="14" t="s">
        <v>898</v>
      </c>
      <c r="AS7" s="13" t="s">
        <v>634</v>
      </c>
      <c r="AT7" s="14" t="s">
        <v>811</v>
      </c>
      <c r="AU7" s="13" t="s">
        <v>634</v>
      </c>
      <c r="AV7" s="14" t="s">
        <v>853</v>
      </c>
      <c r="AW7" s="13" t="s">
        <v>634</v>
      </c>
      <c r="AX7" s="14" t="s">
        <v>924</v>
      </c>
      <c r="AY7" s="13" t="s">
        <v>634</v>
      </c>
      <c r="AZ7" s="14" t="s">
        <v>933</v>
      </c>
      <c r="BA7" s="13" t="s">
        <v>634</v>
      </c>
      <c r="BB7" s="14" t="s">
        <v>943</v>
      </c>
      <c r="BC7" s="13" t="s">
        <v>634</v>
      </c>
      <c r="BD7" s="14" t="s">
        <v>924</v>
      </c>
      <c r="BE7" s="13" t="s">
        <v>634</v>
      </c>
      <c r="BF7" s="14" t="s">
        <v>968</v>
      </c>
      <c r="BG7" s="13" t="s">
        <v>634</v>
      </c>
      <c r="BH7" s="14" t="s">
        <v>976</v>
      </c>
      <c r="BI7" s="13" t="s">
        <v>634</v>
      </c>
      <c r="BJ7" s="14" t="s">
        <v>635</v>
      </c>
      <c r="BK7" s="13" t="s">
        <v>634</v>
      </c>
      <c r="BL7" s="14" t="s">
        <v>898</v>
      </c>
      <c r="BM7" s="13" t="s">
        <v>634</v>
      </c>
      <c r="BN7" s="14" t="s">
        <v>811</v>
      </c>
      <c r="BO7" s="13" t="s">
        <v>634</v>
      </c>
      <c r="BP7" s="14" t="s">
        <v>635</v>
      </c>
      <c r="BQ7" s="13" t="s">
        <v>634</v>
      </c>
      <c r="BR7" s="14" t="s">
        <v>898</v>
      </c>
      <c r="BS7" s="13" t="s">
        <v>634</v>
      </c>
      <c r="BT7" s="14" t="s">
        <v>811</v>
      </c>
      <c r="BU7" s="13" t="s">
        <v>634</v>
      </c>
      <c r="BV7" s="14" t="s">
        <v>933</v>
      </c>
      <c r="BW7" s="13" t="s">
        <v>634</v>
      </c>
      <c r="BX7" s="14" t="s">
        <v>943</v>
      </c>
      <c r="BY7" s="13" t="s">
        <v>634</v>
      </c>
      <c r="BZ7" s="14" t="s">
        <v>820</v>
      </c>
      <c r="CA7" s="13" t="s">
        <v>634</v>
      </c>
      <c r="CB7" s="14" t="s">
        <v>1059</v>
      </c>
      <c r="CC7" s="13" t="s">
        <v>634</v>
      </c>
      <c r="CD7" s="14" t="s">
        <v>853</v>
      </c>
      <c r="CE7" s="13" t="s">
        <v>634</v>
      </c>
      <c r="CF7" s="14" t="s">
        <v>811</v>
      </c>
      <c r="CG7" s="13" t="s">
        <v>634</v>
      </c>
      <c r="CH7" s="14" t="s">
        <v>795</v>
      </c>
      <c r="CI7" s="13" t="s">
        <v>634</v>
      </c>
      <c r="CJ7" s="14" t="s">
        <v>635</v>
      </c>
      <c r="CK7" s="13" t="s">
        <v>634</v>
      </c>
      <c r="CL7" s="14" t="s">
        <v>876</v>
      </c>
      <c r="CM7" s="13" t="s">
        <v>634</v>
      </c>
      <c r="CN7" s="14" t="s">
        <v>1095</v>
      </c>
      <c r="CO7" s="13" t="s">
        <v>634</v>
      </c>
      <c r="CP7" s="14" t="s">
        <v>886</v>
      </c>
      <c r="CQ7" s="13" t="s">
        <v>634</v>
      </c>
      <c r="CR7" s="14" t="s">
        <v>1059</v>
      </c>
      <c r="CS7" s="13" t="s">
        <v>634</v>
      </c>
      <c r="CT7" s="14" t="s">
        <v>820</v>
      </c>
      <c r="CU7" s="13" t="s">
        <v>634</v>
      </c>
      <c r="CV7" s="14" t="s">
        <v>802</v>
      </c>
    </row>
    <row r="8" spans="1:100" ht="19.2" x14ac:dyDescent="0.3">
      <c r="A8" s="13" t="s">
        <v>636</v>
      </c>
      <c r="B8" s="14" t="s">
        <v>673</v>
      </c>
      <c r="C8" s="13" t="s">
        <v>636</v>
      </c>
      <c r="D8" s="14" t="s">
        <v>693</v>
      </c>
      <c r="E8" s="13" t="s">
        <v>636</v>
      </c>
      <c r="F8" s="14" t="s">
        <v>709</v>
      </c>
      <c r="G8" s="13" t="s">
        <v>636</v>
      </c>
      <c r="H8" s="14" t="s">
        <v>718</v>
      </c>
      <c r="I8" s="13" t="s">
        <v>636</v>
      </c>
      <c r="J8" s="14" t="s">
        <v>726</v>
      </c>
      <c r="K8" s="13" t="s">
        <v>636</v>
      </c>
      <c r="L8" s="14" t="s">
        <v>693</v>
      </c>
      <c r="M8" s="13" t="s">
        <v>636</v>
      </c>
      <c r="N8" s="14" t="s">
        <v>746</v>
      </c>
      <c r="O8" s="13" t="s">
        <v>636</v>
      </c>
      <c r="P8" s="14" t="s">
        <v>757</v>
      </c>
      <c r="Q8" s="13" t="s">
        <v>636</v>
      </c>
      <c r="R8" s="14" t="s">
        <v>773</v>
      </c>
      <c r="S8" s="13" t="s">
        <v>636</v>
      </c>
      <c r="T8" s="14" t="s">
        <v>693</v>
      </c>
      <c r="U8" s="13" t="s">
        <v>636</v>
      </c>
      <c r="V8" s="14" t="s">
        <v>796</v>
      </c>
      <c r="W8" s="13" t="s">
        <v>636</v>
      </c>
      <c r="X8" s="14" t="s">
        <v>803</v>
      </c>
      <c r="Y8" s="13" t="s">
        <v>636</v>
      </c>
      <c r="Z8" s="14" t="s">
        <v>812</v>
      </c>
      <c r="AA8" s="13" t="s">
        <v>636</v>
      </c>
      <c r="AB8" s="14" t="s">
        <v>821</v>
      </c>
      <c r="AC8" s="13" t="s">
        <v>636</v>
      </c>
      <c r="AD8" s="14" t="s">
        <v>796</v>
      </c>
      <c r="AE8" s="13" t="s">
        <v>636</v>
      </c>
      <c r="AF8" s="14" t="s">
        <v>821</v>
      </c>
      <c r="AG8" s="13" t="s">
        <v>636</v>
      </c>
      <c r="AH8" s="14" t="s">
        <v>847</v>
      </c>
      <c r="AI8" s="13" t="s">
        <v>636</v>
      </c>
      <c r="AJ8" s="14" t="s">
        <v>854</v>
      </c>
      <c r="AK8" s="13" t="s">
        <v>636</v>
      </c>
      <c r="AL8" s="14" t="s">
        <v>863</v>
      </c>
      <c r="AM8" s="13" t="s">
        <v>636</v>
      </c>
      <c r="AN8" s="14" t="s">
        <v>877</v>
      </c>
      <c r="AO8" s="13" t="s">
        <v>636</v>
      </c>
      <c r="AP8" s="14" t="s">
        <v>887</v>
      </c>
      <c r="AQ8" s="13" t="s">
        <v>636</v>
      </c>
      <c r="AR8" s="14" t="s">
        <v>899</v>
      </c>
      <c r="AS8" s="13" t="s">
        <v>636</v>
      </c>
      <c r="AT8" s="14" t="s">
        <v>905</v>
      </c>
      <c r="AU8" s="13" t="s">
        <v>636</v>
      </c>
      <c r="AV8" s="14" t="s">
        <v>913</v>
      </c>
      <c r="AW8" s="13" t="s">
        <v>636</v>
      </c>
      <c r="AX8" s="14" t="s">
        <v>905</v>
      </c>
      <c r="AY8" s="13" t="s">
        <v>636</v>
      </c>
      <c r="AZ8" s="14" t="s">
        <v>913</v>
      </c>
      <c r="BA8" s="13" t="s">
        <v>636</v>
      </c>
      <c r="BB8" s="14" t="s">
        <v>944</v>
      </c>
      <c r="BC8" s="13" t="s">
        <v>636</v>
      </c>
      <c r="BD8" s="14" t="s">
        <v>958</v>
      </c>
      <c r="BE8" s="13" t="s">
        <v>636</v>
      </c>
      <c r="BF8" s="14" t="s">
        <v>969</v>
      </c>
      <c r="BG8" s="13" t="s">
        <v>636</v>
      </c>
      <c r="BH8" s="14" t="s">
        <v>977</v>
      </c>
      <c r="BI8" s="13" t="s">
        <v>636</v>
      </c>
      <c r="BJ8" s="14" t="s">
        <v>913</v>
      </c>
      <c r="BK8" s="13" t="s">
        <v>636</v>
      </c>
      <c r="BL8" s="14" t="s">
        <v>998</v>
      </c>
      <c r="BM8" s="13" t="s">
        <v>636</v>
      </c>
      <c r="BN8" s="14" t="s">
        <v>1005</v>
      </c>
      <c r="BO8" s="13" t="s">
        <v>636</v>
      </c>
      <c r="BP8" s="14" t="s">
        <v>913</v>
      </c>
      <c r="BQ8" s="13" t="s">
        <v>636</v>
      </c>
      <c r="BR8" s="14" t="s">
        <v>969</v>
      </c>
      <c r="BS8" s="13" t="s">
        <v>636</v>
      </c>
      <c r="BT8" s="14" t="s">
        <v>977</v>
      </c>
      <c r="BU8" s="13" t="s">
        <v>636</v>
      </c>
      <c r="BV8" s="14" t="s">
        <v>913</v>
      </c>
      <c r="BW8" s="13" t="s">
        <v>636</v>
      </c>
      <c r="BX8" s="14" t="s">
        <v>998</v>
      </c>
      <c r="BY8" s="13" t="s">
        <v>636</v>
      </c>
      <c r="BZ8" s="14" t="s">
        <v>1047</v>
      </c>
      <c r="CA8" s="13" t="s">
        <v>636</v>
      </c>
      <c r="CB8" s="14" t="s">
        <v>1060</v>
      </c>
      <c r="CC8" s="13" t="s">
        <v>636</v>
      </c>
      <c r="CD8" s="14" t="s">
        <v>998</v>
      </c>
      <c r="CE8" s="13" t="s">
        <v>636</v>
      </c>
      <c r="CF8" s="14" t="s">
        <v>1072</v>
      </c>
      <c r="CG8" s="13" t="s">
        <v>636</v>
      </c>
      <c r="CH8" s="14" t="s">
        <v>1078</v>
      </c>
      <c r="CI8" s="13" t="s">
        <v>636</v>
      </c>
      <c r="CJ8" s="14" t="s">
        <v>637</v>
      </c>
      <c r="CK8" s="13" t="s">
        <v>636</v>
      </c>
      <c r="CL8" s="14" t="s">
        <v>637</v>
      </c>
      <c r="CM8" s="13" t="s">
        <v>636</v>
      </c>
      <c r="CN8" s="14" t="s">
        <v>1096</v>
      </c>
      <c r="CO8" s="13" t="s">
        <v>636</v>
      </c>
      <c r="CP8" s="14" t="s">
        <v>1107</v>
      </c>
      <c r="CQ8" s="13" t="s">
        <v>636</v>
      </c>
      <c r="CR8" s="14" t="s">
        <v>1117</v>
      </c>
      <c r="CS8" s="13" t="s">
        <v>636</v>
      </c>
      <c r="CT8" s="14" t="s">
        <v>1128</v>
      </c>
      <c r="CU8" s="13" t="s">
        <v>636</v>
      </c>
      <c r="CV8" s="14" t="s">
        <v>1141</v>
      </c>
    </row>
    <row r="9" spans="1:100" ht="19.2" x14ac:dyDescent="0.3">
      <c r="A9" s="13" t="s">
        <v>638</v>
      </c>
      <c r="B9" s="14" t="s">
        <v>674</v>
      </c>
      <c r="C9" s="13" t="s">
        <v>638</v>
      </c>
      <c r="D9" s="14" t="s">
        <v>694</v>
      </c>
      <c r="E9" s="13" t="s">
        <v>638</v>
      </c>
      <c r="F9" s="14" t="s">
        <v>710</v>
      </c>
      <c r="G9" s="13" t="s">
        <v>638</v>
      </c>
      <c r="H9" s="14" t="s">
        <v>719</v>
      </c>
      <c r="I9" s="13" t="s">
        <v>638</v>
      </c>
      <c r="J9" s="14" t="s">
        <v>727</v>
      </c>
      <c r="K9" s="13" t="s">
        <v>638</v>
      </c>
      <c r="L9" s="14" t="s">
        <v>736</v>
      </c>
      <c r="M9" s="13" t="s">
        <v>638</v>
      </c>
      <c r="N9" s="14" t="s">
        <v>747</v>
      </c>
      <c r="O9" s="13" t="s">
        <v>638</v>
      </c>
      <c r="P9" s="14" t="s">
        <v>758</v>
      </c>
      <c r="Q9" s="13" t="s">
        <v>638</v>
      </c>
      <c r="R9" s="14" t="s">
        <v>774</v>
      </c>
      <c r="S9" s="13" t="s">
        <v>638</v>
      </c>
      <c r="T9" s="14" t="s">
        <v>785</v>
      </c>
      <c r="U9" s="13" t="s">
        <v>638</v>
      </c>
      <c r="V9" s="14" t="s">
        <v>797</v>
      </c>
      <c r="W9" s="13" t="s">
        <v>638</v>
      </c>
      <c r="X9" s="14" t="s">
        <v>804</v>
      </c>
      <c r="Y9" s="13" t="s">
        <v>638</v>
      </c>
      <c r="Z9" s="14" t="s">
        <v>813</v>
      </c>
      <c r="AA9" s="13" t="s">
        <v>638</v>
      </c>
      <c r="AB9" s="14" t="s">
        <v>822</v>
      </c>
      <c r="AC9" s="13" t="s">
        <v>638</v>
      </c>
      <c r="AD9" s="14" t="s">
        <v>830</v>
      </c>
      <c r="AE9" s="13" t="s">
        <v>638</v>
      </c>
      <c r="AF9" s="14" t="s">
        <v>840</v>
      </c>
      <c r="AG9" s="13" t="s">
        <v>638</v>
      </c>
      <c r="AH9" s="14" t="s">
        <v>848</v>
      </c>
      <c r="AI9" s="13" t="s">
        <v>638</v>
      </c>
      <c r="AJ9" s="14" t="s">
        <v>822</v>
      </c>
      <c r="AK9" s="13" t="s">
        <v>638</v>
      </c>
      <c r="AL9" s="14" t="s">
        <v>864</v>
      </c>
      <c r="AM9" s="13" t="s">
        <v>638</v>
      </c>
      <c r="AN9" s="14" t="s">
        <v>878</v>
      </c>
      <c r="AO9" s="13" t="s">
        <v>638</v>
      </c>
      <c r="AP9" s="14" t="s">
        <v>888</v>
      </c>
      <c r="AQ9" s="13" t="s">
        <v>638</v>
      </c>
      <c r="AR9" s="14" t="s">
        <v>900</v>
      </c>
      <c r="AS9" s="13" t="s">
        <v>638</v>
      </c>
      <c r="AT9" s="14" t="s">
        <v>878</v>
      </c>
      <c r="AU9" s="13" t="s">
        <v>638</v>
      </c>
      <c r="AV9" s="14" t="s">
        <v>914</v>
      </c>
      <c r="AW9" s="13" t="s">
        <v>638</v>
      </c>
      <c r="AX9" s="14" t="s">
        <v>925</v>
      </c>
      <c r="AY9" s="13" t="s">
        <v>638</v>
      </c>
      <c r="AZ9" s="14" t="s">
        <v>934</v>
      </c>
      <c r="BA9" s="13" t="s">
        <v>638</v>
      </c>
      <c r="BB9" s="14" t="s">
        <v>945</v>
      </c>
      <c r="BC9" s="13" t="s">
        <v>638</v>
      </c>
      <c r="BD9" s="14" t="s">
        <v>959</v>
      </c>
      <c r="BE9" s="13" t="s">
        <v>638</v>
      </c>
      <c r="BF9" s="14" t="s">
        <v>925</v>
      </c>
      <c r="BG9" s="13" t="s">
        <v>638</v>
      </c>
      <c r="BH9" s="14" t="s">
        <v>978</v>
      </c>
      <c r="BI9" s="13" t="s">
        <v>638</v>
      </c>
      <c r="BJ9" s="14" t="s">
        <v>987</v>
      </c>
      <c r="BK9" s="13" t="s">
        <v>638</v>
      </c>
      <c r="BL9" s="14" t="s">
        <v>999</v>
      </c>
      <c r="BM9" s="13" t="s">
        <v>638</v>
      </c>
      <c r="BN9" s="14" t="s">
        <v>1006</v>
      </c>
      <c r="BO9" s="13" t="s">
        <v>638</v>
      </c>
      <c r="BP9" s="14" t="s">
        <v>1013</v>
      </c>
      <c r="BQ9" s="13" t="s">
        <v>638</v>
      </c>
      <c r="BR9" s="14" t="s">
        <v>1024</v>
      </c>
      <c r="BS9" s="13" t="s">
        <v>638</v>
      </c>
      <c r="BT9" s="14" t="s">
        <v>1030</v>
      </c>
      <c r="BU9" s="13" t="s">
        <v>638</v>
      </c>
      <c r="BV9" s="14" t="s">
        <v>1035</v>
      </c>
      <c r="BW9" s="13" t="s">
        <v>638</v>
      </c>
      <c r="BX9" s="14" t="s">
        <v>1041</v>
      </c>
      <c r="BY9" s="13" t="s">
        <v>638</v>
      </c>
      <c r="BZ9" s="14" t="s">
        <v>1048</v>
      </c>
      <c r="CA9" s="13" t="s">
        <v>638</v>
      </c>
      <c r="CB9" s="14" t="s">
        <v>1013</v>
      </c>
      <c r="CC9" s="13" t="s">
        <v>638</v>
      </c>
      <c r="CD9" s="14" t="s">
        <v>1067</v>
      </c>
      <c r="CE9" s="13" t="s">
        <v>638</v>
      </c>
      <c r="CF9" s="14" t="s">
        <v>1073</v>
      </c>
      <c r="CG9" s="13" t="s">
        <v>638</v>
      </c>
      <c r="CH9" s="14" t="s">
        <v>1079</v>
      </c>
      <c r="CI9" s="13" t="s">
        <v>638</v>
      </c>
      <c r="CJ9" s="14" t="s">
        <v>639</v>
      </c>
      <c r="CK9" s="13" t="s">
        <v>638</v>
      </c>
      <c r="CL9" s="14" t="s">
        <v>1086</v>
      </c>
      <c r="CM9" s="13" t="s">
        <v>638</v>
      </c>
      <c r="CN9" s="14" t="s">
        <v>1097</v>
      </c>
      <c r="CO9" s="13" t="s">
        <v>638</v>
      </c>
      <c r="CP9" s="14" t="s">
        <v>1108</v>
      </c>
      <c r="CQ9" s="13" t="s">
        <v>638</v>
      </c>
      <c r="CR9" s="14" t="s">
        <v>1118</v>
      </c>
      <c r="CS9" s="13" t="s">
        <v>638</v>
      </c>
      <c r="CT9" s="14" t="s">
        <v>1129</v>
      </c>
      <c r="CU9" s="13" t="s">
        <v>638</v>
      </c>
      <c r="CV9" s="14" t="s">
        <v>1142</v>
      </c>
    </row>
    <row r="10" spans="1:100" ht="28.8" x14ac:dyDescent="0.3">
      <c r="A10" s="13" t="s">
        <v>675</v>
      </c>
      <c r="B10" s="14" t="s">
        <v>676</v>
      </c>
      <c r="C10" s="13" t="s">
        <v>640</v>
      </c>
      <c r="D10" s="14" t="s">
        <v>695</v>
      </c>
      <c r="E10" s="13" t="s">
        <v>640</v>
      </c>
      <c r="F10" s="14" t="s">
        <v>711</v>
      </c>
      <c r="G10" s="13" t="s">
        <v>640</v>
      </c>
      <c r="H10" s="14" t="s">
        <v>720</v>
      </c>
      <c r="I10" s="13" t="s">
        <v>675</v>
      </c>
      <c r="J10" s="14" t="s">
        <v>676</v>
      </c>
      <c r="K10" s="13" t="s">
        <v>640</v>
      </c>
      <c r="L10" s="14" t="s">
        <v>737</v>
      </c>
      <c r="M10" s="13" t="s">
        <v>640</v>
      </c>
      <c r="N10" s="14" t="s">
        <v>711</v>
      </c>
      <c r="O10" s="13" t="s">
        <v>640</v>
      </c>
      <c r="P10" s="14" t="s">
        <v>759</v>
      </c>
      <c r="Q10" s="13" t="s">
        <v>640</v>
      </c>
      <c r="R10" s="14" t="s">
        <v>775</v>
      </c>
      <c r="S10" s="13" t="s">
        <v>640</v>
      </c>
      <c r="T10" s="14" t="s">
        <v>737</v>
      </c>
      <c r="U10" s="13" t="s">
        <v>640</v>
      </c>
      <c r="V10" s="14" t="s">
        <v>798</v>
      </c>
      <c r="W10" s="13" t="s">
        <v>640</v>
      </c>
      <c r="X10" s="14" t="s">
        <v>805</v>
      </c>
      <c r="Y10" s="13" t="s">
        <v>640</v>
      </c>
      <c r="Z10" s="14" t="s">
        <v>814</v>
      </c>
      <c r="AA10" s="13" t="s">
        <v>640</v>
      </c>
      <c r="AB10" s="14" t="s">
        <v>823</v>
      </c>
      <c r="AC10" s="13" t="s">
        <v>640</v>
      </c>
      <c r="AD10" s="14" t="s">
        <v>831</v>
      </c>
      <c r="AE10" s="13" t="s">
        <v>640</v>
      </c>
      <c r="AF10" s="14" t="s">
        <v>823</v>
      </c>
      <c r="AG10" s="13" t="s">
        <v>640</v>
      </c>
      <c r="AH10" s="14" t="s">
        <v>849</v>
      </c>
      <c r="AI10" s="13" t="s">
        <v>640</v>
      </c>
      <c r="AJ10" s="14" t="s">
        <v>855</v>
      </c>
      <c r="AK10" s="13" t="s">
        <v>865</v>
      </c>
      <c r="AL10" s="14" t="s">
        <v>866</v>
      </c>
      <c r="AM10" s="13" t="s">
        <v>865</v>
      </c>
      <c r="AN10" s="14" t="s">
        <v>879</v>
      </c>
      <c r="AO10" s="13" t="s">
        <v>865</v>
      </c>
      <c r="AP10" s="14" t="s">
        <v>889</v>
      </c>
      <c r="AQ10" s="13" t="s">
        <v>865</v>
      </c>
      <c r="AR10" s="14" t="s">
        <v>849</v>
      </c>
      <c r="AS10" s="13" t="s">
        <v>865</v>
      </c>
      <c r="AT10" s="14" t="s">
        <v>906</v>
      </c>
      <c r="AU10" s="13" t="s">
        <v>865</v>
      </c>
      <c r="AV10" s="14" t="s">
        <v>915</v>
      </c>
      <c r="AW10" s="13" t="s">
        <v>865</v>
      </c>
      <c r="AX10" s="14" t="s">
        <v>926</v>
      </c>
      <c r="AY10" s="13" t="s">
        <v>865</v>
      </c>
      <c r="AZ10" s="14" t="s">
        <v>935</v>
      </c>
      <c r="BA10" s="13" t="s">
        <v>675</v>
      </c>
      <c r="BB10" s="14" t="s">
        <v>946</v>
      </c>
      <c r="BC10" s="13" t="s">
        <v>865</v>
      </c>
      <c r="BD10" s="14" t="s">
        <v>960</v>
      </c>
      <c r="BE10" s="13" t="s">
        <v>865</v>
      </c>
      <c r="BF10" s="14" t="s">
        <v>970</v>
      </c>
      <c r="BG10" s="13" t="s">
        <v>865</v>
      </c>
      <c r="BH10" s="14" t="s">
        <v>979</v>
      </c>
      <c r="BI10" s="13" t="s">
        <v>988</v>
      </c>
      <c r="BJ10" s="14" t="s">
        <v>989</v>
      </c>
      <c r="BK10" s="13" t="s">
        <v>988</v>
      </c>
      <c r="BL10" s="14" t="s">
        <v>1000</v>
      </c>
      <c r="BM10" s="13" t="s">
        <v>988</v>
      </c>
      <c r="BN10" s="14" t="s">
        <v>1007</v>
      </c>
      <c r="BO10" s="13" t="s">
        <v>988</v>
      </c>
      <c r="BP10" s="14" t="s">
        <v>1014</v>
      </c>
      <c r="BQ10" s="13" t="s">
        <v>988</v>
      </c>
      <c r="BR10" s="14" t="s">
        <v>1025</v>
      </c>
      <c r="BS10" s="13" t="s">
        <v>988</v>
      </c>
      <c r="BT10" s="14" t="s">
        <v>1031</v>
      </c>
      <c r="BU10" s="13" t="s">
        <v>865</v>
      </c>
      <c r="BV10" s="14" t="s">
        <v>1036</v>
      </c>
      <c r="BW10" s="13" t="s">
        <v>865</v>
      </c>
      <c r="BX10" s="14" t="s">
        <v>1042</v>
      </c>
      <c r="BY10" s="13" t="s">
        <v>988</v>
      </c>
      <c r="BZ10" s="14" t="s">
        <v>1049</v>
      </c>
      <c r="CA10" s="13" t="s">
        <v>988</v>
      </c>
      <c r="CB10" s="14" t="s">
        <v>1061</v>
      </c>
      <c r="CC10" s="13" t="s">
        <v>988</v>
      </c>
      <c r="CD10" s="14" t="s">
        <v>1068</v>
      </c>
      <c r="CE10" s="13" t="s">
        <v>988</v>
      </c>
      <c r="CF10" s="14" t="s">
        <v>1074</v>
      </c>
      <c r="CG10" s="13" t="s">
        <v>640</v>
      </c>
      <c r="CH10" s="14" t="s">
        <v>1080</v>
      </c>
      <c r="CI10" s="13" t="s">
        <v>640</v>
      </c>
      <c r="CJ10" s="14" t="s">
        <v>641</v>
      </c>
      <c r="CK10" s="13" t="s">
        <v>640</v>
      </c>
      <c r="CL10" s="14" t="s">
        <v>1087</v>
      </c>
      <c r="CM10" s="13" t="s">
        <v>640</v>
      </c>
      <c r="CN10" s="14" t="s">
        <v>1098</v>
      </c>
      <c r="CO10" s="13" t="s">
        <v>640</v>
      </c>
      <c r="CP10" s="14" t="s">
        <v>641</v>
      </c>
      <c r="CQ10" s="13" t="s">
        <v>640</v>
      </c>
      <c r="CR10" s="14" t="s">
        <v>1119</v>
      </c>
      <c r="CS10" s="13" t="s">
        <v>640</v>
      </c>
      <c r="CT10" s="14" t="s">
        <v>1130</v>
      </c>
      <c r="CU10" s="13" t="s">
        <v>640</v>
      </c>
      <c r="CV10" s="14" t="s">
        <v>1143</v>
      </c>
    </row>
    <row r="11" spans="1:100" ht="28.8" x14ac:dyDescent="0.3">
      <c r="A11" s="13" t="s">
        <v>677</v>
      </c>
      <c r="B11" s="14" t="s">
        <v>678</v>
      </c>
      <c r="C11" s="13" t="s">
        <v>642</v>
      </c>
      <c r="D11" s="14" t="s">
        <v>696</v>
      </c>
      <c r="E11" s="13" t="s">
        <v>642</v>
      </c>
      <c r="F11" s="14" t="s">
        <v>712</v>
      </c>
      <c r="G11" s="13" t="s">
        <v>642</v>
      </c>
      <c r="H11" s="14" t="s">
        <v>721</v>
      </c>
      <c r="I11" s="13" t="s">
        <v>677</v>
      </c>
      <c r="J11" s="14" t="s">
        <v>678</v>
      </c>
      <c r="K11" s="13" t="s">
        <v>642</v>
      </c>
      <c r="L11" s="14" t="s">
        <v>738</v>
      </c>
      <c r="M11" s="13" t="s">
        <v>642</v>
      </c>
      <c r="N11" s="14" t="s">
        <v>748</v>
      </c>
      <c r="O11" s="13" t="s">
        <v>677</v>
      </c>
      <c r="P11" s="14" t="s">
        <v>760</v>
      </c>
      <c r="Q11" s="13" t="s">
        <v>677</v>
      </c>
      <c r="R11" s="14" t="s">
        <v>776</v>
      </c>
      <c r="S11" s="13" t="s">
        <v>642</v>
      </c>
      <c r="T11" s="14" t="s">
        <v>786</v>
      </c>
      <c r="U11" s="13" t="s">
        <v>642</v>
      </c>
      <c r="V11" s="14" t="s">
        <v>799</v>
      </c>
      <c r="W11" s="13" t="s">
        <v>642</v>
      </c>
      <c r="X11" s="14" t="s">
        <v>806</v>
      </c>
      <c r="Y11" s="13" t="s">
        <v>642</v>
      </c>
      <c r="Z11" s="14" t="s">
        <v>815</v>
      </c>
      <c r="AA11" s="13" t="s">
        <v>642</v>
      </c>
      <c r="AB11" s="14" t="s">
        <v>806</v>
      </c>
      <c r="AC11" s="13" t="s">
        <v>642</v>
      </c>
      <c r="AD11" s="14" t="s">
        <v>832</v>
      </c>
      <c r="AE11" s="13" t="s">
        <v>642</v>
      </c>
      <c r="AF11" s="14" t="s">
        <v>841</v>
      </c>
      <c r="AG11" s="13" t="s">
        <v>642</v>
      </c>
      <c r="AH11" s="14" t="s">
        <v>850</v>
      </c>
      <c r="AI11" s="13" t="s">
        <v>642</v>
      </c>
      <c r="AJ11" s="14" t="s">
        <v>856</v>
      </c>
      <c r="AK11" s="13" t="s">
        <v>642</v>
      </c>
      <c r="AL11" s="14" t="s">
        <v>867</v>
      </c>
      <c r="AM11" s="13" t="s">
        <v>642</v>
      </c>
      <c r="AN11" s="14" t="s">
        <v>880</v>
      </c>
      <c r="AO11" s="13" t="s">
        <v>642</v>
      </c>
      <c r="AP11" s="14" t="s">
        <v>880</v>
      </c>
      <c r="AQ11" s="13" t="s">
        <v>642</v>
      </c>
      <c r="AR11" s="14" t="s">
        <v>643</v>
      </c>
      <c r="AS11" s="13" t="s">
        <v>642</v>
      </c>
      <c r="AT11" s="14" t="s">
        <v>907</v>
      </c>
      <c r="AU11" s="13" t="s">
        <v>642</v>
      </c>
      <c r="AV11" s="14" t="s">
        <v>916</v>
      </c>
      <c r="AW11" s="13" t="s">
        <v>642</v>
      </c>
      <c r="AX11" s="14" t="s">
        <v>927</v>
      </c>
      <c r="AY11" s="13" t="s">
        <v>642</v>
      </c>
      <c r="AZ11" s="14" t="s">
        <v>936</v>
      </c>
      <c r="BA11" s="13" t="s">
        <v>677</v>
      </c>
      <c r="BB11" s="14" t="s">
        <v>947</v>
      </c>
      <c r="BC11" s="13" t="s">
        <v>642</v>
      </c>
      <c r="BD11" s="14" t="s">
        <v>961</v>
      </c>
      <c r="BE11" s="13" t="s">
        <v>642</v>
      </c>
      <c r="BF11" s="14" t="s">
        <v>971</v>
      </c>
      <c r="BG11" s="13" t="s">
        <v>642</v>
      </c>
      <c r="BH11" s="14" t="s">
        <v>980</v>
      </c>
      <c r="BI11" s="13" t="s">
        <v>642</v>
      </c>
      <c r="BJ11" s="14" t="s">
        <v>815</v>
      </c>
      <c r="BK11" s="13" t="s">
        <v>642</v>
      </c>
      <c r="BL11" s="14" t="s">
        <v>927</v>
      </c>
      <c r="BM11" s="13" t="s">
        <v>642</v>
      </c>
      <c r="BN11" s="14" t="s">
        <v>1008</v>
      </c>
      <c r="BO11" s="13" t="s">
        <v>642</v>
      </c>
      <c r="BP11" s="14" t="s">
        <v>1015</v>
      </c>
      <c r="BQ11" s="13" t="s">
        <v>642</v>
      </c>
      <c r="BR11" s="14" t="s">
        <v>1026</v>
      </c>
      <c r="BS11" s="13" t="s">
        <v>642</v>
      </c>
      <c r="BT11" s="14" t="s">
        <v>936</v>
      </c>
      <c r="BU11" s="13" t="s">
        <v>642</v>
      </c>
      <c r="BV11" s="14" t="s">
        <v>961</v>
      </c>
      <c r="BW11" s="13" t="s">
        <v>642</v>
      </c>
      <c r="BX11" s="14" t="s">
        <v>1043</v>
      </c>
      <c r="BY11" s="13" t="s">
        <v>642</v>
      </c>
      <c r="BZ11" s="14" t="s">
        <v>1015</v>
      </c>
      <c r="CA11" s="13" t="s">
        <v>642</v>
      </c>
      <c r="CB11" s="14" t="s">
        <v>850</v>
      </c>
      <c r="CC11" s="13" t="s">
        <v>642</v>
      </c>
      <c r="CD11" s="14" t="s">
        <v>1026</v>
      </c>
      <c r="CE11" s="13" t="s">
        <v>642</v>
      </c>
      <c r="CF11" s="14" t="s">
        <v>643</v>
      </c>
      <c r="CG11" s="13" t="s">
        <v>642</v>
      </c>
      <c r="CH11" s="14" t="s">
        <v>880</v>
      </c>
      <c r="CI11" s="13" t="s">
        <v>642</v>
      </c>
      <c r="CJ11" s="14" t="s">
        <v>643</v>
      </c>
      <c r="CK11" s="13" t="s">
        <v>642</v>
      </c>
      <c r="CL11" s="14" t="s">
        <v>1088</v>
      </c>
      <c r="CM11" s="13" t="s">
        <v>642</v>
      </c>
      <c r="CN11" s="14" t="s">
        <v>815</v>
      </c>
      <c r="CO11" s="13" t="s">
        <v>642</v>
      </c>
      <c r="CP11" s="14" t="s">
        <v>1109</v>
      </c>
      <c r="CQ11" s="13" t="s">
        <v>642</v>
      </c>
      <c r="CR11" s="14" t="s">
        <v>961</v>
      </c>
      <c r="CS11" s="13" t="s">
        <v>642</v>
      </c>
      <c r="CT11" s="14" t="s">
        <v>961</v>
      </c>
      <c r="CU11" s="13" t="s">
        <v>642</v>
      </c>
      <c r="CV11" s="14" t="s">
        <v>815</v>
      </c>
    </row>
    <row r="12" spans="1:100" ht="28.8" x14ac:dyDescent="0.3">
      <c r="A12" s="13" t="s">
        <v>644</v>
      </c>
      <c r="B12" s="14" t="s">
        <v>679</v>
      </c>
      <c r="C12" s="13" t="s">
        <v>644</v>
      </c>
      <c r="D12" s="14" t="s">
        <v>697</v>
      </c>
      <c r="E12" s="13" t="s">
        <v>644</v>
      </c>
      <c r="F12" s="14" t="s">
        <v>713</v>
      </c>
      <c r="G12" s="13" t="s">
        <v>644</v>
      </c>
      <c r="H12" s="14" t="s">
        <v>713</v>
      </c>
      <c r="I12" s="13" t="s">
        <v>644</v>
      </c>
      <c r="J12" s="14" t="s">
        <v>728</v>
      </c>
      <c r="K12" s="13" t="s">
        <v>644</v>
      </c>
      <c r="L12" s="14" t="s">
        <v>697</v>
      </c>
      <c r="M12" s="13" t="s">
        <v>644</v>
      </c>
      <c r="N12" s="14" t="s">
        <v>749</v>
      </c>
      <c r="O12" s="13" t="s">
        <v>644</v>
      </c>
      <c r="P12" s="14" t="s">
        <v>713</v>
      </c>
      <c r="Q12" s="13" t="s">
        <v>644</v>
      </c>
      <c r="R12" s="14" t="s">
        <v>777</v>
      </c>
      <c r="S12" s="13" t="s">
        <v>644</v>
      </c>
      <c r="T12" s="14" t="s">
        <v>787</v>
      </c>
      <c r="U12" s="13" t="s">
        <v>644</v>
      </c>
      <c r="V12" s="14" t="s">
        <v>787</v>
      </c>
      <c r="W12" s="13" t="s">
        <v>644</v>
      </c>
      <c r="X12" s="14" t="s">
        <v>807</v>
      </c>
      <c r="Y12" s="13" t="s">
        <v>644</v>
      </c>
      <c r="Z12" s="14" t="s">
        <v>816</v>
      </c>
      <c r="AA12" s="13" t="s">
        <v>644</v>
      </c>
      <c r="AB12" s="14" t="s">
        <v>824</v>
      </c>
      <c r="AC12" s="13" t="s">
        <v>644</v>
      </c>
      <c r="AD12" s="14" t="s">
        <v>833</v>
      </c>
      <c r="AE12" s="13" t="s">
        <v>644</v>
      </c>
      <c r="AF12" s="14" t="s">
        <v>842</v>
      </c>
      <c r="AG12" s="13" t="s">
        <v>644</v>
      </c>
      <c r="AH12" s="14" t="s">
        <v>824</v>
      </c>
      <c r="AI12" s="13" t="s">
        <v>644</v>
      </c>
      <c r="AJ12" s="14" t="s">
        <v>857</v>
      </c>
      <c r="AK12" s="13" t="s">
        <v>644</v>
      </c>
      <c r="AL12" s="14" t="s">
        <v>868</v>
      </c>
      <c r="AM12" s="13" t="s">
        <v>644</v>
      </c>
      <c r="AN12" s="14" t="s">
        <v>881</v>
      </c>
      <c r="AO12" s="13" t="s">
        <v>644</v>
      </c>
      <c r="AP12" s="14" t="s">
        <v>890</v>
      </c>
      <c r="AQ12" s="13" t="s">
        <v>644</v>
      </c>
      <c r="AR12" s="14" t="s">
        <v>901</v>
      </c>
      <c r="AS12" s="13" t="s">
        <v>644</v>
      </c>
      <c r="AT12" s="14" t="s">
        <v>908</v>
      </c>
      <c r="AU12" s="13" t="s">
        <v>644</v>
      </c>
      <c r="AV12" s="14" t="s">
        <v>901</v>
      </c>
      <c r="AW12" s="13" t="s">
        <v>644</v>
      </c>
      <c r="AX12" s="14" t="s">
        <v>928</v>
      </c>
      <c r="AY12" s="13" t="s">
        <v>644</v>
      </c>
      <c r="AZ12" s="14" t="s">
        <v>937</v>
      </c>
      <c r="BA12" s="13" t="s">
        <v>644</v>
      </c>
      <c r="BB12" s="14" t="s">
        <v>948</v>
      </c>
      <c r="BC12" s="13" t="s">
        <v>644</v>
      </c>
      <c r="BD12" s="14" t="s">
        <v>937</v>
      </c>
      <c r="BE12" s="13" t="s">
        <v>644</v>
      </c>
      <c r="BF12" s="14" t="s">
        <v>972</v>
      </c>
      <c r="BG12" s="13" t="s">
        <v>644</v>
      </c>
      <c r="BH12" s="14" t="s">
        <v>981</v>
      </c>
      <c r="BI12" s="13" t="s">
        <v>644</v>
      </c>
      <c r="BJ12" s="14" t="s">
        <v>972</v>
      </c>
      <c r="BK12" s="13" t="s">
        <v>644</v>
      </c>
      <c r="BL12" s="14" t="s">
        <v>1001</v>
      </c>
      <c r="BM12" s="13" t="s">
        <v>644</v>
      </c>
      <c r="BN12" s="14" t="s">
        <v>1009</v>
      </c>
      <c r="BO12" s="13" t="s">
        <v>644</v>
      </c>
      <c r="BP12" s="14" t="s">
        <v>1016</v>
      </c>
      <c r="BQ12" s="13" t="s">
        <v>644</v>
      </c>
      <c r="BR12" s="14" t="s">
        <v>1001</v>
      </c>
      <c r="BS12" s="13" t="s">
        <v>644</v>
      </c>
      <c r="BT12" s="14" t="s">
        <v>948</v>
      </c>
      <c r="BU12" s="13" t="s">
        <v>644</v>
      </c>
      <c r="BV12" s="14" t="s">
        <v>937</v>
      </c>
      <c r="BW12" s="13" t="s">
        <v>644</v>
      </c>
      <c r="BX12" s="14" t="s">
        <v>972</v>
      </c>
      <c r="BY12" s="13" t="s">
        <v>644</v>
      </c>
      <c r="BZ12" s="14" t="s">
        <v>1050</v>
      </c>
      <c r="CA12" s="13" t="s">
        <v>644</v>
      </c>
      <c r="CB12" s="14" t="s">
        <v>1050</v>
      </c>
      <c r="CC12" s="13" t="s">
        <v>644</v>
      </c>
      <c r="CD12" s="14" t="s">
        <v>972</v>
      </c>
      <c r="CE12" s="13" t="s">
        <v>644</v>
      </c>
      <c r="CF12" s="14" t="s">
        <v>981</v>
      </c>
      <c r="CG12" s="13" t="s">
        <v>644</v>
      </c>
      <c r="CH12" s="14" t="s">
        <v>972</v>
      </c>
      <c r="CI12" s="13" t="s">
        <v>644</v>
      </c>
      <c r="CJ12" s="14" t="s">
        <v>645</v>
      </c>
      <c r="CK12" s="13" t="s">
        <v>644</v>
      </c>
      <c r="CL12" s="14" t="s">
        <v>981</v>
      </c>
      <c r="CM12" s="13" t="s">
        <v>644</v>
      </c>
      <c r="CN12" s="14" t="s">
        <v>972</v>
      </c>
      <c r="CO12" s="13" t="s">
        <v>644</v>
      </c>
      <c r="CP12" s="14" t="s">
        <v>645</v>
      </c>
      <c r="CQ12" s="13" t="s">
        <v>644</v>
      </c>
      <c r="CR12" s="14" t="s">
        <v>1009</v>
      </c>
      <c r="CS12" s="13" t="s">
        <v>644</v>
      </c>
      <c r="CT12" s="14" t="s">
        <v>1131</v>
      </c>
      <c r="CU12" s="13" t="s">
        <v>644</v>
      </c>
      <c r="CV12" s="14" t="s">
        <v>1009</v>
      </c>
    </row>
    <row r="13" spans="1:100" ht="28.8" x14ac:dyDescent="0.3">
      <c r="A13" s="13" t="s">
        <v>646</v>
      </c>
      <c r="B13" s="14" t="s">
        <v>680</v>
      </c>
      <c r="C13" s="13" t="s">
        <v>646</v>
      </c>
      <c r="D13" s="14" t="s">
        <v>698</v>
      </c>
      <c r="E13" s="13" t="s">
        <v>646</v>
      </c>
      <c r="F13" s="14" t="s">
        <v>714</v>
      </c>
      <c r="G13" s="13" t="s">
        <v>646</v>
      </c>
      <c r="H13" s="14" t="s">
        <v>714</v>
      </c>
      <c r="I13" s="13" t="s">
        <v>646</v>
      </c>
      <c r="J13" s="14" t="s">
        <v>729</v>
      </c>
      <c r="K13" s="13" t="s">
        <v>646</v>
      </c>
      <c r="L13" s="14" t="s">
        <v>739</v>
      </c>
      <c r="M13" s="13" t="s">
        <v>646</v>
      </c>
      <c r="N13" s="14" t="s">
        <v>750</v>
      </c>
      <c r="O13" s="13" t="s">
        <v>646</v>
      </c>
      <c r="P13" s="14" t="s">
        <v>761</v>
      </c>
      <c r="Q13" s="13" t="s">
        <v>646</v>
      </c>
      <c r="R13" s="14" t="s">
        <v>778</v>
      </c>
      <c r="S13" s="13" t="s">
        <v>646</v>
      </c>
      <c r="T13" s="14" t="s">
        <v>788</v>
      </c>
      <c r="U13" s="13" t="s">
        <v>646</v>
      </c>
      <c r="V13" s="14" t="s">
        <v>788</v>
      </c>
      <c r="W13" s="13" t="s">
        <v>646</v>
      </c>
      <c r="X13" s="14" t="s">
        <v>808</v>
      </c>
      <c r="Y13" s="13" t="s">
        <v>646</v>
      </c>
      <c r="Z13" s="14" t="s">
        <v>817</v>
      </c>
      <c r="AA13" s="13" t="s">
        <v>646</v>
      </c>
      <c r="AB13" s="14" t="s">
        <v>825</v>
      </c>
      <c r="AC13" s="13" t="s">
        <v>646</v>
      </c>
      <c r="AD13" s="14" t="s">
        <v>834</v>
      </c>
      <c r="AE13" s="13" t="s">
        <v>646</v>
      </c>
      <c r="AF13" s="14" t="s">
        <v>843</v>
      </c>
      <c r="AG13" s="13" t="s">
        <v>646</v>
      </c>
      <c r="AH13" s="14" t="s">
        <v>825</v>
      </c>
      <c r="AI13" s="13" t="s">
        <v>646</v>
      </c>
      <c r="AJ13" s="14" t="s">
        <v>858</v>
      </c>
      <c r="AK13" s="13" t="s">
        <v>646</v>
      </c>
      <c r="AL13" s="14" t="s">
        <v>825</v>
      </c>
      <c r="AM13" s="13" t="s">
        <v>646</v>
      </c>
      <c r="AN13" s="14" t="s">
        <v>882</v>
      </c>
      <c r="AO13" s="13" t="s">
        <v>646</v>
      </c>
      <c r="AP13" s="14" t="s">
        <v>891</v>
      </c>
      <c r="AQ13" s="13" t="s">
        <v>646</v>
      </c>
      <c r="AR13" s="14" t="s">
        <v>902</v>
      </c>
      <c r="AS13" s="13" t="s">
        <v>646</v>
      </c>
      <c r="AT13" s="14" t="s">
        <v>909</v>
      </c>
      <c r="AU13" s="13" t="s">
        <v>646</v>
      </c>
      <c r="AV13" s="14" t="s">
        <v>917</v>
      </c>
      <c r="AW13" s="13" t="s">
        <v>646</v>
      </c>
      <c r="AX13" s="14" t="s">
        <v>929</v>
      </c>
      <c r="AY13" s="13" t="s">
        <v>646</v>
      </c>
      <c r="AZ13" s="14" t="s">
        <v>938</v>
      </c>
      <c r="BA13" s="13" t="s">
        <v>646</v>
      </c>
      <c r="BB13" s="14" t="s">
        <v>949</v>
      </c>
      <c r="BC13" s="13" t="s">
        <v>646</v>
      </c>
      <c r="BD13" s="14" t="s">
        <v>962</v>
      </c>
      <c r="BE13" s="13" t="s">
        <v>646</v>
      </c>
      <c r="BF13" s="14" t="s">
        <v>973</v>
      </c>
      <c r="BG13" s="13" t="s">
        <v>646</v>
      </c>
      <c r="BH13" s="14" t="s">
        <v>982</v>
      </c>
      <c r="BI13" s="13" t="s">
        <v>646</v>
      </c>
      <c r="BJ13" s="14" t="s">
        <v>990</v>
      </c>
      <c r="BK13" s="13" t="s">
        <v>646</v>
      </c>
      <c r="BL13" s="14" t="s">
        <v>1002</v>
      </c>
      <c r="BM13" s="13" t="s">
        <v>646</v>
      </c>
      <c r="BN13" s="14" t="s">
        <v>990</v>
      </c>
      <c r="BO13" s="13" t="s">
        <v>646</v>
      </c>
      <c r="BP13" s="14" t="s">
        <v>1017</v>
      </c>
      <c r="BQ13" s="13" t="s">
        <v>646</v>
      </c>
      <c r="BR13" s="14" t="s">
        <v>1017</v>
      </c>
      <c r="BS13" s="13" t="s">
        <v>646</v>
      </c>
      <c r="BT13" s="14" t="s">
        <v>1017</v>
      </c>
      <c r="BU13" s="13" t="s">
        <v>646</v>
      </c>
      <c r="BV13" s="14" t="s">
        <v>973</v>
      </c>
      <c r="BW13" s="13" t="s">
        <v>646</v>
      </c>
      <c r="BX13" s="14" t="s">
        <v>982</v>
      </c>
      <c r="BY13" s="13" t="s">
        <v>646</v>
      </c>
      <c r="BZ13" s="14" t="s">
        <v>1051</v>
      </c>
      <c r="CA13" s="13" t="s">
        <v>646</v>
      </c>
      <c r="CB13" s="14" t="s">
        <v>1062</v>
      </c>
      <c r="CC13" s="13" t="s">
        <v>646</v>
      </c>
      <c r="CD13" s="14" t="s">
        <v>1069</v>
      </c>
      <c r="CE13" s="13" t="s">
        <v>646</v>
      </c>
      <c r="CF13" s="14" t="s">
        <v>1075</v>
      </c>
      <c r="CG13" s="13" t="s">
        <v>646</v>
      </c>
      <c r="CH13" s="14" t="s">
        <v>1081</v>
      </c>
      <c r="CI13" s="13" t="s">
        <v>646</v>
      </c>
      <c r="CJ13" s="14" t="s">
        <v>647</v>
      </c>
      <c r="CK13" s="13" t="s">
        <v>646</v>
      </c>
      <c r="CL13" s="14" t="s">
        <v>1089</v>
      </c>
      <c r="CM13" s="13" t="s">
        <v>646</v>
      </c>
      <c r="CN13" s="14" t="s">
        <v>1099</v>
      </c>
      <c r="CO13" s="13" t="s">
        <v>646</v>
      </c>
      <c r="CP13" s="14" t="s">
        <v>1110</v>
      </c>
      <c r="CQ13" s="13" t="s">
        <v>646</v>
      </c>
      <c r="CR13" s="14" t="s">
        <v>1120</v>
      </c>
      <c r="CS13" s="13" t="s">
        <v>646</v>
      </c>
      <c r="CT13" s="14" t="s">
        <v>1132</v>
      </c>
      <c r="CU13" s="13" t="s">
        <v>646</v>
      </c>
      <c r="CV13" s="14" t="s">
        <v>1144</v>
      </c>
    </row>
    <row r="14" spans="1:100" ht="19.2" x14ac:dyDescent="0.3">
      <c r="A14" s="13" t="s">
        <v>9</v>
      </c>
      <c r="B14" s="14" t="s">
        <v>681</v>
      </c>
      <c r="C14" s="13" t="s">
        <v>9</v>
      </c>
      <c r="D14" s="14" t="s">
        <v>699</v>
      </c>
      <c r="E14" s="13" t="s">
        <v>9</v>
      </c>
      <c r="F14" s="14" t="s">
        <v>699</v>
      </c>
      <c r="G14" s="13" t="s">
        <v>9</v>
      </c>
      <c r="H14" s="14" t="s">
        <v>699</v>
      </c>
      <c r="I14" s="13" t="s">
        <v>9</v>
      </c>
      <c r="J14" s="14" t="s">
        <v>730</v>
      </c>
      <c r="K14" s="13" t="s">
        <v>9</v>
      </c>
      <c r="L14" s="14" t="s">
        <v>740</v>
      </c>
      <c r="M14" s="13" t="s">
        <v>9</v>
      </c>
      <c r="N14" s="14" t="s">
        <v>740</v>
      </c>
      <c r="O14" s="13" t="s">
        <v>9</v>
      </c>
      <c r="P14" s="14" t="s">
        <v>762</v>
      </c>
      <c r="Q14" s="13" t="s">
        <v>9</v>
      </c>
      <c r="R14" s="14" t="s">
        <v>762</v>
      </c>
      <c r="S14" s="13" t="s">
        <v>9</v>
      </c>
      <c r="T14" s="14" t="s">
        <v>789</v>
      </c>
      <c r="U14" s="13" t="s">
        <v>9</v>
      </c>
      <c r="V14" s="14" t="s">
        <v>789</v>
      </c>
      <c r="W14" s="13" t="s">
        <v>9</v>
      </c>
      <c r="X14" s="14" t="s">
        <v>789</v>
      </c>
      <c r="Y14" s="13" t="s">
        <v>9</v>
      </c>
      <c r="Z14" s="14" t="s">
        <v>789</v>
      </c>
      <c r="AA14" s="13" t="s">
        <v>9</v>
      </c>
      <c r="AB14" s="14" t="s">
        <v>789</v>
      </c>
      <c r="AC14" s="13" t="s">
        <v>9</v>
      </c>
      <c r="AD14" s="14" t="s">
        <v>835</v>
      </c>
      <c r="AE14" s="13" t="s">
        <v>9</v>
      </c>
      <c r="AF14" s="14" t="s">
        <v>835</v>
      </c>
      <c r="AG14" s="13" t="s">
        <v>9</v>
      </c>
      <c r="AH14" s="14" t="s">
        <v>835</v>
      </c>
      <c r="AI14" s="13" t="s">
        <v>9</v>
      </c>
      <c r="AJ14" s="14" t="s">
        <v>835</v>
      </c>
      <c r="AK14" s="13" t="s">
        <v>9</v>
      </c>
      <c r="AL14" s="14" t="s">
        <v>869</v>
      </c>
      <c r="AM14" s="13" t="s">
        <v>9</v>
      </c>
      <c r="AN14" s="14" t="s">
        <v>869</v>
      </c>
      <c r="AO14" s="13" t="s">
        <v>9</v>
      </c>
      <c r="AP14" s="14" t="s">
        <v>892</v>
      </c>
      <c r="AQ14" s="13" t="s">
        <v>9</v>
      </c>
      <c r="AR14" s="14" t="s">
        <v>892</v>
      </c>
      <c r="AS14" s="13" t="s">
        <v>9</v>
      </c>
      <c r="AT14" s="14" t="s">
        <v>892</v>
      </c>
      <c r="AU14" s="13" t="s">
        <v>9</v>
      </c>
      <c r="AV14" s="14" t="s">
        <v>918</v>
      </c>
      <c r="AW14" s="13" t="s">
        <v>9</v>
      </c>
      <c r="AX14" s="14" t="s">
        <v>918</v>
      </c>
      <c r="AY14" s="13" t="s">
        <v>9</v>
      </c>
      <c r="AZ14" s="14" t="s">
        <v>918</v>
      </c>
      <c r="BA14" s="13" t="s">
        <v>9</v>
      </c>
      <c r="BB14" s="14" t="s">
        <v>950</v>
      </c>
      <c r="BC14" s="13" t="s">
        <v>9</v>
      </c>
      <c r="BD14" s="14" t="s">
        <v>963</v>
      </c>
      <c r="BE14" s="13" t="s">
        <v>9</v>
      </c>
      <c r="BF14" s="14" t="s">
        <v>963</v>
      </c>
      <c r="BG14" s="13" t="s">
        <v>9</v>
      </c>
      <c r="BH14" s="14" t="s">
        <v>963</v>
      </c>
      <c r="BI14" s="13" t="s">
        <v>9</v>
      </c>
      <c r="BJ14" s="14" t="s">
        <v>991</v>
      </c>
      <c r="BK14" s="13" t="s">
        <v>9</v>
      </c>
      <c r="BL14" s="14" t="s">
        <v>991</v>
      </c>
      <c r="BM14" s="13" t="s">
        <v>9</v>
      </c>
      <c r="BN14" s="14" t="s">
        <v>991</v>
      </c>
      <c r="BO14" s="13" t="s">
        <v>9</v>
      </c>
      <c r="BP14" s="14" t="s">
        <v>1018</v>
      </c>
      <c r="BQ14" s="13" t="s">
        <v>9</v>
      </c>
      <c r="BR14" s="14" t="s">
        <v>1018</v>
      </c>
      <c r="BS14" s="13" t="s">
        <v>9</v>
      </c>
      <c r="BT14" s="14" t="s">
        <v>1018</v>
      </c>
      <c r="BU14" s="13" t="s">
        <v>9</v>
      </c>
      <c r="BV14" s="14" t="s">
        <v>1037</v>
      </c>
      <c r="BW14" s="13" t="s">
        <v>9</v>
      </c>
      <c r="BX14" s="14" t="s">
        <v>1037</v>
      </c>
      <c r="BY14" s="13" t="s">
        <v>9</v>
      </c>
      <c r="BZ14" s="14" t="s">
        <v>1052</v>
      </c>
      <c r="CA14" s="13" t="s">
        <v>9</v>
      </c>
      <c r="CB14" s="14" t="s">
        <v>1063</v>
      </c>
      <c r="CC14" s="13" t="s">
        <v>9</v>
      </c>
      <c r="CD14" s="14" t="s">
        <v>1063</v>
      </c>
      <c r="CE14" s="13" t="s">
        <v>9</v>
      </c>
      <c r="CF14" s="14" t="s">
        <v>1063</v>
      </c>
      <c r="CG14" s="13" t="s">
        <v>9</v>
      </c>
      <c r="CH14" s="14" t="s">
        <v>648</v>
      </c>
      <c r="CI14" s="13" t="s">
        <v>9</v>
      </c>
      <c r="CJ14" s="14" t="s">
        <v>648</v>
      </c>
      <c r="CK14" s="13" t="s">
        <v>9</v>
      </c>
      <c r="CL14" s="14" t="s">
        <v>648</v>
      </c>
      <c r="CM14" s="13" t="s">
        <v>9</v>
      </c>
      <c r="CN14" s="14" t="s">
        <v>1100</v>
      </c>
      <c r="CO14" s="13" t="s">
        <v>9</v>
      </c>
      <c r="CP14" s="14" t="s">
        <v>1111</v>
      </c>
      <c r="CQ14" s="13" t="s">
        <v>9</v>
      </c>
      <c r="CR14" s="14" t="s">
        <v>1111</v>
      </c>
      <c r="CS14" s="13" t="s">
        <v>9</v>
      </c>
      <c r="CT14" s="14" t="s">
        <v>1133</v>
      </c>
      <c r="CU14" s="13" t="s">
        <v>9</v>
      </c>
      <c r="CV14" s="14" t="s">
        <v>1133</v>
      </c>
    </row>
    <row r="15" spans="1:100" ht="19.2" x14ac:dyDescent="0.3">
      <c r="A15" s="13" t="s">
        <v>649</v>
      </c>
      <c r="B15" s="14" t="s">
        <v>682</v>
      </c>
      <c r="C15" s="13" t="s">
        <v>649</v>
      </c>
      <c r="D15" s="14" t="s">
        <v>700</v>
      </c>
      <c r="E15" s="13" t="s">
        <v>649</v>
      </c>
      <c r="F15" s="14" t="s">
        <v>700</v>
      </c>
      <c r="G15" s="13" t="s">
        <v>649</v>
      </c>
      <c r="H15" s="14" t="s">
        <v>700</v>
      </c>
      <c r="I15" s="13" t="s">
        <v>649</v>
      </c>
      <c r="J15" s="14" t="s">
        <v>682</v>
      </c>
      <c r="K15" s="13" t="s">
        <v>649</v>
      </c>
      <c r="L15" s="14" t="s">
        <v>700</v>
      </c>
      <c r="M15" s="13" t="s">
        <v>649</v>
      </c>
      <c r="N15" s="14" t="s">
        <v>700</v>
      </c>
      <c r="O15" s="13" t="s">
        <v>649</v>
      </c>
      <c r="P15" s="14" t="s">
        <v>763</v>
      </c>
      <c r="Q15" s="13" t="s">
        <v>649</v>
      </c>
      <c r="R15" s="14" t="s">
        <v>763</v>
      </c>
      <c r="S15" s="13" t="s">
        <v>649</v>
      </c>
      <c r="T15" s="14" t="s">
        <v>700</v>
      </c>
      <c r="U15" s="13" t="s">
        <v>649</v>
      </c>
      <c r="V15" s="14" t="s">
        <v>700</v>
      </c>
      <c r="W15" s="13" t="s">
        <v>649</v>
      </c>
      <c r="X15" s="14" t="s">
        <v>700</v>
      </c>
      <c r="Y15" s="13" t="s">
        <v>649</v>
      </c>
      <c r="Z15" s="14" t="s">
        <v>700</v>
      </c>
      <c r="AA15" s="13" t="s">
        <v>649</v>
      </c>
      <c r="AB15" s="14" t="s">
        <v>700</v>
      </c>
      <c r="AC15" s="13" t="s">
        <v>649</v>
      </c>
      <c r="AD15" s="14" t="s">
        <v>700</v>
      </c>
      <c r="AE15" s="13" t="s">
        <v>649</v>
      </c>
      <c r="AF15" s="14" t="s">
        <v>700</v>
      </c>
      <c r="AG15" s="13" t="s">
        <v>649</v>
      </c>
      <c r="AH15" s="14" t="s">
        <v>700</v>
      </c>
      <c r="AI15" s="13" t="s">
        <v>649</v>
      </c>
      <c r="AJ15" s="14" t="s">
        <v>700</v>
      </c>
      <c r="AK15" s="13" t="s">
        <v>649</v>
      </c>
      <c r="AL15" s="14" t="s">
        <v>870</v>
      </c>
      <c r="AM15" s="13" t="s">
        <v>649</v>
      </c>
      <c r="AN15" s="14" t="s">
        <v>870</v>
      </c>
      <c r="AO15" s="13" t="s">
        <v>649</v>
      </c>
      <c r="AP15" s="14" t="s">
        <v>870</v>
      </c>
      <c r="AQ15" s="13" t="s">
        <v>649</v>
      </c>
      <c r="AR15" s="14" t="s">
        <v>870</v>
      </c>
      <c r="AS15" s="13" t="s">
        <v>649</v>
      </c>
      <c r="AT15" s="14" t="s">
        <v>870</v>
      </c>
      <c r="AU15" s="13" t="s">
        <v>649</v>
      </c>
      <c r="AV15" s="14" t="s">
        <v>870</v>
      </c>
      <c r="AW15" s="13" t="s">
        <v>649</v>
      </c>
      <c r="AX15" s="14" t="s">
        <v>870</v>
      </c>
      <c r="AY15" s="13" t="s">
        <v>649</v>
      </c>
      <c r="AZ15" s="14" t="s">
        <v>870</v>
      </c>
      <c r="BA15" s="13" t="s">
        <v>649</v>
      </c>
      <c r="BB15" s="14" t="s">
        <v>951</v>
      </c>
      <c r="BC15" s="13" t="s">
        <v>649</v>
      </c>
      <c r="BD15" s="14" t="s">
        <v>870</v>
      </c>
      <c r="BE15" s="13" t="s">
        <v>649</v>
      </c>
      <c r="BF15" s="14" t="s">
        <v>870</v>
      </c>
      <c r="BG15" s="13" t="s">
        <v>649</v>
      </c>
      <c r="BH15" s="14" t="s">
        <v>870</v>
      </c>
      <c r="BI15" s="13" t="s">
        <v>649</v>
      </c>
      <c r="BJ15" s="14" t="s">
        <v>992</v>
      </c>
      <c r="BK15" s="13" t="s">
        <v>649</v>
      </c>
      <c r="BL15" s="14" t="s">
        <v>992</v>
      </c>
      <c r="BM15" s="13" t="s">
        <v>649</v>
      </c>
      <c r="BN15" s="14" t="s">
        <v>992</v>
      </c>
      <c r="BO15" s="13" t="s">
        <v>649</v>
      </c>
      <c r="BP15" s="14" t="s">
        <v>992</v>
      </c>
      <c r="BQ15" s="13" t="s">
        <v>649</v>
      </c>
      <c r="BR15" s="14" t="s">
        <v>992</v>
      </c>
      <c r="BS15" s="13" t="s">
        <v>649</v>
      </c>
      <c r="BT15" s="14" t="s">
        <v>992</v>
      </c>
      <c r="BU15" s="13" t="s">
        <v>649</v>
      </c>
      <c r="BV15" s="14" t="s">
        <v>870</v>
      </c>
      <c r="BW15" s="13" t="s">
        <v>649</v>
      </c>
      <c r="BX15" s="14" t="s">
        <v>870</v>
      </c>
      <c r="BY15" s="13" t="s">
        <v>649</v>
      </c>
      <c r="BZ15" s="14" t="s">
        <v>1053</v>
      </c>
      <c r="CA15" s="13" t="s">
        <v>649</v>
      </c>
      <c r="CB15" s="14" t="s">
        <v>1053</v>
      </c>
      <c r="CC15" s="13" t="s">
        <v>649</v>
      </c>
      <c r="CD15" s="14" t="s">
        <v>1053</v>
      </c>
      <c r="CE15" s="13" t="s">
        <v>649</v>
      </c>
      <c r="CF15" s="14" t="s">
        <v>1053</v>
      </c>
      <c r="CG15" s="13" t="s">
        <v>649</v>
      </c>
      <c r="CH15" s="14" t="s">
        <v>650</v>
      </c>
      <c r="CI15" s="13" t="s">
        <v>649</v>
      </c>
      <c r="CJ15" s="14" t="s">
        <v>650</v>
      </c>
      <c r="CK15" s="13" t="s">
        <v>649</v>
      </c>
      <c r="CL15" s="14" t="s">
        <v>650</v>
      </c>
      <c r="CM15" s="13" t="s">
        <v>649</v>
      </c>
      <c r="CN15" s="14" t="s">
        <v>1101</v>
      </c>
      <c r="CO15" s="13" t="s">
        <v>649</v>
      </c>
      <c r="CP15" s="14" t="s">
        <v>650</v>
      </c>
      <c r="CQ15" s="13" t="s">
        <v>649</v>
      </c>
      <c r="CR15" s="14" t="s">
        <v>650</v>
      </c>
      <c r="CS15" s="13" t="s">
        <v>649</v>
      </c>
      <c r="CT15" s="14" t="s">
        <v>1134</v>
      </c>
      <c r="CU15" s="13" t="s">
        <v>649</v>
      </c>
      <c r="CV15" s="14" t="s">
        <v>1134</v>
      </c>
    </row>
    <row r="16" spans="1:100" ht="19.2" x14ac:dyDescent="0.3">
      <c r="A16" s="13" t="s">
        <v>10</v>
      </c>
      <c r="B16" s="14" t="s">
        <v>683</v>
      </c>
      <c r="C16" s="13" t="s">
        <v>10</v>
      </c>
      <c r="D16" s="14" t="s">
        <v>701</v>
      </c>
      <c r="E16" s="13" t="s">
        <v>10</v>
      </c>
      <c r="F16" s="14" t="s">
        <v>701</v>
      </c>
      <c r="G16" s="13" t="s">
        <v>10</v>
      </c>
      <c r="H16" s="14" t="s">
        <v>701</v>
      </c>
      <c r="I16" s="13" t="s">
        <v>10</v>
      </c>
      <c r="J16" s="14" t="s">
        <v>683</v>
      </c>
      <c r="K16" s="13" t="s">
        <v>10</v>
      </c>
      <c r="L16" s="14" t="s">
        <v>701</v>
      </c>
      <c r="M16" s="13" t="s">
        <v>10</v>
      </c>
      <c r="N16" s="14" t="s">
        <v>701</v>
      </c>
      <c r="O16" s="13" t="s">
        <v>10</v>
      </c>
      <c r="P16" s="14" t="s">
        <v>701</v>
      </c>
      <c r="Q16" s="13" t="s">
        <v>10</v>
      </c>
      <c r="R16" s="14" t="s">
        <v>701</v>
      </c>
      <c r="S16" s="13" t="s">
        <v>10</v>
      </c>
      <c r="T16" s="14" t="s">
        <v>701</v>
      </c>
      <c r="U16" s="13" t="s">
        <v>10</v>
      </c>
      <c r="V16" s="14" t="s">
        <v>701</v>
      </c>
      <c r="W16" s="13" t="s">
        <v>10</v>
      </c>
      <c r="X16" s="14" t="s">
        <v>701</v>
      </c>
      <c r="Y16" s="13" t="s">
        <v>10</v>
      </c>
      <c r="Z16" s="14" t="s">
        <v>701</v>
      </c>
      <c r="AA16" s="13" t="s">
        <v>10</v>
      </c>
      <c r="AB16" s="14" t="s">
        <v>701</v>
      </c>
      <c r="AC16" s="13" t="s">
        <v>10</v>
      </c>
      <c r="AD16" s="14" t="s">
        <v>701</v>
      </c>
      <c r="AE16" s="13" t="s">
        <v>10</v>
      </c>
      <c r="AF16" s="14" t="s">
        <v>701</v>
      </c>
      <c r="AG16" s="13" t="s">
        <v>10</v>
      </c>
      <c r="AH16" s="14" t="s">
        <v>701</v>
      </c>
      <c r="AI16" s="13" t="s">
        <v>10</v>
      </c>
      <c r="AJ16" s="14" t="s">
        <v>701</v>
      </c>
      <c r="AK16" s="13" t="s">
        <v>10</v>
      </c>
      <c r="AL16" s="14" t="s">
        <v>871</v>
      </c>
      <c r="AM16" s="13" t="s">
        <v>10</v>
      </c>
      <c r="AN16" s="14" t="s">
        <v>871</v>
      </c>
      <c r="AO16" s="13" t="s">
        <v>10</v>
      </c>
      <c r="AP16" s="14" t="s">
        <v>871</v>
      </c>
      <c r="AQ16" s="13" t="s">
        <v>10</v>
      </c>
      <c r="AR16" s="14" t="s">
        <v>871</v>
      </c>
      <c r="AS16" s="13" t="s">
        <v>10</v>
      </c>
      <c r="AT16" s="14" t="s">
        <v>871</v>
      </c>
      <c r="AU16" s="13" t="s">
        <v>10</v>
      </c>
      <c r="AV16" s="14" t="s">
        <v>871</v>
      </c>
      <c r="AW16" s="13" t="s">
        <v>10</v>
      </c>
      <c r="AX16" s="14" t="s">
        <v>871</v>
      </c>
      <c r="AY16" s="13" t="s">
        <v>10</v>
      </c>
      <c r="AZ16" s="14" t="s">
        <v>871</v>
      </c>
      <c r="BA16" s="13" t="s">
        <v>10</v>
      </c>
      <c r="BB16" s="14" t="s">
        <v>871</v>
      </c>
      <c r="BC16" s="13" t="s">
        <v>10</v>
      </c>
      <c r="BD16" s="14" t="s">
        <v>871</v>
      </c>
      <c r="BE16" s="13" t="s">
        <v>10</v>
      </c>
      <c r="BF16" s="14" t="s">
        <v>871</v>
      </c>
      <c r="BG16" s="13" t="s">
        <v>10</v>
      </c>
      <c r="BH16" s="14" t="s">
        <v>871</v>
      </c>
      <c r="BI16" s="13" t="s">
        <v>10</v>
      </c>
      <c r="BJ16" s="14" t="s">
        <v>993</v>
      </c>
      <c r="BK16" s="13" t="s">
        <v>10</v>
      </c>
      <c r="BL16" s="14" t="s">
        <v>993</v>
      </c>
      <c r="BM16" s="13" t="s">
        <v>10</v>
      </c>
      <c r="BN16" s="14" t="s">
        <v>993</v>
      </c>
      <c r="BO16" s="13" t="s">
        <v>10</v>
      </c>
      <c r="BP16" s="14" t="s">
        <v>993</v>
      </c>
      <c r="BQ16" s="13" t="s">
        <v>10</v>
      </c>
      <c r="BR16" s="14" t="s">
        <v>993</v>
      </c>
      <c r="BS16" s="13" t="s">
        <v>10</v>
      </c>
      <c r="BT16" s="14" t="s">
        <v>993</v>
      </c>
      <c r="BU16" s="13" t="s">
        <v>10</v>
      </c>
      <c r="BV16" s="14" t="s">
        <v>871</v>
      </c>
      <c r="BW16" s="13" t="s">
        <v>10</v>
      </c>
      <c r="BX16" s="14" t="s">
        <v>871</v>
      </c>
      <c r="BY16" s="13" t="s">
        <v>10</v>
      </c>
      <c r="BZ16" s="14" t="s">
        <v>1054</v>
      </c>
      <c r="CA16" s="13" t="s">
        <v>10</v>
      </c>
      <c r="CB16" s="14" t="s">
        <v>1054</v>
      </c>
      <c r="CC16" s="13" t="s">
        <v>10</v>
      </c>
      <c r="CD16" s="14" t="s">
        <v>1054</v>
      </c>
      <c r="CE16" s="13" t="s">
        <v>10</v>
      </c>
      <c r="CF16" s="14" t="s">
        <v>1054</v>
      </c>
      <c r="CG16" s="13" t="s">
        <v>10</v>
      </c>
      <c r="CH16" s="14" t="s">
        <v>651</v>
      </c>
      <c r="CI16" s="13" t="s">
        <v>10</v>
      </c>
      <c r="CJ16" s="14" t="s">
        <v>651</v>
      </c>
      <c r="CK16" s="13" t="s">
        <v>10</v>
      </c>
      <c r="CL16" s="14" t="s">
        <v>651</v>
      </c>
      <c r="CM16" s="13" t="s">
        <v>10</v>
      </c>
      <c r="CN16" s="14" t="s">
        <v>651</v>
      </c>
      <c r="CO16" s="13" t="s">
        <v>10</v>
      </c>
      <c r="CP16" s="14" t="s">
        <v>651</v>
      </c>
      <c r="CQ16" s="13" t="s">
        <v>10</v>
      </c>
      <c r="CR16" s="14" t="s">
        <v>1121</v>
      </c>
      <c r="CS16" s="13" t="s">
        <v>10</v>
      </c>
      <c r="CT16" s="14" t="s">
        <v>651</v>
      </c>
      <c r="CU16" s="13" t="s">
        <v>10</v>
      </c>
      <c r="CV16" s="14" t="s">
        <v>651</v>
      </c>
    </row>
    <row r="17" spans="1:100" ht="19.2" x14ac:dyDescent="0.3">
      <c r="A17" s="13" t="s">
        <v>652</v>
      </c>
      <c r="B17" s="14" t="s">
        <v>684</v>
      </c>
      <c r="C17" s="13" t="s">
        <v>652</v>
      </c>
      <c r="D17" s="14" t="s">
        <v>702</v>
      </c>
      <c r="E17" s="13" t="s">
        <v>652</v>
      </c>
      <c r="F17" s="14" t="s">
        <v>702</v>
      </c>
      <c r="G17" s="13" t="s">
        <v>652</v>
      </c>
      <c r="H17" s="14" t="s">
        <v>702</v>
      </c>
      <c r="I17" s="13" t="s">
        <v>652</v>
      </c>
      <c r="J17" s="14" t="s">
        <v>731</v>
      </c>
      <c r="K17" s="13" t="s">
        <v>652</v>
      </c>
      <c r="L17" s="14" t="s">
        <v>741</v>
      </c>
      <c r="M17" s="13" t="s">
        <v>652</v>
      </c>
      <c r="N17" s="14" t="s">
        <v>741</v>
      </c>
      <c r="O17" s="13" t="s">
        <v>652</v>
      </c>
      <c r="P17" s="14" t="s">
        <v>764</v>
      </c>
      <c r="Q17" s="13" t="s">
        <v>652</v>
      </c>
      <c r="R17" s="14" t="s">
        <v>764</v>
      </c>
      <c r="S17" s="13" t="s">
        <v>652</v>
      </c>
      <c r="T17" s="14" t="s">
        <v>790</v>
      </c>
      <c r="U17" s="13" t="s">
        <v>652</v>
      </c>
      <c r="V17" s="14" t="s">
        <v>790</v>
      </c>
      <c r="W17" s="13" t="s">
        <v>652</v>
      </c>
      <c r="X17" s="14" t="s">
        <v>790</v>
      </c>
      <c r="Y17" s="13" t="s">
        <v>652</v>
      </c>
      <c r="Z17" s="14" t="s">
        <v>790</v>
      </c>
      <c r="AA17" s="13" t="s">
        <v>652</v>
      </c>
      <c r="AB17" s="14" t="s">
        <v>790</v>
      </c>
      <c r="AC17" s="13" t="s">
        <v>652</v>
      </c>
      <c r="AD17" s="14" t="s">
        <v>836</v>
      </c>
      <c r="AE17" s="13" t="s">
        <v>652</v>
      </c>
      <c r="AF17" s="14" t="s">
        <v>836</v>
      </c>
      <c r="AG17" s="13" t="s">
        <v>652</v>
      </c>
      <c r="AH17" s="14" t="s">
        <v>836</v>
      </c>
      <c r="AI17" s="13" t="s">
        <v>652</v>
      </c>
      <c r="AJ17" s="14" t="s">
        <v>836</v>
      </c>
      <c r="AK17" s="13" t="s">
        <v>652</v>
      </c>
      <c r="AL17" s="14" t="s">
        <v>872</v>
      </c>
      <c r="AM17" s="13" t="s">
        <v>652</v>
      </c>
      <c r="AN17" s="14" t="s">
        <v>872</v>
      </c>
      <c r="AO17" s="13" t="s">
        <v>652</v>
      </c>
      <c r="AP17" s="14" t="s">
        <v>893</v>
      </c>
      <c r="AQ17" s="13" t="s">
        <v>652</v>
      </c>
      <c r="AR17" s="14" t="s">
        <v>893</v>
      </c>
      <c r="AS17" s="13" t="s">
        <v>652</v>
      </c>
      <c r="AT17" s="14" t="s">
        <v>893</v>
      </c>
      <c r="AU17" s="13" t="s">
        <v>652</v>
      </c>
      <c r="AV17" s="14" t="s">
        <v>919</v>
      </c>
      <c r="AW17" s="13" t="s">
        <v>652</v>
      </c>
      <c r="AX17" s="14" t="s">
        <v>919</v>
      </c>
      <c r="AY17" s="13" t="s">
        <v>652</v>
      </c>
      <c r="AZ17" s="14" t="s">
        <v>919</v>
      </c>
      <c r="BA17" s="13" t="s">
        <v>652</v>
      </c>
      <c r="BB17" s="14" t="s">
        <v>952</v>
      </c>
      <c r="BC17" s="13" t="s">
        <v>652</v>
      </c>
      <c r="BD17" s="14" t="s">
        <v>964</v>
      </c>
      <c r="BE17" s="13" t="s">
        <v>652</v>
      </c>
      <c r="BF17" s="14" t="s">
        <v>964</v>
      </c>
      <c r="BG17" s="13" t="s">
        <v>652</v>
      </c>
      <c r="BH17" s="14" t="s">
        <v>964</v>
      </c>
      <c r="BI17" s="13" t="s">
        <v>652</v>
      </c>
      <c r="BJ17" s="14" t="s">
        <v>994</v>
      </c>
      <c r="BK17" s="13" t="s">
        <v>652</v>
      </c>
      <c r="BL17" s="14" t="s">
        <v>994</v>
      </c>
      <c r="BM17" s="13" t="s">
        <v>652</v>
      </c>
      <c r="BN17" s="14" t="s">
        <v>994</v>
      </c>
      <c r="BO17" s="13" t="s">
        <v>652</v>
      </c>
      <c r="BP17" s="14" t="s">
        <v>1019</v>
      </c>
      <c r="BQ17" s="13" t="s">
        <v>652</v>
      </c>
      <c r="BR17" s="14" t="s">
        <v>1019</v>
      </c>
      <c r="BS17" s="13" t="s">
        <v>652</v>
      </c>
      <c r="BT17" s="14" t="s">
        <v>1019</v>
      </c>
      <c r="BU17" s="13" t="s">
        <v>652</v>
      </c>
      <c r="BV17" s="14" t="s">
        <v>873</v>
      </c>
      <c r="BW17" s="13" t="s">
        <v>652</v>
      </c>
      <c r="BX17" s="14" t="s">
        <v>873</v>
      </c>
      <c r="BY17" s="13" t="s">
        <v>652</v>
      </c>
      <c r="BZ17" s="14" t="s">
        <v>1055</v>
      </c>
      <c r="CA17" s="13" t="s">
        <v>652</v>
      </c>
      <c r="CB17" s="14" t="s">
        <v>1055</v>
      </c>
      <c r="CC17" s="13" t="s">
        <v>652</v>
      </c>
      <c r="CD17" s="14" t="s">
        <v>1055</v>
      </c>
      <c r="CE17" s="13" t="s">
        <v>652</v>
      </c>
      <c r="CF17" s="14" t="s">
        <v>1055</v>
      </c>
      <c r="CG17" s="13" t="s">
        <v>652</v>
      </c>
      <c r="CH17" s="14" t="s">
        <v>653</v>
      </c>
      <c r="CI17" s="13" t="s">
        <v>652</v>
      </c>
      <c r="CJ17" s="14" t="s">
        <v>653</v>
      </c>
      <c r="CK17" s="13" t="s">
        <v>652</v>
      </c>
      <c r="CL17" s="14" t="s">
        <v>653</v>
      </c>
      <c r="CM17" s="13" t="s">
        <v>652</v>
      </c>
      <c r="CN17" s="14" t="s">
        <v>1102</v>
      </c>
      <c r="CO17" s="13" t="s">
        <v>652</v>
      </c>
      <c r="CP17" s="14" t="s">
        <v>1112</v>
      </c>
      <c r="CQ17" s="13" t="s">
        <v>652</v>
      </c>
      <c r="CR17" s="14" t="s">
        <v>1112</v>
      </c>
      <c r="CS17" s="13" t="s">
        <v>652</v>
      </c>
      <c r="CT17" s="14" t="s">
        <v>1135</v>
      </c>
      <c r="CU17" s="13" t="s">
        <v>652</v>
      </c>
      <c r="CV17" s="14" t="s">
        <v>1135</v>
      </c>
    </row>
    <row r="18" spans="1:100" ht="19.2" x14ac:dyDescent="0.3">
      <c r="A18" s="13" t="s">
        <v>654</v>
      </c>
      <c r="B18" s="14" t="s">
        <v>685</v>
      </c>
      <c r="C18" s="13" t="s">
        <v>654</v>
      </c>
      <c r="D18" s="14" t="s">
        <v>703</v>
      </c>
      <c r="E18" s="13" t="s">
        <v>654</v>
      </c>
      <c r="F18" s="14" t="s">
        <v>703</v>
      </c>
      <c r="G18" s="13" t="s">
        <v>654</v>
      </c>
      <c r="H18" s="14" t="s">
        <v>703</v>
      </c>
      <c r="I18" s="13" t="s">
        <v>654</v>
      </c>
      <c r="J18" s="14" t="s">
        <v>732</v>
      </c>
      <c r="K18" s="13" t="s">
        <v>654</v>
      </c>
      <c r="L18" s="14" t="s">
        <v>742</v>
      </c>
      <c r="M18" s="13" t="s">
        <v>654</v>
      </c>
      <c r="N18" s="14" t="s">
        <v>742</v>
      </c>
      <c r="O18" s="13" t="s">
        <v>654</v>
      </c>
      <c r="P18" s="14" t="s">
        <v>765</v>
      </c>
      <c r="Q18" s="13" t="s">
        <v>654</v>
      </c>
      <c r="R18" s="14" t="s">
        <v>765</v>
      </c>
      <c r="S18" s="13" t="s">
        <v>654</v>
      </c>
      <c r="T18" s="14" t="s">
        <v>791</v>
      </c>
      <c r="U18" s="13" t="s">
        <v>654</v>
      </c>
      <c r="V18" s="14" t="s">
        <v>791</v>
      </c>
      <c r="W18" s="13" t="s">
        <v>654</v>
      </c>
      <c r="X18" s="14" t="s">
        <v>791</v>
      </c>
      <c r="Y18" s="13" t="s">
        <v>654</v>
      </c>
      <c r="Z18" s="14" t="s">
        <v>791</v>
      </c>
      <c r="AA18" s="13" t="s">
        <v>654</v>
      </c>
      <c r="AB18" s="14" t="s">
        <v>791</v>
      </c>
      <c r="AC18" s="13" t="s">
        <v>654</v>
      </c>
      <c r="AD18" s="14" t="s">
        <v>837</v>
      </c>
      <c r="AE18" s="13" t="s">
        <v>654</v>
      </c>
      <c r="AF18" s="14" t="s">
        <v>837</v>
      </c>
      <c r="AG18" s="13" t="s">
        <v>654</v>
      </c>
      <c r="AH18" s="14" t="s">
        <v>837</v>
      </c>
      <c r="AI18" s="13" t="s">
        <v>654</v>
      </c>
      <c r="AJ18" s="14" t="s">
        <v>837</v>
      </c>
      <c r="AK18" s="13" t="s">
        <v>654</v>
      </c>
      <c r="AL18" s="14" t="s">
        <v>873</v>
      </c>
      <c r="AM18" s="13" t="s">
        <v>654</v>
      </c>
      <c r="AN18" s="14" t="s">
        <v>873</v>
      </c>
      <c r="AO18" s="13" t="s">
        <v>654</v>
      </c>
      <c r="AP18" s="14" t="s">
        <v>894</v>
      </c>
      <c r="AQ18" s="13" t="s">
        <v>654</v>
      </c>
      <c r="AR18" s="14" t="s">
        <v>894</v>
      </c>
      <c r="AS18" s="13" t="s">
        <v>654</v>
      </c>
      <c r="AT18" s="14" t="s">
        <v>894</v>
      </c>
      <c r="AU18" s="13" t="s">
        <v>654</v>
      </c>
      <c r="AV18" s="14" t="s">
        <v>920</v>
      </c>
      <c r="AW18" s="13" t="s">
        <v>654</v>
      </c>
      <c r="AX18" s="14" t="s">
        <v>930</v>
      </c>
      <c r="AY18" s="13" t="s">
        <v>654</v>
      </c>
      <c r="AZ18" s="14" t="s">
        <v>930</v>
      </c>
      <c r="BA18" s="13" t="s">
        <v>654</v>
      </c>
      <c r="BB18" s="14" t="s">
        <v>953</v>
      </c>
      <c r="BC18" s="13" t="s">
        <v>654</v>
      </c>
      <c r="BD18" s="14" t="s">
        <v>965</v>
      </c>
      <c r="BE18" s="13" t="s">
        <v>654</v>
      </c>
      <c r="BF18" s="14" t="s">
        <v>965</v>
      </c>
      <c r="BG18" s="13" t="s">
        <v>654</v>
      </c>
      <c r="BH18" s="14" t="s">
        <v>965</v>
      </c>
      <c r="BI18" s="13" t="s">
        <v>654</v>
      </c>
      <c r="BJ18" s="14" t="s">
        <v>995</v>
      </c>
      <c r="BK18" s="13" t="s">
        <v>654</v>
      </c>
      <c r="BL18" s="14" t="s">
        <v>995</v>
      </c>
      <c r="BM18" s="13" t="s">
        <v>654</v>
      </c>
      <c r="BN18" s="14" t="s">
        <v>995</v>
      </c>
      <c r="BO18" s="13" t="s">
        <v>654</v>
      </c>
      <c r="BP18" s="14" t="s">
        <v>1020</v>
      </c>
      <c r="BQ18" s="13" t="s">
        <v>654</v>
      </c>
      <c r="BR18" s="14" t="s">
        <v>1020</v>
      </c>
      <c r="BS18" s="13" t="s">
        <v>654</v>
      </c>
      <c r="BT18" s="14" t="s">
        <v>1020</v>
      </c>
      <c r="BU18" s="13" t="s">
        <v>654</v>
      </c>
      <c r="BV18" s="14" t="s">
        <v>1038</v>
      </c>
      <c r="BW18" s="13" t="s">
        <v>654</v>
      </c>
      <c r="BX18" s="14" t="s">
        <v>1038</v>
      </c>
      <c r="BY18" s="13" t="s">
        <v>654</v>
      </c>
      <c r="BZ18" s="14" t="s">
        <v>1056</v>
      </c>
      <c r="CA18" s="13" t="s">
        <v>654</v>
      </c>
      <c r="CB18" s="14" t="s">
        <v>1056</v>
      </c>
      <c r="CC18" s="13" t="s">
        <v>654</v>
      </c>
      <c r="CD18" s="14" t="s">
        <v>1056</v>
      </c>
      <c r="CE18" s="13" t="s">
        <v>654</v>
      </c>
      <c r="CF18" s="14" t="s">
        <v>1056</v>
      </c>
      <c r="CG18" s="13" t="s">
        <v>654</v>
      </c>
      <c r="CH18" s="14" t="s">
        <v>655</v>
      </c>
      <c r="CI18" s="13" t="s">
        <v>654</v>
      </c>
      <c r="CJ18" s="14" t="s">
        <v>655</v>
      </c>
      <c r="CK18" s="13" t="s">
        <v>654</v>
      </c>
      <c r="CL18" s="14" t="s">
        <v>655</v>
      </c>
      <c r="CM18" s="13" t="s">
        <v>654</v>
      </c>
      <c r="CN18" s="14" t="s">
        <v>1103</v>
      </c>
      <c r="CO18" s="13" t="s">
        <v>654</v>
      </c>
      <c r="CP18" s="14" t="s">
        <v>1113</v>
      </c>
      <c r="CQ18" s="13" t="s">
        <v>654</v>
      </c>
      <c r="CR18" s="14" t="s">
        <v>1113</v>
      </c>
      <c r="CS18" s="13" t="s">
        <v>654</v>
      </c>
      <c r="CT18" s="14" t="s">
        <v>1136</v>
      </c>
      <c r="CU18" s="13" t="s">
        <v>654</v>
      </c>
      <c r="CV18" s="14" t="s">
        <v>1136</v>
      </c>
    </row>
    <row r="19" spans="1:100" ht="19.2" x14ac:dyDescent="0.3">
      <c r="A19" s="13" t="s">
        <v>660</v>
      </c>
      <c r="B19" s="14" t="s">
        <v>686</v>
      </c>
      <c r="C19" s="13" t="s">
        <v>660</v>
      </c>
      <c r="D19" s="14" t="s">
        <v>704</v>
      </c>
      <c r="E19" s="13" t="s">
        <v>660</v>
      </c>
      <c r="F19" s="14" t="s">
        <v>704</v>
      </c>
      <c r="G19" s="13" t="s">
        <v>660</v>
      </c>
      <c r="H19" s="14" t="s">
        <v>704</v>
      </c>
      <c r="I19" s="13" t="s">
        <v>660</v>
      </c>
      <c r="J19" s="14" t="s">
        <v>686</v>
      </c>
      <c r="K19" s="13" t="s">
        <v>660</v>
      </c>
      <c r="L19" s="14" t="s">
        <v>704</v>
      </c>
      <c r="M19" s="13" t="s">
        <v>660</v>
      </c>
      <c r="N19" s="14" t="s">
        <v>704</v>
      </c>
      <c r="O19" s="13" t="s">
        <v>660</v>
      </c>
      <c r="P19" s="14" t="s">
        <v>686</v>
      </c>
      <c r="Q19" s="13" t="s">
        <v>660</v>
      </c>
      <c r="R19" s="14" t="s">
        <v>686</v>
      </c>
      <c r="S19" s="13" t="s">
        <v>660</v>
      </c>
      <c r="T19" s="14" t="s">
        <v>792</v>
      </c>
      <c r="U19" s="13" t="s">
        <v>660</v>
      </c>
      <c r="V19" s="14" t="s">
        <v>792</v>
      </c>
      <c r="W19" s="13" t="s">
        <v>660</v>
      </c>
      <c r="X19" s="14" t="s">
        <v>792</v>
      </c>
      <c r="Y19" s="13" t="s">
        <v>660</v>
      </c>
      <c r="Z19" s="14" t="s">
        <v>792</v>
      </c>
      <c r="AA19" s="13" t="s">
        <v>660</v>
      </c>
      <c r="AB19" s="14" t="s">
        <v>792</v>
      </c>
      <c r="AC19" s="13" t="s">
        <v>660</v>
      </c>
      <c r="AD19" s="14" t="s">
        <v>792</v>
      </c>
      <c r="AE19" s="13" t="s">
        <v>660</v>
      </c>
      <c r="AF19" s="14" t="s">
        <v>792</v>
      </c>
      <c r="AG19" s="13" t="s">
        <v>660</v>
      </c>
      <c r="AH19" s="14" t="s">
        <v>792</v>
      </c>
      <c r="AI19" s="13" t="s">
        <v>660</v>
      </c>
      <c r="AJ19" s="14" t="s">
        <v>792</v>
      </c>
      <c r="AK19" s="13" t="s">
        <v>660</v>
      </c>
      <c r="AL19" s="14" t="s">
        <v>792</v>
      </c>
      <c r="AM19" s="13" t="s">
        <v>660</v>
      </c>
      <c r="AN19" s="14" t="s">
        <v>792</v>
      </c>
      <c r="AO19" s="13" t="s">
        <v>660</v>
      </c>
      <c r="AP19" s="14" t="s">
        <v>895</v>
      </c>
      <c r="AQ19" s="13" t="s">
        <v>660</v>
      </c>
      <c r="AR19" s="14" t="s">
        <v>792</v>
      </c>
      <c r="AS19" s="13" t="s">
        <v>660</v>
      </c>
      <c r="AT19" s="14" t="s">
        <v>792</v>
      </c>
      <c r="AU19" s="13" t="s">
        <v>660</v>
      </c>
      <c r="AV19" s="14" t="s">
        <v>921</v>
      </c>
      <c r="AW19" s="13" t="s">
        <v>660</v>
      </c>
      <c r="AX19" s="14" t="s">
        <v>895</v>
      </c>
      <c r="AY19" s="13" t="s">
        <v>660</v>
      </c>
      <c r="AZ19" s="14" t="s">
        <v>792</v>
      </c>
      <c r="BA19" s="13" t="s">
        <v>660</v>
      </c>
      <c r="BB19" s="14" t="s">
        <v>954</v>
      </c>
      <c r="BC19" s="13" t="s">
        <v>660</v>
      </c>
      <c r="BD19" s="14" t="s">
        <v>895</v>
      </c>
      <c r="BE19" s="13" t="s">
        <v>660</v>
      </c>
      <c r="BF19" s="14" t="s">
        <v>792</v>
      </c>
      <c r="BG19" s="13" t="s">
        <v>660</v>
      </c>
      <c r="BH19" s="14" t="s">
        <v>792</v>
      </c>
      <c r="BI19" s="13" t="s">
        <v>660</v>
      </c>
      <c r="BJ19" s="14" t="s">
        <v>921</v>
      </c>
      <c r="BK19" s="13" t="s">
        <v>660</v>
      </c>
      <c r="BL19" s="14" t="s">
        <v>921</v>
      </c>
      <c r="BM19" s="13" t="s">
        <v>660</v>
      </c>
      <c r="BN19" s="14" t="s">
        <v>921</v>
      </c>
      <c r="BO19" s="13" t="s">
        <v>660</v>
      </c>
      <c r="BP19" s="14" t="s">
        <v>1021</v>
      </c>
      <c r="BQ19" s="13" t="s">
        <v>660</v>
      </c>
      <c r="BR19" s="14" t="s">
        <v>1027</v>
      </c>
      <c r="BS19" s="13" t="s">
        <v>660</v>
      </c>
      <c r="BT19" s="14" t="s">
        <v>921</v>
      </c>
      <c r="BU19" s="13" t="s">
        <v>660</v>
      </c>
      <c r="BV19" s="14" t="s">
        <v>895</v>
      </c>
      <c r="BW19" s="13" t="s">
        <v>660</v>
      </c>
      <c r="BX19" s="14" t="s">
        <v>792</v>
      </c>
      <c r="BY19" s="13" t="s">
        <v>660</v>
      </c>
      <c r="BZ19" s="14" t="s">
        <v>954</v>
      </c>
      <c r="CA19" s="13" t="s">
        <v>660</v>
      </c>
      <c r="CB19" s="14" t="s">
        <v>1064</v>
      </c>
      <c r="CC19" s="13" t="s">
        <v>660</v>
      </c>
      <c r="CD19" s="14" t="s">
        <v>954</v>
      </c>
      <c r="CE19" s="13" t="s">
        <v>660</v>
      </c>
      <c r="CF19" s="14" t="s">
        <v>661</v>
      </c>
      <c r="CG19" s="13" t="s">
        <v>656</v>
      </c>
      <c r="CH19" s="14" t="s">
        <v>1082</v>
      </c>
      <c r="CI19" s="13" t="s">
        <v>656</v>
      </c>
      <c r="CJ19" s="14" t="s">
        <v>657</v>
      </c>
      <c r="CK19" s="13" t="s">
        <v>656</v>
      </c>
      <c r="CL19" s="14" t="s">
        <v>1090</v>
      </c>
      <c r="CM19" s="13" t="s">
        <v>660</v>
      </c>
      <c r="CN19" s="14" t="s">
        <v>661</v>
      </c>
      <c r="CO19" s="13" t="s">
        <v>656</v>
      </c>
      <c r="CP19" s="14" t="s">
        <v>657</v>
      </c>
      <c r="CQ19" s="13" t="s">
        <v>656</v>
      </c>
      <c r="CR19" s="14" t="s">
        <v>1122</v>
      </c>
      <c r="CS19" s="13" t="s">
        <v>660</v>
      </c>
      <c r="CT19" s="14" t="s">
        <v>954</v>
      </c>
      <c r="CU19" s="13" t="s">
        <v>660</v>
      </c>
      <c r="CV19" s="14" t="s">
        <v>954</v>
      </c>
    </row>
    <row r="20" spans="1:100" ht="19.2" x14ac:dyDescent="0.3">
      <c r="A20" s="13" t="s">
        <v>662</v>
      </c>
      <c r="B20" s="14" t="s">
        <v>687</v>
      </c>
      <c r="C20" s="13" t="s">
        <v>662</v>
      </c>
      <c r="D20" s="14" t="s">
        <v>663</v>
      </c>
      <c r="E20" s="13" t="s">
        <v>662</v>
      </c>
      <c r="F20" s="14" t="s">
        <v>663</v>
      </c>
      <c r="G20" s="13" t="s">
        <v>662</v>
      </c>
      <c r="H20" s="14" t="s">
        <v>663</v>
      </c>
      <c r="I20" s="13" t="s">
        <v>662</v>
      </c>
      <c r="J20" s="14" t="s">
        <v>687</v>
      </c>
      <c r="K20" s="13" t="s">
        <v>662</v>
      </c>
      <c r="L20" s="14" t="s">
        <v>663</v>
      </c>
      <c r="M20" s="13" t="s">
        <v>662</v>
      </c>
      <c r="N20" s="14" t="s">
        <v>663</v>
      </c>
      <c r="O20" s="13" t="s">
        <v>656</v>
      </c>
      <c r="P20" s="14" t="s">
        <v>766</v>
      </c>
      <c r="Q20" s="13" t="s">
        <v>656</v>
      </c>
      <c r="R20" s="14" t="s">
        <v>779</v>
      </c>
      <c r="S20" s="13" t="s">
        <v>662</v>
      </c>
      <c r="T20" s="14" t="s">
        <v>663</v>
      </c>
      <c r="U20" s="13" t="s">
        <v>662</v>
      </c>
      <c r="V20" s="14" t="s">
        <v>663</v>
      </c>
      <c r="W20" s="13" t="s">
        <v>662</v>
      </c>
      <c r="X20" s="14" t="s">
        <v>663</v>
      </c>
      <c r="Y20" s="13" t="s">
        <v>662</v>
      </c>
      <c r="Z20" s="14" t="s">
        <v>663</v>
      </c>
      <c r="AA20" s="13" t="s">
        <v>662</v>
      </c>
      <c r="AB20" s="14" t="s">
        <v>663</v>
      </c>
      <c r="AC20" s="13" t="s">
        <v>662</v>
      </c>
      <c r="AD20" s="14" t="s">
        <v>663</v>
      </c>
      <c r="AE20" s="13" t="s">
        <v>662</v>
      </c>
      <c r="AF20" s="14" t="s">
        <v>663</v>
      </c>
      <c r="AG20" s="13" t="s">
        <v>662</v>
      </c>
      <c r="AH20" s="14" t="s">
        <v>663</v>
      </c>
      <c r="AI20" s="13" t="s">
        <v>662</v>
      </c>
      <c r="AJ20" s="14" t="s">
        <v>663</v>
      </c>
      <c r="AK20" s="13" t="s">
        <v>662</v>
      </c>
      <c r="AL20" s="14" t="s">
        <v>663</v>
      </c>
      <c r="AM20" s="13" t="s">
        <v>662</v>
      </c>
      <c r="AN20" s="14" t="s">
        <v>663</v>
      </c>
      <c r="AO20" s="13" t="s">
        <v>662</v>
      </c>
      <c r="AP20" s="14" t="s">
        <v>663</v>
      </c>
      <c r="AQ20" s="13" t="s">
        <v>662</v>
      </c>
      <c r="AR20" s="14" t="s">
        <v>663</v>
      </c>
      <c r="AS20" s="13" t="s">
        <v>662</v>
      </c>
      <c r="AT20" s="14" t="s">
        <v>663</v>
      </c>
      <c r="AU20" s="13" t="s">
        <v>662</v>
      </c>
      <c r="AV20" s="14" t="s">
        <v>663</v>
      </c>
      <c r="AW20" s="13" t="s">
        <v>662</v>
      </c>
      <c r="AX20" s="14" t="s">
        <v>663</v>
      </c>
      <c r="AY20" s="13" t="s">
        <v>662</v>
      </c>
      <c r="AZ20" s="14" t="s">
        <v>663</v>
      </c>
      <c r="BA20" s="13" t="s">
        <v>662</v>
      </c>
      <c r="BB20" s="14" t="s">
        <v>663</v>
      </c>
      <c r="BC20" s="13" t="s">
        <v>662</v>
      </c>
      <c r="BD20" s="14" t="s">
        <v>663</v>
      </c>
      <c r="BE20" s="13" t="s">
        <v>662</v>
      </c>
      <c r="BF20" s="14" t="s">
        <v>663</v>
      </c>
      <c r="BG20" s="13" t="s">
        <v>662</v>
      </c>
      <c r="BH20" s="14" t="s">
        <v>663</v>
      </c>
      <c r="BI20" s="13" t="s">
        <v>662</v>
      </c>
      <c r="BJ20" s="14" t="s">
        <v>663</v>
      </c>
      <c r="BK20" s="13" t="s">
        <v>662</v>
      </c>
      <c r="BL20" s="14" t="s">
        <v>663</v>
      </c>
      <c r="BM20" s="13" t="s">
        <v>662</v>
      </c>
      <c r="BN20" s="14" t="s">
        <v>663</v>
      </c>
      <c r="BO20" s="13" t="s">
        <v>662</v>
      </c>
      <c r="BP20" s="14" t="s">
        <v>663</v>
      </c>
      <c r="BQ20" s="13" t="s">
        <v>662</v>
      </c>
      <c r="BR20" s="14" t="s">
        <v>663</v>
      </c>
      <c r="BS20" s="13" t="s">
        <v>662</v>
      </c>
      <c r="BT20" s="14" t="s">
        <v>663</v>
      </c>
      <c r="BU20" s="13" t="s">
        <v>662</v>
      </c>
      <c r="BV20" s="14" t="s">
        <v>663</v>
      </c>
      <c r="BW20" s="13" t="s">
        <v>662</v>
      </c>
      <c r="BX20" s="14" t="s">
        <v>663</v>
      </c>
      <c r="BY20" s="13" t="s">
        <v>662</v>
      </c>
      <c r="BZ20" s="14" t="s">
        <v>663</v>
      </c>
      <c r="CA20" s="13" t="s">
        <v>662</v>
      </c>
      <c r="CB20" s="14" t="s">
        <v>663</v>
      </c>
      <c r="CC20" s="13" t="s">
        <v>662</v>
      </c>
      <c r="CD20" s="14" t="s">
        <v>663</v>
      </c>
      <c r="CE20" s="13" t="s">
        <v>662</v>
      </c>
      <c r="CF20" s="14" t="s">
        <v>663</v>
      </c>
      <c r="CG20" s="13" t="s">
        <v>658</v>
      </c>
      <c r="CH20" s="14" t="s">
        <v>1083</v>
      </c>
      <c r="CI20" s="13" t="s">
        <v>658</v>
      </c>
      <c r="CJ20" s="14" t="s">
        <v>659</v>
      </c>
      <c r="CK20" s="13" t="s">
        <v>658</v>
      </c>
      <c r="CL20" s="14" t="s">
        <v>949</v>
      </c>
      <c r="CM20" s="13" t="s">
        <v>768</v>
      </c>
      <c r="CN20" s="14" t="s">
        <v>769</v>
      </c>
      <c r="CO20" s="13" t="s">
        <v>658</v>
      </c>
      <c r="CP20" s="14" t="s">
        <v>1114</v>
      </c>
      <c r="CQ20" s="13" t="s">
        <v>658</v>
      </c>
      <c r="CR20" s="14" t="s">
        <v>1123</v>
      </c>
      <c r="CS20" s="13" t="s">
        <v>662</v>
      </c>
      <c r="CT20" s="14" t="s">
        <v>663</v>
      </c>
      <c r="CU20" s="13" t="s">
        <v>662</v>
      </c>
      <c r="CV20" s="14" t="s">
        <v>663</v>
      </c>
    </row>
    <row r="21" spans="1:100" ht="19.2" x14ac:dyDescent="0.3">
      <c r="A21" s="13" t="s">
        <v>664</v>
      </c>
      <c r="B21" s="14" t="s">
        <v>665</v>
      </c>
      <c r="C21" s="13" t="s">
        <v>705</v>
      </c>
      <c r="D21" s="14" t="s">
        <v>665</v>
      </c>
      <c r="E21" s="13" t="s">
        <v>664</v>
      </c>
      <c r="F21" s="14" t="s">
        <v>665</v>
      </c>
      <c r="G21" s="13" t="s">
        <v>664</v>
      </c>
      <c r="H21" s="14" t="s">
        <v>665</v>
      </c>
      <c r="I21" s="13" t="s">
        <v>664</v>
      </c>
      <c r="J21" s="14" t="s">
        <v>665</v>
      </c>
      <c r="K21" s="13" t="s">
        <v>664</v>
      </c>
      <c r="L21" s="14" t="s">
        <v>665</v>
      </c>
      <c r="M21" s="13" t="s">
        <v>664</v>
      </c>
      <c r="N21" s="14" t="s">
        <v>665</v>
      </c>
      <c r="O21" s="13" t="s">
        <v>658</v>
      </c>
      <c r="P21" s="14" t="s">
        <v>767</v>
      </c>
      <c r="Q21" s="13" t="s">
        <v>658</v>
      </c>
      <c r="R21" s="14" t="s">
        <v>780</v>
      </c>
      <c r="S21" s="13" t="s">
        <v>664</v>
      </c>
      <c r="T21" s="14" t="s">
        <v>665</v>
      </c>
      <c r="U21" s="13" t="s">
        <v>664</v>
      </c>
      <c r="V21" s="14" t="s">
        <v>665</v>
      </c>
      <c r="W21" s="13" t="s">
        <v>664</v>
      </c>
      <c r="X21" s="14" t="s">
        <v>665</v>
      </c>
      <c r="Y21" s="13" t="s">
        <v>664</v>
      </c>
      <c r="Z21" s="14" t="s">
        <v>665</v>
      </c>
      <c r="AA21" s="13" t="s">
        <v>664</v>
      </c>
      <c r="AB21" s="14" t="s">
        <v>665</v>
      </c>
      <c r="AC21" s="13" t="s">
        <v>664</v>
      </c>
      <c r="AD21" s="14" t="s">
        <v>665</v>
      </c>
      <c r="AE21" s="13" t="s">
        <v>664</v>
      </c>
      <c r="AF21" s="14" t="s">
        <v>665</v>
      </c>
      <c r="AG21" s="13" t="s">
        <v>664</v>
      </c>
      <c r="AH21" s="14" t="s">
        <v>665</v>
      </c>
      <c r="AI21" s="13" t="s">
        <v>664</v>
      </c>
      <c r="AJ21" s="14" t="s">
        <v>665</v>
      </c>
      <c r="AK21" s="13" t="s">
        <v>664</v>
      </c>
      <c r="AL21" s="14" t="s">
        <v>665</v>
      </c>
      <c r="AM21" s="13" t="s">
        <v>664</v>
      </c>
      <c r="AN21" s="14" t="s">
        <v>665</v>
      </c>
      <c r="AO21" s="13" t="s">
        <v>664</v>
      </c>
      <c r="AP21" s="14" t="s">
        <v>665</v>
      </c>
      <c r="AQ21" s="13" t="s">
        <v>664</v>
      </c>
      <c r="AR21" s="14" t="s">
        <v>665</v>
      </c>
      <c r="AS21" s="13" t="s">
        <v>664</v>
      </c>
      <c r="AT21" s="14" t="s">
        <v>665</v>
      </c>
      <c r="AU21" s="13" t="s">
        <v>664</v>
      </c>
      <c r="AV21" s="14" t="s">
        <v>665</v>
      </c>
      <c r="AW21" s="13" t="s">
        <v>664</v>
      </c>
      <c r="AX21" s="14" t="s">
        <v>665</v>
      </c>
      <c r="AY21" s="13" t="s">
        <v>664</v>
      </c>
      <c r="AZ21" s="14" t="s">
        <v>665</v>
      </c>
      <c r="BA21" s="13" t="s">
        <v>664</v>
      </c>
      <c r="BB21" s="14" t="s">
        <v>665</v>
      </c>
      <c r="BC21" s="13" t="s">
        <v>664</v>
      </c>
      <c r="BD21" s="14" t="s">
        <v>665</v>
      </c>
      <c r="BE21" s="13" t="s">
        <v>664</v>
      </c>
      <c r="BF21" s="14" t="s">
        <v>665</v>
      </c>
      <c r="BG21" s="13" t="s">
        <v>664</v>
      </c>
      <c r="BH21" s="14" t="s">
        <v>665</v>
      </c>
      <c r="BI21" s="13" t="s">
        <v>664</v>
      </c>
      <c r="BJ21" s="14" t="s">
        <v>665</v>
      </c>
      <c r="BK21" s="13" t="s">
        <v>664</v>
      </c>
      <c r="BL21" s="14" t="s">
        <v>665</v>
      </c>
      <c r="BM21" s="13" t="s">
        <v>664</v>
      </c>
      <c r="BN21" s="14" t="s">
        <v>665</v>
      </c>
      <c r="BO21" s="13" t="s">
        <v>664</v>
      </c>
      <c r="BP21" s="14" t="s">
        <v>665</v>
      </c>
      <c r="BQ21" s="13" t="s">
        <v>664</v>
      </c>
      <c r="BR21" s="14" t="s">
        <v>665</v>
      </c>
      <c r="BS21" s="13" t="s">
        <v>664</v>
      </c>
      <c r="BT21" s="14" t="s">
        <v>665</v>
      </c>
      <c r="BU21" s="13" t="s">
        <v>664</v>
      </c>
      <c r="BV21" s="14" t="s">
        <v>665</v>
      </c>
      <c r="BW21" s="13" t="s">
        <v>664</v>
      </c>
      <c r="BX21" s="14" t="s">
        <v>665</v>
      </c>
      <c r="BY21" s="13" t="s">
        <v>664</v>
      </c>
      <c r="BZ21" s="14" t="s">
        <v>665</v>
      </c>
      <c r="CA21" s="13" t="s">
        <v>664</v>
      </c>
      <c r="CB21" s="14" t="s">
        <v>665</v>
      </c>
      <c r="CC21" s="13" t="s">
        <v>664</v>
      </c>
      <c r="CD21" s="14" t="s">
        <v>665</v>
      </c>
      <c r="CE21" s="13" t="s">
        <v>664</v>
      </c>
      <c r="CF21" s="14" t="s">
        <v>665</v>
      </c>
      <c r="CG21" s="13" t="s">
        <v>660</v>
      </c>
      <c r="CH21" s="14" t="s">
        <v>661</v>
      </c>
      <c r="CI21" s="13" t="s">
        <v>660</v>
      </c>
      <c r="CJ21" s="14" t="s">
        <v>661</v>
      </c>
      <c r="CK21" s="13" t="s">
        <v>660</v>
      </c>
      <c r="CL21" s="14" t="s">
        <v>661</v>
      </c>
      <c r="CM21" s="13" t="s">
        <v>662</v>
      </c>
      <c r="CN21" s="14" t="s">
        <v>663</v>
      </c>
      <c r="CO21" s="13" t="s">
        <v>660</v>
      </c>
      <c r="CP21" s="14" t="s">
        <v>954</v>
      </c>
      <c r="CQ21" s="13" t="s">
        <v>660</v>
      </c>
      <c r="CR21" s="14" t="s">
        <v>954</v>
      </c>
      <c r="CS21" s="13" t="s">
        <v>664</v>
      </c>
      <c r="CT21" s="14" t="s">
        <v>665</v>
      </c>
      <c r="CU21" s="13" t="s">
        <v>664</v>
      </c>
      <c r="CV21" s="14" t="s">
        <v>665</v>
      </c>
    </row>
    <row r="22" spans="1:100" ht="19.2" x14ac:dyDescent="0.3">
      <c r="A22" s="13" t="s">
        <v>662</v>
      </c>
      <c r="B22" s="14" t="s">
        <v>663</v>
      </c>
      <c r="O22" s="13" t="s">
        <v>768</v>
      </c>
      <c r="P22" s="14" t="s">
        <v>769</v>
      </c>
      <c r="Q22" s="13" t="s">
        <v>768</v>
      </c>
      <c r="R22" s="14" t="s">
        <v>769</v>
      </c>
      <c r="CG22" s="13" t="s">
        <v>662</v>
      </c>
      <c r="CH22" s="14" t="s">
        <v>663</v>
      </c>
      <c r="CI22" s="13" t="s">
        <v>662</v>
      </c>
      <c r="CJ22" s="14" t="s">
        <v>663</v>
      </c>
      <c r="CK22" s="13" t="s">
        <v>662</v>
      </c>
      <c r="CL22" s="14" t="s">
        <v>663</v>
      </c>
      <c r="CM22" s="13" t="s">
        <v>664</v>
      </c>
      <c r="CN22" s="14" t="s">
        <v>665</v>
      </c>
      <c r="CO22" s="13" t="s">
        <v>662</v>
      </c>
      <c r="CP22" s="14" t="s">
        <v>663</v>
      </c>
      <c r="CQ22" s="13" t="s">
        <v>662</v>
      </c>
      <c r="CR22" s="14" t="s">
        <v>663</v>
      </c>
      <c r="CS22" s="13" t="s">
        <v>656</v>
      </c>
      <c r="CT22" s="14" t="s">
        <v>1137</v>
      </c>
      <c r="CU22" s="13" t="s">
        <v>656</v>
      </c>
      <c r="CV22" s="14" t="s">
        <v>1145</v>
      </c>
    </row>
    <row r="23" spans="1:100" ht="19.2" x14ac:dyDescent="0.3">
      <c r="A23" s="13" t="s">
        <v>664</v>
      </c>
      <c r="B23" s="14" t="s">
        <v>665</v>
      </c>
      <c r="O23" s="13" t="s">
        <v>662</v>
      </c>
      <c r="P23" s="14" t="s">
        <v>663</v>
      </c>
      <c r="Q23" s="13" t="s">
        <v>662</v>
      </c>
      <c r="R23" s="14" t="s">
        <v>663</v>
      </c>
      <c r="CG23" s="13" t="s">
        <v>664</v>
      </c>
      <c r="CH23" s="14" t="s">
        <v>665</v>
      </c>
      <c r="CI23" s="13" t="s">
        <v>664</v>
      </c>
      <c r="CJ23" s="14" t="s">
        <v>665</v>
      </c>
      <c r="CK23" s="13" t="s">
        <v>664</v>
      </c>
      <c r="CL23" s="14" t="s">
        <v>665</v>
      </c>
      <c r="CO23" s="13" t="s">
        <v>664</v>
      </c>
      <c r="CP23" s="14" t="s">
        <v>665</v>
      </c>
      <c r="CQ23" s="13" t="s">
        <v>664</v>
      </c>
      <c r="CR23" s="14" t="s">
        <v>665</v>
      </c>
      <c r="CS23" s="13" t="s">
        <v>658</v>
      </c>
      <c r="CT23" s="14" t="s">
        <v>1138</v>
      </c>
      <c r="CU23" s="13" t="s">
        <v>658</v>
      </c>
      <c r="CV23" s="14" t="s">
        <v>1146</v>
      </c>
    </row>
    <row r="24" spans="1:100" ht="19.2" x14ac:dyDescent="0.3">
      <c r="O24" s="13" t="s">
        <v>664</v>
      </c>
      <c r="P24" s="14" t="s">
        <v>665</v>
      </c>
      <c r="Q24" s="13" t="s">
        <v>664</v>
      </c>
      <c r="R24" s="14" t="s">
        <v>665</v>
      </c>
    </row>
    <row r="30" spans="1:100" ht="19.2" x14ac:dyDescent="0.3">
      <c r="A30" s="13" t="s">
        <v>628</v>
      </c>
      <c r="B30" t="s">
        <v>670</v>
      </c>
      <c r="C30" t="e">
        <v>#N/A</v>
      </c>
      <c r="D30" t="s">
        <v>690</v>
      </c>
      <c r="E30" t="e">
        <v>#N/A</v>
      </c>
      <c r="F30" t="s">
        <v>690</v>
      </c>
      <c r="G30" t="e">
        <v>#N/A</v>
      </c>
      <c r="H30" t="s">
        <v>690</v>
      </c>
      <c r="I30" t="e">
        <v>#N/A</v>
      </c>
      <c r="J30" t="s">
        <v>670</v>
      </c>
      <c r="K30" t="e">
        <v>#N/A</v>
      </c>
      <c r="L30" t="s">
        <v>690</v>
      </c>
      <c r="M30" t="e">
        <v>#N/A</v>
      </c>
      <c r="N30" t="s">
        <v>690</v>
      </c>
      <c r="O30" t="e">
        <v>#N/A</v>
      </c>
      <c r="P30" t="s">
        <v>753</v>
      </c>
      <c r="Q30" t="e">
        <v>#N/A</v>
      </c>
      <c r="R30" t="s">
        <v>753</v>
      </c>
      <c r="S30" t="e">
        <v>#N/A</v>
      </c>
      <c r="T30" t="s">
        <v>690</v>
      </c>
      <c r="U30" t="e">
        <v>#N/A</v>
      </c>
      <c r="V30" t="s">
        <v>690</v>
      </c>
      <c r="W30" t="e">
        <v>#N/A</v>
      </c>
      <c r="X30" t="s">
        <v>690</v>
      </c>
      <c r="Y30" t="e">
        <v>#N/A</v>
      </c>
      <c r="Z30" t="s">
        <v>690</v>
      </c>
      <c r="AA30" t="e">
        <v>#N/A</v>
      </c>
      <c r="AB30" t="s">
        <v>690</v>
      </c>
      <c r="AC30" t="e">
        <v>#N/A</v>
      </c>
      <c r="AD30" t="s">
        <v>690</v>
      </c>
      <c r="AE30" t="e">
        <v>#N/A</v>
      </c>
      <c r="AF30" t="s">
        <v>690</v>
      </c>
      <c r="AG30" t="e">
        <v>#N/A</v>
      </c>
      <c r="AH30" t="s">
        <v>690</v>
      </c>
      <c r="AI30" t="e">
        <v>#N/A</v>
      </c>
      <c r="AJ30" t="s">
        <v>690</v>
      </c>
      <c r="AK30" t="e">
        <v>#N/A</v>
      </c>
      <c r="AL30" t="s">
        <v>790</v>
      </c>
      <c r="AM30" t="e">
        <v>#N/A</v>
      </c>
      <c r="AN30" t="s">
        <v>790</v>
      </c>
      <c r="AO30" t="e">
        <v>#N/A</v>
      </c>
      <c r="AP30" t="s">
        <v>790</v>
      </c>
      <c r="AQ30" t="e">
        <v>#N/A</v>
      </c>
      <c r="AR30" t="s">
        <v>790</v>
      </c>
      <c r="AS30" t="e">
        <v>#N/A</v>
      </c>
      <c r="AT30" t="s">
        <v>790</v>
      </c>
      <c r="AU30" t="e">
        <v>#N/A</v>
      </c>
      <c r="AV30" t="s">
        <v>790</v>
      </c>
      <c r="AW30" t="e">
        <v>#N/A</v>
      </c>
      <c r="AX30" t="s">
        <v>790</v>
      </c>
      <c r="AY30" t="e">
        <v>#N/A</v>
      </c>
      <c r="AZ30" t="s">
        <v>790</v>
      </c>
      <c r="BA30" t="e">
        <v>#N/A</v>
      </c>
      <c r="BB30" t="s">
        <v>941</v>
      </c>
      <c r="BC30" t="e">
        <v>#N/A</v>
      </c>
      <c r="BD30" t="s">
        <v>790</v>
      </c>
      <c r="BE30" t="e">
        <v>#N/A</v>
      </c>
      <c r="BF30" t="s">
        <v>790</v>
      </c>
      <c r="BG30" t="e">
        <v>#N/A</v>
      </c>
      <c r="BH30" t="s">
        <v>790</v>
      </c>
      <c r="BI30" t="e">
        <v>#N/A</v>
      </c>
      <c r="BJ30" t="s">
        <v>985</v>
      </c>
      <c r="BK30" t="e">
        <v>#N/A</v>
      </c>
      <c r="BL30" t="s">
        <v>985</v>
      </c>
      <c r="BM30" t="e">
        <v>#N/A</v>
      </c>
      <c r="BN30" t="s">
        <v>985</v>
      </c>
      <c r="BO30" t="e">
        <v>#N/A</v>
      </c>
      <c r="BP30" t="s">
        <v>985</v>
      </c>
      <c r="BQ30" t="e">
        <v>#N/A</v>
      </c>
      <c r="BR30" t="s">
        <v>985</v>
      </c>
      <c r="BS30" t="e">
        <v>#N/A</v>
      </c>
      <c r="BT30" t="s">
        <v>985</v>
      </c>
      <c r="BU30" t="e">
        <v>#N/A</v>
      </c>
      <c r="BV30" t="s">
        <v>790</v>
      </c>
      <c r="BW30" t="e">
        <v>#N/A</v>
      </c>
      <c r="BX30" t="s">
        <v>790</v>
      </c>
      <c r="BY30" t="e">
        <v>#N/A</v>
      </c>
      <c r="BZ30" t="s">
        <v>985</v>
      </c>
      <c r="CA30" t="e">
        <v>#N/A</v>
      </c>
      <c r="CB30" t="s">
        <v>985</v>
      </c>
      <c r="CC30" t="e">
        <v>#N/A</v>
      </c>
      <c r="CD30" t="s">
        <v>985</v>
      </c>
      <c r="CE30" t="e">
        <v>#N/A</v>
      </c>
      <c r="CF30" t="s">
        <v>985</v>
      </c>
      <c r="CG30" t="e">
        <v>#N/A</v>
      </c>
      <c r="CH30" t="s">
        <v>629</v>
      </c>
      <c r="CI30" t="e">
        <v>#N/A</v>
      </c>
      <c r="CJ30" t="s">
        <v>629</v>
      </c>
      <c r="CK30" t="e">
        <v>#N/A</v>
      </c>
      <c r="CL30" t="s">
        <v>629</v>
      </c>
      <c r="CM30" t="e">
        <v>#N/A</v>
      </c>
      <c r="CN30" t="s">
        <v>1093</v>
      </c>
      <c r="CO30" t="e">
        <v>#N/A</v>
      </c>
      <c r="CP30" t="s">
        <v>629</v>
      </c>
      <c r="CQ30" t="e">
        <v>#N/A</v>
      </c>
      <c r="CR30" t="s">
        <v>629</v>
      </c>
      <c r="CS30" t="e">
        <v>#N/A</v>
      </c>
      <c r="CT30" t="s">
        <v>1126</v>
      </c>
      <c r="CU30" t="e">
        <v>#N/A</v>
      </c>
      <c r="CV30" t="s">
        <v>1126</v>
      </c>
    </row>
    <row r="31" spans="1:100" ht="19.2" x14ac:dyDescent="0.3">
      <c r="A31" s="13" t="s">
        <v>630</v>
      </c>
      <c r="B31" t="s">
        <v>671</v>
      </c>
      <c r="C31" t="e">
        <v>#N/A</v>
      </c>
      <c r="D31" t="s">
        <v>691</v>
      </c>
      <c r="E31" t="e">
        <v>#N/A</v>
      </c>
      <c r="F31" t="s">
        <v>691</v>
      </c>
      <c r="G31" t="e">
        <v>#N/A</v>
      </c>
      <c r="H31" t="s">
        <v>691</v>
      </c>
      <c r="I31" t="e">
        <v>#N/A</v>
      </c>
      <c r="J31" t="s">
        <v>724</v>
      </c>
      <c r="K31" t="e">
        <v>#N/A</v>
      </c>
      <c r="L31" t="s">
        <v>735</v>
      </c>
      <c r="M31" t="e">
        <v>#N/A</v>
      </c>
      <c r="N31" t="s">
        <v>735</v>
      </c>
      <c r="O31" t="e">
        <v>#N/A</v>
      </c>
      <c r="P31" t="s">
        <v>754</v>
      </c>
      <c r="Q31" t="e">
        <v>#N/A</v>
      </c>
      <c r="R31" t="s">
        <v>754</v>
      </c>
      <c r="S31" t="e">
        <v>#N/A</v>
      </c>
      <c r="T31" t="s">
        <v>783</v>
      </c>
      <c r="U31" t="e">
        <v>#N/A</v>
      </c>
      <c r="V31" t="s">
        <v>783</v>
      </c>
      <c r="W31" t="e">
        <v>#N/A</v>
      </c>
      <c r="X31" t="s">
        <v>783</v>
      </c>
      <c r="Y31" t="e">
        <v>#N/A</v>
      </c>
      <c r="Z31" t="s">
        <v>783</v>
      </c>
      <c r="AA31" t="e">
        <v>#N/A</v>
      </c>
      <c r="AB31" t="s">
        <v>783</v>
      </c>
      <c r="AC31" t="e">
        <v>#N/A</v>
      </c>
      <c r="AD31" t="s">
        <v>828</v>
      </c>
      <c r="AE31" t="e">
        <v>#N/A</v>
      </c>
      <c r="AF31" t="s">
        <v>828</v>
      </c>
      <c r="AG31" t="e">
        <v>#N/A</v>
      </c>
      <c r="AH31" t="s">
        <v>828</v>
      </c>
      <c r="AI31" t="e">
        <v>#N/A</v>
      </c>
      <c r="AJ31" t="s">
        <v>828</v>
      </c>
      <c r="AK31" t="e">
        <v>#N/A</v>
      </c>
      <c r="AL31" t="s">
        <v>861</v>
      </c>
      <c r="AM31" t="e">
        <v>#N/A</v>
      </c>
      <c r="AN31" t="s">
        <v>861</v>
      </c>
      <c r="AO31" t="e">
        <v>#N/A</v>
      </c>
      <c r="AP31" t="s">
        <v>885</v>
      </c>
      <c r="AQ31" t="e">
        <v>#N/A</v>
      </c>
      <c r="AR31" t="s">
        <v>885</v>
      </c>
      <c r="AS31" t="e">
        <v>#N/A</v>
      </c>
      <c r="AT31" t="s">
        <v>885</v>
      </c>
      <c r="AU31" t="e">
        <v>#N/A</v>
      </c>
      <c r="AV31" t="s">
        <v>912</v>
      </c>
      <c r="AW31" t="e">
        <v>#N/A</v>
      </c>
      <c r="AX31" t="s">
        <v>912</v>
      </c>
      <c r="AY31" t="e">
        <v>#N/A</v>
      </c>
      <c r="AZ31" t="s">
        <v>912</v>
      </c>
      <c r="BA31" t="e">
        <v>#N/A</v>
      </c>
      <c r="BB31" t="s">
        <v>942</v>
      </c>
      <c r="BC31" t="e">
        <v>#N/A</v>
      </c>
      <c r="BD31" t="s">
        <v>957</v>
      </c>
      <c r="BE31" t="e">
        <v>#N/A</v>
      </c>
      <c r="BF31" t="s">
        <v>957</v>
      </c>
      <c r="BG31" t="e">
        <v>#N/A</v>
      </c>
      <c r="BH31" t="s">
        <v>957</v>
      </c>
      <c r="BI31" t="e">
        <v>#N/A</v>
      </c>
      <c r="BJ31" t="s">
        <v>986</v>
      </c>
      <c r="BK31" t="e">
        <v>#N/A</v>
      </c>
      <c r="BL31" t="s">
        <v>986</v>
      </c>
      <c r="BM31" t="e">
        <v>#N/A</v>
      </c>
      <c r="BN31" t="s">
        <v>986</v>
      </c>
      <c r="BO31" t="e">
        <v>#N/A</v>
      </c>
      <c r="BP31" t="s">
        <v>1012</v>
      </c>
      <c r="BQ31" t="e">
        <v>#N/A</v>
      </c>
      <c r="BR31" t="s">
        <v>1012</v>
      </c>
      <c r="BS31" t="e">
        <v>#N/A</v>
      </c>
      <c r="BT31" t="s">
        <v>1012</v>
      </c>
      <c r="BU31" t="e">
        <v>#N/A</v>
      </c>
      <c r="BV31" t="s">
        <v>1034</v>
      </c>
      <c r="BW31" t="e">
        <v>#N/A</v>
      </c>
      <c r="BX31" t="s">
        <v>1034</v>
      </c>
      <c r="BY31" t="e">
        <v>#N/A</v>
      </c>
      <c r="BZ31" t="s">
        <v>1046</v>
      </c>
      <c r="CA31" t="e">
        <v>#N/A</v>
      </c>
      <c r="CB31" t="s">
        <v>1046</v>
      </c>
      <c r="CC31" t="e">
        <v>#N/A</v>
      </c>
      <c r="CD31" t="s">
        <v>1046</v>
      </c>
      <c r="CE31" t="e">
        <v>#N/A</v>
      </c>
      <c r="CF31" t="s">
        <v>1046</v>
      </c>
      <c r="CG31" t="e">
        <v>#N/A</v>
      </c>
      <c r="CH31" t="s">
        <v>631</v>
      </c>
      <c r="CI31" t="e">
        <v>#N/A</v>
      </c>
      <c r="CJ31" t="s">
        <v>631</v>
      </c>
      <c r="CK31" t="e">
        <v>#N/A</v>
      </c>
      <c r="CL31" t="s">
        <v>631</v>
      </c>
      <c r="CM31" t="e">
        <v>#N/A</v>
      </c>
      <c r="CN31" t="s">
        <v>1094</v>
      </c>
      <c r="CO31" t="e">
        <v>#N/A</v>
      </c>
      <c r="CP31" t="s">
        <v>1106</v>
      </c>
      <c r="CQ31" t="e">
        <v>#N/A</v>
      </c>
      <c r="CR31" t="s">
        <v>1106</v>
      </c>
      <c r="CS31" t="e">
        <v>#N/A</v>
      </c>
      <c r="CT31" t="s">
        <v>1127</v>
      </c>
      <c r="CU31" t="e">
        <v>#N/A</v>
      </c>
      <c r="CV31" t="s">
        <v>1127</v>
      </c>
    </row>
    <row r="32" spans="1:100" ht="19.2" x14ac:dyDescent="0.3">
      <c r="A32" s="13" t="s">
        <v>632</v>
      </c>
      <c r="B32">
        <v>9</v>
      </c>
      <c r="C32" t="e">
        <v>#N/A</v>
      </c>
      <c r="D32">
        <v>12</v>
      </c>
      <c r="E32" t="e">
        <v>#N/A</v>
      </c>
      <c r="F32">
        <v>12</v>
      </c>
      <c r="G32" t="e">
        <v>#N/A</v>
      </c>
      <c r="H32">
        <v>12</v>
      </c>
      <c r="I32" t="e">
        <v>#N/A</v>
      </c>
      <c r="J32">
        <v>9</v>
      </c>
      <c r="K32" t="e">
        <v>#N/A</v>
      </c>
      <c r="L32">
        <v>12</v>
      </c>
      <c r="M32" t="e">
        <v>#N/A</v>
      </c>
      <c r="N32">
        <v>12</v>
      </c>
      <c r="O32" t="e">
        <v>#N/A</v>
      </c>
      <c r="P32">
        <v>12</v>
      </c>
      <c r="Q32" t="e">
        <v>#N/A</v>
      </c>
      <c r="R32">
        <v>12</v>
      </c>
      <c r="S32" t="e">
        <v>#N/A</v>
      </c>
      <c r="T32">
        <v>12</v>
      </c>
      <c r="U32" t="e">
        <v>#N/A</v>
      </c>
      <c r="V32">
        <v>12</v>
      </c>
      <c r="W32" t="e">
        <v>#N/A</v>
      </c>
      <c r="X32">
        <v>12</v>
      </c>
      <c r="Y32" t="e">
        <v>#N/A</v>
      </c>
      <c r="Z32">
        <v>12</v>
      </c>
      <c r="AA32" t="e">
        <v>#N/A</v>
      </c>
      <c r="AB32">
        <v>12</v>
      </c>
      <c r="AC32" t="e">
        <v>#N/A</v>
      </c>
      <c r="AD32">
        <v>12</v>
      </c>
      <c r="AE32" t="e">
        <v>#N/A</v>
      </c>
      <c r="AF32">
        <v>12</v>
      </c>
      <c r="AG32" t="e">
        <v>#N/A</v>
      </c>
      <c r="AH32">
        <v>12</v>
      </c>
      <c r="AI32" t="e">
        <v>#N/A</v>
      </c>
      <c r="AJ32">
        <v>12</v>
      </c>
      <c r="AK32" t="e">
        <v>#N/A</v>
      </c>
      <c r="AL32">
        <v>12</v>
      </c>
      <c r="AM32" t="e">
        <v>#N/A</v>
      </c>
      <c r="AN32">
        <v>12</v>
      </c>
      <c r="AO32" t="e">
        <v>#N/A</v>
      </c>
      <c r="AP32">
        <v>12</v>
      </c>
      <c r="AQ32" t="e">
        <v>#N/A</v>
      </c>
      <c r="AR32">
        <v>12</v>
      </c>
      <c r="AS32" t="e">
        <v>#N/A</v>
      </c>
      <c r="AT32">
        <v>12</v>
      </c>
      <c r="AU32" t="e">
        <v>#N/A</v>
      </c>
      <c r="AV32">
        <v>12</v>
      </c>
      <c r="AW32" t="e">
        <v>#N/A</v>
      </c>
      <c r="AX32">
        <v>12</v>
      </c>
      <c r="AY32" t="e">
        <v>#N/A</v>
      </c>
      <c r="AZ32">
        <v>12</v>
      </c>
      <c r="BA32" t="e">
        <v>#N/A</v>
      </c>
      <c r="BB32">
        <v>12</v>
      </c>
      <c r="BC32" t="e">
        <v>#N/A</v>
      </c>
      <c r="BD32">
        <v>12</v>
      </c>
      <c r="BE32" t="e">
        <v>#N/A</v>
      </c>
      <c r="BF32">
        <v>12</v>
      </c>
      <c r="BG32" t="e">
        <v>#N/A</v>
      </c>
      <c r="BH32">
        <v>12</v>
      </c>
      <c r="BI32" t="e">
        <v>#N/A</v>
      </c>
      <c r="BJ32">
        <v>12</v>
      </c>
      <c r="BK32" t="e">
        <v>#N/A</v>
      </c>
      <c r="BL32">
        <v>12</v>
      </c>
      <c r="BM32" t="e">
        <v>#N/A</v>
      </c>
      <c r="BN32">
        <v>12</v>
      </c>
      <c r="BO32" t="e">
        <v>#N/A</v>
      </c>
      <c r="BP32">
        <v>12</v>
      </c>
      <c r="BQ32" t="e">
        <v>#N/A</v>
      </c>
      <c r="BR32">
        <v>12</v>
      </c>
      <c r="BS32" t="e">
        <v>#N/A</v>
      </c>
      <c r="BT32">
        <v>12</v>
      </c>
      <c r="BU32" t="e">
        <v>#N/A</v>
      </c>
      <c r="BV32">
        <v>12</v>
      </c>
      <c r="BW32" t="e">
        <v>#N/A</v>
      </c>
      <c r="BX32">
        <v>12</v>
      </c>
      <c r="BY32" t="e">
        <v>#N/A</v>
      </c>
      <c r="BZ32">
        <v>12</v>
      </c>
      <c r="CA32" t="e">
        <v>#N/A</v>
      </c>
      <c r="CB32">
        <v>12</v>
      </c>
      <c r="CC32" t="e">
        <v>#N/A</v>
      </c>
      <c r="CD32">
        <v>12</v>
      </c>
      <c r="CE32" t="e">
        <v>#N/A</v>
      </c>
      <c r="CF32">
        <v>12</v>
      </c>
      <c r="CG32" t="e">
        <v>#N/A</v>
      </c>
      <c r="CH32">
        <v>12</v>
      </c>
      <c r="CI32" t="e">
        <v>#N/A</v>
      </c>
      <c r="CJ32">
        <v>12</v>
      </c>
      <c r="CK32" t="e">
        <v>#N/A</v>
      </c>
      <c r="CL32">
        <v>12</v>
      </c>
      <c r="CM32" t="e">
        <v>#N/A</v>
      </c>
      <c r="CN32">
        <v>12</v>
      </c>
      <c r="CO32" t="e">
        <v>#N/A</v>
      </c>
      <c r="CP32">
        <v>12</v>
      </c>
      <c r="CQ32" t="e">
        <v>#N/A</v>
      </c>
      <c r="CR32">
        <v>12</v>
      </c>
      <c r="CS32" t="e">
        <v>#N/A</v>
      </c>
      <c r="CT32">
        <v>12</v>
      </c>
      <c r="CU32" t="e">
        <v>#N/A</v>
      </c>
      <c r="CV32">
        <v>12</v>
      </c>
    </row>
    <row r="33" spans="1:100" ht="19.2" x14ac:dyDescent="0.3">
      <c r="A33" s="13" t="s">
        <v>755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>
        <v>16</v>
      </c>
      <c r="Q33" t="e">
        <v>#N/A</v>
      </c>
      <c r="R33">
        <v>16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  <c r="BB33" t="e">
        <v>#N/A</v>
      </c>
      <c r="BC33" t="e">
        <v>#N/A</v>
      </c>
      <c r="BD33" t="e">
        <v>#N/A</v>
      </c>
      <c r="BE33" t="e">
        <v>#N/A</v>
      </c>
      <c r="BF33" t="e">
        <v>#N/A</v>
      </c>
      <c r="BG33" t="e">
        <v>#N/A</v>
      </c>
      <c r="BH33" t="e">
        <v>#N/A</v>
      </c>
      <c r="BI33" t="e">
        <v>#N/A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  <c r="BQ33" t="e">
        <v>#N/A</v>
      </c>
      <c r="BR33" t="e">
        <v>#N/A</v>
      </c>
      <c r="BS33" t="e">
        <v>#N/A</v>
      </c>
      <c r="BT33" t="e">
        <v>#N/A</v>
      </c>
      <c r="BU33" t="e">
        <v>#N/A</v>
      </c>
      <c r="BV33" t="e">
        <v>#N/A</v>
      </c>
      <c r="BW33" t="e">
        <v>#N/A</v>
      </c>
      <c r="BX33" t="e">
        <v>#N/A</v>
      </c>
      <c r="BY33" t="e">
        <v>#N/A</v>
      </c>
      <c r="BZ33" t="e">
        <v>#N/A</v>
      </c>
      <c r="CA33" t="e">
        <v>#N/A</v>
      </c>
      <c r="CB33" t="e">
        <v>#N/A</v>
      </c>
      <c r="CC33" t="e">
        <v>#N/A</v>
      </c>
      <c r="CD33" t="e">
        <v>#N/A</v>
      </c>
      <c r="CE33" t="e">
        <v>#N/A</v>
      </c>
      <c r="CF33" t="e">
        <v>#N/A</v>
      </c>
      <c r="CG33" t="e">
        <v>#N/A</v>
      </c>
      <c r="CH33" t="e">
        <v>#N/A</v>
      </c>
      <c r="CI33" t="e">
        <v>#N/A</v>
      </c>
      <c r="CJ33" t="e">
        <v>#N/A</v>
      </c>
      <c r="CK33" t="e">
        <v>#N/A</v>
      </c>
      <c r="CL33" t="e">
        <v>#N/A</v>
      </c>
      <c r="CM33" t="e">
        <v>#N/A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</row>
    <row r="34" spans="1:100" x14ac:dyDescent="0.3">
      <c r="A34" s="13" t="s">
        <v>634</v>
      </c>
      <c r="B34" t="s">
        <v>672</v>
      </c>
      <c r="C34" t="e">
        <v>#N/A</v>
      </c>
      <c r="D34" t="s">
        <v>692</v>
      </c>
      <c r="E34" t="e">
        <v>#N/A</v>
      </c>
      <c r="F34" t="s">
        <v>708</v>
      </c>
      <c r="G34" t="e">
        <v>#N/A</v>
      </c>
      <c r="H34" t="s">
        <v>717</v>
      </c>
      <c r="I34" t="e">
        <v>#N/A</v>
      </c>
      <c r="J34" t="s">
        <v>725</v>
      </c>
      <c r="K34" t="e">
        <v>#N/A</v>
      </c>
      <c r="L34" t="s">
        <v>692</v>
      </c>
      <c r="M34" t="e">
        <v>#N/A</v>
      </c>
      <c r="N34" t="s">
        <v>745</v>
      </c>
      <c r="O34" t="e">
        <v>#N/A</v>
      </c>
      <c r="P34" t="s">
        <v>756</v>
      </c>
      <c r="Q34" t="e">
        <v>#N/A</v>
      </c>
      <c r="R34" t="s">
        <v>772</v>
      </c>
      <c r="S34" t="e">
        <v>#N/A</v>
      </c>
      <c r="T34" t="s">
        <v>784</v>
      </c>
      <c r="U34" t="e">
        <v>#N/A</v>
      </c>
      <c r="V34" t="s">
        <v>795</v>
      </c>
      <c r="W34" t="e">
        <v>#N/A</v>
      </c>
      <c r="X34" t="s">
        <v>802</v>
      </c>
      <c r="Y34" t="e">
        <v>#N/A</v>
      </c>
      <c r="Z34" t="s">
        <v>811</v>
      </c>
      <c r="AA34" t="e">
        <v>#N/A</v>
      </c>
      <c r="AB34" t="s">
        <v>820</v>
      </c>
      <c r="AC34" t="e">
        <v>#N/A</v>
      </c>
      <c r="AD34" t="s">
        <v>829</v>
      </c>
      <c r="AE34" t="e">
        <v>#N/A</v>
      </c>
      <c r="AF34" t="s">
        <v>820</v>
      </c>
      <c r="AG34" t="e">
        <v>#N/A</v>
      </c>
      <c r="AH34" t="s">
        <v>846</v>
      </c>
      <c r="AI34" t="e">
        <v>#N/A</v>
      </c>
      <c r="AJ34" t="s">
        <v>853</v>
      </c>
      <c r="AK34" t="e">
        <v>#N/A</v>
      </c>
      <c r="AL34" t="s">
        <v>862</v>
      </c>
      <c r="AM34" t="e">
        <v>#N/A</v>
      </c>
      <c r="AN34" t="s">
        <v>876</v>
      </c>
      <c r="AO34" t="e">
        <v>#N/A</v>
      </c>
      <c r="AP34" t="s">
        <v>886</v>
      </c>
      <c r="AQ34" t="e">
        <v>#N/A</v>
      </c>
      <c r="AR34" t="s">
        <v>898</v>
      </c>
      <c r="AS34" t="e">
        <v>#N/A</v>
      </c>
      <c r="AT34" t="s">
        <v>811</v>
      </c>
      <c r="AU34" t="e">
        <v>#N/A</v>
      </c>
      <c r="AV34" t="s">
        <v>853</v>
      </c>
      <c r="AW34" t="e">
        <v>#N/A</v>
      </c>
      <c r="AX34" t="s">
        <v>924</v>
      </c>
      <c r="AY34" t="e">
        <v>#N/A</v>
      </c>
      <c r="AZ34" t="s">
        <v>933</v>
      </c>
      <c r="BA34" t="e">
        <v>#N/A</v>
      </c>
      <c r="BB34" t="s">
        <v>943</v>
      </c>
      <c r="BC34" t="e">
        <v>#N/A</v>
      </c>
      <c r="BD34" t="s">
        <v>924</v>
      </c>
      <c r="BE34" t="e">
        <v>#N/A</v>
      </c>
      <c r="BF34" t="s">
        <v>968</v>
      </c>
      <c r="BG34" t="e">
        <v>#N/A</v>
      </c>
      <c r="BH34" t="s">
        <v>976</v>
      </c>
      <c r="BI34" t="e">
        <v>#N/A</v>
      </c>
      <c r="BJ34" t="s">
        <v>635</v>
      </c>
      <c r="BK34" t="e">
        <v>#N/A</v>
      </c>
      <c r="BL34" t="s">
        <v>898</v>
      </c>
      <c r="BM34" t="e">
        <v>#N/A</v>
      </c>
      <c r="BN34" t="s">
        <v>811</v>
      </c>
      <c r="BO34" t="e">
        <v>#N/A</v>
      </c>
      <c r="BP34" t="s">
        <v>635</v>
      </c>
      <c r="BQ34" t="e">
        <v>#N/A</v>
      </c>
      <c r="BR34" t="s">
        <v>898</v>
      </c>
      <c r="BS34" t="e">
        <v>#N/A</v>
      </c>
      <c r="BT34" t="s">
        <v>811</v>
      </c>
      <c r="BU34" t="e">
        <v>#N/A</v>
      </c>
      <c r="BV34" t="s">
        <v>933</v>
      </c>
      <c r="BW34" t="e">
        <v>#N/A</v>
      </c>
      <c r="BX34" t="s">
        <v>943</v>
      </c>
      <c r="BY34" t="e">
        <v>#N/A</v>
      </c>
      <c r="BZ34" t="s">
        <v>820</v>
      </c>
      <c r="CA34" t="e">
        <v>#N/A</v>
      </c>
      <c r="CB34" t="s">
        <v>1059</v>
      </c>
      <c r="CC34" t="e">
        <v>#N/A</v>
      </c>
      <c r="CD34" t="s">
        <v>853</v>
      </c>
      <c r="CE34" t="e">
        <v>#N/A</v>
      </c>
      <c r="CF34" t="s">
        <v>811</v>
      </c>
      <c r="CG34" t="e">
        <v>#N/A</v>
      </c>
      <c r="CH34" t="s">
        <v>795</v>
      </c>
      <c r="CI34" t="e">
        <v>#N/A</v>
      </c>
      <c r="CJ34" t="s">
        <v>635</v>
      </c>
      <c r="CK34" t="e">
        <v>#N/A</v>
      </c>
      <c r="CL34" t="s">
        <v>876</v>
      </c>
      <c r="CM34" t="e">
        <v>#N/A</v>
      </c>
      <c r="CN34" t="s">
        <v>1095</v>
      </c>
      <c r="CO34" t="e">
        <v>#N/A</v>
      </c>
      <c r="CP34" t="s">
        <v>886</v>
      </c>
      <c r="CQ34" t="e">
        <v>#N/A</v>
      </c>
      <c r="CR34" t="s">
        <v>1059</v>
      </c>
      <c r="CS34" t="e">
        <v>#N/A</v>
      </c>
      <c r="CT34" t="s">
        <v>820</v>
      </c>
      <c r="CU34" t="e">
        <v>#N/A</v>
      </c>
      <c r="CV34" t="s">
        <v>802</v>
      </c>
    </row>
    <row r="35" spans="1:100" x14ac:dyDescent="0.3">
      <c r="A35" s="13" t="s">
        <v>636</v>
      </c>
      <c r="B35" t="s">
        <v>673</v>
      </c>
      <c r="C35" t="e">
        <v>#N/A</v>
      </c>
      <c r="D35" t="s">
        <v>693</v>
      </c>
      <c r="E35" t="e">
        <v>#N/A</v>
      </c>
      <c r="F35" t="s">
        <v>709</v>
      </c>
      <c r="G35" t="e">
        <v>#N/A</v>
      </c>
      <c r="H35" t="s">
        <v>718</v>
      </c>
      <c r="I35" t="e">
        <v>#N/A</v>
      </c>
      <c r="J35" t="s">
        <v>726</v>
      </c>
      <c r="K35" t="e">
        <v>#N/A</v>
      </c>
      <c r="L35" t="s">
        <v>693</v>
      </c>
      <c r="M35" t="e">
        <v>#N/A</v>
      </c>
      <c r="N35" t="s">
        <v>746</v>
      </c>
      <c r="O35" t="e">
        <v>#N/A</v>
      </c>
      <c r="P35" t="s">
        <v>757</v>
      </c>
      <c r="Q35" t="e">
        <v>#N/A</v>
      </c>
      <c r="R35" t="s">
        <v>773</v>
      </c>
      <c r="S35" t="e">
        <v>#N/A</v>
      </c>
      <c r="T35" t="s">
        <v>693</v>
      </c>
      <c r="U35" t="e">
        <v>#N/A</v>
      </c>
      <c r="V35" t="s">
        <v>796</v>
      </c>
      <c r="W35" t="e">
        <v>#N/A</v>
      </c>
      <c r="X35" t="s">
        <v>803</v>
      </c>
      <c r="Y35" t="e">
        <v>#N/A</v>
      </c>
      <c r="Z35" t="s">
        <v>812</v>
      </c>
      <c r="AA35" t="e">
        <v>#N/A</v>
      </c>
      <c r="AB35" t="s">
        <v>821</v>
      </c>
      <c r="AC35" t="e">
        <v>#N/A</v>
      </c>
      <c r="AD35" t="s">
        <v>796</v>
      </c>
      <c r="AE35" t="e">
        <v>#N/A</v>
      </c>
      <c r="AF35" t="s">
        <v>821</v>
      </c>
      <c r="AG35" t="e">
        <v>#N/A</v>
      </c>
      <c r="AH35" t="s">
        <v>847</v>
      </c>
      <c r="AI35" t="e">
        <v>#N/A</v>
      </c>
      <c r="AJ35" t="s">
        <v>854</v>
      </c>
      <c r="AK35" t="e">
        <v>#N/A</v>
      </c>
      <c r="AL35" t="s">
        <v>863</v>
      </c>
      <c r="AM35" t="e">
        <v>#N/A</v>
      </c>
      <c r="AN35" t="s">
        <v>877</v>
      </c>
      <c r="AO35" t="e">
        <v>#N/A</v>
      </c>
      <c r="AP35" t="s">
        <v>887</v>
      </c>
      <c r="AQ35" t="e">
        <v>#N/A</v>
      </c>
      <c r="AR35" t="s">
        <v>899</v>
      </c>
      <c r="AS35" t="e">
        <v>#N/A</v>
      </c>
      <c r="AT35" t="s">
        <v>905</v>
      </c>
      <c r="AU35" t="e">
        <v>#N/A</v>
      </c>
      <c r="AV35" t="s">
        <v>913</v>
      </c>
      <c r="AW35" t="e">
        <v>#N/A</v>
      </c>
      <c r="AX35" t="s">
        <v>905</v>
      </c>
      <c r="AY35" t="e">
        <v>#N/A</v>
      </c>
      <c r="AZ35" t="s">
        <v>913</v>
      </c>
      <c r="BA35" t="e">
        <v>#N/A</v>
      </c>
      <c r="BB35" t="s">
        <v>944</v>
      </c>
      <c r="BC35" t="e">
        <v>#N/A</v>
      </c>
      <c r="BD35" t="s">
        <v>958</v>
      </c>
      <c r="BE35" t="e">
        <v>#N/A</v>
      </c>
      <c r="BF35" t="s">
        <v>969</v>
      </c>
      <c r="BG35" t="e">
        <v>#N/A</v>
      </c>
      <c r="BH35" t="s">
        <v>977</v>
      </c>
      <c r="BI35" t="e">
        <v>#N/A</v>
      </c>
      <c r="BJ35" t="s">
        <v>913</v>
      </c>
      <c r="BK35" t="e">
        <v>#N/A</v>
      </c>
      <c r="BL35" t="s">
        <v>998</v>
      </c>
      <c r="BM35" t="e">
        <v>#N/A</v>
      </c>
      <c r="BN35" t="s">
        <v>1005</v>
      </c>
      <c r="BO35" t="e">
        <v>#N/A</v>
      </c>
      <c r="BP35" t="s">
        <v>913</v>
      </c>
      <c r="BQ35" t="e">
        <v>#N/A</v>
      </c>
      <c r="BR35" t="s">
        <v>969</v>
      </c>
      <c r="BS35" t="e">
        <v>#N/A</v>
      </c>
      <c r="BT35" t="s">
        <v>977</v>
      </c>
      <c r="BU35" t="e">
        <v>#N/A</v>
      </c>
      <c r="BV35" t="s">
        <v>913</v>
      </c>
      <c r="BW35" t="e">
        <v>#N/A</v>
      </c>
      <c r="BX35" t="s">
        <v>998</v>
      </c>
      <c r="BY35" t="e">
        <v>#N/A</v>
      </c>
      <c r="BZ35" t="s">
        <v>1047</v>
      </c>
      <c r="CA35" t="e">
        <v>#N/A</v>
      </c>
      <c r="CB35" t="s">
        <v>1060</v>
      </c>
      <c r="CC35" t="e">
        <v>#N/A</v>
      </c>
      <c r="CD35" t="s">
        <v>998</v>
      </c>
      <c r="CE35" t="e">
        <v>#N/A</v>
      </c>
      <c r="CF35" t="s">
        <v>1072</v>
      </c>
      <c r="CG35" t="e">
        <v>#N/A</v>
      </c>
      <c r="CH35" t="s">
        <v>1078</v>
      </c>
      <c r="CI35" t="e">
        <v>#N/A</v>
      </c>
      <c r="CJ35" t="s">
        <v>637</v>
      </c>
      <c r="CK35" t="e">
        <v>#N/A</v>
      </c>
      <c r="CL35" t="s">
        <v>637</v>
      </c>
      <c r="CM35" t="e">
        <v>#N/A</v>
      </c>
      <c r="CN35" t="s">
        <v>1096</v>
      </c>
      <c r="CO35" t="e">
        <v>#N/A</v>
      </c>
      <c r="CP35" t="s">
        <v>1107</v>
      </c>
      <c r="CQ35" t="e">
        <v>#N/A</v>
      </c>
      <c r="CR35" t="s">
        <v>1117</v>
      </c>
      <c r="CS35" t="e">
        <v>#N/A</v>
      </c>
      <c r="CT35" t="s">
        <v>1128</v>
      </c>
      <c r="CU35" t="e">
        <v>#N/A</v>
      </c>
      <c r="CV35" t="s">
        <v>1141</v>
      </c>
    </row>
    <row r="36" spans="1:100" x14ac:dyDescent="0.3">
      <c r="A36" s="13" t="s">
        <v>638</v>
      </c>
      <c r="B36" t="s">
        <v>674</v>
      </c>
      <c r="C36" t="e">
        <v>#N/A</v>
      </c>
      <c r="D36" t="s">
        <v>694</v>
      </c>
      <c r="E36" t="e">
        <v>#N/A</v>
      </c>
      <c r="F36" t="s">
        <v>710</v>
      </c>
      <c r="G36" t="e">
        <v>#N/A</v>
      </c>
      <c r="H36" t="s">
        <v>719</v>
      </c>
      <c r="I36" t="e">
        <v>#N/A</v>
      </c>
      <c r="J36" t="s">
        <v>727</v>
      </c>
      <c r="K36" t="e">
        <v>#N/A</v>
      </c>
      <c r="L36" t="s">
        <v>736</v>
      </c>
      <c r="M36" t="e">
        <v>#N/A</v>
      </c>
      <c r="N36" t="s">
        <v>747</v>
      </c>
      <c r="O36" t="e">
        <v>#N/A</v>
      </c>
      <c r="P36" t="s">
        <v>758</v>
      </c>
      <c r="Q36" t="e">
        <v>#N/A</v>
      </c>
      <c r="R36" t="s">
        <v>774</v>
      </c>
      <c r="S36" t="e">
        <v>#N/A</v>
      </c>
      <c r="T36" t="s">
        <v>785</v>
      </c>
      <c r="U36" t="e">
        <v>#N/A</v>
      </c>
      <c r="V36" t="s">
        <v>797</v>
      </c>
      <c r="W36" t="e">
        <v>#N/A</v>
      </c>
      <c r="X36" t="s">
        <v>804</v>
      </c>
      <c r="Y36" t="e">
        <v>#N/A</v>
      </c>
      <c r="Z36" t="s">
        <v>813</v>
      </c>
      <c r="AA36" t="e">
        <v>#N/A</v>
      </c>
      <c r="AB36" t="s">
        <v>822</v>
      </c>
      <c r="AC36" t="e">
        <v>#N/A</v>
      </c>
      <c r="AD36" t="s">
        <v>830</v>
      </c>
      <c r="AE36" t="e">
        <v>#N/A</v>
      </c>
      <c r="AF36" t="s">
        <v>840</v>
      </c>
      <c r="AG36" t="e">
        <v>#N/A</v>
      </c>
      <c r="AH36" t="s">
        <v>848</v>
      </c>
      <c r="AI36" t="e">
        <v>#N/A</v>
      </c>
      <c r="AJ36" t="s">
        <v>822</v>
      </c>
      <c r="AK36" t="e">
        <v>#N/A</v>
      </c>
      <c r="AL36" t="s">
        <v>864</v>
      </c>
      <c r="AM36" t="e">
        <v>#N/A</v>
      </c>
      <c r="AN36" t="s">
        <v>878</v>
      </c>
      <c r="AO36" t="e">
        <v>#N/A</v>
      </c>
      <c r="AP36" t="s">
        <v>888</v>
      </c>
      <c r="AQ36" t="e">
        <v>#N/A</v>
      </c>
      <c r="AR36" t="s">
        <v>900</v>
      </c>
      <c r="AS36" t="e">
        <v>#N/A</v>
      </c>
      <c r="AT36" t="s">
        <v>878</v>
      </c>
      <c r="AU36" t="e">
        <v>#N/A</v>
      </c>
      <c r="AV36" t="s">
        <v>914</v>
      </c>
      <c r="AW36" t="e">
        <v>#N/A</v>
      </c>
      <c r="AX36" t="s">
        <v>925</v>
      </c>
      <c r="AY36" t="e">
        <v>#N/A</v>
      </c>
      <c r="AZ36" t="s">
        <v>934</v>
      </c>
      <c r="BA36" t="e">
        <v>#N/A</v>
      </c>
      <c r="BB36" t="s">
        <v>945</v>
      </c>
      <c r="BC36" t="e">
        <v>#N/A</v>
      </c>
      <c r="BD36" t="s">
        <v>959</v>
      </c>
      <c r="BE36" t="e">
        <v>#N/A</v>
      </c>
      <c r="BF36" t="s">
        <v>925</v>
      </c>
      <c r="BG36" t="e">
        <v>#N/A</v>
      </c>
      <c r="BH36" t="s">
        <v>978</v>
      </c>
      <c r="BI36" t="e">
        <v>#N/A</v>
      </c>
      <c r="BJ36" t="s">
        <v>987</v>
      </c>
      <c r="BK36" t="e">
        <v>#N/A</v>
      </c>
      <c r="BL36" t="s">
        <v>999</v>
      </c>
      <c r="BM36" t="e">
        <v>#N/A</v>
      </c>
      <c r="BN36" t="s">
        <v>1006</v>
      </c>
      <c r="BO36" t="e">
        <v>#N/A</v>
      </c>
      <c r="BP36" t="s">
        <v>1013</v>
      </c>
      <c r="BQ36" t="e">
        <v>#N/A</v>
      </c>
      <c r="BR36" t="s">
        <v>1024</v>
      </c>
      <c r="BS36" t="e">
        <v>#N/A</v>
      </c>
      <c r="BT36" t="s">
        <v>1030</v>
      </c>
      <c r="BU36" t="e">
        <v>#N/A</v>
      </c>
      <c r="BV36" t="s">
        <v>1035</v>
      </c>
      <c r="BW36" t="e">
        <v>#N/A</v>
      </c>
      <c r="BX36" t="s">
        <v>1041</v>
      </c>
      <c r="BY36" t="e">
        <v>#N/A</v>
      </c>
      <c r="BZ36" t="s">
        <v>1048</v>
      </c>
      <c r="CA36" t="e">
        <v>#N/A</v>
      </c>
      <c r="CB36" t="s">
        <v>1013</v>
      </c>
      <c r="CC36" t="e">
        <v>#N/A</v>
      </c>
      <c r="CD36" t="s">
        <v>1067</v>
      </c>
      <c r="CE36" t="e">
        <v>#N/A</v>
      </c>
      <c r="CF36" t="s">
        <v>1073</v>
      </c>
      <c r="CG36" t="e">
        <v>#N/A</v>
      </c>
      <c r="CH36" t="s">
        <v>1079</v>
      </c>
      <c r="CI36" t="e">
        <v>#N/A</v>
      </c>
      <c r="CJ36" t="s">
        <v>639</v>
      </c>
      <c r="CK36" t="e">
        <v>#N/A</v>
      </c>
      <c r="CL36" t="s">
        <v>1086</v>
      </c>
      <c r="CM36" t="e">
        <v>#N/A</v>
      </c>
      <c r="CN36" t="s">
        <v>1097</v>
      </c>
      <c r="CO36" t="e">
        <v>#N/A</v>
      </c>
      <c r="CP36" t="s">
        <v>1108</v>
      </c>
      <c r="CQ36" t="e">
        <v>#N/A</v>
      </c>
      <c r="CR36" t="s">
        <v>1118</v>
      </c>
      <c r="CS36" t="e">
        <v>#N/A</v>
      </c>
      <c r="CT36" t="s">
        <v>1129</v>
      </c>
      <c r="CU36" t="e">
        <v>#N/A</v>
      </c>
      <c r="CV36" t="s">
        <v>1142</v>
      </c>
    </row>
    <row r="37" spans="1:100" ht="28.8" x14ac:dyDescent="0.3">
      <c r="A37" s="13" t="s">
        <v>640</v>
      </c>
      <c r="B37" t="e">
        <v>#N/A</v>
      </c>
      <c r="C37" t="e">
        <v>#N/A</v>
      </c>
      <c r="D37" t="s">
        <v>695</v>
      </c>
      <c r="E37" t="e">
        <v>#N/A</v>
      </c>
      <c r="F37" t="s">
        <v>711</v>
      </c>
      <c r="G37" t="e">
        <v>#N/A</v>
      </c>
      <c r="H37" t="s">
        <v>720</v>
      </c>
      <c r="I37" t="e">
        <v>#N/A</v>
      </c>
      <c r="J37" t="e">
        <v>#N/A</v>
      </c>
      <c r="K37" t="e">
        <v>#N/A</v>
      </c>
      <c r="L37" t="s">
        <v>737</v>
      </c>
      <c r="M37" t="e">
        <v>#N/A</v>
      </c>
      <c r="N37" t="s">
        <v>711</v>
      </c>
      <c r="O37" t="e">
        <v>#N/A</v>
      </c>
      <c r="P37" t="s">
        <v>759</v>
      </c>
      <c r="Q37" t="e">
        <v>#N/A</v>
      </c>
      <c r="R37" t="s">
        <v>775</v>
      </c>
      <c r="S37" t="e">
        <v>#N/A</v>
      </c>
      <c r="T37" t="s">
        <v>737</v>
      </c>
      <c r="U37" t="e">
        <v>#N/A</v>
      </c>
      <c r="V37" t="s">
        <v>798</v>
      </c>
      <c r="W37" t="e">
        <v>#N/A</v>
      </c>
      <c r="X37" t="s">
        <v>805</v>
      </c>
      <c r="Y37" t="e">
        <v>#N/A</v>
      </c>
      <c r="Z37" t="s">
        <v>814</v>
      </c>
      <c r="AA37" t="e">
        <v>#N/A</v>
      </c>
      <c r="AB37" t="s">
        <v>823</v>
      </c>
      <c r="AC37" t="e">
        <v>#N/A</v>
      </c>
      <c r="AD37" t="s">
        <v>831</v>
      </c>
      <c r="AE37" t="e">
        <v>#N/A</v>
      </c>
      <c r="AF37" t="s">
        <v>823</v>
      </c>
      <c r="AG37" t="e">
        <v>#N/A</v>
      </c>
      <c r="AH37" t="s">
        <v>849</v>
      </c>
      <c r="AI37" t="e">
        <v>#N/A</v>
      </c>
      <c r="AJ37" t="s">
        <v>855</v>
      </c>
      <c r="AK37" t="e">
        <v>#N/A</v>
      </c>
      <c r="AL37" t="s">
        <v>866</v>
      </c>
      <c r="AM37" t="e">
        <v>#N/A</v>
      </c>
      <c r="AN37" t="s">
        <v>879</v>
      </c>
      <c r="AO37" t="e">
        <v>#N/A</v>
      </c>
      <c r="AP37" t="s">
        <v>889</v>
      </c>
      <c r="AQ37" t="e">
        <v>#N/A</v>
      </c>
      <c r="AR37" t="s">
        <v>849</v>
      </c>
      <c r="AS37" t="e">
        <v>#N/A</v>
      </c>
      <c r="AT37" t="s">
        <v>906</v>
      </c>
      <c r="AU37" t="e">
        <v>#N/A</v>
      </c>
      <c r="AV37" t="s">
        <v>915</v>
      </c>
      <c r="AW37" t="e">
        <v>#N/A</v>
      </c>
      <c r="AX37" t="s">
        <v>926</v>
      </c>
      <c r="AY37" t="e">
        <v>#N/A</v>
      </c>
      <c r="AZ37" t="s">
        <v>935</v>
      </c>
      <c r="BA37" t="e">
        <v>#N/A</v>
      </c>
      <c r="BB37" t="e">
        <v>#N/A</v>
      </c>
      <c r="BC37" t="e">
        <v>#N/A</v>
      </c>
      <c r="BD37" t="s">
        <v>960</v>
      </c>
      <c r="BE37" t="e">
        <v>#N/A</v>
      </c>
      <c r="BF37" t="s">
        <v>970</v>
      </c>
      <c r="BG37" t="e">
        <v>#N/A</v>
      </c>
      <c r="BH37" t="s">
        <v>979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  <c r="BQ37" t="e">
        <v>#N/A</v>
      </c>
      <c r="BR37" t="e">
        <v>#N/A</v>
      </c>
      <c r="BS37" t="e">
        <v>#N/A</v>
      </c>
      <c r="BT37" t="e">
        <v>#N/A</v>
      </c>
      <c r="BU37" t="e">
        <v>#N/A</v>
      </c>
      <c r="BV37" t="s">
        <v>1036</v>
      </c>
      <c r="BW37" t="e">
        <v>#N/A</v>
      </c>
      <c r="BX37" t="s">
        <v>1042</v>
      </c>
      <c r="BY37" t="e">
        <v>#N/A</v>
      </c>
      <c r="BZ37" t="e">
        <v>#N/A</v>
      </c>
      <c r="CA37" t="e">
        <v>#N/A</v>
      </c>
      <c r="CB37" t="e">
        <v>#N/A</v>
      </c>
      <c r="CC37" t="e">
        <v>#N/A</v>
      </c>
      <c r="CD37" t="e">
        <v>#N/A</v>
      </c>
      <c r="CE37" t="e">
        <v>#N/A</v>
      </c>
      <c r="CF37" t="e">
        <v>#N/A</v>
      </c>
      <c r="CG37" t="e">
        <v>#N/A</v>
      </c>
      <c r="CH37" t="s">
        <v>1080</v>
      </c>
      <c r="CI37" t="e">
        <v>#N/A</v>
      </c>
      <c r="CJ37" t="s">
        <v>641</v>
      </c>
      <c r="CK37" t="e">
        <v>#N/A</v>
      </c>
      <c r="CL37" t="s">
        <v>1087</v>
      </c>
      <c r="CM37" t="e">
        <v>#N/A</v>
      </c>
      <c r="CN37" t="s">
        <v>1098</v>
      </c>
      <c r="CO37" t="e">
        <v>#N/A</v>
      </c>
      <c r="CP37" t="s">
        <v>641</v>
      </c>
      <c r="CQ37" t="e">
        <v>#N/A</v>
      </c>
      <c r="CR37" t="s">
        <v>1119</v>
      </c>
      <c r="CS37" t="e">
        <v>#N/A</v>
      </c>
      <c r="CT37" t="s">
        <v>1130</v>
      </c>
      <c r="CU37" t="e">
        <v>#N/A</v>
      </c>
      <c r="CV37" t="s">
        <v>1143</v>
      </c>
    </row>
    <row r="38" spans="1:100" ht="28.8" x14ac:dyDescent="0.3">
      <c r="A38" s="13" t="s">
        <v>677</v>
      </c>
      <c r="B38" t="s">
        <v>678</v>
      </c>
      <c r="C38" t="e">
        <v>#N/A</v>
      </c>
      <c r="D38" t="s">
        <v>696</v>
      </c>
      <c r="E38" t="e">
        <v>#N/A</v>
      </c>
      <c r="F38" t="s">
        <v>712</v>
      </c>
      <c r="G38" t="e">
        <v>#N/A</v>
      </c>
      <c r="H38" t="s">
        <v>721</v>
      </c>
      <c r="I38" t="e">
        <v>#N/A</v>
      </c>
      <c r="J38" t="s">
        <v>678</v>
      </c>
      <c r="K38" t="e">
        <v>#N/A</v>
      </c>
      <c r="L38" t="s">
        <v>738</v>
      </c>
      <c r="M38" t="e">
        <v>#N/A</v>
      </c>
      <c r="N38" t="s">
        <v>748</v>
      </c>
      <c r="O38" t="e">
        <v>#N/A</v>
      </c>
      <c r="P38" t="s">
        <v>760</v>
      </c>
      <c r="Q38" t="e">
        <v>#N/A</v>
      </c>
      <c r="R38" t="s">
        <v>776</v>
      </c>
      <c r="S38" t="e">
        <v>#N/A</v>
      </c>
      <c r="T38" t="s">
        <v>786</v>
      </c>
      <c r="U38" t="e">
        <v>#N/A</v>
      </c>
      <c r="V38" t="s">
        <v>799</v>
      </c>
      <c r="W38" t="e">
        <v>#N/A</v>
      </c>
      <c r="X38" t="s">
        <v>806</v>
      </c>
      <c r="Y38" t="e">
        <v>#N/A</v>
      </c>
      <c r="Z38" t="s">
        <v>815</v>
      </c>
      <c r="AA38" t="e">
        <v>#N/A</v>
      </c>
      <c r="AB38" t="s">
        <v>806</v>
      </c>
      <c r="AC38" t="e">
        <v>#N/A</v>
      </c>
      <c r="AD38" t="s">
        <v>832</v>
      </c>
      <c r="AE38" t="e">
        <v>#N/A</v>
      </c>
      <c r="AF38" t="s">
        <v>841</v>
      </c>
      <c r="AG38" t="e">
        <v>#N/A</v>
      </c>
      <c r="AH38" t="s">
        <v>850</v>
      </c>
      <c r="AI38" t="e">
        <v>#N/A</v>
      </c>
      <c r="AJ38" t="s">
        <v>856</v>
      </c>
      <c r="AK38" t="e">
        <v>#N/A</v>
      </c>
      <c r="AL38" t="s">
        <v>867</v>
      </c>
      <c r="AM38" t="e">
        <v>#N/A</v>
      </c>
      <c r="AN38" t="s">
        <v>880</v>
      </c>
      <c r="AO38" t="e">
        <v>#N/A</v>
      </c>
      <c r="AP38" t="s">
        <v>880</v>
      </c>
      <c r="AQ38" t="e">
        <v>#N/A</v>
      </c>
      <c r="AR38" t="s">
        <v>643</v>
      </c>
      <c r="AS38" t="e">
        <v>#N/A</v>
      </c>
      <c r="AT38" t="s">
        <v>907</v>
      </c>
      <c r="AU38" t="e">
        <v>#N/A</v>
      </c>
      <c r="AV38" t="s">
        <v>916</v>
      </c>
      <c r="AW38" t="e">
        <v>#N/A</v>
      </c>
      <c r="AX38" t="s">
        <v>927</v>
      </c>
      <c r="AY38" t="e">
        <v>#N/A</v>
      </c>
      <c r="AZ38" t="s">
        <v>936</v>
      </c>
      <c r="BA38" t="e">
        <v>#N/A</v>
      </c>
      <c r="BB38" t="s">
        <v>947</v>
      </c>
      <c r="BC38" t="e">
        <v>#N/A</v>
      </c>
      <c r="BD38" t="s">
        <v>961</v>
      </c>
      <c r="BE38" t="e">
        <v>#N/A</v>
      </c>
      <c r="BF38" t="s">
        <v>971</v>
      </c>
      <c r="BG38" t="e">
        <v>#N/A</v>
      </c>
      <c r="BH38" t="s">
        <v>980</v>
      </c>
      <c r="BI38" t="e">
        <v>#N/A</v>
      </c>
      <c r="BJ38" t="s">
        <v>815</v>
      </c>
      <c r="BK38" t="e">
        <v>#N/A</v>
      </c>
      <c r="BL38" t="s">
        <v>927</v>
      </c>
      <c r="BM38" t="e">
        <v>#N/A</v>
      </c>
      <c r="BN38" t="s">
        <v>1008</v>
      </c>
      <c r="BO38" t="e">
        <v>#N/A</v>
      </c>
      <c r="BP38" t="s">
        <v>1015</v>
      </c>
      <c r="BQ38" t="e">
        <v>#N/A</v>
      </c>
      <c r="BR38" t="s">
        <v>1026</v>
      </c>
      <c r="BS38" t="e">
        <v>#N/A</v>
      </c>
      <c r="BT38" t="s">
        <v>936</v>
      </c>
      <c r="BU38" t="e">
        <v>#N/A</v>
      </c>
      <c r="BV38" t="s">
        <v>961</v>
      </c>
      <c r="BW38" t="e">
        <v>#N/A</v>
      </c>
      <c r="BX38" t="s">
        <v>1043</v>
      </c>
      <c r="BY38" t="e">
        <v>#N/A</v>
      </c>
      <c r="BZ38" t="s">
        <v>1015</v>
      </c>
      <c r="CA38" t="e">
        <v>#N/A</v>
      </c>
      <c r="CB38" t="s">
        <v>850</v>
      </c>
      <c r="CC38" t="e">
        <v>#N/A</v>
      </c>
      <c r="CD38" t="s">
        <v>1026</v>
      </c>
      <c r="CE38" t="e">
        <v>#N/A</v>
      </c>
      <c r="CF38" t="s">
        <v>643</v>
      </c>
      <c r="CG38" t="e">
        <v>#N/A</v>
      </c>
      <c r="CH38" t="s">
        <v>880</v>
      </c>
      <c r="CI38" t="e">
        <v>#N/A</v>
      </c>
      <c r="CJ38" t="s">
        <v>643</v>
      </c>
      <c r="CK38" t="e">
        <v>#N/A</v>
      </c>
      <c r="CL38" t="s">
        <v>1088</v>
      </c>
      <c r="CM38" t="e">
        <v>#N/A</v>
      </c>
      <c r="CN38" t="s">
        <v>815</v>
      </c>
      <c r="CO38" t="e">
        <v>#N/A</v>
      </c>
      <c r="CP38" t="s">
        <v>1109</v>
      </c>
      <c r="CQ38" t="e">
        <v>#N/A</v>
      </c>
      <c r="CR38" t="s">
        <v>961</v>
      </c>
      <c r="CS38" t="e">
        <v>#N/A</v>
      </c>
      <c r="CT38" t="s">
        <v>961</v>
      </c>
      <c r="CU38" t="e">
        <v>#N/A</v>
      </c>
      <c r="CV38" t="s">
        <v>815</v>
      </c>
    </row>
    <row r="39" spans="1:100" ht="28.8" x14ac:dyDescent="0.3">
      <c r="A39" s="13" t="s">
        <v>644</v>
      </c>
      <c r="B39" t="s">
        <v>679</v>
      </c>
      <c r="C39" t="e">
        <v>#N/A</v>
      </c>
      <c r="D39" t="s">
        <v>697</v>
      </c>
      <c r="E39" t="e">
        <v>#N/A</v>
      </c>
      <c r="F39" t="s">
        <v>713</v>
      </c>
      <c r="G39" t="e">
        <v>#N/A</v>
      </c>
      <c r="H39" t="s">
        <v>713</v>
      </c>
      <c r="I39" t="e">
        <v>#N/A</v>
      </c>
      <c r="J39" t="s">
        <v>728</v>
      </c>
      <c r="K39" t="e">
        <v>#N/A</v>
      </c>
      <c r="L39" t="s">
        <v>697</v>
      </c>
      <c r="M39" t="e">
        <v>#N/A</v>
      </c>
      <c r="N39" t="s">
        <v>749</v>
      </c>
      <c r="O39" t="e">
        <v>#N/A</v>
      </c>
      <c r="P39" t="s">
        <v>713</v>
      </c>
      <c r="Q39" t="e">
        <v>#N/A</v>
      </c>
      <c r="R39" t="s">
        <v>777</v>
      </c>
      <c r="S39" t="e">
        <v>#N/A</v>
      </c>
      <c r="T39" t="s">
        <v>787</v>
      </c>
      <c r="U39" t="e">
        <v>#N/A</v>
      </c>
      <c r="V39" t="s">
        <v>787</v>
      </c>
      <c r="W39" t="e">
        <v>#N/A</v>
      </c>
      <c r="X39" t="s">
        <v>807</v>
      </c>
      <c r="Y39" t="e">
        <v>#N/A</v>
      </c>
      <c r="Z39" t="s">
        <v>816</v>
      </c>
      <c r="AA39" t="e">
        <v>#N/A</v>
      </c>
      <c r="AB39" t="s">
        <v>824</v>
      </c>
      <c r="AC39" t="e">
        <v>#N/A</v>
      </c>
      <c r="AD39" t="s">
        <v>833</v>
      </c>
      <c r="AE39" t="e">
        <v>#N/A</v>
      </c>
      <c r="AF39" t="s">
        <v>842</v>
      </c>
      <c r="AG39" t="e">
        <v>#N/A</v>
      </c>
      <c r="AH39" t="s">
        <v>824</v>
      </c>
      <c r="AI39" t="e">
        <v>#N/A</v>
      </c>
      <c r="AJ39" t="s">
        <v>857</v>
      </c>
      <c r="AK39" t="e">
        <v>#N/A</v>
      </c>
      <c r="AL39" t="s">
        <v>868</v>
      </c>
      <c r="AM39" t="e">
        <v>#N/A</v>
      </c>
      <c r="AN39" t="s">
        <v>881</v>
      </c>
      <c r="AO39" t="e">
        <v>#N/A</v>
      </c>
      <c r="AP39" t="s">
        <v>890</v>
      </c>
      <c r="AQ39" t="e">
        <v>#N/A</v>
      </c>
      <c r="AR39" t="s">
        <v>901</v>
      </c>
      <c r="AS39" t="e">
        <v>#N/A</v>
      </c>
      <c r="AT39" t="s">
        <v>908</v>
      </c>
      <c r="AU39" t="e">
        <v>#N/A</v>
      </c>
      <c r="AV39" t="s">
        <v>901</v>
      </c>
      <c r="AW39" t="e">
        <v>#N/A</v>
      </c>
      <c r="AX39" t="s">
        <v>928</v>
      </c>
      <c r="AY39" t="e">
        <v>#N/A</v>
      </c>
      <c r="AZ39" t="s">
        <v>937</v>
      </c>
      <c r="BA39" t="e">
        <v>#N/A</v>
      </c>
      <c r="BB39" t="s">
        <v>948</v>
      </c>
      <c r="BC39" t="e">
        <v>#N/A</v>
      </c>
      <c r="BD39" t="s">
        <v>937</v>
      </c>
      <c r="BE39" t="e">
        <v>#N/A</v>
      </c>
      <c r="BF39" t="s">
        <v>972</v>
      </c>
      <c r="BG39" t="e">
        <v>#N/A</v>
      </c>
      <c r="BH39" t="s">
        <v>981</v>
      </c>
      <c r="BI39" t="e">
        <v>#N/A</v>
      </c>
      <c r="BJ39" t="s">
        <v>972</v>
      </c>
      <c r="BK39" t="e">
        <v>#N/A</v>
      </c>
      <c r="BL39" t="s">
        <v>1001</v>
      </c>
      <c r="BM39" t="e">
        <v>#N/A</v>
      </c>
      <c r="BN39" t="s">
        <v>1009</v>
      </c>
      <c r="BO39" t="e">
        <v>#N/A</v>
      </c>
      <c r="BP39" t="s">
        <v>1016</v>
      </c>
      <c r="BQ39" t="e">
        <v>#N/A</v>
      </c>
      <c r="BR39" t="s">
        <v>1001</v>
      </c>
      <c r="BS39" t="e">
        <v>#N/A</v>
      </c>
      <c r="BT39" t="s">
        <v>948</v>
      </c>
      <c r="BU39" t="e">
        <v>#N/A</v>
      </c>
      <c r="BV39" t="s">
        <v>937</v>
      </c>
      <c r="BW39" t="e">
        <v>#N/A</v>
      </c>
      <c r="BX39" t="s">
        <v>972</v>
      </c>
      <c r="BY39" t="e">
        <v>#N/A</v>
      </c>
      <c r="BZ39" t="s">
        <v>1050</v>
      </c>
      <c r="CA39" t="e">
        <v>#N/A</v>
      </c>
      <c r="CB39" t="s">
        <v>1050</v>
      </c>
      <c r="CC39" t="e">
        <v>#N/A</v>
      </c>
      <c r="CD39" t="s">
        <v>972</v>
      </c>
      <c r="CE39" t="e">
        <v>#N/A</v>
      </c>
      <c r="CF39" t="s">
        <v>981</v>
      </c>
      <c r="CG39" t="e">
        <v>#N/A</v>
      </c>
      <c r="CH39" t="s">
        <v>972</v>
      </c>
      <c r="CI39" t="e">
        <v>#N/A</v>
      </c>
      <c r="CJ39" t="s">
        <v>645</v>
      </c>
      <c r="CK39" t="e">
        <v>#N/A</v>
      </c>
      <c r="CL39" t="s">
        <v>981</v>
      </c>
      <c r="CM39" t="e">
        <v>#N/A</v>
      </c>
      <c r="CN39" t="s">
        <v>972</v>
      </c>
      <c r="CO39" t="e">
        <v>#N/A</v>
      </c>
      <c r="CP39" t="s">
        <v>645</v>
      </c>
      <c r="CQ39" t="e">
        <v>#N/A</v>
      </c>
      <c r="CR39" t="s">
        <v>1009</v>
      </c>
      <c r="CS39" t="e">
        <v>#N/A</v>
      </c>
      <c r="CT39" t="s">
        <v>1131</v>
      </c>
      <c r="CU39" t="e">
        <v>#N/A</v>
      </c>
      <c r="CV39" t="s">
        <v>1009</v>
      </c>
    </row>
    <row r="40" spans="1:100" ht="28.8" x14ac:dyDescent="0.3">
      <c r="A40" s="13" t="s">
        <v>646</v>
      </c>
      <c r="B40" t="s">
        <v>680</v>
      </c>
      <c r="C40" t="e">
        <v>#N/A</v>
      </c>
      <c r="D40" t="s">
        <v>698</v>
      </c>
      <c r="E40" t="e">
        <v>#N/A</v>
      </c>
      <c r="F40" t="s">
        <v>714</v>
      </c>
      <c r="G40" t="e">
        <v>#N/A</v>
      </c>
      <c r="H40" t="s">
        <v>714</v>
      </c>
      <c r="I40" t="e">
        <v>#N/A</v>
      </c>
      <c r="J40" t="s">
        <v>729</v>
      </c>
      <c r="K40" t="e">
        <v>#N/A</v>
      </c>
      <c r="L40" t="s">
        <v>739</v>
      </c>
      <c r="M40" t="e">
        <v>#N/A</v>
      </c>
      <c r="N40" t="s">
        <v>750</v>
      </c>
      <c r="O40" t="e">
        <v>#N/A</v>
      </c>
      <c r="P40" t="s">
        <v>761</v>
      </c>
      <c r="Q40" t="e">
        <v>#N/A</v>
      </c>
      <c r="R40" t="s">
        <v>778</v>
      </c>
      <c r="S40" t="e">
        <v>#N/A</v>
      </c>
      <c r="T40" t="s">
        <v>788</v>
      </c>
      <c r="U40" t="e">
        <v>#N/A</v>
      </c>
      <c r="V40" t="s">
        <v>788</v>
      </c>
      <c r="W40" t="e">
        <v>#N/A</v>
      </c>
      <c r="X40" t="s">
        <v>808</v>
      </c>
      <c r="Y40" t="e">
        <v>#N/A</v>
      </c>
      <c r="Z40" t="s">
        <v>817</v>
      </c>
      <c r="AA40" t="e">
        <v>#N/A</v>
      </c>
      <c r="AB40" t="s">
        <v>825</v>
      </c>
      <c r="AC40" t="e">
        <v>#N/A</v>
      </c>
      <c r="AD40" t="s">
        <v>834</v>
      </c>
      <c r="AE40" t="e">
        <v>#N/A</v>
      </c>
      <c r="AF40" t="s">
        <v>843</v>
      </c>
      <c r="AG40" t="e">
        <v>#N/A</v>
      </c>
      <c r="AH40" t="s">
        <v>825</v>
      </c>
      <c r="AI40" t="e">
        <v>#N/A</v>
      </c>
      <c r="AJ40" t="s">
        <v>858</v>
      </c>
      <c r="AK40" t="e">
        <v>#N/A</v>
      </c>
      <c r="AL40" t="s">
        <v>825</v>
      </c>
      <c r="AM40" t="e">
        <v>#N/A</v>
      </c>
      <c r="AN40" t="s">
        <v>882</v>
      </c>
      <c r="AO40" t="e">
        <v>#N/A</v>
      </c>
      <c r="AP40" t="s">
        <v>891</v>
      </c>
      <c r="AQ40" t="e">
        <v>#N/A</v>
      </c>
      <c r="AR40" t="s">
        <v>902</v>
      </c>
      <c r="AS40" t="e">
        <v>#N/A</v>
      </c>
      <c r="AT40" t="s">
        <v>909</v>
      </c>
      <c r="AU40" t="e">
        <v>#N/A</v>
      </c>
      <c r="AV40" t="s">
        <v>917</v>
      </c>
      <c r="AW40" t="e">
        <v>#N/A</v>
      </c>
      <c r="AX40" t="s">
        <v>929</v>
      </c>
      <c r="AY40" t="e">
        <v>#N/A</v>
      </c>
      <c r="AZ40" t="s">
        <v>938</v>
      </c>
      <c r="BA40" t="e">
        <v>#N/A</v>
      </c>
      <c r="BB40" t="s">
        <v>949</v>
      </c>
      <c r="BC40" t="e">
        <v>#N/A</v>
      </c>
      <c r="BD40" t="s">
        <v>962</v>
      </c>
      <c r="BE40" t="e">
        <v>#N/A</v>
      </c>
      <c r="BF40" t="s">
        <v>973</v>
      </c>
      <c r="BG40" t="e">
        <v>#N/A</v>
      </c>
      <c r="BH40" t="s">
        <v>982</v>
      </c>
      <c r="BI40" t="e">
        <v>#N/A</v>
      </c>
      <c r="BJ40" t="s">
        <v>990</v>
      </c>
      <c r="BK40" t="e">
        <v>#N/A</v>
      </c>
      <c r="BL40" t="s">
        <v>1002</v>
      </c>
      <c r="BM40" t="e">
        <v>#N/A</v>
      </c>
      <c r="BN40" t="s">
        <v>990</v>
      </c>
      <c r="BO40" t="e">
        <v>#N/A</v>
      </c>
      <c r="BP40" t="s">
        <v>1017</v>
      </c>
      <c r="BQ40" t="e">
        <v>#N/A</v>
      </c>
      <c r="BR40" t="s">
        <v>1017</v>
      </c>
      <c r="BS40" t="e">
        <v>#N/A</v>
      </c>
      <c r="BT40" t="s">
        <v>1017</v>
      </c>
      <c r="BU40" t="e">
        <v>#N/A</v>
      </c>
      <c r="BV40" t="s">
        <v>973</v>
      </c>
      <c r="BW40" t="e">
        <v>#N/A</v>
      </c>
      <c r="BX40" t="s">
        <v>982</v>
      </c>
      <c r="BY40" t="e">
        <v>#N/A</v>
      </c>
      <c r="BZ40" t="s">
        <v>1051</v>
      </c>
      <c r="CA40" t="e">
        <v>#N/A</v>
      </c>
      <c r="CB40" t="s">
        <v>1062</v>
      </c>
      <c r="CC40" t="e">
        <v>#N/A</v>
      </c>
      <c r="CD40" t="s">
        <v>1069</v>
      </c>
      <c r="CE40" t="e">
        <v>#N/A</v>
      </c>
      <c r="CF40" t="s">
        <v>1075</v>
      </c>
      <c r="CG40" t="e">
        <v>#N/A</v>
      </c>
      <c r="CH40" t="s">
        <v>1081</v>
      </c>
      <c r="CI40" t="e">
        <v>#N/A</v>
      </c>
      <c r="CJ40" t="s">
        <v>647</v>
      </c>
      <c r="CK40" t="e">
        <v>#N/A</v>
      </c>
      <c r="CL40" t="s">
        <v>1089</v>
      </c>
      <c r="CM40" t="e">
        <v>#N/A</v>
      </c>
      <c r="CN40" t="s">
        <v>1099</v>
      </c>
      <c r="CO40" t="e">
        <v>#N/A</v>
      </c>
      <c r="CP40" t="s">
        <v>1110</v>
      </c>
      <c r="CQ40" t="e">
        <v>#N/A</v>
      </c>
      <c r="CR40" t="s">
        <v>1120</v>
      </c>
      <c r="CS40" t="e">
        <v>#N/A</v>
      </c>
      <c r="CT40" t="s">
        <v>1132</v>
      </c>
      <c r="CU40" t="e">
        <v>#N/A</v>
      </c>
      <c r="CV40" t="s">
        <v>1144</v>
      </c>
    </row>
    <row r="41" spans="1:100" x14ac:dyDescent="0.3">
      <c r="A41" s="13" t="s">
        <v>9</v>
      </c>
      <c r="B41" t="s">
        <v>681</v>
      </c>
      <c r="C41" t="e">
        <v>#N/A</v>
      </c>
      <c r="D41" t="s">
        <v>699</v>
      </c>
      <c r="E41" t="e">
        <v>#N/A</v>
      </c>
      <c r="F41" t="s">
        <v>699</v>
      </c>
      <c r="G41" t="e">
        <v>#N/A</v>
      </c>
      <c r="H41" t="s">
        <v>699</v>
      </c>
      <c r="I41" t="e">
        <v>#N/A</v>
      </c>
      <c r="J41" t="s">
        <v>730</v>
      </c>
      <c r="K41" t="e">
        <v>#N/A</v>
      </c>
      <c r="L41" t="s">
        <v>740</v>
      </c>
      <c r="M41" t="e">
        <v>#N/A</v>
      </c>
      <c r="N41" t="s">
        <v>740</v>
      </c>
      <c r="O41" t="e">
        <v>#N/A</v>
      </c>
      <c r="P41" t="s">
        <v>762</v>
      </c>
      <c r="Q41" t="e">
        <v>#N/A</v>
      </c>
      <c r="R41" t="s">
        <v>762</v>
      </c>
      <c r="S41" t="e">
        <v>#N/A</v>
      </c>
      <c r="T41" t="s">
        <v>789</v>
      </c>
      <c r="U41" t="e">
        <v>#N/A</v>
      </c>
      <c r="V41" t="s">
        <v>789</v>
      </c>
      <c r="W41" t="e">
        <v>#N/A</v>
      </c>
      <c r="X41" t="s">
        <v>789</v>
      </c>
      <c r="Y41" t="e">
        <v>#N/A</v>
      </c>
      <c r="Z41" t="s">
        <v>789</v>
      </c>
      <c r="AA41" t="e">
        <v>#N/A</v>
      </c>
      <c r="AB41" t="s">
        <v>789</v>
      </c>
      <c r="AC41" t="e">
        <v>#N/A</v>
      </c>
      <c r="AD41" t="s">
        <v>835</v>
      </c>
      <c r="AE41" t="e">
        <v>#N/A</v>
      </c>
      <c r="AF41" t="s">
        <v>835</v>
      </c>
      <c r="AG41" t="e">
        <v>#N/A</v>
      </c>
      <c r="AH41" t="s">
        <v>835</v>
      </c>
      <c r="AI41" t="e">
        <v>#N/A</v>
      </c>
      <c r="AJ41" t="s">
        <v>835</v>
      </c>
      <c r="AK41" t="e">
        <v>#N/A</v>
      </c>
      <c r="AL41" t="s">
        <v>869</v>
      </c>
      <c r="AM41" t="e">
        <v>#N/A</v>
      </c>
      <c r="AN41" t="s">
        <v>869</v>
      </c>
      <c r="AO41" t="e">
        <v>#N/A</v>
      </c>
      <c r="AP41" t="s">
        <v>892</v>
      </c>
      <c r="AQ41" t="e">
        <v>#N/A</v>
      </c>
      <c r="AR41" t="s">
        <v>892</v>
      </c>
      <c r="AS41" t="e">
        <v>#N/A</v>
      </c>
      <c r="AT41" t="s">
        <v>892</v>
      </c>
      <c r="AU41" t="e">
        <v>#N/A</v>
      </c>
      <c r="AV41" t="s">
        <v>918</v>
      </c>
      <c r="AW41" t="e">
        <v>#N/A</v>
      </c>
      <c r="AX41" t="s">
        <v>918</v>
      </c>
      <c r="AY41" t="e">
        <v>#N/A</v>
      </c>
      <c r="AZ41" t="s">
        <v>918</v>
      </c>
      <c r="BA41" t="e">
        <v>#N/A</v>
      </c>
      <c r="BB41" t="s">
        <v>950</v>
      </c>
      <c r="BC41" t="e">
        <v>#N/A</v>
      </c>
      <c r="BD41" t="s">
        <v>963</v>
      </c>
      <c r="BE41" t="e">
        <v>#N/A</v>
      </c>
      <c r="BF41" t="s">
        <v>963</v>
      </c>
      <c r="BG41" t="e">
        <v>#N/A</v>
      </c>
      <c r="BH41" t="s">
        <v>963</v>
      </c>
      <c r="BI41" t="e">
        <v>#N/A</v>
      </c>
      <c r="BJ41" t="s">
        <v>991</v>
      </c>
      <c r="BK41" t="e">
        <v>#N/A</v>
      </c>
      <c r="BL41" t="s">
        <v>991</v>
      </c>
      <c r="BM41" t="e">
        <v>#N/A</v>
      </c>
      <c r="BN41" t="s">
        <v>991</v>
      </c>
      <c r="BO41" t="e">
        <v>#N/A</v>
      </c>
      <c r="BP41" t="s">
        <v>1018</v>
      </c>
      <c r="BQ41" t="e">
        <v>#N/A</v>
      </c>
      <c r="BR41" t="s">
        <v>1018</v>
      </c>
      <c r="BS41" t="e">
        <v>#N/A</v>
      </c>
      <c r="BT41" t="s">
        <v>1018</v>
      </c>
      <c r="BU41" t="e">
        <v>#N/A</v>
      </c>
      <c r="BV41" t="s">
        <v>1037</v>
      </c>
      <c r="BW41" t="e">
        <v>#N/A</v>
      </c>
      <c r="BX41" t="s">
        <v>1037</v>
      </c>
      <c r="BY41" t="e">
        <v>#N/A</v>
      </c>
      <c r="BZ41" t="s">
        <v>1052</v>
      </c>
      <c r="CA41" t="e">
        <v>#N/A</v>
      </c>
      <c r="CB41" t="s">
        <v>1063</v>
      </c>
      <c r="CC41" t="e">
        <v>#N/A</v>
      </c>
      <c r="CD41" t="s">
        <v>1063</v>
      </c>
      <c r="CE41" t="e">
        <v>#N/A</v>
      </c>
      <c r="CF41" t="s">
        <v>1063</v>
      </c>
      <c r="CG41" t="e">
        <v>#N/A</v>
      </c>
      <c r="CH41" t="s">
        <v>648</v>
      </c>
      <c r="CI41" t="e">
        <v>#N/A</v>
      </c>
      <c r="CJ41" t="s">
        <v>648</v>
      </c>
      <c r="CK41" t="e">
        <v>#N/A</v>
      </c>
      <c r="CL41" t="s">
        <v>648</v>
      </c>
      <c r="CM41" t="e">
        <v>#N/A</v>
      </c>
      <c r="CN41" t="s">
        <v>1100</v>
      </c>
      <c r="CO41" t="e">
        <v>#N/A</v>
      </c>
      <c r="CP41" t="s">
        <v>1111</v>
      </c>
      <c r="CQ41" t="e">
        <v>#N/A</v>
      </c>
      <c r="CR41" t="s">
        <v>1111</v>
      </c>
      <c r="CS41" t="e">
        <v>#N/A</v>
      </c>
      <c r="CT41" t="s">
        <v>1133</v>
      </c>
      <c r="CU41" t="e">
        <v>#N/A</v>
      </c>
      <c r="CV41" t="s">
        <v>1133</v>
      </c>
    </row>
    <row r="42" spans="1:100" ht="19.2" x14ac:dyDescent="0.3">
      <c r="A42" s="13" t="s">
        <v>649</v>
      </c>
      <c r="B42" t="s">
        <v>682</v>
      </c>
      <c r="C42" t="e">
        <v>#N/A</v>
      </c>
      <c r="D42" t="s">
        <v>700</v>
      </c>
      <c r="E42" t="e">
        <v>#N/A</v>
      </c>
      <c r="F42" t="s">
        <v>700</v>
      </c>
      <c r="G42" t="e">
        <v>#N/A</v>
      </c>
      <c r="H42" t="s">
        <v>700</v>
      </c>
      <c r="I42" t="e">
        <v>#N/A</v>
      </c>
      <c r="J42" t="s">
        <v>682</v>
      </c>
      <c r="K42" t="e">
        <v>#N/A</v>
      </c>
      <c r="L42" t="s">
        <v>700</v>
      </c>
      <c r="M42" t="e">
        <v>#N/A</v>
      </c>
      <c r="N42" t="s">
        <v>700</v>
      </c>
      <c r="O42" t="e">
        <v>#N/A</v>
      </c>
      <c r="P42" t="s">
        <v>763</v>
      </c>
      <c r="Q42" t="e">
        <v>#N/A</v>
      </c>
      <c r="R42" t="s">
        <v>763</v>
      </c>
      <c r="S42" t="e">
        <v>#N/A</v>
      </c>
      <c r="T42" t="s">
        <v>700</v>
      </c>
      <c r="U42" t="e">
        <v>#N/A</v>
      </c>
      <c r="V42" t="s">
        <v>700</v>
      </c>
      <c r="W42" t="e">
        <v>#N/A</v>
      </c>
      <c r="X42" t="s">
        <v>700</v>
      </c>
      <c r="Y42" t="e">
        <v>#N/A</v>
      </c>
      <c r="Z42" t="s">
        <v>700</v>
      </c>
      <c r="AA42" t="e">
        <v>#N/A</v>
      </c>
      <c r="AB42" t="s">
        <v>700</v>
      </c>
      <c r="AC42" t="e">
        <v>#N/A</v>
      </c>
      <c r="AD42" t="s">
        <v>700</v>
      </c>
      <c r="AE42" t="e">
        <v>#N/A</v>
      </c>
      <c r="AF42" t="s">
        <v>700</v>
      </c>
      <c r="AG42" t="e">
        <v>#N/A</v>
      </c>
      <c r="AH42" t="s">
        <v>700</v>
      </c>
      <c r="AI42" t="e">
        <v>#N/A</v>
      </c>
      <c r="AJ42" t="s">
        <v>700</v>
      </c>
      <c r="AK42" t="e">
        <v>#N/A</v>
      </c>
      <c r="AL42" t="s">
        <v>870</v>
      </c>
      <c r="AM42" t="e">
        <v>#N/A</v>
      </c>
      <c r="AN42" t="s">
        <v>870</v>
      </c>
      <c r="AO42" t="e">
        <v>#N/A</v>
      </c>
      <c r="AP42" t="s">
        <v>870</v>
      </c>
      <c r="AQ42" t="e">
        <v>#N/A</v>
      </c>
      <c r="AR42" t="s">
        <v>870</v>
      </c>
      <c r="AS42" t="e">
        <v>#N/A</v>
      </c>
      <c r="AT42" t="s">
        <v>870</v>
      </c>
      <c r="AU42" t="e">
        <v>#N/A</v>
      </c>
      <c r="AV42" t="s">
        <v>870</v>
      </c>
      <c r="AW42" t="e">
        <v>#N/A</v>
      </c>
      <c r="AX42" t="s">
        <v>870</v>
      </c>
      <c r="AY42" t="e">
        <v>#N/A</v>
      </c>
      <c r="AZ42" t="s">
        <v>870</v>
      </c>
      <c r="BA42" t="e">
        <v>#N/A</v>
      </c>
      <c r="BB42" t="s">
        <v>951</v>
      </c>
      <c r="BC42" t="e">
        <v>#N/A</v>
      </c>
      <c r="BD42" t="s">
        <v>870</v>
      </c>
      <c r="BE42" t="e">
        <v>#N/A</v>
      </c>
      <c r="BF42" t="s">
        <v>870</v>
      </c>
      <c r="BG42" t="e">
        <v>#N/A</v>
      </c>
      <c r="BH42" t="s">
        <v>870</v>
      </c>
      <c r="BI42" t="e">
        <v>#N/A</v>
      </c>
      <c r="BJ42" t="s">
        <v>992</v>
      </c>
      <c r="BK42" t="e">
        <v>#N/A</v>
      </c>
      <c r="BL42" t="s">
        <v>992</v>
      </c>
      <c r="BM42" t="e">
        <v>#N/A</v>
      </c>
      <c r="BN42" t="s">
        <v>992</v>
      </c>
      <c r="BO42" t="e">
        <v>#N/A</v>
      </c>
      <c r="BP42" t="s">
        <v>992</v>
      </c>
      <c r="BQ42" t="e">
        <v>#N/A</v>
      </c>
      <c r="BR42" t="s">
        <v>992</v>
      </c>
      <c r="BS42" t="e">
        <v>#N/A</v>
      </c>
      <c r="BT42" t="s">
        <v>992</v>
      </c>
      <c r="BU42" t="e">
        <v>#N/A</v>
      </c>
      <c r="BV42" t="s">
        <v>870</v>
      </c>
      <c r="BW42" t="e">
        <v>#N/A</v>
      </c>
      <c r="BX42" t="s">
        <v>870</v>
      </c>
      <c r="BY42" t="e">
        <v>#N/A</v>
      </c>
      <c r="BZ42" t="s">
        <v>1053</v>
      </c>
      <c r="CA42" t="e">
        <v>#N/A</v>
      </c>
      <c r="CB42" t="s">
        <v>1053</v>
      </c>
      <c r="CC42" t="e">
        <v>#N/A</v>
      </c>
      <c r="CD42" t="s">
        <v>1053</v>
      </c>
      <c r="CE42" t="e">
        <v>#N/A</v>
      </c>
      <c r="CF42" t="s">
        <v>1053</v>
      </c>
      <c r="CG42" t="e">
        <v>#N/A</v>
      </c>
      <c r="CH42" t="s">
        <v>650</v>
      </c>
      <c r="CI42" t="e">
        <v>#N/A</v>
      </c>
      <c r="CJ42" t="s">
        <v>650</v>
      </c>
      <c r="CK42" t="e">
        <v>#N/A</v>
      </c>
      <c r="CL42" t="s">
        <v>650</v>
      </c>
      <c r="CM42" t="e">
        <v>#N/A</v>
      </c>
      <c r="CN42" t="s">
        <v>1101</v>
      </c>
      <c r="CO42" t="e">
        <v>#N/A</v>
      </c>
      <c r="CP42" t="s">
        <v>650</v>
      </c>
      <c r="CQ42" t="e">
        <v>#N/A</v>
      </c>
      <c r="CR42" t="s">
        <v>650</v>
      </c>
      <c r="CS42" t="e">
        <v>#N/A</v>
      </c>
      <c r="CT42" t="s">
        <v>1134</v>
      </c>
      <c r="CU42" t="e">
        <v>#N/A</v>
      </c>
      <c r="CV42" t="s">
        <v>1134</v>
      </c>
    </row>
    <row r="43" spans="1:100" ht="19.2" x14ac:dyDescent="0.3">
      <c r="A43" s="13" t="s">
        <v>10</v>
      </c>
      <c r="B43" t="s">
        <v>683</v>
      </c>
      <c r="C43" t="e">
        <v>#N/A</v>
      </c>
      <c r="D43" t="s">
        <v>701</v>
      </c>
      <c r="E43" t="e">
        <v>#N/A</v>
      </c>
      <c r="F43" t="s">
        <v>701</v>
      </c>
      <c r="G43" t="e">
        <v>#N/A</v>
      </c>
      <c r="H43" t="s">
        <v>701</v>
      </c>
      <c r="I43" t="e">
        <v>#N/A</v>
      </c>
      <c r="J43" t="s">
        <v>683</v>
      </c>
      <c r="K43" t="e">
        <v>#N/A</v>
      </c>
      <c r="L43" t="s">
        <v>701</v>
      </c>
      <c r="M43" t="e">
        <v>#N/A</v>
      </c>
      <c r="N43" t="s">
        <v>701</v>
      </c>
      <c r="O43" t="e">
        <v>#N/A</v>
      </c>
      <c r="P43" t="s">
        <v>701</v>
      </c>
      <c r="Q43" t="e">
        <v>#N/A</v>
      </c>
      <c r="R43" t="s">
        <v>701</v>
      </c>
      <c r="S43" t="e">
        <v>#N/A</v>
      </c>
      <c r="T43" t="s">
        <v>701</v>
      </c>
      <c r="U43" t="e">
        <v>#N/A</v>
      </c>
      <c r="V43" t="s">
        <v>701</v>
      </c>
      <c r="W43" t="e">
        <v>#N/A</v>
      </c>
      <c r="X43" t="s">
        <v>701</v>
      </c>
      <c r="Y43" t="e">
        <v>#N/A</v>
      </c>
      <c r="Z43" t="s">
        <v>701</v>
      </c>
      <c r="AA43" t="e">
        <v>#N/A</v>
      </c>
      <c r="AB43" t="s">
        <v>701</v>
      </c>
      <c r="AC43" t="e">
        <v>#N/A</v>
      </c>
      <c r="AD43" t="s">
        <v>701</v>
      </c>
      <c r="AE43" t="e">
        <v>#N/A</v>
      </c>
      <c r="AF43" t="s">
        <v>701</v>
      </c>
      <c r="AG43" t="e">
        <v>#N/A</v>
      </c>
      <c r="AH43" t="s">
        <v>701</v>
      </c>
      <c r="AI43" t="e">
        <v>#N/A</v>
      </c>
      <c r="AJ43" t="s">
        <v>701</v>
      </c>
      <c r="AK43" t="e">
        <v>#N/A</v>
      </c>
      <c r="AL43" t="s">
        <v>871</v>
      </c>
      <c r="AM43" t="e">
        <v>#N/A</v>
      </c>
      <c r="AN43" t="s">
        <v>871</v>
      </c>
      <c r="AO43" t="e">
        <v>#N/A</v>
      </c>
      <c r="AP43" t="s">
        <v>871</v>
      </c>
      <c r="AQ43" t="e">
        <v>#N/A</v>
      </c>
      <c r="AR43" t="s">
        <v>871</v>
      </c>
      <c r="AS43" t="e">
        <v>#N/A</v>
      </c>
      <c r="AT43" t="s">
        <v>871</v>
      </c>
      <c r="AU43" t="e">
        <v>#N/A</v>
      </c>
      <c r="AV43" t="s">
        <v>871</v>
      </c>
      <c r="AW43" t="e">
        <v>#N/A</v>
      </c>
      <c r="AX43" t="s">
        <v>871</v>
      </c>
      <c r="AY43" t="e">
        <v>#N/A</v>
      </c>
      <c r="AZ43" t="s">
        <v>871</v>
      </c>
      <c r="BA43" t="e">
        <v>#N/A</v>
      </c>
      <c r="BB43" t="s">
        <v>871</v>
      </c>
      <c r="BC43" t="e">
        <v>#N/A</v>
      </c>
      <c r="BD43" t="s">
        <v>871</v>
      </c>
      <c r="BE43" t="e">
        <v>#N/A</v>
      </c>
      <c r="BF43" t="s">
        <v>871</v>
      </c>
      <c r="BG43" t="e">
        <v>#N/A</v>
      </c>
      <c r="BH43" t="s">
        <v>871</v>
      </c>
      <c r="BI43" t="e">
        <v>#N/A</v>
      </c>
      <c r="BJ43" t="s">
        <v>993</v>
      </c>
      <c r="BK43" t="e">
        <v>#N/A</v>
      </c>
      <c r="BL43" t="s">
        <v>993</v>
      </c>
      <c r="BM43" t="e">
        <v>#N/A</v>
      </c>
      <c r="BN43" t="s">
        <v>993</v>
      </c>
      <c r="BO43" t="e">
        <v>#N/A</v>
      </c>
      <c r="BP43" t="s">
        <v>993</v>
      </c>
      <c r="BQ43" t="e">
        <v>#N/A</v>
      </c>
      <c r="BR43" t="s">
        <v>993</v>
      </c>
      <c r="BS43" t="e">
        <v>#N/A</v>
      </c>
      <c r="BT43" t="s">
        <v>993</v>
      </c>
      <c r="BU43" t="e">
        <v>#N/A</v>
      </c>
      <c r="BV43" t="s">
        <v>871</v>
      </c>
      <c r="BW43" t="e">
        <v>#N/A</v>
      </c>
      <c r="BX43" t="s">
        <v>871</v>
      </c>
      <c r="BY43" t="e">
        <v>#N/A</v>
      </c>
      <c r="BZ43" t="s">
        <v>1054</v>
      </c>
      <c r="CA43" t="e">
        <v>#N/A</v>
      </c>
      <c r="CB43" t="s">
        <v>1054</v>
      </c>
      <c r="CC43" t="e">
        <v>#N/A</v>
      </c>
      <c r="CD43" t="s">
        <v>1054</v>
      </c>
      <c r="CE43" t="e">
        <v>#N/A</v>
      </c>
      <c r="CF43" t="s">
        <v>1054</v>
      </c>
      <c r="CG43" t="e">
        <v>#N/A</v>
      </c>
      <c r="CH43" t="s">
        <v>651</v>
      </c>
      <c r="CI43" t="e">
        <v>#N/A</v>
      </c>
      <c r="CJ43" t="s">
        <v>651</v>
      </c>
      <c r="CK43" t="e">
        <v>#N/A</v>
      </c>
      <c r="CL43" t="s">
        <v>651</v>
      </c>
      <c r="CM43" t="e">
        <v>#N/A</v>
      </c>
      <c r="CN43" t="s">
        <v>651</v>
      </c>
      <c r="CO43" t="e">
        <v>#N/A</v>
      </c>
      <c r="CP43" t="s">
        <v>651</v>
      </c>
      <c r="CQ43" t="e">
        <v>#N/A</v>
      </c>
      <c r="CR43" t="s">
        <v>1121</v>
      </c>
      <c r="CS43" t="e">
        <v>#N/A</v>
      </c>
      <c r="CT43" t="s">
        <v>651</v>
      </c>
      <c r="CU43" t="e">
        <v>#N/A</v>
      </c>
      <c r="CV43" t="s">
        <v>651</v>
      </c>
    </row>
    <row r="44" spans="1:100" x14ac:dyDescent="0.3">
      <c r="A44" s="13" t="s">
        <v>652</v>
      </c>
      <c r="B44" t="s">
        <v>684</v>
      </c>
      <c r="C44" t="e">
        <v>#N/A</v>
      </c>
      <c r="D44" t="s">
        <v>702</v>
      </c>
      <c r="E44" t="e">
        <v>#N/A</v>
      </c>
      <c r="F44" t="s">
        <v>702</v>
      </c>
      <c r="G44" t="e">
        <v>#N/A</v>
      </c>
      <c r="H44" t="s">
        <v>702</v>
      </c>
      <c r="I44" t="e">
        <v>#N/A</v>
      </c>
      <c r="J44" t="s">
        <v>731</v>
      </c>
      <c r="K44" t="e">
        <v>#N/A</v>
      </c>
      <c r="L44" t="s">
        <v>741</v>
      </c>
      <c r="M44" t="e">
        <v>#N/A</v>
      </c>
      <c r="N44" t="s">
        <v>741</v>
      </c>
      <c r="O44" t="e">
        <v>#N/A</v>
      </c>
      <c r="P44" t="s">
        <v>764</v>
      </c>
      <c r="Q44" t="e">
        <v>#N/A</v>
      </c>
      <c r="R44" t="s">
        <v>764</v>
      </c>
      <c r="S44" t="e">
        <v>#N/A</v>
      </c>
      <c r="T44" t="s">
        <v>790</v>
      </c>
      <c r="U44" t="e">
        <v>#N/A</v>
      </c>
      <c r="V44" t="s">
        <v>790</v>
      </c>
      <c r="W44" t="e">
        <v>#N/A</v>
      </c>
      <c r="X44" t="s">
        <v>790</v>
      </c>
      <c r="Y44" t="e">
        <v>#N/A</v>
      </c>
      <c r="Z44" t="s">
        <v>790</v>
      </c>
      <c r="AA44" t="e">
        <v>#N/A</v>
      </c>
      <c r="AB44" t="s">
        <v>790</v>
      </c>
      <c r="AC44" t="e">
        <v>#N/A</v>
      </c>
      <c r="AD44" t="s">
        <v>836</v>
      </c>
      <c r="AE44" t="e">
        <v>#N/A</v>
      </c>
      <c r="AF44" t="s">
        <v>836</v>
      </c>
      <c r="AG44" t="e">
        <v>#N/A</v>
      </c>
      <c r="AH44" t="s">
        <v>836</v>
      </c>
      <c r="AI44" t="e">
        <v>#N/A</v>
      </c>
      <c r="AJ44" t="s">
        <v>836</v>
      </c>
      <c r="AK44" t="e">
        <v>#N/A</v>
      </c>
      <c r="AL44" t="s">
        <v>872</v>
      </c>
      <c r="AM44" t="e">
        <v>#N/A</v>
      </c>
      <c r="AN44" t="s">
        <v>872</v>
      </c>
      <c r="AO44" t="e">
        <v>#N/A</v>
      </c>
      <c r="AP44" t="s">
        <v>893</v>
      </c>
      <c r="AQ44" t="e">
        <v>#N/A</v>
      </c>
      <c r="AR44" t="s">
        <v>893</v>
      </c>
      <c r="AS44" t="e">
        <v>#N/A</v>
      </c>
      <c r="AT44" t="s">
        <v>893</v>
      </c>
      <c r="AU44" t="e">
        <v>#N/A</v>
      </c>
      <c r="AV44" t="s">
        <v>919</v>
      </c>
      <c r="AW44" t="e">
        <v>#N/A</v>
      </c>
      <c r="AX44" t="s">
        <v>919</v>
      </c>
      <c r="AY44" t="e">
        <v>#N/A</v>
      </c>
      <c r="AZ44" t="s">
        <v>919</v>
      </c>
      <c r="BA44" t="e">
        <v>#N/A</v>
      </c>
      <c r="BB44" t="s">
        <v>952</v>
      </c>
      <c r="BC44" t="e">
        <v>#N/A</v>
      </c>
      <c r="BD44" t="s">
        <v>964</v>
      </c>
      <c r="BE44" t="e">
        <v>#N/A</v>
      </c>
      <c r="BF44" t="s">
        <v>964</v>
      </c>
      <c r="BG44" t="e">
        <v>#N/A</v>
      </c>
      <c r="BH44" t="s">
        <v>964</v>
      </c>
      <c r="BI44" t="e">
        <v>#N/A</v>
      </c>
      <c r="BJ44" t="s">
        <v>994</v>
      </c>
      <c r="BK44" t="e">
        <v>#N/A</v>
      </c>
      <c r="BL44" t="s">
        <v>994</v>
      </c>
      <c r="BM44" t="e">
        <v>#N/A</v>
      </c>
      <c r="BN44" t="s">
        <v>994</v>
      </c>
      <c r="BO44" t="e">
        <v>#N/A</v>
      </c>
      <c r="BP44" t="s">
        <v>1019</v>
      </c>
      <c r="BQ44" t="e">
        <v>#N/A</v>
      </c>
      <c r="BR44" t="s">
        <v>1019</v>
      </c>
      <c r="BS44" t="e">
        <v>#N/A</v>
      </c>
      <c r="BT44" t="s">
        <v>1019</v>
      </c>
      <c r="BU44" t="e">
        <v>#N/A</v>
      </c>
      <c r="BV44" t="s">
        <v>873</v>
      </c>
      <c r="BW44" t="e">
        <v>#N/A</v>
      </c>
      <c r="BX44" t="s">
        <v>873</v>
      </c>
      <c r="BY44" t="e">
        <v>#N/A</v>
      </c>
      <c r="BZ44" t="s">
        <v>1055</v>
      </c>
      <c r="CA44" t="e">
        <v>#N/A</v>
      </c>
      <c r="CB44" t="s">
        <v>1055</v>
      </c>
      <c r="CC44" t="e">
        <v>#N/A</v>
      </c>
      <c r="CD44" t="s">
        <v>1055</v>
      </c>
      <c r="CE44" t="e">
        <v>#N/A</v>
      </c>
      <c r="CF44" t="s">
        <v>1055</v>
      </c>
      <c r="CG44" t="e">
        <v>#N/A</v>
      </c>
      <c r="CH44" t="s">
        <v>653</v>
      </c>
      <c r="CI44" t="e">
        <v>#N/A</v>
      </c>
      <c r="CJ44" t="s">
        <v>653</v>
      </c>
      <c r="CK44" t="e">
        <v>#N/A</v>
      </c>
      <c r="CL44" t="s">
        <v>653</v>
      </c>
      <c r="CM44" t="e">
        <v>#N/A</v>
      </c>
      <c r="CN44" t="s">
        <v>1102</v>
      </c>
      <c r="CO44" t="e">
        <v>#N/A</v>
      </c>
      <c r="CP44" t="s">
        <v>1112</v>
      </c>
      <c r="CQ44" t="e">
        <v>#N/A</v>
      </c>
      <c r="CR44" t="s">
        <v>1112</v>
      </c>
      <c r="CS44" t="e">
        <v>#N/A</v>
      </c>
      <c r="CT44" t="s">
        <v>1135</v>
      </c>
      <c r="CU44" t="e">
        <v>#N/A</v>
      </c>
      <c r="CV44" t="s">
        <v>1135</v>
      </c>
    </row>
    <row r="45" spans="1:100" ht="19.2" x14ac:dyDescent="0.3">
      <c r="A45" s="13" t="s">
        <v>654</v>
      </c>
      <c r="B45" t="s">
        <v>685</v>
      </c>
      <c r="C45" t="e">
        <v>#N/A</v>
      </c>
      <c r="D45" t="s">
        <v>703</v>
      </c>
      <c r="E45" t="e">
        <v>#N/A</v>
      </c>
      <c r="F45" t="s">
        <v>703</v>
      </c>
      <c r="G45" t="e">
        <v>#N/A</v>
      </c>
      <c r="H45" t="s">
        <v>703</v>
      </c>
      <c r="I45" t="e">
        <v>#N/A</v>
      </c>
      <c r="J45" t="s">
        <v>732</v>
      </c>
      <c r="K45" t="e">
        <v>#N/A</v>
      </c>
      <c r="L45" t="s">
        <v>742</v>
      </c>
      <c r="M45" t="e">
        <v>#N/A</v>
      </c>
      <c r="N45" t="s">
        <v>742</v>
      </c>
      <c r="O45" t="e">
        <v>#N/A</v>
      </c>
      <c r="P45" t="s">
        <v>765</v>
      </c>
      <c r="Q45" t="e">
        <v>#N/A</v>
      </c>
      <c r="R45" t="s">
        <v>765</v>
      </c>
      <c r="S45" t="e">
        <v>#N/A</v>
      </c>
      <c r="T45" t="s">
        <v>791</v>
      </c>
      <c r="U45" t="e">
        <v>#N/A</v>
      </c>
      <c r="V45" t="s">
        <v>791</v>
      </c>
      <c r="W45" t="e">
        <v>#N/A</v>
      </c>
      <c r="X45" t="s">
        <v>791</v>
      </c>
      <c r="Y45" t="e">
        <v>#N/A</v>
      </c>
      <c r="Z45" t="s">
        <v>791</v>
      </c>
      <c r="AA45" t="e">
        <v>#N/A</v>
      </c>
      <c r="AB45" t="s">
        <v>791</v>
      </c>
      <c r="AC45" t="e">
        <v>#N/A</v>
      </c>
      <c r="AD45" t="s">
        <v>837</v>
      </c>
      <c r="AE45" t="e">
        <v>#N/A</v>
      </c>
      <c r="AF45" t="s">
        <v>837</v>
      </c>
      <c r="AG45" t="e">
        <v>#N/A</v>
      </c>
      <c r="AH45" t="s">
        <v>837</v>
      </c>
      <c r="AI45" t="e">
        <v>#N/A</v>
      </c>
      <c r="AJ45" t="s">
        <v>837</v>
      </c>
      <c r="AK45" t="e">
        <v>#N/A</v>
      </c>
      <c r="AL45" t="s">
        <v>873</v>
      </c>
      <c r="AM45" t="e">
        <v>#N/A</v>
      </c>
      <c r="AN45" t="s">
        <v>873</v>
      </c>
      <c r="AO45" t="e">
        <v>#N/A</v>
      </c>
      <c r="AP45" t="s">
        <v>894</v>
      </c>
      <c r="AQ45" t="e">
        <v>#N/A</v>
      </c>
      <c r="AR45" t="s">
        <v>894</v>
      </c>
      <c r="AS45" t="e">
        <v>#N/A</v>
      </c>
      <c r="AT45" t="s">
        <v>894</v>
      </c>
      <c r="AU45" t="e">
        <v>#N/A</v>
      </c>
      <c r="AV45" t="s">
        <v>920</v>
      </c>
      <c r="AW45" t="e">
        <v>#N/A</v>
      </c>
      <c r="AX45" t="s">
        <v>930</v>
      </c>
      <c r="AY45" t="e">
        <v>#N/A</v>
      </c>
      <c r="AZ45" t="s">
        <v>930</v>
      </c>
      <c r="BA45" t="e">
        <v>#N/A</v>
      </c>
      <c r="BB45" t="s">
        <v>953</v>
      </c>
      <c r="BC45" t="e">
        <v>#N/A</v>
      </c>
      <c r="BD45" t="s">
        <v>965</v>
      </c>
      <c r="BE45" t="e">
        <v>#N/A</v>
      </c>
      <c r="BF45" t="s">
        <v>965</v>
      </c>
      <c r="BG45" t="e">
        <v>#N/A</v>
      </c>
      <c r="BH45" t="s">
        <v>965</v>
      </c>
      <c r="BI45" t="e">
        <v>#N/A</v>
      </c>
      <c r="BJ45" t="s">
        <v>995</v>
      </c>
      <c r="BK45" t="e">
        <v>#N/A</v>
      </c>
      <c r="BL45" t="s">
        <v>995</v>
      </c>
      <c r="BM45" t="e">
        <v>#N/A</v>
      </c>
      <c r="BN45" t="s">
        <v>995</v>
      </c>
      <c r="BO45" t="e">
        <v>#N/A</v>
      </c>
      <c r="BP45" t="s">
        <v>1020</v>
      </c>
      <c r="BQ45" t="e">
        <v>#N/A</v>
      </c>
      <c r="BR45" t="s">
        <v>1020</v>
      </c>
      <c r="BS45" t="e">
        <v>#N/A</v>
      </c>
      <c r="BT45" t="s">
        <v>1020</v>
      </c>
      <c r="BU45" t="e">
        <v>#N/A</v>
      </c>
      <c r="BV45" t="s">
        <v>1038</v>
      </c>
      <c r="BW45" t="e">
        <v>#N/A</v>
      </c>
      <c r="BX45" t="s">
        <v>1038</v>
      </c>
      <c r="BY45" t="e">
        <v>#N/A</v>
      </c>
      <c r="BZ45" t="s">
        <v>1056</v>
      </c>
      <c r="CA45" t="e">
        <v>#N/A</v>
      </c>
      <c r="CB45" t="s">
        <v>1056</v>
      </c>
      <c r="CC45" t="e">
        <v>#N/A</v>
      </c>
      <c r="CD45" t="s">
        <v>1056</v>
      </c>
      <c r="CE45" t="e">
        <v>#N/A</v>
      </c>
      <c r="CF45" t="s">
        <v>1056</v>
      </c>
      <c r="CG45" t="e">
        <v>#N/A</v>
      </c>
      <c r="CH45" t="s">
        <v>655</v>
      </c>
      <c r="CI45" t="e">
        <v>#N/A</v>
      </c>
      <c r="CJ45" t="s">
        <v>655</v>
      </c>
      <c r="CK45" t="e">
        <v>#N/A</v>
      </c>
      <c r="CL45" t="s">
        <v>655</v>
      </c>
      <c r="CM45" t="e">
        <v>#N/A</v>
      </c>
      <c r="CN45" t="s">
        <v>1103</v>
      </c>
      <c r="CO45" t="e">
        <v>#N/A</v>
      </c>
      <c r="CP45" t="s">
        <v>1113</v>
      </c>
      <c r="CQ45" t="e">
        <v>#N/A</v>
      </c>
      <c r="CR45" t="s">
        <v>1113</v>
      </c>
      <c r="CS45" t="e">
        <v>#N/A</v>
      </c>
      <c r="CT45" t="s">
        <v>1136</v>
      </c>
      <c r="CU45" t="e">
        <v>#N/A</v>
      </c>
      <c r="CV45" t="s">
        <v>1136</v>
      </c>
    </row>
    <row r="46" spans="1:100" x14ac:dyDescent="0.3">
      <c r="A46" s="13" t="s">
        <v>660</v>
      </c>
      <c r="B46" t="s">
        <v>686</v>
      </c>
      <c r="C46" t="e">
        <v>#N/A</v>
      </c>
      <c r="D46" t="s">
        <v>704</v>
      </c>
      <c r="E46" t="e">
        <v>#N/A</v>
      </c>
      <c r="F46" t="s">
        <v>704</v>
      </c>
      <c r="G46" t="e">
        <v>#N/A</v>
      </c>
      <c r="H46" t="s">
        <v>704</v>
      </c>
      <c r="I46" t="e">
        <v>#N/A</v>
      </c>
      <c r="J46" t="s">
        <v>686</v>
      </c>
      <c r="K46" t="e">
        <v>#N/A</v>
      </c>
      <c r="L46" t="s">
        <v>704</v>
      </c>
      <c r="M46" t="e">
        <v>#N/A</v>
      </c>
      <c r="N46" t="s">
        <v>704</v>
      </c>
      <c r="O46" t="e">
        <v>#N/A</v>
      </c>
      <c r="P46" t="s">
        <v>686</v>
      </c>
      <c r="Q46" t="e">
        <v>#N/A</v>
      </c>
      <c r="R46" t="s">
        <v>686</v>
      </c>
      <c r="S46" t="e">
        <v>#N/A</v>
      </c>
      <c r="T46" t="s">
        <v>792</v>
      </c>
      <c r="U46" t="e">
        <v>#N/A</v>
      </c>
      <c r="V46" t="s">
        <v>792</v>
      </c>
      <c r="W46" t="e">
        <v>#N/A</v>
      </c>
      <c r="X46" t="s">
        <v>792</v>
      </c>
      <c r="Y46" t="e">
        <v>#N/A</v>
      </c>
      <c r="Z46" t="s">
        <v>792</v>
      </c>
      <c r="AA46" t="e">
        <v>#N/A</v>
      </c>
      <c r="AB46" t="s">
        <v>792</v>
      </c>
      <c r="AC46" t="e">
        <v>#N/A</v>
      </c>
      <c r="AD46" t="s">
        <v>792</v>
      </c>
      <c r="AE46" t="e">
        <v>#N/A</v>
      </c>
      <c r="AF46" t="s">
        <v>792</v>
      </c>
      <c r="AG46" t="e">
        <v>#N/A</v>
      </c>
      <c r="AH46" t="s">
        <v>792</v>
      </c>
      <c r="AI46" t="e">
        <v>#N/A</v>
      </c>
      <c r="AJ46" t="s">
        <v>792</v>
      </c>
      <c r="AK46" t="e">
        <v>#N/A</v>
      </c>
      <c r="AL46" t="s">
        <v>792</v>
      </c>
      <c r="AM46" t="e">
        <v>#N/A</v>
      </c>
      <c r="AN46" t="s">
        <v>792</v>
      </c>
      <c r="AO46" t="e">
        <v>#N/A</v>
      </c>
      <c r="AP46" t="s">
        <v>895</v>
      </c>
      <c r="AQ46" t="e">
        <v>#N/A</v>
      </c>
      <c r="AR46" t="s">
        <v>792</v>
      </c>
      <c r="AS46" t="e">
        <v>#N/A</v>
      </c>
      <c r="AT46" t="s">
        <v>792</v>
      </c>
      <c r="AU46" t="e">
        <v>#N/A</v>
      </c>
      <c r="AV46" t="s">
        <v>921</v>
      </c>
      <c r="AW46" t="e">
        <v>#N/A</v>
      </c>
      <c r="AX46" t="s">
        <v>895</v>
      </c>
      <c r="AY46" t="e">
        <v>#N/A</v>
      </c>
      <c r="AZ46" t="s">
        <v>792</v>
      </c>
      <c r="BA46" t="e">
        <v>#N/A</v>
      </c>
      <c r="BB46" t="s">
        <v>954</v>
      </c>
      <c r="BC46" t="e">
        <v>#N/A</v>
      </c>
      <c r="BD46" t="s">
        <v>895</v>
      </c>
      <c r="BE46" t="e">
        <v>#N/A</v>
      </c>
      <c r="BF46" t="s">
        <v>792</v>
      </c>
      <c r="BG46" t="e">
        <v>#N/A</v>
      </c>
      <c r="BH46" t="s">
        <v>792</v>
      </c>
      <c r="BI46" t="e">
        <v>#N/A</v>
      </c>
      <c r="BJ46" t="s">
        <v>921</v>
      </c>
      <c r="BK46" t="e">
        <v>#N/A</v>
      </c>
      <c r="BL46" t="s">
        <v>921</v>
      </c>
      <c r="BM46" t="e">
        <v>#N/A</v>
      </c>
      <c r="BN46" t="s">
        <v>921</v>
      </c>
      <c r="BO46" t="e">
        <v>#N/A</v>
      </c>
      <c r="BP46" t="s">
        <v>1021</v>
      </c>
      <c r="BQ46" t="e">
        <v>#N/A</v>
      </c>
      <c r="BR46" t="s">
        <v>1027</v>
      </c>
      <c r="BS46" t="e">
        <v>#N/A</v>
      </c>
      <c r="BT46" t="s">
        <v>921</v>
      </c>
      <c r="BU46" t="e">
        <v>#N/A</v>
      </c>
      <c r="BV46" t="s">
        <v>895</v>
      </c>
      <c r="BW46" t="e">
        <v>#N/A</v>
      </c>
      <c r="BX46" t="s">
        <v>792</v>
      </c>
      <c r="BY46" t="e">
        <v>#N/A</v>
      </c>
      <c r="BZ46" t="s">
        <v>954</v>
      </c>
      <c r="CA46" t="e">
        <v>#N/A</v>
      </c>
      <c r="CB46" t="s">
        <v>1064</v>
      </c>
      <c r="CC46" t="e">
        <v>#N/A</v>
      </c>
      <c r="CD46" t="s">
        <v>954</v>
      </c>
      <c r="CE46" t="e">
        <v>#N/A</v>
      </c>
      <c r="CF46" t="s">
        <v>661</v>
      </c>
      <c r="CG46" t="e">
        <v>#N/A</v>
      </c>
      <c r="CH46" t="s">
        <v>661</v>
      </c>
      <c r="CI46" t="e">
        <v>#N/A</v>
      </c>
      <c r="CJ46" t="s">
        <v>661</v>
      </c>
      <c r="CK46" t="e">
        <v>#N/A</v>
      </c>
      <c r="CL46" t="s">
        <v>661</v>
      </c>
      <c r="CM46" t="e">
        <v>#N/A</v>
      </c>
      <c r="CN46" t="s">
        <v>661</v>
      </c>
      <c r="CO46" t="e">
        <v>#N/A</v>
      </c>
      <c r="CP46" t="s">
        <v>954</v>
      </c>
      <c r="CQ46" t="e">
        <v>#N/A</v>
      </c>
      <c r="CR46" t="s">
        <v>954</v>
      </c>
      <c r="CS46" t="e">
        <v>#N/A</v>
      </c>
      <c r="CT46" t="s">
        <v>954</v>
      </c>
      <c r="CU46" t="e">
        <v>#N/A</v>
      </c>
      <c r="CV46" t="s">
        <v>954</v>
      </c>
    </row>
    <row r="47" spans="1:100" ht="19.2" x14ac:dyDescent="0.3">
      <c r="A47" s="13" t="s">
        <v>656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s">
        <v>766</v>
      </c>
      <c r="Q47" t="e">
        <v>#N/A</v>
      </c>
      <c r="R47" t="s">
        <v>779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t="e">
        <v>#N/A</v>
      </c>
      <c r="BC47" t="e">
        <v>#N/A</v>
      </c>
      <c r="BD47" t="e">
        <v>#N/A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e">
        <v>#N/A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e">
        <v>#N/A</v>
      </c>
      <c r="BX47" t="e">
        <v>#N/A</v>
      </c>
      <c r="BY47" t="e">
        <v>#N/A</v>
      </c>
      <c r="BZ47" t="e">
        <v>#N/A</v>
      </c>
      <c r="CA47" t="e">
        <v>#N/A</v>
      </c>
      <c r="CB47" t="e">
        <v>#N/A</v>
      </c>
      <c r="CC47" t="e">
        <v>#N/A</v>
      </c>
      <c r="CD47" t="e">
        <v>#N/A</v>
      </c>
      <c r="CE47" t="e">
        <v>#N/A</v>
      </c>
      <c r="CF47" t="e">
        <v>#N/A</v>
      </c>
      <c r="CG47" t="e">
        <v>#N/A</v>
      </c>
      <c r="CH47" t="s">
        <v>1082</v>
      </c>
      <c r="CI47" t="e">
        <v>#N/A</v>
      </c>
      <c r="CJ47" t="s">
        <v>657</v>
      </c>
      <c r="CK47" t="e">
        <v>#N/A</v>
      </c>
      <c r="CL47" t="s">
        <v>1090</v>
      </c>
      <c r="CM47" t="e">
        <v>#N/A</v>
      </c>
      <c r="CN47" t="e">
        <v>#N/A</v>
      </c>
      <c r="CO47" t="e">
        <v>#N/A</v>
      </c>
      <c r="CP47" t="s">
        <v>657</v>
      </c>
      <c r="CQ47" t="e">
        <v>#N/A</v>
      </c>
      <c r="CR47" t="s">
        <v>1122</v>
      </c>
      <c r="CS47" t="e">
        <v>#N/A</v>
      </c>
      <c r="CT47" t="s">
        <v>1137</v>
      </c>
      <c r="CU47" t="e">
        <v>#N/A</v>
      </c>
      <c r="CV47" t="s">
        <v>1145</v>
      </c>
    </row>
    <row r="48" spans="1:100" ht="19.2" x14ac:dyDescent="0.3">
      <c r="A48" s="13" t="s">
        <v>658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s">
        <v>767</v>
      </c>
      <c r="Q48" t="e">
        <v>#N/A</v>
      </c>
      <c r="R48" t="s">
        <v>780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  <c r="BB48" t="e">
        <v>#N/A</v>
      </c>
      <c r="BC48" t="e">
        <v>#N/A</v>
      </c>
      <c r="BD48" t="e">
        <v>#N/A</v>
      </c>
      <c r="BE48" t="e">
        <v>#N/A</v>
      </c>
      <c r="BF48" t="e">
        <v>#N/A</v>
      </c>
      <c r="BG48" t="e">
        <v>#N/A</v>
      </c>
      <c r="BH48" t="e">
        <v>#N/A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 t="e">
        <v>#N/A</v>
      </c>
      <c r="BT48" t="e">
        <v>#N/A</v>
      </c>
      <c r="BU48" t="e">
        <v>#N/A</v>
      </c>
      <c r="BV48" t="e">
        <v>#N/A</v>
      </c>
      <c r="BW48" t="e">
        <v>#N/A</v>
      </c>
      <c r="BX48" t="e">
        <v>#N/A</v>
      </c>
      <c r="BY48" t="e">
        <v>#N/A</v>
      </c>
      <c r="BZ48" t="e">
        <v>#N/A</v>
      </c>
      <c r="CA48" t="e">
        <v>#N/A</v>
      </c>
      <c r="CB48" t="e">
        <v>#N/A</v>
      </c>
      <c r="CC48" t="e">
        <v>#N/A</v>
      </c>
      <c r="CD48" t="e">
        <v>#N/A</v>
      </c>
      <c r="CE48" t="e">
        <v>#N/A</v>
      </c>
      <c r="CF48" t="e">
        <v>#N/A</v>
      </c>
      <c r="CG48" t="e">
        <v>#N/A</v>
      </c>
      <c r="CH48" t="s">
        <v>1083</v>
      </c>
      <c r="CI48" t="e">
        <v>#N/A</v>
      </c>
      <c r="CJ48" t="s">
        <v>659</v>
      </c>
      <c r="CK48" t="e">
        <v>#N/A</v>
      </c>
      <c r="CL48" t="s">
        <v>949</v>
      </c>
      <c r="CM48" t="e">
        <v>#N/A</v>
      </c>
      <c r="CN48" t="e">
        <v>#N/A</v>
      </c>
      <c r="CO48" t="e">
        <v>#N/A</v>
      </c>
      <c r="CP48" t="s">
        <v>1114</v>
      </c>
      <c r="CQ48" t="e">
        <v>#N/A</v>
      </c>
      <c r="CR48" t="s">
        <v>1123</v>
      </c>
      <c r="CS48" t="e">
        <v>#N/A</v>
      </c>
      <c r="CT48" t="s">
        <v>1138</v>
      </c>
      <c r="CU48" t="e">
        <v>#N/A</v>
      </c>
      <c r="CV48" t="s">
        <v>1146</v>
      </c>
    </row>
    <row r="49" spans="1:100" ht="19.2" x14ac:dyDescent="0.3">
      <c r="A49" s="13" t="s">
        <v>768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s">
        <v>769</v>
      </c>
      <c r="Q49" t="e">
        <v>#N/A</v>
      </c>
      <c r="R49" t="s">
        <v>769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  <c r="AQ49" t="e">
        <v>#N/A</v>
      </c>
      <c r="AR49" t="e">
        <v>#N/A</v>
      </c>
      <c r="AS49" t="e">
        <v>#N/A</v>
      </c>
      <c r="AT49" t="e">
        <v>#N/A</v>
      </c>
      <c r="AU49" t="e">
        <v>#N/A</v>
      </c>
      <c r="AV49" t="e">
        <v>#N/A</v>
      </c>
      <c r="AW49" t="e">
        <v>#N/A</v>
      </c>
      <c r="AX49" t="e">
        <v>#N/A</v>
      </c>
      <c r="AY49" t="e">
        <v>#N/A</v>
      </c>
      <c r="AZ49" t="e">
        <v>#N/A</v>
      </c>
      <c r="BA49" t="e">
        <v>#N/A</v>
      </c>
      <c r="BB49" t="e">
        <v>#N/A</v>
      </c>
      <c r="BC49" t="e">
        <v>#N/A</v>
      </c>
      <c r="BD49" t="e">
        <v>#N/A</v>
      </c>
      <c r="BE49" t="e">
        <v>#N/A</v>
      </c>
      <c r="BF49" t="e">
        <v>#N/A</v>
      </c>
      <c r="BG49" t="e">
        <v>#N/A</v>
      </c>
      <c r="BH49" t="e">
        <v>#N/A</v>
      </c>
      <c r="BI49" t="e">
        <v>#N/A</v>
      </c>
      <c r="BJ49" t="e">
        <v>#N/A</v>
      </c>
      <c r="BK49" t="e">
        <v>#N/A</v>
      </c>
      <c r="BL49" t="e">
        <v>#N/A</v>
      </c>
      <c r="BM49" t="e">
        <v>#N/A</v>
      </c>
      <c r="BN49" t="e">
        <v>#N/A</v>
      </c>
      <c r="BO49" t="e">
        <v>#N/A</v>
      </c>
      <c r="BP49" t="e">
        <v>#N/A</v>
      </c>
      <c r="BQ49" t="e">
        <v>#N/A</v>
      </c>
      <c r="BR49" t="e">
        <v>#N/A</v>
      </c>
      <c r="BS49" t="e">
        <v>#N/A</v>
      </c>
      <c r="BT49" t="e">
        <v>#N/A</v>
      </c>
      <c r="BU49" t="e">
        <v>#N/A</v>
      </c>
      <c r="BV49" t="e">
        <v>#N/A</v>
      </c>
      <c r="BW49" t="e">
        <v>#N/A</v>
      </c>
      <c r="BX49" t="e">
        <v>#N/A</v>
      </c>
      <c r="BY49" t="e">
        <v>#N/A</v>
      </c>
      <c r="BZ49" t="e">
        <v>#N/A</v>
      </c>
      <c r="CA49" t="e">
        <v>#N/A</v>
      </c>
      <c r="CB49" t="e">
        <v>#N/A</v>
      </c>
      <c r="CC49" t="e">
        <v>#N/A</v>
      </c>
      <c r="CD49" t="e">
        <v>#N/A</v>
      </c>
      <c r="CE49" t="e">
        <v>#N/A</v>
      </c>
      <c r="CF49" t="e">
        <v>#N/A</v>
      </c>
      <c r="CG49" t="e">
        <v>#N/A</v>
      </c>
      <c r="CH49" t="e">
        <v>#N/A</v>
      </c>
      <c r="CI49" t="e">
        <v>#N/A</v>
      </c>
      <c r="CJ49" t="e">
        <v>#N/A</v>
      </c>
      <c r="CK49" t="e">
        <v>#N/A</v>
      </c>
      <c r="CL49" t="e">
        <v>#N/A</v>
      </c>
      <c r="CM49" t="e">
        <v>#N/A</v>
      </c>
      <c r="CN49" t="s">
        <v>769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</row>
    <row r="50" spans="1:100" x14ac:dyDescent="0.3">
      <c r="A50" s="13" t="s">
        <v>662</v>
      </c>
      <c r="B50" t="s">
        <v>687</v>
      </c>
      <c r="C50" t="e">
        <v>#N/A</v>
      </c>
      <c r="D50" t="s">
        <v>663</v>
      </c>
      <c r="E50" t="e">
        <v>#N/A</v>
      </c>
      <c r="F50" t="s">
        <v>663</v>
      </c>
      <c r="G50" t="e">
        <v>#N/A</v>
      </c>
      <c r="H50" t="s">
        <v>663</v>
      </c>
      <c r="I50" t="e">
        <v>#N/A</v>
      </c>
      <c r="J50" t="s">
        <v>687</v>
      </c>
      <c r="K50" t="e">
        <v>#N/A</v>
      </c>
      <c r="L50" t="s">
        <v>663</v>
      </c>
      <c r="M50" t="e">
        <v>#N/A</v>
      </c>
      <c r="N50" t="s">
        <v>663</v>
      </c>
      <c r="O50" t="e">
        <v>#N/A</v>
      </c>
      <c r="P50" t="s">
        <v>663</v>
      </c>
      <c r="Q50" t="e">
        <v>#N/A</v>
      </c>
      <c r="R50" t="s">
        <v>663</v>
      </c>
      <c r="S50" t="e">
        <v>#N/A</v>
      </c>
      <c r="T50" t="s">
        <v>663</v>
      </c>
      <c r="U50" t="e">
        <v>#N/A</v>
      </c>
      <c r="V50" t="s">
        <v>663</v>
      </c>
      <c r="W50" t="e">
        <v>#N/A</v>
      </c>
      <c r="X50" t="s">
        <v>663</v>
      </c>
      <c r="Y50" t="e">
        <v>#N/A</v>
      </c>
      <c r="Z50" t="s">
        <v>663</v>
      </c>
      <c r="AA50" t="e">
        <v>#N/A</v>
      </c>
      <c r="AB50" t="s">
        <v>663</v>
      </c>
      <c r="AC50" t="e">
        <v>#N/A</v>
      </c>
      <c r="AD50" t="s">
        <v>663</v>
      </c>
      <c r="AE50" t="e">
        <v>#N/A</v>
      </c>
      <c r="AF50" t="s">
        <v>663</v>
      </c>
      <c r="AG50" t="e">
        <v>#N/A</v>
      </c>
      <c r="AH50" t="s">
        <v>663</v>
      </c>
      <c r="AI50" t="e">
        <v>#N/A</v>
      </c>
      <c r="AJ50" t="s">
        <v>663</v>
      </c>
      <c r="AK50" t="e">
        <v>#N/A</v>
      </c>
      <c r="AL50" t="s">
        <v>663</v>
      </c>
      <c r="AM50" t="e">
        <v>#N/A</v>
      </c>
      <c r="AN50" t="s">
        <v>663</v>
      </c>
      <c r="AO50" t="e">
        <v>#N/A</v>
      </c>
      <c r="AP50" t="s">
        <v>663</v>
      </c>
      <c r="AQ50" t="e">
        <v>#N/A</v>
      </c>
      <c r="AR50" t="s">
        <v>663</v>
      </c>
      <c r="AS50" t="e">
        <v>#N/A</v>
      </c>
      <c r="AT50" t="s">
        <v>663</v>
      </c>
      <c r="AU50" t="e">
        <v>#N/A</v>
      </c>
      <c r="AV50" t="s">
        <v>663</v>
      </c>
      <c r="AW50" t="e">
        <v>#N/A</v>
      </c>
      <c r="AX50" t="s">
        <v>663</v>
      </c>
      <c r="AY50" t="e">
        <v>#N/A</v>
      </c>
      <c r="AZ50" t="s">
        <v>663</v>
      </c>
      <c r="BA50" t="e">
        <v>#N/A</v>
      </c>
      <c r="BB50" t="s">
        <v>663</v>
      </c>
      <c r="BC50" t="e">
        <v>#N/A</v>
      </c>
      <c r="BD50" t="s">
        <v>663</v>
      </c>
      <c r="BE50" t="e">
        <v>#N/A</v>
      </c>
      <c r="BF50" t="s">
        <v>663</v>
      </c>
      <c r="BG50" t="e">
        <v>#N/A</v>
      </c>
      <c r="BH50" t="s">
        <v>663</v>
      </c>
      <c r="BI50" t="e">
        <v>#N/A</v>
      </c>
      <c r="BJ50" t="s">
        <v>663</v>
      </c>
      <c r="BK50" t="e">
        <v>#N/A</v>
      </c>
      <c r="BL50" t="s">
        <v>663</v>
      </c>
      <c r="BM50" t="e">
        <v>#N/A</v>
      </c>
      <c r="BN50" t="s">
        <v>663</v>
      </c>
      <c r="BO50" t="e">
        <v>#N/A</v>
      </c>
      <c r="BP50" t="s">
        <v>663</v>
      </c>
      <c r="BQ50" t="e">
        <v>#N/A</v>
      </c>
      <c r="BR50" t="s">
        <v>663</v>
      </c>
      <c r="BS50" t="e">
        <v>#N/A</v>
      </c>
      <c r="BT50" t="s">
        <v>663</v>
      </c>
      <c r="BU50" t="e">
        <v>#N/A</v>
      </c>
      <c r="BV50" t="s">
        <v>663</v>
      </c>
      <c r="BW50" t="e">
        <v>#N/A</v>
      </c>
      <c r="BX50" t="s">
        <v>663</v>
      </c>
      <c r="BY50" t="e">
        <v>#N/A</v>
      </c>
      <c r="BZ50" t="s">
        <v>663</v>
      </c>
      <c r="CA50" t="e">
        <v>#N/A</v>
      </c>
      <c r="CB50" t="s">
        <v>663</v>
      </c>
      <c r="CC50" t="e">
        <v>#N/A</v>
      </c>
      <c r="CD50" t="s">
        <v>663</v>
      </c>
      <c r="CE50" t="e">
        <v>#N/A</v>
      </c>
      <c r="CF50" t="s">
        <v>663</v>
      </c>
      <c r="CG50" t="e">
        <v>#N/A</v>
      </c>
      <c r="CH50" t="s">
        <v>663</v>
      </c>
      <c r="CI50" t="e">
        <v>#N/A</v>
      </c>
      <c r="CJ50" t="s">
        <v>663</v>
      </c>
      <c r="CK50" t="e">
        <v>#N/A</v>
      </c>
      <c r="CL50" t="s">
        <v>663</v>
      </c>
      <c r="CM50" t="e">
        <v>#N/A</v>
      </c>
      <c r="CN50" t="s">
        <v>663</v>
      </c>
      <c r="CO50" t="e">
        <v>#N/A</v>
      </c>
      <c r="CP50" t="s">
        <v>663</v>
      </c>
      <c r="CQ50" t="e">
        <v>#N/A</v>
      </c>
      <c r="CR50" t="s">
        <v>663</v>
      </c>
      <c r="CS50" t="e">
        <v>#N/A</v>
      </c>
      <c r="CT50" t="s">
        <v>663</v>
      </c>
      <c r="CU50" t="e">
        <v>#N/A</v>
      </c>
      <c r="CV50" t="s">
        <v>663</v>
      </c>
    </row>
    <row r="51" spans="1:100" ht="19.2" x14ac:dyDescent="0.3">
      <c r="A51" s="13" t="s">
        <v>664</v>
      </c>
      <c r="B51" t="s">
        <v>665</v>
      </c>
      <c r="C51" t="e">
        <v>#N/A</v>
      </c>
      <c r="D51" t="e">
        <v>#N/A</v>
      </c>
      <c r="E51" t="e">
        <v>#N/A</v>
      </c>
      <c r="F51" t="s">
        <v>665</v>
      </c>
      <c r="G51" t="e">
        <v>#N/A</v>
      </c>
      <c r="H51" t="s">
        <v>665</v>
      </c>
      <c r="I51" t="e">
        <v>#N/A</v>
      </c>
      <c r="J51" t="s">
        <v>665</v>
      </c>
      <c r="K51" t="e">
        <v>#N/A</v>
      </c>
      <c r="L51" t="s">
        <v>665</v>
      </c>
      <c r="M51" t="e">
        <v>#N/A</v>
      </c>
      <c r="N51" t="s">
        <v>665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s">
        <v>665</v>
      </c>
      <c r="U51" t="e">
        <v>#N/A</v>
      </c>
      <c r="V51" t="s">
        <v>665</v>
      </c>
      <c r="W51" t="e">
        <v>#N/A</v>
      </c>
      <c r="X51" t="s">
        <v>665</v>
      </c>
      <c r="Y51" t="e">
        <v>#N/A</v>
      </c>
      <c r="Z51" t="s">
        <v>665</v>
      </c>
      <c r="AA51" t="e">
        <v>#N/A</v>
      </c>
      <c r="AB51" t="s">
        <v>665</v>
      </c>
      <c r="AC51" t="e">
        <v>#N/A</v>
      </c>
      <c r="AD51" t="s">
        <v>665</v>
      </c>
      <c r="AE51" t="e">
        <v>#N/A</v>
      </c>
      <c r="AF51" t="s">
        <v>665</v>
      </c>
      <c r="AG51" t="e">
        <v>#N/A</v>
      </c>
      <c r="AH51" t="s">
        <v>665</v>
      </c>
      <c r="AI51" t="e">
        <v>#N/A</v>
      </c>
      <c r="AJ51" t="s">
        <v>665</v>
      </c>
      <c r="AK51" t="e">
        <v>#N/A</v>
      </c>
      <c r="AL51" t="s">
        <v>665</v>
      </c>
      <c r="AM51" t="e">
        <v>#N/A</v>
      </c>
      <c r="AN51" t="s">
        <v>665</v>
      </c>
      <c r="AO51" t="e">
        <v>#N/A</v>
      </c>
      <c r="AP51" t="s">
        <v>665</v>
      </c>
      <c r="AQ51" t="e">
        <v>#N/A</v>
      </c>
      <c r="AR51" t="s">
        <v>665</v>
      </c>
      <c r="AS51" t="e">
        <v>#N/A</v>
      </c>
      <c r="AT51" t="s">
        <v>665</v>
      </c>
      <c r="AU51" t="e">
        <v>#N/A</v>
      </c>
      <c r="AV51" t="s">
        <v>665</v>
      </c>
      <c r="AW51" t="e">
        <v>#N/A</v>
      </c>
      <c r="AX51" t="s">
        <v>665</v>
      </c>
      <c r="AY51" t="e">
        <v>#N/A</v>
      </c>
      <c r="AZ51" t="s">
        <v>665</v>
      </c>
      <c r="BA51" t="e">
        <v>#N/A</v>
      </c>
      <c r="BB51" t="s">
        <v>665</v>
      </c>
      <c r="BC51" t="e">
        <v>#N/A</v>
      </c>
      <c r="BD51" t="s">
        <v>665</v>
      </c>
      <c r="BE51" t="e">
        <v>#N/A</v>
      </c>
      <c r="BF51" t="s">
        <v>665</v>
      </c>
      <c r="BG51" t="e">
        <v>#N/A</v>
      </c>
      <c r="BH51" t="s">
        <v>665</v>
      </c>
      <c r="BI51" t="e">
        <v>#N/A</v>
      </c>
      <c r="BJ51" t="s">
        <v>665</v>
      </c>
      <c r="BK51" t="e">
        <v>#N/A</v>
      </c>
      <c r="BL51" t="s">
        <v>665</v>
      </c>
      <c r="BM51" t="e">
        <v>#N/A</v>
      </c>
      <c r="BN51" t="s">
        <v>665</v>
      </c>
      <c r="BO51" t="e">
        <v>#N/A</v>
      </c>
      <c r="BP51" t="s">
        <v>665</v>
      </c>
      <c r="BQ51" t="e">
        <v>#N/A</v>
      </c>
      <c r="BR51" t="s">
        <v>665</v>
      </c>
      <c r="BS51" t="e">
        <v>#N/A</v>
      </c>
      <c r="BT51" t="s">
        <v>665</v>
      </c>
      <c r="BU51" t="e">
        <v>#N/A</v>
      </c>
      <c r="BV51" t="s">
        <v>665</v>
      </c>
      <c r="BW51" t="e">
        <v>#N/A</v>
      </c>
      <c r="BX51" t="s">
        <v>665</v>
      </c>
      <c r="BY51" t="e">
        <v>#N/A</v>
      </c>
      <c r="BZ51" t="s">
        <v>665</v>
      </c>
      <c r="CA51" t="e">
        <v>#N/A</v>
      </c>
      <c r="CB51" t="s">
        <v>665</v>
      </c>
      <c r="CC51" t="e">
        <v>#N/A</v>
      </c>
      <c r="CD51" t="s">
        <v>665</v>
      </c>
      <c r="CE51" t="e">
        <v>#N/A</v>
      </c>
      <c r="CF51" t="s">
        <v>665</v>
      </c>
      <c r="CG51" t="e">
        <v>#N/A</v>
      </c>
      <c r="CH51" t="s">
        <v>665</v>
      </c>
      <c r="CI51" t="e">
        <v>#N/A</v>
      </c>
      <c r="CJ51" t="s">
        <v>665</v>
      </c>
      <c r="CK51" t="e">
        <v>#N/A</v>
      </c>
      <c r="CL51" t="s">
        <v>665</v>
      </c>
      <c r="CM51" t="e">
        <v>#N/A</v>
      </c>
      <c r="CN51" t="s">
        <v>665</v>
      </c>
      <c r="CO51" t="e">
        <v>#N/A</v>
      </c>
      <c r="CP51" t="s">
        <v>665</v>
      </c>
      <c r="CQ51" t="e">
        <v>#N/A</v>
      </c>
      <c r="CR51" t="s">
        <v>665</v>
      </c>
      <c r="CS51" t="e">
        <v>#N/A</v>
      </c>
      <c r="CT51" t="s">
        <v>665</v>
      </c>
      <c r="CU51" t="e">
        <v>#N/A</v>
      </c>
      <c r="CV51" t="s">
        <v>665</v>
      </c>
    </row>
    <row r="52" spans="1:100" x14ac:dyDescent="0.3">
      <c r="A52" s="13"/>
    </row>
    <row r="53" spans="1:100" x14ac:dyDescent="0.3">
      <c r="A53" s="13"/>
    </row>
    <row r="54" spans="1:100" x14ac:dyDescent="0.3">
      <c r="A54" s="13"/>
    </row>
    <row r="55" spans="1:100" x14ac:dyDescent="0.3">
      <c r="A55" s="13"/>
    </row>
    <row r="56" spans="1:100" x14ac:dyDescent="0.3">
      <c r="A56" s="13"/>
    </row>
    <row r="57" spans="1:100" x14ac:dyDescent="0.3">
      <c r="A57" s="13"/>
    </row>
    <row r="58" spans="1:100" x14ac:dyDescent="0.3">
      <c r="A58" s="13"/>
    </row>
    <row r="59" spans="1:100" x14ac:dyDescent="0.3">
      <c r="A59" s="13"/>
    </row>
    <row r="60" spans="1:100" x14ac:dyDescent="0.3">
      <c r="A60" s="13"/>
    </row>
    <row r="61" spans="1:100" x14ac:dyDescent="0.3">
      <c r="A61" s="13"/>
    </row>
    <row r="62" spans="1:100" x14ac:dyDescent="0.3">
      <c r="A62" s="13"/>
    </row>
    <row r="63" spans="1:100" x14ac:dyDescent="0.3">
      <c r="A63" s="13"/>
    </row>
    <row r="64" spans="1:100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3"/>
  <sheetViews>
    <sheetView topLeftCell="AY64" zoomScale="80" zoomScaleNormal="80" workbookViewId="0">
      <selection activeCell="B78" sqref="B78:AY93"/>
    </sheetView>
  </sheetViews>
  <sheetFormatPr defaultRowHeight="14.4" x14ac:dyDescent="0.3"/>
  <sheetData>
    <row r="1" spans="1:51" ht="22.05" customHeight="1" x14ac:dyDescent="0.3">
      <c r="B1" s="15" t="s">
        <v>668</v>
      </c>
      <c r="C1" s="15" t="s">
        <v>688</v>
      </c>
      <c r="D1" s="15" t="s">
        <v>706</v>
      </c>
      <c r="E1" s="15" t="s">
        <v>715</v>
      </c>
      <c r="F1" s="15" t="s">
        <v>722</v>
      </c>
      <c r="G1" s="15" t="s">
        <v>733</v>
      </c>
      <c r="H1" s="15" t="s">
        <v>743</v>
      </c>
      <c r="I1" s="15" t="s">
        <v>751</v>
      </c>
      <c r="J1" s="15" t="s">
        <v>770</v>
      </c>
      <c r="K1" s="15" t="s">
        <v>781</v>
      </c>
      <c r="L1" s="15" t="s">
        <v>793</v>
      </c>
      <c r="M1" s="15" t="s">
        <v>800</v>
      </c>
      <c r="N1" s="15" t="s">
        <v>809</v>
      </c>
      <c r="O1" s="15" t="s">
        <v>818</v>
      </c>
      <c r="P1" s="15" t="s">
        <v>826</v>
      </c>
      <c r="Q1" s="15" t="s">
        <v>838</v>
      </c>
      <c r="R1" s="15" t="s">
        <v>844</v>
      </c>
      <c r="S1" s="15" t="s">
        <v>851</v>
      </c>
      <c r="T1" s="15" t="s">
        <v>859</v>
      </c>
      <c r="U1" s="15" t="s">
        <v>874</v>
      </c>
      <c r="V1" s="15" t="s">
        <v>883</v>
      </c>
      <c r="W1" s="15" t="s">
        <v>896</v>
      </c>
      <c r="X1" s="15" t="s">
        <v>903</v>
      </c>
      <c r="Y1" s="15" t="s">
        <v>910</v>
      </c>
      <c r="Z1" s="15" t="s">
        <v>922</v>
      </c>
      <c r="AA1" s="15" t="s">
        <v>931</v>
      </c>
      <c r="AB1" s="15" t="s">
        <v>939</v>
      </c>
      <c r="AC1" s="15" t="s">
        <v>955</v>
      </c>
      <c r="AD1" s="15" t="s">
        <v>966</v>
      </c>
      <c r="AE1" s="15" t="s">
        <v>974</v>
      </c>
      <c r="AF1" s="15" t="s">
        <v>983</v>
      </c>
      <c r="AG1" s="15" t="s">
        <v>996</v>
      </c>
      <c r="AH1" s="15" t="s">
        <v>1003</v>
      </c>
      <c r="AI1" s="15" t="s">
        <v>1010</v>
      </c>
      <c r="AJ1" s="15" t="s">
        <v>1022</v>
      </c>
      <c r="AK1" s="15" t="s">
        <v>1028</v>
      </c>
      <c r="AL1" s="15" t="s">
        <v>1032</v>
      </c>
      <c r="AM1" s="15" t="s">
        <v>1039</v>
      </c>
      <c r="AN1" s="15" t="s">
        <v>1044</v>
      </c>
      <c r="AO1" s="15" t="s">
        <v>1057</v>
      </c>
      <c r="AP1" s="15" t="s">
        <v>1065</v>
      </c>
      <c r="AQ1" s="15" t="s">
        <v>1070</v>
      </c>
      <c r="AR1" s="15" t="s">
        <v>1076</v>
      </c>
      <c r="AS1" s="15" t="s">
        <v>666</v>
      </c>
      <c r="AT1" s="15" t="s">
        <v>1084</v>
      </c>
      <c r="AU1" s="15" t="s">
        <v>1091</v>
      </c>
      <c r="AV1" s="15" t="s">
        <v>1104</v>
      </c>
      <c r="AW1" s="15" t="s">
        <v>1115</v>
      </c>
      <c r="AX1" s="15" t="s">
        <v>1124</v>
      </c>
      <c r="AY1" s="15" t="s">
        <v>1140</v>
      </c>
    </row>
    <row r="2" spans="1:51" x14ac:dyDescent="0.3">
      <c r="B2" t="s">
        <v>669</v>
      </c>
      <c r="C2" t="s">
        <v>689</v>
      </c>
      <c r="D2" t="s">
        <v>707</v>
      </c>
      <c r="E2" t="s">
        <v>716</v>
      </c>
      <c r="F2" t="s">
        <v>723</v>
      </c>
      <c r="G2" t="s">
        <v>734</v>
      </c>
      <c r="H2" t="s">
        <v>744</v>
      </c>
      <c r="I2" t="s">
        <v>752</v>
      </c>
      <c r="J2" t="s">
        <v>771</v>
      </c>
      <c r="K2" t="s">
        <v>782</v>
      </c>
      <c r="L2" t="s">
        <v>794</v>
      </c>
      <c r="M2" t="s">
        <v>801</v>
      </c>
      <c r="N2" t="s">
        <v>810</v>
      </c>
      <c r="O2" t="s">
        <v>819</v>
      </c>
      <c r="P2" t="s">
        <v>827</v>
      </c>
      <c r="Q2" t="s">
        <v>839</v>
      </c>
      <c r="R2" t="s">
        <v>845</v>
      </c>
      <c r="S2" t="s">
        <v>852</v>
      </c>
      <c r="T2" t="s">
        <v>860</v>
      </c>
      <c r="U2" t="s">
        <v>875</v>
      </c>
      <c r="V2" t="s">
        <v>884</v>
      </c>
      <c r="W2" t="s">
        <v>897</v>
      </c>
      <c r="X2" t="s">
        <v>904</v>
      </c>
      <c r="Y2" t="s">
        <v>911</v>
      </c>
      <c r="Z2" t="s">
        <v>923</v>
      </c>
      <c r="AA2" t="s">
        <v>932</v>
      </c>
      <c r="AB2" t="s">
        <v>940</v>
      </c>
      <c r="AC2" t="s">
        <v>956</v>
      </c>
      <c r="AD2" t="s">
        <v>967</v>
      </c>
      <c r="AE2" t="s">
        <v>975</v>
      </c>
      <c r="AF2" t="s">
        <v>984</v>
      </c>
      <c r="AG2" t="s">
        <v>997</v>
      </c>
      <c r="AH2" t="s">
        <v>1004</v>
      </c>
      <c r="AI2" t="s">
        <v>1011</v>
      </c>
      <c r="AJ2" t="s">
        <v>1023</v>
      </c>
      <c r="AK2" t="s">
        <v>1029</v>
      </c>
      <c r="AL2" t="s">
        <v>1033</v>
      </c>
      <c r="AM2" t="s">
        <v>1040</v>
      </c>
      <c r="AN2" t="s">
        <v>1045</v>
      </c>
      <c r="AO2" t="s">
        <v>1058</v>
      </c>
      <c r="AP2" t="s">
        <v>1066</v>
      </c>
      <c r="AQ2" t="s">
        <v>1071</v>
      </c>
      <c r="AR2" t="s">
        <v>1077</v>
      </c>
      <c r="AS2" t="s">
        <v>667</v>
      </c>
      <c r="AT2" t="s">
        <v>1085</v>
      </c>
      <c r="AU2" t="s">
        <v>1092</v>
      </c>
      <c r="AV2" t="s">
        <v>1105</v>
      </c>
      <c r="AW2" t="s">
        <v>1116</v>
      </c>
      <c r="AX2" t="s">
        <v>1125</v>
      </c>
      <c r="AY2" t="s">
        <v>1139</v>
      </c>
    </row>
    <row r="3" spans="1:51" ht="19.2" x14ac:dyDescent="0.3">
      <c r="A3" s="13" t="s">
        <v>628</v>
      </c>
      <c r="B3" s="14" t="s">
        <v>670</v>
      </c>
      <c r="C3" s="14" t="s">
        <v>690</v>
      </c>
      <c r="D3" s="14" t="s">
        <v>690</v>
      </c>
      <c r="E3" s="14" t="s">
        <v>690</v>
      </c>
      <c r="F3" s="14" t="s">
        <v>670</v>
      </c>
      <c r="G3" s="14" t="s">
        <v>690</v>
      </c>
      <c r="H3" s="14" t="s">
        <v>690</v>
      </c>
      <c r="I3" s="14" t="s">
        <v>753</v>
      </c>
      <c r="J3" s="14" t="s">
        <v>753</v>
      </c>
      <c r="K3" s="14" t="s">
        <v>690</v>
      </c>
      <c r="L3" s="14" t="s">
        <v>690</v>
      </c>
      <c r="M3" s="14" t="s">
        <v>690</v>
      </c>
      <c r="N3" s="14" t="s">
        <v>690</v>
      </c>
      <c r="O3" s="14" t="s">
        <v>690</v>
      </c>
      <c r="P3" s="14" t="s">
        <v>690</v>
      </c>
      <c r="Q3" s="14" t="s">
        <v>690</v>
      </c>
      <c r="R3" s="14" t="s">
        <v>690</v>
      </c>
      <c r="S3" s="14" t="s">
        <v>690</v>
      </c>
      <c r="T3" s="14" t="s">
        <v>790</v>
      </c>
      <c r="U3" s="14" t="s">
        <v>790</v>
      </c>
      <c r="V3" s="14" t="s">
        <v>790</v>
      </c>
      <c r="W3" s="14" t="s">
        <v>790</v>
      </c>
      <c r="X3" s="14" t="s">
        <v>790</v>
      </c>
      <c r="Y3" s="14" t="s">
        <v>790</v>
      </c>
      <c r="Z3" s="14" t="s">
        <v>790</v>
      </c>
      <c r="AA3" s="14" t="s">
        <v>790</v>
      </c>
      <c r="AB3" s="14" t="s">
        <v>941</v>
      </c>
      <c r="AC3" s="14" t="s">
        <v>790</v>
      </c>
      <c r="AD3" s="14" t="s">
        <v>790</v>
      </c>
      <c r="AE3" s="14" t="s">
        <v>790</v>
      </c>
      <c r="AF3" s="14" t="s">
        <v>985</v>
      </c>
      <c r="AG3" s="14" t="s">
        <v>985</v>
      </c>
      <c r="AH3" s="14" t="s">
        <v>985</v>
      </c>
      <c r="AI3" s="14" t="s">
        <v>985</v>
      </c>
      <c r="AJ3" s="14" t="s">
        <v>985</v>
      </c>
      <c r="AK3" s="14" t="s">
        <v>985</v>
      </c>
      <c r="AL3" s="14" t="s">
        <v>790</v>
      </c>
      <c r="AM3" s="14" t="s">
        <v>790</v>
      </c>
      <c r="AN3" s="14" t="s">
        <v>985</v>
      </c>
      <c r="AO3" s="14" t="s">
        <v>985</v>
      </c>
      <c r="AP3" s="14" t="s">
        <v>985</v>
      </c>
      <c r="AQ3" s="14" t="s">
        <v>985</v>
      </c>
      <c r="AR3" s="14" t="s">
        <v>629</v>
      </c>
      <c r="AS3" s="14" t="s">
        <v>629</v>
      </c>
      <c r="AT3" s="14" t="s">
        <v>629</v>
      </c>
      <c r="AU3" s="14" t="s">
        <v>1093</v>
      </c>
      <c r="AV3" s="14" t="s">
        <v>629</v>
      </c>
      <c r="AW3" s="14" t="s">
        <v>629</v>
      </c>
      <c r="AX3" s="14" t="s">
        <v>1126</v>
      </c>
      <c r="AY3" s="14" t="s">
        <v>1126</v>
      </c>
    </row>
    <row r="4" spans="1:51" ht="19.2" x14ac:dyDescent="0.3">
      <c r="A4" s="13" t="s">
        <v>630</v>
      </c>
      <c r="B4" s="14" t="s">
        <v>671</v>
      </c>
      <c r="C4" s="14" t="s">
        <v>691</v>
      </c>
      <c r="D4" s="14" t="s">
        <v>691</v>
      </c>
      <c r="E4" s="14" t="s">
        <v>691</v>
      </c>
      <c r="F4" s="14" t="s">
        <v>724</v>
      </c>
      <c r="G4" s="14" t="s">
        <v>735</v>
      </c>
      <c r="H4" s="14" t="s">
        <v>735</v>
      </c>
      <c r="I4" s="14" t="s">
        <v>754</v>
      </c>
      <c r="J4" s="14" t="s">
        <v>754</v>
      </c>
      <c r="K4" s="14" t="s">
        <v>783</v>
      </c>
      <c r="L4" s="14" t="s">
        <v>783</v>
      </c>
      <c r="M4" s="14" t="s">
        <v>783</v>
      </c>
      <c r="N4" s="14" t="s">
        <v>783</v>
      </c>
      <c r="O4" s="14" t="s">
        <v>783</v>
      </c>
      <c r="P4" s="14" t="s">
        <v>828</v>
      </c>
      <c r="Q4" s="14" t="s">
        <v>828</v>
      </c>
      <c r="R4" s="14" t="s">
        <v>828</v>
      </c>
      <c r="S4" s="14" t="s">
        <v>828</v>
      </c>
      <c r="T4" s="14" t="s">
        <v>861</v>
      </c>
      <c r="U4" s="14" t="s">
        <v>861</v>
      </c>
      <c r="V4" s="14" t="s">
        <v>885</v>
      </c>
      <c r="W4" s="14" t="s">
        <v>885</v>
      </c>
      <c r="X4" s="14" t="s">
        <v>885</v>
      </c>
      <c r="Y4" s="14" t="s">
        <v>912</v>
      </c>
      <c r="Z4" s="14" t="s">
        <v>912</v>
      </c>
      <c r="AA4" s="14" t="s">
        <v>912</v>
      </c>
      <c r="AB4" s="14" t="s">
        <v>942</v>
      </c>
      <c r="AC4" s="14" t="s">
        <v>957</v>
      </c>
      <c r="AD4" s="14" t="s">
        <v>957</v>
      </c>
      <c r="AE4" s="14" t="s">
        <v>957</v>
      </c>
      <c r="AF4" s="14" t="s">
        <v>986</v>
      </c>
      <c r="AG4" s="14" t="s">
        <v>986</v>
      </c>
      <c r="AH4" s="14" t="s">
        <v>986</v>
      </c>
      <c r="AI4" s="14" t="s">
        <v>1012</v>
      </c>
      <c r="AJ4" s="14" t="s">
        <v>1012</v>
      </c>
      <c r="AK4" s="14" t="s">
        <v>1012</v>
      </c>
      <c r="AL4" s="14" t="s">
        <v>1034</v>
      </c>
      <c r="AM4" s="14" t="s">
        <v>1034</v>
      </c>
      <c r="AN4" s="14" t="s">
        <v>1046</v>
      </c>
      <c r="AO4" s="14" t="s">
        <v>1046</v>
      </c>
      <c r="AP4" s="14" t="s">
        <v>1046</v>
      </c>
      <c r="AQ4" s="14" t="s">
        <v>1046</v>
      </c>
      <c r="AR4" s="14" t="s">
        <v>631</v>
      </c>
      <c r="AS4" s="14" t="s">
        <v>631</v>
      </c>
      <c r="AT4" s="14" t="s">
        <v>631</v>
      </c>
      <c r="AU4" s="14" t="s">
        <v>1094</v>
      </c>
      <c r="AV4" s="14" t="s">
        <v>1106</v>
      </c>
      <c r="AW4" s="14" t="s">
        <v>1106</v>
      </c>
      <c r="AX4" s="14" t="s">
        <v>1127</v>
      </c>
      <c r="AY4" s="14" t="s">
        <v>1127</v>
      </c>
    </row>
    <row r="5" spans="1:51" ht="19.2" x14ac:dyDescent="0.3">
      <c r="A5" s="13" t="s">
        <v>632</v>
      </c>
      <c r="B5" s="14">
        <v>9</v>
      </c>
      <c r="C5" s="14">
        <v>12</v>
      </c>
      <c r="D5" s="14">
        <v>12</v>
      </c>
      <c r="E5" s="14">
        <v>12</v>
      </c>
      <c r="F5" s="14">
        <v>9</v>
      </c>
      <c r="G5" s="14">
        <v>12</v>
      </c>
      <c r="H5" s="14">
        <v>12</v>
      </c>
      <c r="I5" s="14">
        <v>12</v>
      </c>
      <c r="J5" s="14">
        <v>12</v>
      </c>
      <c r="K5" s="14">
        <v>12</v>
      </c>
      <c r="L5" s="14">
        <v>12</v>
      </c>
      <c r="M5" s="14">
        <v>12</v>
      </c>
      <c r="N5" s="14">
        <v>12</v>
      </c>
      <c r="O5" s="14">
        <v>12</v>
      </c>
      <c r="P5" s="14">
        <v>12</v>
      </c>
      <c r="Q5" s="14">
        <v>12</v>
      </c>
      <c r="R5" s="14">
        <v>12</v>
      </c>
      <c r="S5" s="14">
        <v>12</v>
      </c>
      <c r="T5" s="14">
        <v>12</v>
      </c>
      <c r="U5" s="14">
        <v>12</v>
      </c>
      <c r="V5" s="14">
        <v>12</v>
      </c>
      <c r="W5" s="14">
        <v>12</v>
      </c>
      <c r="X5" s="14">
        <v>12</v>
      </c>
      <c r="Y5" s="14">
        <v>12</v>
      </c>
      <c r="Z5" s="14">
        <v>12</v>
      </c>
      <c r="AA5" s="14">
        <v>12</v>
      </c>
      <c r="AB5" s="14">
        <v>12</v>
      </c>
      <c r="AC5" s="14">
        <v>12</v>
      </c>
      <c r="AD5" s="14">
        <v>12</v>
      </c>
      <c r="AE5" s="14">
        <v>12</v>
      </c>
      <c r="AF5" s="14">
        <v>12</v>
      </c>
      <c r="AG5" s="14">
        <v>12</v>
      </c>
      <c r="AH5" s="14">
        <v>12</v>
      </c>
      <c r="AI5" s="14">
        <v>12</v>
      </c>
      <c r="AJ5" s="14">
        <v>12</v>
      </c>
      <c r="AK5" s="14">
        <v>12</v>
      </c>
      <c r="AL5" s="14">
        <v>12</v>
      </c>
      <c r="AM5" s="14">
        <v>12</v>
      </c>
      <c r="AN5" s="14">
        <v>12</v>
      </c>
      <c r="AO5" s="14">
        <v>12</v>
      </c>
      <c r="AP5" s="14">
        <v>12</v>
      </c>
      <c r="AQ5" s="14">
        <v>12</v>
      </c>
      <c r="AR5" s="14">
        <v>12</v>
      </c>
      <c r="AS5" s="14">
        <v>12</v>
      </c>
      <c r="AT5" s="14">
        <v>12</v>
      </c>
      <c r="AU5" s="14">
        <v>12</v>
      </c>
      <c r="AV5" s="14">
        <v>12</v>
      </c>
      <c r="AW5" s="14">
        <v>12</v>
      </c>
      <c r="AX5" s="14">
        <v>12</v>
      </c>
      <c r="AY5" s="14">
        <v>12</v>
      </c>
    </row>
    <row r="6" spans="1:51" ht="19.2" x14ac:dyDescent="0.3">
      <c r="A6" s="13" t="s">
        <v>633</v>
      </c>
      <c r="B6" s="14">
        <v>12</v>
      </c>
      <c r="C6" s="14">
        <v>14</v>
      </c>
      <c r="D6" s="14">
        <v>14</v>
      </c>
      <c r="E6" s="14">
        <v>14</v>
      </c>
      <c r="F6" s="14">
        <v>12</v>
      </c>
      <c r="G6" s="14">
        <v>14</v>
      </c>
      <c r="H6" s="14">
        <v>14</v>
      </c>
      <c r="I6" s="14">
        <v>16</v>
      </c>
      <c r="J6" s="14">
        <v>16</v>
      </c>
      <c r="K6" s="14">
        <v>14</v>
      </c>
      <c r="L6" s="14">
        <v>14</v>
      </c>
      <c r="M6" s="14">
        <v>14</v>
      </c>
      <c r="N6" s="14">
        <v>14</v>
      </c>
      <c r="O6" s="14">
        <v>14</v>
      </c>
      <c r="P6" s="14">
        <v>14</v>
      </c>
      <c r="Q6" s="14">
        <v>14</v>
      </c>
      <c r="R6" s="14">
        <v>14</v>
      </c>
      <c r="S6" s="14">
        <v>14</v>
      </c>
      <c r="T6" s="14">
        <v>14</v>
      </c>
      <c r="U6" s="14">
        <v>14</v>
      </c>
      <c r="V6" s="14">
        <v>14</v>
      </c>
      <c r="W6" s="14">
        <v>14</v>
      </c>
      <c r="X6" s="14">
        <v>14</v>
      </c>
      <c r="Y6" s="14">
        <v>14</v>
      </c>
      <c r="Z6" s="14">
        <v>14</v>
      </c>
      <c r="AA6" s="14">
        <v>14</v>
      </c>
      <c r="AB6" s="14">
        <v>8</v>
      </c>
      <c r="AC6" s="14">
        <v>14</v>
      </c>
      <c r="AD6" s="14">
        <v>14</v>
      </c>
      <c r="AE6" s="14">
        <v>14</v>
      </c>
      <c r="AF6" s="14">
        <v>14</v>
      </c>
      <c r="AG6" s="14">
        <v>14</v>
      </c>
      <c r="AH6" s="14">
        <v>14</v>
      </c>
      <c r="AI6" s="14">
        <v>14</v>
      </c>
      <c r="AJ6" s="14">
        <v>14</v>
      </c>
      <c r="AK6" s="14">
        <v>14</v>
      </c>
      <c r="AL6" s="14">
        <v>14</v>
      </c>
      <c r="AM6" s="14">
        <v>14</v>
      </c>
      <c r="AN6" s="14">
        <v>14</v>
      </c>
      <c r="AO6" s="14">
        <v>10</v>
      </c>
      <c r="AP6" s="14">
        <v>10</v>
      </c>
      <c r="AQ6" s="14">
        <v>10</v>
      </c>
      <c r="AR6" s="14">
        <v>14</v>
      </c>
      <c r="AS6" s="14">
        <v>14</v>
      </c>
      <c r="AT6" s="14">
        <v>14</v>
      </c>
      <c r="AU6" s="14">
        <v>14</v>
      </c>
      <c r="AV6" s="14">
        <v>14</v>
      </c>
      <c r="AW6" s="14">
        <v>14</v>
      </c>
      <c r="AX6" s="14">
        <v>14</v>
      </c>
      <c r="AY6" s="14">
        <v>14</v>
      </c>
    </row>
    <row r="7" spans="1:51" ht="19.2" x14ac:dyDescent="0.3">
      <c r="A7" s="13" t="s">
        <v>634</v>
      </c>
      <c r="B7" s="14" t="s">
        <v>672</v>
      </c>
      <c r="C7" s="14" t="s">
        <v>692</v>
      </c>
      <c r="D7" s="14" t="s">
        <v>708</v>
      </c>
      <c r="E7" s="14" t="s">
        <v>717</v>
      </c>
      <c r="F7" s="14" t="s">
        <v>725</v>
      </c>
      <c r="G7" s="14" t="s">
        <v>692</v>
      </c>
      <c r="H7" s="14" t="s">
        <v>745</v>
      </c>
      <c r="I7" s="14" t="s">
        <v>756</v>
      </c>
      <c r="J7" s="14" t="s">
        <v>772</v>
      </c>
      <c r="K7" s="14" t="s">
        <v>784</v>
      </c>
      <c r="L7" s="14" t="s">
        <v>795</v>
      </c>
      <c r="M7" s="14" t="s">
        <v>802</v>
      </c>
      <c r="N7" s="14" t="s">
        <v>811</v>
      </c>
      <c r="O7" s="14" t="s">
        <v>820</v>
      </c>
      <c r="P7" s="14" t="s">
        <v>829</v>
      </c>
      <c r="Q7" s="14" t="s">
        <v>820</v>
      </c>
      <c r="R7" s="14" t="s">
        <v>846</v>
      </c>
      <c r="S7" s="14" t="s">
        <v>853</v>
      </c>
      <c r="T7" s="14" t="s">
        <v>862</v>
      </c>
      <c r="U7" s="14" t="s">
        <v>876</v>
      </c>
      <c r="V7" s="14" t="s">
        <v>886</v>
      </c>
      <c r="W7" s="14" t="s">
        <v>898</v>
      </c>
      <c r="X7" s="14" t="s">
        <v>811</v>
      </c>
      <c r="Y7" s="14" t="s">
        <v>853</v>
      </c>
      <c r="Z7" s="14" t="s">
        <v>924</v>
      </c>
      <c r="AA7" s="14" t="s">
        <v>933</v>
      </c>
      <c r="AB7" s="14" t="s">
        <v>943</v>
      </c>
      <c r="AC7" s="14" t="s">
        <v>924</v>
      </c>
      <c r="AD7" s="14" t="s">
        <v>968</v>
      </c>
      <c r="AE7" s="14" t="s">
        <v>976</v>
      </c>
      <c r="AF7" s="14" t="s">
        <v>635</v>
      </c>
      <c r="AG7" s="14" t="s">
        <v>898</v>
      </c>
      <c r="AH7" s="14" t="s">
        <v>811</v>
      </c>
      <c r="AI7" s="14" t="s">
        <v>635</v>
      </c>
      <c r="AJ7" s="14" t="s">
        <v>898</v>
      </c>
      <c r="AK7" s="14" t="s">
        <v>811</v>
      </c>
      <c r="AL7" s="14" t="s">
        <v>933</v>
      </c>
      <c r="AM7" s="14" t="s">
        <v>943</v>
      </c>
      <c r="AN7" s="14" t="s">
        <v>820</v>
      </c>
      <c r="AO7" s="14" t="s">
        <v>1059</v>
      </c>
      <c r="AP7" s="14" t="s">
        <v>853</v>
      </c>
      <c r="AQ7" s="14" t="s">
        <v>811</v>
      </c>
      <c r="AR7" s="14" t="s">
        <v>795</v>
      </c>
      <c r="AS7" s="14" t="s">
        <v>635</v>
      </c>
      <c r="AT7" s="14" t="s">
        <v>876</v>
      </c>
      <c r="AU7" s="14" t="s">
        <v>1095</v>
      </c>
      <c r="AV7" s="14" t="s">
        <v>886</v>
      </c>
      <c r="AW7" s="14" t="s">
        <v>1059</v>
      </c>
      <c r="AX7" s="14" t="s">
        <v>820</v>
      </c>
      <c r="AY7" s="14" t="s">
        <v>802</v>
      </c>
    </row>
    <row r="8" spans="1:51" ht="19.2" x14ac:dyDescent="0.3">
      <c r="A8" s="13" t="s">
        <v>636</v>
      </c>
      <c r="B8" s="14" t="s">
        <v>673</v>
      </c>
      <c r="C8" s="14" t="s">
        <v>693</v>
      </c>
      <c r="D8" s="14" t="s">
        <v>709</v>
      </c>
      <c r="E8" s="14" t="s">
        <v>718</v>
      </c>
      <c r="F8" s="14" t="s">
        <v>726</v>
      </c>
      <c r="G8" s="14" t="s">
        <v>693</v>
      </c>
      <c r="H8" s="14" t="s">
        <v>746</v>
      </c>
      <c r="I8" s="14" t="s">
        <v>757</v>
      </c>
      <c r="J8" s="14" t="s">
        <v>773</v>
      </c>
      <c r="K8" s="14" t="s">
        <v>693</v>
      </c>
      <c r="L8" s="14" t="s">
        <v>796</v>
      </c>
      <c r="M8" s="14" t="s">
        <v>803</v>
      </c>
      <c r="N8" s="14" t="s">
        <v>812</v>
      </c>
      <c r="O8" s="14" t="s">
        <v>821</v>
      </c>
      <c r="P8" s="14" t="s">
        <v>796</v>
      </c>
      <c r="Q8" s="14" t="s">
        <v>821</v>
      </c>
      <c r="R8" s="14" t="s">
        <v>847</v>
      </c>
      <c r="S8" s="14" t="s">
        <v>854</v>
      </c>
      <c r="T8" s="14" t="s">
        <v>863</v>
      </c>
      <c r="U8" s="14" t="s">
        <v>877</v>
      </c>
      <c r="V8" s="14" t="s">
        <v>887</v>
      </c>
      <c r="W8" s="14" t="s">
        <v>899</v>
      </c>
      <c r="X8" s="14" t="s">
        <v>905</v>
      </c>
      <c r="Y8" s="14" t="s">
        <v>913</v>
      </c>
      <c r="Z8" s="14" t="s">
        <v>905</v>
      </c>
      <c r="AA8" s="14" t="s">
        <v>913</v>
      </c>
      <c r="AB8" s="14" t="s">
        <v>944</v>
      </c>
      <c r="AC8" s="14" t="s">
        <v>958</v>
      </c>
      <c r="AD8" s="14" t="s">
        <v>969</v>
      </c>
      <c r="AE8" s="14" t="s">
        <v>977</v>
      </c>
      <c r="AF8" s="14" t="s">
        <v>913</v>
      </c>
      <c r="AG8" s="14" t="s">
        <v>998</v>
      </c>
      <c r="AH8" s="14" t="s">
        <v>1005</v>
      </c>
      <c r="AI8" s="14" t="s">
        <v>913</v>
      </c>
      <c r="AJ8" s="14" t="s">
        <v>969</v>
      </c>
      <c r="AK8" s="14" t="s">
        <v>977</v>
      </c>
      <c r="AL8" s="14" t="s">
        <v>913</v>
      </c>
      <c r="AM8" s="14" t="s">
        <v>998</v>
      </c>
      <c r="AN8" s="14" t="s">
        <v>1047</v>
      </c>
      <c r="AO8" s="14" t="s">
        <v>1060</v>
      </c>
      <c r="AP8" s="14" t="s">
        <v>998</v>
      </c>
      <c r="AQ8" s="14" t="s">
        <v>1072</v>
      </c>
      <c r="AR8" s="14" t="s">
        <v>1078</v>
      </c>
      <c r="AS8" s="14" t="s">
        <v>637</v>
      </c>
      <c r="AT8" s="14" t="s">
        <v>637</v>
      </c>
      <c r="AU8" s="14" t="s">
        <v>1096</v>
      </c>
      <c r="AV8" s="14" t="s">
        <v>1107</v>
      </c>
      <c r="AW8" s="14" t="s">
        <v>1117</v>
      </c>
      <c r="AX8" s="14" t="s">
        <v>1128</v>
      </c>
      <c r="AY8" s="14" t="s">
        <v>1141</v>
      </c>
    </row>
    <row r="9" spans="1:51" ht="19.2" x14ac:dyDescent="0.3">
      <c r="A9" s="13" t="s">
        <v>638</v>
      </c>
      <c r="B9" s="14" t="s">
        <v>674</v>
      </c>
      <c r="C9" s="14" t="s">
        <v>694</v>
      </c>
      <c r="D9" s="14" t="s">
        <v>710</v>
      </c>
      <c r="E9" s="14" t="s">
        <v>719</v>
      </c>
      <c r="F9" s="14" t="s">
        <v>727</v>
      </c>
      <c r="G9" s="14" t="s">
        <v>736</v>
      </c>
      <c r="H9" s="14" t="s">
        <v>747</v>
      </c>
      <c r="I9" s="14" t="s">
        <v>758</v>
      </c>
      <c r="J9" s="14" t="s">
        <v>774</v>
      </c>
      <c r="K9" s="14" t="s">
        <v>785</v>
      </c>
      <c r="L9" s="14" t="s">
        <v>797</v>
      </c>
      <c r="M9" s="14" t="s">
        <v>804</v>
      </c>
      <c r="N9" s="14" t="s">
        <v>813</v>
      </c>
      <c r="O9" s="14" t="s">
        <v>822</v>
      </c>
      <c r="P9" s="14" t="s">
        <v>830</v>
      </c>
      <c r="Q9" s="14" t="s">
        <v>840</v>
      </c>
      <c r="R9" s="14" t="s">
        <v>848</v>
      </c>
      <c r="S9" s="14" t="s">
        <v>822</v>
      </c>
      <c r="T9" s="14" t="s">
        <v>864</v>
      </c>
      <c r="U9" s="14" t="s">
        <v>878</v>
      </c>
      <c r="V9" s="14" t="s">
        <v>888</v>
      </c>
      <c r="W9" s="14" t="s">
        <v>900</v>
      </c>
      <c r="X9" s="14" t="s">
        <v>878</v>
      </c>
      <c r="Y9" s="14" t="s">
        <v>914</v>
      </c>
      <c r="Z9" s="14" t="s">
        <v>925</v>
      </c>
      <c r="AA9" s="14" t="s">
        <v>934</v>
      </c>
      <c r="AB9" s="14" t="s">
        <v>945</v>
      </c>
      <c r="AC9" s="14" t="s">
        <v>959</v>
      </c>
      <c r="AD9" s="14" t="s">
        <v>925</v>
      </c>
      <c r="AE9" s="14" t="s">
        <v>978</v>
      </c>
      <c r="AF9" s="14" t="s">
        <v>987</v>
      </c>
      <c r="AG9" s="14" t="s">
        <v>999</v>
      </c>
      <c r="AH9" s="14" t="s">
        <v>1006</v>
      </c>
      <c r="AI9" s="14" t="s">
        <v>1013</v>
      </c>
      <c r="AJ9" s="14" t="s">
        <v>1024</v>
      </c>
      <c r="AK9" s="14" t="s">
        <v>1030</v>
      </c>
      <c r="AL9" s="14" t="s">
        <v>1035</v>
      </c>
      <c r="AM9" s="14" t="s">
        <v>1041</v>
      </c>
      <c r="AN9" s="14" t="s">
        <v>1048</v>
      </c>
      <c r="AO9" s="14" t="s">
        <v>1013</v>
      </c>
      <c r="AP9" s="14" t="s">
        <v>1067</v>
      </c>
      <c r="AQ9" s="14" t="s">
        <v>1073</v>
      </c>
      <c r="AR9" s="14" t="s">
        <v>1079</v>
      </c>
      <c r="AS9" s="14" t="s">
        <v>639</v>
      </c>
      <c r="AT9" s="14" t="s">
        <v>1086</v>
      </c>
      <c r="AU9" s="14" t="s">
        <v>1097</v>
      </c>
      <c r="AV9" s="14" t="s">
        <v>1108</v>
      </c>
      <c r="AW9" s="14" t="s">
        <v>1118</v>
      </c>
      <c r="AX9" s="14" t="s">
        <v>1129</v>
      </c>
      <c r="AY9" s="14" t="s">
        <v>1142</v>
      </c>
    </row>
    <row r="10" spans="1:51" ht="19.2" x14ac:dyDescent="0.3">
      <c r="A10" s="13" t="s">
        <v>675</v>
      </c>
      <c r="B10" s="14" t="s">
        <v>676</v>
      </c>
      <c r="C10" s="14" t="s">
        <v>695</v>
      </c>
      <c r="D10" s="14" t="s">
        <v>711</v>
      </c>
      <c r="E10" s="14" t="s">
        <v>720</v>
      </c>
      <c r="F10" s="14" t="s">
        <v>676</v>
      </c>
      <c r="G10" s="14" t="s">
        <v>737</v>
      </c>
      <c r="H10" s="14" t="s">
        <v>711</v>
      </c>
      <c r="I10" s="14" t="s">
        <v>759</v>
      </c>
      <c r="J10" s="14" t="s">
        <v>775</v>
      </c>
      <c r="K10" s="14" t="s">
        <v>737</v>
      </c>
      <c r="L10" s="14" t="s">
        <v>798</v>
      </c>
      <c r="M10" s="14" t="s">
        <v>805</v>
      </c>
      <c r="N10" s="14" t="s">
        <v>814</v>
      </c>
      <c r="O10" s="14" t="s">
        <v>823</v>
      </c>
      <c r="P10" s="14" t="s">
        <v>831</v>
      </c>
      <c r="Q10" s="14" t="s">
        <v>823</v>
      </c>
      <c r="R10" s="14" t="s">
        <v>849</v>
      </c>
      <c r="S10" s="14" t="s">
        <v>855</v>
      </c>
      <c r="T10" s="14" t="s">
        <v>866</v>
      </c>
      <c r="U10" s="14" t="s">
        <v>879</v>
      </c>
      <c r="V10" s="14" t="s">
        <v>889</v>
      </c>
      <c r="W10" s="14" t="s">
        <v>849</v>
      </c>
      <c r="X10" s="14" t="s">
        <v>906</v>
      </c>
      <c r="Y10" s="14" t="s">
        <v>915</v>
      </c>
      <c r="Z10" s="14" t="s">
        <v>926</v>
      </c>
      <c r="AA10" s="14" t="s">
        <v>935</v>
      </c>
      <c r="AB10" s="14" t="s">
        <v>946</v>
      </c>
      <c r="AC10" s="14" t="s">
        <v>960</v>
      </c>
      <c r="AD10" s="14" t="s">
        <v>970</v>
      </c>
      <c r="AE10" s="14" t="s">
        <v>979</v>
      </c>
      <c r="AF10" s="14" t="s">
        <v>989</v>
      </c>
      <c r="AG10" s="14" t="s">
        <v>1000</v>
      </c>
      <c r="AH10" s="14" t="s">
        <v>1007</v>
      </c>
      <c r="AI10" s="14" t="s">
        <v>1014</v>
      </c>
      <c r="AJ10" s="14" t="s">
        <v>1025</v>
      </c>
      <c r="AK10" s="14" t="s">
        <v>1031</v>
      </c>
      <c r="AL10" s="14" t="s">
        <v>1036</v>
      </c>
      <c r="AM10" s="14" t="s">
        <v>1042</v>
      </c>
      <c r="AN10" s="14" t="s">
        <v>1049</v>
      </c>
      <c r="AO10" s="14" t="s">
        <v>1061</v>
      </c>
      <c r="AP10" s="14" t="s">
        <v>1068</v>
      </c>
      <c r="AQ10" s="14" t="s">
        <v>1074</v>
      </c>
      <c r="AR10" s="14" t="s">
        <v>1080</v>
      </c>
      <c r="AS10" s="14" t="s">
        <v>641</v>
      </c>
      <c r="AT10" s="14" t="s">
        <v>1087</v>
      </c>
      <c r="AU10" s="14" t="s">
        <v>1098</v>
      </c>
      <c r="AV10" s="14" t="s">
        <v>641</v>
      </c>
      <c r="AW10" s="14" t="s">
        <v>1119</v>
      </c>
      <c r="AX10" s="14" t="s">
        <v>1130</v>
      </c>
      <c r="AY10" s="14" t="s">
        <v>1143</v>
      </c>
    </row>
    <row r="11" spans="1:51" ht="28.8" x14ac:dyDescent="0.3">
      <c r="A11" s="13" t="s">
        <v>677</v>
      </c>
      <c r="B11" s="14" t="s">
        <v>678</v>
      </c>
      <c r="C11" s="14" t="s">
        <v>696</v>
      </c>
      <c r="D11" s="14" t="s">
        <v>712</v>
      </c>
      <c r="E11" s="14" t="s">
        <v>721</v>
      </c>
      <c r="F11" s="14" t="s">
        <v>678</v>
      </c>
      <c r="G11" s="14" t="s">
        <v>738</v>
      </c>
      <c r="H11" s="14" t="s">
        <v>748</v>
      </c>
      <c r="I11" s="14" t="s">
        <v>760</v>
      </c>
      <c r="J11" s="14" t="s">
        <v>776</v>
      </c>
      <c r="K11" s="14" t="s">
        <v>786</v>
      </c>
      <c r="L11" s="14" t="s">
        <v>799</v>
      </c>
      <c r="M11" s="14" t="s">
        <v>806</v>
      </c>
      <c r="N11" s="14" t="s">
        <v>815</v>
      </c>
      <c r="O11" s="14" t="s">
        <v>806</v>
      </c>
      <c r="P11" s="14" t="s">
        <v>832</v>
      </c>
      <c r="Q11" s="14" t="s">
        <v>841</v>
      </c>
      <c r="R11" s="14" t="s">
        <v>850</v>
      </c>
      <c r="S11" s="14" t="s">
        <v>856</v>
      </c>
      <c r="T11" s="14" t="s">
        <v>867</v>
      </c>
      <c r="U11" s="14" t="s">
        <v>880</v>
      </c>
      <c r="V11" s="14" t="s">
        <v>880</v>
      </c>
      <c r="W11" s="14" t="s">
        <v>643</v>
      </c>
      <c r="X11" s="14" t="s">
        <v>907</v>
      </c>
      <c r="Y11" s="14" t="s">
        <v>916</v>
      </c>
      <c r="Z11" s="14" t="s">
        <v>927</v>
      </c>
      <c r="AA11" s="14" t="s">
        <v>936</v>
      </c>
      <c r="AB11" s="14" t="s">
        <v>947</v>
      </c>
      <c r="AC11" s="14" t="s">
        <v>961</v>
      </c>
      <c r="AD11" s="14" t="s">
        <v>971</v>
      </c>
      <c r="AE11" s="14" t="s">
        <v>980</v>
      </c>
      <c r="AF11" s="14" t="s">
        <v>815</v>
      </c>
      <c r="AG11" s="14" t="s">
        <v>927</v>
      </c>
      <c r="AH11" s="14" t="s">
        <v>1008</v>
      </c>
      <c r="AI11" s="14" t="s">
        <v>1015</v>
      </c>
      <c r="AJ11" s="14" t="s">
        <v>1026</v>
      </c>
      <c r="AK11" s="14" t="s">
        <v>936</v>
      </c>
      <c r="AL11" s="14" t="s">
        <v>961</v>
      </c>
      <c r="AM11" s="14" t="s">
        <v>1043</v>
      </c>
      <c r="AN11" s="14" t="s">
        <v>1015</v>
      </c>
      <c r="AO11" s="14" t="s">
        <v>850</v>
      </c>
      <c r="AP11" s="14" t="s">
        <v>1026</v>
      </c>
      <c r="AQ11" s="14" t="s">
        <v>643</v>
      </c>
      <c r="AR11" s="14" t="s">
        <v>880</v>
      </c>
      <c r="AS11" s="14" t="s">
        <v>643</v>
      </c>
      <c r="AT11" s="14" t="s">
        <v>1088</v>
      </c>
      <c r="AU11" s="14" t="s">
        <v>815</v>
      </c>
      <c r="AV11" s="14" t="s">
        <v>1109</v>
      </c>
      <c r="AW11" s="14" t="s">
        <v>961</v>
      </c>
      <c r="AX11" s="14" t="s">
        <v>961</v>
      </c>
      <c r="AY11" s="14" t="s">
        <v>815</v>
      </c>
    </row>
    <row r="12" spans="1:51" ht="28.8" x14ac:dyDescent="0.3">
      <c r="A12" s="13" t="s">
        <v>644</v>
      </c>
      <c r="B12" s="14" t="s">
        <v>679</v>
      </c>
      <c r="C12" s="14" t="s">
        <v>697</v>
      </c>
      <c r="D12" s="14" t="s">
        <v>713</v>
      </c>
      <c r="E12" s="14" t="s">
        <v>713</v>
      </c>
      <c r="F12" s="14" t="s">
        <v>728</v>
      </c>
      <c r="G12" s="14" t="s">
        <v>697</v>
      </c>
      <c r="H12" s="14" t="s">
        <v>749</v>
      </c>
      <c r="I12" s="14" t="s">
        <v>713</v>
      </c>
      <c r="J12" s="14" t="s">
        <v>777</v>
      </c>
      <c r="K12" s="14" t="s">
        <v>787</v>
      </c>
      <c r="L12" s="14" t="s">
        <v>787</v>
      </c>
      <c r="M12" s="14" t="s">
        <v>807</v>
      </c>
      <c r="N12" s="14" t="s">
        <v>816</v>
      </c>
      <c r="O12" s="14" t="s">
        <v>824</v>
      </c>
      <c r="P12" s="14" t="s">
        <v>833</v>
      </c>
      <c r="Q12" s="14" t="s">
        <v>842</v>
      </c>
      <c r="R12" s="14" t="s">
        <v>824</v>
      </c>
      <c r="S12" s="14" t="s">
        <v>857</v>
      </c>
      <c r="T12" s="14" t="s">
        <v>868</v>
      </c>
      <c r="U12" s="14" t="s">
        <v>881</v>
      </c>
      <c r="V12" s="14" t="s">
        <v>890</v>
      </c>
      <c r="W12" s="14" t="s">
        <v>901</v>
      </c>
      <c r="X12" s="14" t="s">
        <v>908</v>
      </c>
      <c r="Y12" s="14" t="s">
        <v>901</v>
      </c>
      <c r="Z12" s="14" t="s">
        <v>928</v>
      </c>
      <c r="AA12" s="14" t="s">
        <v>937</v>
      </c>
      <c r="AB12" s="14" t="s">
        <v>948</v>
      </c>
      <c r="AC12" s="14" t="s">
        <v>937</v>
      </c>
      <c r="AD12" s="14" t="s">
        <v>972</v>
      </c>
      <c r="AE12" s="14" t="s">
        <v>981</v>
      </c>
      <c r="AF12" s="14" t="s">
        <v>972</v>
      </c>
      <c r="AG12" s="14" t="s">
        <v>1001</v>
      </c>
      <c r="AH12" s="14" t="s">
        <v>1009</v>
      </c>
      <c r="AI12" s="14" t="s">
        <v>1016</v>
      </c>
      <c r="AJ12" s="14" t="s">
        <v>1001</v>
      </c>
      <c r="AK12" s="14" t="s">
        <v>948</v>
      </c>
      <c r="AL12" s="14" t="s">
        <v>937</v>
      </c>
      <c r="AM12" s="14" t="s">
        <v>972</v>
      </c>
      <c r="AN12" s="14" t="s">
        <v>1050</v>
      </c>
      <c r="AO12" s="14" t="s">
        <v>1050</v>
      </c>
      <c r="AP12" s="14" t="s">
        <v>972</v>
      </c>
      <c r="AQ12" s="14" t="s">
        <v>981</v>
      </c>
      <c r="AR12" s="14" t="s">
        <v>972</v>
      </c>
      <c r="AS12" s="14" t="s">
        <v>645</v>
      </c>
      <c r="AT12" s="14" t="s">
        <v>981</v>
      </c>
      <c r="AU12" s="14" t="s">
        <v>972</v>
      </c>
      <c r="AV12" s="14" t="s">
        <v>645</v>
      </c>
      <c r="AW12" s="14" t="s">
        <v>1009</v>
      </c>
      <c r="AX12" s="14" t="s">
        <v>1131</v>
      </c>
      <c r="AY12" s="14" t="s">
        <v>1009</v>
      </c>
    </row>
    <row r="13" spans="1:51" ht="28.8" x14ac:dyDescent="0.3">
      <c r="A13" s="13" t="s">
        <v>646</v>
      </c>
      <c r="B13" s="14" t="s">
        <v>680</v>
      </c>
      <c r="C13" s="14" t="s">
        <v>698</v>
      </c>
      <c r="D13" s="14" t="s">
        <v>714</v>
      </c>
      <c r="E13" s="14" t="s">
        <v>714</v>
      </c>
      <c r="F13" s="14" t="s">
        <v>729</v>
      </c>
      <c r="G13" s="14" t="s">
        <v>739</v>
      </c>
      <c r="H13" s="14" t="s">
        <v>750</v>
      </c>
      <c r="I13" s="14" t="s">
        <v>761</v>
      </c>
      <c r="J13" s="14" t="s">
        <v>778</v>
      </c>
      <c r="K13" s="14" t="s">
        <v>788</v>
      </c>
      <c r="L13" s="14" t="s">
        <v>788</v>
      </c>
      <c r="M13" s="14" t="s">
        <v>808</v>
      </c>
      <c r="N13" s="14" t="s">
        <v>817</v>
      </c>
      <c r="O13" s="14" t="s">
        <v>825</v>
      </c>
      <c r="P13" s="14" t="s">
        <v>834</v>
      </c>
      <c r="Q13" s="14" t="s">
        <v>843</v>
      </c>
      <c r="R13" s="14" t="s">
        <v>825</v>
      </c>
      <c r="S13" s="14" t="s">
        <v>858</v>
      </c>
      <c r="T13" s="14" t="s">
        <v>825</v>
      </c>
      <c r="U13" s="14" t="s">
        <v>882</v>
      </c>
      <c r="V13" s="14" t="s">
        <v>891</v>
      </c>
      <c r="W13" s="14" t="s">
        <v>902</v>
      </c>
      <c r="X13" s="14" t="s">
        <v>909</v>
      </c>
      <c r="Y13" s="14" t="s">
        <v>917</v>
      </c>
      <c r="Z13" s="14" t="s">
        <v>929</v>
      </c>
      <c r="AA13" s="14" t="s">
        <v>938</v>
      </c>
      <c r="AB13" s="14" t="s">
        <v>949</v>
      </c>
      <c r="AC13" s="14" t="s">
        <v>962</v>
      </c>
      <c r="AD13" s="14" t="s">
        <v>973</v>
      </c>
      <c r="AE13" s="14" t="s">
        <v>982</v>
      </c>
      <c r="AF13" s="14" t="s">
        <v>990</v>
      </c>
      <c r="AG13" s="14" t="s">
        <v>1002</v>
      </c>
      <c r="AH13" s="14" t="s">
        <v>990</v>
      </c>
      <c r="AI13" s="14" t="s">
        <v>1017</v>
      </c>
      <c r="AJ13" s="14" t="s">
        <v>1017</v>
      </c>
      <c r="AK13" s="14" t="s">
        <v>1017</v>
      </c>
      <c r="AL13" s="14" t="s">
        <v>973</v>
      </c>
      <c r="AM13" s="14" t="s">
        <v>982</v>
      </c>
      <c r="AN13" s="14" t="s">
        <v>1051</v>
      </c>
      <c r="AO13" s="14" t="s">
        <v>1062</v>
      </c>
      <c r="AP13" s="14" t="s">
        <v>1069</v>
      </c>
      <c r="AQ13" s="14" t="s">
        <v>1075</v>
      </c>
      <c r="AR13" s="14" t="s">
        <v>1081</v>
      </c>
      <c r="AS13" s="14" t="s">
        <v>647</v>
      </c>
      <c r="AT13" s="14" t="s">
        <v>1089</v>
      </c>
      <c r="AU13" s="14" t="s">
        <v>1099</v>
      </c>
      <c r="AV13" s="14" t="s">
        <v>1110</v>
      </c>
      <c r="AW13" s="14" t="s">
        <v>1120</v>
      </c>
      <c r="AX13" s="14" t="s">
        <v>1132</v>
      </c>
      <c r="AY13" s="14" t="s">
        <v>1144</v>
      </c>
    </row>
    <row r="14" spans="1:51" ht="19.2" x14ac:dyDescent="0.3">
      <c r="A14" s="13" t="s">
        <v>9</v>
      </c>
      <c r="B14" s="14" t="s">
        <v>681</v>
      </c>
      <c r="C14" s="14" t="s">
        <v>699</v>
      </c>
      <c r="D14" s="14" t="s">
        <v>699</v>
      </c>
      <c r="E14" s="14" t="s">
        <v>699</v>
      </c>
      <c r="F14" s="14" t="s">
        <v>730</v>
      </c>
      <c r="G14" s="14" t="s">
        <v>740</v>
      </c>
      <c r="H14" s="14" t="s">
        <v>740</v>
      </c>
      <c r="I14" s="14" t="s">
        <v>762</v>
      </c>
      <c r="J14" s="14" t="s">
        <v>762</v>
      </c>
      <c r="K14" s="14" t="s">
        <v>789</v>
      </c>
      <c r="L14" s="14" t="s">
        <v>789</v>
      </c>
      <c r="M14" s="14" t="s">
        <v>789</v>
      </c>
      <c r="N14" s="14" t="s">
        <v>789</v>
      </c>
      <c r="O14" s="14" t="s">
        <v>789</v>
      </c>
      <c r="P14" s="14" t="s">
        <v>835</v>
      </c>
      <c r="Q14" s="14" t="s">
        <v>835</v>
      </c>
      <c r="R14" s="14" t="s">
        <v>835</v>
      </c>
      <c r="S14" s="14" t="s">
        <v>835</v>
      </c>
      <c r="T14" s="14" t="s">
        <v>869</v>
      </c>
      <c r="U14" s="14" t="s">
        <v>869</v>
      </c>
      <c r="V14" s="14" t="s">
        <v>892</v>
      </c>
      <c r="W14" s="14" t="s">
        <v>892</v>
      </c>
      <c r="X14" s="14" t="s">
        <v>892</v>
      </c>
      <c r="Y14" s="14" t="s">
        <v>918</v>
      </c>
      <c r="Z14" s="14" t="s">
        <v>918</v>
      </c>
      <c r="AA14" s="14" t="s">
        <v>918</v>
      </c>
      <c r="AB14" s="14" t="s">
        <v>950</v>
      </c>
      <c r="AC14" s="14" t="s">
        <v>963</v>
      </c>
      <c r="AD14" s="14" t="s">
        <v>963</v>
      </c>
      <c r="AE14" s="14" t="s">
        <v>963</v>
      </c>
      <c r="AF14" s="14" t="s">
        <v>991</v>
      </c>
      <c r="AG14" s="14" t="s">
        <v>991</v>
      </c>
      <c r="AH14" s="14" t="s">
        <v>991</v>
      </c>
      <c r="AI14" s="14" t="s">
        <v>1018</v>
      </c>
      <c r="AJ14" s="14" t="s">
        <v>1018</v>
      </c>
      <c r="AK14" s="14" t="s">
        <v>1018</v>
      </c>
      <c r="AL14" s="14" t="s">
        <v>1037</v>
      </c>
      <c r="AM14" s="14" t="s">
        <v>1037</v>
      </c>
      <c r="AN14" s="14" t="s">
        <v>1052</v>
      </c>
      <c r="AO14" s="14" t="s">
        <v>1063</v>
      </c>
      <c r="AP14" s="14" t="s">
        <v>1063</v>
      </c>
      <c r="AQ14" s="14" t="s">
        <v>1063</v>
      </c>
      <c r="AR14" s="14" t="s">
        <v>648</v>
      </c>
      <c r="AS14" s="14" t="s">
        <v>648</v>
      </c>
      <c r="AT14" s="14" t="s">
        <v>648</v>
      </c>
      <c r="AU14" s="14" t="s">
        <v>1100</v>
      </c>
      <c r="AV14" s="14" t="s">
        <v>1111</v>
      </c>
      <c r="AW14" s="14" t="s">
        <v>1111</v>
      </c>
      <c r="AX14" s="14" t="s">
        <v>1133</v>
      </c>
      <c r="AY14" s="14" t="s">
        <v>1133</v>
      </c>
    </row>
    <row r="15" spans="1:51" ht="19.2" x14ac:dyDescent="0.3">
      <c r="A15" s="13" t="s">
        <v>649</v>
      </c>
      <c r="B15" s="14" t="s">
        <v>682</v>
      </c>
      <c r="C15" s="14" t="s">
        <v>700</v>
      </c>
      <c r="D15" s="14" t="s">
        <v>700</v>
      </c>
      <c r="E15" s="14" t="s">
        <v>700</v>
      </c>
      <c r="F15" s="14" t="s">
        <v>682</v>
      </c>
      <c r="G15" s="14" t="s">
        <v>700</v>
      </c>
      <c r="H15" s="14" t="s">
        <v>700</v>
      </c>
      <c r="I15" s="14" t="s">
        <v>763</v>
      </c>
      <c r="J15" s="14" t="s">
        <v>763</v>
      </c>
      <c r="K15" s="14" t="s">
        <v>700</v>
      </c>
      <c r="L15" s="14" t="s">
        <v>700</v>
      </c>
      <c r="M15" s="14" t="s">
        <v>700</v>
      </c>
      <c r="N15" s="14" t="s">
        <v>700</v>
      </c>
      <c r="O15" s="14" t="s">
        <v>700</v>
      </c>
      <c r="P15" s="14" t="s">
        <v>700</v>
      </c>
      <c r="Q15" s="14" t="s">
        <v>700</v>
      </c>
      <c r="R15" s="14" t="s">
        <v>700</v>
      </c>
      <c r="S15" s="14" t="s">
        <v>700</v>
      </c>
      <c r="T15" s="14" t="s">
        <v>870</v>
      </c>
      <c r="U15" s="14" t="s">
        <v>870</v>
      </c>
      <c r="V15" s="14" t="s">
        <v>870</v>
      </c>
      <c r="W15" s="14" t="s">
        <v>870</v>
      </c>
      <c r="X15" s="14" t="s">
        <v>870</v>
      </c>
      <c r="Y15" s="14" t="s">
        <v>870</v>
      </c>
      <c r="Z15" s="14" t="s">
        <v>870</v>
      </c>
      <c r="AA15" s="14" t="s">
        <v>870</v>
      </c>
      <c r="AB15" s="14" t="s">
        <v>951</v>
      </c>
      <c r="AC15" s="14" t="s">
        <v>870</v>
      </c>
      <c r="AD15" s="14" t="s">
        <v>870</v>
      </c>
      <c r="AE15" s="14" t="s">
        <v>870</v>
      </c>
      <c r="AF15" s="14" t="s">
        <v>992</v>
      </c>
      <c r="AG15" s="14" t="s">
        <v>992</v>
      </c>
      <c r="AH15" s="14" t="s">
        <v>992</v>
      </c>
      <c r="AI15" s="14" t="s">
        <v>992</v>
      </c>
      <c r="AJ15" s="14" t="s">
        <v>992</v>
      </c>
      <c r="AK15" s="14" t="s">
        <v>992</v>
      </c>
      <c r="AL15" s="14" t="s">
        <v>870</v>
      </c>
      <c r="AM15" s="14" t="s">
        <v>870</v>
      </c>
      <c r="AN15" s="14" t="s">
        <v>1053</v>
      </c>
      <c r="AO15" s="14" t="s">
        <v>1053</v>
      </c>
      <c r="AP15" s="14" t="s">
        <v>1053</v>
      </c>
      <c r="AQ15" s="14" t="s">
        <v>1053</v>
      </c>
      <c r="AR15" s="14" t="s">
        <v>650</v>
      </c>
      <c r="AS15" s="14" t="s">
        <v>650</v>
      </c>
      <c r="AT15" s="14" t="s">
        <v>650</v>
      </c>
      <c r="AU15" s="14" t="s">
        <v>1101</v>
      </c>
      <c r="AV15" s="14" t="s">
        <v>650</v>
      </c>
      <c r="AW15" s="14" t="s">
        <v>650</v>
      </c>
      <c r="AX15" s="14" t="s">
        <v>1134</v>
      </c>
      <c r="AY15" s="14" t="s">
        <v>1134</v>
      </c>
    </row>
    <row r="16" spans="1:51" ht="19.2" x14ac:dyDescent="0.3">
      <c r="A16" s="13" t="s">
        <v>10</v>
      </c>
      <c r="B16" s="14" t="s">
        <v>683</v>
      </c>
      <c r="C16" s="14" t="s">
        <v>701</v>
      </c>
      <c r="D16" s="14" t="s">
        <v>701</v>
      </c>
      <c r="E16" s="14" t="s">
        <v>701</v>
      </c>
      <c r="F16" s="14" t="s">
        <v>683</v>
      </c>
      <c r="G16" s="14" t="s">
        <v>701</v>
      </c>
      <c r="H16" s="14" t="s">
        <v>701</v>
      </c>
      <c r="I16" s="14" t="s">
        <v>701</v>
      </c>
      <c r="J16" s="14" t="s">
        <v>701</v>
      </c>
      <c r="K16" s="14" t="s">
        <v>701</v>
      </c>
      <c r="L16" s="14" t="s">
        <v>701</v>
      </c>
      <c r="M16" s="14" t="s">
        <v>701</v>
      </c>
      <c r="N16" s="14" t="s">
        <v>701</v>
      </c>
      <c r="O16" s="14" t="s">
        <v>701</v>
      </c>
      <c r="P16" s="14" t="s">
        <v>701</v>
      </c>
      <c r="Q16" s="14" t="s">
        <v>701</v>
      </c>
      <c r="R16" s="14" t="s">
        <v>701</v>
      </c>
      <c r="S16" s="14" t="s">
        <v>701</v>
      </c>
      <c r="T16" s="14" t="s">
        <v>871</v>
      </c>
      <c r="U16" s="14" t="s">
        <v>871</v>
      </c>
      <c r="V16" s="14" t="s">
        <v>871</v>
      </c>
      <c r="W16" s="14" t="s">
        <v>871</v>
      </c>
      <c r="X16" s="14" t="s">
        <v>871</v>
      </c>
      <c r="Y16" s="14" t="s">
        <v>871</v>
      </c>
      <c r="Z16" s="14" t="s">
        <v>871</v>
      </c>
      <c r="AA16" s="14" t="s">
        <v>871</v>
      </c>
      <c r="AB16" s="14" t="s">
        <v>871</v>
      </c>
      <c r="AC16" s="14" t="s">
        <v>871</v>
      </c>
      <c r="AD16" s="14" t="s">
        <v>871</v>
      </c>
      <c r="AE16" s="14" t="s">
        <v>871</v>
      </c>
      <c r="AF16" s="14" t="s">
        <v>993</v>
      </c>
      <c r="AG16" s="14" t="s">
        <v>993</v>
      </c>
      <c r="AH16" s="14" t="s">
        <v>993</v>
      </c>
      <c r="AI16" s="14" t="s">
        <v>993</v>
      </c>
      <c r="AJ16" s="14" t="s">
        <v>993</v>
      </c>
      <c r="AK16" s="14" t="s">
        <v>993</v>
      </c>
      <c r="AL16" s="14" t="s">
        <v>871</v>
      </c>
      <c r="AM16" s="14" t="s">
        <v>871</v>
      </c>
      <c r="AN16" s="14" t="s">
        <v>1054</v>
      </c>
      <c r="AO16" s="14" t="s">
        <v>1054</v>
      </c>
      <c r="AP16" s="14" t="s">
        <v>1054</v>
      </c>
      <c r="AQ16" s="14" t="s">
        <v>1054</v>
      </c>
      <c r="AR16" s="14" t="s">
        <v>651</v>
      </c>
      <c r="AS16" s="14" t="s">
        <v>651</v>
      </c>
      <c r="AT16" s="14" t="s">
        <v>651</v>
      </c>
      <c r="AU16" s="14" t="s">
        <v>651</v>
      </c>
      <c r="AV16" s="14" t="s">
        <v>651</v>
      </c>
      <c r="AW16" s="14" t="s">
        <v>1121</v>
      </c>
      <c r="AX16" s="14" t="s">
        <v>651</v>
      </c>
      <c r="AY16" s="14" t="s">
        <v>651</v>
      </c>
    </row>
    <row r="17" spans="1:51" ht="19.2" x14ac:dyDescent="0.3">
      <c r="A17" s="13" t="s">
        <v>652</v>
      </c>
      <c r="B17" s="14" t="s">
        <v>684</v>
      </c>
      <c r="C17" s="14" t="s">
        <v>702</v>
      </c>
      <c r="D17" s="14" t="s">
        <v>702</v>
      </c>
      <c r="E17" s="14" t="s">
        <v>702</v>
      </c>
      <c r="F17" s="14" t="s">
        <v>731</v>
      </c>
      <c r="G17" s="14" t="s">
        <v>741</v>
      </c>
      <c r="H17" s="14" t="s">
        <v>741</v>
      </c>
      <c r="I17" s="14" t="s">
        <v>764</v>
      </c>
      <c r="J17" s="14" t="s">
        <v>764</v>
      </c>
      <c r="K17" s="14" t="s">
        <v>790</v>
      </c>
      <c r="L17" s="14" t="s">
        <v>790</v>
      </c>
      <c r="M17" s="14" t="s">
        <v>790</v>
      </c>
      <c r="N17" s="14" t="s">
        <v>790</v>
      </c>
      <c r="O17" s="14" t="s">
        <v>790</v>
      </c>
      <c r="P17" s="14" t="s">
        <v>836</v>
      </c>
      <c r="Q17" s="14" t="s">
        <v>836</v>
      </c>
      <c r="R17" s="14" t="s">
        <v>836</v>
      </c>
      <c r="S17" s="14" t="s">
        <v>836</v>
      </c>
      <c r="T17" s="14" t="s">
        <v>872</v>
      </c>
      <c r="U17" s="14" t="s">
        <v>872</v>
      </c>
      <c r="V17" s="14" t="s">
        <v>893</v>
      </c>
      <c r="W17" s="14" t="s">
        <v>893</v>
      </c>
      <c r="X17" s="14" t="s">
        <v>893</v>
      </c>
      <c r="Y17" s="14" t="s">
        <v>919</v>
      </c>
      <c r="Z17" s="14" t="s">
        <v>919</v>
      </c>
      <c r="AA17" s="14" t="s">
        <v>919</v>
      </c>
      <c r="AB17" s="14" t="s">
        <v>952</v>
      </c>
      <c r="AC17" s="14" t="s">
        <v>964</v>
      </c>
      <c r="AD17" s="14" t="s">
        <v>964</v>
      </c>
      <c r="AE17" s="14" t="s">
        <v>964</v>
      </c>
      <c r="AF17" s="14" t="s">
        <v>994</v>
      </c>
      <c r="AG17" s="14" t="s">
        <v>994</v>
      </c>
      <c r="AH17" s="14" t="s">
        <v>994</v>
      </c>
      <c r="AI17" s="14" t="s">
        <v>1019</v>
      </c>
      <c r="AJ17" s="14" t="s">
        <v>1019</v>
      </c>
      <c r="AK17" s="14" t="s">
        <v>1019</v>
      </c>
      <c r="AL17" s="14" t="s">
        <v>873</v>
      </c>
      <c r="AM17" s="14" t="s">
        <v>873</v>
      </c>
      <c r="AN17" s="14" t="s">
        <v>1055</v>
      </c>
      <c r="AO17" s="14" t="s">
        <v>1055</v>
      </c>
      <c r="AP17" s="14" t="s">
        <v>1055</v>
      </c>
      <c r="AQ17" s="14" t="s">
        <v>1055</v>
      </c>
      <c r="AR17" s="14" t="s">
        <v>653</v>
      </c>
      <c r="AS17" s="14" t="s">
        <v>653</v>
      </c>
      <c r="AT17" s="14" t="s">
        <v>653</v>
      </c>
      <c r="AU17" s="14" t="s">
        <v>1102</v>
      </c>
      <c r="AV17" s="14" t="s">
        <v>1112</v>
      </c>
      <c r="AW17" s="14" t="s">
        <v>1112</v>
      </c>
      <c r="AX17" s="14" t="s">
        <v>1135</v>
      </c>
      <c r="AY17" s="14" t="s">
        <v>1135</v>
      </c>
    </row>
    <row r="18" spans="1:51" ht="19.2" x14ac:dyDescent="0.3">
      <c r="A18" s="13" t="s">
        <v>654</v>
      </c>
      <c r="B18" s="14" t="s">
        <v>685</v>
      </c>
      <c r="C18" s="14" t="s">
        <v>703</v>
      </c>
      <c r="D18" s="14" t="s">
        <v>703</v>
      </c>
      <c r="E18" s="14" t="s">
        <v>703</v>
      </c>
      <c r="F18" s="14" t="s">
        <v>732</v>
      </c>
      <c r="G18" s="14" t="s">
        <v>742</v>
      </c>
      <c r="H18" s="14" t="s">
        <v>742</v>
      </c>
      <c r="I18" s="14" t="s">
        <v>765</v>
      </c>
      <c r="J18" s="14" t="s">
        <v>765</v>
      </c>
      <c r="K18" s="14" t="s">
        <v>791</v>
      </c>
      <c r="L18" s="14" t="s">
        <v>791</v>
      </c>
      <c r="M18" s="14" t="s">
        <v>791</v>
      </c>
      <c r="N18" s="14" t="s">
        <v>791</v>
      </c>
      <c r="O18" s="14" t="s">
        <v>791</v>
      </c>
      <c r="P18" s="14" t="s">
        <v>837</v>
      </c>
      <c r="Q18" s="14" t="s">
        <v>837</v>
      </c>
      <c r="R18" s="14" t="s">
        <v>837</v>
      </c>
      <c r="S18" s="14" t="s">
        <v>837</v>
      </c>
      <c r="T18" s="14" t="s">
        <v>873</v>
      </c>
      <c r="U18" s="14" t="s">
        <v>873</v>
      </c>
      <c r="V18" s="14" t="s">
        <v>894</v>
      </c>
      <c r="W18" s="14" t="s">
        <v>894</v>
      </c>
      <c r="X18" s="14" t="s">
        <v>894</v>
      </c>
      <c r="Y18" s="14" t="s">
        <v>920</v>
      </c>
      <c r="Z18" s="14" t="s">
        <v>930</v>
      </c>
      <c r="AA18" s="14" t="s">
        <v>930</v>
      </c>
      <c r="AB18" s="14" t="s">
        <v>953</v>
      </c>
      <c r="AC18" s="14" t="s">
        <v>965</v>
      </c>
      <c r="AD18" s="14" t="s">
        <v>965</v>
      </c>
      <c r="AE18" s="14" t="s">
        <v>965</v>
      </c>
      <c r="AF18" s="14" t="s">
        <v>995</v>
      </c>
      <c r="AG18" s="14" t="s">
        <v>995</v>
      </c>
      <c r="AH18" s="14" t="s">
        <v>995</v>
      </c>
      <c r="AI18" s="14" t="s">
        <v>1020</v>
      </c>
      <c r="AJ18" s="14" t="s">
        <v>1020</v>
      </c>
      <c r="AK18" s="14" t="s">
        <v>1020</v>
      </c>
      <c r="AL18" s="14" t="s">
        <v>1038</v>
      </c>
      <c r="AM18" s="14" t="s">
        <v>1038</v>
      </c>
      <c r="AN18" s="14" t="s">
        <v>1056</v>
      </c>
      <c r="AO18" s="14" t="s">
        <v>1056</v>
      </c>
      <c r="AP18" s="14" t="s">
        <v>1056</v>
      </c>
      <c r="AQ18" s="14" t="s">
        <v>1056</v>
      </c>
      <c r="AR18" s="14" t="s">
        <v>655</v>
      </c>
      <c r="AS18" s="14" t="s">
        <v>655</v>
      </c>
      <c r="AT18" s="14" t="s">
        <v>655</v>
      </c>
      <c r="AU18" s="14" t="s">
        <v>1103</v>
      </c>
      <c r="AV18" s="14" t="s">
        <v>1113</v>
      </c>
      <c r="AW18" s="14" t="s">
        <v>1113</v>
      </c>
      <c r="AX18" s="14" t="s">
        <v>1136</v>
      </c>
      <c r="AY18" s="14" t="s">
        <v>1136</v>
      </c>
    </row>
    <row r="19" spans="1:51" x14ac:dyDescent="0.3">
      <c r="A19" s="13" t="s">
        <v>660</v>
      </c>
      <c r="B19" s="14" t="s">
        <v>686</v>
      </c>
      <c r="C19" s="14" t="s">
        <v>704</v>
      </c>
      <c r="D19" s="14" t="s">
        <v>704</v>
      </c>
      <c r="E19" s="14" t="s">
        <v>704</v>
      </c>
      <c r="F19" s="14" t="s">
        <v>686</v>
      </c>
      <c r="G19" s="14" t="s">
        <v>704</v>
      </c>
      <c r="H19" s="14" t="s">
        <v>704</v>
      </c>
      <c r="I19" s="14" t="s">
        <v>686</v>
      </c>
      <c r="J19" s="14" t="s">
        <v>686</v>
      </c>
      <c r="K19" s="14" t="s">
        <v>792</v>
      </c>
      <c r="L19" s="14" t="s">
        <v>792</v>
      </c>
      <c r="M19" s="14" t="s">
        <v>792</v>
      </c>
      <c r="N19" s="14" t="s">
        <v>792</v>
      </c>
      <c r="O19" s="14" t="s">
        <v>792</v>
      </c>
      <c r="P19" s="14" t="s">
        <v>792</v>
      </c>
      <c r="Q19" s="14" t="s">
        <v>792</v>
      </c>
      <c r="R19" s="14" t="s">
        <v>792</v>
      </c>
      <c r="S19" s="14" t="s">
        <v>792</v>
      </c>
      <c r="T19" s="14" t="s">
        <v>792</v>
      </c>
      <c r="U19" s="14" t="s">
        <v>792</v>
      </c>
      <c r="V19" s="14" t="s">
        <v>895</v>
      </c>
      <c r="W19" s="14" t="s">
        <v>792</v>
      </c>
      <c r="X19" s="14" t="s">
        <v>792</v>
      </c>
      <c r="Y19" s="14" t="s">
        <v>921</v>
      </c>
      <c r="Z19" s="14" t="s">
        <v>895</v>
      </c>
      <c r="AA19" s="14" t="s">
        <v>792</v>
      </c>
      <c r="AB19" s="14" t="s">
        <v>954</v>
      </c>
      <c r="AC19" s="14" t="s">
        <v>895</v>
      </c>
      <c r="AD19" s="14" t="s">
        <v>792</v>
      </c>
      <c r="AE19" s="14" t="s">
        <v>792</v>
      </c>
      <c r="AF19" s="14" t="s">
        <v>921</v>
      </c>
      <c r="AG19" s="14" t="s">
        <v>921</v>
      </c>
      <c r="AH19" s="14" t="s">
        <v>921</v>
      </c>
      <c r="AI19" s="14" t="s">
        <v>1021</v>
      </c>
      <c r="AJ19" s="14" t="s">
        <v>1027</v>
      </c>
      <c r="AK19" s="14" t="s">
        <v>921</v>
      </c>
      <c r="AL19" s="14" t="s">
        <v>895</v>
      </c>
      <c r="AM19" s="14" t="s">
        <v>792</v>
      </c>
      <c r="AN19" s="14" t="s">
        <v>954</v>
      </c>
      <c r="AO19" s="14" t="s">
        <v>1064</v>
      </c>
      <c r="AP19" s="14" t="s">
        <v>954</v>
      </c>
      <c r="AQ19" s="14" t="s">
        <v>661</v>
      </c>
      <c r="AR19" s="14" t="s">
        <v>1082</v>
      </c>
      <c r="AS19" s="14" t="s">
        <v>657</v>
      </c>
      <c r="AT19" s="14" t="s">
        <v>1090</v>
      </c>
      <c r="AU19" s="14" t="s">
        <v>661</v>
      </c>
      <c r="AV19" s="14" t="s">
        <v>657</v>
      </c>
      <c r="AW19" s="14" t="s">
        <v>1122</v>
      </c>
      <c r="AX19" s="14" t="s">
        <v>954</v>
      </c>
      <c r="AY19" s="14" t="s">
        <v>954</v>
      </c>
    </row>
    <row r="20" spans="1:51" ht="19.2" x14ac:dyDescent="0.3">
      <c r="A20" s="13" t="s">
        <v>662</v>
      </c>
      <c r="B20" s="14" t="s">
        <v>687</v>
      </c>
      <c r="C20" s="14" t="s">
        <v>663</v>
      </c>
      <c r="D20" s="14" t="s">
        <v>663</v>
      </c>
      <c r="E20" s="14" t="s">
        <v>663</v>
      </c>
      <c r="F20" s="14" t="s">
        <v>687</v>
      </c>
      <c r="G20" s="14" t="s">
        <v>663</v>
      </c>
      <c r="H20" s="14" t="s">
        <v>663</v>
      </c>
      <c r="I20" s="14" t="s">
        <v>766</v>
      </c>
      <c r="J20" s="14" t="s">
        <v>779</v>
      </c>
      <c r="K20" s="14" t="s">
        <v>663</v>
      </c>
      <c r="L20" s="14" t="s">
        <v>663</v>
      </c>
      <c r="M20" s="14" t="s">
        <v>663</v>
      </c>
      <c r="N20" s="14" t="s">
        <v>663</v>
      </c>
      <c r="O20" s="14" t="s">
        <v>663</v>
      </c>
      <c r="P20" s="14" t="s">
        <v>663</v>
      </c>
      <c r="Q20" s="14" t="s">
        <v>663</v>
      </c>
      <c r="R20" s="14" t="s">
        <v>663</v>
      </c>
      <c r="S20" s="14" t="s">
        <v>663</v>
      </c>
      <c r="T20" s="14" t="s">
        <v>663</v>
      </c>
      <c r="U20" s="14" t="s">
        <v>663</v>
      </c>
      <c r="V20" s="14" t="s">
        <v>663</v>
      </c>
      <c r="W20" s="14" t="s">
        <v>663</v>
      </c>
      <c r="X20" s="14" t="s">
        <v>663</v>
      </c>
      <c r="Y20" s="14" t="s">
        <v>663</v>
      </c>
      <c r="Z20" s="14" t="s">
        <v>663</v>
      </c>
      <c r="AA20" s="14" t="s">
        <v>663</v>
      </c>
      <c r="AB20" s="14" t="s">
        <v>663</v>
      </c>
      <c r="AC20" s="14" t="s">
        <v>663</v>
      </c>
      <c r="AD20" s="14" t="s">
        <v>663</v>
      </c>
      <c r="AE20" s="14" t="s">
        <v>663</v>
      </c>
      <c r="AF20" s="14" t="s">
        <v>663</v>
      </c>
      <c r="AG20" s="14" t="s">
        <v>663</v>
      </c>
      <c r="AH20" s="14" t="s">
        <v>663</v>
      </c>
      <c r="AI20" s="14" t="s">
        <v>663</v>
      </c>
      <c r="AJ20" s="14" t="s">
        <v>663</v>
      </c>
      <c r="AK20" s="14" t="s">
        <v>663</v>
      </c>
      <c r="AL20" s="14" t="s">
        <v>663</v>
      </c>
      <c r="AM20" s="14" t="s">
        <v>663</v>
      </c>
      <c r="AN20" s="14" t="s">
        <v>663</v>
      </c>
      <c r="AO20" s="14" t="s">
        <v>663</v>
      </c>
      <c r="AP20" s="14" t="s">
        <v>663</v>
      </c>
      <c r="AQ20" s="14" t="s">
        <v>663</v>
      </c>
      <c r="AR20" s="14" t="s">
        <v>1083</v>
      </c>
      <c r="AS20" s="14" t="s">
        <v>659</v>
      </c>
      <c r="AT20" s="14" t="s">
        <v>949</v>
      </c>
      <c r="AU20" s="14" t="s">
        <v>769</v>
      </c>
      <c r="AV20" s="14" t="s">
        <v>1114</v>
      </c>
      <c r="AW20" s="14" t="s">
        <v>1123</v>
      </c>
      <c r="AX20" s="14" t="s">
        <v>663</v>
      </c>
      <c r="AY20" s="14" t="s">
        <v>663</v>
      </c>
    </row>
    <row r="21" spans="1:51" ht="19.2" x14ac:dyDescent="0.3">
      <c r="A21" s="13" t="s">
        <v>664</v>
      </c>
      <c r="B21" s="14" t="s">
        <v>665</v>
      </c>
      <c r="C21" s="14" t="s">
        <v>665</v>
      </c>
      <c r="D21" s="14" t="s">
        <v>665</v>
      </c>
      <c r="E21" s="14" t="s">
        <v>665</v>
      </c>
      <c r="F21" s="14" t="s">
        <v>665</v>
      </c>
      <c r="G21" s="14" t="s">
        <v>665</v>
      </c>
      <c r="H21" s="14" t="s">
        <v>665</v>
      </c>
      <c r="I21" s="14" t="s">
        <v>767</v>
      </c>
      <c r="J21" s="14" t="s">
        <v>780</v>
      </c>
      <c r="K21" s="14" t="s">
        <v>665</v>
      </c>
      <c r="L21" s="14" t="s">
        <v>665</v>
      </c>
      <c r="M21" s="14" t="s">
        <v>665</v>
      </c>
      <c r="N21" s="14" t="s">
        <v>665</v>
      </c>
      <c r="O21" s="14" t="s">
        <v>665</v>
      </c>
      <c r="P21" s="14" t="s">
        <v>665</v>
      </c>
      <c r="Q21" s="14" t="s">
        <v>665</v>
      </c>
      <c r="R21" s="14" t="s">
        <v>665</v>
      </c>
      <c r="S21" s="14" t="s">
        <v>665</v>
      </c>
      <c r="T21" s="14" t="s">
        <v>665</v>
      </c>
      <c r="U21" s="14" t="s">
        <v>665</v>
      </c>
      <c r="V21" s="14" t="s">
        <v>665</v>
      </c>
      <c r="W21" s="14" t="s">
        <v>665</v>
      </c>
      <c r="X21" s="14" t="s">
        <v>665</v>
      </c>
      <c r="Y21" s="14" t="s">
        <v>665</v>
      </c>
      <c r="Z21" s="14" t="s">
        <v>665</v>
      </c>
      <c r="AA21" s="14" t="s">
        <v>665</v>
      </c>
      <c r="AB21" s="14" t="s">
        <v>665</v>
      </c>
      <c r="AC21" s="14" t="s">
        <v>665</v>
      </c>
      <c r="AD21" s="14" t="s">
        <v>665</v>
      </c>
      <c r="AE21" s="14" t="s">
        <v>665</v>
      </c>
      <c r="AF21" s="14" t="s">
        <v>665</v>
      </c>
      <c r="AG21" s="14" t="s">
        <v>665</v>
      </c>
      <c r="AH21" s="14" t="s">
        <v>665</v>
      </c>
      <c r="AI21" s="14" t="s">
        <v>665</v>
      </c>
      <c r="AJ21" s="14" t="s">
        <v>665</v>
      </c>
      <c r="AK21" s="14" t="s">
        <v>665</v>
      </c>
      <c r="AL21" s="14" t="s">
        <v>665</v>
      </c>
      <c r="AM21" s="14" t="s">
        <v>665</v>
      </c>
      <c r="AN21" s="14" t="s">
        <v>665</v>
      </c>
      <c r="AO21" s="14" t="s">
        <v>665</v>
      </c>
      <c r="AP21" s="14" t="s">
        <v>665</v>
      </c>
      <c r="AQ21" s="14" t="s">
        <v>665</v>
      </c>
      <c r="AR21" s="14" t="s">
        <v>661</v>
      </c>
      <c r="AS21" s="14" t="s">
        <v>661</v>
      </c>
      <c r="AT21" s="14" t="s">
        <v>661</v>
      </c>
      <c r="AU21" s="14" t="s">
        <v>663</v>
      </c>
      <c r="AV21" s="14" t="s">
        <v>954</v>
      </c>
      <c r="AW21" s="14" t="s">
        <v>954</v>
      </c>
      <c r="AX21" s="14" t="s">
        <v>665</v>
      </c>
      <c r="AY21" s="14" t="s">
        <v>665</v>
      </c>
    </row>
    <row r="22" spans="1:51" ht="19.2" x14ac:dyDescent="0.3">
      <c r="A22" s="13" t="s">
        <v>662</v>
      </c>
      <c r="B22" s="14" t="s">
        <v>663</v>
      </c>
      <c r="I22" s="14" t="s">
        <v>769</v>
      </c>
      <c r="J22" s="14" t="s">
        <v>769</v>
      </c>
      <c r="AR22" s="14" t="s">
        <v>663</v>
      </c>
      <c r="AS22" s="14" t="s">
        <v>663</v>
      </c>
      <c r="AT22" s="14" t="s">
        <v>663</v>
      </c>
      <c r="AU22" s="14" t="s">
        <v>665</v>
      </c>
      <c r="AV22" s="14" t="s">
        <v>663</v>
      </c>
      <c r="AW22" s="14" t="s">
        <v>663</v>
      </c>
      <c r="AX22" s="14" t="s">
        <v>1137</v>
      </c>
      <c r="AY22" s="14" t="s">
        <v>1145</v>
      </c>
    </row>
    <row r="23" spans="1:51" ht="19.2" x14ac:dyDescent="0.3">
      <c r="A23" s="13" t="s">
        <v>664</v>
      </c>
      <c r="B23" s="14" t="s">
        <v>665</v>
      </c>
      <c r="I23" s="14" t="s">
        <v>663</v>
      </c>
      <c r="J23" s="14" t="s">
        <v>663</v>
      </c>
      <c r="AR23" s="14" t="s">
        <v>665</v>
      </c>
      <c r="AS23" s="14" t="s">
        <v>665</v>
      </c>
      <c r="AT23" s="14" t="s">
        <v>665</v>
      </c>
      <c r="AV23" s="14" t="s">
        <v>665</v>
      </c>
      <c r="AW23" s="14" t="s">
        <v>665</v>
      </c>
      <c r="AX23" s="14" t="s">
        <v>1138</v>
      </c>
      <c r="AY23" s="14" t="s">
        <v>1146</v>
      </c>
    </row>
    <row r="24" spans="1:51" x14ac:dyDescent="0.3">
      <c r="I24" s="14" t="s">
        <v>665</v>
      </c>
      <c r="J24" s="14" t="s">
        <v>665</v>
      </c>
    </row>
    <row r="30" spans="1:51" ht="19.2" x14ac:dyDescent="0.3">
      <c r="A30" s="13" t="s">
        <v>628</v>
      </c>
      <c r="B30" t="s">
        <v>670</v>
      </c>
      <c r="C30" t="s">
        <v>690</v>
      </c>
      <c r="D30" t="s">
        <v>690</v>
      </c>
      <c r="E30" t="s">
        <v>690</v>
      </c>
      <c r="F30" t="s">
        <v>670</v>
      </c>
      <c r="G30" t="s">
        <v>690</v>
      </c>
      <c r="H30" t="s">
        <v>690</v>
      </c>
      <c r="I30" t="s">
        <v>753</v>
      </c>
      <c r="J30" t="s">
        <v>753</v>
      </c>
      <c r="K30" t="s">
        <v>690</v>
      </c>
      <c r="L30" t="s">
        <v>690</v>
      </c>
      <c r="M30" t="s">
        <v>690</v>
      </c>
      <c r="N30" t="s">
        <v>690</v>
      </c>
      <c r="O30" t="s">
        <v>690</v>
      </c>
      <c r="P30" t="s">
        <v>690</v>
      </c>
      <c r="Q30" t="s">
        <v>690</v>
      </c>
      <c r="R30" t="s">
        <v>690</v>
      </c>
      <c r="S30" t="s">
        <v>690</v>
      </c>
      <c r="T30" t="s">
        <v>790</v>
      </c>
      <c r="U30" t="s">
        <v>790</v>
      </c>
      <c r="V30" t="s">
        <v>790</v>
      </c>
      <c r="W30" t="s">
        <v>790</v>
      </c>
      <c r="X30" t="s">
        <v>790</v>
      </c>
      <c r="Y30" t="s">
        <v>790</v>
      </c>
      <c r="Z30" t="s">
        <v>790</v>
      </c>
      <c r="AA30" t="s">
        <v>790</v>
      </c>
      <c r="AB30" t="s">
        <v>941</v>
      </c>
      <c r="AC30" t="s">
        <v>790</v>
      </c>
      <c r="AD30" t="s">
        <v>790</v>
      </c>
      <c r="AE30" t="s">
        <v>790</v>
      </c>
      <c r="AF30" t="s">
        <v>985</v>
      </c>
      <c r="AG30" t="s">
        <v>985</v>
      </c>
      <c r="AH30" t="s">
        <v>985</v>
      </c>
      <c r="AI30" t="s">
        <v>985</v>
      </c>
      <c r="AJ30" t="s">
        <v>985</v>
      </c>
      <c r="AK30" t="s">
        <v>985</v>
      </c>
      <c r="AL30" t="s">
        <v>790</v>
      </c>
      <c r="AM30" t="s">
        <v>790</v>
      </c>
      <c r="AN30" t="s">
        <v>985</v>
      </c>
      <c r="AO30" t="s">
        <v>985</v>
      </c>
      <c r="AP30" t="s">
        <v>985</v>
      </c>
      <c r="AQ30" t="s">
        <v>985</v>
      </c>
      <c r="AR30" t="s">
        <v>629</v>
      </c>
      <c r="AS30" t="s">
        <v>629</v>
      </c>
      <c r="AT30" t="s">
        <v>629</v>
      </c>
      <c r="AU30" t="s">
        <v>1093</v>
      </c>
      <c r="AV30" t="s">
        <v>629</v>
      </c>
      <c r="AW30" t="s">
        <v>629</v>
      </c>
      <c r="AX30" t="s">
        <v>1126</v>
      </c>
      <c r="AY30" t="s">
        <v>1126</v>
      </c>
    </row>
    <row r="31" spans="1:51" ht="19.2" x14ac:dyDescent="0.3">
      <c r="A31" s="13" t="s">
        <v>630</v>
      </c>
      <c r="B31" t="s">
        <v>671</v>
      </c>
      <c r="C31" t="s">
        <v>691</v>
      </c>
      <c r="D31" t="s">
        <v>691</v>
      </c>
      <c r="E31" t="s">
        <v>691</v>
      </c>
      <c r="F31" t="s">
        <v>724</v>
      </c>
      <c r="G31" t="s">
        <v>735</v>
      </c>
      <c r="H31" t="s">
        <v>735</v>
      </c>
      <c r="I31" t="s">
        <v>754</v>
      </c>
      <c r="J31" t="s">
        <v>754</v>
      </c>
      <c r="K31" t="s">
        <v>783</v>
      </c>
      <c r="L31" t="s">
        <v>783</v>
      </c>
      <c r="M31" t="s">
        <v>783</v>
      </c>
      <c r="N31" t="s">
        <v>783</v>
      </c>
      <c r="O31" t="s">
        <v>783</v>
      </c>
      <c r="P31" t="s">
        <v>828</v>
      </c>
      <c r="Q31" t="s">
        <v>828</v>
      </c>
      <c r="R31" t="s">
        <v>828</v>
      </c>
      <c r="S31" t="s">
        <v>828</v>
      </c>
      <c r="T31" t="s">
        <v>861</v>
      </c>
      <c r="U31" t="s">
        <v>861</v>
      </c>
      <c r="V31" t="s">
        <v>885</v>
      </c>
      <c r="W31" t="s">
        <v>885</v>
      </c>
      <c r="X31" t="s">
        <v>885</v>
      </c>
      <c r="Y31" t="s">
        <v>912</v>
      </c>
      <c r="Z31" t="s">
        <v>912</v>
      </c>
      <c r="AA31" t="s">
        <v>912</v>
      </c>
      <c r="AB31" t="s">
        <v>942</v>
      </c>
      <c r="AC31" t="s">
        <v>957</v>
      </c>
      <c r="AD31" t="s">
        <v>957</v>
      </c>
      <c r="AE31" t="s">
        <v>957</v>
      </c>
      <c r="AF31" t="s">
        <v>986</v>
      </c>
      <c r="AG31" t="s">
        <v>986</v>
      </c>
      <c r="AH31" t="s">
        <v>986</v>
      </c>
      <c r="AI31" t="s">
        <v>1012</v>
      </c>
      <c r="AJ31" t="s">
        <v>1012</v>
      </c>
      <c r="AK31" t="s">
        <v>1012</v>
      </c>
      <c r="AL31" t="s">
        <v>1034</v>
      </c>
      <c r="AM31" t="s">
        <v>1034</v>
      </c>
      <c r="AN31" t="s">
        <v>1046</v>
      </c>
      <c r="AO31" t="s">
        <v>1046</v>
      </c>
      <c r="AP31" t="s">
        <v>1046</v>
      </c>
      <c r="AQ31" t="s">
        <v>1046</v>
      </c>
      <c r="AR31" t="s">
        <v>631</v>
      </c>
      <c r="AS31" t="s">
        <v>631</v>
      </c>
      <c r="AT31" t="s">
        <v>631</v>
      </c>
      <c r="AU31" t="s">
        <v>1094</v>
      </c>
      <c r="AV31" t="s">
        <v>1106</v>
      </c>
      <c r="AW31" t="s">
        <v>1106</v>
      </c>
      <c r="AX31" t="s">
        <v>1127</v>
      </c>
      <c r="AY31" t="s">
        <v>1127</v>
      </c>
    </row>
    <row r="32" spans="1:51" ht="19.2" x14ac:dyDescent="0.3">
      <c r="A32" s="13" t="s">
        <v>632</v>
      </c>
      <c r="B32">
        <v>9</v>
      </c>
      <c r="C32">
        <v>12</v>
      </c>
      <c r="D32">
        <v>12</v>
      </c>
      <c r="E32">
        <v>12</v>
      </c>
      <c r="F32">
        <v>9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v>12</v>
      </c>
      <c r="Q32">
        <v>12</v>
      </c>
      <c r="R32">
        <v>12</v>
      </c>
      <c r="S32">
        <v>12</v>
      </c>
      <c r="T32">
        <v>12</v>
      </c>
      <c r="U32">
        <v>12</v>
      </c>
      <c r="V32">
        <v>12</v>
      </c>
      <c r="W32">
        <v>12</v>
      </c>
      <c r="X32">
        <v>12</v>
      </c>
      <c r="Y32">
        <v>12</v>
      </c>
      <c r="Z32">
        <v>12</v>
      </c>
      <c r="AA32">
        <v>12</v>
      </c>
      <c r="AB32">
        <v>12</v>
      </c>
      <c r="AC32">
        <v>12</v>
      </c>
      <c r="AD32">
        <v>12</v>
      </c>
      <c r="AE32">
        <v>12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v>12</v>
      </c>
      <c r="AT32">
        <v>12</v>
      </c>
      <c r="AU32">
        <v>12</v>
      </c>
      <c r="AV32">
        <v>12</v>
      </c>
      <c r="AW32">
        <v>12</v>
      </c>
      <c r="AX32">
        <v>12</v>
      </c>
      <c r="AY32">
        <v>12</v>
      </c>
    </row>
    <row r="33" spans="1:51" ht="19.2" x14ac:dyDescent="0.3">
      <c r="A33" s="13" t="s">
        <v>755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>
        <v>16</v>
      </c>
      <c r="J33">
        <v>16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</row>
    <row r="34" spans="1:51" x14ac:dyDescent="0.3">
      <c r="A34" s="13" t="s">
        <v>634</v>
      </c>
      <c r="B34" t="s">
        <v>672</v>
      </c>
      <c r="C34" t="s">
        <v>692</v>
      </c>
      <c r="D34" t="s">
        <v>708</v>
      </c>
      <c r="E34" t="s">
        <v>717</v>
      </c>
      <c r="F34" t="s">
        <v>725</v>
      </c>
      <c r="G34" t="s">
        <v>692</v>
      </c>
      <c r="H34" t="s">
        <v>745</v>
      </c>
      <c r="I34" t="s">
        <v>756</v>
      </c>
      <c r="J34" t="s">
        <v>772</v>
      </c>
      <c r="K34" t="s">
        <v>784</v>
      </c>
      <c r="L34" t="s">
        <v>795</v>
      </c>
      <c r="M34" t="s">
        <v>802</v>
      </c>
      <c r="N34" t="s">
        <v>811</v>
      </c>
      <c r="O34" t="s">
        <v>820</v>
      </c>
      <c r="P34" t="s">
        <v>829</v>
      </c>
      <c r="Q34" t="s">
        <v>820</v>
      </c>
      <c r="R34" t="s">
        <v>846</v>
      </c>
      <c r="S34" t="s">
        <v>853</v>
      </c>
      <c r="T34" t="s">
        <v>862</v>
      </c>
      <c r="U34" t="s">
        <v>876</v>
      </c>
      <c r="V34" t="s">
        <v>886</v>
      </c>
      <c r="W34" t="s">
        <v>898</v>
      </c>
      <c r="X34" t="s">
        <v>811</v>
      </c>
      <c r="Y34" t="s">
        <v>853</v>
      </c>
      <c r="Z34" t="s">
        <v>924</v>
      </c>
      <c r="AA34" t="s">
        <v>933</v>
      </c>
      <c r="AB34" t="s">
        <v>943</v>
      </c>
      <c r="AC34" t="s">
        <v>924</v>
      </c>
      <c r="AD34" t="s">
        <v>968</v>
      </c>
      <c r="AE34" t="s">
        <v>976</v>
      </c>
      <c r="AF34" t="s">
        <v>635</v>
      </c>
      <c r="AG34" t="s">
        <v>898</v>
      </c>
      <c r="AH34" t="s">
        <v>811</v>
      </c>
      <c r="AI34" t="s">
        <v>635</v>
      </c>
      <c r="AJ34" t="s">
        <v>898</v>
      </c>
      <c r="AK34" t="s">
        <v>811</v>
      </c>
      <c r="AL34" t="s">
        <v>933</v>
      </c>
      <c r="AM34" t="s">
        <v>943</v>
      </c>
      <c r="AN34" t="s">
        <v>820</v>
      </c>
      <c r="AO34" t="s">
        <v>1059</v>
      </c>
      <c r="AP34" t="s">
        <v>853</v>
      </c>
      <c r="AQ34" t="s">
        <v>811</v>
      </c>
      <c r="AR34" t="s">
        <v>795</v>
      </c>
      <c r="AS34" t="s">
        <v>635</v>
      </c>
      <c r="AT34" t="s">
        <v>876</v>
      </c>
      <c r="AU34" t="s">
        <v>1095</v>
      </c>
      <c r="AV34" t="s">
        <v>886</v>
      </c>
      <c r="AW34" t="s">
        <v>1059</v>
      </c>
      <c r="AX34" t="s">
        <v>820</v>
      </c>
      <c r="AY34" t="s">
        <v>802</v>
      </c>
    </row>
    <row r="35" spans="1:51" x14ac:dyDescent="0.3">
      <c r="A35" s="13" t="s">
        <v>636</v>
      </c>
      <c r="B35" t="s">
        <v>673</v>
      </c>
      <c r="C35" t="s">
        <v>693</v>
      </c>
      <c r="D35" t="s">
        <v>709</v>
      </c>
      <c r="E35" t="s">
        <v>718</v>
      </c>
      <c r="F35" t="s">
        <v>726</v>
      </c>
      <c r="G35" t="s">
        <v>693</v>
      </c>
      <c r="H35" t="s">
        <v>746</v>
      </c>
      <c r="I35" t="s">
        <v>757</v>
      </c>
      <c r="J35" t="s">
        <v>773</v>
      </c>
      <c r="K35" t="s">
        <v>693</v>
      </c>
      <c r="L35" t="s">
        <v>796</v>
      </c>
      <c r="M35" t="s">
        <v>803</v>
      </c>
      <c r="N35" t="s">
        <v>812</v>
      </c>
      <c r="O35" t="s">
        <v>821</v>
      </c>
      <c r="P35" t="s">
        <v>796</v>
      </c>
      <c r="Q35" t="s">
        <v>821</v>
      </c>
      <c r="R35" t="s">
        <v>847</v>
      </c>
      <c r="S35" t="s">
        <v>854</v>
      </c>
      <c r="T35" t="s">
        <v>863</v>
      </c>
      <c r="U35" t="s">
        <v>877</v>
      </c>
      <c r="V35" t="s">
        <v>887</v>
      </c>
      <c r="W35" t="s">
        <v>899</v>
      </c>
      <c r="X35" t="s">
        <v>905</v>
      </c>
      <c r="Y35" t="s">
        <v>913</v>
      </c>
      <c r="Z35" t="s">
        <v>905</v>
      </c>
      <c r="AA35" t="s">
        <v>913</v>
      </c>
      <c r="AB35" t="s">
        <v>944</v>
      </c>
      <c r="AC35" t="s">
        <v>958</v>
      </c>
      <c r="AD35" t="s">
        <v>969</v>
      </c>
      <c r="AE35" t="s">
        <v>977</v>
      </c>
      <c r="AF35" t="s">
        <v>913</v>
      </c>
      <c r="AG35" t="s">
        <v>998</v>
      </c>
      <c r="AH35" t="s">
        <v>1005</v>
      </c>
      <c r="AI35" t="s">
        <v>913</v>
      </c>
      <c r="AJ35" t="s">
        <v>969</v>
      </c>
      <c r="AK35" t="s">
        <v>977</v>
      </c>
      <c r="AL35" t="s">
        <v>913</v>
      </c>
      <c r="AM35" t="s">
        <v>998</v>
      </c>
      <c r="AN35" t="s">
        <v>1047</v>
      </c>
      <c r="AO35" t="s">
        <v>1060</v>
      </c>
      <c r="AP35" t="s">
        <v>998</v>
      </c>
      <c r="AQ35" t="s">
        <v>1072</v>
      </c>
      <c r="AR35" t="s">
        <v>1078</v>
      </c>
      <c r="AS35" t="s">
        <v>637</v>
      </c>
      <c r="AT35" t="s">
        <v>637</v>
      </c>
      <c r="AU35" t="s">
        <v>1096</v>
      </c>
      <c r="AV35" t="s">
        <v>1107</v>
      </c>
      <c r="AW35" t="s">
        <v>1117</v>
      </c>
      <c r="AX35" t="s">
        <v>1128</v>
      </c>
      <c r="AY35" t="s">
        <v>1141</v>
      </c>
    </row>
    <row r="36" spans="1:51" x14ac:dyDescent="0.3">
      <c r="A36" s="13" t="s">
        <v>638</v>
      </c>
      <c r="B36" t="s">
        <v>674</v>
      </c>
      <c r="C36" t="s">
        <v>694</v>
      </c>
      <c r="D36" t="s">
        <v>710</v>
      </c>
      <c r="E36" t="s">
        <v>719</v>
      </c>
      <c r="F36" t="s">
        <v>727</v>
      </c>
      <c r="G36" t="s">
        <v>736</v>
      </c>
      <c r="H36" t="s">
        <v>747</v>
      </c>
      <c r="I36" t="s">
        <v>758</v>
      </c>
      <c r="J36" t="s">
        <v>774</v>
      </c>
      <c r="K36" t="s">
        <v>785</v>
      </c>
      <c r="L36" t="s">
        <v>797</v>
      </c>
      <c r="M36" t="s">
        <v>804</v>
      </c>
      <c r="N36" t="s">
        <v>813</v>
      </c>
      <c r="O36" t="s">
        <v>822</v>
      </c>
      <c r="P36" t="s">
        <v>830</v>
      </c>
      <c r="Q36" t="s">
        <v>840</v>
      </c>
      <c r="R36" t="s">
        <v>848</v>
      </c>
      <c r="S36" t="s">
        <v>822</v>
      </c>
      <c r="T36" t="s">
        <v>864</v>
      </c>
      <c r="U36" t="s">
        <v>878</v>
      </c>
      <c r="V36" t="s">
        <v>888</v>
      </c>
      <c r="W36" t="s">
        <v>900</v>
      </c>
      <c r="X36" t="s">
        <v>878</v>
      </c>
      <c r="Y36" t="s">
        <v>914</v>
      </c>
      <c r="Z36" t="s">
        <v>925</v>
      </c>
      <c r="AA36" t="s">
        <v>934</v>
      </c>
      <c r="AB36" t="s">
        <v>945</v>
      </c>
      <c r="AC36" t="s">
        <v>959</v>
      </c>
      <c r="AD36" t="s">
        <v>925</v>
      </c>
      <c r="AE36" t="s">
        <v>978</v>
      </c>
      <c r="AF36" t="s">
        <v>987</v>
      </c>
      <c r="AG36" t="s">
        <v>999</v>
      </c>
      <c r="AH36" t="s">
        <v>1006</v>
      </c>
      <c r="AI36" t="s">
        <v>1013</v>
      </c>
      <c r="AJ36" t="s">
        <v>1024</v>
      </c>
      <c r="AK36" t="s">
        <v>1030</v>
      </c>
      <c r="AL36" t="s">
        <v>1035</v>
      </c>
      <c r="AM36" t="s">
        <v>1041</v>
      </c>
      <c r="AN36" t="s">
        <v>1048</v>
      </c>
      <c r="AO36" t="s">
        <v>1013</v>
      </c>
      <c r="AP36" t="s">
        <v>1067</v>
      </c>
      <c r="AQ36" t="s">
        <v>1073</v>
      </c>
      <c r="AR36" t="s">
        <v>1079</v>
      </c>
      <c r="AS36" t="s">
        <v>639</v>
      </c>
      <c r="AT36" t="s">
        <v>1086</v>
      </c>
      <c r="AU36" t="s">
        <v>1097</v>
      </c>
      <c r="AV36" t="s">
        <v>1108</v>
      </c>
      <c r="AW36" t="s">
        <v>1118</v>
      </c>
      <c r="AX36" t="s">
        <v>1129</v>
      </c>
      <c r="AY36" t="s">
        <v>1142</v>
      </c>
    </row>
    <row r="37" spans="1:51" ht="28.8" x14ac:dyDescent="0.3">
      <c r="A37" s="13" t="s">
        <v>640</v>
      </c>
      <c r="B37" t="e">
        <v>#N/A</v>
      </c>
      <c r="C37" t="s">
        <v>695</v>
      </c>
      <c r="D37" t="s">
        <v>711</v>
      </c>
      <c r="E37" t="s">
        <v>720</v>
      </c>
      <c r="F37" t="e">
        <v>#N/A</v>
      </c>
      <c r="G37" t="s">
        <v>737</v>
      </c>
      <c r="H37" t="s">
        <v>711</v>
      </c>
      <c r="I37" t="s">
        <v>759</v>
      </c>
      <c r="J37" t="s">
        <v>775</v>
      </c>
      <c r="K37" t="s">
        <v>737</v>
      </c>
      <c r="L37" t="s">
        <v>798</v>
      </c>
      <c r="M37" t="s">
        <v>805</v>
      </c>
      <c r="N37" t="s">
        <v>814</v>
      </c>
      <c r="O37" t="s">
        <v>823</v>
      </c>
      <c r="P37" t="s">
        <v>831</v>
      </c>
      <c r="Q37" t="s">
        <v>823</v>
      </c>
      <c r="R37" t="s">
        <v>849</v>
      </c>
      <c r="S37" t="s">
        <v>855</v>
      </c>
      <c r="T37" t="s">
        <v>866</v>
      </c>
      <c r="U37" t="s">
        <v>879</v>
      </c>
      <c r="V37" t="s">
        <v>889</v>
      </c>
      <c r="W37" t="s">
        <v>849</v>
      </c>
      <c r="X37" t="s">
        <v>906</v>
      </c>
      <c r="Y37" t="s">
        <v>915</v>
      </c>
      <c r="Z37" t="s">
        <v>926</v>
      </c>
      <c r="AA37" t="s">
        <v>935</v>
      </c>
      <c r="AB37" t="e">
        <v>#N/A</v>
      </c>
      <c r="AC37" t="s">
        <v>960</v>
      </c>
      <c r="AD37" t="s">
        <v>970</v>
      </c>
      <c r="AE37" t="s">
        <v>979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s">
        <v>1036</v>
      </c>
      <c r="AM37" t="s">
        <v>1042</v>
      </c>
      <c r="AN37" t="e">
        <v>#N/A</v>
      </c>
      <c r="AO37" t="e">
        <v>#N/A</v>
      </c>
      <c r="AP37" t="e">
        <v>#N/A</v>
      </c>
      <c r="AQ37" t="e">
        <v>#N/A</v>
      </c>
      <c r="AR37" t="s">
        <v>1080</v>
      </c>
      <c r="AS37" t="s">
        <v>641</v>
      </c>
      <c r="AT37" t="s">
        <v>1087</v>
      </c>
      <c r="AU37" t="s">
        <v>1098</v>
      </c>
      <c r="AV37" t="s">
        <v>641</v>
      </c>
      <c r="AW37" t="s">
        <v>1119</v>
      </c>
      <c r="AX37" t="s">
        <v>1130</v>
      </c>
      <c r="AY37" t="s">
        <v>1143</v>
      </c>
    </row>
    <row r="38" spans="1:51" ht="28.8" x14ac:dyDescent="0.3">
      <c r="A38" s="13" t="s">
        <v>677</v>
      </c>
      <c r="B38" t="s">
        <v>678</v>
      </c>
      <c r="C38" t="s">
        <v>696</v>
      </c>
      <c r="D38" t="s">
        <v>712</v>
      </c>
      <c r="E38" t="s">
        <v>721</v>
      </c>
      <c r="F38" t="s">
        <v>678</v>
      </c>
      <c r="G38" t="s">
        <v>738</v>
      </c>
      <c r="H38" t="s">
        <v>748</v>
      </c>
      <c r="I38" t="s">
        <v>760</v>
      </c>
      <c r="J38" t="s">
        <v>776</v>
      </c>
      <c r="K38" t="s">
        <v>786</v>
      </c>
      <c r="L38" t="s">
        <v>799</v>
      </c>
      <c r="M38" t="s">
        <v>806</v>
      </c>
      <c r="N38" t="s">
        <v>815</v>
      </c>
      <c r="O38" t="s">
        <v>806</v>
      </c>
      <c r="P38" t="s">
        <v>832</v>
      </c>
      <c r="Q38" t="s">
        <v>841</v>
      </c>
      <c r="R38" t="s">
        <v>850</v>
      </c>
      <c r="S38" t="s">
        <v>856</v>
      </c>
      <c r="T38" t="s">
        <v>867</v>
      </c>
      <c r="U38" t="s">
        <v>880</v>
      </c>
      <c r="V38" t="s">
        <v>880</v>
      </c>
      <c r="W38" t="s">
        <v>643</v>
      </c>
      <c r="X38" t="s">
        <v>907</v>
      </c>
      <c r="Y38" t="s">
        <v>916</v>
      </c>
      <c r="Z38" t="s">
        <v>927</v>
      </c>
      <c r="AA38" t="s">
        <v>936</v>
      </c>
      <c r="AB38" t="s">
        <v>947</v>
      </c>
      <c r="AC38" t="s">
        <v>961</v>
      </c>
      <c r="AD38" t="s">
        <v>971</v>
      </c>
      <c r="AE38" t="s">
        <v>980</v>
      </c>
      <c r="AF38" t="s">
        <v>815</v>
      </c>
      <c r="AG38" t="s">
        <v>927</v>
      </c>
      <c r="AH38" t="s">
        <v>1008</v>
      </c>
      <c r="AI38" t="s">
        <v>1015</v>
      </c>
      <c r="AJ38" t="s">
        <v>1026</v>
      </c>
      <c r="AK38" t="s">
        <v>936</v>
      </c>
      <c r="AL38" t="s">
        <v>961</v>
      </c>
      <c r="AM38" t="s">
        <v>1043</v>
      </c>
      <c r="AN38" t="s">
        <v>1015</v>
      </c>
      <c r="AO38" t="s">
        <v>850</v>
      </c>
      <c r="AP38" t="s">
        <v>1026</v>
      </c>
      <c r="AQ38" t="s">
        <v>643</v>
      </c>
      <c r="AR38" t="s">
        <v>880</v>
      </c>
      <c r="AS38" t="s">
        <v>643</v>
      </c>
      <c r="AT38" t="s">
        <v>1088</v>
      </c>
      <c r="AU38" t="s">
        <v>815</v>
      </c>
      <c r="AV38" t="s">
        <v>1109</v>
      </c>
      <c r="AW38" t="s">
        <v>961</v>
      </c>
      <c r="AX38" t="s">
        <v>961</v>
      </c>
      <c r="AY38" t="s">
        <v>815</v>
      </c>
    </row>
    <row r="39" spans="1:51" ht="28.8" x14ac:dyDescent="0.3">
      <c r="A39" s="13" t="s">
        <v>644</v>
      </c>
      <c r="B39" t="s">
        <v>679</v>
      </c>
      <c r="C39" t="s">
        <v>697</v>
      </c>
      <c r="D39" t="s">
        <v>713</v>
      </c>
      <c r="E39" t="s">
        <v>713</v>
      </c>
      <c r="F39" t="s">
        <v>728</v>
      </c>
      <c r="G39" t="s">
        <v>697</v>
      </c>
      <c r="H39" t="s">
        <v>749</v>
      </c>
      <c r="I39" t="s">
        <v>713</v>
      </c>
      <c r="J39" t="s">
        <v>777</v>
      </c>
      <c r="K39" t="s">
        <v>787</v>
      </c>
      <c r="L39" t="s">
        <v>787</v>
      </c>
      <c r="M39" t="s">
        <v>807</v>
      </c>
      <c r="N39" t="s">
        <v>816</v>
      </c>
      <c r="O39" t="s">
        <v>824</v>
      </c>
      <c r="P39" t="s">
        <v>833</v>
      </c>
      <c r="Q39" t="s">
        <v>842</v>
      </c>
      <c r="R39" t="s">
        <v>824</v>
      </c>
      <c r="S39" t="s">
        <v>857</v>
      </c>
      <c r="T39" t="s">
        <v>868</v>
      </c>
      <c r="U39" t="s">
        <v>881</v>
      </c>
      <c r="V39" t="s">
        <v>890</v>
      </c>
      <c r="W39" t="s">
        <v>901</v>
      </c>
      <c r="X39" t="s">
        <v>908</v>
      </c>
      <c r="Y39" t="s">
        <v>901</v>
      </c>
      <c r="Z39" t="s">
        <v>928</v>
      </c>
      <c r="AA39" t="s">
        <v>937</v>
      </c>
      <c r="AB39" t="s">
        <v>948</v>
      </c>
      <c r="AC39" t="s">
        <v>937</v>
      </c>
      <c r="AD39" t="s">
        <v>972</v>
      </c>
      <c r="AE39" t="s">
        <v>981</v>
      </c>
      <c r="AF39" t="s">
        <v>972</v>
      </c>
      <c r="AG39" t="s">
        <v>1001</v>
      </c>
      <c r="AH39" t="s">
        <v>1009</v>
      </c>
      <c r="AI39" t="s">
        <v>1016</v>
      </c>
      <c r="AJ39" t="s">
        <v>1001</v>
      </c>
      <c r="AK39" t="s">
        <v>948</v>
      </c>
      <c r="AL39" t="s">
        <v>937</v>
      </c>
      <c r="AM39" t="s">
        <v>972</v>
      </c>
      <c r="AN39" t="s">
        <v>1050</v>
      </c>
      <c r="AO39" t="s">
        <v>1050</v>
      </c>
      <c r="AP39" t="s">
        <v>972</v>
      </c>
      <c r="AQ39" t="s">
        <v>981</v>
      </c>
      <c r="AR39" t="s">
        <v>972</v>
      </c>
      <c r="AS39" t="s">
        <v>645</v>
      </c>
      <c r="AT39" t="s">
        <v>981</v>
      </c>
      <c r="AU39" t="s">
        <v>972</v>
      </c>
      <c r="AV39" t="s">
        <v>645</v>
      </c>
      <c r="AW39" t="s">
        <v>1009</v>
      </c>
      <c r="AX39" t="s">
        <v>1131</v>
      </c>
      <c r="AY39" t="s">
        <v>1009</v>
      </c>
    </row>
    <row r="40" spans="1:51" ht="28.8" x14ac:dyDescent="0.3">
      <c r="A40" s="13" t="s">
        <v>646</v>
      </c>
      <c r="B40" t="s">
        <v>680</v>
      </c>
      <c r="C40" t="s">
        <v>698</v>
      </c>
      <c r="D40" t="s">
        <v>714</v>
      </c>
      <c r="E40" t="s">
        <v>714</v>
      </c>
      <c r="F40" t="s">
        <v>729</v>
      </c>
      <c r="G40" t="s">
        <v>739</v>
      </c>
      <c r="H40" t="s">
        <v>750</v>
      </c>
      <c r="I40" t="s">
        <v>761</v>
      </c>
      <c r="J40" t="s">
        <v>778</v>
      </c>
      <c r="K40" t="s">
        <v>788</v>
      </c>
      <c r="L40" t="s">
        <v>788</v>
      </c>
      <c r="M40" t="s">
        <v>808</v>
      </c>
      <c r="N40" t="s">
        <v>817</v>
      </c>
      <c r="O40" t="s">
        <v>825</v>
      </c>
      <c r="P40" t="s">
        <v>834</v>
      </c>
      <c r="Q40" t="s">
        <v>843</v>
      </c>
      <c r="R40" t="s">
        <v>825</v>
      </c>
      <c r="S40" t="s">
        <v>858</v>
      </c>
      <c r="T40" t="s">
        <v>825</v>
      </c>
      <c r="U40" t="s">
        <v>882</v>
      </c>
      <c r="V40" t="s">
        <v>891</v>
      </c>
      <c r="W40" t="s">
        <v>902</v>
      </c>
      <c r="X40" t="s">
        <v>909</v>
      </c>
      <c r="Y40" t="s">
        <v>917</v>
      </c>
      <c r="Z40" t="s">
        <v>929</v>
      </c>
      <c r="AA40" t="s">
        <v>938</v>
      </c>
      <c r="AB40" t="s">
        <v>949</v>
      </c>
      <c r="AC40" t="s">
        <v>962</v>
      </c>
      <c r="AD40" t="s">
        <v>973</v>
      </c>
      <c r="AE40" t="s">
        <v>982</v>
      </c>
      <c r="AF40" t="s">
        <v>990</v>
      </c>
      <c r="AG40" t="s">
        <v>1002</v>
      </c>
      <c r="AH40" t="s">
        <v>990</v>
      </c>
      <c r="AI40" t="s">
        <v>1017</v>
      </c>
      <c r="AJ40" t="s">
        <v>1017</v>
      </c>
      <c r="AK40" t="s">
        <v>1017</v>
      </c>
      <c r="AL40" t="s">
        <v>973</v>
      </c>
      <c r="AM40" t="s">
        <v>982</v>
      </c>
      <c r="AN40" t="s">
        <v>1051</v>
      </c>
      <c r="AO40" t="s">
        <v>1062</v>
      </c>
      <c r="AP40" t="s">
        <v>1069</v>
      </c>
      <c r="AQ40" t="s">
        <v>1075</v>
      </c>
      <c r="AR40" t="s">
        <v>1081</v>
      </c>
      <c r="AS40" t="s">
        <v>647</v>
      </c>
      <c r="AT40" t="s">
        <v>1089</v>
      </c>
      <c r="AU40" t="s">
        <v>1099</v>
      </c>
      <c r="AV40" t="s">
        <v>1110</v>
      </c>
      <c r="AW40" t="s">
        <v>1120</v>
      </c>
      <c r="AX40" t="s">
        <v>1132</v>
      </c>
      <c r="AY40" t="s">
        <v>1144</v>
      </c>
    </row>
    <row r="41" spans="1:51" x14ac:dyDescent="0.3">
      <c r="A41" s="13" t="s">
        <v>9</v>
      </c>
      <c r="B41" t="s">
        <v>681</v>
      </c>
      <c r="C41" t="s">
        <v>699</v>
      </c>
      <c r="D41" t="s">
        <v>699</v>
      </c>
      <c r="E41" t="s">
        <v>699</v>
      </c>
      <c r="F41" t="s">
        <v>730</v>
      </c>
      <c r="G41" t="s">
        <v>740</v>
      </c>
      <c r="H41" t="s">
        <v>740</v>
      </c>
      <c r="I41" t="s">
        <v>762</v>
      </c>
      <c r="J41" t="s">
        <v>762</v>
      </c>
      <c r="K41" t="s">
        <v>789</v>
      </c>
      <c r="L41" t="s">
        <v>789</v>
      </c>
      <c r="M41" t="s">
        <v>789</v>
      </c>
      <c r="N41" t="s">
        <v>789</v>
      </c>
      <c r="O41" t="s">
        <v>789</v>
      </c>
      <c r="P41" t="s">
        <v>835</v>
      </c>
      <c r="Q41" t="s">
        <v>835</v>
      </c>
      <c r="R41" t="s">
        <v>835</v>
      </c>
      <c r="S41" t="s">
        <v>835</v>
      </c>
      <c r="T41" t="s">
        <v>869</v>
      </c>
      <c r="U41" t="s">
        <v>869</v>
      </c>
      <c r="V41" t="s">
        <v>892</v>
      </c>
      <c r="W41" t="s">
        <v>892</v>
      </c>
      <c r="X41" t="s">
        <v>892</v>
      </c>
      <c r="Y41" t="s">
        <v>918</v>
      </c>
      <c r="Z41" t="s">
        <v>918</v>
      </c>
      <c r="AA41" t="s">
        <v>918</v>
      </c>
      <c r="AB41" t="s">
        <v>950</v>
      </c>
      <c r="AC41" t="s">
        <v>963</v>
      </c>
      <c r="AD41" t="s">
        <v>963</v>
      </c>
      <c r="AE41" t="s">
        <v>963</v>
      </c>
      <c r="AF41" t="s">
        <v>991</v>
      </c>
      <c r="AG41" t="s">
        <v>991</v>
      </c>
      <c r="AH41" t="s">
        <v>991</v>
      </c>
      <c r="AI41" t="s">
        <v>1018</v>
      </c>
      <c r="AJ41" t="s">
        <v>1018</v>
      </c>
      <c r="AK41" t="s">
        <v>1018</v>
      </c>
      <c r="AL41" t="s">
        <v>1037</v>
      </c>
      <c r="AM41" t="s">
        <v>1037</v>
      </c>
      <c r="AN41" t="s">
        <v>1052</v>
      </c>
      <c r="AO41" t="s">
        <v>1063</v>
      </c>
      <c r="AP41" t="s">
        <v>1063</v>
      </c>
      <c r="AQ41" t="s">
        <v>1063</v>
      </c>
      <c r="AR41" t="s">
        <v>648</v>
      </c>
      <c r="AS41" t="s">
        <v>648</v>
      </c>
      <c r="AT41" t="s">
        <v>648</v>
      </c>
      <c r="AU41" t="s">
        <v>1100</v>
      </c>
      <c r="AV41" t="s">
        <v>1111</v>
      </c>
      <c r="AW41" t="s">
        <v>1111</v>
      </c>
      <c r="AX41" t="s">
        <v>1133</v>
      </c>
      <c r="AY41" t="s">
        <v>1133</v>
      </c>
    </row>
    <row r="42" spans="1:51" ht="19.2" x14ac:dyDescent="0.3">
      <c r="A42" s="13" t="s">
        <v>649</v>
      </c>
      <c r="B42" t="s">
        <v>682</v>
      </c>
      <c r="C42" t="s">
        <v>700</v>
      </c>
      <c r="D42" t="s">
        <v>700</v>
      </c>
      <c r="E42" t="s">
        <v>700</v>
      </c>
      <c r="F42" t="s">
        <v>682</v>
      </c>
      <c r="G42" t="s">
        <v>700</v>
      </c>
      <c r="H42" t="s">
        <v>700</v>
      </c>
      <c r="I42" t="s">
        <v>763</v>
      </c>
      <c r="J42" t="s">
        <v>763</v>
      </c>
      <c r="K42" t="s">
        <v>700</v>
      </c>
      <c r="L42" t="s">
        <v>700</v>
      </c>
      <c r="M42" t="s">
        <v>700</v>
      </c>
      <c r="N42" t="s">
        <v>700</v>
      </c>
      <c r="O42" t="s">
        <v>700</v>
      </c>
      <c r="P42" t="s">
        <v>700</v>
      </c>
      <c r="Q42" t="s">
        <v>700</v>
      </c>
      <c r="R42" t="s">
        <v>700</v>
      </c>
      <c r="S42" t="s">
        <v>700</v>
      </c>
      <c r="T42" t="s">
        <v>870</v>
      </c>
      <c r="U42" t="s">
        <v>870</v>
      </c>
      <c r="V42" t="s">
        <v>870</v>
      </c>
      <c r="W42" t="s">
        <v>870</v>
      </c>
      <c r="X42" t="s">
        <v>870</v>
      </c>
      <c r="Y42" t="s">
        <v>870</v>
      </c>
      <c r="Z42" t="s">
        <v>870</v>
      </c>
      <c r="AA42" t="s">
        <v>870</v>
      </c>
      <c r="AB42" t="s">
        <v>951</v>
      </c>
      <c r="AC42" t="s">
        <v>870</v>
      </c>
      <c r="AD42" t="s">
        <v>870</v>
      </c>
      <c r="AE42" t="s">
        <v>870</v>
      </c>
      <c r="AF42" t="s">
        <v>992</v>
      </c>
      <c r="AG42" t="s">
        <v>992</v>
      </c>
      <c r="AH42" t="s">
        <v>992</v>
      </c>
      <c r="AI42" t="s">
        <v>992</v>
      </c>
      <c r="AJ42" t="s">
        <v>992</v>
      </c>
      <c r="AK42" t="s">
        <v>992</v>
      </c>
      <c r="AL42" t="s">
        <v>870</v>
      </c>
      <c r="AM42" t="s">
        <v>870</v>
      </c>
      <c r="AN42" t="s">
        <v>1053</v>
      </c>
      <c r="AO42" t="s">
        <v>1053</v>
      </c>
      <c r="AP42" t="s">
        <v>1053</v>
      </c>
      <c r="AQ42" t="s">
        <v>1053</v>
      </c>
      <c r="AR42" t="s">
        <v>650</v>
      </c>
      <c r="AS42" t="s">
        <v>650</v>
      </c>
      <c r="AT42" t="s">
        <v>650</v>
      </c>
      <c r="AU42" t="s">
        <v>1101</v>
      </c>
      <c r="AV42" t="s">
        <v>650</v>
      </c>
      <c r="AW42" t="s">
        <v>650</v>
      </c>
      <c r="AX42" t="s">
        <v>1134</v>
      </c>
      <c r="AY42" t="s">
        <v>1134</v>
      </c>
    </row>
    <row r="43" spans="1:51" ht="19.2" x14ac:dyDescent="0.3">
      <c r="A43" s="13" t="s">
        <v>10</v>
      </c>
      <c r="B43" t="s">
        <v>683</v>
      </c>
      <c r="C43" t="s">
        <v>701</v>
      </c>
      <c r="D43" t="s">
        <v>701</v>
      </c>
      <c r="E43" t="s">
        <v>701</v>
      </c>
      <c r="F43" t="s">
        <v>683</v>
      </c>
      <c r="G43" t="s">
        <v>701</v>
      </c>
      <c r="H43" t="s">
        <v>701</v>
      </c>
      <c r="I43" t="s">
        <v>701</v>
      </c>
      <c r="J43" t="s">
        <v>701</v>
      </c>
      <c r="K43" t="s">
        <v>701</v>
      </c>
      <c r="L43" t="s">
        <v>701</v>
      </c>
      <c r="M43" t="s">
        <v>701</v>
      </c>
      <c r="N43" t="s">
        <v>701</v>
      </c>
      <c r="O43" t="s">
        <v>701</v>
      </c>
      <c r="P43" t="s">
        <v>701</v>
      </c>
      <c r="Q43" t="s">
        <v>701</v>
      </c>
      <c r="R43" t="s">
        <v>701</v>
      </c>
      <c r="S43" t="s">
        <v>701</v>
      </c>
      <c r="T43" t="s">
        <v>871</v>
      </c>
      <c r="U43" t="s">
        <v>871</v>
      </c>
      <c r="V43" t="s">
        <v>871</v>
      </c>
      <c r="W43" t="s">
        <v>871</v>
      </c>
      <c r="X43" t="s">
        <v>871</v>
      </c>
      <c r="Y43" t="s">
        <v>871</v>
      </c>
      <c r="Z43" t="s">
        <v>871</v>
      </c>
      <c r="AA43" t="s">
        <v>871</v>
      </c>
      <c r="AB43" t="s">
        <v>871</v>
      </c>
      <c r="AC43" t="s">
        <v>871</v>
      </c>
      <c r="AD43" t="s">
        <v>871</v>
      </c>
      <c r="AE43" t="s">
        <v>871</v>
      </c>
      <c r="AF43" t="s">
        <v>993</v>
      </c>
      <c r="AG43" t="s">
        <v>993</v>
      </c>
      <c r="AH43" t="s">
        <v>993</v>
      </c>
      <c r="AI43" t="s">
        <v>993</v>
      </c>
      <c r="AJ43" t="s">
        <v>993</v>
      </c>
      <c r="AK43" t="s">
        <v>993</v>
      </c>
      <c r="AL43" t="s">
        <v>871</v>
      </c>
      <c r="AM43" t="s">
        <v>871</v>
      </c>
      <c r="AN43" t="s">
        <v>1054</v>
      </c>
      <c r="AO43" t="s">
        <v>1054</v>
      </c>
      <c r="AP43" t="s">
        <v>1054</v>
      </c>
      <c r="AQ43" t="s">
        <v>1054</v>
      </c>
      <c r="AR43" t="s">
        <v>651</v>
      </c>
      <c r="AS43" t="s">
        <v>651</v>
      </c>
      <c r="AT43" t="s">
        <v>651</v>
      </c>
      <c r="AU43" t="s">
        <v>651</v>
      </c>
      <c r="AV43" t="s">
        <v>651</v>
      </c>
      <c r="AW43" t="s">
        <v>1121</v>
      </c>
      <c r="AX43" t="s">
        <v>651</v>
      </c>
      <c r="AY43" t="s">
        <v>651</v>
      </c>
    </row>
    <row r="44" spans="1:51" x14ac:dyDescent="0.3">
      <c r="A44" s="13" t="s">
        <v>652</v>
      </c>
      <c r="B44" t="s">
        <v>684</v>
      </c>
      <c r="C44" t="s">
        <v>702</v>
      </c>
      <c r="D44" t="s">
        <v>702</v>
      </c>
      <c r="E44" t="s">
        <v>702</v>
      </c>
      <c r="F44" t="s">
        <v>731</v>
      </c>
      <c r="G44" t="s">
        <v>741</v>
      </c>
      <c r="H44" t="s">
        <v>741</v>
      </c>
      <c r="I44" t="s">
        <v>764</v>
      </c>
      <c r="J44" t="s">
        <v>764</v>
      </c>
      <c r="K44" t="s">
        <v>790</v>
      </c>
      <c r="L44" t="s">
        <v>790</v>
      </c>
      <c r="M44" t="s">
        <v>790</v>
      </c>
      <c r="N44" t="s">
        <v>790</v>
      </c>
      <c r="O44" t="s">
        <v>790</v>
      </c>
      <c r="P44" t="s">
        <v>836</v>
      </c>
      <c r="Q44" t="s">
        <v>836</v>
      </c>
      <c r="R44" t="s">
        <v>836</v>
      </c>
      <c r="S44" t="s">
        <v>836</v>
      </c>
      <c r="T44" t="s">
        <v>872</v>
      </c>
      <c r="U44" t="s">
        <v>872</v>
      </c>
      <c r="V44" t="s">
        <v>893</v>
      </c>
      <c r="W44" t="s">
        <v>893</v>
      </c>
      <c r="X44" t="s">
        <v>893</v>
      </c>
      <c r="Y44" t="s">
        <v>919</v>
      </c>
      <c r="Z44" t="s">
        <v>919</v>
      </c>
      <c r="AA44" t="s">
        <v>919</v>
      </c>
      <c r="AB44" t="s">
        <v>952</v>
      </c>
      <c r="AC44" t="s">
        <v>964</v>
      </c>
      <c r="AD44" t="s">
        <v>964</v>
      </c>
      <c r="AE44" t="s">
        <v>964</v>
      </c>
      <c r="AF44" t="s">
        <v>994</v>
      </c>
      <c r="AG44" t="s">
        <v>994</v>
      </c>
      <c r="AH44" t="s">
        <v>994</v>
      </c>
      <c r="AI44" t="s">
        <v>1019</v>
      </c>
      <c r="AJ44" t="s">
        <v>1019</v>
      </c>
      <c r="AK44" t="s">
        <v>1019</v>
      </c>
      <c r="AL44" t="s">
        <v>873</v>
      </c>
      <c r="AM44" t="s">
        <v>873</v>
      </c>
      <c r="AN44" t="s">
        <v>1055</v>
      </c>
      <c r="AO44" t="s">
        <v>1055</v>
      </c>
      <c r="AP44" t="s">
        <v>1055</v>
      </c>
      <c r="AQ44" t="s">
        <v>1055</v>
      </c>
      <c r="AR44" t="s">
        <v>653</v>
      </c>
      <c r="AS44" t="s">
        <v>653</v>
      </c>
      <c r="AT44" t="s">
        <v>653</v>
      </c>
      <c r="AU44" t="s">
        <v>1102</v>
      </c>
      <c r="AV44" t="s">
        <v>1112</v>
      </c>
      <c r="AW44" t="s">
        <v>1112</v>
      </c>
      <c r="AX44" t="s">
        <v>1135</v>
      </c>
      <c r="AY44" t="s">
        <v>1135</v>
      </c>
    </row>
    <row r="45" spans="1:51" ht="19.2" x14ac:dyDescent="0.3">
      <c r="A45" s="13" t="s">
        <v>654</v>
      </c>
      <c r="B45" t="s">
        <v>685</v>
      </c>
      <c r="C45" t="s">
        <v>703</v>
      </c>
      <c r="D45" t="s">
        <v>703</v>
      </c>
      <c r="E45" t="s">
        <v>703</v>
      </c>
      <c r="F45" t="s">
        <v>732</v>
      </c>
      <c r="G45" t="s">
        <v>742</v>
      </c>
      <c r="H45" t="s">
        <v>742</v>
      </c>
      <c r="I45" t="s">
        <v>765</v>
      </c>
      <c r="J45" t="s">
        <v>765</v>
      </c>
      <c r="K45" t="s">
        <v>791</v>
      </c>
      <c r="L45" t="s">
        <v>791</v>
      </c>
      <c r="M45" t="s">
        <v>791</v>
      </c>
      <c r="N45" t="s">
        <v>791</v>
      </c>
      <c r="O45" t="s">
        <v>791</v>
      </c>
      <c r="P45" t="s">
        <v>837</v>
      </c>
      <c r="Q45" t="s">
        <v>837</v>
      </c>
      <c r="R45" t="s">
        <v>837</v>
      </c>
      <c r="S45" t="s">
        <v>837</v>
      </c>
      <c r="T45" t="s">
        <v>873</v>
      </c>
      <c r="U45" t="s">
        <v>873</v>
      </c>
      <c r="V45" t="s">
        <v>894</v>
      </c>
      <c r="W45" t="s">
        <v>894</v>
      </c>
      <c r="X45" t="s">
        <v>894</v>
      </c>
      <c r="Y45" t="s">
        <v>920</v>
      </c>
      <c r="Z45" t="s">
        <v>930</v>
      </c>
      <c r="AA45" t="s">
        <v>930</v>
      </c>
      <c r="AB45" t="s">
        <v>953</v>
      </c>
      <c r="AC45" t="s">
        <v>965</v>
      </c>
      <c r="AD45" t="s">
        <v>965</v>
      </c>
      <c r="AE45" t="s">
        <v>965</v>
      </c>
      <c r="AF45" t="s">
        <v>995</v>
      </c>
      <c r="AG45" t="s">
        <v>995</v>
      </c>
      <c r="AH45" t="s">
        <v>995</v>
      </c>
      <c r="AI45" t="s">
        <v>1020</v>
      </c>
      <c r="AJ45" t="s">
        <v>1020</v>
      </c>
      <c r="AK45" t="s">
        <v>1020</v>
      </c>
      <c r="AL45" t="s">
        <v>1038</v>
      </c>
      <c r="AM45" t="s">
        <v>1038</v>
      </c>
      <c r="AN45" t="s">
        <v>1056</v>
      </c>
      <c r="AO45" t="s">
        <v>1056</v>
      </c>
      <c r="AP45" t="s">
        <v>1056</v>
      </c>
      <c r="AQ45" t="s">
        <v>1056</v>
      </c>
      <c r="AR45" t="s">
        <v>655</v>
      </c>
      <c r="AS45" t="s">
        <v>655</v>
      </c>
      <c r="AT45" t="s">
        <v>655</v>
      </c>
      <c r="AU45" t="s">
        <v>1103</v>
      </c>
      <c r="AV45" t="s">
        <v>1113</v>
      </c>
      <c r="AW45" t="s">
        <v>1113</v>
      </c>
      <c r="AX45" t="s">
        <v>1136</v>
      </c>
      <c r="AY45" t="s">
        <v>1136</v>
      </c>
    </row>
    <row r="46" spans="1:51" x14ac:dyDescent="0.3">
      <c r="A46" s="13" t="s">
        <v>660</v>
      </c>
      <c r="B46" t="s">
        <v>686</v>
      </c>
      <c r="C46" t="s">
        <v>704</v>
      </c>
      <c r="D46" t="s">
        <v>704</v>
      </c>
      <c r="E46" t="s">
        <v>704</v>
      </c>
      <c r="F46" t="s">
        <v>686</v>
      </c>
      <c r="G46" t="s">
        <v>704</v>
      </c>
      <c r="H46" t="s">
        <v>704</v>
      </c>
      <c r="I46" t="s">
        <v>686</v>
      </c>
      <c r="J46" t="s">
        <v>686</v>
      </c>
      <c r="K46" t="s">
        <v>792</v>
      </c>
      <c r="L46" t="s">
        <v>792</v>
      </c>
      <c r="M46" t="s">
        <v>792</v>
      </c>
      <c r="N46" t="s">
        <v>792</v>
      </c>
      <c r="O46" t="s">
        <v>792</v>
      </c>
      <c r="P46" t="s">
        <v>792</v>
      </c>
      <c r="Q46" t="s">
        <v>792</v>
      </c>
      <c r="R46" t="s">
        <v>792</v>
      </c>
      <c r="S46" t="s">
        <v>792</v>
      </c>
      <c r="T46" t="s">
        <v>792</v>
      </c>
      <c r="U46" t="s">
        <v>792</v>
      </c>
      <c r="V46" t="s">
        <v>895</v>
      </c>
      <c r="W46" t="s">
        <v>792</v>
      </c>
      <c r="X46" t="s">
        <v>792</v>
      </c>
      <c r="Y46" t="s">
        <v>921</v>
      </c>
      <c r="Z46" t="s">
        <v>895</v>
      </c>
      <c r="AA46" t="s">
        <v>792</v>
      </c>
      <c r="AB46" t="s">
        <v>954</v>
      </c>
      <c r="AC46" t="s">
        <v>895</v>
      </c>
      <c r="AD46" t="s">
        <v>792</v>
      </c>
      <c r="AE46" t="s">
        <v>792</v>
      </c>
      <c r="AF46" t="s">
        <v>921</v>
      </c>
      <c r="AG46" t="s">
        <v>921</v>
      </c>
      <c r="AH46" t="s">
        <v>921</v>
      </c>
      <c r="AI46" t="s">
        <v>1021</v>
      </c>
      <c r="AJ46" t="s">
        <v>1027</v>
      </c>
      <c r="AK46" t="s">
        <v>921</v>
      </c>
      <c r="AL46" t="s">
        <v>895</v>
      </c>
      <c r="AM46" t="s">
        <v>792</v>
      </c>
      <c r="AN46" t="s">
        <v>954</v>
      </c>
      <c r="AO46" t="s">
        <v>1064</v>
      </c>
      <c r="AP46" t="s">
        <v>954</v>
      </c>
      <c r="AQ46" t="s">
        <v>661</v>
      </c>
      <c r="AR46" t="s">
        <v>661</v>
      </c>
      <c r="AS46" t="s">
        <v>661</v>
      </c>
      <c r="AT46" t="s">
        <v>661</v>
      </c>
      <c r="AU46" t="s">
        <v>661</v>
      </c>
      <c r="AV46" t="s">
        <v>954</v>
      </c>
      <c r="AW46" t="s">
        <v>954</v>
      </c>
      <c r="AX46" t="s">
        <v>954</v>
      </c>
      <c r="AY46" t="s">
        <v>954</v>
      </c>
    </row>
    <row r="47" spans="1:51" ht="19.2" x14ac:dyDescent="0.3">
      <c r="A47" s="13" t="s">
        <v>656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s">
        <v>766</v>
      </c>
      <c r="J47" t="s">
        <v>779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s">
        <v>1082</v>
      </c>
      <c r="AS47" t="s">
        <v>657</v>
      </c>
      <c r="AT47" t="s">
        <v>1090</v>
      </c>
      <c r="AU47" t="e">
        <v>#N/A</v>
      </c>
      <c r="AV47" t="s">
        <v>657</v>
      </c>
      <c r="AW47" t="s">
        <v>1122</v>
      </c>
      <c r="AX47" t="s">
        <v>1137</v>
      </c>
      <c r="AY47" t="s">
        <v>1145</v>
      </c>
    </row>
    <row r="48" spans="1:51" ht="19.2" x14ac:dyDescent="0.3">
      <c r="A48" s="13" t="s">
        <v>658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s">
        <v>767</v>
      </c>
      <c r="J48" t="s">
        <v>780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s">
        <v>1083</v>
      </c>
      <c r="AS48" t="s">
        <v>659</v>
      </c>
      <c r="AT48" t="s">
        <v>949</v>
      </c>
      <c r="AU48" t="e">
        <v>#N/A</v>
      </c>
      <c r="AV48" t="s">
        <v>1114</v>
      </c>
      <c r="AW48" t="s">
        <v>1123</v>
      </c>
      <c r="AX48" t="s">
        <v>1138</v>
      </c>
      <c r="AY48" t="s">
        <v>1146</v>
      </c>
    </row>
    <row r="49" spans="1:52" ht="19.2" x14ac:dyDescent="0.3">
      <c r="A49" s="13" t="s">
        <v>768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s">
        <v>769</v>
      </c>
      <c r="J49" t="s">
        <v>769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  <c r="AQ49" t="e">
        <v>#N/A</v>
      </c>
      <c r="AR49" t="e">
        <v>#N/A</v>
      </c>
      <c r="AS49" t="e">
        <v>#N/A</v>
      </c>
      <c r="AT49" t="e">
        <v>#N/A</v>
      </c>
      <c r="AU49" t="s">
        <v>769</v>
      </c>
      <c r="AV49" t="e">
        <v>#N/A</v>
      </c>
      <c r="AW49" t="e">
        <v>#N/A</v>
      </c>
      <c r="AX49" t="e">
        <v>#N/A</v>
      </c>
      <c r="AY49" t="e">
        <v>#N/A</v>
      </c>
    </row>
    <row r="50" spans="1:52" x14ac:dyDescent="0.3">
      <c r="A50" s="13" t="s">
        <v>662</v>
      </c>
      <c r="B50" t="s">
        <v>687</v>
      </c>
      <c r="C50" t="s">
        <v>663</v>
      </c>
      <c r="D50" t="s">
        <v>663</v>
      </c>
      <c r="E50" t="s">
        <v>663</v>
      </c>
      <c r="F50" t="s">
        <v>687</v>
      </c>
      <c r="G50" t="s">
        <v>663</v>
      </c>
      <c r="H50" t="s">
        <v>663</v>
      </c>
      <c r="I50" t="s">
        <v>663</v>
      </c>
      <c r="J50" t="s">
        <v>663</v>
      </c>
      <c r="K50" t="s">
        <v>663</v>
      </c>
      <c r="L50" t="s">
        <v>663</v>
      </c>
      <c r="M50" t="s">
        <v>663</v>
      </c>
      <c r="N50" t="s">
        <v>663</v>
      </c>
      <c r="O50" t="s">
        <v>663</v>
      </c>
      <c r="P50" t="s">
        <v>663</v>
      </c>
      <c r="Q50" t="s">
        <v>663</v>
      </c>
      <c r="R50" t="s">
        <v>663</v>
      </c>
      <c r="S50" t="s">
        <v>663</v>
      </c>
      <c r="T50" t="s">
        <v>663</v>
      </c>
      <c r="U50" t="s">
        <v>663</v>
      </c>
      <c r="V50" t="s">
        <v>663</v>
      </c>
      <c r="W50" t="s">
        <v>663</v>
      </c>
      <c r="X50" t="s">
        <v>663</v>
      </c>
      <c r="Y50" t="s">
        <v>663</v>
      </c>
      <c r="Z50" t="s">
        <v>663</v>
      </c>
      <c r="AA50" t="s">
        <v>663</v>
      </c>
      <c r="AB50" t="s">
        <v>663</v>
      </c>
      <c r="AC50" t="s">
        <v>663</v>
      </c>
      <c r="AD50" t="s">
        <v>663</v>
      </c>
      <c r="AE50" t="s">
        <v>663</v>
      </c>
      <c r="AF50" t="s">
        <v>663</v>
      </c>
      <c r="AG50" t="s">
        <v>663</v>
      </c>
      <c r="AH50" t="s">
        <v>663</v>
      </c>
      <c r="AI50" t="s">
        <v>663</v>
      </c>
      <c r="AJ50" t="s">
        <v>663</v>
      </c>
      <c r="AK50" t="s">
        <v>663</v>
      </c>
      <c r="AL50" t="s">
        <v>663</v>
      </c>
      <c r="AM50" t="s">
        <v>663</v>
      </c>
      <c r="AN50" t="s">
        <v>663</v>
      </c>
      <c r="AO50" t="s">
        <v>663</v>
      </c>
      <c r="AP50" t="s">
        <v>663</v>
      </c>
      <c r="AQ50" t="s">
        <v>663</v>
      </c>
      <c r="AR50" t="s">
        <v>663</v>
      </c>
      <c r="AS50" t="s">
        <v>663</v>
      </c>
      <c r="AT50" t="s">
        <v>663</v>
      </c>
      <c r="AU50" t="s">
        <v>663</v>
      </c>
      <c r="AV50" t="s">
        <v>663</v>
      </c>
      <c r="AW50" t="s">
        <v>663</v>
      </c>
      <c r="AX50" t="s">
        <v>663</v>
      </c>
      <c r="AY50" t="s">
        <v>663</v>
      </c>
    </row>
    <row r="51" spans="1:52" ht="19.2" x14ac:dyDescent="0.3">
      <c r="A51" s="13" t="s">
        <v>664</v>
      </c>
      <c r="B51" t="s">
        <v>665</v>
      </c>
      <c r="C51" t="e">
        <v>#N/A</v>
      </c>
      <c r="D51" t="s">
        <v>665</v>
      </c>
      <c r="E51" t="s">
        <v>665</v>
      </c>
      <c r="F51" t="s">
        <v>665</v>
      </c>
      <c r="G51" t="s">
        <v>665</v>
      </c>
      <c r="H51" t="s">
        <v>665</v>
      </c>
      <c r="I51" t="e">
        <v>#N/A</v>
      </c>
      <c r="J51" t="e">
        <v>#N/A</v>
      </c>
      <c r="K51" t="s">
        <v>665</v>
      </c>
      <c r="L51" t="s">
        <v>665</v>
      </c>
      <c r="M51" t="s">
        <v>665</v>
      </c>
      <c r="N51" t="s">
        <v>665</v>
      </c>
      <c r="O51" t="s">
        <v>665</v>
      </c>
      <c r="P51" t="s">
        <v>665</v>
      </c>
      <c r="Q51" t="s">
        <v>665</v>
      </c>
      <c r="R51" t="s">
        <v>665</v>
      </c>
      <c r="S51" t="s">
        <v>665</v>
      </c>
      <c r="T51" t="s">
        <v>665</v>
      </c>
      <c r="U51" t="s">
        <v>665</v>
      </c>
      <c r="V51" t="s">
        <v>665</v>
      </c>
      <c r="W51" t="s">
        <v>665</v>
      </c>
      <c r="X51" t="s">
        <v>665</v>
      </c>
      <c r="Y51" t="s">
        <v>665</v>
      </c>
      <c r="Z51" t="s">
        <v>665</v>
      </c>
      <c r="AA51" t="s">
        <v>665</v>
      </c>
      <c r="AB51" t="s">
        <v>665</v>
      </c>
      <c r="AC51" t="s">
        <v>665</v>
      </c>
      <c r="AD51" t="s">
        <v>665</v>
      </c>
      <c r="AE51" t="s">
        <v>665</v>
      </c>
      <c r="AF51" t="s">
        <v>665</v>
      </c>
      <c r="AG51" t="s">
        <v>665</v>
      </c>
      <c r="AH51" t="s">
        <v>665</v>
      </c>
      <c r="AI51" t="s">
        <v>665</v>
      </c>
      <c r="AJ51" t="s">
        <v>665</v>
      </c>
      <c r="AK51" t="s">
        <v>665</v>
      </c>
      <c r="AL51" t="s">
        <v>665</v>
      </c>
      <c r="AM51" t="s">
        <v>665</v>
      </c>
      <c r="AN51" t="s">
        <v>665</v>
      </c>
      <c r="AO51" t="s">
        <v>665</v>
      </c>
      <c r="AP51" t="s">
        <v>665</v>
      </c>
      <c r="AQ51" t="s">
        <v>665</v>
      </c>
      <c r="AR51" t="s">
        <v>665</v>
      </c>
      <c r="AS51" t="s">
        <v>665</v>
      </c>
      <c r="AT51" t="s">
        <v>665</v>
      </c>
      <c r="AU51" t="s">
        <v>665</v>
      </c>
      <c r="AV51" t="s">
        <v>665</v>
      </c>
      <c r="AW51" t="s">
        <v>665</v>
      </c>
      <c r="AX51" t="s">
        <v>665</v>
      </c>
      <c r="AY51" t="s">
        <v>665</v>
      </c>
    </row>
    <row r="52" spans="1:52" x14ac:dyDescent="0.3">
      <c r="A52" s="13"/>
    </row>
    <row r="53" spans="1:52" x14ac:dyDescent="0.3">
      <c r="A53" s="13"/>
    </row>
    <row r="54" spans="1:52" ht="19.2" x14ac:dyDescent="0.3">
      <c r="A54" s="13" t="str">
        <f>A30</f>
        <v>Stator Diameter</v>
      </c>
      <c r="B54">
        <f>LEFT(B30,2)*1</f>
        <v>18</v>
      </c>
      <c r="C54">
        <f t="shared" ref="C54:AH54" si="0">LEFT(C30,2)*1</f>
        <v>22</v>
      </c>
      <c r="D54">
        <f t="shared" si="0"/>
        <v>22</v>
      </c>
      <c r="E54">
        <f t="shared" si="0"/>
        <v>22</v>
      </c>
      <c r="F54">
        <f t="shared" si="0"/>
        <v>18</v>
      </c>
      <c r="G54">
        <f t="shared" si="0"/>
        <v>22</v>
      </c>
      <c r="H54">
        <f t="shared" si="0"/>
        <v>22</v>
      </c>
      <c r="I54">
        <f t="shared" si="0"/>
        <v>25</v>
      </c>
      <c r="J54">
        <f t="shared" si="0"/>
        <v>25</v>
      </c>
      <c r="K54">
        <f t="shared" si="0"/>
        <v>22</v>
      </c>
      <c r="L54">
        <f t="shared" si="0"/>
        <v>22</v>
      </c>
      <c r="M54">
        <f t="shared" si="0"/>
        <v>22</v>
      </c>
      <c r="N54">
        <f t="shared" si="0"/>
        <v>22</v>
      </c>
      <c r="O54">
        <f t="shared" si="0"/>
        <v>22</v>
      </c>
      <c r="P54">
        <f t="shared" si="0"/>
        <v>22</v>
      </c>
      <c r="Q54">
        <f t="shared" si="0"/>
        <v>22</v>
      </c>
      <c r="R54">
        <f t="shared" si="0"/>
        <v>22</v>
      </c>
      <c r="S54">
        <f t="shared" si="0"/>
        <v>22</v>
      </c>
      <c r="T54">
        <f t="shared" si="0"/>
        <v>30</v>
      </c>
      <c r="U54">
        <f t="shared" si="0"/>
        <v>30</v>
      </c>
      <c r="V54">
        <f t="shared" si="0"/>
        <v>30</v>
      </c>
      <c r="W54">
        <f t="shared" si="0"/>
        <v>30</v>
      </c>
      <c r="X54">
        <f t="shared" si="0"/>
        <v>30</v>
      </c>
      <c r="Y54">
        <f t="shared" si="0"/>
        <v>30</v>
      </c>
      <c r="Z54">
        <f t="shared" si="0"/>
        <v>30</v>
      </c>
      <c r="AA54">
        <f t="shared" si="0"/>
        <v>30</v>
      </c>
      <c r="AB54">
        <f t="shared" si="0"/>
        <v>40</v>
      </c>
      <c r="AC54">
        <f t="shared" si="0"/>
        <v>30</v>
      </c>
      <c r="AD54">
        <f t="shared" si="0"/>
        <v>30</v>
      </c>
      <c r="AE54">
        <f t="shared" si="0"/>
        <v>30</v>
      </c>
      <c r="AF54">
        <f t="shared" si="0"/>
        <v>40</v>
      </c>
      <c r="AG54">
        <f t="shared" si="0"/>
        <v>40</v>
      </c>
      <c r="AH54">
        <f t="shared" si="0"/>
        <v>40</v>
      </c>
      <c r="AI54">
        <f t="shared" ref="AI54:AY54" si="1">LEFT(AI30,2)*1</f>
        <v>40</v>
      </c>
      <c r="AJ54">
        <f t="shared" si="1"/>
        <v>40</v>
      </c>
      <c r="AK54">
        <f t="shared" si="1"/>
        <v>40</v>
      </c>
      <c r="AL54">
        <f t="shared" si="1"/>
        <v>30</v>
      </c>
      <c r="AM54">
        <f t="shared" si="1"/>
        <v>30</v>
      </c>
      <c r="AN54">
        <f t="shared" si="1"/>
        <v>40</v>
      </c>
      <c r="AO54">
        <f t="shared" si="1"/>
        <v>40</v>
      </c>
      <c r="AP54">
        <f t="shared" si="1"/>
        <v>40</v>
      </c>
      <c r="AQ54">
        <f t="shared" si="1"/>
        <v>40</v>
      </c>
      <c r="AR54">
        <f t="shared" si="1"/>
        <v>55</v>
      </c>
      <c r="AS54">
        <f t="shared" si="1"/>
        <v>55</v>
      </c>
      <c r="AT54">
        <f t="shared" si="1"/>
        <v>55</v>
      </c>
      <c r="AU54">
        <f t="shared" si="1"/>
        <v>50</v>
      </c>
      <c r="AV54">
        <f t="shared" si="1"/>
        <v>55</v>
      </c>
      <c r="AW54">
        <f t="shared" si="1"/>
        <v>55</v>
      </c>
      <c r="AX54">
        <f t="shared" si="1"/>
        <v>65</v>
      </c>
      <c r="AY54">
        <f t="shared" si="1"/>
        <v>65</v>
      </c>
    </row>
    <row r="55" spans="1:52" ht="19.2" x14ac:dyDescent="0.3">
      <c r="A55" s="13" t="str">
        <f t="shared" ref="A55:A75" si="2">A31</f>
        <v>Stator Thickness</v>
      </c>
      <c r="B55">
        <f>LEFT(B31,2)*1</f>
        <v>4</v>
      </c>
      <c r="C55">
        <f t="shared" ref="C55:AH55" si="3">LEFT(C31,2)*1</f>
        <v>5</v>
      </c>
      <c r="D55">
        <f t="shared" si="3"/>
        <v>5</v>
      </c>
      <c r="E55">
        <f t="shared" si="3"/>
        <v>5</v>
      </c>
      <c r="F55">
        <f t="shared" si="3"/>
        <v>5</v>
      </c>
      <c r="G55">
        <f t="shared" si="3"/>
        <v>8</v>
      </c>
      <c r="H55">
        <f t="shared" si="3"/>
        <v>8</v>
      </c>
      <c r="I55">
        <f t="shared" si="3"/>
        <v>3</v>
      </c>
      <c r="J55">
        <f t="shared" si="3"/>
        <v>3</v>
      </c>
      <c r="K55">
        <f t="shared" si="3"/>
        <v>12</v>
      </c>
      <c r="L55">
        <f t="shared" si="3"/>
        <v>12</v>
      </c>
      <c r="M55">
        <f t="shared" si="3"/>
        <v>12</v>
      </c>
      <c r="N55">
        <f t="shared" si="3"/>
        <v>12</v>
      </c>
      <c r="O55">
        <f t="shared" si="3"/>
        <v>12</v>
      </c>
      <c r="P55">
        <f t="shared" si="3"/>
        <v>15</v>
      </c>
      <c r="Q55">
        <f t="shared" si="3"/>
        <v>15</v>
      </c>
      <c r="R55">
        <f t="shared" si="3"/>
        <v>15</v>
      </c>
      <c r="S55">
        <f t="shared" si="3"/>
        <v>15</v>
      </c>
      <c r="T55">
        <f t="shared" si="3"/>
        <v>8</v>
      </c>
      <c r="U55">
        <f t="shared" si="3"/>
        <v>8</v>
      </c>
      <c r="V55">
        <f t="shared" si="3"/>
        <v>14</v>
      </c>
      <c r="W55">
        <f t="shared" si="3"/>
        <v>14</v>
      </c>
      <c r="X55">
        <f t="shared" si="3"/>
        <v>14</v>
      </c>
      <c r="Y55">
        <f t="shared" si="3"/>
        <v>20</v>
      </c>
      <c r="Z55">
        <f t="shared" si="3"/>
        <v>20</v>
      </c>
      <c r="AA55">
        <f t="shared" si="3"/>
        <v>20</v>
      </c>
      <c r="AB55">
        <f t="shared" si="3"/>
        <v>35</v>
      </c>
      <c r="AC55">
        <f t="shared" si="3"/>
        <v>26</v>
      </c>
      <c r="AD55">
        <f t="shared" si="3"/>
        <v>26</v>
      </c>
      <c r="AE55">
        <f t="shared" si="3"/>
        <v>26</v>
      </c>
      <c r="AF55">
        <f t="shared" si="3"/>
        <v>20</v>
      </c>
      <c r="AG55">
        <f t="shared" si="3"/>
        <v>20</v>
      </c>
      <c r="AH55">
        <f t="shared" si="3"/>
        <v>20</v>
      </c>
      <c r="AI55">
        <f t="shared" ref="AI55:AY55" si="4">LEFT(AI31,2)*1</f>
        <v>25</v>
      </c>
      <c r="AJ55">
        <f t="shared" si="4"/>
        <v>25</v>
      </c>
      <c r="AK55">
        <f t="shared" si="4"/>
        <v>25</v>
      </c>
      <c r="AL55">
        <f t="shared" si="4"/>
        <v>32</v>
      </c>
      <c r="AM55">
        <f t="shared" si="4"/>
        <v>32</v>
      </c>
      <c r="AN55">
        <f t="shared" si="4"/>
        <v>35</v>
      </c>
      <c r="AO55">
        <f t="shared" si="4"/>
        <v>35</v>
      </c>
      <c r="AP55">
        <f t="shared" si="4"/>
        <v>35</v>
      </c>
      <c r="AQ55">
        <f t="shared" si="4"/>
        <v>35</v>
      </c>
      <c r="AR55">
        <f t="shared" si="4"/>
        <v>25</v>
      </c>
      <c r="AS55">
        <f t="shared" si="4"/>
        <v>25</v>
      </c>
      <c r="AT55">
        <f t="shared" si="4"/>
        <v>25</v>
      </c>
      <c r="AU55">
        <f t="shared" si="4"/>
        <v>28</v>
      </c>
      <c r="AV55">
        <f t="shared" si="4"/>
        <v>35</v>
      </c>
      <c r="AW55">
        <f t="shared" si="4"/>
        <v>35</v>
      </c>
      <c r="AX55">
        <f t="shared" si="4"/>
        <v>30</v>
      </c>
      <c r="AY55">
        <f t="shared" si="4"/>
        <v>30</v>
      </c>
    </row>
    <row r="56" spans="1:52" ht="19.2" x14ac:dyDescent="0.3">
      <c r="A56" s="13" t="str">
        <f t="shared" si="2"/>
        <v>No. of Stator Arms</v>
      </c>
      <c r="B56">
        <f>B32*1</f>
        <v>9</v>
      </c>
      <c r="C56">
        <f t="shared" ref="C56:AY56" si="5">C32*1</f>
        <v>12</v>
      </c>
      <c r="D56">
        <f t="shared" si="5"/>
        <v>12</v>
      </c>
      <c r="E56">
        <f t="shared" si="5"/>
        <v>12</v>
      </c>
      <c r="F56">
        <f t="shared" si="5"/>
        <v>9</v>
      </c>
      <c r="G56">
        <f t="shared" si="5"/>
        <v>12</v>
      </c>
      <c r="H56">
        <f t="shared" si="5"/>
        <v>12</v>
      </c>
      <c r="I56">
        <f t="shared" si="5"/>
        <v>12</v>
      </c>
      <c r="J56">
        <f t="shared" si="5"/>
        <v>12</v>
      </c>
      <c r="K56">
        <f t="shared" si="5"/>
        <v>12</v>
      </c>
      <c r="L56">
        <f t="shared" si="5"/>
        <v>12</v>
      </c>
      <c r="M56">
        <f t="shared" si="5"/>
        <v>12</v>
      </c>
      <c r="N56">
        <f t="shared" si="5"/>
        <v>12</v>
      </c>
      <c r="O56">
        <f t="shared" si="5"/>
        <v>12</v>
      </c>
      <c r="P56">
        <f t="shared" si="5"/>
        <v>12</v>
      </c>
      <c r="Q56">
        <f t="shared" si="5"/>
        <v>12</v>
      </c>
      <c r="R56">
        <f t="shared" si="5"/>
        <v>12</v>
      </c>
      <c r="S56">
        <f t="shared" si="5"/>
        <v>12</v>
      </c>
      <c r="T56">
        <f t="shared" si="5"/>
        <v>12</v>
      </c>
      <c r="U56">
        <f t="shared" si="5"/>
        <v>12</v>
      </c>
      <c r="V56">
        <f t="shared" si="5"/>
        <v>12</v>
      </c>
      <c r="W56">
        <f t="shared" si="5"/>
        <v>12</v>
      </c>
      <c r="X56">
        <f t="shared" si="5"/>
        <v>12</v>
      </c>
      <c r="Y56">
        <f t="shared" si="5"/>
        <v>12</v>
      </c>
      <c r="Z56">
        <f t="shared" si="5"/>
        <v>12</v>
      </c>
      <c r="AA56">
        <f t="shared" si="5"/>
        <v>12</v>
      </c>
      <c r="AB56">
        <f t="shared" si="5"/>
        <v>12</v>
      </c>
      <c r="AC56">
        <f t="shared" si="5"/>
        <v>12</v>
      </c>
      <c r="AD56">
        <f t="shared" si="5"/>
        <v>12</v>
      </c>
      <c r="AE56">
        <f t="shared" si="5"/>
        <v>12</v>
      </c>
      <c r="AF56">
        <f t="shared" si="5"/>
        <v>12</v>
      </c>
      <c r="AG56">
        <f t="shared" si="5"/>
        <v>12</v>
      </c>
      <c r="AH56">
        <f t="shared" si="5"/>
        <v>12</v>
      </c>
      <c r="AI56">
        <f t="shared" si="5"/>
        <v>12</v>
      </c>
      <c r="AJ56">
        <f t="shared" si="5"/>
        <v>12</v>
      </c>
      <c r="AK56">
        <f t="shared" si="5"/>
        <v>12</v>
      </c>
      <c r="AL56">
        <f t="shared" si="5"/>
        <v>12</v>
      </c>
      <c r="AM56">
        <f t="shared" si="5"/>
        <v>12</v>
      </c>
      <c r="AN56">
        <f t="shared" si="5"/>
        <v>12</v>
      </c>
      <c r="AO56">
        <f t="shared" si="5"/>
        <v>12</v>
      </c>
      <c r="AP56">
        <f t="shared" si="5"/>
        <v>12</v>
      </c>
      <c r="AQ56">
        <f t="shared" si="5"/>
        <v>12</v>
      </c>
      <c r="AR56">
        <f t="shared" si="5"/>
        <v>12</v>
      </c>
      <c r="AS56">
        <f t="shared" si="5"/>
        <v>12</v>
      </c>
      <c r="AT56">
        <f t="shared" si="5"/>
        <v>12</v>
      </c>
      <c r="AU56">
        <f t="shared" si="5"/>
        <v>12</v>
      </c>
      <c r="AV56">
        <f t="shared" si="5"/>
        <v>12</v>
      </c>
      <c r="AW56">
        <f t="shared" si="5"/>
        <v>12</v>
      </c>
      <c r="AX56">
        <f t="shared" si="5"/>
        <v>12</v>
      </c>
      <c r="AY56">
        <f t="shared" si="5"/>
        <v>12</v>
      </c>
      <c r="AZ56">
        <v>1</v>
      </c>
    </row>
    <row r="57" spans="1:52" ht="19.2" x14ac:dyDescent="0.3">
      <c r="A57" s="13" t="str">
        <f t="shared" si="2"/>
        <v>No. of Stator Poles</v>
      </c>
      <c r="B57" t="e">
        <f>B33*1</f>
        <v>#N/A</v>
      </c>
      <c r="C57" t="e">
        <f t="shared" ref="C57:AY57" si="6">C33*1</f>
        <v>#N/A</v>
      </c>
      <c r="D57" t="e">
        <f t="shared" si="6"/>
        <v>#N/A</v>
      </c>
      <c r="E57" t="e">
        <f t="shared" si="6"/>
        <v>#N/A</v>
      </c>
      <c r="F57" t="e">
        <f t="shared" si="6"/>
        <v>#N/A</v>
      </c>
      <c r="G57" t="e">
        <f t="shared" si="6"/>
        <v>#N/A</v>
      </c>
      <c r="H57" t="e">
        <f t="shared" si="6"/>
        <v>#N/A</v>
      </c>
      <c r="I57">
        <f t="shared" si="6"/>
        <v>16</v>
      </c>
      <c r="J57">
        <f t="shared" si="6"/>
        <v>16</v>
      </c>
      <c r="K57" t="e">
        <f t="shared" si="6"/>
        <v>#N/A</v>
      </c>
      <c r="L57" t="e">
        <f t="shared" si="6"/>
        <v>#N/A</v>
      </c>
      <c r="M57" t="e">
        <f t="shared" si="6"/>
        <v>#N/A</v>
      </c>
      <c r="N57" t="e">
        <f t="shared" si="6"/>
        <v>#N/A</v>
      </c>
      <c r="O57" t="e">
        <f t="shared" si="6"/>
        <v>#N/A</v>
      </c>
      <c r="P57" t="e">
        <f t="shared" si="6"/>
        <v>#N/A</v>
      </c>
      <c r="Q57" t="e">
        <f t="shared" si="6"/>
        <v>#N/A</v>
      </c>
      <c r="R57" t="e">
        <f t="shared" si="6"/>
        <v>#N/A</v>
      </c>
      <c r="S57" t="e">
        <f t="shared" si="6"/>
        <v>#N/A</v>
      </c>
      <c r="T57" t="e">
        <f t="shared" si="6"/>
        <v>#N/A</v>
      </c>
      <c r="U57" t="e">
        <f t="shared" si="6"/>
        <v>#N/A</v>
      </c>
      <c r="V57" t="e">
        <f t="shared" si="6"/>
        <v>#N/A</v>
      </c>
      <c r="W57" t="e">
        <f t="shared" si="6"/>
        <v>#N/A</v>
      </c>
      <c r="X57" t="e">
        <f t="shared" si="6"/>
        <v>#N/A</v>
      </c>
      <c r="Y57" t="e">
        <f t="shared" si="6"/>
        <v>#N/A</v>
      </c>
      <c r="Z57" t="e">
        <f t="shared" si="6"/>
        <v>#N/A</v>
      </c>
      <c r="AA57" t="e">
        <f t="shared" si="6"/>
        <v>#N/A</v>
      </c>
      <c r="AB57" t="e">
        <f t="shared" si="6"/>
        <v>#N/A</v>
      </c>
      <c r="AC57" t="e">
        <f t="shared" si="6"/>
        <v>#N/A</v>
      </c>
      <c r="AD57" t="e">
        <f t="shared" si="6"/>
        <v>#N/A</v>
      </c>
      <c r="AE57" t="e">
        <f t="shared" si="6"/>
        <v>#N/A</v>
      </c>
      <c r="AF57" t="e">
        <f t="shared" si="6"/>
        <v>#N/A</v>
      </c>
      <c r="AG57" t="e">
        <f t="shared" si="6"/>
        <v>#N/A</v>
      </c>
      <c r="AH57" t="e">
        <f t="shared" si="6"/>
        <v>#N/A</v>
      </c>
      <c r="AI57" t="e">
        <f t="shared" si="6"/>
        <v>#N/A</v>
      </c>
      <c r="AJ57" t="e">
        <f t="shared" si="6"/>
        <v>#N/A</v>
      </c>
      <c r="AK57" t="e">
        <f t="shared" si="6"/>
        <v>#N/A</v>
      </c>
      <c r="AL57" t="e">
        <f t="shared" si="6"/>
        <v>#N/A</v>
      </c>
      <c r="AM57" t="e">
        <f t="shared" si="6"/>
        <v>#N/A</v>
      </c>
      <c r="AN57" t="e">
        <f t="shared" si="6"/>
        <v>#N/A</v>
      </c>
      <c r="AO57" t="e">
        <f t="shared" si="6"/>
        <v>#N/A</v>
      </c>
      <c r="AP57" t="e">
        <f t="shared" si="6"/>
        <v>#N/A</v>
      </c>
      <c r="AQ57" t="e">
        <f t="shared" si="6"/>
        <v>#N/A</v>
      </c>
      <c r="AR57" t="e">
        <f t="shared" si="6"/>
        <v>#N/A</v>
      </c>
      <c r="AS57" t="e">
        <f t="shared" si="6"/>
        <v>#N/A</v>
      </c>
      <c r="AT57" t="e">
        <f t="shared" si="6"/>
        <v>#N/A</v>
      </c>
      <c r="AU57" t="e">
        <f t="shared" si="6"/>
        <v>#N/A</v>
      </c>
      <c r="AV57" t="e">
        <f t="shared" si="6"/>
        <v>#N/A</v>
      </c>
      <c r="AW57" t="e">
        <f t="shared" si="6"/>
        <v>#N/A</v>
      </c>
      <c r="AX57" t="e">
        <f t="shared" si="6"/>
        <v>#N/A</v>
      </c>
      <c r="AY57" t="e">
        <f t="shared" si="6"/>
        <v>#N/A</v>
      </c>
      <c r="AZ57">
        <v>1</v>
      </c>
    </row>
    <row r="58" spans="1:52" x14ac:dyDescent="0.3">
      <c r="A58" s="13" t="str">
        <f t="shared" si="2"/>
        <v>Motor Wind</v>
      </c>
      <c r="B58" t="str">
        <f>B34</f>
        <v>24 Turn Y</v>
      </c>
      <c r="C58" t="str">
        <f t="shared" ref="C58:AY58" si="7">C34</f>
        <v>28 Turn Delta</v>
      </c>
      <c r="D58" t="str">
        <f t="shared" si="7"/>
        <v>34 Turn Delta</v>
      </c>
      <c r="E58" t="str">
        <f t="shared" si="7"/>
        <v>36 Turn Delta</v>
      </c>
      <c r="F58" t="str">
        <f t="shared" si="7"/>
        <v>14 Turn Y</v>
      </c>
      <c r="G58" t="str">
        <f t="shared" si="7"/>
        <v>28 Turn Delta</v>
      </c>
      <c r="H58" t="str">
        <f t="shared" si="7"/>
        <v>26 Turn Delta</v>
      </c>
      <c r="I58" t="str">
        <f t="shared" si="7"/>
        <v>26 Turn Wye</v>
      </c>
      <c r="J58" t="str">
        <f t="shared" si="7"/>
        <v>22 Turn Wye</v>
      </c>
      <c r="K58" t="str">
        <f t="shared" si="7"/>
        <v>24 Turn Delta</v>
      </c>
      <c r="L58" t="str">
        <f t="shared" si="7"/>
        <v>22 Turn Delta</v>
      </c>
      <c r="M58" t="str">
        <f t="shared" si="7"/>
        <v>18 Turn Delta</v>
      </c>
      <c r="N58" t="str">
        <f t="shared" si="7"/>
        <v>11 Turn Delta</v>
      </c>
      <c r="O58" t="str">
        <f t="shared" si="7"/>
        <v>15 Turn Delta</v>
      </c>
      <c r="P58" t="str">
        <f t="shared" si="7"/>
        <v>19 Turn Delta</v>
      </c>
      <c r="Q58" t="str">
        <f t="shared" si="7"/>
        <v>15 Turn Delta</v>
      </c>
      <c r="R58" t="str">
        <f t="shared" si="7"/>
        <v>9 Turn Delta</v>
      </c>
      <c r="S58" t="str">
        <f t="shared" si="7"/>
        <v>12 Turn Delta</v>
      </c>
      <c r="T58" t="str">
        <f t="shared" si="7"/>
        <v>23 Turn Delta</v>
      </c>
      <c r="U58" t="str">
        <f t="shared" si="7"/>
        <v>20 Turn Delta</v>
      </c>
      <c r="V58" t="str">
        <f t="shared" si="7"/>
        <v>16 Turn Delta</v>
      </c>
      <c r="W58" t="str">
        <f t="shared" si="7"/>
        <v>13 Turn Delta</v>
      </c>
      <c r="X58" t="str">
        <f t="shared" si="7"/>
        <v>11 Turn Delta</v>
      </c>
      <c r="Y58" t="str">
        <f t="shared" si="7"/>
        <v>12 Turn Delta</v>
      </c>
      <c r="Z58" t="str">
        <f t="shared" si="7"/>
        <v>10 Turn Delta</v>
      </c>
      <c r="AA58" t="str">
        <f t="shared" si="7"/>
        <v>8 Turn Delta</v>
      </c>
      <c r="AB58" t="str">
        <f t="shared" si="7"/>
        <v>6 Turn Delta</v>
      </c>
      <c r="AC58" t="str">
        <f t="shared" si="7"/>
        <v>10 Turn Delta</v>
      </c>
      <c r="AD58" t="str">
        <f t="shared" si="7"/>
        <v>7 Turn Delta</v>
      </c>
      <c r="AE58" t="str">
        <f t="shared" si="7"/>
        <v>5 Turn Delta</v>
      </c>
      <c r="AF58" t="str">
        <f t="shared" si="7"/>
        <v>17 Turn Delta</v>
      </c>
      <c r="AG58" t="str">
        <f t="shared" si="7"/>
        <v>13 Turn Delta</v>
      </c>
      <c r="AH58" t="str">
        <f t="shared" si="7"/>
        <v>11 Turn Delta</v>
      </c>
      <c r="AI58" t="str">
        <f t="shared" si="7"/>
        <v>17 Turn Delta</v>
      </c>
      <c r="AJ58" t="str">
        <f t="shared" si="7"/>
        <v>13 Turn Delta</v>
      </c>
      <c r="AK58" t="str">
        <f t="shared" si="7"/>
        <v>11 Turn Delta</v>
      </c>
      <c r="AL58" t="str">
        <f t="shared" si="7"/>
        <v>8 Turn Delta</v>
      </c>
      <c r="AM58" t="str">
        <f t="shared" si="7"/>
        <v>6 Turn Delta</v>
      </c>
      <c r="AN58" t="str">
        <f t="shared" si="7"/>
        <v>15 Turn Delta</v>
      </c>
      <c r="AO58" t="str">
        <f t="shared" si="7"/>
        <v>14 Turn Delta</v>
      </c>
      <c r="AP58" t="str">
        <f t="shared" si="7"/>
        <v>12 Turn Delta</v>
      </c>
      <c r="AQ58" t="str">
        <f t="shared" si="7"/>
        <v>11 Turn Delta</v>
      </c>
      <c r="AR58" t="str">
        <f t="shared" si="7"/>
        <v>22 Turn Delta</v>
      </c>
      <c r="AS58" t="str">
        <f t="shared" si="7"/>
        <v>17 Turn Delta</v>
      </c>
      <c r="AT58" t="str">
        <f t="shared" si="7"/>
        <v>20 Turn Delta</v>
      </c>
      <c r="AU58" t="str">
        <f t="shared" si="7"/>
        <v>11 Turn YY</v>
      </c>
      <c r="AV58" t="str">
        <f t="shared" si="7"/>
        <v>16 Turn Delta</v>
      </c>
      <c r="AW58" t="str">
        <f t="shared" si="7"/>
        <v>14 Turn Delta</v>
      </c>
      <c r="AX58" t="str">
        <f t="shared" si="7"/>
        <v>15 Turn Delta</v>
      </c>
      <c r="AY58" t="str">
        <f t="shared" si="7"/>
        <v>18 Turn Delta</v>
      </c>
      <c r="AZ58">
        <v>1</v>
      </c>
    </row>
    <row r="59" spans="1:52" x14ac:dyDescent="0.3">
      <c r="A59" s="13" t="str">
        <f t="shared" si="2"/>
        <v>Motor Wire</v>
      </c>
      <c r="B59" t="str">
        <f>B35</f>
        <v>1 - Strand 0.335mm</v>
      </c>
      <c r="C59" t="str">
        <f t="shared" ref="C59:AY59" si="8">C35</f>
        <v>3-Strand 0.21mm</v>
      </c>
      <c r="D59" t="str">
        <f t="shared" si="8"/>
        <v>4-Strand 0.17mm</v>
      </c>
      <c r="E59" t="str">
        <f t="shared" si="8"/>
        <v>5-Strand 0.15mm</v>
      </c>
      <c r="F59" t="str">
        <f t="shared" si="8"/>
        <v>1 - Strand 0.425mm</v>
      </c>
      <c r="G59" t="str">
        <f t="shared" si="8"/>
        <v>3-Strand 0.21mm</v>
      </c>
      <c r="H59" t="str">
        <f t="shared" si="8"/>
        <v>4-Strand 0.19mm</v>
      </c>
      <c r="I59" t="str">
        <f t="shared" si="8"/>
        <v>5-Strand 0.21 mm</v>
      </c>
      <c r="J59" t="str">
        <f t="shared" si="8"/>
        <v>6-Strand 0.21 mm</v>
      </c>
      <c r="K59" t="str">
        <f t="shared" si="8"/>
        <v>3-Strand 0.21mm</v>
      </c>
      <c r="L59" t="str">
        <f t="shared" si="8"/>
        <v>4-Strand 0.21mm</v>
      </c>
      <c r="M59" t="str">
        <f t="shared" si="8"/>
        <v>5-Strand 0.21mm</v>
      </c>
      <c r="N59" t="str">
        <f t="shared" si="8"/>
        <v>9-Strand 0.21mm</v>
      </c>
      <c r="O59" t="str">
        <f t="shared" si="8"/>
        <v>6-Strand 0.21mm</v>
      </c>
      <c r="P59" t="str">
        <f t="shared" si="8"/>
        <v>4-Strand 0.21mm</v>
      </c>
      <c r="Q59" t="str">
        <f t="shared" si="8"/>
        <v>6-Strand 0.21mm</v>
      </c>
      <c r="R59" t="str">
        <f t="shared" si="8"/>
        <v>10-Strand 0.21mm</v>
      </c>
      <c r="S59" t="str">
        <f t="shared" si="8"/>
        <v>8-Strand 0.21mm</v>
      </c>
      <c r="T59" t="str">
        <f t="shared" si="8"/>
        <v>6-Strand 0.25mm</v>
      </c>
      <c r="U59" t="str">
        <f t="shared" si="8"/>
        <v>8-Strand 0.25mm</v>
      </c>
      <c r="V59" t="str">
        <f t="shared" si="8"/>
        <v>9-Strand 0.25mm</v>
      </c>
      <c r="W59" t="str">
        <f t="shared" si="8"/>
        <v>11-Strand 0.25mm</v>
      </c>
      <c r="X59" t="str">
        <f t="shared" si="8"/>
        <v>14-Strand 0.25mm</v>
      </c>
      <c r="Y59" t="str">
        <f t="shared" si="8"/>
        <v>17-Strand 0.25mm</v>
      </c>
      <c r="Z59" t="str">
        <f t="shared" si="8"/>
        <v>14-Strand 0.25mm</v>
      </c>
      <c r="AA59" t="str">
        <f t="shared" si="8"/>
        <v>17-Strand 0.25mm</v>
      </c>
      <c r="AB59" t="str">
        <f t="shared" si="8"/>
        <v>27 - Strand 0.29mm</v>
      </c>
      <c r="AC59" t="str">
        <f t="shared" si="8"/>
        <v>16-Strand 0.25mm</v>
      </c>
      <c r="AD59" t="str">
        <f t="shared" si="8"/>
        <v>21-Strand 0.25mm</v>
      </c>
      <c r="AE59" t="str">
        <f t="shared" si="8"/>
        <v>26-Strand 0.25mm</v>
      </c>
      <c r="AF59" t="str">
        <f t="shared" si="8"/>
        <v>17-Strand 0.25mm</v>
      </c>
      <c r="AG59" t="str">
        <f t="shared" si="8"/>
        <v>22-Strand 0.25mm</v>
      </c>
      <c r="AH59" t="str">
        <f t="shared" si="8"/>
        <v>25-Strand 0.25mm</v>
      </c>
      <c r="AI59" t="str">
        <f t="shared" si="8"/>
        <v>17-Strand 0.25mm</v>
      </c>
      <c r="AJ59" t="str">
        <f t="shared" si="8"/>
        <v>21-Strand 0.25mm</v>
      </c>
      <c r="AK59" t="str">
        <f t="shared" si="8"/>
        <v>26-Strand 0.25mm</v>
      </c>
      <c r="AL59" t="str">
        <f t="shared" si="8"/>
        <v>17-Strand 0.25mm</v>
      </c>
      <c r="AM59" t="str">
        <f t="shared" si="8"/>
        <v>22-Strand 0.25mm</v>
      </c>
      <c r="AN59" t="str">
        <f t="shared" si="8"/>
        <v>19-Strand 0.25mm</v>
      </c>
      <c r="AO59" t="str">
        <f t="shared" si="8"/>
        <v>20-Strand 0.25mm</v>
      </c>
      <c r="AP59" t="str">
        <f t="shared" si="8"/>
        <v>22-Strand 0.25mm</v>
      </c>
      <c r="AQ59" t="str">
        <f t="shared" si="8"/>
        <v>23-Strand 0.25mm</v>
      </c>
      <c r="AR59" t="str">
        <f t="shared" si="8"/>
        <v>16-Strand 0.33mm</v>
      </c>
      <c r="AS59" t="str">
        <f t="shared" si="8"/>
        <v>18-Strand 0.33mm</v>
      </c>
      <c r="AT59" t="str">
        <f t="shared" si="8"/>
        <v>18-Strand 0.33mm</v>
      </c>
      <c r="AU59" t="str">
        <f t="shared" si="8"/>
        <v>1-Strand 1.2 mm</v>
      </c>
      <c r="AV59" t="str">
        <f t="shared" si="8"/>
        <v>20-Strand 0.33mm</v>
      </c>
      <c r="AW59" t="str">
        <f t="shared" si="8"/>
        <v>23-Strand 0.33mm</v>
      </c>
      <c r="AX59" t="str">
        <f t="shared" si="8"/>
        <v>15-Strand 0.41mm</v>
      </c>
      <c r="AY59" t="str">
        <f t="shared" si="8"/>
        <v>14-Strand 0.41mm</v>
      </c>
      <c r="AZ59">
        <v>1</v>
      </c>
    </row>
    <row r="60" spans="1:52" x14ac:dyDescent="0.3">
      <c r="A60" s="13" t="str">
        <f t="shared" si="2"/>
        <v>Motor Kv</v>
      </c>
      <c r="B60">
        <v>1650</v>
      </c>
      <c r="C60">
        <v>1900</v>
      </c>
      <c r="D60">
        <v>1585</v>
      </c>
      <c r="E60">
        <v>1490</v>
      </c>
      <c r="F60">
        <v>2250</v>
      </c>
      <c r="G60">
        <v>1100</v>
      </c>
      <c r="H60">
        <v>1280</v>
      </c>
      <c r="I60">
        <v>1610</v>
      </c>
      <c r="J60">
        <v>1960</v>
      </c>
      <c r="K60">
        <v>885</v>
      </c>
      <c r="L60">
        <v>960</v>
      </c>
      <c r="M60">
        <v>1070</v>
      </c>
      <c r="N60">
        <v>1850</v>
      </c>
      <c r="O60">
        <v>1400</v>
      </c>
      <c r="P60">
        <v>900</v>
      </c>
      <c r="Q60">
        <v>1127</v>
      </c>
      <c r="R60">
        <v>1810</v>
      </c>
      <c r="S60">
        <v>1400</v>
      </c>
      <c r="T60">
        <v>1090</v>
      </c>
      <c r="U60">
        <v>1220</v>
      </c>
      <c r="V60">
        <v>830</v>
      </c>
      <c r="W60">
        <v>1040</v>
      </c>
      <c r="X60">
        <v>1220</v>
      </c>
      <c r="Y60">
        <v>780</v>
      </c>
      <c r="Z60">
        <v>890</v>
      </c>
      <c r="AA60">
        <v>1110</v>
      </c>
      <c r="AB60">
        <v>800</v>
      </c>
      <c r="AC60">
        <v>710</v>
      </c>
      <c r="AD60">
        <v>890</v>
      </c>
      <c r="AE60">
        <v>1190</v>
      </c>
      <c r="AF60">
        <v>420</v>
      </c>
      <c r="AG60">
        <v>540</v>
      </c>
      <c r="AH60">
        <v>630</v>
      </c>
      <c r="AI60">
        <v>330</v>
      </c>
      <c r="AJ60">
        <v>440</v>
      </c>
      <c r="AK60">
        <v>520</v>
      </c>
      <c r="AL60">
        <v>690</v>
      </c>
      <c r="AM60">
        <v>880</v>
      </c>
      <c r="AN60">
        <v>250</v>
      </c>
      <c r="AO60">
        <v>330</v>
      </c>
      <c r="AP60">
        <v>380</v>
      </c>
      <c r="AQ60">
        <v>450</v>
      </c>
      <c r="AR60">
        <v>170</v>
      </c>
      <c r="AS60">
        <v>210</v>
      </c>
      <c r="AT60">
        <v>195</v>
      </c>
      <c r="AU60">
        <v>220</v>
      </c>
      <c r="AV60">
        <v>160</v>
      </c>
      <c r="AW60">
        <v>190</v>
      </c>
      <c r="AX60">
        <v>180</v>
      </c>
      <c r="AY60">
        <v>150</v>
      </c>
      <c r="AZ60">
        <v>1</v>
      </c>
    </row>
    <row r="61" spans="1:52" ht="28.8" x14ac:dyDescent="0.3">
      <c r="A61" s="13" t="str">
        <f t="shared" si="2"/>
        <v>No-Load Current (Io/10V)</v>
      </c>
      <c r="B61" t="e">
        <f>LEFT(B37,4)*1</f>
        <v>#N/A</v>
      </c>
      <c r="C61">
        <f t="shared" ref="C61:AY61" si="9">LEFT(C37,4)*1</f>
        <v>0.57999999999999996</v>
      </c>
      <c r="D61">
        <f t="shared" si="9"/>
        <v>0.47</v>
      </c>
      <c r="E61">
        <f t="shared" si="9"/>
        <v>0.42</v>
      </c>
      <c r="F61" t="e">
        <f t="shared" si="9"/>
        <v>#N/A</v>
      </c>
      <c r="G61">
        <f t="shared" si="9"/>
        <v>0.41</v>
      </c>
      <c r="H61">
        <f t="shared" si="9"/>
        <v>0.47</v>
      </c>
      <c r="I61">
        <f t="shared" si="9"/>
        <v>0.35</v>
      </c>
      <c r="J61">
        <f t="shared" si="9"/>
        <v>0.44</v>
      </c>
      <c r="K61">
        <f t="shared" si="9"/>
        <v>0.41</v>
      </c>
      <c r="L61">
        <f t="shared" si="9"/>
        <v>0.51</v>
      </c>
      <c r="M61">
        <f t="shared" si="9"/>
        <v>0.59</v>
      </c>
      <c r="N61">
        <f t="shared" si="9"/>
        <v>1.31</v>
      </c>
      <c r="O61">
        <f t="shared" si="9"/>
        <v>0.73</v>
      </c>
      <c r="P61">
        <f t="shared" si="9"/>
        <v>0.52</v>
      </c>
      <c r="Q61">
        <f t="shared" si="9"/>
        <v>0.73</v>
      </c>
      <c r="R61">
        <f t="shared" si="9"/>
        <v>1.35</v>
      </c>
      <c r="S61">
        <f t="shared" si="9"/>
        <v>0.95</v>
      </c>
      <c r="T61">
        <f t="shared" si="9"/>
        <v>0.79</v>
      </c>
      <c r="U61">
        <f t="shared" si="9"/>
        <v>0.97</v>
      </c>
      <c r="V61">
        <f t="shared" si="9"/>
        <v>1.06</v>
      </c>
      <c r="W61">
        <f t="shared" si="9"/>
        <v>1.35</v>
      </c>
      <c r="X61">
        <f t="shared" si="9"/>
        <v>1.64</v>
      </c>
      <c r="Y61">
        <f t="shared" si="9"/>
        <v>1.21</v>
      </c>
      <c r="Z61">
        <f t="shared" si="9"/>
        <v>1.42</v>
      </c>
      <c r="AA61">
        <f t="shared" si="9"/>
        <v>2.08</v>
      </c>
      <c r="AB61" t="e">
        <f t="shared" si="9"/>
        <v>#N/A</v>
      </c>
      <c r="AC61">
        <f t="shared" si="9"/>
        <v>1.56</v>
      </c>
      <c r="AD61">
        <f t="shared" si="9"/>
        <v>1.9</v>
      </c>
      <c r="AE61">
        <f t="shared" si="9"/>
        <v>3.26</v>
      </c>
      <c r="AF61" t="e">
        <f t="shared" si="9"/>
        <v>#N/A</v>
      </c>
      <c r="AG61" t="e">
        <f t="shared" si="9"/>
        <v>#N/A</v>
      </c>
      <c r="AH61" t="e">
        <f t="shared" si="9"/>
        <v>#N/A</v>
      </c>
      <c r="AI61" t="e">
        <f t="shared" si="9"/>
        <v>#N/A</v>
      </c>
      <c r="AJ61" t="e">
        <f t="shared" si="9"/>
        <v>#N/A</v>
      </c>
      <c r="AK61" t="e">
        <f t="shared" si="9"/>
        <v>#N/A</v>
      </c>
      <c r="AL61">
        <f t="shared" si="9"/>
        <v>2.71</v>
      </c>
      <c r="AM61">
        <f t="shared" si="9"/>
        <v>3.12</v>
      </c>
      <c r="AN61" t="e">
        <f t="shared" si="9"/>
        <v>#N/A</v>
      </c>
      <c r="AO61" t="e">
        <f t="shared" si="9"/>
        <v>#N/A</v>
      </c>
      <c r="AP61" t="e">
        <f t="shared" si="9"/>
        <v>#N/A</v>
      </c>
      <c r="AQ61" t="e">
        <f t="shared" si="9"/>
        <v>#N/A</v>
      </c>
      <c r="AR61">
        <f t="shared" si="9"/>
        <v>0.78</v>
      </c>
      <c r="AS61">
        <f t="shared" si="9"/>
        <v>1.1100000000000001</v>
      </c>
      <c r="AT61">
        <f t="shared" si="9"/>
        <v>0.88</v>
      </c>
      <c r="AU61">
        <f t="shared" si="9"/>
        <v>0.98</v>
      </c>
      <c r="AV61">
        <f t="shared" si="9"/>
        <v>1.1100000000000001</v>
      </c>
      <c r="AW61">
        <f t="shared" si="9"/>
        <v>1.24</v>
      </c>
      <c r="AX61">
        <f t="shared" si="9"/>
        <v>1.26</v>
      </c>
      <c r="AY61">
        <f t="shared" si="9"/>
        <v>1.1499999999999999</v>
      </c>
      <c r="AZ61">
        <v>1</v>
      </c>
    </row>
    <row r="62" spans="1:52" ht="28.8" x14ac:dyDescent="0.3">
      <c r="A62" s="13" t="str">
        <f t="shared" si="2"/>
        <v>Motor Resistance (RM)</v>
      </c>
      <c r="B62">
        <v>0.4</v>
      </c>
      <c r="C62">
        <v>0.128</v>
      </c>
      <c r="D62">
        <v>0.182</v>
      </c>
      <c r="E62">
        <v>0.188</v>
      </c>
      <c r="F62">
        <v>0.4</v>
      </c>
      <c r="G62">
        <v>0.17</v>
      </c>
      <c r="H62">
        <v>0.15</v>
      </c>
      <c r="I62">
        <v>0.18</v>
      </c>
      <c r="J62">
        <v>0.13500000000000001</v>
      </c>
      <c r="K62">
        <v>0.151</v>
      </c>
      <c r="L62">
        <v>0.13900000000000001</v>
      </c>
      <c r="M62">
        <v>9.0999999999999998E-2</v>
      </c>
      <c r="N62">
        <v>3.2000000000000001E-2</v>
      </c>
      <c r="O62">
        <v>9.0999999999999998E-2</v>
      </c>
      <c r="P62">
        <v>0.14199999999999999</v>
      </c>
      <c r="Q62">
        <v>7.8E-2</v>
      </c>
      <c r="R62">
        <v>3.1E-2</v>
      </c>
      <c r="S62">
        <v>9.5000000000000001E-2</v>
      </c>
      <c r="T62">
        <v>5.8000000000000003E-2</v>
      </c>
      <c r="U62">
        <v>4.2000000000000003E-2</v>
      </c>
      <c r="V62">
        <v>4.2000000000000003E-2</v>
      </c>
      <c r="W62">
        <v>2.5999999999999999E-2</v>
      </c>
      <c r="X62">
        <v>1.7999999999999999E-2</v>
      </c>
      <c r="Y62">
        <v>0.03</v>
      </c>
      <c r="Z62">
        <v>0.02</v>
      </c>
      <c r="AA62">
        <v>1.6E-2</v>
      </c>
      <c r="AB62">
        <v>0.01</v>
      </c>
      <c r="AC62">
        <v>2.1999999999999999E-2</v>
      </c>
      <c r="AD62">
        <v>1.4E-2</v>
      </c>
      <c r="AE62">
        <v>8.0000000000000002E-3</v>
      </c>
      <c r="AF62">
        <v>3.2000000000000001E-2</v>
      </c>
      <c r="AG62">
        <v>0.02</v>
      </c>
      <c r="AH62">
        <v>1.4999999999999999E-2</v>
      </c>
      <c r="AI62">
        <v>3.6999999999999998E-2</v>
      </c>
      <c r="AJ62">
        <v>2.5000000000000001E-2</v>
      </c>
      <c r="AK62">
        <v>1.6E-2</v>
      </c>
      <c r="AL62">
        <v>2.1999999999999999E-2</v>
      </c>
      <c r="AM62">
        <v>1.2E-2</v>
      </c>
      <c r="AN62">
        <v>3.6999999999999998E-2</v>
      </c>
      <c r="AO62">
        <v>3.1E-2</v>
      </c>
      <c r="AP62">
        <v>2.5000000000000001E-2</v>
      </c>
      <c r="AQ62">
        <v>2.5999999999999999E-2</v>
      </c>
      <c r="AR62">
        <v>4.2000000000000003E-2</v>
      </c>
      <c r="AS62">
        <v>2.5999999999999999E-2</v>
      </c>
      <c r="AT62">
        <v>3.4000000000000002E-2</v>
      </c>
      <c r="AU62">
        <v>3.2000000000000001E-2</v>
      </c>
      <c r="AV62">
        <v>2.7E-2</v>
      </c>
      <c r="AW62">
        <v>2.1999999999999999E-2</v>
      </c>
      <c r="AX62">
        <v>2.1999999999999999E-2</v>
      </c>
      <c r="AY62">
        <v>3.2000000000000001E-2</v>
      </c>
      <c r="AZ62">
        <v>1</v>
      </c>
    </row>
    <row r="63" spans="1:52" ht="28.8" x14ac:dyDescent="0.3">
      <c r="A63" s="13" t="str">
        <f t="shared" si="2"/>
        <v>Max Continuous Current</v>
      </c>
      <c r="B63">
        <v>5</v>
      </c>
      <c r="C63">
        <v>12</v>
      </c>
      <c r="D63">
        <v>10</v>
      </c>
      <c r="E63">
        <v>10</v>
      </c>
      <c r="F63">
        <v>7</v>
      </c>
      <c r="G63">
        <v>12</v>
      </c>
      <c r="H63">
        <v>14</v>
      </c>
      <c r="I63">
        <v>10</v>
      </c>
      <c r="J63">
        <v>11</v>
      </c>
      <c r="K63">
        <v>13</v>
      </c>
      <c r="L63">
        <v>13</v>
      </c>
      <c r="M63">
        <v>15</v>
      </c>
      <c r="N63">
        <v>22</v>
      </c>
      <c r="O63">
        <v>25</v>
      </c>
      <c r="P63">
        <v>16</v>
      </c>
      <c r="Q63">
        <v>20</v>
      </c>
      <c r="R63">
        <v>25</v>
      </c>
      <c r="S63">
        <v>35</v>
      </c>
      <c r="T63">
        <v>26</v>
      </c>
      <c r="U63">
        <v>32</v>
      </c>
      <c r="V63">
        <v>30</v>
      </c>
      <c r="W63">
        <v>40</v>
      </c>
      <c r="X63">
        <v>46</v>
      </c>
      <c r="Y63">
        <v>40</v>
      </c>
      <c r="Z63">
        <v>45</v>
      </c>
      <c r="AA63">
        <v>60</v>
      </c>
      <c r="AB63">
        <v>100</v>
      </c>
      <c r="AC63">
        <v>60</v>
      </c>
      <c r="AD63">
        <v>70</v>
      </c>
      <c r="AE63">
        <v>80</v>
      </c>
      <c r="AF63">
        <v>70</v>
      </c>
      <c r="AG63">
        <v>85</v>
      </c>
      <c r="AH63">
        <v>95</v>
      </c>
      <c r="AI63">
        <v>75</v>
      </c>
      <c r="AJ63">
        <v>85</v>
      </c>
      <c r="AK63">
        <v>100</v>
      </c>
      <c r="AL63">
        <v>60</v>
      </c>
      <c r="AM63">
        <v>70</v>
      </c>
      <c r="AN63">
        <v>65</v>
      </c>
      <c r="AO63">
        <v>65</v>
      </c>
      <c r="AP63">
        <v>70</v>
      </c>
      <c r="AQ63">
        <v>80</v>
      </c>
      <c r="AR63">
        <v>70</v>
      </c>
      <c r="AS63">
        <v>90</v>
      </c>
      <c r="AT63">
        <v>80</v>
      </c>
      <c r="AU63">
        <v>70</v>
      </c>
      <c r="AV63">
        <v>90</v>
      </c>
      <c r="AW63">
        <v>95</v>
      </c>
      <c r="AX63">
        <v>110</v>
      </c>
      <c r="AY63">
        <v>95</v>
      </c>
      <c r="AZ63">
        <v>1</v>
      </c>
    </row>
    <row r="64" spans="1:52" ht="28.8" x14ac:dyDescent="0.3">
      <c r="A64" s="13" t="str">
        <f t="shared" si="2"/>
        <v>Max Continuous Power</v>
      </c>
      <c r="B64">
        <v>32.5</v>
      </c>
      <c r="C64">
        <v>130</v>
      </c>
      <c r="D64">
        <v>110</v>
      </c>
      <c r="E64">
        <v>110</v>
      </c>
      <c r="F64">
        <v>45</v>
      </c>
      <c r="G64">
        <v>133</v>
      </c>
      <c r="H64">
        <v>155</v>
      </c>
      <c r="I64">
        <v>72</v>
      </c>
      <c r="J64">
        <v>80</v>
      </c>
      <c r="K64">
        <v>192</v>
      </c>
      <c r="L64">
        <v>192</v>
      </c>
      <c r="M64">
        <v>222</v>
      </c>
      <c r="N64">
        <v>326</v>
      </c>
      <c r="O64">
        <v>370</v>
      </c>
      <c r="P64">
        <v>237</v>
      </c>
      <c r="Q64">
        <v>296</v>
      </c>
      <c r="R64">
        <v>370</v>
      </c>
      <c r="S64">
        <v>518</v>
      </c>
      <c r="T64">
        <v>370</v>
      </c>
      <c r="U64">
        <v>425</v>
      </c>
      <c r="V64">
        <v>550</v>
      </c>
      <c r="W64">
        <v>600</v>
      </c>
      <c r="X64">
        <v>640</v>
      </c>
      <c r="Y64">
        <v>800</v>
      </c>
      <c r="Z64">
        <v>780</v>
      </c>
      <c r="AA64">
        <v>840</v>
      </c>
      <c r="AB64">
        <v>4200</v>
      </c>
      <c r="AC64">
        <v>1000</v>
      </c>
      <c r="AD64">
        <v>1025</v>
      </c>
      <c r="AE64">
        <v>1050</v>
      </c>
      <c r="AF64">
        <v>1500</v>
      </c>
      <c r="AG64">
        <v>1850</v>
      </c>
      <c r="AH64">
        <v>1500</v>
      </c>
      <c r="AI64">
        <v>2000</v>
      </c>
      <c r="AJ64">
        <v>2000</v>
      </c>
      <c r="AK64">
        <v>2000</v>
      </c>
      <c r="AL64">
        <v>1025</v>
      </c>
      <c r="AM64">
        <v>1050</v>
      </c>
      <c r="AN64">
        <v>2700</v>
      </c>
      <c r="AO64">
        <v>2400</v>
      </c>
      <c r="AP64">
        <v>2600</v>
      </c>
      <c r="AQ64">
        <v>2960</v>
      </c>
      <c r="AR64">
        <v>2450</v>
      </c>
      <c r="AS64">
        <v>3150</v>
      </c>
      <c r="AT64">
        <v>2800</v>
      </c>
      <c r="AU64">
        <v>2590</v>
      </c>
      <c r="AV64">
        <v>3750</v>
      </c>
      <c r="AW64">
        <v>3900</v>
      </c>
      <c r="AX64">
        <v>4884</v>
      </c>
      <c r="AY64">
        <v>4220</v>
      </c>
      <c r="AZ64">
        <v>1</v>
      </c>
    </row>
    <row r="65" spans="1:52" x14ac:dyDescent="0.3">
      <c r="A65" s="13" t="str">
        <f t="shared" si="2"/>
        <v>Weight</v>
      </c>
      <c r="B65">
        <f>LEFT(B41,3)*1</f>
        <v>12</v>
      </c>
      <c r="C65">
        <f t="shared" ref="C65:AY65" si="10">LEFT(C41,3)*1</f>
        <v>35</v>
      </c>
      <c r="D65">
        <f t="shared" si="10"/>
        <v>35</v>
      </c>
      <c r="E65">
        <f t="shared" si="10"/>
        <v>35</v>
      </c>
      <c r="F65">
        <f t="shared" si="10"/>
        <v>16</v>
      </c>
      <c r="G65">
        <f t="shared" si="10"/>
        <v>45</v>
      </c>
      <c r="H65">
        <f t="shared" si="10"/>
        <v>45</v>
      </c>
      <c r="I65">
        <f t="shared" si="10"/>
        <v>20</v>
      </c>
      <c r="J65">
        <f t="shared" si="10"/>
        <v>20</v>
      </c>
      <c r="K65">
        <f t="shared" si="10"/>
        <v>58</v>
      </c>
      <c r="L65">
        <f t="shared" si="10"/>
        <v>58</v>
      </c>
      <c r="M65">
        <f t="shared" si="10"/>
        <v>58</v>
      </c>
      <c r="N65">
        <f t="shared" si="10"/>
        <v>58</v>
      </c>
      <c r="O65">
        <f t="shared" si="10"/>
        <v>58</v>
      </c>
      <c r="P65">
        <f t="shared" si="10"/>
        <v>68</v>
      </c>
      <c r="Q65">
        <f t="shared" si="10"/>
        <v>68</v>
      </c>
      <c r="R65">
        <f t="shared" si="10"/>
        <v>68</v>
      </c>
      <c r="S65">
        <f t="shared" si="10"/>
        <v>68</v>
      </c>
      <c r="T65">
        <f t="shared" si="10"/>
        <v>95</v>
      </c>
      <c r="U65">
        <f t="shared" si="10"/>
        <v>95</v>
      </c>
      <c r="V65">
        <f t="shared" si="10"/>
        <v>129</v>
      </c>
      <c r="W65">
        <f t="shared" si="10"/>
        <v>129</v>
      </c>
      <c r="X65">
        <f t="shared" si="10"/>
        <v>129</v>
      </c>
      <c r="Y65">
        <f t="shared" si="10"/>
        <v>166</v>
      </c>
      <c r="Z65">
        <f t="shared" si="10"/>
        <v>166</v>
      </c>
      <c r="AA65">
        <f>LEFT(AA41,4)*1</f>
        <v>166</v>
      </c>
      <c r="AB65">
        <f t="shared" ref="AB65:AY65" si="11">LEFT(AB41,4)*1</f>
        <v>574</v>
      </c>
      <c r="AC65">
        <f t="shared" si="11"/>
        <v>205</v>
      </c>
      <c r="AD65">
        <f t="shared" si="11"/>
        <v>205</v>
      </c>
      <c r="AE65">
        <f t="shared" si="11"/>
        <v>205</v>
      </c>
      <c r="AF65">
        <f t="shared" si="11"/>
        <v>288</v>
      </c>
      <c r="AG65">
        <f t="shared" si="11"/>
        <v>288</v>
      </c>
      <c r="AH65">
        <f t="shared" si="11"/>
        <v>288</v>
      </c>
      <c r="AI65">
        <f t="shared" si="11"/>
        <v>353</v>
      </c>
      <c r="AJ65">
        <f t="shared" si="11"/>
        <v>353</v>
      </c>
      <c r="AK65">
        <f t="shared" si="11"/>
        <v>353</v>
      </c>
      <c r="AL65">
        <f t="shared" si="11"/>
        <v>275</v>
      </c>
      <c r="AM65">
        <f t="shared" si="11"/>
        <v>275</v>
      </c>
      <c r="AN65">
        <f t="shared" si="11"/>
        <v>450</v>
      </c>
      <c r="AO65">
        <f t="shared" si="11"/>
        <v>435</v>
      </c>
      <c r="AP65">
        <f t="shared" si="11"/>
        <v>435</v>
      </c>
      <c r="AQ65">
        <f t="shared" si="11"/>
        <v>435</v>
      </c>
      <c r="AR65">
        <f t="shared" si="11"/>
        <v>708</v>
      </c>
      <c r="AS65">
        <f t="shared" si="11"/>
        <v>708</v>
      </c>
      <c r="AT65">
        <f t="shared" si="11"/>
        <v>708</v>
      </c>
      <c r="AU65">
        <f t="shared" si="11"/>
        <v>576</v>
      </c>
      <c r="AV65">
        <f t="shared" si="11"/>
        <v>906</v>
      </c>
      <c r="AW65">
        <f t="shared" si="11"/>
        <v>906</v>
      </c>
      <c r="AX65">
        <f t="shared" si="11"/>
        <v>1043</v>
      </c>
      <c r="AY65">
        <f t="shared" si="11"/>
        <v>1043</v>
      </c>
      <c r="AZ65">
        <v>1</v>
      </c>
    </row>
    <row r="66" spans="1:52" ht="19.2" x14ac:dyDescent="0.3">
      <c r="A66" s="13" t="s">
        <v>649</v>
      </c>
      <c r="B66">
        <v>23</v>
      </c>
      <c r="C66">
        <v>27.9</v>
      </c>
      <c r="D66">
        <v>27.9</v>
      </c>
      <c r="E66">
        <v>27.9</v>
      </c>
      <c r="F66">
        <v>23</v>
      </c>
      <c r="G66">
        <v>27.9</v>
      </c>
      <c r="H66">
        <v>27.9</v>
      </c>
      <c r="I66">
        <v>30.1</v>
      </c>
      <c r="J66">
        <v>30.1</v>
      </c>
      <c r="K66">
        <v>27.9</v>
      </c>
      <c r="L66">
        <v>27.9</v>
      </c>
      <c r="M66">
        <v>27.9</v>
      </c>
      <c r="N66">
        <v>27.9</v>
      </c>
      <c r="O66">
        <v>27.9</v>
      </c>
      <c r="P66">
        <v>27.9</v>
      </c>
      <c r="Q66">
        <v>27.9</v>
      </c>
      <c r="R66">
        <v>27.9</v>
      </c>
      <c r="S66">
        <v>27.9</v>
      </c>
      <c r="T66">
        <v>37.5</v>
      </c>
      <c r="U66">
        <v>37.5</v>
      </c>
      <c r="V66">
        <v>37.5</v>
      </c>
      <c r="W66">
        <v>37.5</v>
      </c>
      <c r="X66">
        <v>37.5</v>
      </c>
      <c r="Y66">
        <v>37.5</v>
      </c>
      <c r="Z66">
        <v>37.5</v>
      </c>
      <c r="AA66">
        <v>37.5</v>
      </c>
      <c r="AB66">
        <v>48.9</v>
      </c>
      <c r="AC66">
        <v>37.5</v>
      </c>
      <c r="AD66">
        <v>37.5</v>
      </c>
      <c r="AE66">
        <v>37.5</v>
      </c>
      <c r="AF66">
        <v>48.9</v>
      </c>
      <c r="AG66">
        <v>48.9</v>
      </c>
      <c r="AH66">
        <v>48.9</v>
      </c>
      <c r="AI66">
        <v>48.9</v>
      </c>
      <c r="AJ66">
        <v>48.9</v>
      </c>
      <c r="AK66">
        <v>48.9</v>
      </c>
      <c r="AL66">
        <v>37.5</v>
      </c>
      <c r="AM66">
        <v>37.5</v>
      </c>
      <c r="AN66">
        <v>48.8</v>
      </c>
      <c r="AO66">
        <v>48.8</v>
      </c>
      <c r="AP66">
        <v>48.8</v>
      </c>
      <c r="AQ66">
        <v>48.8</v>
      </c>
      <c r="AR66">
        <v>66.400000000000006</v>
      </c>
      <c r="AS66">
        <v>66.400000000000006</v>
      </c>
      <c r="AT66">
        <v>66.400000000000006</v>
      </c>
      <c r="AU66">
        <v>59.8</v>
      </c>
      <c r="AV66">
        <v>66.400000000000006</v>
      </c>
      <c r="AW66">
        <v>66.400000000000006</v>
      </c>
      <c r="AX66">
        <v>76.599999999999994</v>
      </c>
      <c r="AY66">
        <v>76.599999999999994</v>
      </c>
      <c r="AZ66">
        <v>1</v>
      </c>
    </row>
    <row r="67" spans="1:52" ht="19.2" x14ac:dyDescent="0.3">
      <c r="A67" s="13" t="str">
        <f t="shared" si="2"/>
        <v>Shaft Diameter</v>
      </c>
      <c r="B67">
        <f>LEFT(B43,5)*1</f>
        <v>2.98</v>
      </c>
      <c r="C67">
        <f t="shared" ref="C67:AZ67" si="12">LEFT(C43,5)*1</f>
        <v>2.98</v>
      </c>
      <c r="D67">
        <f t="shared" si="12"/>
        <v>2.98</v>
      </c>
      <c r="E67">
        <f t="shared" si="12"/>
        <v>2.98</v>
      </c>
      <c r="F67">
        <f t="shared" si="12"/>
        <v>2.98</v>
      </c>
      <c r="G67">
        <f t="shared" si="12"/>
        <v>2.98</v>
      </c>
      <c r="H67">
        <f t="shared" si="12"/>
        <v>2.98</v>
      </c>
      <c r="I67">
        <f t="shared" si="12"/>
        <v>2.98</v>
      </c>
      <c r="J67">
        <f t="shared" si="12"/>
        <v>2.98</v>
      </c>
      <c r="K67">
        <f t="shared" si="12"/>
        <v>2.98</v>
      </c>
      <c r="L67">
        <f t="shared" si="12"/>
        <v>2.98</v>
      </c>
      <c r="M67">
        <f t="shared" si="12"/>
        <v>2.98</v>
      </c>
      <c r="N67">
        <f t="shared" si="12"/>
        <v>2.98</v>
      </c>
      <c r="O67">
        <f t="shared" si="12"/>
        <v>2.98</v>
      </c>
      <c r="P67">
        <f t="shared" si="12"/>
        <v>2.98</v>
      </c>
      <c r="Q67">
        <f t="shared" si="12"/>
        <v>2.98</v>
      </c>
      <c r="R67">
        <f t="shared" si="12"/>
        <v>2.98</v>
      </c>
      <c r="S67">
        <f t="shared" si="12"/>
        <v>2.98</v>
      </c>
      <c r="T67">
        <f t="shared" si="12"/>
        <v>4.9800000000000004</v>
      </c>
      <c r="U67">
        <f t="shared" si="12"/>
        <v>4.9800000000000004</v>
      </c>
      <c r="V67">
        <f t="shared" si="12"/>
        <v>4.9800000000000004</v>
      </c>
      <c r="W67">
        <f t="shared" si="12"/>
        <v>4.9800000000000004</v>
      </c>
      <c r="X67">
        <f t="shared" si="12"/>
        <v>4.9800000000000004</v>
      </c>
      <c r="Y67">
        <f t="shared" si="12"/>
        <v>4.9800000000000004</v>
      </c>
      <c r="Z67">
        <f t="shared" si="12"/>
        <v>4.9800000000000004</v>
      </c>
      <c r="AA67">
        <f t="shared" si="12"/>
        <v>4.9800000000000004</v>
      </c>
      <c r="AB67">
        <f t="shared" si="12"/>
        <v>4.9800000000000004</v>
      </c>
      <c r="AC67">
        <f t="shared" si="12"/>
        <v>4.9800000000000004</v>
      </c>
      <c r="AD67">
        <f t="shared" si="12"/>
        <v>4.9800000000000004</v>
      </c>
      <c r="AE67">
        <f t="shared" si="12"/>
        <v>4.9800000000000004</v>
      </c>
      <c r="AF67">
        <f t="shared" si="12"/>
        <v>5.98</v>
      </c>
      <c r="AG67">
        <f t="shared" si="12"/>
        <v>5.98</v>
      </c>
      <c r="AH67">
        <f t="shared" si="12"/>
        <v>5.98</v>
      </c>
      <c r="AI67">
        <f t="shared" si="12"/>
        <v>5.98</v>
      </c>
      <c r="AJ67">
        <f t="shared" si="12"/>
        <v>5.98</v>
      </c>
      <c r="AK67">
        <f t="shared" si="12"/>
        <v>5.98</v>
      </c>
      <c r="AL67">
        <f t="shared" si="12"/>
        <v>4.9800000000000004</v>
      </c>
      <c r="AM67">
        <f t="shared" si="12"/>
        <v>4.9800000000000004</v>
      </c>
      <c r="AN67">
        <f t="shared" si="12"/>
        <v>7.98</v>
      </c>
      <c r="AO67">
        <f t="shared" si="12"/>
        <v>7.98</v>
      </c>
      <c r="AP67">
        <f t="shared" si="12"/>
        <v>7.98</v>
      </c>
      <c r="AQ67">
        <f t="shared" si="12"/>
        <v>7.98</v>
      </c>
      <c r="AR67">
        <v>8</v>
      </c>
      <c r="AS67">
        <v>8</v>
      </c>
      <c r="AT67">
        <v>8</v>
      </c>
      <c r="AU67">
        <v>8</v>
      </c>
      <c r="AV67">
        <v>8</v>
      </c>
      <c r="AW67">
        <f t="shared" si="12"/>
        <v>7.98</v>
      </c>
      <c r="AX67">
        <v>8</v>
      </c>
      <c r="AY67">
        <v>8</v>
      </c>
      <c r="AZ67" t="e">
        <f t="shared" si="12"/>
        <v>#VALUE!</v>
      </c>
    </row>
    <row r="68" spans="1:52" x14ac:dyDescent="0.3">
      <c r="A68" s="13" t="str">
        <f t="shared" si="2"/>
        <v>Body Length</v>
      </c>
      <c r="B68">
        <v>16</v>
      </c>
      <c r="C68">
        <f t="shared" ref="C68:AY68" si="13">LEFT(C44,5)*1</f>
        <v>23</v>
      </c>
      <c r="D68">
        <f t="shared" si="13"/>
        <v>23</v>
      </c>
      <c r="E68">
        <f t="shared" si="13"/>
        <v>23</v>
      </c>
      <c r="F68">
        <v>18</v>
      </c>
      <c r="G68">
        <f t="shared" si="13"/>
        <v>26</v>
      </c>
      <c r="H68">
        <f t="shared" si="13"/>
        <v>26</v>
      </c>
      <c r="I68">
        <f t="shared" si="13"/>
        <v>20.57</v>
      </c>
      <c r="J68">
        <f t="shared" si="13"/>
        <v>20.57</v>
      </c>
      <c r="K68">
        <f t="shared" si="13"/>
        <v>30</v>
      </c>
      <c r="L68">
        <f t="shared" si="13"/>
        <v>30</v>
      </c>
      <c r="M68">
        <f t="shared" si="13"/>
        <v>30</v>
      </c>
      <c r="N68">
        <f t="shared" si="13"/>
        <v>30</v>
      </c>
      <c r="O68">
        <f t="shared" si="13"/>
        <v>30</v>
      </c>
      <c r="P68">
        <f t="shared" si="13"/>
        <v>33</v>
      </c>
      <c r="Q68">
        <f t="shared" si="13"/>
        <v>33</v>
      </c>
      <c r="R68">
        <f t="shared" si="13"/>
        <v>33</v>
      </c>
      <c r="S68">
        <f t="shared" si="13"/>
        <v>33</v>
      </c>
      <c r="T68">
        <f t="shared" si="13"/>
        <v>33.75</v>
      </c>
      <c r="U68">
        <f t="shared" si="13"/>
        <v>33.75</v>
      </c>
      <c r="V68">
        <f t="shared" si="13"/>
        <v>39.75</v>
      </c>
      <c r="W68">
        <f t="shared" si="13"/>
        <v>39.75</v>
      </c>
      <c r="X68">
        <f t="shared" si="13"/>
        <v>39.75</v>
      </c>
      <c r="Y68">
        <f t="shared" si="13"/>
        <v>45.75</v>
      </c>
      <c r="Z68">
        <f t="shared" si="13"/>
        <v>45.75</v>
      </c>
      <c r="AA68">
        <f t="shared" si="13"/>
        <v>45.75</v>
      </c>
      <c r="AB68">
        <f t="shared" si="13"/>
        <v>61.5</v>
      </c>
      <c r="AC68">
        <f t="shared" si="13"/>
        <v>51.75</v>
      </c>
      <c r="AD68">
        <f t="shared" si="13"/>
        <v>51.75</v>
      </c>
      <c r="AE68">
        <f t="shared" si="13"/>
        <v>51.75</v>
      </c>
      <c r="AF68">
        <f t="shared" si="13"/>
        <v>46.15</v>
      </c>
      <c r="AG68">
        <f t="shared" si="13"/>
        <v>46.15</v>
      </c>
      <c r="AH68">
        <f t="shared" si="13"/>
        <v>46.15</v>
      </c>
      <c r="AI68">
        <f t="shared" si="13"/>
        <v>54.1</v>
      </c>
      <c r="AJ68">
        <f t="shared" si="13"/>
        <v>54.1</v>
      </c>
      <c r="AK68">
        <f t="shared" si="13"/>
        <v>54.1</v>
      </c>
      <c r="AL68">
        <f t="shared" si="13"/>
        <v>62.5</v>
      </c>
      <c r="AM68">
        <f t="shared" si="13"/>
        <v>62.5</v>
      </c>
      <c r="AN68">
        <f t="shared" si="13"/>
        <v>64.900000000000006</v>
      </c>
      <c r="AO68">
        <f t="shared" si="13"/>
        <v>64.900000000000006</v>
      </c>
      <c r="AP68">
        <f t="shared" si="13"/>
        <v>64.900000000000006</v>
      </c>
      <c r="AQ68">
        <f t="shared" si="13"/>
        <v>64.900000000000006</v>
      </c>
      <c r="AR68">
        <f t="shared" si="13"/>
        <v>59.82</v>
      </c>
      <c r="AS68">
        <f t="shared" si="13"/>
        <v>59.82</v>
      </c>
      <c r="AT68">
        <f t="shared" si="13"/>
        <v>59.82</v>
      </c>
      <c r="AU68">
        <v>60</v>
      </c>
      <c r="AV68">
        <f t="shared" si="13"/>
        <v>69.52</v>
      </c>
      <c r="AW68">
        <f t="shared" si="13"/>
        <v>69.52</v>
      </c>
      <c r="AX68">
        <f t="shared" si="13"/>
        <v>70.400000000000006</v>
      </c>
      <c r="AY68">
        <f t="shared" si="13"/>
        <v>70.400000000000006</v>
      </c>
      <c r="AZ68">
        <v>1</v>
      </c>
    </row>
    <row r="69" spans="1:52" ht="19.2" x14ac:dyDescent="0.3">
      <c r="A69" s="13" t="str">
        <f t="shared" si="2"/>
        <v>Overall Shaft Length</v>
      </c>
      <c r="B69">
        <v>19</v>
      </c>
      <c r="C69">
        <f t="shared" ref="C69:AY69" si="14">LEFT(C45,5)*1</f>
        <v>42</v>
      </c>
      <c r="D69">
        <f t="shared" si="14"/>
        <v>42</v>
      </c>
      <c r="E69">
        <f t="shared" si="14"/>
        <v>42</v>
      </c>
      <c r="F69">
        <v>21</v>
      </c>
      <c r="G69">
        <f t="shared" si="14"/>
        <v>45</v>
      </c>
      <c r="H69">
        <f t="shared" si="14"/>
        <v>45</v>
      </c>
      <c r="I69">
        <f t="shared" si="14"/>
        <v>25.7</v>
      </c>
      <c r="J69">
        <f t="shared" si="14"/>
        <v>25.7</v>
      </c>
      <c r="K69">
        <f t="shared" si="14"/>
        <v>49</v>
      </c>
      <c r="L69">
        <f t="shared" si="14"/>
        <v>49</v>
      </c>
      <c r="M69">
        <f t="shared" si="14"/>
        <v>49</v>
      </c>
      <c r="N69">
        <f t="shared" si="14"/>
        <v>49</v>
      </c>
      <c r="O69">
        <f t="shared" si="14"/>
        <v>49</v>
      </c>
      <c r="P69">
        <f t="shared" si="14"/>
        <v>52</v>
      </c>
      <c r="Q69">
        <f t="shared" si="14"/>
        <v>52</v>
      </c>
      <c r="R69">
        <f t="shared" si="14"/>
        <v>52</v>
      </c>
      <c r="S69">
        <f t="shared" si="14"/>
        <v>52</v>
      </c>
      <c r="T69">
        <f t="shared" si="14"/>
        <v>62.5</v>
      </c>
      <c r="U69">
        <f t="shared" si="14"/>
        <v>62.5</v>
      </c>
      <c r="V69">
        <f t="shared" si="14"/>
        <v>68.5</v>
      </c>
      <c r="W69">
        <f t="shared" si="14"/>
        <v>68.5</v>
      </c>
      <c r="X69">
        <f t="shared" si="14"/>
        <v>68.5</v>
      </c>
      <c r="Y69">
        <f t="shared" si="14"/>
        <v>75.400000000000006</v>
      </c>
      <c r="Z69">
        <f t="shared" si="14"/>
        <v>74.5</v>
      </c>
      <c r="AA69">
        <f t="shared" si="14"/>
        <v>74.5</v>
      </c>
      <c r="AB69">
        <v>118</v>
      </c>
      <c r="AC69">
        <f t="shared" si="14"/>
        <v>80.5</v>
      </c>
      <c r="AD69">
        <f t="shared" si="14"/>
        <v>80.5</v>
      </c>
      <c r="AE69">
        <f t="shared" si="14"/>
        <v>80.5</v>
      </c>
      <c r="AF69">
        <f t="shared" si="14"/>
        <v>78.400000000000006</v>
      </c>
      <c r="AG69">
        <f t="shared" si="14"/>
        <v>78.400000000000006</v>
      </c>
      <c r="AH69">
        <f t="shared" si="14"/>
        <v>78.400000000000006</v>
      </c>
      <c r="AI69">
        <v>85</v>
      </c>
      <c r="AJ69">
        <v>85</v>
      </c>
      <c r="AK69">
        <v>85</v>
      </c>
      <c r="AL69">
        <f t="shared" si="14"/>
        <v>89.5</v>
      </c>
      <c r="AM69">
        <f t="shared" si="14"/>
        <v>89.5</v>
      </c>
      <c r="AN69">
        <v>95</v>
      </c>
      <c r="AO69">
        <v>95</v>
      </c>
      <c r="AP69">
        <v>95</v>
      </c>
      <c r="AQ69">
        <v>95</v>
      </c>
      <c r="AR69">
        <v>106</v>
      </c>
      <c r="AS69">
        <v>106</v>
      </c>
      <c r="AT69">
        <v>106</v>
      </c>
      <c r="AU69">
        <f t="shared" si="14"/>
        <v>113.6</v>
      </c>
      <c r="AV69">
        <v>116</v>
      </c>
      <c r="AW69">
        <v>116</v>
      </c>
      <c r="AX69">
        <f t="shared" si="14"/>
        <v>115.9</v>
      </c>
      <c r="AY69">
        <f t="shared" si="14"/>
        <v>115.9</v>
      </c>
      <c r="AZ69">
        <v>1</v>
      </c>
    </row>
    <row r="70" spans="1:52" x14ac:dyDescent="0.3">
      <c r="A70" s="13" t="str">
        <f t="shared" si="2"/>
        <v>Max Lipo Cell</v>
      </c>
      <c r="B70">
        <f>LEFT(B46,1)*1</f>
        <v>2</v>
      </c>
      <c r="C70">
        <f t="shared" ref="C70:AY70" si="15">LEFT(C46,1)*1</f>
        <v>3</v>
      </c>
      <c r="D70">
        <f t="shared" si="15"/>
        <v>3</v>
      </c>
      <c r="E70">
        <f t="shared" si="15"/>
        <v>3</v>
      </c>
      <c r="F70">
        <f t="shared" si="15"/>
        <v>2</v>
      </c>
      <c r="G70">
        <f t="shared" si="15"/>
        <v>3</v>
      </c>
      <c r="H70">
        <f t="shared" si="15"/>
        <v>3</v>
      </c>
      <c r="I70">
        <f t="shared" si="15"/>
        <v>2</v>
      </c>
      <c r="J70">
        <f t="shared" si="15"/>
        <v>2</v>
      </c>
      <c r="K70">
        <f t="shared" si="15"/>
        <v>4</v>
      </c>
      <c r="L70">
        <f t="shared" si="15"/>
        <v>4</v>
      </c>
      <c r="M70">
        <f t="shared" si="15"/>
        <v>4</v>
      </c>
      <c r="N70">
        <f t="shared" si="15"/>
        <v>4</v>
      </c>
      <c r="O70">
        <f t="shared" si="15"/>
        <v>4</v>
      </c>
      <c r="P70">
        <f t="shared" si="15"/>
        <v>4</v>
      </c>
      <c r="Q70">
        <f t="shared" si="15"/>
        <v>4</v>
      </c>
      <c r="R70">
        <f t="shared" si="15"/>
        <v>4</v>
      </c>
      <c r="S70">
        <f t="shared" si="15"/>
        <v>4</v>
      </c>
      <c r="T70">
        <f t="shared" si="15"/>
        <v>4</v>
      </c>
      <c r="U70">
        <f t="shared" si="15"/>
        <v>4</v>
      </c>
      <c r="V70">
        <f t="shared" si="15"/>
        <v>5</v>
      </c>
      <c r="W70">
        <f t="shared" si="15"/>
        <v>4</v>
      </c>
      <c r="X70">
        <f t="shared" si="15"/>
        <v>4</v>
      </c>
      <c r="Y70">
        <f t="shared" si="15"/>
        <v>6</v>
      </c>
      <c r="Z70">
        <f t="shared" si="15"/>
        <v>5</v>
      </c>
      <c r="AA70">
        <f t="shared" si="15"/>
        <v>4</v>
      </c>
      <c r="AB70">
        <f t="shared" si="15"/>
        <v>1</v>
      </c>
      <c r="AC70">
        <f t="shared" si="15"/>
        <v>5</v>
      </c>
      <c r="AD70">
        <f t="shared" si="15"/>
        <v>4</v>
      </c>
      <c r="AE70">
        <f t="shared" si="15"/>
        <v>4</v>
      </c>
      <c r="AF70">
        <f t="shared" si="15"/>
        <v>6</v>
      </c>
      <c r="AG70">
        <f t="shared" si="15"/>
        <v>6</v>
      </c>
      <c r="AH70">
        <f t="shared" si="15"/>
        <v>6</v>
      </c>
      <c r="AI70">
        <f t="shared" si="15"/>
        <v>8</v>
      </c>
      <c r="AJ70">
        <f t="shared" si="15"/>
        <v>7</v>
      </c>
      <c r="AK70">
        <f t="shared" si="15"/>
        <v>6</v>
      </c>
      <c r="AL70">
        <f t="shared" si="15"/>
        <v>5</v>
      </c>
      <c r="AM70">
        <f t="shared" si="15"/>
        <v>4</v>
      </c>
      <c r="AN70">
        <f>LEFT(AN46,2)*1</f>
        <v>12</v>
      </c>
      <c r="AO70">
        <f t="shared" ref="AO70:AY70" si="16">LEFT(AO46,2)*1</f>
        <v>11</v>
      </c>
      <c r="AP70">
        <f t="shared" si="16"/>
        <v>12</v>
      </c>
      <c r="AQ70">
        <f t="shared" si="16"/>
        <v>10</v>
      </c>
      <c r="AR70">
        <f t="shared" si="16"/>
        <v>10</v>
      </c>
      <c r="AS70">
        <f t="shared" si="16"/>
        <v>10</v>
      </c>
      <c r="AT70">
        <f t="shared" si="16"/>
        <v>10</v>
      </c>
      <c r="AU70">
        <f t="shared" si="16"/>
        <v>10</v>
      </c>
      <c r="AV70">
        <f t="shared" si="16"/>
        <v>12</v>
      </c>
      <c r="AW70">
        <f t="shared" si="16"/>
        <v>12</v>
      </c>
      <c r="AX70">
        <f t="shared" si="16"/>
        <v>12</v>
      </c>
      <c r="AY70">
        <f t="shared" si="16"/>
        <v>12</v>
      </c>
      <c r="AZ70">
        <v>1</v>
      </c>
    </row>
    <row r="71" spans="1:52" ht="19.2" x14ac:dyDescent="0.3">
      <c r="A71" s="13" t="str">
        <f t="shared" si="2"/>
        <v>Max Peak Current</v>
      </c>
      <c r="AZ71">
        <v>1</v>
      </c>
    </row>
    <row r="72" spans="1:52" ht="19.2" x14ac:dyDescent="0.3">
      <c r="A72" s="13" t="str">
        <f t="shared" si="2"/>
        <v>Max Peak Power</v>
      </c>
      <c r="AZ72">
        <v>1</v>
      </c>
    </row>
    <row r="73" spans="1:52" ht="19.2" x14ac:dyDescent="0.3">
      <c r="A73" s="13" t="str">
        <f t="shared" si="2"/>
        <v>Shaft Material</v>
      </c>
      <c r="AZ73">
        <v>1</v>
      </c>
    </row>
    <row r="74" spans="1:52" x14ac:dyDescent="0.3">
      <c r="A74" s="13" t="str">
        <f t="shared" si="2"/>
        <v>Motor Timing</v>
      </c>
      <c r="AZ74">
        <v>1</v>
      </c>
    </row>
    <row r="75" spans="1:52" ht="19.2" x14ac:dyDescent="0.3">
      <c r="A75" s="13" t="str">
        <f t="shared" si="2"/>
        <v>Drive Frequency</v>
      </c>
      <c r="AZ75">
        <v>1</v>
      </c>
    </row>
    <row r="76" spans="1:52" x14ac:dyDescent="0.3">
      <c r="A76" s="13"/>
      <c r="AZ76">
        <v>1</v>
      </c>
    </row>
    <row r="77" spans="1:52" x14ac:dyDescent="0.3">
      <c r="A77" s="13"/>
      <c r="AZ77">
        <v>1</v>
      </c>
    </row>
    <row r="78" spans="1:52" x14ac:dyDescent="0.3">
      <c r="A78" s="1" t="s">
        <v>12</v>
      </c>
      <c r="B78" t="s">
        <v>224</v>
      </c>
      <c r="C78" t="s">
        <v>224</v>
      </c>
      <c r="D78" t="s">
        <v>224</v>
      </c>
      <c r="E78" t="s">
        <v>224</v>
      </c>
      <c r="F78" t="s">
        <v>224</v>
      </c>
      <c r="G78" t="s">
        <v>224</v>
      </c>
      <c r="H78" t="s">
        <v>224</v>
      </c>
      <c r="I78" t="s">
        <v>224</v>
      </c>
      <c r="J78" t="s">
        <v>224</v>
      </c>
      <c r="K78" t="s">
        <v>224</v>
      </c>
      <c r="L78" t="s">
        <v>224</v>
      </c>
      <c r="M78" t="s">
        <v>224</v>
      </c>
      <c r="N78" t="s">
        <v>224</v>
      </c>
      <c r="O78" t="s">
        <v>224</v>
      </c>
      <c r="P78" t="s">
        <v>224</v>
      </c>
      <c r="Q78" t="s">
        <v>224</v>
      </c>
      <c r="R78" t="s">
        <v>224</v>
      </c>
      <c r="S78" t="s">
        <v>224</v>
      </c>
      <c r="T78" t="s">
        <v>224</v>
      </c>
      <c r="U78" t="s">
        <v>224</v>
      </c>
      <c r="V78" t="s">
        <v>224</v>
      </c>
      <c r="W78" t="s">
        <v>224</v>
      </c>
      <c r="X78" t="s">
        <v>224</v>
      </c>
      <c r="Y78" t="s">
        <v>224</v>
      </c>
      <c r="Z78" t="s">
        <v>224</v>
      </c>
      <c r="AA78" t="s">
        <v>224</v>
      </c>
      <c r="AB78" t="s">
        <v>224</v>
      </c>
      <c r="AC78" t="s">
        <v>224</v>
      </c>
      <c r="AD78" t="s">
        <v>224</v>
      </c>
      <c r="AE78" t="s">
        <v>224</v>
      </c>
      <c r="AF78" t="s">
        <v>224</v>
      </c>
      <c r="AG78" t="s">
        <v>224</v>
      </c>
      <c r="AH78" t="s">
        <v>224</v>
      </c>
      <c r="AI78" t="s">
        <v>224</v>
      </c>
      <c r="AJ78" t="s">
        <v>224</v>
      </c>
      <c r="AK78" t="s">
        <v>224</v>
      </c>
      <c r="AL78" t="s">
        <v>224</v>
      </c>
      <c r="AM78" t="s">
        <v>224</v>
      </c>
      <c r="AN78" t="s">
        <v>224</v>
      </c>
      <c r="AO78" t="s">
        <v>224</v>
      </c>
      <c r="AP78" t="s">
        <v>224</v>
      </c>
      <c r="AQ78" t="s">
        <v>224</v>
      </c>
      <c r="AR78" t="s">
        <v>224</v>
      </c>
      <c r="AS78" t="s">
        <v>224</v>
      </c>
      <c r="AT78" t="s">
        <v>224</v>
      </c>
      <c r="AU78" t="s">
        <v>224</v>
      </c>
      <c r="AV78" t="s">
        <v>224</v>
      </c>
      <c r="AW78" t="s">
        <v>224</v>
      </c>
      <c r="AX78" t="s">
        <v>224</v>
      </c>
      <c r="AY78" t="s">
        <v>224</v>
      </c>
      <c r="AZ78">
        <v>1</v>
      </c>
    </row>
    <row r="79" spans="1:52" x14ac:dyDescent="0.3">
      <c r="A79" s="1" t="s">
        <v>0</v>
      </c>
      <c r="B79" t="s">
        <v>668</v>
      </c>
      <c r="C79" t="s">
        <v>688</v>
      </c>
      <c r="D79" t="s">
        <v>706</v>
      </c>
      <c r="E79" t="s">
        <v>715</v>
      </c>
      <c r="F79" t="s">
        <v>722</v>
      </c>
      <c r="G79" t="s">
        <v>733</v>
      </c>
      <c r="H79" t="s">
        <v>743</v>
      </c>
      <c r="I79" t="s">
        <v>751</v>
      </c>
      <c r="J79" t="s">
        <v>770</v>
      </c>
      <c r="K79" t="s">
        <v>781</v>
      </c>
      <c r="L79" t="s">
        <v>793</v>
      </c>
      <c r="M79" t="s">
        <v>800</v>
      </c>
      <c r="N79" t="s">
        <v>809</v>
      </c>
      <c r="O79" t="s">
        <v>818</v>
      </c>
      <c r="P79" t="s">
        <v>826</v>
      </c>
      <c r="Q79" t="s">
        <v>838</v>
      </c>
      <c r="R79" t="s">
        <v>844</v>
      </c>
      <c r="S79" t="s">
        <v>851</v>
      </c>
      <c r="T79" t="s">
        <v>859</v>
      </c>
      <c r="U79" t="s">
        <v>874</v>
      </c>
      <c r="V79" t="s">
        <v>883</v>
      </c>
      <c r="W79" t="s">
        <v>896</v>
      </c>
      <c r="X79" t="s">
        <v>903</v>
      </c>
      <c r="Y79" t="s">
        <v>910</v>
      </c>
      <c r="Z79" t="s">
        <v>922</v>
      </c>
      <c r="AA79" t="s">
        <v>931</v>
      </c>
      <c r="AB79" t="s">
        <v>939</v>
      </c>
      <c r="AC79" t="s">
        <v>955</v>
      </c>
      <c r="AD79" t="s">
        <v>966</v>
      </c>
      <c r="AE79" t="s">
        <v>974</v>
      </c>
      <c r="AF79" t="s">
        <v>983</v>
      </c>
      <c r="AG79" t="s">
        <v>996</v>
      </c>
      <c r="AH79" t="s">
        <v>1003</v>
      </c>
      <c r="AI79" t="s">
        <v>1010</v>
      </c>
      <c r="AJ79" t="s">
        <v>1022</v>
      </c>
      <c r="AK79" t="s">
        <v>1028</v>
      </c>
      <c r="AL79" t="s">
        <v>1032</v>
      </c>
      <c r="AM79" t="s">
        <v>1039</v>
      </c>
      <c r="AN79" t="s">
        <v>1044</v>
      </c>
      <c r="AO79" t="s">
        <v>1057</v>
      </c>
      <c r="AP79" t="s">
        <v>1065</v>
      </c>
      <c r="AQ79" t="s">
        <v>1070</v>
      </c>
      <c r="AR79" t="s">
        <v>1076</v>
      </c>
      <c r="AS79" t="s">
        <v>666</v>
      </c>
      <c r="AT79" t="s">
        <v>1084</v>
      </c>
      <c r="AU79" t="s">
        <v>1091</v>
      </c>
      <c r="AV79" t="s">
        <v>1104</v>
      </c>
      <c r="AW79" t="s">
        <v>1115</v>
      </c>
      <c r="AX79" t="s">
        <v>1124</v>
      </c>
      <c r="AY79" t="s">
        <v>1140</v>
      </c>
      <c r="AZ79">
        <v>1</v>
      </c>
    </row>
    <row r="80" spans="1:52" x14ac:dyDescent="0.3">
      <c r="A80" s="1" t="s">
        <v>1</v>
      </c>
      <c r="B80">
        <v>1650</v>
      </c>
      <c r="C80">
        <v>1900</v>
      </c>
      <c r="D80">
        <v>1585</v>
      </c>
      <c r="E80">
        <v>1490</v>
      </c>
      <c r="F80">
        <v>2250</v>
      </c>
      <c r="G80">
        <v>1100</v>
      </c>
      <c r="H80">
        <v>1280</v>
      </c>
      <c r="I80">
        <v>1610</v>
      </c>
      <c r="J80">
        <v>1960</v>
      </c>
      <c r="K80">
        <v>885</v>
      </c>
      <c r="L80">
        <v>960</v>
      </c>
      <c r="M80">
        <v>1070</v>
      </c>
      <c r="N80">
        <v>1850</v>
      </c>
      <c r="O80">
        <v>1400</v>
      </c>
      <c r="P80">
        <v>900</v>
      </c>
      <c r="Q80">
        <v>1127</v>
      </c>
      <c r="R80">
        <v>1810</v>
      </c>
      <c r="S80">
        <v>1400</v>
      </c>
      <c r="T80">
        <v>1090</v>
      </c>
      <c r="U80">
        <v>1220</v>
      </c>
      <c r="V80">
        <v>830</v>
      </c>
      <c r="W80">
        <v>1040</v>
      </c>
      <c r="X80">
        <v>1220</v>
      </c>
      <c r="Y80">
        <v>780</v>
      </c>
      <c r="Z80">
        <v>890</v>
      </c>
      <c r="AA80">
        <v>1110</v>
      </c>
      <c r="AB80">
        <v>800</v>
      </c>
      <c r="AC80">
        <v>710</v>
      </c>
      <c r="AD80">
        <v>890</v>
      </c>
      <c r="AE80">
        <v>1190</v>
      </c>
      <c r="AF80">
        <v>420</v>
      </c>
      <c r="AG80">
        <v>540</v>
      </c>
      <c r="AH80">
        <v>630</v>
      </c>
      <c r="AI80">
        <v>330</v>
      </c>
      <c r="AJ80">
        <v>440</v>
      </c>
      <c r="AK80">
        <v>520</v>
      </c>
      <c r="AL80">
        <v>690</v>
      </c>
      <c r="AM80">
        <v>880</v>
      </c>
      <c r="AN80">
        <v>250</v>
      </c>
      <c r="AO80">
        <v>330</v>
      </c>
      <c r="AP80">
        <v>380</v>
      </c>
      <c r="AQ80">
        <v>450</v>
      </c>
      <c r="AR80">
        <v>170</v>
      </c>
      <c r="AS80">
        <v>210</v>
      </c>
      <c r="AT80">
        <v>195</v>
      </c>
      <c r="AU80">
        <v>220</v>
      </c>
      <c r="AV80">
        <v>160</v>
      </c>
      <c r="AW80">
        <v>190</v>
      </c>
      <c r="AX80">
        <v>180</v>
      </c>
      <c r="AY80">
        <v>150</v>
      </c>
    </row>
    <row r="81" spans="1:51" x14ac:dyDescent="0.3">
      <c r="A81" s="1" t="s">
        <v>2</v>
      </c>
      <c r="B81">
        <v>32.5</v>
      </c>
      <c r="C81">
        <v>130</v>
      </c>
      <c r="D81">
        <v>110</v>
      </c>
      <c r="E81">
        <v>110</v>
      </c>
      <c r="F81">
        <v>45</v>
      </c>
      <c r="G81">
        <v>133</v>
      </c>
      <c r="H81">
        <v>155</v>
      </c>
      <c r="I81">
        <v>72</v>
      </c>
      <c r="J81">
        <v>80</v>
      </c>
      <c r="K81">
        <v>192</v>
      </c>
      <c r="L81">
        <v>192</v>
      </c>
      <c r="M81">
        <v>222</v>
      </c>
      <c r="N81">
        <v>326</v>
      </c>
      <c r="O81">
        <v>370</v>
      </c>
      <c r="P81">
        <v>237</v>
      </c>
      <c r="Q81">
        <v>296</v>
      </c>
      <c r="R81">
        <v>370</v>
      </c>
      <c r="S81">
        <v>518</v>
      </c>
      <c r="T81">
        <v>370</v>
      </c>
      <c r="U81">
        <v>425</v>
      </c>
      <c r="V81">
        <v>550</v>
      </c>
      <c r="W81">
        <v>600</v>
      </c>
      <c r="X81">
        <v>640</v>
      </c>
      <c r="Y81">
        <v>800</v>
      </c>
      <c r="Z81">
        <v>780</v>
      </c>
      <c r="AA81">
        <v>840</v>
      </c>
      <c r="AB81">
        <v>4200</v>
      </c>
      <c r="AC81">
        <v>1000</v>
      </c>
      <c r="AD81">
        <v>1025</v>
      </c>
      <c r="AE81">
        <v>1050</v>
      </c>
      <c r="AF81">
        <v>1500</v>
      </c>
      <c r="AG81">
        <v>1850</v>
      </c>
      <c r="AH81">
        <v>1500</v>
      </c>
      <c r="AI81">
        <v>2000</v>
      </c>
      <c r="AJ81">
        <v>2000</v>
      </c>
      <c r="AK81">
        <v>2000</v>
      </c>
      <c r="AL81">
        <v>1025</v>
      </c>
      <c r="AM81">
        <v>1050</v>
      </c>
      <c r="AN81">
        <v>2700</v>
      </c>
      <c r="AO81">
        <v>2400</v>
      </c>
      <c r="AP81">
        <v>2600</v>
      </c>
      <c r="AQ81">
        <v>2960</v>
      </c>
      <c r="AR81">
        <v>2450</v>
      </c>
      <c r="AS81">
        <v>3150</v>
      </c>
      <c r="AT81">
        <v>2800</v>
      </c>
      <c r="AU81">
        <v>2590</v>
      </c>
      <c r="AV81">
        <v>3750</v>
      </c>
      <c r="AW81">
        <v>3900</v>
      </c>
      <c r="AX81">
        <v>4884</v>
      </c>
      <c r="AY81">
        <v>4220</v>
      </c>
    </row>
    <row r="82" spans="1:51" x14ac:dyDescent="0.3">
      <c r="A82" s="1" t="s">
        <v>3</v>
      </c>
    </row>
    <row r="83" spans="1:51" x14ac:dyDescent="0.3">
      <c r="A83" s="1" t="s">
        <v>4</v>
      </c>
    </row>
    <row r="84" spans="1:51" x14ac:dyDescent="0.3">
      <c r="A84" s="1" t="s">
        <v>21</v>
      </c>
    </row>
    <row r="85" spans="1:51" x14ac:dyDescent="0.3">
      <c r="A85" s="1" t="s">
        <v>5</v>
      </c>
    </row>
    <row r="86" spans="1:51" x14ac:dyDescent="0.3">
      <c r="A86" s="1" t="s">
        <v>6</v>
      </c>
      <c r="B86" t="e">
        <v>#N/A</v>
      </c>
      <c r="C86">
        <v>0.57999999999999996</v>
      </c>
      <c r="D86">
        <v>0.47</v>
      </c>
      <c r="E86">
        <v>0.42</v>
      </c>
      <c r="F86" t="e">
        <v>#N/A</v>
      </c>
      <c r="G86">
        <v>0.41</v>
      </c>
      <c r="H86">
        <v>0.47</v>
      </c>
      <c r="I86">
        <v>0.35</v>
      </c>
      <c r="J86">
        <v>0.44</v>
      </c>
      <c r="K86">
        <v>0.41</v>
      </c>
      <c r="L86">
        <v>0.51</v>
      </c>
      <c r="M86">
        <v>0.59</v>
      </c>
      <c r="N86">
        <v>1.31</v>
      </c>
      <c r="O86">
        <v>0.73</v>
      </c>
      <c r="P86">
        <v>0.52</v>
      </c>
      <c r="Q86">
        <v>0.73</v>
      </c>
      <c r="R86">
        <v>1.35</v>
      </c>
      <c r="S86">
        <v>0.95</v>
      </c>
      <c r="T86">
        <v>0.79</v>
      </c>
      <c r="U86">
        <v>0.97</v>
      </c>
      <c r="V86">
        <v>1.06</v>
      </c>
      <c r="W86">
        <v>1.35</v>
      </c>
      <c r="X86">
        <v>1.64</v>
      </c>
      <c r="Y86">
        <v>1.21</v>
      </c>
      <c r="Z86">
        <v>1.42</v>
      </c>
      <c r="AA86">
        <v>2.08</v>
      </c>
      <c r="AB86" t="e">
        <v>#N/A</v>
      </c>
      <c r="AC86">
        <v>1.56</v>
      </c>
      <c r="AD86">
        <v>1.9</v>
      </c>
      <c r="AE86">
        <v>3.26</v>
      </c>
      <c r="AF86" t="e">
        <v>#N/A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>
        <v>2.71</v>
      </c>
      <c r="AM86">
        <v>3.12</v>
      </c>
      <c r="AN86" t="e">
        <v>#N/A</v>
      </c>
      <c r="AO86" t="e">
        <v>#N/A</v>
      </c>
      <c r="AP86" t="e">
        <v>#N/A</v>
      </c>
      <c r="AQ86" t="e">
        <v>#N/A</v>
      </c>
      <c r="AR86">
        <v>0.78</v>
      </c>
      <c r="AS86">
        <v>1.1100000000000001</v>
      </c>
      <c r="AT86">
        <v>0.88</v>
      </c>
      <c r="AU86">
        <v>0.98</v>
      </c>
      <c r="AV86">
        <v>1.1100000000000001</v>
      </c>
      <c r="AW86">
        <v>1.24</v>
      </c>
      <c r="AX86">
        <v>1.26</v>
      </c>
      <c r="AY86">
        <v>1.1499999999999999</v>
      </c>
    </row>
    <row r="87" spans="1:51" x14ac:dyDescent="0.3">
      <c r="A87" s="1" t="s">
        <v>7</v>
      </c>
    </row>
    <row r="88" spans="1:51" x14ac:dyDescent="0.3">
      <c r="A88" s="1" t="s">
        <v>8</v>
      </c>
      <c r="B88">
        <v>400</v>
      </c>
      <c r="C88">
        <v>128</v>
      </c>
      <c r="D88">
        <v>182</v>
      </c>
      <c r="E88">
        <v>188</v>
      </c>
      <c r="F88">
        <v>400</v>
      </c>
      <c r="G88">
        <v>170</v>
      </c>
      <c r="H88">
        <v>150</v>
      </c>
      <c r="I88">
        <v>180</v>
      </c>
      <c r="J88">
        <v>135</v>
      </c>
      <c r="K88">
        <v>151</v>
      </c>
      <c r="L88">
        <v>139</v>
      </c>
      <c r="M88">
        <v>91</v>
      </c>
      <c r="N88">
        <v>32</v>
      </c>
      <c r="O88">
        <v>91</v>
      </c>
      <c r="P88">
        <v>142</v>
      </c>
      <c r="Q88">
        <v>78</v>
      </c>
      <c r="R88">
        <v>31</v>
      </c>
      <c r="S88">
        <v>95</v>
      </c>
      <c r="T88">
        <v>58</v>
      </c>
      <c r="U88">
        <v>42</v>
      </c>
      <c r="V88">
        <v>42</v>
      </c>
      <c r="W88">
        <v>26</v>
      </c>
      <c r="X88">
        <v>18</v>
      </c>
      <c r="Y88">
        <v>30</v>
      </c>
      <c r="Z88">
        <v>20</v>
      </c>
      <c r="AA88">
        <v>16</v>
      </c>
      <c r="AB88">
        <v>10</v>
      </c>
      <c r="AC88">
        <v>22</v>
      </c>
      <c r="AD88">
        <v>14</v>
      </c>
      <c r="AE88">
        <v>8</v>
      </c>
      <c r="AF88">
        <v>32</v>
      </c>
      <c r="AG88">
        <v>20</v>
      </c>
      <c r="AH88">
        <v>15</v>
      </c>
      <c r="AI88">
        <v>37</v>
      </c>
      <c r="AJ88">
        <v>25</v>
      </c>
      <c r="AK88">
        <v>16</v>
      </c>
      <c r="AL88">
        <v>22</v>
      </c>
      <c r="AM88">
        <v>12</v>
      </c>
      <c r="AN88">
        <v>37</v>
      </c>
      <c r="AO88">
        <v>31</v>
      </c>
      <c r="AP88">
        <v>25</v>
      </c>
      <c r="AQ88">
        <v>26</v>
      </c>
      <c r="AR88">
        <v>42</v>
      </c>
      <c r="AS88">
        <v>26</v>
      </c>
      <c r="AT88">
        <v>34</v>
      </c>
      <c r="AU88">
        <v>32</v>
      </c>
      <c r="AV88">
        <v>27</v>
      </c>
      <c r="AW88">
        <v>22</v>
      </c>
      <c r="AX88">
        <v>22</v>
      </c>
      <c r="AY88">
        <v>32</v>
      </c>
    </row>
    <row r="89" spans="1:51" x14ac:dyDescent="0.3">
      <c r="A89" s="1" t="s">
        <v>9</v>
      </c>
      <c r="B89">
        <v>12</v>
      </c>
      <c r="C89">
        <v>35</v>
      </c>
      <c r="D89">
        <v>35</v>
      </c>
      <c r="E89">
        <v>35</v>
      </c>
      <c r="F89">
        <v>16</v>
      </c>
      <c r="G89">
        <v>45</v>
      </c>
      <c r="H89">
        <v>45</v>
      </c>
      <c r="I89">
        <v>20</v>
      </c>
      <c r="J89">
        <v>20</v>
      </c>
      <c r="K89">
        <v>58</v>
      </c>
      <c r="L89">
        <v>58</v>
      </c>
      <c r="M89">
        <v>58</v>
      </c>
      <c r="N89">
        <v>58</v>
      </c>
      <c r="O89">
        <v>58</v>
      </c>
      <c r="P89">
        <v>68</v>
      </c>
      <c r="Q89">
        <v>68</v>
      </c>
      <c r="R89">
        <v>68</v>
      </c>
      <c r="S89">
        <v>68</v>
      </c>
      <c r="T89">
        <v>95</v>
      </c>
      <c r="U89">
        <v>95</v>
      </c>
      <c r="V89">
        <v>129</v>
      </c>
      <c r="W89">
        <v>129</v>
      </c>
      <c r="X89">
        <v>129</v>
      </c>
      <c r="Y89">
        <v>166</v>
      </c>
      <c r="Z89">
        <v>166</v>
      </c>
      <c r="AA89">
        <v>166</v>
      </c>
      <c r="AB89">
        <v>574</v>
      </c>
      <c r="AC89">
        <v>205</v>
      </c>
      <c r="AD89">
        <v>205</v>
      </c>
      <c r="AE89">
        <v>205</v>
      </c>
      <c r="AF89">
        <v>288</v>
      </c>
      <c r="AG89">
        <v>288</v>
      </c>
      <c r="AH89">
        <v>288</v>
      </c>
      <c r="AI89">
        <v>353</v>
      </c>
      <c r="AJ89">
        <v>353</v>
      </c>
      <c r="AK89">
        <v>353</v>
      </c>
      <c r="AL89">
        <v>275</v>
      </c>
      <c r="AM89">
        <v>275</v>
      </c>
      <c r="AN89">
        <v>450</v>
      </c>
      <c r="AO89">
        <v>435</v>
      </c>
      <c r="AP89">
        <v>435</v>
      </c>
      <c r="AQ89">
        <v>435</v>
      </c>
      <c r="AR89">
        <v>708</v>
      </c>
      <c r="AS89">
        <v>708</v>
      </c>
      <c r="AT89">
        <v>708</v>
      </c>
      <c r="AU89">
        <v>576</v>
      </c>
      <c r="AV89">
        <v>906</v>
      </c>
      <c r="AW89">
        <v>906</v>
      </c>
      <c r="AX89">
        <v>1043</v>
      </c>
      <c r="AY89">
        <v>1043</v>
      </c>
    </row>
    <row r="90" spans="1:51" x14ac:dyDescent="0.3">
      <c r="A90" s="1" t="s">
        <v>15</v>
      </c>
      <c r="B90">
        <v>16</v>
      </c>
      <c r="C90">
        <v>23</v>
      </c>
      <c r="D90">
        <v>23</v>
      </c>
      <c r="E90">
        <v>23</v>
      </c>
      <c r="F90">
        <v>18</v>
      </c>
      <c r="G90">
        <v>26</v>
      </c>
      <c r="H90">
        <v>26</v>
      </c>
      <c r="I90">
        <v>20.57</v>
      </c>
      <c r="J90">
        <v>20.57</v>
      </c>
      <c r="K90">
        <v>30</v>
      </c>
      <c r="L90">
        <v>30</v>
      </c>
      <c r="M90">
        <v>30</v>
      </c>
      <c r="N90">
        <v>30</v>
      </c>
      <c r="O90">
        <v>30</v>
      </c>
      <c r="P90">
        <v>33</v>
      </c>
      <c r="Q90">
        <v>33</v>
      </c>
      <c r="R90">
        <v>33</v>
      </c>
      <c r="S90">
        <v>33</v>
      </c>
      <c r="T90">
        <v>33.75</v>
      </c>
      <c r="U90">
        <v>33.75</v>
      </c>
      <c r="V90">
        <v>39.75</v>
      </c>
      <c r="W90">
        <v>39.75</v>
      </c>
      <c r="X90">
        <v>39.75</v>
      </c>
      <c r="Y90">
        <v>45.75</v>
      </c>
      <c r="Z90">
        <v>45.75</v>
      </c>
      <c r="AA90">
        <v>45.75</v>
      </c>
      <c r="AB90">
        <v>61.5</v>
      </c>
      <c r="AC90">
        <v>51.75</v>
      </c>
      <c r="AD90">
        <v>51.75</v>
      </c>
      <c r="AE90">
        <v>51.75</v>
      </c>
      <c r="AF90">
        <v>46.15</v>
      </c>
      <c r="AG90">
        <v>46.15</v>
      </c>
      <c r="AH90">
        <v>46.15</v>
      </c>
      <c r="AI90">
        <v>54.1</v>
      </c>
      <c r="AJ90">
        <v>54.1</v>
      </c>
      <c r="AK90">
        <v>54.1</v>
      </c>
      <c r="AL90">
        <v>62.5</v>
      </c>
      <c r="AM90">
        <v>62.5</v>
      </c>
      <c r="AN90">
        <v>64.900000000000006</v>
      </c>
      <c r="AO90">
        <v>64.900000000000006</v>
      </c>
      <c r="AP90">
        <v>64.900000000000006</v>
      </c>
      <c r="AQ90">
        <v>64.900000000000006</v>
      </c>
      <c r="AR90">
        <v>59.82</v>
      </c>
      <c r="AS90">
        <v>59.82</v>
      </c>
      <c r="AT90">
        <v>59.82</v>
      </c>
      <c r="AU90">
        <v>60</v>
      </c>
      <c r="AV90">
        <v>69.52</v>
      </c>
      <c r="AW90">
        <v>69.52</v>
      </c>
      <c r="AX90">
        <v>70.400000000000006</v>
      </c>
      <c r="AY90">
        <v>70.400000000000006</v>
      </c>
    </row>
    <row r="91" spans="1:51" x14ac:dyDescent="0.3">
      <c r="A91" s="1" t="s">
        <v>16</v>
      </c>
      <c r="B91">
        <v>23</v>
      </c>
      <c r="C91">
        <v>27.9</v>
      </c>
      <c r="D91">
        <v>27.9</v>
      </c>
      <c r="E91">
        <v>27.9</v>
      </c>
      <c r="F91">
        <v>23</v>
      </c>
      <c r="G91">
        <v>27.9</v>
      </c>
      <c r="H91">
        <v>27.9</v>
      </c>
      <c r="I91">
        <v>30.1</v>
      </c>
      <c r="J91">
        <v>30.1</v>
      </c>
      <c r="K91">
        <v>27.9</v>
      </c>
      <c r="L91">
        <v>27.9</v>
      </c>
      <c r="M91">
        <v>27.9</v>
      </c>
      <c r="N91">
        <v>27.9</v>
      </c>
      <c r="O91">
        <v>27.9</v>
      </c>
      <c r="P91">
        <v>27.9</v>
      </c>
      <c r="Q91">
        <v>27.9</v>
      </c>
      <c r="R91">
        <v>27.9</v>
      </c>
      <c r="S91">
        <v>27.9</v>
      </c>
      <c r="T91">
        <v>37.5</v>
      </c>
      <c r="U91">
        <v>37.5</v>
      </c>
      <c r="V91">
        <v>37.5</v>
      </c>
      <c r="W91">
        <v>37.5</v>
      </c>
      <c r="X91">
        <v>37.5</v>
      </c>
      <c r="Y91">
        <v>37.5</v>
      </c>
      <c r="Z91">
        <v>37.5</v>
      </c>
      <c r="AA91">
        <v>37.5</v>
      </c>
      <c r="AB91">
        <v>48.9</v>
      </c>
      <c r="AC91">
        <v>37.5</v>
      </c>
      <c r="AD91">
        <v>37.5</v>
      </c>
      <c r="AE91">
        <v>37.5</v>
      </c>
      <c r="AF91">
        <v>48.9</v>
      </c>
      <c r="AG91">
        <v>48.9</v>
      </c>
      <c r="AH91">
        <v>48.9</v>
      </c>
      <c r="AI91">
        <v>48.9</v>
      </c>
      <c r="AJ91">
        <v>48.9</v>
      </c>
      <c r="AK91">
        <v>48.9</v>
      </c>
      <c r="AL91">
        <v>37.5</v>
      </c>
      <c r="AM91">
        <v>37.5</v>
      </c>
      <c r="AN91">
        <v>48.8</v>
      </c>
      <c r="AO91">
        <v>48.8</v>
      </c>
      <c r="AP91">
        <v>48.8</v>
      </c>
      <c r="AQ91">
        <v>48.8</v>
      </c>
      <c r="AR91">
        <v>66.400000000000006</v>
      </c>
      <c r="AS91">
        <v>66.400000000000006</v>
      </c>
      <c r="AT91">
        <v>66.400000000000006</v>
      </c>
      <c r="AU91">
        <v>59.8</v>
      </c>
      <c r="AV91">
        <v>66.400000000000006</v>
      </c>
      <c r="AW91">
        <v>66.400000000000006</v>
      </c>
      <c r="AX91">
        <v>76.599999999999994</v>
      </c>
      <c r="AY91">
        <v>76.599999999999994</v>
      </c>
    </row>
    <row r="92" spans="1:51" x14ac:dyDescent="0.3">
      <c r="A92" s="1" t="s">
        <v>10</v>
      </c>
      <c r="B92">
        <v>2.98</v>
      </c>
      <c r="C92">
        <v>2.98</v>
      </c>
      <c r="D92">
        <v>2.98</v>
      </c>
      <c r="E92">
        <v>2.98</v>
      </c>
      <c r="F92">
        <v>2.98</v>
      </c>
      <c r="G92">
        <v>2.98</v>
      </c>
      <c r="H92">
        <v>2.98</v>
      </c>
      <c r="I92">
        <v>2.98</v>
      </c>
      <c r="J92">
        <v>2.98</v>
      </c>
      <c r="K92">
        <v>2.98</v>
      </c>
      <c r="L92">
        <v>2.98</v>
      </c>
      <c r="M92">
        <v>2.98</v>
      </c>
      <c r="N92">
        <v>2.98</v>
      </c>
      <c r="O92">
        <v>2.98</v>
      </c>
      <c r="P92">
        <v>2.98</v>
      </c>
      <c r="Q92">
        <v>2.98</v>
      </c>
      <c r="R92">
        <v>2.98</v>
      </c>
      <c r="S92">
        <v>2.98</v>
      </c>
      <c r="T92">
        <v>4.9800000000000004</v>
      </c>
      <c r="U92">
        <v>4.9800000000000004</v>
      </c>
      <c r="V92">
        <v>4.9800000000000004</v>
      </c>
      <c r="W92">
        <v>4.9800000000000004</v>
      </c>
      <c r="X92">
        <v>4.9800000000000004</v>
      </c>
      <c r="Y92">
        <v>4.9800000000000004</v>
      </c>
      <c r="Z92">
        <v>4.9800000000000004</v>
      </c>
      <c r="AA92">
        <v>4.9800000000000004</v>
      </c>
      <c r="AB92">
        <v>4.9800000000000004</v>
      </c>
      <c r="AC92">
        <v>4.9800000000000004</v>
      </c>
      <c r="AD92">
        <v>4.9800000000000004</v>
      </c>
      <c r="AE92">
        <v>4.9800000000000004</v>
      </c>
      <c r="AF92">
        <v>5.98</v>
      </c>
      <c r="AG92">
        <v>5.98</v>
      </c>
      <c r="AH92">
        <v>5.98</v>
      </c>
      <c r="AI92">
        <v>5.98</v>
      </c>
      <c r="AJ92">
        <v>5.98</v>
      </c>
      <c r="AK92">
        <v>5.98</v>
      </c>
      <c r="AL92">
        <v>4.9800000000000004</v>
      </c>
      <c r="AM92">
        <v>4.9800000000000004</v>
      </c>
      <c r="AN92">
        <v>7.98</v>
      </c>
      <c r="AO92">
        <v>7.98</v>
      </c>
      <c r="AP92">
        <v>7.98</v>
      </c>
      <c r="AQ92">
        <v>7.98</v>
      </c>
      <c r="AR92">
        <v>8</v>
      </c>
      <c r="AS92">
        <v>8</v>
      </c>
      <c r="AT92">
        <v>8</v>
      </c>
      <c r="AU92">
        <v>8</v>
      </c>
      <c r="AV92">
        <v>8</v>
      </c>
      <c r="AW92">
        <v>7.98</v>
      </c>
      <c r="AX92">
        <v>8</v>
      </c>
      <c r="AY92">
        <v>8</v>
      </c>
    </row>
    <row r="93" spans="1:51" x14ac:dyDescent="0.3">
      <c r="A93" s="1" t="s">
        <v>11</v>
      </c>
      <c r="B93" t="s">
        <v>669</v>
      </c>
      <c r="C93" t="s">
        <v>689</v>
      </c>
      <c r="D93" t="s">
        <v>707</v>
      </c>
      <c r="E93" t="s">
        <v>716</v>
      </c>
      <c r="F93" t="s">
        <v>723</v>
      </c>
      <c r="G93" t="s">
        <v>734</v>
      </c>
      <c r="H93" t="s">
        <v>744</v>
      </c>
      <c r="I93" t="s">
        <v>752</v>
      </c>
      <c r="J93" t="s">
        <v>771</v>
      </c>
      <c r="K93" t="s">
        <v>782</v>
      </c>
      <c r="L93" t="s">
        <v>794</v>
      </c>
      <c r="M93" t="s">
        <v>801</v>
      </c>
      <c r="N93" t="s">
        <v>810</v>
      </c>
      <c r="O93" t="s">
        <v>819</v>
      </c>
      <c r="P93" t="s">
        <v>827</v>
      </c>
      <c r="Q93" t="s">
        <v>839</v>
      </c>
      <c r="R93" t="s">
        <v>845</v>
      </c>
      <c r="S93" t="s">
        <v>852</v>
      </c>
      <c r="T93" t="s">
        <v>860</v>
      </c>
      <c r="U93" t="s">
        <v>875</v>
      </c>
      <c r="V93" t="s">
        <v>884</v>
      </c>
      <c r="W93" t="s">
        <v>897</v>
      </c>
      <c r="X93" t="s">
        <v>904</v>
      </c>
      <c r="Y93" t="s">
        <v>911</v>
      </c>
      <c r="Z93" t="s">
        <v>923</v>
      </c>
      <c r="AA93" t="s">
        <v>932</v>
      </c>
      <c r="AB93" t="s">
        <v>940</v>
      </c>
      <c r="AC93" t="s">
        <v>956</v>
      </c>
      <c r="AD93" t="s">
        <v>967</v>
      </c>
      <c r="AE93" t="s">
        <v>975</v>
      </c>
      <c r="AF93" t="s">
        <v>984</v>
      </c>
      <c r="AG93" t="s">
        <v>997</v>
      </c>
      <c r="AH93" t="s">
        <v>1004</v>
      </c>
      <c r="AI93" t="s">
        <v>1011</v>
      </c>
      <c r="AJ93" t="s">
        <v>1023</v>
      </c>
      <c r="AK93" t="s">
        <v>1029</v>
      </c>
      <c r="AL93" t="s">
        <v>1033</v>
      </c>
      <c r="AM93" t="s">
        <v>1040</v>
      </c>
      <c r="AN93" t="s">
        <v>1045</v>
      </c>
      <c r="AO93" t="s">
        <v>1058</v>
      </c>
      <c r="AP93" t="s">
        <v>1066</v>
      </c>
      <c r="AQ93" t="s">
        <v>1071</v>
      </c>
      <c r="AR93" t="s">
        <v>1077</v>
      </c>
      <c r="AS93" t="s">
        <v>667</v>
      </c>
      <c r="AT93" t="s">
        <v>1085</v>
      </c>
      <c r="AU93" t="s">
        <v>1092</v>
      </c>
      <c r="AV93" t="s">
        <v>1105</v>
      </c>
      <c r="AW93" t="s">
        <v>1116</v>
      </c>
      <c r="AX93" t="s">
        <v>1125</v>
      </c>
      <c r="AY93" t="s">
        <v>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</vt:lpstr>
      <vt:lpstr>Sheet1</vt:lpstr>
      <vt:lpstr>Sheet3</vt:lpstr>
      <vt:lpstr>axi</vt:lpstr>
      <vt:lpstr>axi convert</vt:lpstr>
      <vt:lpstr>scorpion</vt:lpstr>
      <vt:lpstr>Scorpion 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Bell</dc:creator>
  <cp:lastModifiedBy>Adam Bell</cp:lastModifiedBy>
  <dcterms:created xsi:type="dcterms:W3CDTF">2017-05-11T09:53:59Z</dcterms:created>
  <dcterms:modified xsi:type="dcterms:W3CDTF">2017-05-15T21:46:24Z</dcterms:modified>
</cp:coreProperties>
</file>