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ULIAH\Semester 5\Prak SI - D\"/>
    </mc:Choice>
  </mc:AlternateContent>
  <xr:revisionPtr revIDLastSave="0" documentId="13_ncr:1_{7AD4350B-AAE6-4350-B1C1-4CB96D96E364}" xr6:coauthVersionLast="47" xr6:coauthVersionMax="47" xr10:uidLastSave="{00000000-0000-0000-0000-000000000000}"/>
  <bookViews>
    <workbookView xWindow="-108" yWindow="-108" windowWidth="23256" windowHeight="12456" xr2:uid="{E5D09203-9F26-4376-9CBD-AC8DC3AFE2AB}"/>
  </bookViews>
  <sheets>
    <sheet name="WP PROJECT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52" i="1" l="1"/>
  <c r="J453" i="1"/>
  <c r="J454" i="1"/>
  <c r="J455" i="1"/>
  <c r="J456" i="1"/>
  <c r="J451" i="1"/>
  <c r="M451" i="1" s="1"/>
  <c r="M456" i="1"/>
  <c r="M455" i="1"/>
  <c r="M454" i="1"/>
  <c r="M453" i="1"/>
  <c r="M452" i="1"/>
  <c r="J438" i="1"/>
  <c r="J439" i="1"/>
  <c r="J440" i="1"/>
  <c r="M440" i="1" s="1"/>
  <c r="J441" i="1"/>
  <c r="M441" i="1" s="1"/>
  <c r="J442" i="1"/>
  <c r="M442" i="1" s="1"/>
  <c r="J437" i="1"/>
  <c r="M437" i="1" s="1"/>
  <c r="M439" i="1"/>
  <c r="M438" i="1"/>
  <c r="J424" i="1"/>
  <c r="M424" i="1" s="1"/>
  <c r="J425" i="1"/>
  <c r="M425" i="1" s="1"/>
  <c r="J426" i="1"/>
  <c r="J427" i="1"/>
  <c r="M427" i="1" s="1"/>
  <c r="J428" i="1"/>
  <c r="M428" i="1" s="1"/>
  <c r="J423" i="1"/>
  <c r="M426" i="1"/>
  <c r="M423" i="1"/>
  <c r="J410" i="1"/>
  <c r="J411" i="1"/>
  <c r="J412" i="1"/>
  <c r="J413" i="1"/>
  <c r="J414" i="1"/>
  <c r="M414" i="1" s="1"/>
  <c r="J409" i="1"/>
  <c r="M409" i="1" s="1"/>
  <c r="M413" i="1"/>
  <c r="M412" i="1"/>
  <c r="M411" i="1"/>
  <c r="M410" i="1"/>
  <c r="J396" i="1"/>
  <c r="J397" i="1"/>
  <c r="M397" i="1" s="1"/>
  <c r="J398" i="1"/>
  <c r="J399" i="1"/>
  <c r="M399" i="1" s="1"/>
  <c r="J400" i="1"/>
  <c r="J395" i="1"/>
  <c r="M395" i="1" s="1"/>
  <c r="M400" i="1"/>
  <c r="M398" i="1"/>
  <c r="M396" i="1"/>
  <c r="J382" i="1"/>
  <c r="J383" i="1"/>
  <c r="J384" i="1"/>
  <c r="J385" i="1"/>
  <c r="J386" i="1"/>
  <c r="M386" i="1" s="1"/>
  <c r="J381" i="1"/>
  <c r="M381" i="1" s="1"/>
  <c r="M385" i="1"/>
  <c r="M384" i="1"/>
  <c r="M383" i="1"/>
  <c r="M382" i="1"/>
  <c r="J368" i="1"/>
  <c r="J369" i="1"/>
  <c r="J370" i="1"/>
  <c r="J371" i="1"/>
  <c r="J372" i="1"/>
  <c r="M372" i="1" s="1"/>
  <c r="J367" i="1"/>
  <c r="M371" i="1"/>
  <c r="M370" i="1"/>
  <c r="M369" i="1"/>
  <c r="M368" i="1"/>
  <c r="M367" i="1"/>
  <c r="J354" i="1"/>
  <c r="J355" i="1"/>
  <c r="J356" i="1"/>
  <c r="J357" i="1"/>
  <c r="J358" i="1"/>
  <c r="J353" i="1"/>
  <c r="M353" i="1" s="1"/>
  <c r="M357" i="1"/>
  <c r="M358" i="1"/>
  <c r="M356" i="1"/>
  <c r="M355" i="1"/>
  <c r="M354" i="1"/>
  <c r="J340" i="1"/>
  <c r="J341" i="1"/>
  <c r="J342" i="1"/>
  <c r="J343" i="1"/>
  <c r="J344" i="1"/>
  <c r="J339" i="1"/>
  <c r="M339" i="1" s="1"/>
  <c r="M344" i="1"/>
  <c r="M343" i="1"/>
  <c r="M342" i="1"/>
  <c r="M341" i="1"/>
  <c r="M340" i="1"/>
  <c r="J326" i="1"/>
  <c r="J327" i="1"/>
  <c r="J328" i="1"/>
  <c r="J329" i="1"/>
  <c r="J330" i="1"/>
  <c r="J325" i="1"/>
  <c r="M330" i="1"/>
  <c r="M329" i="1"/>
  <c r="M328" i="1"/>
  <c r="M327" i="1"/>
  <c r="M326" i="1"/>
  <c r="M325" i="1"/>
  <c r="J312" i="1"/>
  <c r="J313" i="1"/>
  <c r="J314" i="1"/>
  <c r="J315" i="1"/>
  <c r="M315" i="1" s="1"/>
  <c r="J316" i="1"/>
  <c r="M313" i="1"/>
  <c r="J311" i="1"/>
  <c r="M316" i="1"/>
  <c r="M314" i="1"/>
  <c r="M312" i="1"/>
  <c r="M311" i="1"/>
  <c r="J298" i="1"/>
  <c r="J299" i="1"/>
  <c r="J300" i="1"/>
  <c r="J301" i="1"/>
  <c r="J302" i="1"/>
  <c r="M302" i="1" s="1"/>
  <c r="J297" i="1"/>
  <c r="M297" i="1" s="1"/>
  <c r="M301" i="1"/>
  <c r="M300" i="1"/>
  <c r="M299" i="1"/>
  <c r="M298" i="1"/>
  <c r="J284" i="1"/>
  <c r="J285" i="1"/>
  <c r="J286" i="1"/>
  <c r="J287" i="1"/>
  <c r="J288" i="1"/>
  <c r="J283" i="1"/>
  <c r="M283" i="1" s="1"/>
  <c r="M288" i="1"/>
  <c r="M287" i="1"/>
  <c r="M286" i="1"/>
  <c r="M285" i="1"/>
  <c r="M284" i="1"/>
  <c r="J270" i="1"/>
  <c r="J271" i="1"/>
  <c r="J272" i="1"/>
  <c r="J273" i="1"/>
  <c r="M273" i="1" s="1"/>
  <c r="J274" i="1"/>
  <c r="M274" i="1" s="1"/>
  <c r="J269" i="1"/>
  <c r="M269" i="1" s="1"/>
  <c r="M272" i="1"/>
  <c r="M271" i="1"/>
  <c r="M270" i="1"/>
  <c r="J256" i="1"/>
  <c r="M256" i="1" s="1"/>
  <c r="J257" i="1"/>
  <c r="J258" i="1"/>
  <c r="J259" i="1"/>
  <c r="J260" i="1"/>
  <c r="J255" i="1"/>
  <c r="M255" i="1" s="1"/>
  <c r="M260" i="1"/>
  <c r="M259" i="1"/>
  <c r="M258" i="1"/>
  <c r="M257" i="1"/>
  <c r="O242" i="1"/>
  <c r="O243" i="1"/>
  <c r="O244" i="1"/>
  <c r="O245" i="1"/>
  <c r="O246" i="1"/>
  <c r="O241" i="1"/>
  <c r="J242" i="1"/>
  <c r="J243" i="1"/>
  <c r="J244" i="1"/>
  <c r="M244" i="1" s="1"/>
  <c r="J245" i="1"/>
  <c r="M245" i="1" s="1"/>
  <c r="J246" i="1"/>
  <c r="M246" i="1" s="1"/>
  <c r="J241" i="1"/>
  <c r="M241" i="1" s="1"/>
  <c r="M243" i="1"/>
  <c r="M242" i="1"/>
  <c r="J228" i="1"/>
  <c r="J229" i="1"/>
  <c r="J230" i="1"/>
  <c r="J231" i="1"/>
  <c r="J232" i="1"/>
  <c r="J227" i="1"/>
  <c r="M227" i="1" s="1"/>
  <c r="M232" i="1"/>
  <c r="M231" i="1"/>
  <c r="M230" i="1"/>
  <c r="M229" i="1"/>
  <c r="M228" i="1"/>
  <c r="J214" i="1"/>
  <c r="J215" i="1"/>
  <c r="J216" i="1"/>
  <c r="M216" i="1" s="1"/>
  <c r="J217" i="1"/>
  <c r="J218" i="1"/>
  <c r="M218" i="1" s="1"/>
  <c r="J213" i="1"/>
  <c r="M213" i="1" s="1"/>
  <c r="M217" i="1"/>
  <c r="M215" i="1"/>
  <c r="M214" i="1"/>
  <c r="J99" i="1"/>
  <c r="M99" i="1" s="1"/>
  <c r="O99" i="1" s="1"/>
  <c r="J100" i="1"/>
  <c r="M100" i="1" s="1"/>
  <c r="O100" i="1" s="1"/>
  <c r="J101" i="1"/>
  <c r="M101" i="1" s="1"/>
  <c r="O101" i="1" s="1"/>
  <c r="J102" i="1"/>
  <c r="M102" i="1" s="1"/>
  <c r="O102" i="1" s="1"/>
  <c r="J103" i="1"/>
  <c r="M103" i="1" s="1"/>
  <c r="O103" i="1" s="1"/>
  <c r="J104" i="1"/>
  <c r="M104" i="1" s="1"/>
  <c r="O104" i="1" s="1"/>
  <c r="J200" i="1"/>
  <c r="J201" i="1"/>
  <c r="J202" i="1"/>
  <c r="J203" i="1"/>
  <c r="J204" i="1"/>
  <c r="J199" i="1"/>
  <c r="M199" i="1" s="1"/>
  <c r="M204" i="1"/>
  <c r="M203" i="1"/>
  <c r="M202" i="1"/>
  <c r="M201" i="1"/>
  <c r="M200" i="1"/>
  <c r="J186" i="1"/>
  <c r="M186" i="1" s="1"/>
  <c r="J187" i="1"/>
  <c r="J188" i="1"/>
  <c r="J189" i="1"/>
  <c r="J190" i="1"/>
  <c r="J185" i="1"/>
  <c r="M185" i="1" s="1"/>
  <c r="M190" i="1"/>
  <c r="M189" i="1"/>
  <c r="M188" i="1"/>
  <c r="M187" i="1"/>
  <c r="J172" i="1" l="1"/>
  <c r="J173" i="1"/>
  <c r="J174" i="1"/>
  <c r="J175" i="1"/>
  <c r="J176" i="1"/>
  <c r="J171" i="1"/>
  <c r="M171" i="1" s="1"/>
  <c r="M176" i="1"/>
  <c r="M175" i="1"/>
  <c r="M174" i="1"/>
  <c r="M173" i="1"/>
  <c r="M172" i="1"/>
  <c r="J158" i="1"/>
  <c r="J159" i="1"/>
  <c r="J160" i="1"/>
  <c r="J161" i="1"/>
  <c r="J162" i="1"/>
  <c r="J157" i="1"/>
  <c r="M157" i="1"/>
  <c r="M162" i="1"/>
  <c r="M161" i="1"/>
  <c r="M160" i="1"/>
  <c r="M159" i="1"/>
  <c r="M158" i="1"/>
  <c r="M147" i="1"/>
  <c r="M146" i="1"/>
  <c r="M145" i="1"/>
  <c r="M144" i="1"/>
  <c r="M143" i="1"/>
  <c r="M142" i="1"/>
  <c r="J143" i="1"/>
  <c r="J144" i="1"/>
  <c r="J145" i="1"/>
  <c r="J146" i="1"/>
  <c r="J147" i="1"/>
  <c r="J142" i="1"/>
  <c r="O129" i="1"/>
  <c r="O130" i="1"/>
  <c r="O131" i="1"/>
  <c r="O132" i="1"/>
  <c r="O133" i="1"/>
  <c r="O128" i="1"/>
  <c r="M133" i="1"/>
  <c r="M132" i="1"/>
  <c r="M131" i="1"/>
  <c r="M130" i="1"/>
  <c r="M129" i="1"/>
  <c r="M128" i="1"/>
  <c r="J129" i="1"/>
  <c r="J130" i="1"/>
  <c r="J131" i="1"/>
  <c r="J132" i="1"/>
  <c r="J133" i="1"/>
  <c r="J128" i="1"/>
  <c r="M119" i="1"/>
  <c r="M118" i="1"/>
  <c r="M117" i="1"/>
  <c r="M116" i="1"/>
  <c r="M115" i="1"/>
  <c r="M114" i="1"/>
  <c r="J115" i="1"/>
  <c r="J116" i="1"/>
  <c r="J117" i="1"/>
  <c r="J118" i="1"/>
  <c r="J119" i="1"/>
  <c r="J114" i="1"/>
  <c r="O85" i="1"/>
  <c r="O86" i="1"/>
  <c r="O87" i="1"/>
  <c r="O88" i="1"/>
  <c r="O89" i="1"/>
  <c r="O84" i="1"/>
  <c r="M89" i="1"/>
  <c r="M88" i="1"/>
  <c r="M87" i="1"/>
  <c r="M86" i="1"/>
  <c r="M85" i="1"/>
  <c r="M84" i="1"/>
  <c r="J85" i="1"/>
  <c r="J86" i="1"/>
  <c r="J87" i="1"/>
  <c r="J88" i="1"/>
  <c r="J89" i="1"/>
  <c r="J84" i="1"/>
  <c r="M74" i="1"/>
  <c r="M73" i="1"/>
  <c r="M72" i="1"/>
  <c r="M71" i="1"/>
  <c r="M70" i="1"/>
  <c r="M69" i="1"/>
  <c r="J70" i="1"/>
  <c r="J71" i="1"/>
  <c r="J72" i="1"/>
  <c r="J73" i="1"/>
  <c r="J74" i="1"/>
  <c r="J69" i="1"/>
  <c r="O55" i="1"/>
  <c r="O56" i="1"/>
  <c r="O57" i="1"/>
  <c r="O58" i="1"/>
  <c r="O59" i="1"/>
  <c r="O54" i="1"/>
  <c r="M59" i="1"/>
  <c r="M58" i="1"/>
  <c r="M57" i="1"/>
  <c r="M56" i="1"/>
  <c r="M55" i="1"/>
  <c r="M54" i="1"/>
  <c r="J55" i="1"/>
  <c r="J56" i="1"/>
  <c r="J57" i="1"/>
  <c r="J58" i="1"/>
  <c r="J59" i="1"/>
  <c r="J54" i="1"/>
  <c r="O40" i="1"/>
  <c r="O41" i="1"/>
  <c r="O42" i="1"/>
  <c r="O43" i="1"/>
  <c r="O44" i="1"/>
  <c r="O39" i="1"/>
  <c r="M44" i="1"/>
  <c r="M43" i="1"/>
  <c r="M42" i="1"/>
  <c r="M41" i="1"/>
  <c r="M40" i="1"/>
  <c r="M39" i="1"/>
  <c r="J40" i="1"/>
  <c r="J41" i="1"/>
  <c r="J42" i="1"/>
  <c r="J43" i="1"/>
  <c r="J44" i="1"/>
  <c r="J39" i="1"/>
  <c r="J23" i="1"/>
  <c r="M23" i="1" s="1"/>
  <c r="J24" i="1"/>
  <c r="M24" i="1" s="1"/>
  <c r="J25" i="1"/>
  <c r="J26" i="1"/>
  <c r="J27" i="1"/>
  <c r="J28" i="1"/>
  <c r="M28" i="1" s="1"/>
  <c r="M25" i="1" l="1"/>
  <c r="O25" i="1" s="1"/>
  <c r="M26" i="1"/>
  <c r="O26" i="1" s="1"/>
  <c r="M27" i="1"/>
  <c r="O23" i="1" l="1"/>
  <c r="O24" i="1"/>
  <c r="O27" i="1"/>
  <c r="O28" i="1"/>
</calcChain>
</file>

<file path=xl/sharedStrings.xml><?xml version="1.0" encoding="utf-8"?>
<sst xmlns="http://schemas.openxmlformats.org/spreadsheetml/2006/main" count="950" uniqueCount="54">
  <si>
    <t>Rohmanto</t>
  </si>
  <si>
    <t>Sidik</t>
  </si>
  <si>
    <t>Darjo Suwito</t>
  </si>
  <si>
    <t>Sapardi</t>
  </si>
  <si>
    <t>Mujirah</t>
  </si>
  <si>
    <t>Didik</t>
  </si>
  <si>
    <t>C1</t>
  </si>
  <si>
    <t>C2</t>
  </si>
  <si>
    <t>C3</t>
  </si>
  <si>
    <t>C4</t>
  </si>
  <si>
    <t>C5</t>
  </si>
  <si>
    <t>S1</t>
  </si>
  <si>
    <t>S2</t>
  </si>
  <si>
    <t>S3</t>
  </si>
  <si>
    <t>S4</t>
  </si>
  <si>
    <t>S5</t>
  </si>
  <si>
    <t>S6</t>
  </si>
  <si>
    <t>Perangkingan</t>
  </si>
  <si>
    <t>Hasil</t>
  </si>
  <si>
    <t>Data Alternatif</t>
  </si>
  <si>
    <t>Normalisasi</t>
  </si>
  <si>
    <t>W</t>
  </si>
  <si>
    <t>Nilai Hasil Normalisasi</t>
  </si>
  <si>
    <t>Ket</t>
  </si>
  <si>
    <t>INI MISAL C3 YANG COST</t>
  </si>
  <si>
    <t>INI MISAL C2 YANG COST</t>
  </si>
  <si>
    <t>INI MISAL C1 YANG COST</t>
  </si>
  <si>
    <t>INI MISAL C2 dan C3 YANG COST</t>
  </si>
  <si>
    <t>INI MISAL C2, C3 dan C5 YANG COST</t>
  </si>
  <si>
    <t>INI MISAL C2, C3, C4 dan C5 YANG COST</t>
  </si>
  <si>
    <t>INI MISAL C3, C4 dan C5 YANG COST</t>
  </si>
  <si>
    <t>INI MISAL C3 dan C5 YANG COST</t>
  </si>
  <si>
    <t>INI MISAL C3 dan C4 YANG COST</t>
  </si>
  <si>
    <t>INI MISAL C4 dan C5 YANG COST</t>
  </si>
  <si>
    <t>INI MISAL C5 YANG COST</t>
  </si>
  <si>
    <t>INI MISAL C4 YANG COST</t>
  </si>
  <si>
    <t>INI MISAL C2 dan C4 YANG COST</t>
  </si>
  <si>
    <t>INI MISAL C2 dan C5 YANG COST</t>
  </si>
  <si>
    <t>INI MISAL C2, C3 dan C4 YANG COST</t>
  </si>
  <si>
    <t>INI MISAL C2, C4 dan C5 YANG COST</t>
  </si>
  <si>
    <t>INI MISAL C1 dan C2 YANG COST</t>
  </si>
  <si>
    <t>INI MISAL C1 dan C3 YANG COST</t>
  </si>
  <si>
    <t>INI MISAL C1 dan C4 YANG COST</t>
  </si>
  <si>
    <t>INI MISAL C1 dan C5 YANG COST</t>
  </si>
  <si>
    <t>INI MISAL C1 C2 dan C3 YANG COST</t>
  </si>
  <si>
    <t>INI MISAL C1 C2 dan C4 YANG COST</t>
  </si>
  <si>
    <t>INI MISAL C1 C3 dan C5 YANG COST</t>
  </si>
  <si>
    <t>INI MISAL C1 C3 dan C4 YANG COST</t>
  </si>
  <si>
    <t>INI MISAL C1 C4 dan C5 YANG COST</t>
  </si>
  <si>
    <t>INI MISAL C1 C2 C3 C4 YANG COST</t>
  </si>
  <si>
    <t>INI MISAL C1 C2 C3 C5 YANG COST</t>
  </si>
  <si>
    <t>INI MISAL C1 C2 C4 C5 YANG COST</t>
  </si>
  <si>
    <t>INI MISAL C1 C3 C4 C5 YANG COST</t>
  </si>
  <si>
    <t>INI MISAL C1 C2 C3 C4 C5 YANG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</si>
</sst>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 applyAlignment="1">
      <alignment horizontal="center"/>
    </xf>
    <xf numFmtId="0" fontId="0" fillId="2" borderId="0" xfId="0" applyFill="1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1" fillId="0" borderId="1" xfId="0" applyFont="1" applyBorder="1"/>
    <xf numFmtId="0" fontId="1" fillId="2" borderId="0" xfId="0" applyFont="1" applyFill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2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3B5C7-BA29-40AB-BC68-329CC190FD7B}">
  <dimension ref="B2:O458"/>
  <sheetViews>
    <sheetView tabSelected="1" topLeftCell="A232" zoomScale="115" zoomScaleNormal="115" workbookViewId="0">
      <selection activeCell="K236" sqref="K236"/>
    </sheetView>
  </sheetViews>
  <sheetFormatPr defaultRowHeight="14.4" x14ac:dyDescent="0.3"/>
  <cols>
    <col min="2" max="2" width="12.33203125" bestFit="1" customWidth="1"/>
    <col min="4" max="4" width="13.33203125" customWidth="1"/>
    <col min="5" max="5" width="11.44140625" customWidth="1"/>
    <col min="9" max="9" width="8.88671875" customWidth="1"/>
    <col min="10" max="10" width="11.88671875" customWidth="1"/>
    <col min="11" max="11" width="8.88671875" customWidth="1"/>
    <col min="12" max="12" width="11.6640625" customWidth="1"/>
    <col min="13" max="13" width="11.21875" customWidth="1"/>
    <col min="14" max="14" width="13.109375" bestFit="1" customWidth="1"/>
    <col min="15" max="15" width="13.33203125" customWidth="1"/>
  </cols>
  <sheetData>
    <row r="2" spans="2:14" x14ac:dyDescent="0.3">
      <c r="I2" s="6"/>
      <c r="J2" s="6"/>
    </row>
    <row r="3" spans="2:14" x14ac:dyDescent="0.3">
      <c r="B3" s="3"/>
      <c r="C3" s="7"/>
      <c r="D3" s="7"/>
      <c r="E3" s="7"/>
      <c r="F3" s="7"/>
      <c r="G3" s="7"/>
      <c r="L3" s="3"/>
      <c r="M3" s="3"/>
      <c r="N3" s="3"/>
    </row>
    <row r="4" spans="2:14" x14ac:dyDescent="0.3">
      <c r="B4" s="3"/>
      <c r="C4" s="3"/>
      <c r="D4" s="3"/>
      <c r="E4" s="3"/>
      <c r="F4" s="3"/>
      <c r="G4" s="3"/>
      <c r="I4" s="3"/>
      <c r="J4" s="3"/>
      <c r="L4" s="3"/>
      <c r="M4" s="3"/>
      <c r="N4" s="3"/>
    </row>
    <row r="5" spans="2:14" x14ac:dyDescent="0.3">
      <c r="B5" s="3"/>
      <c r="C5" s="3"/>
      <c r="D5" s="3"/>
      <c r="E5" s="3"/>
      <c r="F5" s="3"/>
      <c r="G5" s="3"/>
      <c r="I5" s="3"/>
      <c r="J5" s="3"/>
      <c r="L5" s="3"/>
      <c r="M5" s="3"/>
      <c r="N5" s="3"/>
    </row>
    <row r="6" spans="2:14" x14ac:dyDescent="0.3">
      <c r="B6" s="3"/>
      <c r="C6" s="3"/>
      <c r="D6" s="3"/>
      <c r="E6" s="3"/>
      <c r="F6" s="3"/>
      <c r="G6" s="3"/>
      <c r="I6" s="3"/>
      <c r="J6" s="3"/>
      <c r="L6" s="3"/>
      <c r="M6" s="3"/>
      <c r="N6" s="3"/>
    </row>
    <row r="7" spans="2:14" x14ac:dyDescent="0.3">
      <c r="B7" s="3"/>
      <c r="C7" s="3"/>
      <c r="D7" s="3"/>
      <c r="E7" s="3"/>
      <c r="F7" s="3"/>
      <c r="G7" s="3"/>
      <c r="I7" s="3"/>
      <c r="J7" s="3"/>
      <c r="L7" s="3"/>
      <c r="M7" s="3"/>
      <c r="N7" s="3"/>
    </row>
    <row r="8" spans="2:14" x14ac:dyDescent="0.3">
      <c r="B8" s="3"/>
      <c r="C8" s="3"/>
      <c r="D8" s="3"/>
      <c r="E8" s="3"/>
      <c r="F8" s="3"/>
      <c r="G8" s="3"/>
      <c r="I8" s="3"/>
      <c r="J8" s="3"/>
      <c r="L8" s="3"/>
      <c r="M8" s="3"/>
      <c r="N8" s="3"/>
    </row>
    <row r="9" spans="2:14" x14ac:dyDescent="0.3">
      <c r="B9" s="3"/>
      <c r="C9" s="3"/>
      <c r="D9" s="3"/>
      <c r="E9" s="3"/>
      <c r="F9" s="3"/>
      <c r="G9" s="3"/>
      <c r="I9" s="3"/>
      <c r="J9" s="3"/>
      <c r="L9" s="3"/>
      <c r="M9" s="3"/>
      <c r="N9" s="3"/>
    </row>
    <row r="10" spans="2:14" x14ac:dyDescent="0.3">
      <c r="I10" s="3"/>
      <c r="J10" s="3"/>
    </row>
    <row r="11" spans="2:14" x14ac:dyDescent="0.3">
      <c r="B11" s="3"/>
      <c r="E11" s="6"/>
      <c r="F11" s="6"/>
    </row>
    <row r="12" spans="2:14" x14ac:dyDescent="0.3">
      <c r="B12" s="3"/>
      <c r="C12" s="3"/>
      <c r="E12" s="6"/>
      <c r="F12" s="6"/>
      <c r="G12" s="6"/>
      <c r="H12" s="6"/>
      <c r="I12" s="6"/>
    </row>
    <row r="13" spans="2:14" x14ac:dyDescent="0.3">
      <c r="B13" s="3"/>
      <c r="C13" s="3"/>
      <c r="E13" s="3"/>
      <c r="G13" s="3"/>
      <c r="I13" s="3"/>
    </row>
    <row r="14" spans="2:14" x14ac:dyDescent="0.3">
      <c r="B14" s="3"/>
      <c r="C14" s="3"/>
      <c r="E14" s="3"/>
    </row>
    <row r="15" spans="2:14" x14ac:dyDescent="0.3">
      <c r="B15" s="3"/>
      <c r="C15" s="3"/>
      <c r="E15" s="3"/>
    </row>
    <row r="16" spans="2:14" x14ac:dyDescent="0.3">
      <c r="B16" s="3"/>
      <c r="C16" s="3"/>
      <c r="E16" s="3"/>
    </row>
    <row r="21" spans="2:15" x14ac:dyDescent="0.3">
      <c r="B21" s="2"/>
      <c r="C21" s="2"/>
      <c r="D21" s="10" t="s">
        <v>19</v>
      </c>
      <c r="E21" s="2"/>
      <c r="F21" s="2"/>
      <c r="G21" s="2"/>
      <c r="L21" s="12" t="s">
        <v>22</v>
      </c>
      <c r="M21" s="12"/>
      <c r="O21" s="9" t="s">
        <v>17</v>
      </c>
    </row>
    <row r="22" spans="2:15" x14ac:dyDescent="0.3">
      <c r="B22" s="1"/>
      <c r="C22" s="4" t="s">
        <v>6</v>
      </c>
      <c r="D22" s="4" t="s">
        <v>7</v>
      </c>
      <c r="E22" s="4" t="s">
        <v>8</v>
      </c>
      <c r="F22" s="4" t="s">
        <v>9</v>
      </c>
      <c r="G22" s="4" t="s">
        <v>10</v>
      </c>
      <c r="I22" s="12" t="s">
        <v>20</v>
      </c>
      <c r="J22" s="12"/>
      <c r="L22" s="13" t="s">
        <v>18</v>
      </c>
      <c r="M22" s="13"/>
      <c r="O22" s="4" t="s">
        <v>23</v>
      </c>
    </row>
    <row r="23" spans="2:15" x14ac:dyDescent="0.3">
      <c r="B23" s="4" t="s">
        <v>0</v>
      </c>
      <c r="C23" s="1">
        <v>1</v>
      </c>
      <c r="D23" s="1">
        <v>0.75</v>
      </c>
      <c r="E23" s="1">
        <v>0.75</v>
      </c>
      <c r="F23" s="1">
        <v>0.75</v>
      </c>
      <c r="G23" s="1">
        <v>0.75</v>
      </c>
      <c r="I23" s="4" t="s">
        <v>11</v>
      </c>
      <c r="J23" s="1">
        <f t="shared" ref="J23:J28" si="0">(C23^$C$30)*(D23^$D$30)*(E23^$E$30)*(F23^$F$30)*(G23^$G$30)</f>
        <v>0.60444558665074233</v>
      </c>
      <c r="L23" s="4" t="s">
        <v>0</v>
      </c>
      <c r="M23" s="8">
        <f t="shared" ref="M23:M28" si="1">J23:J28/SUM($J$23,$J$24,$J$25,$J$26,$J$27,$J$28)</f>
        <v>0.2147694140931237</v>
      </c>
      <c r="O23" s="1">
        <f t="shared" ref="O23:O28" si="2">RANK(M23,$M$23:$M$28)</f>
        <v>3</v>
      </c>
    </row>
    <row r="24" spans="2:15" x14ac:dyDescent="0.3">
      <c r="B24" s="4" t="s">
        <v>1</v>
      </c>
      <c r="C24" s="1">
        <v>1</v>
      </c>
      <c r="D24" s="1">
        <v>1</v>
      </c>
      <c r="E24" s="1">
        <v>1</v>
      </c>
      <c r="F24" s="1">
        <v>1</v>
      </c>
      <c r="G24" s="1">
        <v>1</v>
      </c>
      <c r="I24" s="4" t="s">
        <v>12</v>
      </c>
      <c r="J24" s="1">
        <f t="shared" si="0"/>
        <v>1</v>
      </c>
      <c r="L24" s="4" t="s">
        <v>1</v>
      </c>
      <c r="M24" s="8">
        <f t="shared" si="1"/>
        <v>0.35531637394057219</v>
      </c>
      <c r="O24" s="1">
        <f t="shared" si="2"/>
        <v>1</v>
      </c>
    </row>
    <row r="25" spans="2:15" x14ac:dyDescent="0.3">
      <c r="B25" s="4" t="s">
        <v>2</v>
      </c>
      <c r="C25" s="1">
        <v>0.5</v>
      </c>
      <c r="D25" s="1">
        <v>1</v>
      </c>
      <c r="E25" s="1">
        <v>0.5</v>
      </c>
      <c r="F25" s="1">
        <v>0.75</v>
      </c>
      <c r="G25" s="1">
        <v>0.75</v>
      </c>
      <c r="I25" s="4" t="s">
        <v>13</v>
      </c>
      <c r="J25" s="1">
        <f t="shared" si="0"/>
        <v>0.30618621784789729</v>
      </c>
      <c r="L25" s="11" t="s">
        <v>2</v>
      </c>
      <c r="M25" s="8">
        <f t="shared" si="1"/>
        <v>0.10879297667629298</v>
      </c>
      <c r="O25" s="1">
        <f t="shared" si="2"/>
        <v>4</v>
      </c>
    </row>
    <row r="26" spans="2:15" x14ac:dyDescent="0.3">
      <c r="B26" s="4" t="s">
        <v>3</v>
      </c>
      <c r="C26" s="1">
        <v>0.75</v>
      </c>
      <c r="D26" s="1">
        <v>1</v>
      </c>
      <c r="E26" s="1">
        <v>1</v>
      </c>
      <c r="F26" s="1">
        <v>1</v>
      </c>
      <c r="G26" s="1">
        <v>0.5</v>
      </c>
      <c r="I26" s="4" t="s">
        <v>14</v>
      </c>
      <c r="J26" s="1">
        <f t="shared" si="0"/>
        <v>0.6306723114402859</v>
      </c>
      <c r="L26" s="4" t="s">
        <v>3</v>
      </c>
      <c r="M26" s="8">
        <f t="shared" si="1"/>
        <v>0.22408819884568165</v>
      </c>
      <c r="O26" s="1">
        <f t="shared" si="2"/>
        <v>2</v>
      </c>
    </row>
    <row r="27" spans="2:15" x14ac:dyDescent="0.3">
      <c r="B27" s="4" t="s">
        <v>4</v>
      </c>
      <c r="C27" s="1">
        <v>0.5</v>
      </c>
      <c r="D27" s="1">
        <v>0.75</v>
      </c>
      <c r="E27" s="1">
        <v>0.75</v>
      </c>
      <c r="F27" s="1">
        <v>0.75</v>
      </c>
      <c r="G27" s="1">
        <v>0.5</v>
      </c>
      <c r="I27" s="4" t="s">
        <v>15</v>
      </c>
      <c r="J27" s="1">
        <f t="shared" si="0"/>
        <v>0.27308912158536941</v>
      </c>
      <c r="L27" s="4" t="s">
        <v>4</v>
      </c>
      <c r="M27" s="8">
        <f t="shared" si="1"/>
        <v>9.7033036444329507E-2</v>
      </c>
      <c r="O27" s="1">
        <f t="shared" si="2"/>
        <v>5</v>
      </c>
    </row>
    <row r="28" spans="2:15" x14ac:dyDescent="0.3">
      <c r="B28" s="4" t="s">
        <v>5</v>
      </c>
      <c r="C28" s="1">
        <v>0</v>
      </c>
      <c r="D28" s="1">
        <v>0.5</v>
      </c>
      <c r="E28" s="1">
        <v>0.25</v>
      </c>
      <c r="F28" s="1">
        <v>0.75</v>
      </c>
      <c r="G28" s="1">
        <v>0.5</v>
      </c>
      <c r="I28" s="4" t="s">
        <v>16</v>
      </c>
      <c r="J28" s="1">
        <f t="shared" si="0"/>
        <v>0</v>
      </c>
      <c r="L28" s="4" t="s">
        <v>5</v>
      </c>
      <c r="M28" s="8">
        <f t="shared" si="1"/>
        <v>0</v>
      </c>
      <c r="O28" s="1">
        <f t="shared" si="2"/>
        <v>6</v>
      </c>
    </row>
    <row r="30" spans="2:15" x14ac:dyDescent="0.3">
      <c r="B30" s="5" t="s">
        <v>21</v>
      </c>
      <c r="C30" s="1">
        <v>1</v>
      </c>
      <c r="D30" s="1">
        <v>0.75</v>
      </c>
      <c r="E30" s="1">
        <v>0.5</v>
      </c>
      <c r="F30" s="1">
        <v>0.25</v>
      </c>
      <c r="G30" s="1">
        <v>0.25</v>
      </c>
    </row>
    <row r="35" spans="2:15" x14ac:dyDescent="0.3">
      <c r="B35" t="s">
        <v>24</v>
      </c>
    </row>
    <row r="37" spans="2:15" x14ac:dyDescent="0.3">
      <c r="B37" s="2"/>
      <c r="C37" s="2"/>
      <c r="D37" s="10" t="s">
        <v>19</v>
      </c>
      <c r="E37" s="2"/>
      <c r="F37" s="2"/>
      <c r="G37" s="2"/>
      <c r="L37" s="12" t="s">
        <v>22</v>
      </c>
      <c r="M37" s="12"/>
      <c r="O37" s="9" t="s">
        <v>17</v>
      </c>
    </row>
    <row r="38" spans="2:15" x14ac:dyDescent="0.3">
      <c r="B38" s="1"/>
      <c r="C38" s="4" t="s">
        <v>6</v>
      </c>
      <c r="D38" s="4" t="s">
        <v>7</v>
      </c>
      <c r="E38" s="4" t="s">
        <v>8</v>
      </c>
      <c r="F38" s="4" t="s">
        <v>9</v>
      </c>
      <c r="G38" s="4" t="s">
        <v>10</v>
      </c>
      <c r="I38" s="12" t="s">
        <v>20</v>
      </c>
      <c r="J38" s="12"/>
      <c r="L38" s="13" t="s">
        <v>18</v>
      </c>
      <c r="M38" s="13"/>
      <c r="O38" s="4" t="s">
        <v>23</v>
      </c>
    </row>
    <row r="39" spans="2:15" x14ac:dyDescent="0.3">
      <c r="B39" s="4" t="s">
        <v>0</v>
      </c>
      <c r="C39" s="1">
        <v>1</v>
      </c>
      <c r="D39" s="1">
        <v>0.75</v>
      </c>
      <c r="E39" s="1">
        <v>0.75</v>
      </c>
      <c r="F39" s="1">
        <v>0.75</v>
      </c>
      <c r="G39" s="1">
        <v>0.75</v>
      </c>
      <c r="I39" s="4" t="s">
        <v>11</v>
      </c>
      <c r="J39" s="1">
        <f>(C39^$C$46)*(D39^$D$46)*(E39^-$E$46)*(F39^$F$46)*(G39^$G$46)</f>
        <v>0.80592744886765644</v>
      </c>
      <c r="L39" s="4" t="s">
        <v>0</v>
      </c>
      <c r="M39" s="8">
        <f t="shared" ref="M39:M44" si="3">J39:J44/SUM($J$23,$J$24,$J$25,$J$26,$J$27,$J$28)</f>
        <v>0.28635921879083159</v>
      </c>
      <c r="O39" s="1">
        <f>RANK(M39,$M$39:$M$44)</f>
        <v>2</v>
      </c>
    </row>
    <row r="40" spans="2:15" x14ac:dyDescent="0.3">
      <c r="B40" s="4" t="s">
        <v>1</v>
      </c>
      <c r="C40" s="1">
        <v>1</v>
      </c>
      <c r="D40" s="1">
        <v>1</v>
      </c>
      <c r="E40" s="1">
        <v>1</v>
      </c>
      <c r="F40" s="1">
        <v>1</v>
      </c>
      <c r="G40" s="1">
        <v>1</v>
      </c>
      <c r="I40" s="4" t="s">
        <v>12</v>
      </c>
      <c r="J40" s="1">
        <f t="shared" ref="J40:J44" si="4">(C40^$C$46)*(D40^$D$46)*(E40^-$E$46)*(F40^$F$46)*(G40^$G$46)</f>
        <v>1</v>
      </c>
      <c r="L40" s="4" t="s">
        <v>1</v>
      </c>
      <c r="M40" s="8">
        <f t="shared" si="3"/>
        <v>0.35531637394057219</v>
      </c>
      <c r="O40" s="1">
        <f t="shared" ref="O40:O44" si="5">RANK(M40,$M$39:$M$44)</f>
        <v>1</v>
      </c>
    </row>
    <row r="41" spans="2:15" x14ac:dyDescent="0.3">
      <c r="B41" s="4" t="s">
        <v>2</v>
      </c>
      <c r="C41" s="1">
        <v>0.5</v>
      </c>
      <c r="D41" s="1">
        <v>1</v>
      </c>
      <c r="E41" s="1">
        <v>0.5</v>
      </c>
      <c r="F41" s="1">
        <v>0.75</v>
      </c>
      <c r="G41" s="1">
        <v>0.75</v>
      </c>
      <c r="I41" s="4" t="s">
        <v>13</v>
      </c>
      <c r="J41" s="1">
        <f t="shared" si="4"/>
        <v>0.61237243569579447</v>
      </c>
      <c r="L41" s="11" t="s">
        <v>2</v>
      </c>
      <c r="M41" s="8">
        <f t="shared" si="3"/>
        <v>0.2175859533525859</v>
      </c>
      <c r="O41" s="1">
        <f t="shared" si="5"/>
        <v>4</v>
      </c>
    </row>
    <row r="42" spans="2:15" x14ac:dyDescent="0.3">
      <c r="B42" s="4" t="s">
        <v>3</v>
      </c>
      <c r="C42" s="1">
        <v>0.75</v>
      </c>
      <c r="D42" s="1">
        <v>1</v>
      </c>
      <c r="E42" s="1">
        <v>1</v>
      </c>
      <c r="F42" s="1">
        <v>1</v>
      </c>
      <c r="G42" s="1">
        <v>0.5</v>
      </c>
      <c r="I42" s="4" t="s">
        <v>14</v>
      </c>
      <c r="J42" s="1">
        <f t="shared" si="4"/>
        <v>0.6306723114402859</v>
      </c>
      <c r="L42" s="4" t="s">
        <v>3</v>
      </c>
      <c r="M42" s="8">
        <f t="shared" si="3"/>
        <v>0.22408819884568165</v>
      </c>
      <c r="O42" s="1">
        <f t="shared" si="5"/>
        <v>3</v>
      </c>
    </row>
    <row r="43" spans="2:15" x14ac:dyDescent="0.3">
      <c r="B43" s="4" t="s">
        <v>4</v>
      </c>
      <c r="C43" s="1">
        <v>0.5</v>
      </c>
      <c r="D43" s="1">
        <v>0.75</v>
      </c>
      <c r="E43" s="1">
        <v>0.75</v>
      </c>
      <c r="F43" s="1">
        <v>0.75</v>
      </c>
      <c r="G43" s="1">
        <v>0.5</v>
      </c>
      <c r="I43" s="4" t="s">
        <v>15</v>
      </c>
      <c r="J43" s="1">
        <f t="shared" si="4"/>
        <v>0.36411882878049256</v>
      </c>
      <c r="L43" s="4" t="s">
        <v>4</v>
      </c>
      <c r="M43" s="8">
        <f t="shared" si="3"/>
        <v>0.12937738192577269</v>
      </c>
      <c r="O43" s="1">
        <f t="shared" si="5"/>
        <v>5</v>
      </c>
    </row>
    <row r="44" spans="2:15" x14ac:dyDescent="0.3">
      <c r="B44" s="4" t="s">
        <v>5</v>
      </c>
      <c r="C44" s="1">
        <v>0</v>
      </c>
      <c r="D44" s="1">
        <v>0.5</v>
      </c>
      <c r="E44" s="1">
        <v>0.25</v>
      </c>
      <c r="F44" s="1">
        <v>0.75</v>
      </c>
      <c r="G44" s="1">
        <v>0.5</v>
      </c>
      <c r="I44" s="4" t="s">
        <v>16</v>
      </c>
      <c r="J44" s="1">
        <f t="shared" si="4"/>
        <v>0</v>
      </c>
      <c r="L44" s="4" t="s">
        <v>5</v>
      </c>
      <c r="M44" s="8">
        <f t="shared" si="3"/>
        <v>0</v>
      </c>
      <c r="O44" s="1">
        <f t="shared" si="5"/>
        <v>6</v>
      </c>
    </row>
    <row r="46" spans="2:15" x14ac:dyDescent="0.3">
      <c r="B46" s="5" t="s">
        <v>21</v>
      </c>
      <c r="C46" s="1">
        <v>1</v>
      </c>
      <c r="D46" s="1">
        <v>0.75</v>
      </c>
      <c r="E46" s="1">
        <v>0.5</v>
      </c>
      <c r="F46" s="1">
        <v>0.25</v>
      </c>
      <c r="G46" s="1">
        <v>0.25</v>
      </c>
    </row>
    <row r="50" spans="2:15" x14ac:dyDescent="0.3">
      <c r="B50" t="s">
        <v>25</v>
      </c>
    </row>
    <row r="52" spans="2:15" x14ac:dyDescent="0.3">
      <c r="B52" s="2"/>
      <c r="C52" s="2"/>
      <c r="D52" s="10" t="s">
        <v>19</v>
      </c>
      <c r="E52" s="2"/>
      <c r="F52" s="2"/>
      <c r="G52" s="2"/>
      <c r="L52" s="12" t="s">
        <v>22</v>
      </c>
      <c r="M52" s="12"/>
      <c r="O52" s="9" t="s">
        <v>17</v>
      </c>
    </row>
    <row r="53" spans="2:15" x14ac:dyDescent="0.3">
      <c r="B53" s="1"/>
      <c r="C53" s="4" t="s">
        <v>6</v>
      </c>
      <c r="D53" s="4" t="s">
        <v>7</v>
      </c>
      <c r="E53" s="4" t="s">
        <v>8</v>
      </c>
      <c r="F53" s="4" t="s">
        <v>9</v>
      </c>
      <c r="G53" s="4" t="s">
        <v>10</v>
      </c>
      <c r="I53" s="12" t="s">
        <v>20</v>
      </c>
      <c r="J53" s="12"/>
      <c r="L53" s="13" t="s">
        <v>18</v>
      </c>
      <c r="M53" s="13"/>
      <c r="O53" s="4" t="s">
        <v>23</v>
      </c>
    </row>
    <row r="54" spans="2:15" x14ac:dyDescent="0.3">
      <c r="B54" s="4" t="s">
        <v>0</v>
      </c>
      <c r="C54" s="1">
        <v>1</v>
      </c>
      <c r="D54" s="1">
        <v>0.75</v>
      </c>
      <c r="E54" s="1">
        <v>0.75</v>
      </c>
      <c r="F54" s="1">
        <v>0.75</v>
      </c>
      <c r="G54" s="1">
        <v>0.75</v>
      </c>
      <c r="I54" s="4" t="s">
        <v>11</v>
      </c>
      <c r="J54" s="1">
        <f>(C54^$C$61)*(D54^-$D$61)*(E54^$E$61)*(F54^$F$61)*(G54^$G$61)</f>
        <v>0.93060485910209934</v>
      </c>
      <c r="L54" s="4" t="s">
        <v>0</v>
      </c>
      <c r="M54" s="8">
        <f t="shared" ref="M54:M59" si="6">J54:J59/SUM($J$23,$J$24,$J$25,$J$26,$J$27,$J$28)</f>
        <v>0.33065914410763503</v>
      </c>
      <c r="O54" s="1">
        <f>RANK(M54,$M$54:$M$59)</f>
        <v>2</v>
      </c>
    </row>
    <row r="55" spans="2:15" x14ac:dyDescent="0.3">
      <c r="B55" s="4" t="s">
        <v>1</v>
      </c>
      <c r="C55" s="1">
        <v>1</v>
      </c>
      <c r="D55" s="1">
        <v>1</v>
      </c>
      <c r="E55" s="1">
        <v>1</v>
      </c>
      <c r="F55" s="1">
        <v>1</v>
      </c>
      <c r="G55" s="1">
        <v>1</v>
      </c>
      <c r="I55" s="4" t="s">
        <v>12</v>
      </c>
      <c r="J55" s="1">
        <f t="shared" ref="J55:J59" si="7">(C55^$C$61)*(D55^-$D$61)*(E55^$E$61)*(F55^$F$61)*(G55^$G$61)</f>
        <v>1</v>
      </c>
      <c r="L55" s="4" t="s">
        <v>1</v>
      </c>
      <c r="M55" s="8">
        <f t="shared" si="6"/>
        <v>0.35531637394057219</v>
      </c>
      <c r="O55" s="1">
        <f t="shared" ref="O55:O59" si="8">RANK(M55,$M$54:$M$59)</f>
        <v>1</v>
      </c>
    </row>
    <row r="56" spans="2:15" x14ac:dyDescent="0.3">
      <c r="B56" s="4" t="s">
        <v>2</v>
      </c>
      <c r="C56" s="1">
        <v>0.5</v>
      </c>
      <c r="D56" s="1">
        <v>1</v>
      </c>
      <c r="E56" s="1">
        <v>0.5</v>
      </c>
      <c r="F56" s="1">
        <v>0.75</v>
      </c>
      <c r="G56" s="1">
        <v>0.75</v>
      </c>
      <c r="I56" s="4" t="s">
        <v>13</v>
      </c>
      <c r="J56" s="1">
        <f t="shared" si="7"/>
        <v>0.30618621784789729</v>
      </c>
      <c r="L56" s="11" t="s">
        <v>2</v>
      </c>
      <c r="M56" s="8">
        <f t="shared" si="6"/>
        <v>0.10879297667629298</v>
      </c>
      <c r="O56" s="1">
        <f t="shared" si="8"/>
        <v>5</v>
      </c>
    </row>
    <row r="57" spans="2:15" x14ac:dyDescent="0.3">
      <c r="B57" s="4" t="s">
        <v>3</v>
      </c>
      <c r="C57" s="1">
        <v>0.75</v>
      </c>
      <c r="D57" s="1">
        <v>1</v>
      </c>
      <c r="E57" s="1">
        <v>1</v>
      </c>
      <c r="F57" s="1">
        <v>1</v>
      </c>
      <c r="G57" s="1">
        <v>0.5</v>
      </c>
      <c r="I57" s="4" t="s">
        <v>14</v>
      </c>
      <c r="J57" s="1">
        <f t="shared" si="7"/>
        <v>0.6306723114402859</v>
      </c>
      <c r="L57" s="4" t="s">
        <v>3</v>
      </c>
      <c r="M57" s="8">
        <f t="shared" si="6"/>
        <v>0.22408819884568165</v>
      </c>
      <c r="O57" s="1">
        <f t="shared" si="8"/>
        <v>3</v>
      </c>
    </row>
    <row r="58" spans="2:15" x14ac:dyDescent="0.3">
      <c r="B58" s="4" t="s">
        <v>4</v>
      </c>
      <c r="C58" s="1">
        <v>0.5</v>
      </c>
      <c r="D58" s="1">
        <v>0.75</v>
      </c>
      <c r="E58" s="1">
        <v>0.75</v>
      </c>
      <c r="F58" s="1">
        <v>0.75</v>
      </c>
      <c r="G58" s="1">
        <v>0.5</v>
      </c>
      <c r="I58" s="4" t="s">
        <v>15</v>
      </c>
      <c r="J58" s="1">
        <f t="shared" si="7"/>
        <v>0.42044820762685714</v>
      </c>
      <c r="L58" s="4" t="s">
        <v>4</v>
      </c>
      <c r="M58" s="8">
        <f t="shared" si="6"/>
        <v>0.14939213256378772</v>
      </c>
      <c r="O58" s="1">
        <f t="shared" si="8"/>
        <v>4</v>
      </c>
    </row>
    <row r="59" spans="2:15" x14ac:dyDescent="0.3">
      <c r="B59" s="4" t="s">
        <v>5</v>
      </c>
      <c r="C59" s="1">
        <v>0</v>
      </c>
      <c r="D59" s="1">
        <v>0.5</v>
      </c>
      <c r="E59" s="1">
        <v>0.25</v>
      </c>
      <c r="F59" s="1">
        <v>0.75</v>
      </c>
      <c r="G59" s="1">
        <v>0.5</v>
      </c>
      <c r="I59" s="4" t="s">
        <v>16</v>
      </c>
      <c r="J59" s="1">
        <f t="shared" si="7"/>
        <v>0</v>
      </c>
      <c r="L59" s="4" t="s">
        <v>5</v>
      </c>
      <c r="M59" s="8">
        <f t="shared" si="6"/>
        <v>0</v>
      </c>
      <c r="O59" s="1">
        <f t="shared" si="8"/>
        <v>6</v>
      </c>
    </row>
    <row r="61" spans="2:15" x14ac:dyDescent="0.3">
      <c r="B61" s="5" t="s">
        <v>21</v>
      </c>
      <c r="C61" s="1">
        <v>1</v>
      </c>
      <c r="D61" s="1">
        <v>0.75</v>
      </c>
      <c r="E61" s="1">
        <v>0.5</v>
      </c>
      <c r="F61" s="1">
        <v>0.25</v>
      </c>
      <c r="G61" s="1">
        <v>0.25</v>
      </c>
    </row>
    <row r="65" spans="2:15" x14ac:dyDescent="0.3">
      <c r="B65" t="s">
        <v>26</v>
      </c>
    </row>
    <row r="67" spans="2:15" x14ac:dyDescent="0.3">
      <c r="B67" s="2"/>
      <c r="C67" s="2"/>
      <c r="D67" s="10" t="s">
        <v>19</v>
      </c>
      <c r="E67" s="2"/>
      <c r="F67" s="2"/>
      <c r="G67" s="2"/>
      <c r="L67" s="12" t="s">
        <v>22</v>
      </c>
      <c r="M67" s="12"/>
      <c r="O67" s="9" t="s">
        <v>17</v>
      </c>
    </row>
    <row r="68" spans="2:15" x14ac:dyDescent="0.3">
      <c r="B68" s="1"/>
      <c r="C68" s="4" t="s">
        <v>6</v>
      </c>
      <c r="D68" s="4" t="s">
        <v>7</v>
      </c>
      <c r="E68" s="4" t="s">
        <v>8</v>
      </c>
      <c r="F68" s="4" t="s">
        <v>9</v>
      </c>
      <c r="G68" s="4" t="s">
        <v>10</v>
      </c>
      <c r="I68" s="12" t="s">
        <v>20</v>
      </c>
      <c r="J68" s="12"/>
      <c r="L68" s="13" t="s">
        <v>18</v>
      </c>
      <c r="M68" s="13"/>
      <c r="O68" s="4" t="s">
        <v>23</v>
      </c>
    </row>
    <row r="69" spans="2:15" x14ac:dyDescent="0.3">
      <c r="B69" s="4" t="s">
        <v>0</v>
      </c>
      <c r="C69" s="1">
        <v>1</v>
      </c>
      <c r="D69" s="1">
        <v>0.75</v>
      </c>
      <c r="E69" s="1">
        <v>0.75</v>
      </c>
      <c r="F69" s="1">
        <v>0.75</v>
      </c>
      <c r="G69" s="1">
        <v>0.75</v>
      </c>
      <c r="I69" s="4" t="s">
        <v>11</v>
      </c>
      <c r="J69" s="1">
        <f>(C69^-$C$76)*(D69^$D$76)*(E69^$E$76)*(F69^$F$76)*(G69^$G$76)</f>
        <v>0.60444558665074233</v>
      </c>
      <c r="L69" s="4" t="s">
        <v>0</v>
      </c>
      <c r="M69" s="8">
        <f t="shared" ref="M69:M74" si="9">J69:J74/SUM($J$23,$J$24,$J$25,$J$26,$J$27,$J$28)</f>
        <v>0.2147694140931237</v>
      </c>
      <c r="O69" s="1"/>
    </row>
    <row r="70" spans="2:15" x14ac:dyDescent="0.3">
      <c r="B70" s="4" t="s">
        <v>1</v>
      </c>
      <c r="C70" s="1">
        <v>1</v>
      </c>
      <c r="D70" s="1">
        <v>1</v>
      </c>
      <c r="E70" s="1">
        <v>1</v>
      </c>
      <c r="F70" s="1">
        <v>1</v>
      </c>
      <c r="G70" s="1">
        <v>1</v>
      </c>
      <c r="I70" s="4" t="s">
        <v>12</v>
      </c>
      <c r="J70" s="1">
        <f t="shared" ref="J70:J74" si="10">(C70^-$C$76)*(D70^$D$76)*(E70^$E$76)*(F70^$F$76)*(G70^$G$76)</f>
        <v>1</v>
      </c>
      <c r="L70" s="4" t="s">
        <v>1</v>
      </c>
      <c r="M70" s="8">
        <f t="shared" si="9"/>
        <v>0.35531637394057219</v>
      </c>
      <c r="O70" s="1"/>
    </row>
    <row r="71" spans="2:15" x14ac:dyDescent="0.3">
      <c r="B71" s="4" t="s">
        <v>2</v>
      </c>
      <c r="C71" s="1">
        <v>0.5</v>
      </c>
      <c r="D71" s="1">
        <v>1</v>
      </c>
      <c r="E71" s="1">
        <v>0.5</v>
      </c>
      <c r="F71" s="1">
        <v>0.75</v>
      </c>
      <c r="G71" s="1">
        <v>0.75</v>
      </c>
      <c r="I71" s="4" t="s">
        <v>13</v>
      </c>
      <c r="J71" s="1">
        <f t="shared" si="10"/>
        <v>1.2247448713915892</v>
      </c>
      <c r="L71" s="11" t="s">
        <v>2</v>
      </c>
      <c r="M71" s="8">
        <f t="shared" si="9"/>
        <v>0.43517190670517192</v>
      </c>
      <c r="O71" s="1"/>
    </row>
    <row r="72" spans="2:15" x14ac:dyDescent="0.3">
      <c r="B72" s="4" t="s">
        <v>3</v>
      </c>
      <c r="C72" s="1">
        <v>0.75</v>
      </c>
      <c r="D72" s="1">
        <v>1</v>
      </c>
      <c r="E72" s="1">
        <v>1</v>
      </c>
      <c r="F72" s="1">
        <v>1</v>
      </c>
      <c r="G72" s="1">
        <v>0.5</v>
      </c>
      <c r="I72" s="4" t="s">
        <v>14</v>
      </c>
      <c r="J72" s="1">
        <f t="shared" si="10"/>
        <v>1.121195220338286</v>
      </c>
      <c r="L72" s="4" t="s">
        <v>3</v>
      </c>
      <c r="M72" s="8">
        <f t="shared" si="9"/>
        <v>0.39837902017010068</v>
      </c>
      <c r="O72" s="1"/>
    </row>
    <row r="73" spans="2:15" x14ac:dyDescent="0.3">
      <c r="B73" s="4" t="s">
        <v>4</v>
      </c>
      <c r="C73" s="1">
        <v>0.5</v>
      </c>
      <c r="D73" s="1">
        <v>0.75</v>
      </c>
      <c r="E73" s="1">
        <v>0.75</v>
      </c>
      <c r="F73" s="1">
        <v>0.75</v>
      </c>
      <c r="G73" s="1">
        <v>0.5</v>
      </c>
      <c r="I73" s="4" t="s">
        <v>15</v>
      </c>
      <c r="J73" s="1">
        <f t="shared" si="10"/>
        <v>1.0923564863414776</v>
      </c>
      <c r="L73" s="4" t="s">
        <v>4</v>
      </c>
      <c r="M73" s="8">
        <f t="shared" si="9"/>
        <v>0.38813214577731803</v>
      </c>
      <c r="O73" s="1"/>
    </row>
    <row r="74" spans="2:15" x14ac:dyDescent="0.3">
      <c r="B74" s="4" t="s">
        <v>5</v>
      </c>
      <c r="C74" s="1">
        <v>0</v>
      </c>
      <c r="D74" s="1">
        <v>0.5</v>
      </c>
      <c r="E74" s="1">
        <v>0.25</v>
      </c>
      <c r="F74" s="1">
        <v>0.75</v>
      </c>
      <c r="G74" s="1">
        <v>0.5</v>
      </c>
      <c r="I74" s="4" t="s">
        <v>16</v>
      </c>
      <c r="J74" s="1" t="e">
        <f t="shared" si="10"/>
        <v>#DIV/0!</v>
      </c>
      <c r="L74" s="4" t="s">
        <v>5</v>
      </c>
      <c r="M74" s="8" t="e">
        <f t="shared" si="9"/>
        <v>#DIV/0!</v>
      </c>
      <c r="O74" s="1"/>
    </row>
    <row r="76" spans="2:15" x14ac:dyDescent="0.3">
      <c r="B76" s="5" t="s">
        <v>21</v>
      </c>
      <c r="C76" s="1">
        <v>1</v>
      </c>
      <c r="D76" s="1">
        <v>0.75</v>
      </c>
      <c r="E76" s="1">
        <v>0.5</v>
      </c>
      <c r="F76" s="1">
        <v>0.25</v>
      </c>
      <c r="G76" s="1">
        <v>0.25</v>
      </c>
    </row>
    <row r="80" spans="2:15" x14ac:dyDescent="0.3">
      <c r="B80" t="s">
        <v>27</v>
      </c>
    </row>
    <row r="82" spans="2:15" x14ac:dyDescent="0.3">
      <c r="B82" s="2"/>
      <c r="C82" s="2"/>
      <c r="D82" s="10" t="s">
        <v>19</v>
      </c>
      <c r="E82" s="2"/>
      <c r="F82" s="2"/>
      <c r="G82" s="2"/>
      <c r="L82" s="12" t="s">
        <v>22</v>
      </c>
      <c r="M82" s="12"/>
      <c r="O82" s="9" t="s">
        <v>17</v>
      </c>
    </row>
    <row r="83" spans="2:15" x14ac:dyDescent="0.3">
      <c r="B83" s="1"/>
      <c r="C83" s="4" t="s">
        <v>6</v>
      </c>
      <c r="D83" s="4" t="s">
        <v>7</v>
      </c>
      <c r="E83" s="4" t="s">
        <v>8</v>
      </c>
      <c r="F83" s="4" t="s">
        <v>9</v>
      </c>
      <c r="G83" s="4" t="s">
        <v>10</v>
      </c>
      <c r="I83" s="12" t="s">
        <v>20</v>
      </c>
      <c r="J83" s="12"/>
      <c r="L83" s="13" t="s">
        <v>18</v>
      </c>
      <c r="M83" s="13"/>
      <c r="O83" s="4" t="s">
        <v>23</v>
      </c>
    </row>
    <row r="84" spans="2:15" x14ac:dyDescent="0.3">
      <c r="B84" s="4" t="s">
        <v>0</v>
      </c>
      <c r="C84" s="1">
        <v>1</v>
      </c>
      <c r="D84" s="1">
        <v>0.75</v>
      </c>
      <c r="E84" s="1">
        <v>0.75</v>
      </c>
      <c r="F84" s="1">
        <v>0.75</v>
      </c>
      <c r="G84" s="1">
        <v>0.75</v>
      </c>
      <c r="I84" s="4" t="s">
        <v>11</v>
      </c>
      <c r="J84" s="1">
        <f>(C84^$C$91)*(D84^-$D$91)*(E84^-$E$91)*(F84^$F$91)*(G84^$G$91)</f>
        <v>1.2408064788027995</v>
      </c>
      <c r="L84" s="4" t="s">
        <v>0</v>
      </c>
      <c r="M84" s="8">
        <f t="shared" ref="M84:M89" si="11">J84:J89/SUM($J$23,$J$24,$J$25,$J$26,$J$27,$J$28)</f>
        <v>0.44087885881018019</v>
      </c>
      <c r="O84" s="1">
        <f>RANK(M84,$M$84:$M$89)</f>
        <v>1</v>
      </c>
    </row>
    <row r="85" spans="2:15" x14ac:dyDescent="0.3">
      <c r="B85" s="4" t="s">
        <v>1</v>
      </c>
      <c r="C85" s="1">
        <v>1</v>
      </c>
      <c r="D85" s="1">
        <v>1</v>
      </c>
      <c r="E85" s="1">
        <v>1</v>
      </c>
      <c r="F85" s="1">
        <v>1</v>
      </c>
      <c r="G85" s="1">
        <v>1</v>
      </c>
      <c r="I85" s="4" t="s">
        <v>12</v>
      </c>
      <c r="J85" s="1">
        <f t="shared" ref="J85:J89" si="12">(C85^$C$91)*(D85^-$D$91)*(E85^-$E$91)*(F85^$F$91)*(G85^$G$91)</f>
        <v>1</v>
      </c>
      <c r="L85" s="4" t="s">
        <v>1</v>
      </c>
      <c r="M85" s="8">
        <f t="shared" si="11"/>
        <v>0.35531637394057219</v>
      </c>
      <c r="O85" s="1">
        <f t="shared" ref="O85:O89" si="13">RANK(M85,$M$84:$M$89)</f>
        <v>2</v>
      </c>
    </row>
    <row r="86" spans="2:15" x14ac:dyDescent="0.3">
      <c r="B86" s="4" t="s">
        <v>2</v>
      </c>
      <c r="C86" s="1">
        <v>0.5</v>
      </c>
      <c r="D86" s="1">
        <v>1</v>
      </c>
      <c r="E86" s="1">
        <v>0.5</v>
      </c>
      <c r="F86" s="1">
        <v>0.75</v>
      </c>
      <c r="G86" s="1">
        <v>0.75</v>
      </c>
      <c r="I86" s="4" t="s">
        <v>13</v>
      </c>
      <c r="J86" s="1">
        <f t="shared" si="12"/>
        <v>0.61237243569579447</v>
      </c>
      <c r="L86" s="11" t="s">
        <v>2</v>
      </c>
      <c r="M86" s="8">
        <f t="shared" si="11"/>
        <v>0.2175859533525859</v>
      </c>
      <c r="O86" s="1">
        <f t="shared" si="13"/>
        <v>4</v>
      </c>
    </row>
    <row r="87" spans="2:15" x14ac:dyDescent="0.3">
      <c r="B87" s="4" t="s">
        <v>3</v>
      </c>
      <c r="C87" s="1">
        <v>0.75</v>
      </c>
      <c r="D87" s="1">
        <v>1</v>
      </c>
      <c r="E87" s="1">
        <v>1</v>
      </c>
      <c r="F87" s="1">
        <v>1</v>
      </c>
      <c r="G87" s="1">
        <v>0.5</v>
      </c>
      <c r="I87" s="4" t="s">
        <v>14</v>
      </c>
      <c r="J87" s="1">
        <f t="shared" si="12"/>
        <v>0.6306723114402859</v>
      </c>
      <c r="L87" s="4" t="s">
        <v>3</v>
      </c>
      <c r="M87" s="8">
        <f t="shared" si="11"/>
        <v>0.22408819884568165</v>
      </c>
      <c r="O87" s="1">
        <f t="shared" si="13"/>
        <v>3</v>
      </c>
    </row>
    <row r="88" spans="2:15" x14ac:dyDescent="0.3">
      <c r="B88" s="4" t="s">
        <v>4</v>
      </c>
      <c r="C88" s="1">
        <v>0.5</v>
      </c>
      <c r="D88" s="1">
        <v>0.75</v>
      </c>
      <c r="E88" s="1">
        <v>0.75</v>
      </c>
      <c r="F88" s="1">
        <v>0.75</v>
      </c>
      <c r="G88" s="1">
        <v>0.5</v>
      </c>
      <c r="I88" s="4" t="s">
        <v>15</v>
      </c>
      <c r="J88" s="1">
        <f t="shared" si="12"/>
        <v>0.56059761016914311</v>
      </c>
      <c r="L88" s="4" t="s">
        <v>4</v>
      </c>
      <c r="M88" s="8">
        <f t="shared" si="11"/>
        <v>0.19918951008505037</v>
      </c>
      <c r="O88" s="1">
        <f t="shared" si="13"/>
        <v>5</v>
      </c>
    </row>
    <row r="89" spans="2:15" x14ac:dyDescent="0.3">
      <c r="B89" s="4" t="s">
        <v>5</v>
      </c>
      <c r="C89" s="1">
        <v>0</v>
      </c>
      <c r="D89" s="1">
        <v>0.5</v>
      </c>
      <c r="E89" s="1">
        <v>0.25</v>
      </c>
      <c r="F89" s="1">
        <v>0.75</v>
      </c>
      <c r="G89" s="1">
        <v>0.5</v>
      </c>
      <c r="I89" s="4" t="s">
        <v>16</v>
      </c>
      <c r="J89" s="1">
        <f t="shared" si="12"/>
        <v>0</v>
      </c>
      <c r="L89" s="4" t="s">
        <v>5</v>
      </c>
      <c r="M89" s="8">
        <f t="shared" si="11"/>
        <v>0</v>
      </c>
      <c r="O89" s="1">
        <f t="shared" si="13"/>
        <v>6</v>
      </c>
    </row>
    <row r="91" spans="2:15" x14ac:dyDescent="0.3">
      <c r="B91" s="5" t="s">
        <v>21</v>
      </c>
      <c r="C91" s="1">
        <v>1</v>
      </c>
      <c r="D91" s="1">
        <v>0.75</v>
      </c>
      <c r="E91" s="1">
        <v>0.5</v>
      </c>
      <c r="F91" s="1">
        <v>0.25</v>
      </c>
      <c r="G91" s="1">
        <v>0.25</v>
      </c>
    </row>
    <row r="95" spans="2:15" x14ac:dyDescent="0.3">
      <c r="B95" t="s">
        <v>28</v>
      </c>
    </row>
    <row r="97" spans="2:15" x14ac:dyDescent="0.3">
      <c r="B97" s="2"/>
      <c r="C97" s="2"/>
      <c r="D97" s="10" t="s">
        <v>19</v>
      </c>
      <c r="E97" s="2"/>
      <c r="F97" s="2"/>
      <c r="G97" s="2"/>
      <c r="L97" s="16" t="s">
        <v>22</v>
      </c>
      <c r="M97" s="16"/>
      <c r="O97" s="9" t="s">
        <v>17</v>
      </c>
    </row>
    <row r="98" spans="2:15" x14ac:dyDescent="0.3">
      <c r="B98" s="1"/>
      <c r="C98" s="4" t="s">
        <v>6</v>
      </c>
      <c r="D98" s="4" t="s">
        <v>7</v>
      </c>
      <c r="E98" s="4" t="s">
        <v>8</v>
      </c>
      <c r="F98" s="4" t="s">
        <v>9</v>
      </c>
      <c r="G98" s="4" t="s">
        <v>10</v>
      </c>
      <c r="I98" s="16" t="s">
        <v>20</v>
      </c>
      <c r="J98" s="16"/>
      <c r="L98" s="14" t="s">
        <v>18</v>
      </c>
      <c r="M98" s="15"/>
      <c r="O98" s="4" t="s">
        <v>23</v>
      </c>
    </row>
    <row r="99" spans="2:15" x14ac:dyDescent="0.3">
      <c r="B99" s="4" t="s">
        <v>0</v>
      </c>
      <c r="C99" s="1">
        <v>1</v>
      </c>
      <c r="D99" s="1">
        <v>0.75</v>
      </c>
      <c r="E99" s="1">
        <v>0.75</v>
      </c>
      <c r="F99" s="1">
        <v>0.75</v>
      </c>
      <c r="G99" s="1">
        <v>0.75</v>
      </c>
      <c r="I99" s="4" t="s">
        <v>11</v>
      </c>
      <c r="J99" s="1">
        <f>(C99^$C$106)*(D99^-$D$106)*(E99^-$E$106)*(F99^$F$106)*(G99^-$G$106)</f>
        <v>1.4327599090980561</v>
      </c>
      <c r="L99" s="4" t="s">
        <v>0</v>
      </c>
      <c r="M99" s="8">
        <f t="shared" ref="M99:M104" si="14">J99:J104/SUM($J$23,$J$24,$J$25,$J$26,$J$27,$J$28)</f>
        <v>0.50908305562814515</v>
      </c>
      <c r="O99" s="1">
        <f>RANK(M99,$M$99:$M$104)</f>
        <v>1</v>
      </c>
    </row>
    <row r="100" spans="2:15" x14ac:dyDescent="0.3">
      <c r="B100" s="4" t="s">
        <v>1</v>
      </c>
      <c r="C100" s="1">
        <v>1</v>
      </c>
      <c r="D100" s="1">
        <v>1</v>
      </c>
      <c r="E100" s="1">
        <v>1</v>
      </c>
      <c r="F100" s="1">
        <v>1</v>
      </c>
      <c r="G100" s="1">
        <v>1</v>
      </c>
      <c r="I100" s="4" t="s">
        <v>12</v>
      </c>
      <c r="J100" s="1">
        <f t="shared" ref="J100:J104" si="15">(C100^$C$106)*(D100^-$D$106)*(E100^-$E$106)*(F100^$F$106)*(G100^-$G$106)</f>
        <v>1</v>
      </c>
      <c r="L100" s="4" t="s">
        <v>1</v>
      </c>
      <c r="M100" s="8">
        <f t="shared" si="14"/>
        <v>0.35531637394057219</v>
      </c>
      <c r="O100" s="1">
        <f t="shared" ref="O100:O104" si="16">RANK(M100,$M$99:$M$104)</f>
        <v>2</v>
      </c>
    </row>
    <row r="101" spans="2:15" x14ac:dyDescent="0.3">
      <c r="B101" s="4" t="s">
        <v>2</v>
      </c>
      <c r="C101" s="1">
        <v>0.5</v>
      </c>
      <c r="D101" s="1">
        <v>1</v>
      </c>
      <c r="E101" s="1">
        <v>0.5</v>
      </c>
      <c r="F101" s="1">
        <v>0.75</v>
      </c>
      <c r="G101" s="1">
        <v>0.75</v>
      </c>
      <c r="I101" s="4" t="s">
        <v>13</v>
      </c>
      <c r="J101" s="1">
        <f t="shared" si="15"/>
        <v>0.70710678118654757</v>
      </c>
      <c r="L101" s="11" t="s">
        <v>2</v>
      </c>
      <c r="M101" s="8">
        <f t="shared" si="14"/>
        <v>0.25124661747999372</v>
      </c>
      <c r="O101" s="1">
        <f t="shared" si="16"/>
        <v>5</v>
      </c>
    </row>
    <row r="102" spans="2:15" x14ac:dyDescent="0.3">
      <c r="B102" s="4" t="s">
        <v>3</v>
      </c>
      <c r="C102" s="1">
        <v>0.75</v>
      </c>
      <c r="D102" s="1">
        <v>1</v>
      </c>
      <c r="E102" s="1">
        <v>1</v>
      </c>
      <c r="F102" s="1">
        <v>1</v>
      </c>
      <c r="G102" s="1">
        <v>0.5</v>
      </c>
      <c r="I102" s="4" t="s">
        <v>14</v>
      </c>
      <c r="J102" s="1">
        <f t="shared" si="15"/>
        <v>0.89190533625204083</v>
      </c>
      <c r="L102" s="4" t="s">
        <v>3</v>
      </c>
      <c r="M102" s="8">
        <f t="shared" si="14"/>
        <v>0.31690856997532191</v>
      </c>
      <c r="O102" s="1">
        <f t="shared" si="16"/>
        <v>3</v>
      </c>
    </row>
    <row r="103" spans="2:15" x14ac:dyDescent="0.3">
      <c r="B103" s="4" t="s">
        <v>4</v>
      </c>
      <c r="C103" s="1">
        <v>0.5</v>
      </c>
      <c r="D103" s="1">
        <v>0.75</v>
      </c>
      <c r="E103" s="1">
        <v>0.75</v>
      </c>
      <c r="F103" s="1">
        <v>0.75</v>
      </c>
      <c r="G103" s="1">
        <v>0.5</v>
      </c>
      <c r="I103" s="4" t="s">
        <v>15</v>
      </c>
      <c r="J103" s="1">
        <f t="shared" si="15"/>
        <v>0.79280474333514739</v>
      </c>
      <c r="L103" s="4" t="s">
        <v>4</v>
      </c>
      <c r="M103" s="8">
        <f t="shared" si="14"/>
        <v>0.28169650664473062</v>
      </c>
      <c r="O103" s="1">
        <f t="shared" si="16"/>
        <v>4</v>
      </c>
    </row>
    <row r="104" spans="2:15" x14ac:dyDescent="0.3">
      <c r="B104" s="4" t="s">
        <v>5</v>
      </c>
      <c r="C104" s="1">
        <v>0</v>
      </c>
      <c r="D104" s="1">
        <v>0.5</v>
      </c>
      <c r="E104" s="1">
        <v>0.25</v>
      </c>
      <c r="F104" s="1">
        <v>0.75</v>
      </c>
      <c r="G104" s="1">
        <v>0.5</v>
      </c>
      <c r="I104" s="4" t="s">
        <v>16</v>
      </c>
      <c r="J104" s="1">
        <f t="shared" si="15"/>
        <v>0</v>
      </c>
      <c r="L104" s="4" t="s">
        <v>5</v>
      </c>
      <c r="M104" s="8">
        <f t="shared" si="14"/>
        <v>0</v>
      </c>
      <c r="O104" s="1">
        <f t="shared" si="16"/>
        <v>6</v>
      </c>
    </row>
    <row r="106" spans="2:15" x14ac:dyDescent="0.3">
      <c r="B106" s="5" t="s">
        <v>21</v>
      </c>
      <c r="C106" s="1">
        <v>1</v>
      </c>
      <c r="D106" s="1">
        <v>0.75</v>
      </c>
      <c r="E106" s="1">
        <v>0.5</v>
      </c>
      <c r="F106" s="1">
        <v>0.25</v>
      </c>
      <c r="G106" s="1">
        <v>0.25</v>
      </c>
    </row>
    <row r="110" spans="2:15" x14ac:dyDescent="0.3">
      <c r="B110" t="s">
        <v>29</v>
      </c>
    </row>
    <row r="112" spans="2:15" x14ac:dyDescent="0.3">
      <c r="B112" s="2"/>
      <c r="C112" s="2"/>
      <c r="D112" s="10" t="s">
        <v>19</v>
      </c>
      <c r="E112" s="2"/>
      <c r="F112" s="2"/>
      <c r="G112" s="2"/>
      <c r="L112" s="12" t="s">
        <v>22</v>
      </c>
      <c r="M112" s="12"/>
      <c r="O112" s="9" t="s">
        <v>17</v>
      </c>
    </row>
    <row r="113" spans="2:15" x14ac:dyDescent="0.3">
      <c r="B113" s="1"/>
      <c r="C113" s="4" t="s">
        <v>6</v>
      </c>
      <c r="D113" s="4" t="s">
        <v>7</v>
      </c>
      <c r="E113" s="4" t="s">
        <v>8</v>
      </c>
      <c r="F113" s="4" t="s">
        <v>9</v>
      </c>
      <c r="G113" s="4" t="s">
        <v>10</v>
      </c>
      <c r="I113" s="12" t="s">
        <v>20</v>
      </c>
      <c r="J113" s="12"/>
      <c r="L113" s="13" t="s">
        <v>18</v>
      </c>
      <c r="M113" s="13"/>
      <c r="O113" s="4" t="s">
        <v>23</v>
      </c>
    </row>
    <row r="114" spans="2:15" x14ac:dyDescent="0.3">
      <c r="B114" s="4" t="s">
        <v>0</v>
      </c>
      <c r="C114" s="1">
        <v>1</v>
      </c>
      <c r="D114" s="1">
        <v>0.75</v>
      </c>
      <c r="E114" s="1">
        <v>0.75</v>
      </c>
      <c r="F114" s="1">
        <v>0.75</v>
      </c>
      <c r="G114" s="1">
        <v>0.75</v>
      </c>
      <c r="I114" s="4" t="s">
        <v>11</v>
      </c>
      <c r="J114" s="1">
        <f>(C114^$C$121)*(D114^-$D$121)*(E114^-$E$121)*(F114^-$F$121)*(G114^-$G$121)</f>
        <v>1.6544086384037331</v>
      </c>
      <c r="L114" s="4" t="s">
        <v>0</v>
      </c>
      <c r="M114" s="8">
        <f t="shared" ref="M114:M119" si="17">J114:J119/SUM($J$23,$J$24,$J$25,$J$26,$J$27,$J$28)</f>
        <v>0.58783847841357373</v>
      </c>
      <c r="O114" s="1"/>
    </row>
    <row r="115" spans="2:15" x14ac:dyDescent="0.3">
      <c r="B115" s="4" t="s">
        <v>1</v>
      </c>
      <c r="C115" s="1">
        <v>1</v>
      </c>
      <c r="D115" s="1">
        <v>1</v>
      </c>
      <c r="E115" s="1">
        <v>1</v>
      </c>
      <c r="F115" s="1">
        <v>1</v>
      </c>
      <c r="G115" s="1">
        <v>1</v>
      </c>
      <c r="I115" s="4" t="s">
        <v>12</v>
      </c>
      <c r="J115" s="1">
        <f t="shared" ref="J115:J119" si="18">(C115^$C$121)*(D115^-$D$121)*(E115^-$E$121)*(F115^-$F$121)*(G115^-$G$121)</f>
        <v>1</v>
      </c>
      <c r="L115" s="4" t="s">
        <v>1</v>
      </c>
      <c r="M115" s="8">
        <f t="shared" si="17"/>
        <v>0.35531637394057219</v>
      </c>
      <c r="O115" s="1"/>
    </row>
    <row r="116" spans="2:15" x14ac:dyDescent="0.3">
      <c r="B116" s="4" t="s">
        <v>2</v>
      </c>
      <c r="C116" s="1">
        <v>0.5</v>
      </c>
      <c r="D116" s="1">
        <v>1</v>
      </c>
      <c r="E116" s="1">
        <v>0.5</v>
      </c>
      <c r="F116" s="1">
        <v>0.75</v>
      </c>
      <c r="G116" s="1">
        <v>0.75</v>
      </c>
      <c r="I116" s="4" t="s">
        <v>13</v>
      </c>
      <c r="J116" s="1">
        <f t="shared" si="18"/>
        <v>0.81649658092772603</v>
      </c>
      <c r="L116" s="11" t="s">
        <v>2</v>
      </c>
      <c r="M116" s="8">
        <f t="shared" si="17"/>
        <v>0.29011460447011456</v>
      </c>
      <c r="O116" s="1"/>
    </row>
    <row r="117" spans="2:15" x14ac:dyDescent="0.3">
      <c r="B117" s="4" t="s">
        <v>3</v>
      </c>
      <c r="C117" s="1">
        <v>0.75</v>
      </c>
      <c r="D117" s="1">
        <v>1</v>
      </c>
      <c r="E117" s="1">
        <v>1</v>
      </c>
      <c r="F117" s="1">
        <v>1</v>
      </c>
      <c r="G117" s="1">
        <v>0.5</v>
      </c>
      <c r="I117" s="4" t="s">
        <v>14</v>
      </c>
      <c r="J117" s="1">
        <f t="shared" si="18"/>
        <v>0.89190533625204083</v>
      </c>
      <c r="L117" s="4" t="s">
        <v>3</v>
      </c>
      <c r="M117" s="8">
        <f t="shared" si="17"/>
        <v>0.31690856997532191</v>
      </c>
      <c r="O117" s="1"/>
    </row>
    <row r="118" spans="2:15" x14ac:dyDescent="0.3">
      <c r="B118" s="4" t="s">
        <v>4</v>
      </c>
      <c r="C118" s="1">
        <v>0.5</v>
      </c>
      <c r="D118" s="1">
        <v>0.75</v>
      </c>
      <c r="E118" s="1">
        <v>0.75</v>
      </c>
      <c r="F118" s="1">
        <v>0.75</v>
      </c>
      <c r="G118" s="1">
        <v>0.5</v>
      </c>
      <c r="I118" s="4" t="s">
        <v>15</v>
      </c>
      <c r="J118" s="1">
        <f t="shared" si="18"/>
        <v>0.91545206395871914</v>
      </c>
      <c r="L118" s="4" t="s">
        <v>4</v>
      </c>
      <c r="M118" s="8">
        <f t="shared" si="17"/>
        <v>0.32527510788222486</v>
      </c>
      <c r="O118" s="1"/>
    </row>
    <row r="119" spans="2:15" x14ac:dyDescent="0.3">
      <c r="B119" s="4" t="s">
        <v>5</v>
      </c>
      <c r="C119" s="1">
        <v>0</v>
      </c>
      <c r="D119" s="1">
        <v>0.5</v>
      </c>
      <c r="E119" s="1">
        <v>0.25</v>
      </c>
      <c r="F119" s="1">
        <v>0.75</v>
      </c>
      <c r="G119" s="1">
        <v>0.5</v>
      </c>
      <c r="I119" s="4" t="s">
        <v>16</v>
      </c>
      <c r="J119" s="1">
        <f t="shared" si="18"/>
        <v>0</v>
      </c>
      <c r="L119" s="4" t="s">
        <v>5</v>
      </c>
      <c r="M119" s="8">
        <f t="shared" si="17"/>
        <v>0</v>
      </c>
      <c r="O119" s="1"/>
    </row>
    <row r="121" spans="2:15" x14ac:dyDescent="0.3">
      <c r="B121" s="5" t="s">
        <v>21</v>
      </c>
      <c r="C121" s="1">
        <v>1</v>
      </c>
      <c r="D121" s="1">
        <v>0.75</v>
      </c>
      <c r="E121" s="1">
        <v>0.5</v>
      </c>
      <c r="F121" s="1">
        <v>0.25</v>
      </c>
      <c r="G121" s="1">
        <v>0.25</v>
      </c>
    </row>
    <row r="124" spans="2:15" x14ac:dyDescent="0.3">
      <c r="B124" t="s">
        <v>30</v>
      </c>
    </row>
    <row r="126" spans="2:15" x14ac:dyDescent="0.3">
      <c r="B126" s="2"/>
      <c r="C126" s="2"/>
      <c r="D126" s="10" t="s">
        <v>19</v>
      </c>
      <c r="E126" s="2"/>
      <c r="F126" s="2"/>
      <c r="G126" s="2"/>
      <c r="L126" s="12" t="s">
        <v>22</v>
      </c>
      <c r="M126" s="12"/>
      <c r="O126" s="9" t="s">
        <v>17</v>
      </c>
    </row>
    <row r="127" spans="2:15" x14ac:dyDescent="0.3">
      <c r="B127" s="1"/>
      <c r="C127" s="4" t="s">
        <v>6</v>
      </c>
      <c r="D127" s="4" t="s">
        <v>7</v>
      </c>
      <c r="E127" s="4" t="s">
        <v>8</v>
      </c>
      <c r="F127" s="4" t="s">
        <v>9</v>
      </c>
      <c r="G127" s="4" t="s">
        <v>10</v>
      </c>
      <c r="I127" s="12" t="s">
        <v>20</v>
      </c>
      <c r="J127" s="12"/>
      <c r="L127" s="13" t="s">
        <v>18</v>
      </c>
      <c r="M127" s="13"/>
      <c r="O127" s="4" t="s">
        <v>23</v>
      </c>
    </row>
    <row r="128" spans="2:15" x14ac:dyDescent="0.3">
      <c r="B128" s="4" t="s">
        <v>0</v>
      </c>
      <c r="C128" s="1">
        <v>1</v>
      </c>
      <c r="D128" s="1">
        <v>0.75</v>
      </c>
      <c r="E128" s="1">
        <v>0.75</v>
      </c>
      <c r="F128" s="1">
        <v>0.75</v>
      </c>
      <c r="G128" s="1">
        <v>0.75</v>
      </c>
      <c r="I128" s="4" t="s">
        <v>11</v>
      </c>
      <c r="J128" s="1">
        <f>(C128^$C$135)*(D128^$D$135)*(E128^-$E$135)*(F128^-$F$135)*(G128^-$G$135)</f>
        <v>1.0745699318235422</v>
      </c>
      <c r="L128" s="4" t="s">
        <v>0</v>
      </c>
      <c r="M128" s="8">
        <f t="shared" ref="M128:M133" si="19">J128:J133/SUM($J$23,$J$24,$J$25,$J$26,$J$27,$J$28)</f>
        <v>0.38181229172110892</v>
      </c>
      <c r="O128" s="1">
        <f>RANK(M128,$M$128:$M$133)</f>
        <v>1</v>
      </c>
    </row>
    <row r="129" spans="2:15" x14ac:dyDescent="0.3">
      <c r="B129" s="4" t="s">
        <v>1</v>
      </c>
      <c r="C129" s="1">
        <v>1</v>
      </c>
      <c r="D129" s="1">
        <v>1</v>
      </c>
      <c r="E129" s="1">
        <v>1</v>
      </c>
      <c r="F129" s="1">
        <v>1</v>
      </c>
      <c r="G129" s="1">
        <v>1</v>
      </c>
      <c r="I129" s="4" t="s">
        <v>12</v>
      </c>
      <c r="J129" s="1">
        <f t="shared" ref="J129:J133" si="20">(C129^$C$135)*(D129^$D$135)*(E129^-$E$135)*(F129^-$F$135)*(G129^-$G$135)</f>
        <v>1</v>
      </c>
      <c r="L129" s="4" t="s">
        <v>1</v>
      </c>
      <c r="M129" s="8">
        <f t="shared" si="19"/>
        <v>0.35531637394057219</v>
      </c>
      <c r="O129" s="1">
        <f t="shared" ref="O129:O133" si="21">RANK(M129,$M$128:$M$133)</f>
        <v>2</v>
      </c>
    </row>
    <row r="130" spans="2:15" x14ac:dyDescent="0.3">
      <c r="B130" s="4" t="s">
        <v>2</v>
      </c>
      <c r="C130" s="1">
        <v>0.5</v>
      </c>
      <c r="D130" s="1">
        <v>1</v>
      </c>
      <c r="E130" s="1">
        <v>0.5</v>
      </c>
      <c r="F130" s="1">
        <v>0.75</v>
      </c>
      <c r="G130" s="1">
        <v>0.75</v>
      </c>
      <c r="I130" s="4" t="s">
        <v>13</v>
      </c>
      <c r="J130" s="1">
        <f t="shared" si="20"/>
        <v>0.81649658092772603</v>
      </c>
      <c r="L130" s="11" t="s">
        <v>2</v>
      </c>
      <c r="M130" s="8">
        <f t="shared" si="19"/>
        <v>0.29011460447011456</v>
      </c>
      <c r="O130" s="1">
        <f t="shared" si="21"/>
        <v>4</v>
      </c>
    </row>
    <row r="131" spans="2:15" x14ac:dyDescent="0.3">
      <c r="B131" s="4" t="s">
        <v>3</v>
      </c>
      <c r="C131" s="1">
        <v>0.75</v>
      </c>
      <c r="D131" s="1">
        <v>1</v>
      </c>
      <c r="E131" s="1">
        <v>1</v>
      </c>
      <c r="F131" s="1">
        <v>1</v>
      </c>
      <c r="G131" s="1">
        <v>0.5</v>
      </c>
      <c r="I131" s="4" t="s">
        <v>14</v>
      </c>
      <c r="J131" s="1">
        <f t="shared" si="20"/>
        <v>0.89190533625204083</v>
      </c>
      <c r="L131" s="4" t="s">
        <v>3</v>
      </c>
      <c r="M131" s="8">
        <f t="shared" si="19"/>
        <v>0.31690856997532191</v>
      </c>
      <c r="O131" s="1">
        <f t="shared" si="21"/>
        <v>3</v>
      </c>
    </row>
    <row r="132" spans="2:15" x14ac:dyDescent="0.3">
      <c r="B132" s="4" t="s">
        <v>4</v>
      </c>
      <c r="C132" s="1">
        <v>0.5</v>
      </c>
      <c r="D132" s="1">
        <v>0.75</v>
      </c>
      <c r="E132" s="1">
        <v>0.75</v>
      </c>
      <c r="F132" s="1">
        <v>0.75</v>
      </c>
      <c r="G132" s="1">
        <v>0.5</v>
      </c>
      <c r="I132" s="4" t="s">
        <v>15</v>
      </c>
      <c r="J132" s="1">
        <f t="shared" si="20"/>
        <v>0.59460355750136062</v>
      </c>
      <c r="L132" s="4" t="s">
        <v>4</v>
      </c>
      <c r="M132" s="8">
        <f t="shared" si="19"/>
        <v>0.21127237998354798</v>
      </c>
      <c r="O132" s="1">
        <f t="shared" si="21"/>
        <v>5</v>
      </c>
    </row>
    <row r="133" spans="2:15" x14ac:dyDescent="0.3">
      <c r="B133" s="4" t="s">
        <v>5</v>
      </c>
      <c r="C133" s="1">
        <v>0</v>
      </c>
      <c r="D133" s="1">
        <v>0.5</v>
      </c>
      <c r="E133" s="1">
        <v>0.25</v>
      </c>
      <c r="F133" s="1">
        <v>0.75</v>
      </c>
      <c r="G133" s="1">
        <v>0.5</v>
      </c>
      <c r="I133" s="4" t="s">
        <v>16</v>
      </c>
      <c r="J133" s="1">
        <f t="shared" si="20"/>
        <v>0</v>
      </c>
      <c r="L133" s="4" t="s">
        <v>5</v>
      </c>
      <c r="M133" s="8">
        <f t="shared" si="19"/>
        <v>0</v>
      </c>
      <c r="O133" s="1">
        <f t="shared" si="21"/>
        <v>6</v>
      </c>
    </row>
    <row r="135" spans="2:15" x14ac:dyDescent="0.3">
      <c r="B135" s="5" t="s">
        <v>21</v>
      </c>
      <c r="C135" s="1">
        <v>1</v>
      </c>
      <c r="D135" s="1">
        <v>0.75</v>
      </c>
      <c r="E135" s="1">
        <v>0.5</v>
      </c>
      <c r="F135" s="1">
        <v>0.25</v>
      </c>
      <c r="G135" s="1">
        <v>0.25</v>
      </c>
    </row>
    <row r="138" spans="2:15" x14ac:dyDescent="0.3">
      <c r="B138" t="s">
        <v>31</v>
      </c>
    </row>
    <row r="140" spans="2:15" x14ac:dyDescent="0.3">
      <c r="B140" s="2"/>
      <c r="C140" s="2"/>
      <c r="D140" s="10" t="s">
        <v>19</v>
      </c>
      <c r="E140" s="2"/>
      <c r="F140" s="2"/>
      <c r="G140" s="2"/>
      <c r="L140" s="12" t="s">
        <v>22</v>
      </c>
      <c r="M140" s="12"/>
    </row>
    <row r="141" spans="2:15" x14ac:dyDescent="0.3">
      <c r="B141" s="1"/>
      <c r="C141" s="4" t="s">
        <v>6</v>
      </c>
      <c r="D141" s="4" t="s">
        <v>7</v>
      </c>
      <c r="E141" s="4" t="s">
        <v>8</v>
      </c>
      <c r="F141" s="4" t="s">
        <v>9</v>
      </c>
      <c r="G141" s="4" t="s">
        <v>10</v>
      </c>
      <c r="I141" s="12" t="s">
        <v>20</v>
      </c>
      <c r="J141" s="12"/>
      <c r="L141" s="13" t="s">
        <v>18</v>
      </c>
      <c r="M141" s="13"/>
    </row>
    <row r="142" spans="2:15" x14ac:dyDescent="0.3">
      <c r="B142" s="4" t="s">
        <v>0</v>
      </c>
      <c r="C142" s="1">
        <v>1</v>
      </c>
      <c r="D142" s="1">
        <v>0.75</v>
      </c>
      <c r="E142" s="1">
        <v>0.75</v>
      </c>
      <c r="F142" s="1">
        <v>0.75</v>
      </c>
      <c r="G142" s="1">
        <v>0.75</v>
      </c>
      <c r="I142" s="4" t="s">
        <v>11</v>
      </c>
      <c r="J142" s="1">
        <f>(C142^$C$149)*(D142^$D$149)*(E142^-$E$149)*(F142^$F$149)*(G142^-$G$149)</f>
        <v>0.93060485910209978</v>
      </c>
      <c r="L142" s="4" t="s">
        <v>0</v>
      </c>
      <c r="M142" s="8">
        <f t="shared" ref="M142:M147" si="22">J142:J147/SUM($J$23,$J$24,$J$25,$J$26,$J$27,$J$28)</f>
        <v>0.33065914410763519</v>
      </c>
    </row>
    <row r="143" spans="2:15" x14ac:dyDescent="0.3">
      <c r="B143" s="4" t="s">
        <v>1</v>
      </c>
      <c r="C143" s="1">
        <v>1</v>
      </c>
      <c r="D143" s="1">
        <v>1</v>
      </c>
      <c r="E143" s="1">
        <v>1</v>
      </c>
      <c r="F143" s="1">
        <v>1</v>
      </c>
      <c r="G143" s="1">
        <v>1</v>
      </c>
      <c r="I143" s="4" t="s">
        <v>12</v>
      </c>
      <c r="J143" s="1">
        <f t="shared" ref="J143:J147" si="23">(C143^$C$149)*(D143^$D$149)*(E143^-$E$149)*(F143^$F$149)*(G143^-$G$149)</f>
        <v>1</v>
      </c>
      <c r="L143" s="4" t="s">
        <v>1</v>
      </c>
      <c r="M143" s="8">
        <f t="shared" si="22"/>
        <v>0.35531637394057219</v>
      </c>
    </row>
    <row r="144" spans="2:15" x14ac:dyDescent="0.3">
      <c r="B144" s="4" t="s">
        <v>2</v>
      </c>
      <c r="C144" s="1">
        <v>0.5</v>
      </c>
      <c r="D144" s="1">
        <v>1</v>
      </c>
      <c r="E144" s="1">
        <v>0.5</v>
      </c>
      <c r="F144" s="1">
        <v>0.75</v>
      </c>
      <c r="G144" s="1">
        <v>0.75</v>
      </c>
      <c r="I144" s="4" t="s">
        <v>13</v>
      </c>
      <c r="J144" s="1">
        <f t="shared" si="23"/>
        <v>0.70710678118654757</v>
      </c>
      <c r="L144" s="11" t="s">
        <v>2</v>
      </c>
      <c r="M144" s="8">
        <f t="shared" si="22"/>
        <v>0.25124661747999372</v>
      </c>
    </row>
    <row r="145" spans="2:13" x14ac:dyDescent="0.3">
      <c r="B145" s="4" t="s">
        <v>3</v>
      </c>
      <c r="C145" s="1">
        <v>0.75</v>
      </c>
      <c r="D145" s="1">
        <v>1</v>
      </c>
      <c r="E145" s="1">
        <v>1</v>
      </c>
      <c r="F145" s="1">
        <v>1</v>
      </c>
      <c r="G145" s="1">
        <v>0.5</v>
      </c>
      <c r="I145" s="4" t="s">
        <v>14</v>
      </c>
      <c r="J145" s="1">
        <f t="shared" si="23"/>
        <v>0.89190533625204083</v>
      </c>
      <c r="L145" s="4" t="s">
        <v>3</v>
      </c>
      <c r="M145" s="8">
        <f t="shared" si="22"/>
        <v>0.31690856997532191</v>
      </c>
    </row>
    <row r="146" spans="2:13" x14ac:dyDescent="0.3">
      <c r="B146" s="4" t="s">
        <v>4</v>
      </c>
      <c r="C146" s="1">
        <v>0.5</v>
      </c>
      <c r="D146" s="1">
        <v>0.75</v>
      </c>
      <c r="E146" s="1">
        <v>0.75</v>
      </c>
      <c r="F146" s="1">
        <v>0.75</v>
      </c>
      <c r="G146" s="1">
        <v>0.5</v>
      </c>
      <c r="I146" s="4" t="s">
        <v>15</v>
      </c>
      <c r="J146" s="1">
        <f t="shared" si="23"/>
        <v>0.51494178597677942</v>
      </c>
      <c r="L146" s="4" t="s">
        <v>4</v>
      </c>
      <c r="M146" s="8">
        <f t="shared" si="22"/>
        <v>0.18296724818375146</v>
      </c>
    </row>
    <row r="147" spans="2:13" x14ac:dyDescent="0.3">
      <c r="B147" s="4" t="s">
        <v>5</v>
      </c>
      <c r="C147" s="1">
        <v>0</v>
      </c>
      <c r="D147" s="1">
        <v>0.5</v>
      </c>
      <c r="E147" s="1">
        <v>0.25</v>
      </c>
      <c r="F147" s="1">
        <v>0.75</v>
      </c>
      <c r="G147" s="1">
        <v>0.5</v>
      </c>
      <c r="I147" s="4" t="s">
        <v>16</v>
      </c>
      <c r="J147" s="1">
        <f t="shared" si="23"/>
        <v>0</v>
      </c>
      <c r="L147" s="4" t="s">
        <v>5</v>
      </c>
      <c r="M147" s="8">
        <f t="shared" si="22"/>
        <v>0</v>
      </c>
    </row>
    <row r="149" spans="2:13" x14ac:dyDescent="0.3">
      <c r="B149" s="5" t="s">
        <v>21</v>
      </c>
      <c r="C149" s="1">
        <v>1</v>
      </c>
      <c r="D149" s="1">
        <v>0.75</v>
      </c>
      <c r="E149" s="1">
        <v>0.5</v>
      </c>
      <c r="F149" s="1">
        <v>0.25</v>
      </c>
      <c r="G149" s="1">
        <v>0.25</v>
      </c>
    </row>
    <row r="153" spans="2:13" x14ac:dyDescent="0.3">
      <c r="B153" t="s">
        <v>32</v>
      </c>
    </row>
    <row r="155" spans="2:13" x14ac:dyDescent="0.3">
      <c r="B155" s="2"/>
      <c r="C155" s="2"/>
      <c r="D155" s="10" t="s">
        <v>19</v>
      </c>
      <c r="E155" s="2"/>
      <c r="F155" s="2"/>
      <c r="G155" s="2"/>
      <c r="L155" s="12" t="s">
        <v>22</v>
      </c>
      <c r="M155" s="12"/>
    </row>
    <row r="156" spans="2:13" x14ac:dyDescent="0.3">
      <c r="B156" s="1"/>
      <c r="C156" s="4" t="s">
        <v>6</v>
      </c>
      <c r="D156" s="4" t="s">
        <v>7</v>
      </c>
      <c r="E156" s="4" t="s">
        <v>8</v>
      </c>
      <c r="F156" s="4" t="s">
        <v>9</v>
      </c>
      <c r="G156" s="4" t="s">
        <v>10</v>
      </c>
      <c r="I156" s="12" t="s">
        <v>20</v>
      </c>
      <c r="J156" s="12"/>
      <c r="L156" s="13" t="s">
        <v>18</v>
      </c>
      <c r="M156" s="13"/>
    </row>
    <row r="157" spans="2:13" x14ac:dyDescent="0.3">
      <c r="B157" s="4" t="s">
        <v>0</v>
      </c>
      <c r="C157" s="1">
        <v>1</v>
      </c>
      <c r="D157" s="1">
        <v>0.75</v>
      </c>
      <c r="E157" s="1">
        <v>0.75</v>
      </c>
      <c r="F157" s="1">
        <v>0.75</v>
      </c>
      <c r="G157" s="1">
        <v>0.75</v>
      </c>
      <c r="I157" s="4" t="s">
        <v>11</v>
      </c>
      <c r="J157" s="1">
        <f>(C157^$C$164)*(D157^$D$164)*(E157^-$E$164)*(F157^-$F$164)*(G157^$G$164)</f>
        <v>0.93060485910209978</v>
      </c>
      <c r="L157" s="4" t="s">
        <v>0</v>
      </c>
      <c r="M157" s="8">
        <f t="shared" ref="M157:M162" si="24">J157:J162/SUM($J$23,$J$24,$J$25,$J$26,$J$27,$J$28)</f>
        <v>0.33065914410763519</v>
      </c>
    </row>
    <row r="158" spans="2:13" x14ac:dyDescent="0.3">
      <c r="B158" s="4" t="s">
        <v>1</v>
      </c>
      <c r="C158" s="1">
        <v>1</v>
      </c>
      <c r="D158" s="1">
        <v>1</v>
      </c>
      <c r="E158" s="1">
        <v>1</v>
      </c>
      <c r="F158" s="1">
        <v>1</v>
      </c>
      <c r="G158" s="1">
        <v>1</v>
      </c>
      <c r="I158" s="4" t="s">
        <v>12</v>
      </c>
      <c r="J158" s="1">
        <f t="shared" ref="J158:J162" si="25">(C158^$C$164)*(D158^$D$164)*(E158^-$E$164)*(F158^-$F$164)*(G158^$G$164)</f>
        <v>1</v>
      </c>
      <c r="L158" s="4" t="s">
        <v>1</v>
      </c>
      <c r="M158" s="8">
        <f t="shared" si="24"/>
        <v>0.35531637394057219</v>
      </c>
    </row>
    <row r="159" spans="2:13" x14ac:dyDescent="0.3">
      <c r="B159" s="4" t="s">
        <v>2</v>
      </c>
      <c r="C159" s="1">
        <v>0.5</v>
      </c>
      <c r="D159" s="1">
        <v>1</v>
      </c>
      <c r="E159" s="1">
        <v>0.5</v>
      </c>
      <c r="F159" s="1">
        <v>0.75</v>
      </c>
      <c r="G159" s="1">
        <v>0.75</v>
      </c>
      <c r="I159" s="4" t="s">
        <v>13</v>
      </c>
      <c r="J159" s="1">
        <f t="shared" si="25"/>
        <v>0.70710678118654746</v>
      </c>
      <c r="L159" s="11" t="s">
        <v>2</v>
      </c>
      <c r="M159" s="8">
        <f t="shared" si="24"/>
        <v>0.25124661747999366</v>
      </c>
    </row>
    <row r="160" spans="2:13" x14ac:dyDescent="0.3">
      <c r="B160" s="4" t="s">
        <v>3</v>
      </c>
      <c r="C160" s="1">
        <v>0.75</v>
      </c>
      <c r="D160" s="1">
        <v>1</v>
      </c>
      <c r="E160" s="1">
        <v>1</v>
      </c>
      <c r="F160" s="1">
        <v>1</v>
      </c>
      <c r="G160" s="1">
        <v>0.5</v>
      </c>
      <c r="I160" s="4" t="s">
        <v>14</v>
      </c>
      <c r="J160" s="1">
        <f t="shared" si="25"/>
        <v>0.6306723114402859</v>
      </c>
      <c r="L160" s="4" t="s">
        <v>3</v>
      </c>
      <c r="M160" s="8">
        <f t="shared" si="24"/>
        <v>0.22408819884568165</v>
      </c>
    </row>
    <row r="161" spans="2:13" x14ac:dyDescent="0.3">
      <c r="B161" s="4" t="s">
        <v>4</v>
      </c>
      <c r="C161" s="1">
        <v>0.5</v>
      </c>
      <c r="D161" s="1">
        <v>0.75</v>
      </c>
      <c r="E161" s="1">
        <v>0.75</v>
      </c>
      <c r="F161" s="1">
        <v>0.75</v>
      </c>
      <c r="G161" s="1">
        <v>0.5</v>
      </c>
      <c r="I161" s="4" t="s">
        <v>15</v>
      </c>
      <c r="J161" s="1">
        <f t="shared" si="25"/>
        <v>0.42044820762685736</v>
      </c>
      <c r="L161" s="4" t="s">
        <v>4</v>
      </c>
      <c r="M161" s="8">
        <f t="shared" si="24"/>
        <v>0.14939213256378781</v>
      </c>
    </row>
    <row r="162" spans="2:13" x14ac:dyDescent="0.3">
      <c r="B162" s="4" t="s">
        <v>5</v>
      </c>
      <c r="C162" s="1">
        <v>0</v>
      </c>
      <c r="D162" s="1">
        <v>0.5</v>
      </c>
      <c r="E162" s="1">
        <v>0.25</v>
      </c>
      <c r="F162" s="1">
        <v>0.75</v>
      </c>
      <c r="G162" s="1">
        <v>0.5</v>
      </c>
      <c r="I162" s="4" t="s">
        <v>16</v>
      </c>
      <c r="J162" s="1">
        <f t="shared" si="25"/>
        <v>0</v>
      </c>
      <c r="L162" s="4" t="s">
        <v>5</v>
      </c>
      <c r="M162" s="8">
        <f t="shared" si="24"/>
        <v>0</v>
      </c>
    </row>
    <row r="164" spans="2:13" x14ac:dyDescent="0.3">
      <c r="B164" s="5" t="s">
        <v>21</v>
      </c>
      <c r="C164" s="1">
        <v>1</v>
      </c>
      <c r="D164" s="1">
        <v>0.75</v>
      </c>
      <c r="E164" s="1">
        <v>0.5</v>
      </c>
      <c r="F164" s="1">
        <v>0.25</v>
      </c>
      <c r="G164" s="1">
        <v>0.25</v>
      </c>
    </row>
    <row r="167" spans="2:13" x14ac:dyDescent="0.3">
      <c r="B167" t="s">
        <v>33</v>
      </c>
    </row>
    <row r="169" spans="2:13" x14ac:dyDescent="0.3">
      <c r="B169" s="2"/>
      <c r="C169" s="2"/>
      <c r="D169" s="10" t="s">
        <v>19</v>
      </c>
      <c r="E169" s="2"/>
      <c r="F169" s="2"/>
      <c r="G169" s="2"/>
      <c r="L169" s="12" t="s">
        <v>22</v>
      </c>
      <c r="M169" s="12"/>
    </row>
    <row r="170" spans="2:13" x14ac:dyDescent="0.3">
      <c r="B170" s="1"/>
      <c r="C170" s="4" t="s">
        <v>6</v>
      </c>
      <c r="D170" s="4" t="s">
        <v>7</v>
      </c>
      <c r="E170" s="4" t="s">
        <v>8</v>
      </c>
      <c r="F170" s="4" t="s">
        <v>9</v>
      </c>
      <c r="G170" s="4" t="s">
        <v>10</v>
      </c>
      <c r="I170" s="12" t="s">
        <v>20</v>
      </c>
      <c r="J170" s="12"/>
      <c r="L170" s="13" t="s">
        <v>18</v>
      </c>
      <c r="M170" s="13"/>
    </row>
    <row r="171" spans="2:13" x14ac:dyDescent="0.3">
      <c r="B171" s="4" t="s">
        <v>0</v>
      </c>
      <c r="C171" s="1">
        <v>1</v>
      </c>
      <c r="D171" s="1">
        <v>0.75</v>
      </c>
      <c r="E171" s="1">
        <v>0.75</v>
      </c>
      <c r="F171" s="1">
        <v>0.75</v>
      </c>
      <c r="G171" s="1">
        <v>0.75</v>
      </c>
      <c r="I171" s="4" t="s">
        <v>11</v>
      </c>
      <c r="J171" s="1">
        <f>(C171^$C$178)*(D171^$D$178)*(E171^$E$178)*(F171^-$F$178)*(G171^-$G$178)</f>
        <v>0.80592744886765644</v>
      </c>
      <c r="L171" s="4" t="s">
        <v>0</v>
      </c>
      <c r="M171" s="8">
        <f t="shared" ref="M171:M176" si="26">J171:J176/SUM($J$23,$J$24,$J$25,$J$26,$J$27,$J$28)</f>
        <v>0.28635921879083159</v>
      </c>
    </row>
    <row r="172" spans="2:13" x14ac:dyDescent="0.3">
      <c r="B172" s="4" t="s">
        <v>1</v>
      </c>
      <c r="C172" s="1">
        <v>1</v>
      </c>
      <c r="D172" s="1">
        <v>1</v>
      </c>
      <c r="E172" s="1">
        <v>1</v>
      </c>
      <c r="F172" s="1">
        <v>1</v>
      </c>
      <c r="G172" s="1">
        <v>1</v>
      </c>
      <c r="I172" s="4" t="s">
        <v>12</v>
      </c>
      <c r="J172" s="1">
        <f t="shared" ref="J172:J176" si="27">(C172^$C$178)*(D172^$D$178)*(E172^$E$178)*(F172^-$F$178)*(G172^-$G$178)</f>
        <v>1</v>
      </c>
      <c r="L172" s="4" t="s">
        <v>1</v>
      </c>
      <c r="M172" s="8">
        <f t="shared" si="26"/>
        <v>0.35531637394057219</v>
      </c>
    </row>
    <row r="173" spans="2:13" x14ac:dyDescent="0.3">
      <c r="B173" s="4" t="s">
        <v>2</v>
      </c>
      <c r="C173" s="1">
        <v>0.5</v>
      </c>
      <c r="D173" s="1">
        <v>1</v>
      </c>
      <c r="E173" s="1">
        <v>0.5</v>
      </c>
      <c r="F173" s="1">
        <v>0.75</v>
      </c>
      <c r="G173" s="1">
        <v>0.75</v>
      </c>
      <c r="I173" s="4" t="s">
        <v>13</v>
      </c>
      <c r="J173" s="1">
        <f t="shared" si="27"/>
        <v>0.40824829046386307</v>
      </c>
      <c r="L173" s="11" t="s">
        <v>2</v>
      </c>
      <c r="M173" s="8">
        <f t="shared" si="26"/>
        <v>0.14505730223505731</v>
      </c>
    </row>
    <row r="174" spans="2:13" x14ac:dyDescent="0.3">
      <c r="B174" s="4" t="s">
        <v>3</v>
      </c>
      <c r="C174" s="1">
        <v>0.75</v>
      </c>
      <c r="D174" s="1">
        <v>1</v>
      </c>
      <c r="E174" s="1">
        <v>1</v>
      </c>
      <c r="F174" s="1">
        <v>1</v>
      </c>
      <c r="G174" s="1">
        <v>0.5</v>
      </c>
      <c r="I174" s="4" t="s">
        <v>14</v>
      </c>
      <c r="J174" s="1">
        <f t="shared" si="27"/>
        <v>0.89190533625204083</v>
      </c>
      <c r="L174" s="4" t="s">
        <v>3</v>
      </c>
      <c r="M174" s="8">
        <f t="shared" si="26"/>
        <v>0.31690856997532191</v>
      </c>
    </row>
    <row r="175" spans="2:13" x14ac:dyDescent="0.3">
      <c r="B175" s="4" t="s">
        <v>4</v>
      </c>
      <c r="C175" s="1">
        <v>0.5</v>
      </c>
      <c r="D175" s="1">
        <v>0.75</v>
      </c>
      <c r="E175" s="1">
        <v>0.75</v>
      </c>
      <c r="F175" s="1">
        <v>0.75</v>
      </c>
      <c r="G175" s="1">
        <v>0.5</v>
      </c>
      <c r="I175" s="4" t="s">
        <v>15</v>
      </c>
      <c r="J175" s="1">
        <f t="shared" si="27"/>
        <v>0.44595266812602041</v>
      </c>
      <c r="L175" s="4" t="s">
        <v>4</v>
      </c>
      <c r="M175" s="8">
        <f t="shared" si="26"/>
        <v>0.15845428498766095</v>
      </c>
    </row>
    <row r="176" spans="2:13" x14ac:dyDescent="0.3">
      <c r="B176" s="4" t="s">
        <v>5</v>
      </c>
      <c r="C176" s="1">
        <v>0</v>
      </c>
      <c r="D176" s="1">
        <v>0.5</v>
      </c>
      <c r="E176" s="1">
        <v>0.25</v>
      </c>
      <c r="F176" s="1">
        <v>0.75</v>
      </c>
      <c r="G176" s="1">
        <v>0.5</v>
      </c>
      <c r="I176" s="4" t="s">
        <v>16</v>
      </c>
      <c r="J176" s="1">
        <f t="shared" si="27"/>
        <v>0</v>
      </c>
      <c r="L176" s="4" t="s">
        <v>5</v>
      </c>
      <c r="M176" s="8">
        <f t="shared" si="26"/>
        <v>0</v>
      </c>
    </row>
    <row r="178" spans="2:13" x14ac:dyDescent="0.3">
      <c r="B178" s="5" t="s">
        <v>21</v>
      </c>
      <c r="C178" s="1">
        <v>1</v>
      </c>
      <c r="D178" s="1">
        <v>0.75</v>
      </c>
      <c r="E178" s="1">
        <v>0.5</v>
      </c>
      <c r="F178" s="1">
        <v>0.25</v>
      </c>
      <c r="G178" s="1">
        <v>0.25</v>
      </c>
    </row>
    <row r="181" spans="2:13" x14ac:dyDescent="0.3">
      <c r="B181" t="s">
        <v>34</v>
      </c>
    </row>
    <row r="183" spans="2:13" x14ac:dyDescent="0.3">
      <c r="B183" s="2"/>
      <c r="C183" s="2"/>
      <c r="D183" s="10" t="s">
        <v>19</v>
      </c>
      <c r="E183" s="2"/>
      <c r="F183" s="2"/>
      <c r="G183" s="2"/>
      <c r="L183" s="12" t="s">
        <v>22</v>
      </c>
      <c r="M183" s="12"/>
    </row>
    <row r="184" spans="2:13" x14ac:dyDescent="0.3">
      <c r="B184" s="1"/>
      <c r="C184" s="4" t="s">
        <v>6</v>
      </c>
      <c r="D184" s="4" t="s">
        <v>7</v>
      </c>
      <c r="E184" s="4" t="s">
        <v>8</v>
      </c>
      <c r="F184" s="4" t="s">
        <v>9</v>
      </c>
      <c r="G184" s="4" t="s">
        <v>10</v>
      </c>
      <c r="I184" s="12" t="s">
        <v>20</v>
      </c>
      <c r="J184" s="12"/>
      <c r="L184" s="13" t="s">
        <v>18</v>
      </c>
      <c r="M184" s="13"/>
    </row>
    <row r="185" spans="2:13" x14ac:dyDescent="0.3">
      <c r="B185" s="4" t="s">
        <v>0</v>
      </c>
      <c r="C185" s="1">
        <v>1</v>
      </c>
      <c r="D185" s="1">
        <v>0.75</v>
      </c>
      <c r="E185" s="1">
        <v>0.75</v>
      </c>
      <c r="F185" s="1">
        <v>0.75</v>
      </c>
      <c r="G185" s="1">
        <v>0.75</v>
      </c>
      <c r="I185" s="4" t="s">
        <v>11</v>
      </c>
      <c r="J185" s="1">
        <f>(C185^$C$192)*(D185^$D$192)*(E185^$E$192)*(F185^$F$192)*(G185^-$G$192)</f>
        <v>0.69795364432657481</v>
      </c>
      <c r="L185" s="4" t="s">
        <v>0</v>
      </c>
      <c r="M185" s="8">
        <f t="shared" ref="M185:M190" si="28">J185:J190/SUM($J$23,$J$24,$J$25,$J$26,$J$27,$J$28)</f>
        <v>0.2479943580807264</v>
      </c>
    </row>
    <row r="186" spans="2:13" x14ac:dyDescent="0.3">
      <c r="B186" s="4" t="s">
        <v>1</v>
      </c>
      <c r="C186" s="1">
        <v>1</v>
      </c>
      <c r="D186" s="1">
        <v>1</v>
      </c>
      <c r="E186" s="1">
        <v>1</v>
      </c>
      <c r="F186" s="1">
        <v>1</v>
      </c>
      <c r="G186" s="1">
        <v>1</v>
      </c>
      <c r="I186" s="4" t="s">
        <v>12</v>
      </c>
      <c r="J186" s="1">
        <f t="shared" ref="J186:J190" si="29">(C186^$C$192)*(D186^$D$192)*(E186^$E$192)*(F186^$F$192)*(G186^-$G$192)</f>
        <v>1</v>
      </c>
      <c r="L186" s="4" t="s">
        <v>1</v>
      </c>
      <c r="M186" s="8">
        <f t="shared" si="28"/>
        <v>0.35531637394057219</v>
      </c>
    </row>
    <row r="187" spans="2:13" x14ac:dyDescent="0.3">
      <c r="B187" s="4" t="s">
        <v>2</v>
      </c>
      <c r="C187" s="1">
        <v>0.5</v>
      </c>
      <c r="D187" s="1">
        <v>1</v>
      </c>
      <c r="E187" s="1">
        <v>0.5</v>
      </c>
      <c r="F187" s="1">
        <v>0.75</v>
      </c>
      <c r="G187" s="1">
        <v>0.75</v>
      </c>
      <c r="I187" s="4" t="s">
        <v>13</v>
      </c>
      <c r="J187" s="1">
        <f t="shared" si="29"/>
        <v>0.35355339059327384</v>
      </c>
      <c r="L187" s="11" t="s">
        <v>2</v>
      </c>
      <c r="M187" s="8">
        <f t="shared" si="28"/>
        <v>0.12562330873999689</v>
      </c>
    </row>
    <row r="188" spans="2:13" x14ac:dyDescent="0.3">
      <c r="B188" s="4" t="s">
        <v>3</v>
      </c>
      <c r="C188" s="1">
        <v>0.75</v>
      </c>
      <c r="D188" s="1">
        <v>1</v>
      </c>
      <c r="E188" s="1">
        <v>1</v>
      </c>
      <c r="F188" s="1">
        <v>1</v>
      </c>
      <c r="G188" s="1">
        <v>0.5</v>
      </c>
      <c r="I188" s="4" t="s">
        <v>14</v>
      </c>
      <c r="J188" s="1">
        <f t="shared" si="29"/>
        <v>0.89190533625204083</v>
      </c>
      <c r="L188" s="4" t="s">
        <v>3</v>
      </c>
      <c r="M188" s="8">
        <f t="shared" si="28"/>
        <v>0.31690856997532191</v>
      </c>
    </row>
    <row r="189" spans="2:13" x14ac:dyDescent="0.3">
      <c r="B189" s="4" t="s">
        <v>4</v>
      </c>
      <c r="C189" s="1">
        <v>0.5</v>
      </c>
      <c r="D189" s="1">
        <v>0.75</v>
      </c>
      <c r="E189" s="1">
        <v>0.75</v>
      </c>
      <c r="F189" s="1">
        <v>0.75</v>
      </c>
      <c r="G189" s="1">
        <v>0.5</v>
      </c>
      <c r="I189" s="4" t="s">
        <v>15</v>
      </c>
      <c r="J189" s="1">
        <f t="shared" si="29"/>
        <v>0.38620633948258459</v>
      </c>
      <c r="L189" s="4" t="s">
        <v>4</v>
      </c>
      <c r="M189" s="8">
        <f t="shared" si="28"/>
        <v>0.1372254361378136</v>
      </c>
    </row>
    <row r="190" spans="2:13" x14ac:dyDescent="0.3">
      <c r="B190" s="4" t="s">
        <v>5</v>
      </c>
      <c r="C190" s="1">
        <v>0</v>
      </c>
      <c r="D190" s="1">
        <v>0.5</v>
      </c>
      <c r="E190" s="1">
        <v>0.25</v>
      </c>
      <c r="F190" s="1">
        <v>0.75</v>
      </c>
      <c r="G190" s="1">
        <v>0.5</v>
      </c>
      <c r="I190" s="4" t="s">
        <v>16</v>
      </c>
      <c r="J190" s="1">
        <f t="shared" si="29"/>
        <v>0</v>
      </c>
      <c r="L190" s="4" t="s">
        <v>5</v>
      </c>
      <c r="M190" s="8">
        <f t="shared" si="28"/>
        <v>0</v>
      </c>
    </row>
    <row r="192" spans="2:13" x14ac:dyDescent="0.3">
      <c r="B192" s="5" t="s">
        <v>21</v>
      </c>
      <c r="C192" s="1">
        <v>1</v>
      </c>
      <c r="D192" s="1">
        <v>0.75</v>
      </c>
      <c r="E192" s="1">
        <v>0.5</v>
      </c>
      <c r="F192" s="1">
        <v>0.25</v>
      </c>
      <c r="G192" s="1">
        <v>0.25</v>
      </c>
    </row>
    <row r="195" spans="2:13" x14ac:dyDescent="0.3">
      <c r="B195" t="s">
        <v>35</v>
      </c>
    </row>
    <row r="197" spans="2:13" x14ac:dyDescent="0.3">
      <c r="B197" s="2"/>
      <c r="C197" s="2"/>
      <c r="D197" s="10" t="s">
        <v>19</v>
      </c>
      <c r="E197" s="2"/>
      <c r="F197" s="2"/>
      <c r="G197" s="2"/>
      <c r="L197" s="12" t="s">
        <v>22</v>
      </c>
      <c r="M197" s="12"/>
    </row>
    <row r="198" spans="2:13" x14ac:dyDescent="0.3">
      <c r="B198" s="1"/>
      <c r="C198" s="4" t="s">
        <v>6</v>
      </c>
      <c r="D198" s="4" t="s">
        <v>7</v>
      </c>
      <c r="E198" s="4" t="s">
        <v>8</v>
      </c>
      <c r="F198" s="4" t="s">
        <v>9</v>
      </c>
      <c r="G198" s="4" t="s">
        <v>10</v>
      </c>
      <c r="I198" s="12" t="s">
        <v>20</v>
      </c>
      <c r="J198" s="12"/>
      <c r="L198" s="13" t="s">
        <v>18</v>
      </c>
      <c r="M198" s="13"/>
    </row>
    <row r="199" spans="2:13" x14ac:dyDescent="0.3">
      <c r="B199" s="4" t="s">
        <v>0</v>
      </c>
      <c r="C199" s="1">
        <v>1</v>
      </c>
      <c r="D199" s="1">
        <v>0.75</v>
      </c>
      <c r="E199" s="1">
        <v>0.75</v>
      </c>
      <c r="F199" s="1">
        <v>0.75</v>
      </c>
      <c r="G199" s="1">
        <v>0.75</v>
      </c>
      <c r="I199" s="4" t="s">
        <v>11</v>
      </c>
      <c r="J199" s="1">
        <f>(C199^$C$206)*(D199^$D$206)*(E199^$E$206)*(F199^-$F$206)*(G199^$G$206)</f>
        <v>0.6979536443265747</v>
      </c>
      <c r="L199" s="4" t="s">
        <v>0</v>
      </c>
      <c r="M199" s="8">
        <f t="shared" ref="M199:M204" si="30">J199:J204/SUM($J$23,$J$24,$J$25,$J$26,$J$27,$J$28)</f>
        <v>0.24799435808072634</v>
      </c>
    </row>
    <row r="200" spans="2:13" x14ac:dyDescent="0.3">
      <c r="B200" s="4" t="s">
        <v>1</v>
      </c>
      <c r="C200" s="1">
        <v>1</v>
      </c>
      <c r="D200" s="1">
        <v>1</v>
      </c>
      <c r="E200" s="1">
        <v>1</v>
      </c>
      <c r="F200" s="1">
        <v>1</v>
      </c>
      <c r="G200" s="1">
        <v>1</v>
      </c>
      <c r="I200" s="4" t="s">
        <v>12</v>
      </c>
      <c r="J200" s="1">
        <f t="shared" ref="J200:J204" si="31">(C200^$C$206)*(D200^$D$206)*(E200^$E$206)*(F200^-$F$206)*(G200^$G$206)</f>
        <v>1</v>
      </c>
      <c r="L200" s="4" t="s">
        <v>1</v>
      </c>
      <c r="M200" s="8">
        <f t="shared" si="30"/>
        <v>0.35531637394057219</v>
      </c>
    </row>
    <row r="201" spans="2:13" x14ac:dyDescent="0.3">
      <c r="B201" s="4" t="s">
        <v>2</v>
      </c>
      <c r="C201" s="1">
        <v>0.5</v>
      </c>
      <c r="D201" s="1">
        <v>1</v>
      </c>
      <c r="E201" s="1">
        <v>0.5</v>
      </c>
      <c r="F201" s="1">
        <v>0.75</v>
      </c>
      <c r="G201" s="1">
        <v>0.75</v>
      </c>
      <c r="I201" s="4" t="s">
        <v>13</v>
      </c>
      <c r="J201" s="1">
        <f t="shared" si="31"/>
        <v>0.35355339059327379</v>
      </c>
      <c r="L201" s="11" t="s">
        <v>2</v>
      </c>
      <c r="M201" s="8">
        <f t="shared" si="30"/>
        <v>0.12562330873999686</v>
      </c>
    </row>
    <row r="202" spans="2:13" x14ac:dyDescent="0.3">
      <c r="B202" s="4" t="s">
        <v>3</v>
      </c>
      <c r="C202" s="1">
        <v>0.75</v>
      </c>
      <c r="D202" s="1">
        <v>1</v>
      </c>
      <c r="E202" s="1">
        <v>1</v>
      </c>
      <c r="F202" s="1">
        <v>1</v>
      </c>
      <c r="G202" s="1">
        <v>0.5</v>
      </c>
      <c r="I202" s="4" t="s">
        <v>14</v>
      </c>
      <c r="J202" s="1">
        <f t="shared" si="31"/>
        <v>0.6306723114402859</v>
      </c>
      <c r="L202" s="4" t="s">
        <v>3</v>
      </c>
      <c r="M202" s="8">
        <f t="shared" si="30"/>
        <v>0.22408819884568165</v>
      </c>
    </row>
    <row r="203" spans="2:13" x14ac:dyDescent="0.3">
      <c r="B203" s="4" t="s">
        <v>4</v>
      </c>
      <c r="C203" s="1">
        <v>0.5</v>
      </c>
      <c r="D203" s="1">
        <v>0.75</v>
      </c>
      <c r="E203" s="1">
        <v>0.75</v>
      </c>
      <c r="F203" s="1">
        <v>0.75</v>
      </c>
      <c r="G203" s="1">
        <v>0.5</v>
      </c>
      <c r="I203" s="4" t="s">
        <v>15</v>
      </c>
      <c r="J203" s="1">
        <f t="shared" si="31"/>
        <v>0.31533615572014295</v>
      </c>
      <c r="L203" s="4" t="s">
        <v>4</v>
      </c>
      <c r="M203" s="8">
        <f t="shared" si="30"/>
        <v>0.11204409942284083</v>
      </c>
    </row>
    <row r="204" spans="2:13" x14ac:dyDescent="0.3">
      <c r="B204" s="4" t="s">
        <v>5</v>
      </c>
      <c r="C204" s="1">
        <v>0</v>
      </c>
      <c r="D204" s="1">
        <v>0.5</v>
      </c>
      <c r="E204" s="1">
        <v>0.25</v>
      </c>
      <c r="F204" s="1">
        <v>0.75</v>
      </c>
      <c r="G204" s="1">
        <v>0.5</v>
      </c>
      <c r="I204" s="4" t="s">
        <v>16</v>
      </c>
      <c r="J204" s="1">
        <f t="shared" si="31"/>
        <v>0</v>
      </c>
      <c r="L204" s="4" t="s">
        <v>5</v>
      </c>
      <c r="M204" s="8">
        <f t="shared" si="30"/>
        <v>0</v>
      </c>
    </row>
    <row r="206" spans="2:13" x14ac:dyDescent="0.3">
      <c r="B206" s="5" t="s">
        <v>21</v>
      </c>
      <c r="C206" s="1">
        <v>1</v>
      </c>
      <c r="D206" s="1">
        <v>0.75</v>
      </c>
      <c r="E206" s="1">
        <v>0.5</v>
      </c>
      <c r="F206" s="1">
        <v>0.25</v>
      </c>
      <c r="G206" s="1">
        <v>0.25</v>
      </c>
    </row>
    <row r="209" spans="2:15" x14ac:dyDescent="0.3">
      <c r="B209" t="s">
        <v>36</v>
      </c>
    </row>
    <row r="211" spans="2:15" x14ac:dyDescent="0.3">
      <c r="B211" s="2"/>
      <c r="C211" s="2"/>
      <c r="D211" s="10" t="s">
        <v>19</v>
      </c>
      <c r="E211" s="2"/>
      <c r="F211" s="2"/>
      <c r="G211" s="2"/>
      <c r="L211" s="12" t="s">
        <v>22</v>
      </c>
      <c r="M211" s="12"/>
      <c r="O211" s="9" t="s">
        <v>17</v>
      </c>
    </row>
    <row r="212" spans="2:15" x14ac:dyDescent="0.3">
      <c r="B212" s="1"/>
      <c r="C212" s="4" t="s">
        <v>6</v>
      </c>
      <c r="D212" s="4" t="s">
        <v>7</v>
      </c>
      <c r="E212" s="4" t="s">
        <v>8</v>
      </c>
      <c r="F212" s="4" t="s">
        <v>9</v>
      </c>
      <c r="G212" s="4" t="s">
        <v>10</v>
      </c>
      <c r="I212" s="12" t="s">
        <v>20</v>
      </c>
      <c r="J212" s="12"/>
      <c r="L212" s="13" t="s">
        <v>18</v>
      </c>
      <c r="M212" s="13"/>
      <c r="O212" s="4" t="s">
        <v>23</v>
      </c>
    </row>
    <row r="213" spans="2:15" x14ac:dyDescent="0.3">
      <c r="B213" s="4" t="s">
        <v>0</v>
      </c>
      <c r="C213" s="1">
        <v>1</v>
      </c>
      <c r="D213" s="1">
        <v>0.75</v>
      </c>
      <c r="E213" s="1">
        <v>0.75</v>
      </c>
      <c r="F213" s="1">
        <v>0.75</v>
      </c>
      <c r="G213" s="1">
        <v>0.75</v>
      </c>
      <c r="I213" s="4" t="s">
        <v>11</v>
      </c>
      <c r="J213" s="1">
        <f>(C213^$C$91)*(D213^-$D$91)*(E213^$E$91)*(F213^-$F$91)*(G213^$G$91)</f>
        <v>1.0745699318235418</v>
      </c>
      <c r="L213" s="4" t="s">
        <v>0</v>
      </c>
      <c r="M213" s="8">
        <f t="shared" ref="M213:M218" si="32">J213:J218/SUM($J$23,$J$24,$J$25,$J$26,$J$27,$J$28)</f>
        <v>0.38181229172110875</v>
      </c>
      <c r="O213" s="1"/>
    </row>
    <row r="214" spans="2:15" x14ac:dyDescent="0.3">
      <c r="B214" s="4" t="s">
        <v>1</v>
      </c>
      <c r="C214" s="1">
        <v>1</v>
      </c>
      <c r="D214" s="1">
        <v>1</v>
      </c>
      <c r="E214" s="1">
        <v>1</v>
      </c>
      <c r="F214" s="1">
        <v>1</v>
      </c>
      <c r="G214" s="1">
        <v>1</v>
      </c>
      <c r="I214" s="4" t="s">
        <v>12</v>
      </c>
      <c r="J214" s="1">
        <f t="shared" ref="J214:J218" si="33">(C214^$C$91)*(D214^-$D$91)*(E214^$E$91)*(F214^-$F$91)*(G214^$G$91)</f>
        <v>1</v>
      </c>
      <c r="L214" s="4" t="s">
        <v>1</v>
      </c>
      <c r="M214" s="8">
        <f t="shared" si="32"/>
        <v>0.35531637394057219</v>
      </c>
      <c r="O214" s="1"/>
    </row>
    <row r="215" spans="2:15" x14ac:dyDescent="0.3">
      <c r="B215" s="4" t="s">
        <v>2</v>
      </c>
      <c r="C215" s="1">
        <v>0.5</v>
      </c>
      <c r="D215" s="1">
        <v>1</v>
      </c>
      <c r="E215" s="1">
        <v>0.5</v>
      </c>
      <c r="F215" s="1">
        <v>0.75</v>
      </c>
      <c r="G215" s="1">
        <v>0.75</v>
      </c>
      <c r="I215" s="4" t="s">
        <v>13</v>
      </c>
      <c r="J215" s="1">
        <f t="shared" si="33"/>
        <v>0.35355339059327379</v>
      </c>
      <c r="L215" s="11" t="s">
        <v>2</v>
      </c>
      <c r="M215" s="8">
        <f t="shared" si="32"/>
        <v>0.12562330873999686</v>
      </c>
      <c r="O215" s="1"/>
    </row>
    <row r="216" spans="2:15" x14ac:dyDescent="0.3">
      <c r="B216" s="4" t="s">
        <v>3</v>
      </c>
      <c r="C216" s="1">
        <v>0.75</v>
      </c>
      <c r="D216" s="1">
        <v>1</v>
      </c>
      <c r="E216" s="1">
        <v>1</v>
      </c>
      <c r="F216" s="1">
        <v>1</v>
      </c>
      <c r="G216" s="1">
        <v>0.5</v>
      </c>
      <c r="I216" s="4" t="s">
        <v>14</v>
      </c>
      <c r="J216" s="1">
        <f t="shared" si="33"/>
        <v>0.6306723114402859</v>
      </c>
      <c r="L216" s="4" t="s">
        <v>3</v>
      </c>
      <c r="M216" s="8">
        <f t="shared" si="32"/>
        <v>0.22408819884568165</v>
      </c>
      <c r="O216" s="1"/>
    </row>
    <row r="217" spans="2:15" x14ac:dyDescent="0.3">
      <c r="B217" s="4" t="s">
        <v>4</v>
      </c>
      <c r="C217" s="1">
        <v>0.5</v>
      </c>
      <c r="D217" s="1">
        <v>0.75</v>
      </c>
      <c r="E217" s="1">
        <v>0.75</v>
      </c>
      <c r="F217" s="1">
        <v>0.75</v>
      </c>
      <c r="G217" s="1">
        <v>0.5</v>
      </c>
      <c r="I217" s="4" t="s">
        <v>15</v>
      </c>
      <c r="J217" s="1">
        <f t="shared" si="33"/>
        <v>0.48549177170732338</v>
      </c>
      <c r="L217" s="4" t="s">
        <v>4</v>
      </c>
      <c r="M217" s="8">
        <f t="shared" si="32"/>
        <v>0.17250317590103023</v>
      </c>
      <c r="O217" s="1"/>
    </row>
    <row r="218" spans="2:15" x14ac:dyDescent="0.3">
      <c r="B218" s="4" t="s">
        <v>5</v>
      </c>
      <c r="C218" s="1">
        <v>0</v>
      </c>
      <c r="D218" s="1">
        <v>0.5</v>
      </c>
      <c r="E218" s="1">
        <v>0.25</v>
      </c>
      <c r="F218" s="1">
        <v>0.75</v>
      </c>
      <c r="G218" s="1">
        <v>0.5</v>
      </c>
      <c r="I218" s="4" t="s">
        <v>16</v>
      </c>
      <c r="J218" s="1">
        <f t="shared" si="33"/>
        <v>0</v>
      </c>
      <c r="L218" s="4" t="s">
        <v>5</v>
      </c>
      <c r="M218" s="8">
        <f t="shared" si="32"/>
        <v>0</v>
      </c>
      <c r="O218" s="1"/>
    </row>
    <row r="220" spans="2:15" x14ac:dyDescent="0.3">
      <c r="B220" s="5" t="s">
        <v>21</v>
      </c>
      <c r="C220" s="1">
        <v>1</v>
      </c>
      <c r="D220" s="1">
        <v>0.75</v>
      </c>
      <c r="E220" s="1">
        <v>0.5</v>
      </c>
      <c r="F220" s="1">
        <v>0.25</v>
      </c>
      <c r="G220" s="1">
        <v>0.25</v>
      </c>
    </row>
    <row r="223" spans="2:15" x14ac:dyDescent="0.3">
      <c r="B223" t="s">
        <v>37</v>
      </c>
    </row>
    <row r="225" spans="2:15" x14ac:dyDescent="0.3">
      <c r="B225" s="2"/>
      <c r="C225" s="2"/>
      <c r="D225" s="10" t="s">
        <v>19</v>
      </c>
      <c r="E225" s="2"/>
      <c r="F225" s="2"/>
      <c r="G225" s="2"/>
      <c r="L225" s="12" t="s">
        <v>22</v>
      </c>
      <c r="M225" s="12"/>
      <c r="O225" s="9" t="s">
        <v>17</v>
      </c>
    </row>
    <row r="226" spans="2:15" x14ac:dyDescent="0.3">
      <c r="B226" s="1"/>
      <c r="C226" s="4" t="s">
        <v>6</v>
      </c>
      <c r="D226" s="4" t="s">
        <v>7</v>
      </c>
      <c r="E226" s="4" t="s">
        <v>8</v>
      </c>
      <c r="F226" s="4" t="s">
        <v>9</v>
      </c>
      <c r="G226" s="4" t="s">
        <v>10</v>
      </c>
      <c r="I226" s="12" t="s">
        <v>20</v>
      </c>
      <c r="J226" s="12"/>
      <c r="L226" s="13" t="s">
        <v>18</v>
      </c>
      <c r="M226" s="13"/>
      <c r="O226" s="4" t="s">
        <v>23</v>
      </c>
    </row>
    <row r="227" spans="2:15" x14ac:dyDescent="0.3">
      <c r="B227" s="4" t="s">
        <v>0</v>
      </c>
      <c r="C227" s="1">
        <v>1</v>
      </c>
      <c r="D227" s="1">
        <v>0.75</v>
      </c>
      <c r="E227" s="1">
        <v>0.75</v>
      </c>
      <c r="F227" s="1">
        <v>0.75</v>
      </c>
      <c r="G227" s="1">
        <v>0.75</v>
      </c>
      <c r="I227" s="4" t="s">
        <v>11</v>
      </c>
      <c r="J227" s="1">
        <f>(C227^$C$91)*(D227^-$D$91)*(E227^$E$91)*(F227^$F$91)*(G227^-$G$91)</f>
        <v>1.0745699318235418</v>
      </c>
      <c r="L227" s="4" t="s">
        <v>0</v>
      </c>
      <c r="M227" s="8">
        <f t="shared" ref="M227:M232" si="34">J227:J232/SUM($J$23,$J$24,$J$25,$J$26,$J$27,$J$28)</f>
        <v>0.38181229172110875</v>
      </c>
      <c r="O227" s="1"/>
    </row>
    <row r="228" spans="2:15" x14ac:dyDescent="0.3">
      <c r="B228" s="4" t="s">
        <v>1</v>
      </c>
      <c r="C228" s="1">
        <v>1</v>
      </c>
      <c r="D228" s="1">
        <v>1</v>
      </c>
      <c r="E228" s="1">
        <v>1</v>
      </c>
      <c r="F228" s="1">
        <v>1</v>
      </c>
      <c r="G228" s="1">
        <v>1</v>
      </c>
      <c r="I228" s="4" t="s">
        <v>12</v>
      </c>
      <c r="J228" s="1">
        <f t="shared" ref="J228:J232" si="35">(C228^$C$91)*(D228^-$D$91)*(E228^$E$91)*(F228^$F$91)*(G228^-$G$91)</f>
        <v>1</v>
      </c>
      <c r="L228" s="4" t="s">
        <v>1</v>
      </c>
      <c r="M228" s="8">
        <f t="shared" si="34"/>
        <v>0.35531637394057219</v>
      </c>
      <c r="O228" s="1"/>
    </row>
    <row r="229" spans="2:15" x14ac:dyDescent="0.3">
      <c r="B229" s="4" t="s">
        <v>2</v>
      </c>
      <c r="C229" s="1">
        <v>0.5</v>
      </c>
      <c r="D229" s="1">
        <v>1</v>
      </c>
      <c r="E229" s="1">
        <v>0.5</v>
      </c>
      <c r="F229" s="1">
        <v>0.75</v>
      </c>
      <c r="G229" s="1">
        <v>0.75</v>
      </c>
      <c r="I229" s="4" t="s">
        <v>13</v>
      </c>
      <c r="J229" s="1">
        <f t="shared" si="35"/>
        <v>0.35355339059327384</v>
      </c>
      <c r="L229" s="11" t="s">
        <v>2</v>
      </c>
      <c r="M229" s="8">
        <f t="shared" si="34"/>
        <v>0.12562330873999689</v>
      </c>
      <c r="O229" s="1"/>
    </row>
    <row r="230" spans="2:15" x14ac:dyDescent="0.3">
      <c r="B230" s="4" t="s">
        <v>3</v>
      </c>
      <c r="C230" s="1">
        <v>0.75</v>
      </c>
      <c r="D230" s="1">
        <v>1</v>
      </c>
      <c r="E230" s="1">
        <v>1</v>
      </c>
      <c r="F230" s="1">
        <v>1</v>
      </c>
      <c r="G230" s="1">
        <v>0.5</v>
      </c>
      <c r="I230" s="4" t="s">
        <v>14</v>
      </c>
      <c r="J230" s="1">
        <f t="shared" si="35"/>
        <v>0.89190533625204083</v>
      </c>
      <c r="L230" s="4" t="s">
        <v>3</v>
      </c>
      <c r="M230" s="8">
        <f t="shared" si="34"/>
        <v>0.31690856997532191</v>
      </c>
      <c r="O230" s="1"/>
    </row>
    <row r="231" spans="2:15" x14ac:dyDescent="0.3">
      <c r="B231" s="4" t="s">
        <v>4</v>
      </c>
      <c r="C231" s="1">
        <v>0.5</v>
      </c>
      <c r="D231" s="1">
        <v>0.75</v>
      </c>
      <c r="E231" s="1">
        <v>0.75</v>
      </c>
      <c r="F231" s="1">
        <v>0.75</v>
      </c>
      <c r="G231" s="1">
        <v>0.5</v>
      </c>
      <c r="I231" s="4" t="s">
        <v>15</v>
      </c>
      <c r="J231" s="1">
        <f t="shared" si="35"/>
        <v>0.5946035575013604</v>
      </c>
      <c r="L231" s="4" t="s">
        <v>4</v>
      </c>
      <c r="M231" s="8">
        <f t="shared" si="34"/>
        <v>0.21127237998354789</v>
      </c>
      <c r="O231" s="1"/>
    </row>
    <row r="232" spans="2:15" x14ac:dyDescent="0.3">
      <c r="B232" s="4" t="s">
        <v>5</v>
      </c>
      <c r="C232" s="1">
        <v>0</v>
      </c>
      <c r="D232" s="1">
        <v>0.5</v>
      </c>
      <c r="E232" s="1">
        <v>0.25</v>
      </c>
      <c r="F232" s="1">
        <v>0.75</v>
      </c>
      <c r="G232" s="1">
        <v>0.5</v>
      </c>
      <c r="I232" s="4" t="s">
        <v>16</v>
      </c>
      <c r="J232" s="1">
        <f t="shared" si="35"/>
        <v>0</v>
      </c>
      <c r="L232" s="4" t="s">
        <v>5</v>
      </c>
      <c r="M232" s="8">
        <f t="shared" si="34"/>
        <v>0</v>
      </c>
      <c r="O232" s="1"/>
    </row>
    <row r="234" spans="2:15" x14ac:dyDescent="0.3">
      <c r="B234" s="5" t="s">
        <v>21</v>
      </c>
      <c r="C234" s="1">
        <v>1</v>
      </c>
      <c r="D234" s="1">
        <v>0.75</v>
      </c>
      <c r="E234" s="1">
        <v>0.5</v>
      </c>
      <c r="F234" s="1">
        <v>0.25</v>
      </c>
      <c r="G234" s="1">
        <v>0.25</v>
      </c>
    </row>
    <row r="237" spans="2:15" x14ac:dyDescent="0.3">
      <c r="B237" t="s">
        <v>38</v>
      </c>
    </row>
    <row r="239" spans="2:15" x14ac:dyDescent="0.3">
      <c r="B239" s="2"/>
      <c r="C239" s="2"/>
      <c r="D239" s="10" t="s">
        <v>19</v>
      </c>
      <c r="E239" s="2"/>
      <c r="F239" s="2"/>
      <c r="G239" s="2"/>
      <c r="L239" s="12" t="s">
        <v>22</v>
      </c>
      <c r="M239" s="12"/>
      <c r="O239" s="9" t="s">
        <v>17</v>
      </c>
    </row>
    <row r="240" spans="2:15" x14ac:dyDescent="0.3">
      <c r="B240" s="1"/>
      <c r="C240" s="4" t="s">
        <v>6</v>
      </c>
      <c r="D240" s="4" t="s">
        <v>7</v>
      </c>
      <c r="E240" s="4" t="s">
        <v>8</v>
      </c>
      <c r="F240" s="4" t="s">
        <v>9</v>
      </c>
      <c r="G240" s="4" t="s">
        <v>10</v>
      </c>
      <c r="I240" s="12" t="s">
        <v>20</v>
      </c>
      <c r="J240" s="12"/>
      <c r="L240" s="13" t="s">
        <v>18</v>
      </c>
      <c r="M240" s="13"/>
      <c r="O240" s="4" t="s">
        <v>23</v>
      </c>
    </row>
    <row r="241" spans="2:15" x14ac:dyDescent="0.3">
      <c r="B241" s="4" t="s">
        <v>0</v>
      </c>
      <c r="C241" s="1">
        <v>1</v>
      </c>
      <c r="D241" s="1">
        <v>0.75</v>
      </c>
      <c r="E241" s="1">
        <v>0.75</v>
      </c>
      <c r="F241" s="1">
        <v>0.75</v>
      </c>
      <c r="G241" s="1">
        <v>0.75</v>
      </c>
      <c r="I241" s="4" t="s">
        <v>11</v>
      </c>
      <c r="J241" s="1">
        <f>(C241^$C$135)*(D241^-$D$135)*(E241^-$E$135)*(F241^-$F$135)*(G241^$G$135)</f>
        <v>1.4327599090980561</v>
      </c>
      <c r="L241" s="4" t="s">
        <v>0</v>
      </c>
      <c r="M241" s="8">
        <f t="shared" ref="M241:M246" si="36">J241:J246/SUM($J$23,$J$24,$J$25,$J$26,$J$27,$J$28)</f>
        <v>0.50908305562814515</v>
      </c>
      <c r="O241" s="1">
        <f>RANK(M241,$M$241:$M$246)</f>
        <v>1</v>
      </c>
    </row>
    <row r="242" spans="2:15" x14ac:dyDescent="0.3">
      <c r="B242" s="4" t="s">
        <v>1</v>
      </c>
      <c r="C242" s="1">
        <v>1</v>
      </c>
      <c r="D242" s="1">
        <v>1</v>
      </c>
      <c r="E242" s="1">
        <v>1</v>
      </c>
      <c r="F242" s="1">
        <v>1</v>
      </c>
      <c r="G242" s="1">
        <v>1</v>
      </c>
      <c r="I242" s="4" t="s">
        <v>12</v>
      </c>
      <c r="J242" s="1">
        <f t="shared" ref="J242:J246" si="37">(C242^$C$135)*(D242^-$D$135)*(E242^-$E$135)*(F242^-$F$135)*(G242^$G$135)</f>
        <v>1</v>
      </c>
      <c r="L242" s="4" t="s">
        <v>1</v>
      </c>
      <c r="M242" s="8">
        <f t="shared" si="36"/>
        <v>0.35531637394057219</v>
      </c>
      <c r="O242" s="1">
        <f t="shared" ref="O242:O246" si="38">RANK(M242,$M$241:$M$246)</f>
        <v>2</v>
      </c>
    </row>
    <row r="243" spans="2:15" x14ac:dyDescent="0.3">
      <c r="B243" s="4" t="s">
        <v>2</v>
      </c>
      <c r="C243" s="1">
        <v>0.5</v>
      </c>
      <c r="D243" s="1">
        <v>1</v>
      </c>
      <c r="E243" s="1">
        <v>0.5</v>
      </c>
      <c r="F243" s="1">
        <v>0.75</v>
      </c>
      <c r="G243" s="1">
        <v>0.75</v>
      </c>
      <c r="I243" s="4" t="s">
        <v>13</v>
      </c>
      <c r="J243" s="1">
        <f t="shared" si="37"/>
        <v>0.70710678118654746</v>
      </c>
      <c r="L243" s="11" t="s">
        <v>2</v>
      </c>
      <c r="M243" s="8">
        <f t="shared" si="36"/>
        <v>0.25124661747999366</v>
      </c>
      <c r="O243" s="1">
        <f t="shared" si="38"/>
        <v>3</v>
      </c>
    </row>
    <row r="244" spans="2:15" x14ac:dyDescent="0.3">
      <c r="B244" s="4" t="s">
        <v>3</v>
      </c>
      <c r="C244" s="1">
        <v>0.75</v>
      </c>
      <c r="D244" s="1">
        <v>1</v>
      </c>
      <c r="E244" s="1">
        <v>1</v>
      </c>
      <c r="F244" s="1">
        <v>1</v>
      </c>
      <c r="G244" s="1">
        <v>0.5</v>
      </c>
      <c r="I244" s="4" t="s">
        <v>14</v>
      </c>
      <c r="J244" s="1">
        <f t="shared" si="37"/>
        <v>0.6306723114402859</v>
      </c>
      <c r="L244" s="4" t="s">
        <v>3</v>
      </c>
      <c r="M244" s="8">
        <f t="shared" si="36"/>
        <v>0.22408819884568165</v>
      </c>
      <c r="O244" s="1">
        <f t="shared" si="38"/>
        <v>5</v>
      </c>
    </row>
    <row r="245" spans="2:15" x14ac:dyDescent="0.3">
      <c r="B245" s="4" t="s">
        <v>4</v>
      </c>
      <c r="C245" s="1">
        <v>0.5</v>
      </c>
      <c r="D245" s="1">
        <v>0.75</v>
      </c>
      <c r="E245" s="1">
        <v>0.75</v>
      </c>
      <c r="F245" s="1">
        <v>0.75</v>
      </c>
      <c r="G245" s="1">
        <v>0.5</v>
      </c>
      <c r="I245" s="4" t="s">
        <v>15</v>
      </c>
      <c r="J245" s="1">
        <f t="shared" si="37"/>
        <v>0.64732236227643136</v>
      </c>
      <c r="L245" s="4" t="s">
        <v>4</v>
      </c>
      <c r="M245" s="8">
        <f t="shared" si="36"/>
        <v>0.23000423453470703</v>
      </c>
      <c r="O245" s="1">
        <f t="shared" si="38"/>
        <v>4</v>
      </c>
    </row>
    <row r="246" spans="2:15" x14ac:dyDescent="0.3">
      <c r="B246" s="4" t="s">
        <v>5</v>
      </c>
      <c r="C246" s="1">
        <v>0</v>
      </c>
      <c r="D246" s="1">
        <v>0.5</v>
      </c>
      <c r="E246" s="1">
        <v>0.25</v>
      </c>
      <c r="F246" s="1">
        <v>0.75</v>
      </c>
      <c r="G246" s="1">
        <v>0.5</v>
      </c>
      <c r="I246" s="4" t="s">
        <v>16</v>
      </c>
      <c r="J246" s="1">
        <f t="shared" si="37"/>
        <v>0</v>
      </c>
      <c r="L246" s="4" t="s">
        <v>5</v>
      </c>
      <c r="M246" s="8">
        <f t="shared" si="36"/>
        <v>0</v>
      </c>
      <c r="O246" s="1">
        <f t="shared" si="38"/>
        <v>6</v>
      </c>
    </row>
    <row r="248" spans="2:15" x14ac:dyDescent="0.3">
      <c r="B248" s="5" t="s">
        <v>21</v>
      </c>
      <c r="C248" s="1">
        <v>1</v>
      </c>
      <c r="D248" s="1">
        <v>0.75</v>
      </c>
      <c r="E248" s="1">
        <v>0.5</v>
      </c>
      <c r="F248" s="1">
        <v>0.25</v>
      </c>
      <c r="G248" s="1">
        <v>0.25</v>
      </c>
    </row>
    <row r="251" spans="2:15" x14ac:dyDescent="0.3">
      <c r="B251" t="s">
        <v>39</v>
      </c>
    </row>
    <row r="253" spans="2:15" x14ac:dyDescent="0.3">
      <c r="B253" s="2"/>
      <c r="C253" s="2"/>
      <c r="D253" s="10" t="s">
        <v>19</v>
      </c>
      <c r="E253" s="2"/>
      <c r="F253" s="2"/>
      <c r="G253" s="2"/>
      <c r="L253" s="12" t="s">
        <v>22</v>
      </c>
      <c r="M253" s="12"/>
      <c r="O253" s="9" t="s">
        <v>17</v>
      </c>
    </row>
    <row r="254" spans="2:15" x14ac:dyDescent="0.3">
      <c r="B254" s="1"/>
      <c r="C254" s="4" t="s">
        <v>6</v>
      </c>
      <c r="D254" s="4" t="s">
        <v>7</v>
      </c>
      <c r="E254" s="4" t="s">
        <v>8</v>
      </c>
      <c r="F254" s="4" t="s">
        <v>9</v>
      </c>
      <c r="G254" s="4" t="s">
        <v>10</v>
      </c>
      <c r="I254" s="12" t="s">
        <v>20</v>
      </c>
      <c r="J254" s="12"/>
      <c r="L254" s="13" t="s">
        <v>18</v>
      </c>
      <c r="M254" s="13"/>
      <c r="O254" s="4" t="s">
        <v>23</v>
      </c>
    </row>
    <row r="255" spans="2:15" x14ac:dyDescent="0.3">
      <c r="B255" s="4" t="s">
        <v>0</v>
      </c>
      <c r="C255" s="1">
        <v>1</v>
      </c>
      <c r="D255" s="1">
        <v>0.75</v>
      </c>
      <c r="E255" s="1">
        <v>0.75</v>
      </c>
      <c r="F255" s="1">
        <v>0.75</v>
      </c>
      <c r="G255" s="1">
        <v>0.75</v>
      </c>
      <c r="I255" s="4" t="s">
        <v>11</v>
      </c>
      <c r="J255" s="1">
        <f>(C255^$C$135)*(D255^-$D$135)*(E255^$E$135)*(F255^-$F$135)*(G255^-$G$135)</f>
        <v>1.2408064788027995</v>
      </c>
      <c r="L255" s="4" t="s">
        <v>0</v>
      </c>
      <c r="M255" s="8">
        <f t="shared" ref="M255:M260" si="39">J255:J260/SUM($J$23,$J$24,$J$25,$J$26,$J$27,$J$28)</f>
        <v>0.44087885881018019</v>
      </c>
      <c r="O255" s="1"/>
    </row>
    <row r="256" spans="2:15" x14ac:dyDescent="0.3">
      <c r="B256" s="4" t="s">
        <v>1</v>
      </c>
      <c r="C256" s="1">
        <v>1</v>
      </c>
      <c r="D256" s="1">
        <v>1</v>
      </c>
      <c r="E256" s="1">
        <v>1</v>
      </c>
      <c r="F256" s="1">
        <v>1</v>
      </c>
      <c r="G256" s="1">
        <v>1</v>
      </c>
      <c r="I256" s="4" t="s">
        <v>12</v>
      </c>
      <c r="J256" s="1">
        <f t="shared" ref="J256:J260" si="40">(C256^$C$135)*(D256^-$D$135)*(E256^$E$135)*(F256^-$F$135)*(G256^-$G$135)</f>
        <v>1</v>
      </c>
      <c r="L256" s="4" t="s">
        <v>1</v>
      </c>
      <c r="M256" s="8">
        <f t="shared" si="39"/>
        <v>0.35531637394057219</v>
      </c>
      <c r="O256" s="1"/>
    </row>
    <row r="257" spans="2:15" x14ac:dyDescent="0.3">
      <c r="B257" s="4" t="s">
        <v>2</v>
      </c>
      <c r="C257" s="1">
        <v>0.5</v>
      </c>
      <c r="D257" s="1">
        <v>1</v>
      </c>
      <c r="E257" s="1">
        <v>0.5</v>
      </c>
      <c r="F257" s="1">
        <v>0.75</v>
      </c>
      <c r="G257" s="1">
        <v>0.75</v>
      </c>
      <c r="I257" s="4" t="s">
        <v>13</v>
      </c>
      <c r="J257" s="1">
        <f t="shared" si="40"/>
        <v>0.40824829046386307</v>
      </c>
      <c r="L257" s="11" t="s">
        <v>2</v>
      </c>
      <c r="M257" s="8">
        <f t="shared" si="39"/>
        <v>0.14505730223505731</v>
      </c>
      <c r="O257" s="1"/>
    </row>
    <row r="258" spans="2:15" x14ac:dyDescent="0.3">
      <c r="B258" s="4" t="s">
        <v>3</v>
      </c>
      <c r="C258" s="1">
        <v>0.75</v>
      </c>
      <c r="D258" s="1">
        <v>1</v>
      </c>
      <c r="E258" s="1">
        <v>1</v>
      </c>
      <c r="F258" s="1">
        <v>1</v>
      </c>
      <c r="G258" s="1">
        <v>0.5</v>
      </c>
      <c r="I258" s="4" t="s">
        <v>14</v>
      </c>
      <c r="J258" s="1">
        <f t="shared" si="40"/>
        <v>0.89190533625204083</v>
      </c>
      <c r="L258" s="4" t="s">
        <v>3</v>
      </c>
      <c r="M258" s="8">
        <f t="shared" si="39"/>
        <v>0.31690856997532191</v>
      </c>
      <c r="O258" s="1"/>
    </row>
    <row r="259" spans="2:15" x14ac:dyDescent="0.3">
      <c r="B259" s="4" t="s">
        <v>4</v>
      </c>
      <c r="C259" s="1">
        <v>0.5</v>
      </c>
      <c r="D259" s="1">
        <v>0.75</v>
      </c>
      <c r="E259" s="1">
        <v>0.75</v>
      </c>
      <c r="F259" s="1">
        <v>0.75</v>
      </c>
      <c r="G259" s="1">
        <v>0.5</v>
      </c>
      <c r="I259" s="4" t="s">
        <v>15</v>
      </c>
      <c r="J259" s="1">
        <f t="shared" si="40"/>
        <v>0.68658904796903919</v>
      </c>
      <c r="L259" s="4" t="s">
        <v>4</v>
      </c>
      <c r="M259" s="8">
        <f t="shared" si="39"/>
        <v>0.2439563309116686</v>
      </c>
      <c r="O259" s="1"/>
    </row>
    <row r="260" spans="2:15" x14ac:dyDescent="0.3">
      <c r="B260" s="4" t="s">
        <v>5</v>
      </c>
      <c r="C260" s="1">
        <v>0</v>
      </c>
      <c r="D260" s="1">
        <v>0.5</v>
      </c>
      <c r="E260" s="1">
        <v>0.25</v>
      </c>
      <c r="F260" s="1">
        <v>0.75</v>
      </c>
      <c r="G260" s="1">
        <v>0.5</v>
      </c>
      <c r="I260" s="4" t="s">
        <v>16</v>
      </c>
      <c r="J260" s="1">
        <f t="shared" si="40"/>
        <v>0</v>
      </c>
      <c r="L260" s="4" t="s">
        <v>5</v>
      </c>
      <c r="M260" s="8">
        <f t="shared" si="39"/>
        <v>0</v>
      </c>
      <c r="O260" s="1"/>
    </row>
    <row r="262" spans="2:15" x14ac:dyDescent="0.3">
      <c r="B262" s="5" t="s">
        <v>21</v>
      </c>
      <c r="C262" s="1">
        <v>1</v>
      </c>
      <c r="D262" s="1">
        <v>0.75</v>
      </c>
      <c r="E262" s="1">
        <v>0.5</v>
      </c>
      <c r="F262" s="1">
        <v>0.25</v>
      </c>
      <c r="G262" s="1">
        <v>0.25</v>
      </c>
    </row>
    <row r="265" spans="2:15" x14ac:dyDescent="0.3">
      <c r="B265" t="s">
        <v>40</v>
      </c>
    </row>
    <row r="267" spans="2:15" x14ac:dyDescent="0.3">
      <c r="B267" s="2"/>
      <c r="C267" s="2"/>
      <c r="D267" s="10" t="s">
        <v>19</v>
      </c>
      <c r="E267" s="2"/>
      <c r="F267" s="2"/>
      <c r="G267" s="2"/>
      <c r="L267" s="12" t="s">
        <v>22</v>
      </c>
      <c r="M267" s="12"/>
      <c r="O267" s="9" t="s">
        <v>17</v>
      </c>
    </row>
    <row r="268" spans="2:15" x14ac:dyDescent="0.3">
      <c r="B268" s="1"/>
      <c r="C268" s="4" t="s">
        <v>6</v>
      </c>
      <c r="D268" s="4" t="s">
        <v>7</v>
      </c>
      <c r="E268" s="4" t="s">
        <v>8</v>
      </c>
      <c r="F268" s="4" t="s">
        <v>9</v>
      </c>
      <c r="G268" s="4" t="s">
        <v>10</v>
      </c>
      <c r="I268" s="12" t="s">
        <v>20</v>
      </c>
      <c r="J268" s="12"/>
      <c r="L268" s="13" t="s">
        <v>18</v>
      </c>
      <c r="M268" s="13"/>
      <c r="O268" s="4" t="s">
        <v>23</v>
      </c>
    </row>
    <row r="269" spans="2:15" x14ac:dyDescent="0.3">
      <c r="B269" s="4" t="s">
        <v>0</v>
      </c>
      <c r="C269" s="1">
        <v>1</v>
      </c>
      <c r="D269" s="1">
        <v>0.75</v>
      </c>
      <c r="E269" s="1">
        <v>0.75</v>
      </c>
      <c r="F269" s="1">
        <v>0.75</v>
      </c>
      <c r="G269" s="1">
        <v>0.75</v>
      </c>
      <c r="I269" s="4" t="s">
        <v>11</v>
      </c>
      <c r="J269" s="1">
        <f>(C269^-$C$76)*(D269^-$D$76)*(E269^$E$76)*(F269^$F$76)*(G269^$G$76)</f>
        <v>0.93060485910209934</v>
      </c>
      <c r="L269" s="4" t="s">
        <v>0</v>
      </c>
      <c r="M269" s="8">
        <f t="shared" ref="M269:M274" si="41">J269:J274/SUM($J$23,$J$24,$J$25,$J$26,$J$27,$J$28)</f>
        <v>0.33065914410763503</v>
      </c>
      <c r="O269" s="1"/>
    </row>
    <row r="270" spans="2:15" x14ac:dyDescent="0.3">
      <c r="B270" s="4" t="s">
        <v>1</v>
      </c>
      <c r="C270" s="1">
        <v>1</v>
      </c>
      <c r="D270" s="1">
        <v>1</v>
      </c>
      <c r="E270" s="1">
        <v>1</v>
      </c>
      <c r="F270" s="1">
        <v>1</v>
      </c>
      <c r="G270" s="1">
        <v>1</v>
      </c>
      <c r="I270" s="4" t="s">
        <v>12</v>
      </c>
      <c r="J270" s="1">
        <f t="shared" ref="J270:J274" si="42">(C270^-$C$76)*(D270^-$D$76)*(E270^$E$76)*(F270^$F$76)*(G270^$G$76)</f>
        <v>1</v>
      </c>
      <c r="L270" s="4" t="s">
        <v>1</v>
      </c>
      <c r="M270" s="8">
        <f t="shared" si="41"/>
        <v>0.35531637394057219</v>
      </c>
      <c r="O270" s="1"/>
    </row>
    <row r="271" spans="2:15" x14ac:dyDescent="0.3">
      <c r="B271" s="4" t="s">
        <v>2</v>
      </c>
      <c r="C271" s="1">
        <v>0.5</v>
      </c>
      <c r="D271" s="1">
        <v>1</v>
      </c>
      <c r="E271" s="1">
        <v>0.5</v>
      </c>
      <c r="F271" s="1">
        <v>0.75</v>
      </c>
      <c r="G271" s="1">
        <v>0.75</v>
      </c>
      <c r="I271" s="4" t="s">
        <v>13</v>
      </c>
      <c r="J271" s="1">
        <f t="shared" si="42"/>
        <v>1.2247448713915892</v>
      </c>
      <c r="L271" s="11" t="s">
        <v>2</v>
      </c>
      <c r="M271" s="8">
        <f t="shared" si="41"/>
        <v>0.43517190670517192</v>
      </c>
      <c r="O271" s="1"/>
    </row>
    <row r="272" spans="2:15" x14ac:dyDescent="0.3">
      <c r="B272" s="4" t="s">
        <v>3</v>
      </c>
      <c r="C272" s="1">
        <v>0.75</v>
      </c>
      <c r="D272" s="1">
        <v>1</v>
      </c>
      <c r="E272" s="1">
        <v>1</v>
      </c>
      <c r="F272" s="1">
        <v>1</v>
      </c>
      <c r="G272" s="1">
        <v>0.5</v>
      </c>
      <c r="I272" s="4" t="s">
        <v>14</v>
      </c>
      <c r="J272" s="1">
        <f t="shared" si="42"/>
        <v>1.121195220338286</v>
      </c>
      <c r="L272" s="4" t="s">
        <v>3</v>
      </c>
      <c r="M272" s="8">
        <f t="shared" si="41"/>
        <v>0.39837902017010068</v>
      </c>
      <c r="O272" s="1"/>
    </row>
    <row r="273" spans="2:15" x14ac:dyDescent="0.3">
      <c r="B273" s="4" t="s">
        <v>4</v>
      </c>
      <c r="C273" s="1">
        <v>0.5</v>
      </c>
      <c r="D273" s="1">
        <v>0.75</v>
      </c>
      <c r="E273" s="1">
        <v>0.75</v>
      </c>
      <c r="F273" s="1">
        <v>0.75</v>
      </c>
      <c r="G273" s="1">
        <v>0.5</v>
      </c>
      <c r="I273" s="4" t="s">
        <v>15</v>
      </c>
      <c r="J273" s="1">
        <f t="shared" si="42"/>
        <v>1.6817928305074286</v>
      </c>
      <c r="L273" s="4" t="s">
        <v>4</v>
      </c>
      <c r="M273" s="8">
        <f t="shared" si="41"/>
        <v>0.59756853025515089</v>
      </c>
      <c r="O273" s="1"/>
    </row>
    <row r="274" spans="2:15" x14ac:dyDescent="0.3">
      <c r="B274" s="4" t="s">
        <v>5</v>
      </c>
      <c r="C274" s="1">
        <v>0</v>
      </c>
      <c r="D274" s="1">
        <v>0.5</v>
      </c>
      <c r="E274" s="1">
        <v>0.25</v>
      </c>
      <c r="F274" s="1">
        <v>0.75</v>
      </c>
      <c r="G274" s="1">
        <v>0.5</v>
      </c>
      <c r="I274" s="4" t="s">
        <v>16</v>
      </c>
      <c r="J274" s="1" t="e">
        <f t="shared" si="42"/>
        <v>#DIV/0!</v>
      </c>
      <c r="L274" s="4" t="s">
        <v>5</v>
      </c>
      <c r="M274" s="8" t="e">
        <f t="shared" si="41"/>
        <v>#DIV/0!</v>
      </c>
      <c r="O274" s="1"/>
    </row>
    <row r="276" spans="2:15" x14ac:dyDescent="0.3">
      <c r="B276" s="5" t="s">
        <v>21</v>
      </c>
      <c r="C276" s="1">
        <v>1</v>
      </c>
      <c r="D276" s="1">
        <v>0.75</v>
      </c>
      <c r="E276" s="1">
        <v>0.5</v>
      </c>
      <c r="F276" s="1">
        <v>0.25</v>
      </c>
      <c r="G276" s="1">
        <v>0.25</v>
      </c>
    </row>
    <row r="279" spans="2:15" x14ac:dyDescent="0.3">
      <c r="B279" t="s">
        <v>41</v>
      </c>
    </row>
    <row r="281" spans="2:15" x14ac:dyDescent="0.3">
      <c r="B281" s="2"/>
      <c r="C281" s="2"/>
      <c r="D281" s="10" t="s">
        <v>19</v>
      </c>
      <c r="E281" s="2"/>
      <c r="F281" s="2"/>
      <c r="G281" s="2"/>
      <c r="L281" s="12" t="s">
        <v>22</v>
      </c>
      <c r="M281" s="12"/>
      <c r="O281" s="9" t="s">
        <v>17</v>
      </c>
    </row>
    <row r="282" spans="2:15" x14ac:dyDescent="0.3">
      <c r="B282" s="1"/>
      <c r="C282" s="4" t="s">
        <v>6</v>
      </c>
      <c r="D282" s="4" t="s">
        <v>7</v>
      </c>
      <c r="E282" s="4" t="s">
        <v>8</v>
      </c>
      <c r="F282" s="4" t="s">
        <v>9</v>
      </c>
      <c r="G282" s="4" t="s">
        <v>10</v>
      </c>
      <c r="I282" s="12" t="s">
        <v>20</v>
      </c>
      <c r="J282" s="12"/>
      <c r="L282" s="13" t="s">
        <v>18</v>
      </c>
      <c r="M282" s="13"/>
      <c r="O282" s="4" t="s">
        <v>23</v>
      </c>
    </row>
    <row r="283" spans="2:15" x14ac:dyDescent="0.3">
      <c r="B283" s="4" t="s">
        <v>0</v>
      </c>
      <c r="C283" s="1">
        <v>1</v>
      </c>
      <c r="D283" s="1">
        <v>0.75</v>
      </c>
      <c r="E283" s="1">
        <v>0.75</v>
      </c>
      <c r="F283" s="1">
        <v>0.75</v>
      </c>
      <c r="G283" s="1">
        <v>0.75</v>
      </c>
      <c r="I283" s="4" t="s">
        <v>11</v>
      </c>
      <c r="J283" s="1">
        <f>(C283^-$C$76)*(D283^$D$76)*(E283^-$E$76)*(F283^$F$76)*(G283^$G$76)</f>
        <v>0.80592744886765644</v>
      </c>
      <c r="L283" s="4" t="s">
        <v>0</v>
      </c>
      <c r="M283" s="8">
        <f t="shared" ref="M283:M288" si="43">J283:J288/SUM($J$23,$J$24,$J$25,$J$26,$J$27,$J$28)</f>
        <v>0.28635921879083159</v>
      </c>
      <c r="O283" s="1"/>
    </row>
    <row r="284" spans="2:15" x14ac:dyDescent="0.3">
      <c r="B284" s="4" t="s">
        <v>1</v>
      </c>
      <c r="C284" s="1">
        <v>1</v>
      </c>
      <c r="D284" s="1">
        <v>1</v>
      </c>
      <c r="E284" s="1">
        <v>1</v>
      </c>
      <c r="F284" s="1">
        <v>1</v>
      </c>
      <c r="G284" s="1">
        <v>1</v>
      </c>
      <c r="I284" s="4" t="s">
        <v>12</v>
      </c>
      <c r="J284" s="1">
        <f t="shared" ref="J284:J288" si="44">(C284^-$C$76)*(D284^$D$76)*(E284^-$E$76)*(F284^$F$76)*(G284^$G$76)</f>
        <v>1</v>
      </c>
      <c r="L284" s="4" t="s">
        <v>1</v>
      </c>
      <c r="M284" s="8">
        <f t="shared" si="43"/>
        <v>0.35531637394057219</v>
      </c>
      <c r="O284" s="1"/>
    </row>
    <row r="285" spans="2:15" x14ac:dyDescent="0.3">
      <c r="B285" s="4" t="s">
        <v>2</v>
      </c>
      <c r="C285" s="1">
        <v>0.5</v>
      </c>
      <c r="D285" s="1">
        <v>1</v>
      </c>
      <c r="E285" s="1">
        <v>0.5</v>
      </c>
      <c r="F285" s="1">
        <v>0.75</v>
      </c>
      <c r="G285" s="1">
        <v>0.75</v>
      </c>
      <c r="I285" s="4" t="s">
        <v>13</v>
      </c>
      <c r="J285" s="1">
        <f t="shared" si="44"/>
        <v>2.4494897427831779</v>
      </c>
      <c r="L285" s="11" t="s">
        <v>2</v>
      </c>
      <c r="M285" s="8">
        <f t="shared" si="43"/>
        <v>0.87034381341034361</v>
      </c>
      <c r="O285" s="1"/>
    </row>
    <row r="286" spans="2:15" x14ac:dyDescent="0.3">
      <c r="B286" s="4" t="s">
        <v>3</v>
      </c>
      <c r="C286" s="1">
        <v>0.75</v>
      </c>
      <c r="D286" s="1">
        <v>1</v>
      </c>
      <c r="E286" s="1">
        <v>1</v>
      </c>
      <c r="F286" s="1">
        <v>1</v>
      </c>
      <c r="G286" s="1">
        <v>0.5</v>
      </c>
      <c r="I286" s="4" t="s">
        <v>14</v>
      </c>
      <c r="J286" s="1">
        <f t="shared" si="44"/>
        <v>1.121195220338286</v>
      </c>
      <c r="L286" s="4" t="s">
        <v>3</v>
      </c>
      <c r="M286" s="8">
        <f t="shared" si="43"/>
        <v>0.39837902017010068</v>
      </c>
      <c r="O286" s="1"/>
    </row>
    <row r="287" spans="2:15" x14ac:dyDescent="0.3">
      <c r="B287" s="4" t="s">
        <v>4</v>
      </c>
      <c r="C287" s="1">
        <v>0.5</v>
      </c>
      <c r="D287" s="1">
        <v>0.75</v>
      </c>
      <c r="E287" s="1">
        <v>0.75</v>
      </c>
      <c r="F287" s="1">
        <v>0.75</v>
      </c>
      <c r="G287" s="1">
        <v>0.5</v>
      </c>
      <c r="I287" s="4" t="s">
        <v>15</v>
      </c>
      <c r="J287" s="1">
        <f t="shared" si="44"/>
        <v>1.4564753151219703</v>
      </c>
      <c r="L287" s="4" t="s">
        <v>4</v>
      </c>
      <c r="M287" s="8">
        <f t="shared" si="43"/>
        <v>0.51750952770309078</v>
      </c>
      <c r="O287" s="1"/>
    </row>
    <row r="288" spans="2:15" x14ac:dyDescent="0.3">
      <c r="B288" s="4" t="s">
        <v>5</v>
      </c>
      <c r="C288" s="1">
        <v>0</v>
      </c>
      <c r="D288" s="1">
        <v>0.5</v>
      </c>
      <c r="E288" s="1">
        <v>0.25</v>
      </c>
      <c r="F288" s="1">
        <v>0.75</v>
      </c>
      <c r="G288" s="1">
        <v>0.5</v>
      </c>
      <c r="I288" s="4" t="s">
        <v>16</v>
      </c>
      <c r="J288" s="1" t="e">
        <f t="shared" si="44"/>
        <v>#DIV/0!</v>
      </c>
      <c r="L288" s="4" t="s">
        <v>5</v>
      </c>
      <c r="M288" s="8" t="e">
        <f t="shared" si="43"/>
        <v>#DIV/0!</v>
      </c>
      <c r="O288" s="1"/>
    </row>
    <row r="290" spans="2:15" x14ac:dyDescent="0.3">
      <c r="B290" s="5" t="s">
        <v>21</v>
      </c>
      <c r="C290" s="1">
        <v>1</v>
      </c>
      <c r="D290" s="1">
        <v>0.75</v>
      </c>
      <c r="E290" s="1">
        <v>0.5</v>
      </c>
      <c r="F290" s="1">
        <v>0.25</v>
      </c>
      <c r="G290" s="1">
        <v>0.25</v>
      </c>
    </row>
    <row r="293" spans="2:15" x14ac:dyDescent="0.3">
      <c r="B293" t="s">
        <v>42</v>
      </c>
    </row>
    <row r="295" spans="2:15" x14ac:dyDescent="0.3">
      <c r="B295" s="2"/>
      <c r="C295" s="2"/>
      <c r="D295" s="10" t="s">
        <v>19</v>
      </c>
      <c r="E295" s="2"/>
      <c r="F295" s="2"/>
      <c r="G295" s="2"/>
      <c r="L295" s="12" t="s">
        <v>22</v>
      </c>
      <c r="M295" s="12"/>
      <c r="O295" s="9" t="s">
        <v>17</v>
      </c>
    </row>
    <row r="296" spans="2:15" x14ac:dyDescent="0.3">
      <c r="B296" s="1"/>
      <c r="C296" s="4" t="s">
        <v>6</v>
      </c>
      <c r="D296" s="4" t="s">
        <v>7</v>
      </c>
      <c r="E296" s="4" t="s">
        <v>8</v>
      </c>
      <c r="F296" s="4" t="s">
        <v>9</v>
      </c>
      <c r="G296" s="4" t="s">
        <v>10</v>
      </c>
      <c r="I296" s="12" t="s">
        <v>20</v>
      </c>
      <c r="J296" s="12"/>
      <c r="L296" s="13" t="s">
        <v>18</v>
      </c>
      <c r="M296" s="13"/>
      <c r="O296" s="4" t="s">
        <v>23</v>
      </c>
    </row>
    <row r="297" spans="2:15" x14ac:dyDescent="0.3">
      <c r="B297" s="4" t="s">
        <v>0</v>
      </c>
      <c r="C297" s="1">
        <v>1</v>
      </c>
      <c r="D297" s="1">
        <v>0.75</v>
      </c>
      <c r="E297" s="1">
        <v>0.75</v>
      </c>
      <c r="F297" s="1">
        <v>0.75</v>
      </c>
      <c r="G297" s="1">
        <v>0.75</v>
      </c>
      <c r="I297" s="4" t="s">
        <v>11</v>
      </c>
      <c r="J297" s="1">
        <f>(C297^-$C$76)*(D297^$D$76)*(E297^$E$76)*(F297^-$F$76)*(G297^$G$76)</f>
        <v>0.6979536443265747</v>
      </c>
      <c r="L297" s="4" t="s">
        <v>0</v>
      </c>
      <c r="M297" s="8">
        <f t="shared" ref="M297:M302" si="45">J297:J302/SUM($J$23,$J$24,$J$25,$J$26,$J$27,$J$28)</f>
        <v>0.24799435808072634</v>
      </c>
      <c r="O297" s="1"/>
    </row>
    <row r="298" spans="2:15" x14ac:dyDescent="0.3">
      <c r="B298" s="4" t="s">
        <v>1</v>
      </c>
      <c r="C298" s="1">
        <v>1</v>
      </c>
      <c r="D298" s="1">
        <v>1</v>
      </c>
      <c r="E298" s="1">
        <v>1</v>
      </c>
      <c r="F298" s="1">
        <v>1</v>
      </c>
      <c r="G298" s="1">
        <v>1</v>
      </c>
      <c r="I298" s="4" t="s">
        <v>12</v>
      </c>
      <c r="J298" s="1">
        <f t="shared" ref="J298:J302" si="46">(C298^-$C$76)*(D298^$D$76)*(E298^$E$76)*(F298^-$F$76)*(G298^$G$76)</f>
        <v>1</v>
      </c>
      <c r="L298" s="4" t="s">
        <v>1</v>
      </c>
      <c r="M298" s="8">
        <f t="shared" si="45"/>
        <v>0.35531637394057219</v>
      </c>
      <c r="O298" s="1"/>
    </row>
    <row r="299" spans="2:15" x14ac:dyDescent="0.3">
      <c r="B299" s="4" t="s">
        <v>2</v>
      </c>
      <c r="C299" s="1">
        <v>0.5</v>
      </c>
      <c r="D299" s="1">
        <v>1</v>
      </c>
      <c r="E299" s="1">
        <v>0.5</v>
      </c>
      <c r="F299" s="1">
        <v>0.75</v>
      </c>
      <c r="G299" s="1">
        <v>0.75</v>
      </c>
      <c r="I299" s="4" t="s">
        <v>13</v>
      </c>
      <c r="J299" s="1">
        <f t="shared" si="46"/>
        <v>1.4142135623730951</v>
      </c>
      <c r="L299" s="11" t="s">
        <v>2</v>
      </c>
      <c r="M299" s="8">
        <f t="shared" si="45"/>
        <v>0.50249323495998743</v>
      </c>
      <c r="O299" s="1"/>
    </row>
    <row r="300" spans="2:15" x14ac:dyDescent="0.3">
      <c r="B300" s="4" t="s">
        <v>3</v>
      </c>
      <c r="C300" s="1">
        <v>0.75</v>
      </c>
      <c r="D300" s="1">
        <v>1</v>
      </c>
      <c r="E300" s="1">
        <v>1</v>
      </c>
      <c r="F300" s="1">
        <v>1</v>
      </c>
      <c r="G300" s="1">
        <v>0.5</v>
      </c>
      <c r="I300" s="4" t="s">
        <v>14</v>
      </c>
      <c r="J300" s="1">
        <f t="shared" si="46"/>
        <v>1.121195220338286</v>
      </c>
      <c r="L300" s="4" t="s">
        <v>3</v>
      </c>
      <c r="M300" s="8">
        <f t="shared" si="45"/>
        <v>0.39837902017010068</v>
      </c>
      <c r="O300" s="1"/>
    </row>
    <row r="301" spans="2:15" x14ac:dyDescent="0.3">
      <c r="B301" s="4" t="s">
        <v>4</v>
      </c>
      <c r="C301" s="1">
        <v>0.5</v>
      </c>
      <c r="D301" s="1">
        <v>0.75</v>
      </c>
      <c r="E301" s="1">
        <v>0.75</v>
      </c>
      <c r="F301" s="1">
        <v>0.75</v>
      </c>
      <c r="G301" s="1">
        <v>0.5</v>
      </c>
      <c r="I301" s="4" t="s">
        <v>15</v>
      </c>
      <c r="J301" s="1">
        <f t="shared" si="46"/>
        <v>1.2613446228805718</v>
      </c>
      <c r="L301" s="4" t="s">
        <v>4</v>
      </c>
      <c r="M301" s="8">
        <f t="shared" si="45"/>
        <v>0.4481763976913633</v>
      </c>
      <c r="O301" s="1"/>
    </row>
    <row r="302" spans="2:15" x14ac:dyDescent="0.3">
      <c r="B302" s="4" t="s">
        <v>5</v>
      </c>
      <c r="C302" s="1">
        <v>0</v>
      </c>
      <c r="D302" s="1">
        <v>0.5</v>
      </c>
      <c r="E302" s="1">
        <v>0.25</v>
      </c>
      <c r="F302" s="1">
        <v>0.75</v>
      </c>
      <c r="G302" s="1">
        <v>0.5</v>
      </c>
      <c r="I302" s="4" t="s">
        <v>16</v>
      </c>
      <c r="J302" s="1" t="e">
        <f t="shared" si="46"/>
        <v>#DIV/0!</v>
      </c>
      <c r="L302" s="4" t="s">
        <v>5</v>
      </c>
      <c r="M302" s="8" t="e">
        <f t="shared" si="45"/>
        <v>#DIV/0!</v>
      </c>
      <c r="O302" s="1"/>
    </row>
    <row r="304" spans="2:15" x14ac:dyDescent="0.3">
      <c r="B304" s="5" t="s">
        <v>21</v>
      </c>
      <c r="C304" s="1">
        <v>1</v>
      </c>
      <c r="D304" s="1">
        <v>0.75</v>
      </c>
      <c r="E304" s="1">
        <v>0.5</v>
      </c>
      <c r="F304" s="1">
        <v>0.25</v>
      </c>
      <c r="G304" s="1">
        <v>0.25</v>
      </c>
    </row>
    <row r="307" spans="2:15" x14ac:dyDescent="0.3">
      <c r="B307" t="s">
        <v>43</v>
      </c>
    </row>
    <row r="309" spans="2:15" x14ac:dyDescent="0.3">
      <c r="B309" s="2"/>
      <c r="C309" s="2"/>
      <c r="D309" s="10" t="s">
        <v>19</v>
      </c>
      <c r="E309" s="2"/>
      <c r="F309" s="2"/>
      <c r="G309" s="2"/>
      <c r="L309" s="12" t="s">
        <v>22</v>
      </c>
      <c r="M309" s="12"/>
      <c r="O309" s="9" t="s">
        <v>17</v>
      </c>
    </row>
    <row r="310" spans="2:15" x14ac:dyDescent="0.3">
      <c r="B310" s="1"/>
      <c r="C310" s="4" t="s">
        <v>6</v>
      </c>
      <c r="D310" s="4" t="s">
        <v>7</v>
      </c>
      <c r="E310" s="4" t="s">
        <v>8</v>
      </c>
      <c r="F310" s="4" t="s">
        <v>9</v>
      </c>
      <c r="G310" s="4" t="s">
        <v>10</v>
      </c>
      <c r="I310" s="12" t="s">
        <v>20</v>
      </c>
      <c r="J310" s="12"/>
      <c r="L310" s="13" t="s">
        <v>18</v>
      </c>
      <c r="M310" s="13"/>
      <c r="O310" s="4" t="s">
        <v>23</v>
      </c>
    </row>
    <row r="311" spans="2:15" x14ac:dyDescent="0.3">
      <c r="B311" s="4" t="s">
        <v>0</v>
      </c>
      <c r="C311" s="1">
        <v>1</v>
      </c>
      <c r="D311" s="1">
        <v>0.75</v>
      </c>
      <c r="E311" s="1">
        <v>0.75</v>
      </c>
      <c r="F311" s="1">
        <v>0.75</v>
      </c>
      <c r="G311" s="1">
        <v>0.75</v>
      </c>
      <c r="I311" s="4" t="s">
        <v>11</v>
      </c>
      <c r="J311" s="1">
        <f>(C311^-$C$76)*(D311^$D$76)*(E311^$E$76)*(F311^-$F$76)*(G311^-$G$76)</f>
        <v>0.80592744886765644</v>
      </c>
      <c r="L311" s="4" t="s">
        <v>0</v>
      </c>
      <c r="M311" s="8">
        <f t="shared" ref="M311:M316" si="47">J311:J316/SUM($J$23,$J$24,$J$25,$J$26,$J$27,$J$28)</f>
        <v>0.28635921879083159</v>
      </c>
      <c r="O311" s="1"/>
    </row>
    <row r="312" spans="2:15" x14ac:dyDescent="0.3">
      <c r="B312" s="4" t="s">
        <v>1</v>
      </c>
      <c r="C312" s="1">
        <v>1</v>
      </c>
      <c r="D312" s="1">
        <v>1</v>
      </c>
      <c r="E312" s="1">
        <v>1</v>
      </c>
      <c r="F312" s="1">
        <v>1</v>
      </c>
      <c r="G312" s="1">
        <v>1</v>
      </c>
      <c r="I312" s="4" t="s">
        <v>12</v>
      </c>
      <c r="J312" s="1">
        <f t="shared" ref="J312:J316" si="48">(C312^-$C$76)*(D312^$D$76)*(E312^$E$76)*(F312^-$F$76)*(G312^-$G$76)</f>
        <v>1</v>
      </c>
      <c r="L312" s="4" t="s">
        <v>1</v>
      </c>
      <c r="M312" s="8">
        <f t="shared" si="47"/>
        <v>0.35531637394057219</v>
      </c>
      <c r="O312" s="1"/>
    </row>
    <row r="313" spans="2:15" x14ac:dyDescent="0.3">
      <c r="B313" s="4" t="s">
        <v>2</v>
      </c>
      <c r="C313" s="1">
        <v>0.5</v>
      </c>
      <c r="D313" s="1">
        <v>1</v>
      </c>
      <c r="E313" s="1">
        <v>0.5</v>
      </c>
      <c r="F313" s="1">
        <v>0.75</v>
      </c>
      <c r="G313" s="1">
        <v>0.75</v>
      </c>
      <c r="I313" s="4" t="s">
        <v>13</v>
      </c>
      <c r="J313" s="1">
        <f t="shared" si="48"/>
        <v>1.6329931618554523</v>
      </c>
      <c r="L313" s="11" t="s">
        <v>2</v>
      </c>
      <c r="M313" s="8">
        <f t="shared" si="47"/>
        <v>0.58022920894022922</v>
      </c>
      <c r="O313" s="1"/>
    </row>
    <row r="314" spans="2:15" x14ac:dyDescent="0.3">
      <c r="B314" s="4" t="s">
        <v>3</v>
      </c>
      <c r="C314" s="1">
        <v>0.75</v>
      </c>
      <c r="D314" s="1">
        <v>1</v>
      </c>
      <c r="E314" s="1">
        <v>1</v>
      </c>
      <c r="F314" s="1">
        <v>1</v>
      </c>
      <c r="G314" s="1">
        <v>0.5</v>
      </c>
      <c r="I314" s="4" t="s">
        <v>14</v>
      </c>
      <c r="J314" s="1">
        <f t="shared" si="48"/>
        <v>1.5856094866702946</v>
      </c>
      <c r="L314" s="4" t="s">
        <v>3</v>
      </c>
      <c r="M314" s="8">
        <f t="shared" si="47"/>
        <v>0.56339301328946112</v>
      </c>
      <c r="O314" s="1"/>
    </row>
    <row r="315" spans="2:15" x14ac:dyDescent="0.3">
      <c r="B315" s="4" t="s">
        <v>4</v>
      </c>
      <c r="C315" s="1">
        <v>0.5</v>
      </c>
      <c r="D315" s="1">
        <v>0.75</v>
      </c>
      <c r="E315" s="1">
        <v>0.75</v>
      </c>
      <c r="F315" s="1">
        <v>0.75</v>
      </c>
      <c r="G315" s="1">
        <v>0.5</v>
      </c>
      <c r="I315" s="4" t="s">
        <v>15</v>
      </c>
      <c r="J315" s="1">
        <f t="shared" si="48"/>
        <v>1.7838106725040817</v>
      </c>
      <c r="L315" s="4" t="s">
        <v>4</v>
      </c>
      <c r="M315" s="8">
        <f t="shared" si="47"/>
        <v>0.63381713995064382</v>
      </c>
      <c r="O315" s="1"/>
    </row>
    <row r="316" spans="2:15" x14ac:dyDescent="0.3">
      <c r="B316" s="4" t="s">
        <v>5</v>
      </c>
      <c r="C316" s="1">
        <v>0</v>
      </c>
      <c r="D316" s="1">
        <v>0.5</v>
      </c>
      <c r="E316" s="1">
        <v>0.25</v>
      </c>
      <c r="F316" s="1">
        <v>0.75</v>
      </c>
      <c r="G316" s="1">
        <v>0.5</v>
      </c>
      <c r="I316" s="4" t="s">
        <v>16</v>
      </c>
      <c r="J316" s="1" t="e">
        <f t="shared" si="48"/>
        <v>#DIV/0!</v>
      </c>
      <c r="L316" s="4" t="s">
        <v>5</v>
      </c>
      <c r="M316" s="8" t="e">
        <f t="shared" si="47"/>
        <v>#DIV/0!</v>
      </c>
      <c r="O316" s="1"/>
    </row>
    <row r="318" spans="2:15" x14ac:dyDescent="0.3">
      <c r="B318" s="5" t="s">
        <v>21</v>
      </c>
      <c r="C318" s="1">
        <v>1</v>
      </c>
      <c r="D318" s="1">
        <v>0.75</v>
      </c>
      <c r="E318" s="1">
        <v>0.5</v>
      </c>
      <c r="F318" s="1">
        <v>0.25</v>
      </c>
      <c r="G318" s="1">
        <v>0.25</v>
      </c>
    </row>
    <row r="321" spans="2:15" x14ac:dyDescent="0.3">
      <c r="B321" t="s">
        <v>44</v>
      </c>
    </row>
    <row r="323" spans="2:15" x14ac:dyDescent="0.3">
      <c r="B323" s="2"/>
      <c r="C323" s="2"/>
      <c r="D323" s="10" t="s">
        <v>19</v>
      </c>
      <c r="E323" s="2"/>
      <c r="F323" s="2"/>
      <c r="G323" s="2"/>
      <c r="L323" s="12" t="s">
        <v>22</v>
      </c>
      <c r="M323" s="12"/>
      <c r="O323" s="9" t="s">
        <v>17</v>
      </c>
    </row>
    <row r="324" spans="2:15" x14ac:dyDescent="0.3">
      <c r="B324" s="1"/>
      <c r="C324" s="4" t="s">
        <v>6</v>
      </c>
      <c r="D324" s="4" t="s">
        <v>7</v>
      </c>
      <c r="E324" s="4" t="s">
        <v>8</v>
      </c>
      <c r="F324" s="4" t="s">
        <v>9</v>
      </c>
      <c r="G324" s="4" t="s">
        <v>10</v>
      </c>
      <c r="I324" s="12" t="s">
        <v>20</v>
      </c>
      <c r="J324" s="12"/>
      <c r="L324" s="13" t="s">
        <v>18</v>
      </c>
      <c r="M324" s="13"/>
      <c r="O324" s="4" t="s">
        <v>23</v>
      </c>
    </row>
    <row r="325" spans="2:15" x14ac:dyDescent="0.3">
      <c r="B325" s="4" t="s">
        <v>0</v>
      </c>
      <c r="C325" s="1">
        <v>1</v>
      </c>
      <c r="D325" s="1">
        <v>0.75</v>
      </c>
      <c r="E325" s="1">
        <v>0.75</v>
      </c>
      <c r="F325" s="1">
        <v>0.75</v>
      </c>
      <c r="G325" s="1">
        <v>0.75</v>
      </c>
      <c r="I325" s="4" t="s">
        <v>11</v>
      </c>
      <c r="J325" s="1">
        <f>(C325^-$C$76)*(D325^-$D$76)*(E325^-$E$76)*(F325^$F$76)*(G325^$G$76)</f>
        <v>1.2408064788027995</v>
      </c>
      <c r="L325" s="4" t="s">
        <v>0</v>
      </c>
      <c r="M325" s="8">
        <f t="shared" ref="M325:M330" si="49">J325:J330/SUM($J$23,$J$24,$J$25,$J$26,$J$27,$J$28)</f>
        <v>0.44087885881018019</v>
      </c>
      <c r="O325" s="1"/>
    </row>
    <row r="326" spans="2:15" x14ac:dyDescent="0.3">
      <c r="B326" s="4" t="s">
        <v>1</v>
      </c>
      <c r="C326" s="1">
        <v>1</v>
      </c>
      <c r="D326" s="1">
        <v>1</v>
      </c>
      <c r="E326" s="1">
        <v>1</v>
      </c>
      <c r="F326" s="1">
        <v>1</v>
      </c>
      <c r="G326" s="1">
        <v>1</v>
      </c>
      <c r="I326" s="4" t="s">
        <v>12</v>
      </c>
      <c r="J326" s="1">
        <f t="shared" ref="J326:J330" si="50">(C326^-$C$76)*(D326^-$D$76)*(E326^-$E$76)*(F326^$F$76)*(G326^$G$76)</f>
        <v>1</v>
      </c>
      <c r="L326" s="4" t="s">
        <v>1</v>
      </c>
      <c r="M326" s="8">
        <f t="shared" si="49"/>
        <v>0.35531637394057219</v>
      </c>
      <c r="O326" s="1"/>
    </row>
    <row r="327" spans="2:15" x14ac:dyDescent="0.3">
      <c r="B327" s="4" t="s">
        <v>2</v>
      </c>
      <c r="C327" s="1">
        <v>0.5</v>
      </c>
      <c r="D327" s="1">
        <v>1</v>
      </c>
      <c r="E327" s="1">
        <v>0.5</v>
      </c>
      <c r="F327" s="1">
        <v>0.75</v>
      </c>
      <c r="G327" s="1">
        <v>0.75</v>
      </c>
      <c r="I327" s="4" t="s">
        <v>13</v>
      </c>
      <c r="J327" s="1">
        <f t="shared" si="50"/>
        <v>2.4494897427831779</v>
      </c>
      <c r="L327" s="11" t="s">
        <v>2</v>
      </c>
      <c r="M327" s="8">
        <f t="shared" si="49"/>
        <v>0.87034381341034361</v>
      </c>
      <c r="O327" s="1"/>
    </row>
    <row r="328" spans="2:15" x14ac:dyDescent="0.3">
      <c r="B328" s="4" t="s">
        <v>3</v>
      </c>
      <c r="C328" s="1">
        <v>0.75</v>
      </c>
      <c r="D328" s="1">
        <v>1</v>
      </c>
      <c r="E328" s="1">
        <v>1</v>
      </c>
      <c r="F328" s="1">
        <v>1</v>
      </c>
      <c r="G328" s="1">
        <v>0.5</v>
      </c>
      <c r="I328" s="4" t="s">
        <v>14</v>
      </c>
      <c r="J328" s="1">
        <f t="shared" si="50"/>
        <v>1.121195220338286</v>
      </c>
      <c r="L328" s="4" t="s">
        <v>3</v>
      </c>
      <c r="M328" s="8">
        <f t="shared" si="49"/>
        <v>0.39837902017010068</v>
      </c>
      <c r="O328" s="1"/>
    </row>
    <row r="329" spans="2:15" x14ac:dyDescent="0.3">
      <c r="B329" s="4" t="s">
        <v>4</v>
      </c>
      <c r="C329" s="1">
        <v>0.5</v>
      </c>
      <c r="D329" s="1">
        <v>0.75</v>
      </c>
      <c r="E329" s="1">
        <v>0.75</v>
      </c>
      <c r="F329" s="1">
        <v>0.75</v>
      </c>
      <c r="G329" s="1">
        <v>0.5</v>
      </c>
      <c r="I329" s="4" t="s">
        <v>15</v>
      </c>
      <c r="J329" s="1">
        <f t="shared" si="50"/>
        <v>2.2423904406765724</v>
      </c>
      <c r="L329" s="4" t="s">
        <v>4</v>
      </c>
      <c r="M329" s="8">
        <f t="shared" si="49"/>
        <v>0.79675804034020148</v>
      </c>
      <c r="O329" s="1"/>
    </row>
    <row r="330" spans="2:15" x14ac:dyDescent="0.3">
      <c r="B330" s="4" t="s">
        <v>5</v>
      </c>
      <c r="C330" s="1">
        <v>0</v>
      </c>
      <c r="D330" s="1">
        <v>0.5</v>
      </c>
      <c r="E330" s="1">
        <v>0.25</v>
      </c>
      <c r="F330" s="1">
        <v>0.75</v>
      </c>
      <c r="G330" s="1">
        <v>0.5</v>
      </c>
      <c r="I330" s="4" t="s">
        <v>16</v>
      </c>
      <c r="J330" s="1" t="e">
        <f t="shared" si="50"/>
        <v>#DIV/0!</v>
      </c>
      <c r="L330" s="4" t="s">
        <v>5</v>
      </c>
      <c r="M330" s="8" t="e">
        <f t="shared" si="49"/>
        <v>#DIV/0!</v>
      </c>
      <c r="O330" s="1"/>
    </row>
    <row r="332" spans="2:15" x14ac:dyDescent="0.3">
      <c r="B332" s="5" t="s">
        <v>21</v>
      </c>
      <c r="C332" s="1">
        <v>1</v>
      </c>
      <c r="D332" s="1">
        <v>0.75</v>
      </c>
      <c r="E332" s="1">
        <v>0.5</v>
      </c>
      <c r="F332" s="1">
        <v>0.25</v>
      </c>
      <c r="G332" s="1">
        <v>0.25</v>
      </c>
    </row>
    <row r="335" spans="2:15" x14ac:dyDescent="0.3">
      <c r="B335" t="s">
        <v>45</v>
      </c>
    </row>
    <row r="337" spans="2:15" x14ac:dyDescent="0.3">
      <c r="B337" s="2"/>
      <c r="C337" s="2"/>
      <c r="D337" s="10" t="s">
        <v>19</v>
      </c>
      <c r="E337" s="2"/>
      <c r="F337" s="2"/>
      <c r="G337" s="2"/>
      <c r="L337" s="12" t="s">
        <v>22</v>
      </c>
      <c r="M337" s="12"/>
      <c r="O337" s="9" t="s">
        <v>17</v>
      </c>
    </row>
    <row r="338" spans="2:15" x14ac:dyDescent="0.3">
      <c r="B338" s="1"/>
      <c r="C338" s="4" t="s">
        <v>6</v>
      </c>
      <c r="D338" s="4" t="s">
        <v>7</v>
      </c>
      <c r="E338" s="4" t="s">
        <v>8</v>
      </c>
      <c r="F338" s="4" t="s">
        <v>9</v>
      </c>
      <c r="G338" s="4" t="s">
        <v>10</v>
      </c>
      <c r="I338" s="12" t="s">
        <v>20</v>
      </c>
      <c r="J338" s="12"/>
      <c r="L338" s="13" t="s">
        <v>18</v>
      </c>
      <c r="M338" s="13"/>
      <c r="O338" s="4" t="s">
        <v>23</v>
      </c>
    </row>
    <row r="339" spans="2:15" x14ac:dyDescent="0.3">
      <c r="B339" s="4" t="s">
        <v>0</v>
      </c>
      <c r="C339" s="1">
        <v>1</v>
      </c>
      <c r="D339" s="1">
        <v>0.75</v>
      </c>
      <c r="E339" s="1">
        <v>0.75</v>
      </c>
      <c r="F339" s="1">
        <v>0.75</v>
      </c>
      <c r="G339" s="1">
        <v>0.75</v>
      </c>
      <c r="I339" s="4" t="s">
        <v>11</v>
      </c>
      <c r="J339" s="1">
        <f>(C339^-$C$76)*(D339^-$D$76)*(E339^$E$76)*(F339^-$F$76)*(G339^$G$76)</f>
        <v>1.0745699318235418</v>
      </c>
      <c r="L339" s="4" t="s">
        <v>0</v>
      </c>
      <c r="M339" s="8">
        <f t="shared" ref="M339:M344" si="51">J339:J344/SUM($J$23,$J$24,$J$25,$J$26,$J$27,$J$28)</f>
        <v>0.38181229172110875</v>
      </c>
      <c r="O339" s="1"/>
    </row>
    <row r="340" spans="2:15" x14ac:dyDescent="0.3">
      <c r="B340" s="4" t="s">
        <v>1</v>
      </c>
      <c r="C340" s="1">
        <v>1</v>
      </c>
      <c r="D340" s="1">
        <v>1</v>
      </c>
      <c r="E340" s="1">
        <v>1</v>
      </c>
      <c r="F340" s="1">
        <v>1</v>
      </c>
      <c r="G340" s="1">
        <v>1</v>
      </c>
      <c r="I340" s="4" t="s">
        <v>12</v>
      </c>
      <c r="J340" s="1">
        <f t="shared" ref="J340:J344" si="52">(C340^-$C$76)*(D340^-$D$76)*(E340^$E$76)*(F340^-$F$76)*(G340^$G$76)</f>
        <v>1</v>
      </c>
      <c r="L340" s="4" t="s">
        <v>1</v>
      </c>
      <c r="M340" s="8">
        <f t="shared" si="51"/>
        <v>0.35531637394057219</v>
      </c>
      <c r="O340" s="1"/>
    </row>
    <row r="341" spans="2:15" x14ac:dyDescent="0.3">
      <c r="B341" s="4" t="s">
        <v>2</v>
      </c>
      <c r="C341" s="1">
        <v>0.5</v>
      </c>
      <c r="D341" s="1">
        <v>1</v>
      </c>
      <c r="E341" s="1">
        <v>0.5</v>
      </c>
      <c r="F341" s="1">
        <v>0.75</v>
      </c>
      <c r="G341" s="1">
        <v>0.75</v>
      </c>
      <c r="I341" s="4" t="s">
        <v>13</v>
      </c>
      <c r="J341" s="1">
        <f t="shared" si="52"/>
        <v>1.4142135623730951</v>
      </c>
      <c r="L341" s="11" t="s">
        <v>2</v>
      </c>
      <c r="M341" s="8">
        <f t="shared" si="51"/>
        <v>0.50249323495998743</v>
      </c>
      <c r="O341" s="1"/>
    </row>
    <row r="342" spans="2:15" x14ac:dyDescent="0.3">
      <c r="B342" s="4" t="s">
        <v>3</v>
      </c>
      <c r="C342" s="1">
        <v>0.75</v>
      </c>
      <c r="D342" s="1">
        <v>1</v>
      </c>
      <c r="E342" s="1">
        <v>1</v>
      </c>
      <c r="F342" s="1">
        <v>1</v>
      </c>
      <c r="G342" s="1">
        <v>0.5</v>
      </c>
      <c r="I342" s="4" t="s">
        <v>14</v>
      </c>
      <c r="J342" s="1">
        <f t="shared" si="52"/>
        <v>1.121195220338286</v>
      </c>
      <c r="L342" s="4" t="s">
        <v>3</v>
      </c>
      <c r="M342" s="8">
        <f t="shared" si="51"/>
        <v>0.39837902017010068</v>
      </c>
      <c r="O342" s="1"/>
    </row>
    <row r="343" spans="2:15" x14ac:dyDescent="0.3">
      <c r="B343" s="4" t="s">
        <v>4</v>
      </c>
      <c r="C343" s="1">
        <v>0.5</v>
      </c>
      <c r="D343" s="1">
        <v>0.75</v>
      </c>
      <c r="E343" s="1">
        <v>0.75</v>
      </c>
      <c r="F343" s="1">
        <v>0.75</v>
      </c>
      <c r="G343" s="1">
        <v>0.5</v>
      </c>
      <c r="I343" s="4" t="s">
        <v>15</v>
      </c>
      <c r="J343" s="1">
        <f t="shared" si="52"/>
        <v>1.9419670868292935</v>
      </c>
      <c r="L343" s="4" t="s">
        <v>4</v>
      </c>
      <c r="M343" s="8">
        <f t="shared" si="51"/>
        <v>0.69001270360412092</v>
      </c>
      <c r="O343" s="1"/>
    </row>
    <row r="344" spans="2:15" x14ac:dyDescent="0.3">
      <c r="B344" s="4" t="s">
        <v>5</v>
      </c>
      <c r="C344" s="1">
        <v>0</v>
      </c>
      <c r="D344" s="1">
        <v>0.5</v>
      </c>
      <c r="E344" s="1">
        <v>0.25</v>
      </c>
      <c r="F344" s="1">
        <v>0.75</v>
      </c>
      <c r="G344" s="1">
        <v>0.5</v>
      </c>
      <c r="I344" s="4" t="s">
        <v>16</v>
      </c>
      <c r="J344" s="1" t="e">
        <f t="shared" si="52"/>
        <v>#DIV/0!</v>
      </c>
      <c r="L344" s="4" t="s">
        <v>5</v>
      </c>
      <c r="M344" s="8" t="e">
        <f t="shared" si="51"/>
        <v>#DIV/0!</v>
      </c>
      <c r="O344" s="1"/>
    </row>
    <row r="346" spans="2:15" x14ac:dyDescent="0.3">
      <c r="B346" s="5" t="s">
        <v>21</v>
      </c>
      <c r="C346" s="1">
        <v>1</v>
      </c>
      <c r="D346" s="1">
        <v>0.75</v>
      </c>
      <c r="E346" s="1">
        <v>0.5</v>
      </c>
      <c r="F346" s="1">
        <v>0.25</v>
      </c>
      <c r="G346" s="1">
        <v>0.25</v>
      </c>
    </row>
    <row r="349" spans="2:15" x14ac:dyDescent="0.3">
      <c r="B349" t="s">
        <v>46</v>
      </c>
    </row>
    <row r="351" spans="2:15" x14ac:dyDescent="0.3">
      <c r="B351" s="2"/>
      <c r="C351" s="2"/>
      <c r="D351" s="10" t="s">
        <v>19</v>
      </c>
      <c r="E351" s="2"/>
      <c r="F351" s="2"/>
      <c r="G351" s="2"/>
      <c r="L351" s="12" t="s">
        <v>22</v>
      </c>
      <c r="M351" s="12"/>
      <c r="O351" s="9" t="s">
        <v>17</v>
      </c>
    </row>
    <row r="352" spans="2:15" x14ac:dyDescent="0.3">
      <c r="B352" s="1"/>
      <c r="C352" s="4" t="s">
        <v>6</v>
      </c>
      <c r="D352" s="4" t="s">
        <v>7</v>
      </c>
      <c r="E352" s="4" t="s">
        <v>8</v>
      </c>
      <c r="F352" s="4" t="s">
        <v>9</v>
      </c>
      <c r="G352" s="4" t="s">
        <v>10</v>
      </c>
      <c r="I352" s="12" t="s">
        <v>20</v>
      </c>
      <c r="J352" s="12"/>
      <c r="L352" s="13" t="s">
        <v>18</v>
      </c>
      <c r="M352" s="13"/>
      <c r="O352" s="4" t="s">
        <v>23</v>
      </c>
    </row>
    <row r="353" spans="2:15" x14ac:dyDescent="0.3">
      <c r="B353" s="4" t="s">
        <v>0</v>
      </c>
      <c r="C353" s="1">
        <v>1</v>
      </c>
      <c r="D353" s="1">
        <v>0.75</v>
      </c>
      <c r="E353" s="1">
        <v>0.75</v>
      </c>
      <c r="F353" s="1">
        <v>0.75</v>
      </c>
      <c r="G353" s="1">
        <v>0.75</v>
      </c>
      <c r="I353" s="4" t="s">
        <v>11</v>
      </c>
      <c r="J353" s="1">
        <f>(C353^-$C$76)*(D353^$D$76)*(E353^-$E$76)*(F353^$F$76)*(G353^-$G$76)</f>
        <v>0.93060485910209978</v>
      </c>
      <c r="L353" s="4" t="s">
        <v>0</v>
      </c>
      <c r="M353" s="8">
        <f t="shared" ref="M353:M358" si="53">J353:J358/SUM($J$23,$J$24,$J$25,$J$26,$J$27,$J$28)</f>
        <v>0.33065914410763519</v>
      </c>
      <c r="O353" s="1"/>
    </row>
    <row r="354" spans="2:15" x14ac:dyDescent="0.3">
      <c r="B354" s="4" t="s">
        <v>1</v>
      </c>
      <c r="C354" s="1">
        <v>1</v>
      </c>
      <c r="D354" s="1">
        <v>1</v>
      </c>
      <c r="E354" s="1">
        <v>1</v>
      </c>
      <c r="F354" s="1">
        <v>1</v>
      </c>
      <c r="G354" s="1">
        <v>1</v>
      </c>
      <c r="I354" s="4" t="s">
        <v>12</v>
      </c>
      <c r="J354" s="1">
        <f t="shared" ref="J354:J358" si="54">(C354^-$C$76)*(D354^$D$76)*(E354^-$E$76)*(F354^$F$76)*(G354^-$G$76)</f>
        <v>1</v>
      </c>
      <c r="L354" s="4" t="s">
        <v>1</v>
      </c>
      <c r="M354" s="8">
        <f t="shared" si="53"/>
        <v>0.35531637394057219</v>
      </c>
      <c r="O354" s="1"/>
    </row>
    <row r="355" spans="2:15" x14ac:dyDescent="0.3">
      <c r="B355" s="4" t="s">
        <v>2</v>
      </c>
      <c r="C355" s="1">
        <v>0.5</v>
      </c>
      <c r="D355" s="1">
        <v>1</v>
      </c>
      <c r="E355" s="1">
        <v>0.5</v>
      </c>
      <c r="F355" s="1">
        <v>0.75</v>
      </c>
      <c r="G355" s="1">
        <v>0.75</v>
      </c>
      <c r="I355" s="4" t="s">
        <v>13</v>
      </c>
      <c r="J355" s="1">
        <f t="shared" si="54"/>
        <v>2.8284271247461903</v>
      </c>
      <c r="L355" s="11" t="s">
        <v>2</v>
      </c>
      <c r="M355" s="8">
        <f t="shared" si="53"/>
        <v>1.0049864699199749</v>
      </c>
      <c r="O355" s="1"/>
    </row>
    <row r="356" spans="2:15" x14ac:dyDescent="0.3">
      <c r="B356" s="4" t="s">
        <v>3</v>
      </c>
      <c r="C356" s="1">
        <v>0.75</v>
      </c>
      <c r="D356" s="1">
        <v>1</v>
      </c>
      <c r="E356" s="1">
        <v>1</v>
      </c>
      <c r="F356" s="1">
        <v>1</v>
      </c>
      <c r="G356" s="1">
        <v>0.5</v>
      </c>
      <c r="I356" s="4" t="s">
        <v>14</v>
      </c>
      <c r="J356" s="1">
        <f t="shared" si="54"/>
        <v>1.5856094866702946</v>
      </c>
      <c r="L356" s="4" t="s">
        <v>3</v>
      </c>
      <c r="M356" s="8">
        <f t="shared" si="53"/>
        <v>0.56339301328946112</v>
      </c>
      <c r="O356" s="1"/>
    </row>
    <row r="357" spans="2:15" x14ac:dyDescent="0.3">
      <c r="B357" s="4" t="s">
        <v>4</v>
      </c>
      <c r="C357" s="1">
        <v>0.5</v>
      </c>
      <c r="D357" s="1">
        <v>0.75</v>
      </c>
      <c r="E357" s="1">
        <v>0.75</v>
      </c>
      <c r="F357" s="1">
        <v>0.75</v>
      </c>
      <c r="G357" s="1">
        <v>0.5</v>
      </c>
      <c r="I357" s="4" t="s">
        <v>15</v>
      </c>
      <c r="J357" s="1">
        <f t="shared" si="54"/>
        <v>2.0597671439071177</v>
      </c>
      <c r="L357" s="4" t="s">
        <v>4</v>
      </c>
      <c r="M357" s="8">
        <f t="shared" si="53"/>
        <v>0.73186899273500583</v>
      </c>
      <c r="O357" s="1"/>
    </row>
    <row r="358" spans="2:15" x14ac:dyDescent="0.3">
      <c r="B358" s="4" t="s">
        <v>5</v>
      </c>
      <c r="C358" s="1">
        <v>0</v>
      </c>
      <c r="D358" s="1">
        <v>0.5</v>
      </c>
      <c r="E358" s="1">
        <v>0.25</v>
      </c>
      <c r="F358" s="1">
        <v>0.75</v>
      </c>
      <c r="G358" s="1">
        <v>0.5</v>
      </c>
      <c r="I358" s="4" t="s">
        <v>16</v>
      </c>
      <c r="J358" s="1" t="e">
        <f t="shared" si="54"/>
        <v>#DIV/0!</v>
      </c>
      <c r="L358" s="4" t="s">
        <v>5</v>
      </c>
      <c r="M358" s="8" t="e">
        <f t="shared" si="53"/>
        <v>#DIV/0!</v>
      </c>
      <c r="O358" s="1"/>
    </row>
    <row r="360" spans="2:15" x14ac:dyDescent="0.3">
      <c r="B360" s="5" t="s">
        <v>21</v>
      </c>
      <c r="C360" s="1">
        <v>1</v>
      </c>
      <c r="D360" s="1">
        <v>0.75</v>
      </c>
      <c r="E360" s="1">
        <v>0.5</v>
      </c>
      <c r="F360" s="1">
        <v>0.25</v>
      </c>
      <c r="G360" s="1">
        <v>0.25</v>
      </c>
    </row>
    <row r="363" spans="2:15" x14ac:dyDescent="0.3">
      <c r="B363" t="s">
        <v>47</v>
      </c>
    </row>
    <row r="365" spans="2:15" x14ac:dyDescent="0.3">
      <c r="B365" s="2"/>
      <c r="C365" s="2"/>
      <c r="D365" s="10" t="s">
        <v>19</v>
      </c>
      <c r="E365" s="2"/>
      <c r="F365" s="2"/>
      <c r="G365" s="2"/>
      <c r="L365" s="12" t="s">
        <v>22</v>
      </c>
      <c r="M365" s="12"/>
      <c r="O365" s="9" t="s">
        <v>17</v>
      </c>
    </row>
    <row r="366" spans="2:15" x14ac:dyDescent="0.3">
      <c r="B366" s="1"/>
      <c r="C366" s="4" t="s">
        <v>6</v>
      </c>
      <c r="D366" s="4" t="s">
        <v>7</v>
      </c>
      <c r="E366" s="4" t="s">
        <v>8</v>
      </c>
      <c r="F366" s="4" t="s">
        <v>9</v>
      </c>
      <c r="G366" s="4" t="s">
        <v>10</v>
      </c>
      <c r="I366" s="12" t="s">
        <v>20</v>
      </c>
      <c r="J366" s="12"/>
      <c r="L366" s="13" t="s">
        <v>18</v>
      </c>
      <c r="M366" s="13"/>
      <c r="O366" s="4" t="s">
        <v>23</v>
      </c>
    </row>
    <row r="367" spans="2:15" x14ac:dyDescent="0.3">
      <c r="B367" s="4" t="s">
        <v>0</v>
      </c>
      <c r="C367" s="1">
        <v>1</v>
      </c>
      <c r="D367" s="1">
        <v>0.75</v>
      </c>
      <c r="E367" s="1">
        <v>0.75</v>
      </c>
      <c r="F367" s="1">
        <v>0.75</v>
      </c>
      <c r="G367" s="1">
        <v>0.75</v>
      </c>
      <c r="I367" s="4" t="s">
        <v>11</v>
      </c>
      <c r="J367" s="1">
        <f>(C367^-$C$76)*(D367^$D$76)*(E367^-$E$76)*(F367^-$F$76)*(G367^$G$76)</f>
        <v>0.93060485910209978</v>
      </c>
      <c r="L367" s="4" t="s">
        <v>0</v>
      </c>
      <c r="M367" s="8">
        <f t="shared" ref="M367:M372" si="55">J367:J372/SUM($J$23,$J$24,$J$25,$J$26,$J$27,$J$28)</f>
        <v>0.33065914410763519</v>
      </c>
      <c r="O367" s="1"/>
    </row>
    <row r="368" spans="2:15" x14ac:dyDescent="0.3">
      <c r="B368" s="4" t="s">
        <v>1</v>
      </c>
      <c r="C368" s="1">
        <v>1</v>
      </c>
      <c r="D368" s="1">
        <v>1</v>
      </c>
      <c r="E368" s="1">
        <v>1</v>
      </c>
      <c r="F368" s="1">
        <v>1</v>
      </c>
      <c r="G368" s="1">
        <v>1</v>
      </c>
      <c r="I368" s="4" t="s">
        <v>12</v>
      </c>
      <c r="J368" s="1">
        <f t="shared" ref="J368:J372" si="56">(C368^-$C$76)*(D368^$D$76)*(E368^-$E$76)*(F368^-$F$76)*(G368^$G$76)</f>
        <v>1</v>
      </c>
      <c r="L368" s="4" t="s">
        <v>1</v>
      </c>
      <c r="M368" s="8">
        <f t="shared" si="55"/>
        <v>0.35531637394057219</v>
      </c>
      <c r="O368" s="1"/>
    </row>
    <row r="369" spans="2:15" x14ac:dyDescent="0.3">
      <c r="B369" s="4" t="s">
        <v>2</v>
      </c>
      <c r="C369" s="1">
        <v>0.5</v>
      </c>
      <c r="D369" s="1">
        <v>1</v>
      </c>
      <c r="E369" s="1">
        <v>0.5</v>
      </c>
      <c r="F369" s="1">
        <v>0.75</v>
      </c>
      <c r="G369" s="1">
        <v>0.75</v>
      </c>
      <c r="I369" s="4" t="s">
        <v>13</v>
      </c>
      <c r="J369" s="1">
        <f t="shared" si="56"/>
        <v>2.8284271247461898</v>
      </c>
      <c r="L369" s="11" t="s">
        <v>2</v>
      </c>
      <c r="M369" s="8">
        <f t="shared" si="55"/>
        <v>1.0049864699199746</v>
      </c>
      <c r="O369" s="1"/>
    </row>
    <row r="370" spans="2:15" x14ac:dyDescent="0.3">
      <c r="B370" s="4" t="s">
        <v>3</v>
      </c>
      <c r="C370" s="1">
        <v>0.75</v>
      </c>
      <c r="D370" s="1">
        <v>1</v>
      </c>
      <c r="E370" s="1">
        <v>1</v>
      </c>
      <c r="F370" s="1">
        <v>1</v>
      </c>
      <c r="G370" s="1">
        <v>0.5</v>
      </c>
      <c r="I370" s="4" t="s">
        <v>14</v>
      </c>
      <c r="J370" s="1">
        <f t="shared" si="56"/>
        <v>1.121195220338286</v>
      </c>
      <c r="L370" s="4" t="s">
        <v>3</v>
      </c>
      <c r="M370" s="8">
        <f t="shared" si="55"/>
        <v>0.39837902017010068</v>
      </c>
      <c r="O370" s="1"/>
    </row>
    <row r="371" spans="2:15" x14ac:dyDescent="0.3">
      <c r="B371" s="4" t="s">
        <v>4</v>
      </c>
      <c r="C371" s="1">
        <v>0.5</v>
      </c>
      <c r="D371" s="1">
        <v>0.75</v>
      </c>
      <c r="E371" s="1">
        <v>0.75</v>
      </c>
      <c r="F371" s="1">
        <v>0.75</v>
      </c>
      <c r="G371" s="1">
        <v>0.5</v>
      </c>
      <c r="I371" s="4" t="s">
        <v>15</v>
      </c>
      <c r="J371" s="1">
        <f t="shared" si="56"/>
        <v>1.6817928305074294</v>
      </c>
      <c r="L371" s="4" t="s">
        <v>4</v>
      </c>
      <c r="M371" s="8">
        <f t="shared" si="55"/>
        <v>0.59756853025515122</v>
      </c>
      <c r="O371" s="1"/>
    </row>
    <row r="372" spans="2:15" x14ac:dyDescent="0.3">
      <c r="B372" s="4" t="s">
        <v>5</v>
      </c>
      <c r="C372" s="1">
        <v>0</v>
      </c>
      <c r="D372" s="1">
        <v>0.5</v>
      </c>
      <c r="E372" s="1">
        <v>0.25</v>
      </c>
      <c r="F372" s="1">
        <v>0.75</v>
      </c>
      <c r="G372" s="1">
        <v>0.5</v>
      </c>
      <c r="I372" s="4" t="s">
        <v>16</v>
      </c>
      <c r="J372" s="1" t="e">
        <f t="shared" si="56"/>
        <v>#DIV/0!</v>
      </c>
      <c r="L372" s="4" t="s">
        <v>5</v>
      </c>
      <c r="M372" s="8" t="e">
        <f t="shared" si="55"/>
        <v>#DIV/0!</v>
      </c>
      <c r="O372" s="1"/>
    </row>
    <row r="374" spans="2:15" x14ac:dyDescent="0.3">
      <c r="B374" s="5" t="s">
        <v>21</v>
      </c>
      <c r="C374" s="1">
        <v>1</v>
      </c>
      <c r="D374" s="1">
        <v>0.75</v>
      </c>
      <c r="E374" s="1">
        <v>0.5</v>
      </c>
      <c r="F374" s="1">
        <v>0.25</v>
      </c>
      <c r="G374" s="1">
        <v>0.25</v>
      </c>
    </row>
    <row r="377" spans="2:15" x14ac:dyDescent="0.3">
      <c r="B377" t="s">
        <v>48</v>
      </c>
    </row>
    <row r="379" spans="2:15" x14ac:dyDescent="0.3">
      <c r="B379" s="2"/>
      <c r="C379" s="2"/>
      <c r="D379" s="10" t="s">
        <v>19</v>
      </c>
      <c r="E379" s="2"/>
      <c r="F379" s="2"/>
      <c r="G379" s="2"/>
      <c r="L379" s="12" t="s">
        <v>22</v>
      </c>
      <c r="M379" s="12"/>
      <c r="O379" s="9" t="s">
        <v>17</v>
      </c>
    </row>
    <row r="380" spans="2:15" x14ac:dyDescent="0.3">
      <c r="B380" s="1"/>
      <c r="C380" s="4" t="s">
        <v>6</v>
      </c>
      <c r="D380" s="4" t="s">
        <v>7</v>
      </c>
      <c r="E380" s="4" t="s">
        <v>8</v>
      </c>
      <c r="F380" s="4" t="s">
        <v>9</v>
      </c>
      <c r="G380" s="4" t="s">
        <v>10</v>
      </c>
      <c r="I380" s="12" t="s">
        <v>20</v>
      </c>
      <c r="J380" s="12"/>
      <c r="L380" s="13" t="s">
        <v>18</v>
      </c>
      <c r="M380" s="13"/>
      <c r="O380" s="4" t="s">
        <v>23</v>
      </c>
    </row>
    <row r="381" spans="2:15" x14ac:dyDescent="0.3">
      <c r="B381" s="4" t="s">
        <v>0</v>
      </c>
      <c r="C381" s="1">
        <v>1</v>
      </c>
      <c r="D381" s="1">
        <v>0.75</v>
      </c>
      <c r="E381" s="1">
        <v>0.75</v>
      </c>
      <c r="F381" s="1">
        <v>0.75</v>
      </c>
      <c r="G381" s="1">
        <v>0.75</v>
      </c>
      <c r="I381" s="4" t="s">
        <v>11</v>
      </c>
      <c r="J381" s="1">
        <f>(C381^-$C$76)*(D381^$D$76)*(E381^$E$76)*(F381^-$F$76)*(G381^-$G$76)</f>
        <v>0.80592744886765644</v>
      </c>
      <c r="L381" s="4" t="s">
        <v>0</v>
      </c>
      <c r="M381" s="8">
        <f t="shared" ref="M381:M386" si="57">J381:J386/SUM($J$23,$J$24,$J$25,$J$26,$J$27,$J$28)</f>
        <v>0.28635921879083159</v>
      </c>
      <c r="O381" s="1"/>
    </row>
    <row r="382" spans="2:15" x14ac:dyDescent="0.3">
      <c r="B382" s="4" t="s">
        <v>1</v>
      </c>
      <c r="C382" s="1">
        <v>1</v>
      </c>
      <c r="D382" s="1">
        <v>1</v>
      </c>
      <c r="E382" s="1">
        <v>1</v>
      </c>
      <c r="F382" s="1">
        <v>1</v>
      </c>
      <c r="G382" s="1">
        <v>1</v>
      </c>
      <c r="I382" s="4" t="s">
        <v>12</v>
      </c>
      <c r="J382" s="1">
        <f t="shared" ref="J382:J386" si="58">(C382^-$C$76)*(D382^$D$76)*(E382^$E$76)*(F382^-$F$76)*(G382^-$G$76)</f>
        <v>1</v>
      </c>
      <c r="L382" s="4" t="s">
        <v>1</v>
      </c>
      <c r="M382" s="8">
        <f t="shared" si="57"/>
        <v>0.35531637394057219</v>
      </c>
      <c r="O382" s="1"/>
    </row>
    <row r="383" spans="2:15" x14ac:dyDescent="0.3">
      <c r="B383" s="4" t="s">
        <v>2</v>
      </c>
      <c r="C383" s="1">
        <v>0.5</v>
      </c>
      <c r="D383" s="1">
        <v>1</v>
      </c>
      <c r="E383" s="1">
        <v>0.5</v>
      </c>
      <c r="F383" s="1">
        <v>0.75</v>
      </c>
      <c r="G383" s="1">
        <v>0.75</v>
      </c>
      <c r="I383" s="4" t="s">
        <v>13</v>
      </c>
      <c r="J383" s="1">
        <f t="shared" si="58"/>
        <v>1.6329931618554523</v>
      </c>
      <c r="L383" s="11" t="s">
        <v>2</v>
      </c>
      <c r="M383" s="8">
        <f t="shared" si="57"/>
        <v>0.58022920894022922</v>
      </c>
      <c r="O383" s="1"/>
    </row>
    <row r="384" spans="2:15" x14ac:dyDescent="0.3">
      <c r="B384" s="4" t="s">
        <v>3</v>
      </c>
      <c r="C384" s="1">
        <v>0.75</v>
      </c>
      <c r="D384" s="1">
        <v>1</v>
      </c>
      <c r="E384" s="1">
        <v>1</v>
      </c>
      <c r="F384" s="1">
        <v>1</v>
      </c>
      <c r="G384" s="1">
        <v>0.5</v>
      </c>
      <c r="I384" s="4" t="s">
        <v>14</v>
      </c>
      <c r="J384" s="1">
        <f t="shared" si="58"/>
        <v>1.5856094866702946</v>
      </c>
      <c r="L384" s="4" t="s">
        <v>3</v>
      </c>
      <c r="M384" s="8">
        <f t="shared" si="57"/>
        <v>0.56339301328946112</v>
      </c>
      <c r="O384" s="1"/>
    </row>
    <row r="385" spans="2:15" x14ac:dyDescent="0.3">
      <c r="B385" s="4" t="s">
        <v>4</v>
      </c>
      <c r="C385" s="1">
        <v>0.5</v>
      </c>
      <c r="D385" s="1">
        <v>0.75</v>
      </c>
      <c r="E385" s="1">
        <v>0.75</v>
      </c>
      <c r="F385" s="1">
        <v>0.75</v>
      </c>
      <c r="G385" s="1">
        <v>0.5</v>
      </c>
      <c r="I385" s="4" t="s">
        <v>15</v>
      </c>
      <c r="J385" s="1">
        <f t="shared" si="58"/>
        <v>1.7838106725040817</v>
      </c>
      <c r="L385" s="4" t="s">
        <v>4</v>
      </c>
      <c r="M385" s="8">
        <f t="shared" si="57"/>
        <v>0.63381713995064382</v>
      </c>
      <c r="O385" s="1"/>
    </row>
    <row r="386" spans="2:15" x14ac:dyDescent="0.3">
      <c r="B386" s="4" t="s">
        <v>5</v>
      </c>
      <c r="C386" s="1">
        <v>0</v>
      </c>
      <c r="D386" s="1">
        <v>0.5</v>
      </c>
      <c r="E386" s="1">
        <v>0.25</v>
      </c>
      <c r="F386" s="1">
        <v>0.75</v>
      </c>
      <c r="G386" s="1">
        <v>0.5</v>
      </c>
      <c r="I386" s="4" t="s">
        <v>16</v>
      </c>
      <c r="J386" s="1" t="e">
        <f t="shared" si="58"/>
        <v>#DIV/0!</v>
      </c>
      <c r="L386" s="4" t="s">
        <v>5</v>
      </c>
      <c r="M386" s="8" t="e">
        <f t="shared" si="57"/>
        <v>#DIV/0!</v>
      </c>
      <c r="O386" s="1"/>
    </row>
    <row r="388" spans="2:15" x14ac:dyDescent="0.3">
      <c r="B388" s="5" t="s">
        <v>21</v>
      </c>
      <c r="C388" s="1">
        <v>1</v>
      </c>
      <c r="D388" s="1">
        <v>0.75</v>
      </c>
      <c r="E388" s="1">
        <v>0.5</v>
      </c>
      <c r="F388" s="1">
        <v>0.25</v>
      </c>
      <c r="G388" s="1">
        <v>0.25</v>
      </c>
    </row>
    <row r="391" spans="2:15" x14ac:dyDescent="0.3">
      <c r="B391" t="s">
        <v>49</v>
      </c>
    </row>
    <row r="393" spans="2:15" x14ac:dyDescent="0.3">
      <c r="B393" s="2"/>
      <c r="C393" s="2"/>
      <c r="D393" s="10" t="s">
        <v>19</v>
      </c>
      <c r="E393" s="2"/>
      <c r="F393" s="2"/>
      <c r="G393" s="2"/>
      <c r="L393" s="12" t="s">
        <v>22</v>
      </c>
      <c r="M393" s="12"/>
      <c r="O393" s="9" t="s">
        <v>17</v>
      </c>
    </row>
    <row r="394" spans="2:15" x14ac:dyDescent="0.3">
      <c r="B394" s="1"/>
      <c r="C394" s="4" t="s">
        <v>6</v>
      </c>
      <c r="D394" s="4" t="s">
        <v>7</v>
      </c>
      <c r="E394" s="4" t="s">
        <v>8</v>
      </c>
      <c r="F394" s="4" t="s">
        <v>9</v>
      </c>
      <c r="G394" s="4" t="s">
        <v>10</v>
      </c>
      <c r="I394" s="12" t="s">
        <v>20</v>
      </c>
      <c r="J394" s="12"/>
      <c r="L394" s="13" t="s">
        <v>18</v>
      </c>
      <c r="M394" s="13"/>
      <c r="O394" s="4" t="s">
        <v>23</v>
      </c>
    </row>
    <row r="395" spans="2:15" x14ac:dyDescent="0.3">
      <c r="B395" s="4" t="s">
        <v>0</v>
      </c>
      <c r="C395" s="1">
        <v>1</v>
      </c>
      <c r="D395" s="1">
        <v>0.75</v>
      </c>
      <c r="E395" s="1">
        <v>0.75</v>
      </c>
      <c r="F395" s="1">
        <v>0.75</v>
      </c>
      <c r="G395" s="1">
        <v>0.75</v>
      </c>
      <c r="I395" s="4" t="s">
        <v>11</v>
      </c>
      <c r="J395" s="1">
        <f>(C395^-$C$76)*(D395^-$D$76)*(E395^-$E$76)*(F395^-$F$76)*(G395^$G$76)</f>
        <v>1.4327599090980561</v>
      </c>
      <c r="L395" s="4" t="s">
        <v>0</v>
      </c>
      <c r="M395" s="8">
        <f t="shared" ref="M395:M400" si="59">J395:J400/SUM($J$23,$J$24,$J$25,$J$26,$J$27,$J$28)</f>
        <v>0.50908305562814515</v>
      </c>
      <c r="O395" s="1"/>
    </row>
    <row r="396" spans="2:15" x14ac:dyDescent="0.3">
      <c r="B396" s="4" t="s">
        <v>1</v>
      </c>
      <c r="C396" s="1">
        <v>1</v>
      </c>
      <c r="D396" s="1">
        <v>1</v>
      </c>
      <c r="E396" s="1">
        <v>1</v>
      </c>
      <c r="F396" s="1">
        <v>1</v>
      </c>
      <c r="G396" s="1">
        <v>1</v>
      </c>
      <c r="I396" s="4" t="s">
        <v>12</v>
      </c>
      <c r="J396" s="1">
        <f t="shared" ref="J396:J400" si="60">(C396^-$C$76)*(D396^-$D$76)*(E396^-$E$76)*(F396^-$F$76)*(G396^$G$76)</f>
        <v>1</v>
      </c>
      <c r="L396" s="4" t="s">
        <v>1</v>
      </c>
      <c r="M396" s="8">
        <f t="shared" si="59"/>
        <v>0.35531637394057219</v>
      </c>
      <c r="O396" s="1"/>
    </row>
    <row r="397" spans="2:15" x14ac:dyDescent="0.3">
      <c r="B397" s="4" t="s">
        <v>2</v>
      </c>
      <c r="C397" s="1">
        <v>0.5</v>
      </c>
      <c r="D397" s="1">
        <v>1</v>
      </c>
      <c r="E397" s="1">
        <v>0.5</v>
      </c>
      <c r="F397" s="1">
        <v>0.75</v>
      </c>
      <c r="G397" s="1">
        <v>0.75</v>
      </c>
      <c r="I397" s="4" t="s">
        <v>13</v>
      </c>
      <c r="J397" s="1">
        <f t="shared" si="60"/>
        <v>2.8284271247461898</v>
      </c>
      <c r="L397" s="11" t="s">
        <v>2</v>
      </c>
      <c r="M397" s="8">
        <f t="shared" si="59"/>
        <v>1.0049864699199746</v>
      </c>
      <c r="O397" s="1"/>
    </row>
    <row r="398" spans="2:15" x14ac:dyDescent="0.3">
      <c r="B398" s="4" t="s">
        <v>3</v>
      </c>
      <c r="C398" s="1">
        <v>0.75</v>
      </c>
      <c r="D398" s="1">
        <v>1</v>
      </c>
      <c r="E398" s="1">
        <v>1</v>
      </c>
      <c r="F398" s="1">
        <v>1</v>
      </c>
      <c r="G398" s="1">
        <v>0.5</v>
      </c>
      <c r="I398" s="4" t="s">
        <v>14</v>
      </c>
      <c r="J398" s="1">
        <f t="shared" si="60"/>
        <v>1.121195220338286</v>
      </c>
      <c r="L398" s="4" t="s">
        <v>3</v>
      </c>
      <c r="M398" s="8">
        <f t="shared" si="59"/>
        <v>0.39837902017010068</v>
      </c>
      <c r="O398" s="1"/>
    </row>
    <row r="399" spans="2:15" x14ac:dyDescent="0.3">
      <c r="B399" s="4" t="s">
        <v>4</v>
      </c>
      <c r="C399" s="1">
        <v>0.5</v>
      </c>
      <c r="D399" s="1">
        <v>0.75</v>
      </c>
      <c r="E399" s="1">
        <v>0.75</v>
      </c>
      <c r="F399" s="1">
        <v>0.75</v>
      </c>
      <c r="G399" s="1">
        <v>0.5</v>
      </c>
      <c r="I399" s="4" t="s">
        <v>15</v>
      </c>
      <c r="J399" s="1">
        <f t="shared" si="60"/>
        <v>2.5892894491057254</v>
      </c>
      <c r="L399" s="4" t="s">
        <v>4</v>
      </c>
      <c r="M399" s="8">
        <f t="shared" si="59"/>
        <v>0.92001693813882812</v>
      </c>
      <c r="O399" s="1"/>
    </row>
    <row r="400" spans="2:15" x14ac:dyDescent="0.3">
      <c r="B400" s="4" t="s">
        <v>5</v>
      </c>
      <c r="C400" s="1">
        <v>0</v>
      </c>
      <c r="D400" s="1">
        <v>0.5</v>
      </c>
      <c r="E400" s="1">
        <v>0.25</v>
      </c>
      <c r="F400" s="1">
        <v>0.75</v>
      </c>
      <c r="G400" s="1">
        <v>0.5</v>
      </c>
      <c r="I400" s="4" t="s">
        <v>16</v>
      </c>
      <c r="J400" s="1" t="e">
        <f t="shared" si="60"/>
        <v>#DIV/0!</v>
      </c>
      <c r="L400" s="4" t="s">
        <v>5</v>
      </c>
      <c r="M400" s="8" t="e">
        <f t="shared" si="59"/>
        <v>#DIV/0!</v>
      </c>
      <c r="O400" s="1"/>
    </row>
    <row r="402" spans="2:15" x14ac:dyDescent="0.3">
      <c r="B402" s="5" t="s">
        <v>21</v>
      </c>
      <c r="C402" s="1">
        <v>1</v>
      </c>
      <c r="D402" s="1">
        <v>0.75</v>
      </c>
      <c r="E402" s="1">
        <v>0.5</v>
      </c>
      <c r="F402" s="1">
        <v>0.25</v>
      </c>
      <c r="G402" s="1">
        <v>0.25</v>
      </c>
    </row>
    <row r="405" spans="2:15" x14ac:dyDescent="0.3">
      <c r="B405" t="s">
        <v>50</v>
      </c>
    </row>
    <row r="407" spans="2:15" x14ac:dyDescent="0.3">
      <c r="B407" s="2"/>
      <c r="C407" s="2"/>
      <c r="D407" s="10" t="s">
        <v>19</v>
      </c>
      <c r="E407" s="2"/>
      <c r="F407" s="2"/>
      <c r="G407" s="2"/>
      <c r="L407" s="12" t="s">
        <v>22</v>
      </c>
      <c r="M407" s="12"/>
      <c r="O407" s="9" t="s">
        <v>17</v>
      </c>
    </row>
    <row r="408" spans="2:15" x14ac:dyDescent="0.3">
      <c r="B408" s="1"/>
      <c r="C408" s="4" t="s">
        <v>6</v>
      </c>
      <c r="D408" s="4" t="s">
        <v>7</v>
      </c>
      <c r="E408" s="4" t="s">
        <v>8</v>
      </c>
      <c r="F408" s="4" t="s">
        <v>9</v>
      </c>
      <c r="G408" s="4" t="s">
        <v>10</v>
      </c>
      <c r="I408" s="12" t="s">
        <v>20</v>
      </c>
      <c r="J408" s="12"/>
      <c r="L408" s="13" t="s">
        <v>18</v>
      </c>
      <c r="M408" s="13"/>
      <c r="O408" s="4" t="s">
        <v>23</v>
      </c>
    </row>
    <row r="409" spans="2:15" x14ac:dyDescent="0.3">
      <c r="B409" s="4" t="s">
        <v>0</v>
      </c>
      <c r="C409" s="1">
        <v>1</v>
      </c>
      <c r="D409" s="1">
        <v>0.75</v>
      </c>
      <c r="E409" s="1">
        <v>0.75</v>
      </c>
      <c r="F409" s="1">
        <v>0.75</v>
      </c>
      <c r="G409" s="1">
        <v>0.75</v>
      </c>
      <c r="I409" s="4" t="s">
        <v>11</v>
      </c>
      <c r="J409" s="1">
        <f>(C409^-$C$76)*(D409^-$D$76)*(E409^-$E$76)*(F409^$F$76)*(G409^-$G$76)</f>
        <v>1.4327599090980561</v>
      </c>
      <c r="L409" s="4" t="s">
        <v>0</v>
      </c>
      <c r="M409" s="8">
        <f t="shared" ref="M409:M414" si="61">J409:J414/SUM($J$23,$J$24,$J$25,$J$26,$J$27,$J$28)</f>
        <v>0.50908305562814515</v>
      </c>
      <c r="O409" s="1"/>
    </row>
    <row r="410" spans="2:15" x14ac:dyDescent="0.3">
      <c r="B410" s="4" t="s">
        <v>1</v>
      </c>
      <c r="C410" s="1">
        <v>1</v>
      </c>
      <c r="D410" s="1">
        <v>1</v>
      </c>
      <c r="E410" s="1">
        <v>1</v>
      </c>
      <c r="F410" s="1">
        <v>1</v>
      </c>
      <c r="G410" s="1">
        <v>1</v>
      </c>
      <c r="I410" s="4" t="s">
        <v>12</v>
      </c>
      <c r="J410" s="1">
        <f t="shared" ref="J410:J414" si="62">(C410^-$C$76)*(D410^-$D$76)*(E410^-$E$76)*(F410^$F$76)*(G410^-$G$76)</f>
        <v>1</v>
      </c>
      <c r="L410" s="4" t="s">
        <v>1</v>
      </c>
      <c r="M410" s="8">
        <f t="shared" si="61"/>
        <v>0.35531637394057219</v>
      </c>
      <c r="O410" s="1"/>
    </row>
    <row r="411" spans="2:15" x14ac:dyDescent="0.3">
      <c r="B411" s="4" t="s">
        <v>2</v>
      </c>
      <c r="C411" s="1">
        <v>0.5</v>
      </c>
      <c r="D411" s="1">
        <v>1</v>
      </c>
      <c r="E411" s="1">
        <v>0.5</v>
      </c>
      <c r="F411" s="1">
        <v>0.75</v>
      </c>
      <c r="G411" s="1">
        <v>0.75</v>
      </c>
      <c r="I411" s="4" t="s">
        <v>13</v>
      </c>
      <c r="J411" s="1">
        <f t="shared" si="62"/>
        <v>2.8284271247461903</v>
      </c>
      <c r="L411" s="11" t="s">
        <v>2</v>
      </c>
      <c r="M411" s="8">
        <f t="shared" si="61"/>
        <v>1.0049864699199749</v>
      </c>
      <c r="O411" s="1"/>
    </row>
    <row r="412" spans="2:15" x14ac:dyDescent="0.3">
      <c r="B412" s="4" t="s">
        <v>3</v>
      </c>
      <c r="C412" s="1">
        <v>0.75</v>
      </c>
      <c r="D412" s="1">
        <v>1</v>
      </c>
      <c r="E412" s="1">
        <v>1</v>
      </c>
      <c r="F412" s="1">
        <v>1</v>
      </c>
      <c r="G412" s="1">
        <v>0.5</v>
      </c>
      <c r="I412" s="4" t="s">
        <v>14</v>
      </c>
      <c r="J412" s="1">
        <f t="shared" si="62"/>
        <v>1.5856094866702946</v>
      </c>
      <c r="L412" s="4" t="s">
        <v>3</v>
      </c>
      <c r="M412" s="8">
        <f t="shared" si="61"/>
        <v>0.56339301328946112</v>
      </c>
      <c r="O412" s="1"/>
    </row>
    <row r="413" spans="2:15" x14ac:dyDescent="0.3">
      <c r="B413" s="4" t="s">
        <v>4</v>
      </c>
      <c r="C413" s="1">
        <v>0.5</v>
      </c>
      <c r="D413" s="1">
        <v>0.75</v>
      </c>
      <c r="E413" s="1">
        <v>0.75</v>
      </c>
      <c r="F413" s="1">
        <v>0.75</v>
      </c>
      <c r="G413" s="1">
        <v>0.5</v>
      </c>
      <c r="I413" s="4" t="s">
        <v>15</v>
      </c>
      <c r="J413" s="1">
        <f t="shared" si="62"/>
        <v>3.1712189733405896</v>
      </c>
      <c r="L413" s="4" t="s">
        <v>4</v>
      </c>
      <c r="M413" s="8">
        <f t="shared" si="61"/>
        <v>1.1267860265789225</v>
      </c>
      <c r="O413" s="1"/>
    </row>
    <row r="414" spans="2:15" x14ac:dyDescent="0.3">
      <c r="B414" s="4" t="s">
        <v>5</v>
      </c>
      <c r="C414" s="1">
        <v>0</v>
      </c>
      <c r="D414" s="1">
        <v>0.5</v>
      </c>
      <c r="E414" s="1">
        <v>0.25</v>
      </c>
      <c r="F414" s="1">
        <v>0.75</v>
      </c>
      <c r="G414" s="1">
        <v>0.5</v>
      </c>
      <c r="I414" s="4" t="s">
        <v>16</v>
      </c>
      <c r="J414" s="1" t="e">
        <f t="shared" si="62"/>
        <v>#DIV/0!</v>
      </c>
      <c r="L414" s="4" t="s">
        <v>5</v>
      </c>
      <c r="M414" s="8" t="e">
        <f t="shared" si="61"/>
        <v>#DIV/0!</v>
      </c>
      <c r="O414" s="1"/>
    </row>
    <row r="416" spans="2:15" x14ac:dyDescent="0.3">
      <c r="B416" s="5" t="s">
        <v>21</v>
      </c>
      <c r="C416" s="1">
        <v>1</v>
      </c>
      <c r="D416" s="1">
        <v>0.75</v>
      </c>
      <c r="E416" s="1">
        <v>0.5</v>
      </c>
      <c r="F416" s="1">
        <v>0.25</v>
      </c>
      <c r="G416" s="1">
        <v>0.25</v>
      </c>
    </row>
    <row r="419" spans="2:15" x14ac:dyDescent="0.3">
      <c r="B419" t="s">
        <v>51</v>
      </c>
    </row>
    <row r="421" spans="2:15" x14ac:dyDescent="0.3">
      <c r="B421" s="2"/>
      <c r="C421" s="2"/>
      <c r="D421" s="10" t="s">
        <v>19</v>
      </c>
      <c r="E421" s="2"/>
      <c r="F421" s="2"/>
      <c r="G421" s="2"/>
      <c r="L421" s="12" t="s">
        <v>22</v>
      </c>
      <c r="M421" s="12"/>
      <c r="O421" s="9" t="s">
        <v>17</v>
      </c>
    </row>
    <row r="422" spans="2:15" x14ac:dyDescent="0.3">
      <c r="B422" s="1"/>
      <c r="C422" s="4" t="s">
        <v>6</v>
      </c>
      <c r="D422" s="4" t="s">
        <v>7</v>
      </c>
      <c r="E422" s="4" t="s">
        <v>8</v>
      </c>
      <c r="F422" s="4" t="s">
        <v>9</v>
      </c>
      <c r="G422" s="4" t="s">
        <v>10</v>
      </c>
      <c r="I422" s="12" t="s">
        <v>20</v>
      </c>
      <c r="J422" s="12"/>
      <c r="L422" s="13" t="s">
        <v>18</v>
      </c>
      <c r="M422" s="13"/>
      <c r="O422" s="4" t="s">
        <v>23</v>
      </c>
    </row>
    <row r="423" spans="2:15" x14ac:dyDescent="0.3">
      <c r="B423" s="4" t="s">
        <v>0</v>
      </c>
      <c r="C423" s="1">
        <v>1</v>
      </c>
      <c r="D423" s="1">
        <v>0.75</v>
      </c>
      <c r="E423" s="1">
        <v>0.75</v>
      </c>
      <c r="F423" s="1">
        <v>0.75</v>
      </c>
      <c r="G423" s="1">
        <v>0.75</v>
      </c>
      <c r="I423" s="4" t="s">
        <v>11</v>
      </c>
      <c r="J423" s="1">
        <f>(C423^-$C$76)*(D423^-$D$76)*(E423^$E$76)*(F423^-$F$76)*(G423^-$G$76)</f>
        <v>1.2408064788027995</v>
      </c>
      <c r="L423" s="4" t="s">
        <v>0</v>
      </c>
      <c r="M423" s="8">
        <f t="shared" ref="M423:M428" si="63">J423:J428/SUM($J$23,$J$24,$J$25,$J$26,$J$27,$J$28)</f>
        <v>0.44087885881018019</v>
      </c>
      <c r="O423" s="1"/>
    </row>
    <row r="424" spans="2:15" x14ac:dyDescent="0.3">
      <c r="B424" s="4" t="s">
        <v>1</v>
      </c>
      <c r="C424" s="1">
        <v>1</v>
      </c>
      <c r="D424" s="1">
        <v>1</v>
      </c>
      <c r="E424" s="1">
        <v>1</v>
      </c>
      <c r="F424" s="1">
        <v>1</v>
      </c>
      <c r="G424" s="1">
        <v>1</v>
      </c>
      <c r="I424" s="4" t="s">
        <v>12</v>
      </c>
      <c r="J424" s="1">
        <f t="shared" ref="J424:J428" si="64">(C424^-$C$76)*(D424^-$D$76)*(E424^$E$76)*(F424^-$F$76)*(G424^-$G$76)</f>
        <v>1</v>
      </c>
      <c r="L424" s="4" t="s">
        <v>1</v>
      </c>
      <c r="M424" s="8">
        <f t="shared" si="63"/>
        <v>0.35531637394057219</v>
      </c>
      <c r="O424" s="1"/>
    </row>
    <row r="425" spans="2:15" x14ac:dyDescent="0.3">
      <c r="B425" s="4" t="s">
        <v>2</v>
      </c>
      <c r="C425" s="1">
        <v>0.5</v>
      </c>
      <c r="D425" s="1">
        <v>1</v>
      </c>
      <c r="E425" s="1">
        <v>0.5</v>
      </c>
      <c r="F425" s="1">
        <v>0.75</v>
      </c>
      <c r="G425" s="1">
        <v>0.75</v>
      </c>
      <c r="I425" s="4" t="s">
        <v>13</v>
      </c>
      <c r="J425" s="1">
        <f t="shared" si="64"/>
        <v>1.6329931618554523</v>
      </c>
      <c r="L425" s="11" t="s">
        <v>2</v>
      </c>
      <c r="M425" s="8">
        <f t="shared" si="63"/>
        <v>0.58022920894022922</v>
      </c>
      <c r="O425" s="1"/>
    </row>
    <row r="426" spans="2:15" x14ac:dyDescent="0.3">
      <c r="B426" s="4" t="s">
        <v>3</v>
      </c>
      <c r="C426" s="1">
        <v>0.75</v>
      </c>
      <c r="D426" s="1">
        <v>1</v>
      </c>
      <c r="E426" s="1">
        <v>1</v>
      </c>
      <c r="F426" s="1">
        <v>1</v>
      </c>
      <c r="G426" s="1">
        <v>0.5</v>
      </c>
      <c r="I426" s="4" t="s">
        <v>14</v>
      </c>
      <c r="J426" s="1">
        <f t="shared" si="64"/>
        <v>1.5856094866702946</v>
      </c>
      <c r="L426" s="4" t="s">
        <v>3</v>
      </c>
      <c r="M426" s="8">
        <f t="shared" si="63"/>
        <v>0.56339301328946112</v>
      </c>
      <c r="O426" s="1"/>
    </row>
    <row r="427" spans="2:15" x14ac:dyDescent="0.3">
      <c r="B427" s="4" t="s">
        <v>4</v>
      </c>
      <c r="C427" s="1">
        <v>0.5</v>
      </c>
      <c r="D427" s="1">
        <v>0.75</v>
      </c>
      <c r="E427" s="1">
        <v>0.75</v>
      </c>
      <c r="F427" s="1">
        <v>0.75</v>
      </c>
      <c r="G427" s="1">
        <v>0.5</v>
      </c>
      <c r="I427" s="4" t="s">
        <v>15</v>
      </c>
      <c r="J427" s="1">
        <f t="shared" si="64"/>
        <v>2.7463561918761568</v>
      </c>
      <c r="L427" s="4" t="s">
        <v>4</v>
      </c>
      <c r="M427" s="8">
        <f t="shared" si="63"/>
        <v>0.9758253236466744</v>
      </c>
      <c r="O427" s="1"/>
    </row>
    <row r="428" spans="2:15" x14ac:dyDescent="0.3">
      <c r="B428" s="4" t="s">
        <v>5</v>
      </c>
      <c r="C428" s="1">
        <v>0</v>
      </c>
      <c r="D428" s="1">
        <v>0.5</v>
      </c>
      <c r="E428" s="1">
        <v>0.25</v>
      </c>
      <c r="F428" s="1">
        <v>0.75</v>
      </c>
      <c r="G428" s="1">
        <v>0.5</v>
      </c>
      <c r="I428" s="4" t="s">
        <v>16</v>
      </c>
      <c r="J428" s="1" t="e">
        <f t="shared" si="64"/>
        <v>#DIV/0!</v>
      </c>
      <c r="L428" s="4" t="s">
        <v>5</v>
      </c>
      <c r="M428" s="8" t="e">
        <f t="shared" si="63"/>
        <v>#DIV/0!</v>
      </c>
      <c r="O428" s="1"/>
    </row>
    <row r="430" spans="2:15" x14ac:dyDescent="0.3">
      <c r="B430" s="5" t="s">
        <v>21</v>
      </c>
      <c r="C430" s="1">
        <v>1</v>
      </c>
      <c r="D430" s="1">
        <v>0.75</v>
      </c>
      <c r="E430" s="1">
        <v>0.5</v>
      </c>
      <c r="F430" s="1">
        <v>0.25</v>
      </c>
      <c r="G430" s="1">
        <v>0.25</v>
      </c>
    </row>
    <row r="433" spans="2:15" x14ac:dyDescent="0.3">
      <c r="B433" t="s">
        <v>52</v>
      </c>
    </row>
    <row r="435" spans="2:15" x14ac:dyDescent="0.3">
      <c r="B435" s="2"/>
      <c r="C435" s="2"/>
      <c r="D435" s="10" t="s">
        <v>19</v>
      </c>
      <c r="E435" s="2"/>
      <c r="F435" s="2"/>
      <c r="G435" s="2"/>
      <c r="L435" s="12" t="s">
        <v>22</v>
      </c>
      <c r="M435" s="12"/>
      <c r="O435" s="9" t="s">
        <v>17</v>
      </c>
    </row>
    <row r="436" spans="2:15" x14ac:dyDescent="0.3">
      <c r="B436" s="1"/>
      <c r="C436" s="4" t="s">
        <v>6</v>
      </c>
      <c r="D436" s="4" t="s">
        <v>7</v>
      </c>
      <c r="E436" s="4" t="s">
        <v>8</v>
      </c>
      <c r="F436" s="4" t="s">
        <v>9</v>
      </c>
      <c r="G436" s="4" t="s">
        <v>10</v>
      </c>
      <c r="I436" s="12" t="s">
        <v>20</v>
      </c>
      <c r="J436" s="12"/>
      <c r="L436" s="13" t="s">
        <v>18</v>
      </c>
      <c r="M436" s="13"/>
      <c r="O436" s="4" t="s">
        <v>23</v>
      </c>
    </row>
    <row r="437" spans="2:15" x14ac:dyDescent="0.3">
      <c r="B437" s="4" t="s">
        <v>0</v>
      </c>
      <c r="C437" s="1">
        <v>1</v>
      </c>
      <c r="D437" s="1">
        <v>0.75</v>
      </c>
      <c r="E437" s="1">
        <v>0.75</v>
      </c>
      <c r="F437" s="1">
        <v>0.75</v>
      </c>
      <c r="G437" s="1">
        <v>0.75</v>
      </c>
      <c r="I437" s="4" t="s">
        <v>11</v>
      </c>
      <c r="J437" s="1">
        <f>(C437^-$C$76)*(D437^$D$76)*(E437^-$E$76)*(F437^-$F$76)*(G437^-$G$76)</f>
        <v>1.0745699318235422</v>
      </c>
      <c r="L437" s="4" t="s">
        <v>0</v>
      </c>
      <c r="M437" s="8">
        <f t="shared" ref="M437:M442" si="65">J437:J442/SUM($J$23,$J$24,$J$25,$J$26,$J$27,$J$28)</f>
        <v>0.38181229172110892</v>
      </c>
      <c r="O437" s="1"/>
    </row>
    <row r="438" spans="2:15" x14ac:dyDescent="0.3">
      <c r="B438" s="4" t="s">
        <v>1</v>
      </c>
      <c r="C438" s="1">
        <v>1</v>
      </c>
      <c r="D438" s="1">
        <v>1</v>
      </c>
      <c r="E438" s="1">
        <v>1</v>
      </c>
      <c r="F438" s="1">
        <v>1</v>
      </c>
      <c r="G438" s="1">
        <v>1</v>
      </c>
      <c r="I438" s="4" t="s">
        <v>12</v>
      </c>
      <c r="J438" s="1">
        <f t="shared" ref="J438:J442" si="66">(C438^-$C$76)*(D438^$D$76)*(E438^-$E$76)*(F438^-$F$76)*(G438^-$G$76)</f>
        <v>1</v>
      </c>
      <c r="L438" s="4" t="s">
        <v>1</v>
      </c>
      <c r="M438" s="8">
        <f t="shared" si="65"/>
        <v>0.35531637394057219</v>
      </c>
      <c r="O438" s="1"/>
    </row>
    <row r="439" spans="2:15" x14ac:dyDescent="0.3">
      <c r="B439" s="4" t="s">
        <v>2</v>
      </c>
      <c r="C439" s="1">
        <v>0.5</v>
      </c>
      <c r="D439" s="1">
        <v>1</v>
      </c>
      <c r="E439" s="1">
        <v>0.5</v>
      </c>
      <c r="F439" s="1">
        <v>0.75</v>
      </c>
      <c r="G439" s="1">
        <v>0.75</v>
      </c>
      <c r="I439" s="4" t="s">
        <v>13</v>
      </c>
      <c r="J439" s="1">
        <f t="shared" si="66"/>
        <v>3.2659863237109041</v>
      </c>
      <c r="L439" s="11" t="s">
        <v>2</v>
      </c>
      <c r="M439" s="8">
        <f t="shared" si="65"/>
        <v>1.1604584178804582</v>
      </c>
      <c r="O439" s="1"/>
    </row>
    <row r="440" spans="2:15" x14ac:dyDescent="0.3">
      <c r="B440" s="4" t="s">
        <v>3</v>
      </c>
      <c r="C440" s="1">
        <v>0.75</v>
      </c>
      <c r="D440" s="1">
        <v>1</v>
      </c>
      <c r="E440" s="1">
        <v>1</v>
      </c>
      <c r="F440" s="1">
        <v>1</v>
      </c>
      <c r="G440" s="1">
        <v>0.5</v>
      </c>
      <c r="I440" s="4" t="s">
        <v>14</v>
      </c>
      <c r="J440" s="1">
        <f t="shared" si="66"/>
        <v>1.5856094866702946</v>
      </c>
      <c r="L440" s="4" t="s">
        <v>3</v>
      </c>
      <c r="M440" s="8">
        <f t="shared" si="65"/>
        <v>0.56339301328946112</v>
      </c>
      <c r="O440" s="1"/>
    </row>
    <row r="441" spans="2:15" x14ac:dyDescent="0.3">
      <c r="B441" s="4" t="s">
        <v>4</v>
      </c>
      <c r="C441" s="1">
        <v>0.5</v>
      </c>
      <c r="D441" s="1">
        <v>0.75</v>
      </c>
      <c r="E441" s="1">
        <v>0.75</v>
      </c>
      <c r="F441" s="1">
        <v>0.75</v>
      </c>
      <c r="G441" s="1">
        <v>0.5</v>
      </c>
      <c r="I441" s="4" t="s">
        <v>15</v>
      </c>
      <c r="J441" s="1">
        <f t="shared" si="66"/>
        <v>2.3784142300054425</v>
      </c>
      <c r="L441" s="4" t="s">
        <v>4</v>
      </c>
      <c r="M441" s="8">
        <f t="shared" si="65"/>
        <v>0.8450895199341919</v>
      </c>
      <c r="O441" s="1"/>
    </row>
    <row r="442" spans="2:15" x14ac:dyDescent="0.3">
      <c r="B442" s="4" t="s">
        <v>5</v>
      </c>
      <c r="C442" s="1">
        <v>0</v>
      </c>
      <c r="D442" s="1">
        <v>0.5</v>
      </c>
      <c r="E442" s="1">
        <v>0.25</v>
      </c>
      <c r="F442" s="1">
        <v>0.75</v>
      </c>
      <c r="G442" s="1">
        <v>0.5</v>
      </c>
      <c r="I442" s="4" t="s">
        <v>16</v>
      </c>
      <c r="J442" s="1" t="e">
        <f t="shared" si="66"/>
        <v>#DIV/0!</v>
      </c>
      <c r="L442" s="4" t="s">
        <v>5</v>
      </c>
      <c r="M442" s="8" t="e">
        <f t="shared" si="65"/>
        <v>#DIV/0!</v>
      </c>
      <c r="O442" s="1"/>
    </row>
    <row r="444" spans="2:15" x14ac:dyDescent="0.3">
      <c r="B444" s="5" t="s">
        <v>21</v>
      </c>
      <c r="C444" s="1">
        <v>1</v>
      </c>
      <c r="D444" s="1">
        <v>0.75</v>
      </c>
      <c r="E444" s="1">
        <v>0.5</v>
      </c>
      <c r="F444" s="1">
        <v>0.25</v>
      </c>
      <c r="G444" s="1">
        <v>0.25</v>
      </c>
    </row>
    <row r="447" spans="2:15" x14ac:dyDescent="0.3">
      <c r="B447" t="s">
        <v>53</v>
      </c>
    </row>
    <row r="449" spans="2:15" x14ac:dyDescent="0.3">
      <c r="B449" s="2"/>
      <c r="C449" s="2"/>
      <c r="D449" s="10" t="s">
        <v>19</v>
      </c>
      <c r="E449" s="2"/>
      <c r="F449" s="2"/>
      <c r="G449" s="2"/>
      <c r="L449" s="12" t="s">
        <v>22</v>
      </c>
      <c r="M449" s="12"/>
      <c r="O449" s="9" t="s">
        <v>17</v>
      </c>
    </row>
    <row r="450" spans="2:15" x14ac:dyDescent="0.3">
      <c r="B450" s="1"/>
      <c r="C450" s="4" t="s">
        <v>6</v>
      </c>
      <c r="D450" s="4" t="s">
        <v>7</v>
      </c>
      <c r="E450" s="4" t="s">
        <v>8</v>
      </c>
      <c r="F450" s="4" t="s">
        <v>9</v>
      </c>
      <c r="G450" s="4" t="s">
        <v>10</v>
      </c>
      <c r="I450" s="12" t="s">
        <v>20</v>
      </c>
      <c r="J450" s="12"/>
      <c r="L450" s="13" t="s">
        <v>18</v>
      </c>
      <c r="M450" s="13"/>
      <c r="O450" s="4" t="s">
        <v>23</v>
      </c>
    </row>
    <row r="451" spans="2:15" x14ac:dyDescent="0.3">
      <c r="B451" s="4" t="s">
        <v>0</v>
      </c>
      <c r="C451" s="1">
        <v>1</v>
      </c>
      <c r="D451" s="1">
        <v>0.75</v>
      </c>
      <c r="E451" s="1">
        <v>0.75</v>
      </c>
      <c r="F451" s="1">
        <v>0.75</v>
      </c>
      <c r="G451" s="1">
        <v>0.75</v>
      </c>
      <c r="I451" s="4" t="s">
        <v>11</v>
      </c>
      <c r="J451" s="1">
        <f>(C451^-$C$76)*(D451^-$D$76)*(E451^-$E$76)*(F451^-$F$76)*(G451^-$G$76)</f>
        <v>1.6544086384037331</v>
      </c>
      <c r="L451" s="4" t="s">
        <v>0</v>
      </c>
      <c r="M451" s="8">
        <f t="shared" ref="M451:M456" si="67">J451:J456/SUM($J$23,$J$24,$J$25,$J$26,$J$27,$J$28)</f>
        <v>0.58783847841357373</v>
      </c>
      <c r="O451" s="1"/>
    </row>
    <row r="452" spans="2:15" x14ac:dyDescent="0.3">
      <c r="B452" s="4" t="s">
        <v>1</v>
      </c>
      <c r="C452" s="1">
        <v>1</v>
      </c>
      <c r="D452" s="1">
        <v>1</v>
      </c>
      <c r="E452" s="1">
        <v>1</v>
      </c>
      <c r="F452" s="1">
        <v>1</v>
      </c>
      <c r="G452" s="1">
        <v>1</v>
      </c>
      <c r="I452" s="4" t="s">
        <v>12</v>
      </c>
      <c r="J452" s="1">
        <f t="shared" ref="J452:J456" si="68">(C452^-$C$76)*(D452^-$D$76)*(E452^-$E$76)*(F452^-$F$76)*(G452^-$G$76)</f>
        <v>1</v>
      </c>
      <c r="L452" s="4" t="s">
        <v>1</v>
      </c>
      <c r="M452" s="8">
        <f t="shared" si="67"/>
        <v>0.35531637394057219</v>
      </c>
      <c r="O452" s="1"/>
    </row>
    <row r="453" spans="2:15" x14ac:dyDescent="0.3">
      <c r="B453" s="4" t="s">
        <v>2</v>
      </c>
      <c r="C453" s="1">
        <v>0.5</v>
      </c>
      <c r="D453" s="1">
        <v>1</v>
      </c>
      <c r="E453" s="1">
        <v>0.5</v>
      </c>
      <c r="F453" s="1">
        <v>0.75</v>
      </c>
      <c r="G453" s="1">
        <v>0.75</v>
      </c>
      <c r="I453" s="4" t="s">
        <v>13</v>
      </c>
      <c r="J453" s="1">
        <f t="shared" si="68"/>
        <v>3.2659863237109041</v>
      </c>
      <c r="L453" s="11" t="s">
        <v>2</v>
      </c>
      <c r="M453" s="8">
        <f t="shared" si="67"/>
        <v>1.1604584178804582</v>
      </c>
      <c r="O453" s="1"/>
    </row>
    <row r="454" spans="2:15" x14ac:dyDescent="0.3">
      <c r="B454" s="4" t="s">
        <v>3</v>
      </c>
      <c r="C454" s="1">
        <v>0.75</v>
      </c>
      <c r="D454" s="1">
        <v>1</v>
      </c>
      <c r="E454" s="1">
        <v>1</v>
      </c>
      <c r="F454" s="1">
        <v>1</v>
      </c>
      <c r="G454" s="1">
        <v>0.5</v>
      </c>
      <c r="I454" s="4" t="s">
        <v>14</v>
      </c>
      <c r="J454" s="1">
        <f t="shared" si="68"/>
        <v>1.5856094866702946</v>
      </c>
      <c r="L454" s="4" t="s">
        <v>3</v>
      </c>
      <c r="M454" s="8">
        <f t="shared" si="67"/>
        <v>0.56339301328946112</v>
      </c>
      <c r="O454" s="1"/>
    </row>
    <row r="455" spans="2:15" x14ac:dyDescent="0.3">
      <c r="B455" s="4" t="s">
        <v>4</v>
      </c>
      <c r="C455" s="1">
        <v>0.5</v>
      </c>
      <c r="D455" s="1">
        <v>0.75</v>
      </c>
      <c r="E455" s="1">
        <v>0.75</v>
      </c>
      <c r="F455" s="1">
        <v>0.75</v>
      </c>
      <c r="G455" s="1">
        <v>0.5</v>
      </c>
      <c r="I455" s="4" t="s">
        <v>15</v>
      </c>
      <c r="J455" s="1">
        <f t="shared" si="68"/>
        <v>3.6618082558348766</v>
      </c>
      <c r="L455" s="4" t="s">
        <v>4</v>
      </c>
      <c r="M455" s="8">
        <f t="shared" si="67"/>
        <v>1.3011004315288994</v>
      </c>
      <c r="O455" s="1"/>
    </row>
    <row r="456" spans="2:15" x14ac:dyDescent="0.3">
      <c r="B456" s="4" t="s">
        <v>5</v>
      </c>
      <c r="C456" s="1">
        <v>0</v>
      </c>
      <c r="D456" s="1">
        <v>0.5</v>
      </c>
      <c r="E456" s="1">
        <v>0.25</v>
      </c>
      <c r="F456" s="1">
        <v>0.75</v>
      </c>
      <c r="G456" s="1">
        <v>0.5</v>
      </c>
      <c r="I456" s="4" t="s">
        <v>16</v>
      </c>
      <c r="J456" s="1" t="e">
        <f t="shared" si="68"/>
        <v>#DIV/0!</v>
      </c>
      <c r="L456" s="4" t="s">
        <v>5</v>
      </c>
      <c r="M456" s="8" t="e">
        <f t="shared" si="67"/>
        <v>#DIV/0!</v>
      </c>
      <c r="O456" s="1"/>
    </row>
    <row r="458" spans="2:15" x14ac:dyDescent="0.3">
      <c r="B458" s="5" t="s">
        <v>21</v>
      </c>
      <c r="C458" s="1">
        <v>1</v>
      </c>
      <c r="D458" s="1">
        <v>0.75</v>
      </c>
      <c r="E458" s="1">
        <v>0.5</v>
      </c>
      <c r="F458" s="1">
        <v>0.25</v>
      </c>
      <c r="G458" s="1">
        <v>0.25</v>
      </c>
    </row>
  </sheetData>
  <mergeCells count="93">
    <mergeCell ref="L435:M435"/>
    <mergeCell ref="I436:J436"/>
    <mergeCell ref="L436:M436"/>
    <mergeCell ref="L449:M449"/>
    <mergeCell ref="I450:J450"/>
    <mergeCell ref="L450:M450"/>
    <mergeCell ref="L407:M407"/>
    <mergeCell ref="I408:J408"/>
    <mergeCell ref="L408:M408"/>
    <mergeCell ref="L421:M421"/>
    <mergeCell ref="I422:J422"/>
    <mergeCell ref="L422:M422"/>
    <mergeCell ref="L379:M379"/>
    <mergeCell ref="I380:J380"/>
    <mergeCell ref="L380:M380"/>
    <mergeCell ref="L393:M393"/>
    <mergeCell ref="I394:J394"/>
    <mergeCell ref="L394:M394"/>
    <mergeCell ref="L351:M351"/>
    <mergeCell ref="I352:J352"/>
    <mergeCell ref="L352:M352"/>
    <mergeCell ref="L365:M365"/>
    <mergeCell ref="I366:J366"/>
    <mergeCell ref="L366:M366"/>
    <mergeCell ref="L323:M323"/>
    <mergeCell ref="I324:J324"/>
    <mergeCell ref="L324:M324"/>
    <mergeCell ref="L337:M337"/>
    <mergeCell ref="I338:J338"/>
    <mergeCell ref="L338:M338"/>
    <mergeCell ref="L295:M295"/>
    <mergeCell ref="I296:J296"/>
    <mergeCell ref="L296:M296"/>
    <mergeCell ref="L309:M309"/>
    <mergeCell ref="I310:J310"/>
    <mergeCell ref="L310:M310"/>
    <mergeCell ref="L267:M267"/>
    <mergeCell ref="I268:J268"/>
    <mergeCell ref="L268:M268"/>
    <mergeCell ref="L281:M281"/>
    <mergeCell ref="I282:J282"/>
    <mergeCell ref="L282:M282"/>
    <mergeCell ref="L239:M239"/>
    <mergeCell ref="I240:J240"/>
    <mergeCell ref="L240:M240"/>
    <mergeCell ref="L253:M253"/>
    <mergeCell ref="I254:J254"/>
    <mergeCell ref="L254:M254"/>
    <mergeCell ref="L211:M211"/>
    <mergeCell ref="I212:J212"/>
    <mergeCell ref="L212:M212"/>
    <mergeCell ref="L225:M225"/>
    <mergeCell ref="I226:J226"/>
    <mergeCell ref="L226:M226"/>
    <mergeCell ref="L197:M197"/>
    <mergeCell ref="I198:J198"/>
    <mergeCell ref="L198:M198"/>
    <mergeCell ref="I22:J22"/>
    <mergeCell ref="L21:M21"/>
    <mergeCell ref="L22:M22"/>
    <mergeCell ref="I38:J38"/>
    <mergeCell ref="L37:M37"/>
    <mergeCell ref="L38:M38"/>
    <mergeCell ref="I53:J53"/>
    <mergeCell ref="L52:M52"/>
    <mergeCell ref="L53:M53"/>
    <mergeCell ref="I68:J68"/>
    <mergeCell ref="L67:M67"/>
    <mergeCell ref="L68:M68"/>
    <mergeCell ref="I83:J83"/>
    <mergeCell ref="L82:M82"/>
    <mergeCell ref="L83:M83"/>
    <mergeCell ref="I98:J98"/>
    <mergeCell ref="L97:M97"/>
    <mergeCell ref="L98:M98"/>
    <mergeCell ref="I113:J113"/>
    <mergeCell ref="L112:M112"/>
    <mergeCell ref="L113:M113"/>
    <mergeCell ref="I127:J127"/>
    <mergeCell ref="L126:M126"/>
    <mergeCell ref="L127:M127"/>
    <mergeCell ref="I141:J141"/>
    <mergeCell ref="L140:M140"/>
    <mergeCell ref="L141:M141"/>
    <mergeCell ref="L155:M155"/>
    <mergeCell ref="I156:J156"/>
    <mergeCell ref="L156:M156"/>
    <mergeCell ref="L169:M169"/>
    <mergeCell ref="I170:J170"/>
    <mergeCell ref="L170:M170"/>
    <mergeCell ref="L183:M183"/>
    <mergeCell ref="I184:J184"/>
    <mergeCell ref="L184:M18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WP PROJECT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Pr4N4</dc:creator>
  <cp:lastModifiedBy>adam abiyu</cp:lastModifiedBy>
  <dcterms:created xsi:type="dcterms:W3CDTF">2023-11-16T11:43:23Z</dcterms:created>
  <dcterms:modified xsi:type="dcterms:W3CDTF">2023-11-24T01:23:08Z</dcterms:modified>
</cp:coreProperties>
</file>