
<file path=[Content_Types].xml><?xml version="1.0" encoding="utf-8"?>
<Types xmlns="http://schemas.openxmlformats.org/package/2006/content-types">
  <Default Extension="bin" ContentType="application/vnd.openxmlformats-officedocument.oleObject"/>
  <Override PartName="/xl/printerSettings/printerSettings1.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rinterSettings/printerSettings2.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autoCompressPictures="0"/>
  <bookViews>
    <workbookView xWindow="0" yWindow="0" windowWidth="19440" windowHeight="8085" activeTab="3"/>
  </bookViews>
  <sheets>
    <sheet name="Metadata" sheetId="10" r:id="rId1"/>
    <sheet name="Variables" sheetId="11" r:id="rId2"/>
    <sheet name="Treatment_description" sheetId="12" r:id="rId3"/>
    <sheet name="Soil_analysis_methods" sheetId="20" r:id="rId4"/>
    <sheet name="Fertilizer rates &amp; variety" sheetId="19" r:id="rId5"/>
    <sheet name="Data" sheetId="1" r:id="rId6"/>
  </sheets>
  <definedNames>
    <definedName name="_xlnm._FilterDatabase" localSheetId="5" hidden="1">Data!$A$2:$BS$890</definedName>
  </definedNames>
  <calcPr calcId="125725"/>
</workbook>
</file>

<file path=xl/calcChain.xml><?xml version="1.0" encoding="utf-8"?>
<calcChain xmlns="http://schemas.openxmlformats.org/spreadsheetml/2006/main">
  <c r="BD4" i="1"/>
  <c r="BD5"/>
  <c r="BD6"/>
  <c r="BD7"/>
  <c r="BD8"/>
  <c r="BD9"/>
  <c r="BD10"/>
  <c r="BD11"/>
  <c r="BD12"/>
  <c r="BD13"/>
  <c r="BD14"/>
  <c r="BD15"/>
  <c r="BD16"/>
  <c r="BD17"/>
  <c r="BD18"/>
  <c r="BD19"/>
  <c r="BD20"/>
  <c r="BD21"/>
  <c r="BD22"/>
  <c r="BD23"/>
  <c r="BD24"/>
  <c r="BD25"/>
  <c r="BD26"/>
  <c r="BD27"/>
  <c r="BD28"/>
  <c r="BD29"/>
  <c r="BD30"/>
  <c r="BD31"/>
  <c r="BD32"/>
  <c r="BD33"/>
  <c r="BD34"/>
  <c r="BD35"/>
  <c r="BD36"/>
  <c r="BD37"/>
  <c r="BD38"/>
  <c r="BD39"/>
  <c r="BD40"/>
  <c r="BD41"/>
  <c r="BD42"/>
  <c r="BD43"/>
  <c r="BD44"/>
  <c r="BD45"/>
  <c r="BD46"/>
  <c r="BD47"/>
  <c r="BD48"/>
  <c r="BD49"/>
  <c r="BD50"/>
  <c r="BD51"/>
  <c r="BD52"/>
  <c r="BD53"/>
  <c r="BD54"/>
  <c r="BD55"/>
  <c r="BD56"/>
  <c r="BD57"/>
  <c r="BD58"/>
  <c r="BD59"/>
  <c r="BD60"/>
  <c r="BD61"/>
  <c r="BD62"/>
  <c r="BD63"/>
  <c r="BD64"/>
  <c r="BD65"/>
  <c r="BD66"/>
  <c r="BD67"/>
  <c r="BD68"/>
  <c r="BD69"/>
  <c r="BD70"/>
  <c r="BD71"/>
  <c r="BD72"/>
  <c r="BD73"/>
  <c r="BD74"/>
  <c r="BD75"/>
  <c r="BD76"/>
  <c r="BD77"/>
  <c r="BD78"/>
  <c r="BD79"/>
  <c r="BD80"/>
  <c r="BD81"/>
  <c r="BD82"/>
  <c r="BD83"/>
  <c r="BD84"/>
  <c r="BD85"/>
  <c r="BD86"/>
  <c r="BD87"/>
  <c r="BD88"/>
  <c r="BD89"/>
  <c r="BD90"/>
  <c r="BD91"/>
  <c r="BD92"/>
  <c r="BD93"/>
  <c r="BD94"/>
  <c r="BD95"/>
  <c r="BD96"/>
  <c r="BD97"/>
  <c r="BD98"/>
  <c r="BD99"/>
  <c r="BD100"/>
  <c r="BD101"/>
  <c r="BD102"/>
  <c r="BD103"/>
  <c r="BD104"/>
  <c r="BD105"/>
  <c r="BD106"/>
  <c r="BD107"/>
  <c r="BD108"/>
  <c r="BD109"/>
  <c r="BD110"/>
  <c r="BD111"/>
  <c r="BD112"/>
  <c r="BD113"/>
  <c r="BD114"/>
  <c r="BD115"/>
  <c r="BD116"/>
  <c r="BD117"/>
  <c r="BD118"/>
  <c r="BD119"/>
  <c r="BD120"/>
  <c r="BD121"/>
  <c r="BD122"/>
  <c r="BD123"/>
  <c r="BD124"/>
  <c r="BD125"/>
  <c r="BD126"/>
  <c r="BD127"/>
  <c r="BD128"/>
  <c r="BD129"/>
  <c r="BD130"/>
  <c r="BD131"/>
  <c r="BD132"/>
  <c r="BD133"/>
  <c r="BD134"/>
  <c r="BD135"/>
  <c r="BD136"/>
  <c r="BD137"/>
  <c r="BD138"/>
  <c r="BD139"/>
  <c r="BD140"/>
  <c r="BD141"/>
  <c r="BD142"/>
  <c r="BD143"/>
  <c r="BD144"/>
  <c r="BD145"/>
  <c r="BD146"/>
  <c r="BD147"/>
  <c r="BD148"/>
  <c r="BD149"/>
  <c r="BD150"/>
  <c r="BD151"/>
  <c r="BD152"/>
  <c r="BD153"/>
  <c r="BD154"/>
  <c r="BD155"/>
  <c r="BD156"/>
  <c r="BD157"/>
  <c r="BD158"/>
  <c r="BD159"/>
  <c r="BD160"/>
  <c r="BD161"/>
  <c r="BD162"/>
  <c r="BD163"/>
  <c r="BD164"/>
  <c r="BD165"/>
  <c r="BD166"/>
  <c r="BD167"/>
  <c r="BD168"/>
  <c r="BD169"/>
  <c r="BD170"/>
  <c r="BD171"/>
  <c r="BD172"/>
  <c r="BD173"/>
  <c r="BD174"/>
  <c r="BD175"/>
  <c r="BD176"/>
  <c r="BD177"/>
  <c r="BD178"/>
  <c r="BD179"/>
  <c r="BD180"/>
  <c r="BD181"/>
  <c r="BD182"/>
  <c r="BD183"/>
  <c r="BD184"/>
  <c r="BD185"/>
  <c r="BD186"/>
  <c r="BD187"/>
  <c r="BD188"/>
  <c r="BD189"/>
  <c r="BD190"/>
  <c r="BD191"/>
  <c r="BD192"/>
  <c r="BD193"/>
  <c r="BD194"/>
  <c r="BD195"/>
  <c r="BD196"/>
  <c r="BD197"/>
  <c r="BD198"/>
  <c r="BD199"/>
  <c r="BD200"/>
  <c r="BD201"/>
  <c r="BD202"/>
  <c r="BD203"/>
  <c r="BD204"/>
  <c r="BD205"/>
  <c r="BD206"/>
  <c r="BD207"/>
  <c r="BD208"/>
  <c r="BD209"/>
  <c r="BD210"/>
  <c r="BD211"/>
  <c r="BD212"/>
  <c r="BD213"/>
  <c r="BD214"/>
  <c r="BD215"/>
  <c r="BD216"/>
  <c r="BD217"/>
  <c r="BD218"/>
  <c r="BD219"/>
  <c r="BD220"/>
  <c r="BD221"/>
  <c r="BD222"/>
  <c r="BD223"/>
  <c r="BD224"/>
  <c r="BD225"/>
  <c r="BD226"/>
  <c r="BD227"/>
  <c r="BD228"/>
  <c r="BD229"/>
  <c r="BD230"/>
  <c r="BD231"/>
  <c r="BD232"/>
  <c r="BD233"/>
  <c r="BD234"/>
  <c r="BD235"/>
  <c r="BD236"/>
  <c r="BD237"/>
  <c r="BD238"/>
  <c r="BD239"/>
  <c r="BD240"/>
  <c r="BD241"/>
  <c r="BD242"/>
  <c r="BD243"/>
  <c r="BD244"/>
  <c r="BD245"/>
  <c r="BD246"/>
  <c r="BD247"/>
  <c r="BD248"/>
  <c r="BD249"/>
  <c r="BD250"/>
  <c r="BD251"/>
  <c r="BD252"/>
  <c r="BD253"/>
  <c r="BD254"/>
  <c r="BD255"/>
  <c r="BD256"/>
  <c r="BD257"/>
  <c r="BD258"/>
  <c r="BD259"/>
  <c r="BD260"/>
  <c r="BD261"/>
  <c r="BD262"/>
  <c r="BD263"/>
  <c r="BD264"/>
  <c r="BD265"/>
  <c r="BD266"/>
  <c r="BD267"/>
  <c r="BD268"/>
  <c r="BD269"/>
  <c r="BD270"/>
  <c r="BD271"/>
  <c r="BD272"/>
  <c r="BD273"/>
  <c r="BD274"/>
  <c r="BD275"/>
  <c r="BD276"/>
  <c r="BD277"/>
  <c r="BD278"/>
  <c r="BD279"/>
  <c r="BD280"/>
  <c r="BD281"/>
  <c r="BD282"/>
  <c r="BD283"/>
  <c r="BD284"/>
  <c r="BD495"/>
  <c r="BD496"/>
  <c r="BD497"/>
  <c r="BD498"/>
  <c r="BD499"/>
  <c r="BD500"/>
  <c r="BD501"/>
  <c r="BD502"/>
  <c r="BD503"/>
  <c r="BD504"/>
  <c r="BD505"/>
  <c r="BD506"/>
  <c r="BD507"/>
  <c r="BD508"/>
  <c r="BD509"/>
  <c r="BD510"/>
  <c r="BD511"/>
  <c r="BD512"/>
  <c r="BD513"/>
  <c r="BD514"/>
  <c r="BD515"/>
  <c r="BD516"/>
  <c r="BD517"/>
  <c r="BD518"/>
  <c r="BD519"/>
  <c r="BD520"/>
  <c r="BD521"/>
  <c r="BD522"/>
  <c r="BD523"/>
  <c r="BD524"/>
  <c r="BD525"/>
  <c r="BD526"/>
  <c r="BD527"/>
  <c r="BD528"/>
  <c r="BD529"/>
  <c r="BD530"/>
  <c r="BD531"/>
  <c r="BD532"/>
  <c r="BD533"/>
  <c r="BD534"/>
  <c r="BD535"/>
  <c r="BD536"/>
  <c r="BD537"/>
  <c r="BD538"/>
  <c r="BD539"/>
  <c r="BD540"/>
  <c r="BD541"/>
  <c r="BD542"/>
  <c r="BD543"/>
  <c r="BD544"/>
  <c r="BD545"/>
  <c r="BD546"/>
  <c r="BD547"/>
  <c r="BD548"/>
  <c r="BD549"/>
  <c r="BD550"/>
  <c r="BD551"/>
  <c r="BD552"/>
  <c r="BD553"/>
  <c r="BD554"/>
  <c r="BD555"/>
  <c r="BD556"/>
  <c r="BD557"/>
  <c r="BD558"/>
  <c r="BD559"/>
  <c r="BD560"/>
  <c r="BD561"/>
  <c r="BD562"/>
  <c r="BD563"/>
  <c r="BD564"/>
  <c r="BD565"/>
  <c r="BD566"/>
  <c r="BD567"/>
  <c r="BD568"/>
  <c r="BD569"/>
  <c r="BD570"/>
  <c r="BD571"/>
  <c r="BD572"/>
  <c r="BD573"/>
  <c r="BD574"/>
  <c r="BD575"/>
  <c r="BD576"/>
  <c r="BD577"/>
  <c r="BD578"/>
  <c r="BD579"/>
  <c r="BD580"/>
  <c r="BD581"/>
  <c r="BD582"/>
  <c r="BD583"/>
  <c r="BD584"/>
  <c r="BD585"/>
  <c r="BD586"/>
  <c r="BD587"/>
  <c r="BD588"/>
  <c r="BD589"/>
  <c r="BD590"/>
  <c r="BD591"/>
  <c r="BD592"/>
  <c r="BD593"/>
  <c r="BD594"/>
  <c r="BD595"/>
  <c r="BD596"/>
  <c r="BD597"/>
  <c r="BD598"/>
  <c r="BD599"/>
  <c r="BD600"/>
  <c r="BD601"/>
  <c r="BD602"/>
  <c r="BD603"/>
  <c r="BD604"/>
  <c r="BD605"/>
  <c r="BD606"/>
  <c r="BD607"/>
  <c r="BD608"/>
  <c r="BD609"/>
  <c r="BD610"/>
  <c r="BD611"/>
  <c r="BD612"/>
  <c r="BD613"/>
  <c r="BD614"/>
  <c r="BD3"/>
  <c r="Z610"/>
  <c r="AE610"/>
  <c r="AF610"/>
  <c r="AG610"/>
  <c r="Z611"/>
  <c r="AE611"/>
  <c r="AF611"/>
  <c r="AG611"/>
  <c r="Z612"/>
  <c r="AE612"/>
  <c r="AF612"/>
  <c r="AG612"/>
  <c r="Z613"/>
  <c r="AE613"/>
  <c r="AF613"/>
  <c r="AG613"/>
  <c r="Z614"/>
  <c r="AE614"/>
  <c r="AF614"/>
  <c r="AG614"/>
  <c r="Z604"/>
  <c r="AE604"/>
  <c r="AF604"/>
  <c r="AG604"/>
  <c r="Z605"/>
  <c r="AE605"/>
  <c r="AF605"/>
  <c r="AG605"/>
  <c r="Z606"/>
  <c r="AE606"/>
  <c r="AF606"/>
  <c r="AG606"/>
  <c r="Z607"/>
  <c r="AE607"/>
  <c r="AF607"/>
  <c r="AG607"/>
  <c r="Z608"/>
  <c r="AE608"/>
  <c r="AF608"/>
  <c r="AG608"/>
  <c r="Z598"/>
  <c r="AE598"/>
  <c r="AF598"/>
  <c r="AG598"/>
  <c r="Z599"/>
  <c r="AE599"/>
  <c r="AF599"/>
  <c r="AG599"/>
  <c r="Z600"/>
  <c r="AE600"/>
  <c r="AF600"/>
  <c r="AG600"/>
  <c r="Z601"/>
  <c r="AE601"/>
  <c r="AF601"/>
  <c r="AG601"/>
  <c r="Z602"/>
  <c r="AE602"/>
  <c r="AF602"/>
  <c r="AG602"/>
  <c r="Z592"/>
  <c r="AE592"/>
  <c r="AF592"/>
  <c r="AG592"/>
  <c r="Z593"/>
  <c r="AE593"/>
  <c r="AF593"/>
  <c r="AG593"/>
  <c r="Z594"/>
  <c r="AE594"/>
  <c r="AF594"/>
  <c r="AG594"/>
  <c r="Z595"/>
  <c r="AE595"/>
  <c r="AF595"/>
  <c r="AG595"/>
  <c r="Z596"/>
  <c r="AE596"/>
  <c r="AF596"/>
  <c r="AG596"/>
  <c r="Z586"/>
  <c r="AE586"/>
  <c r="AF586"/>
  <c r="AG586"/>
  <c r="Z587"/>
  <c r="AE587"/>
  <c r="AF587"/>
  <c r="AG587"/>
  <c r="Z588"/>
  <c r="AE588"/>
  <c r="AF588"/>
  <c r="AG588"/>
  <c r="Z589"/>
  <c r="AE589"/>
  <c r="AF589"/>
  <c r="AG589"/>
  <c r="Z590"/>
  <c r="AE590"/>
  <c r="AF590"/>
  <c r="AG590"/>
  <c r="Z580"/>
  <c r="AE580"/>
  <c r="AF580"/>
  <c r="AG580"/>
  <c r="Z581"/>
  <c r="AE581"/>
  <c r="AF581"/>
  <c r="AG581"/>
  <c r="Z582"/>
  <c r="AE582"/>
  <c r="AF582"/>
  <c r="AG582"/>
  <c r="Z583"/>
  <c r="AE583"/>
  <c r="AF583"/>
  <c r="AG583"/>
  <c r="Z584"/>
  <c r="AE584"/>
  <c r="AF584"/>
  <c r="AG584"/>
  <c r="Z574"/>
  <c r="AE574"/>
  <c r="AF574"/>
  <c r="AG574"/>
  <c r="Z575"/>
  <c r="AE575"/>
  <c r="AF575"/>
  <c r="AG575"/>
  <c r="Z576"/>
  <c r="AE576"/>
  <c r="AF576"/>
  <c r="AG576"/>
  <c r="Z577"/>
  <c r="AE577"/>
  <c r="AF577"/>
  <c r="AG577"/>
  <c r="Z578"/>
  <c r="AE578"/>
  <c r="AF578"/>
  <c r="AG578"/>
  <c r="Z568"/>
  <c r="AE568"/>
  <c r="AF568"/>
  <c r="AG568"/>
  <c r="Z569"/>
  <c r="AE569"/>
  <c r="AF569"/>
  <c r="AG569"/>
  <c r="Z570"/>
  <c r="AE570"/>
  <c r="AF570"/>
  <c r="AG570"/>
  <c r="Z571"/>
  <c r="AE571"/>
  <c r="AF571"/>
  <c r="AG571"/>
  <c r="Z572"/>
  <c r="AE572"/>
  <c r="AF572"/>
  <c r="AG572"/>
  <c r="Z562"/>
  <c r="AE562"/>
  <c r="AF562"/>
  <c r="AG562"/>
  <c r="Z563"/>
  <c r="AE563"/>
  <c r="AF563"/>
  <c r="AG563"/>
  <c r="Z564"/>
  <c r="AE564"/>
  <c r="AF564"/>
  <c r="AG564"/>
  <c r="Z565"/>
  <c r="AE565"/>
  <c r="AF565"/>
  <c r="AG565"/>
  <c r="Z566"/>
  <c r="AE566"/>
  <c r="AF566"/>
  <c r="AG566"/>
  <c r="Z556"/>
  <c r="AE556"/>
  <c r="AF556"/>
  <c r="AG556"/>
  <c r="Z557"/>
  <c r="AE557"/>
  <c r="AF557"/>
  <c r="AG557"/>
  <c r="Z558"/>
  <c r="AE558"/>
  <c r="AF558"/>
  <c r="AG558"/>
  <c r="Z559"/>
  <c r="AE559"/>
  <c r="AF559"/>
  <c r="AG559"/>
  <c r="Z560"/>
  <c r="AE560"/>
  <c r="AF560"/>
  <c r="AG560"/>
  <c r="Z550"/>
  <c r="AE550"/>
  <c r="AF550"/>
  <c r="AG550"/>
  <c r="Z551"/>
  <c r="AE551"/>
  <c r="AF551"/>
  <c r="AG551"/>
  <c r="Z552"/>
  <c r="AE552"/>
  <c r="AF552"/>
  <c r="AG552"/>
  <c r="Z553"/>
  <c r="AE553"/>
  <c r="AF553"/>
  <c r="AG553"/>
  <c r="Z554"/>
  <c r="AE554"/>
  <c r="AF554"/>
  <c r="AG554"/>
  <c r="Z544"/>
  <c r="AE544"/>
  <c r="AF544"/>
  <c r="AG544"/>
  <c r="Z545"/>
  <c r="AE545"/>
  <c r="AF545"/>
  <c r="AG545"/>
  <c r="Z546"/>
  <c r="AE546"/>
  <c r="AF546"/>
  <c r="AG546"/>
  <c r="Z547"/>
  <c r="AE547"/>
  <c r="AF547"/>
  <c r="AG547"/>
  <c r="Z548"/>
  <c r="AE548"/>
  <c r="AF548"/>
  <c r="AG548"/>
  <c r="Z538"/>
  <c r="AE538"/>
  <c r="AF538"/>
  <c r="AG538"/>
  <c r="Z539"/>
  <c r="AE539"/>
  <c r="AF539"/>
  <c r="AG539"/>
  <c r="Z540"/>
  <c r="AE540"/>
  <c r="AF540"/>
  <c r="AG540"/>
  <c r="Z541"/>
  <c r="AE541"/>
  <c r="AF541"/>
  <c r="AG541"/>
  <c r="Z542"/>
  <c r="AE542"/>
  <c r="AF542"/>
  <c r="AG542"/>
  <c r="Z532"/>
  <c r="AE532"/>
  <c r="AF532"/>
  <c r="AG532"/>
  <c r="Z533"/>
  <c r="AE533"/>
  <c r="AF533"/>
  <c r="AG533"/>
  <c r="Z534"/>
  <c r="AE534"/>
  <c r="AF534"/>
  <c r="AG534"/>
  <c r="Z535"/>
  <c r="AE535"/>
  <c r="AF535"/>
  <c r="AG535"/>
  <c r="Z536"/>
  <c r="AE536"/>
  <c r="AF536"/>
  <c r="AG536"/>
  <c r="Z526"/>
  <c r="AE526"/>
  <c r="AF526"/>
  <c r="AG526"/>
  <c r="Z527"/>
  <c r="AE527"/>
  <c r="AF527"/>
  <c r="AG527"/>
  <c r="Z528"/>
  <c r="AE528"/>
  <c r="AF528"/>
  <c r="AG528"/>
  <c r="Z529"/>
  <c r="AE529"/>
  <c r="AF529"/>
  <c r="AG529"/>
  <c r="Z530"/>
  <c r="AE530"/>
  <c r="AF530"/>
  <c r="AG530"/>
  <c r="Z520"/>
  <c r="AE520"/>
  <c r="AF520"/>
  <c r="AG520"/>
  <c r="Z521"/>
  <c r="AE521"/>
  <c r="AF521"/>
  <c r="AG521"/>
  <c r="Z522"/>
  <c r="AE522"/>
  <c r="AF522"/>
  <c r="AG522"/>
  <c r="Z523"/>
  <c r="AE523"/>
  <c r="AF523"/>
  <c r="AG523"/>
  <c r="Z524"/>
  <c r="AE524"/>
  <c r="AF524"/>
  <c r="AG524"/>
  <c r="Z514"/>
  <c r="AE514"/>
  <c r="AF514"/>
  <c r="AG514"/>
  <c r="Z515"/>
  <c r="AE515"/>
  <c r="AF515"/>
  <c r="AG515"/>
  <c r="Z516"/>
  <c r="AE516"/>
  <c r="AF516"/>
  <c r="AG516"/>
  <c r="Z517"/>
  <c r="AE517"/>
  <c r="AF517"/>
  <c r="AG517"/>
  <c r="Z518"/>
  <c r="AE518"/>
  <c r="AF518"/>
  <c r="AG518"/>
  <c r="Z508"/>
  <c r="AE508"/>
  <c r="AF508"/>
  <c r="AG508"/>
  <c r="Z509"/>
  <c r="AE509"/>
  <c r="AF509"/>
  <c r="AG509"/>
  <c r="Z510"/>
  <c r="AE510"/>
  <c r="AF510"/>
  <c r="AG510"/>
  <c r="Z511"/>
  <c r="AE511"/>
  <c r="AF511"/>
  <c r="AG511"/>
  <c r="Z512"/>
  <c r="AE512"/>
  <c r="AF512"/>
  <c r="AG512"/>
  <c r="Z502"/>
  <c r="AE502"/>
  <c r="AF502"/>
  <c r="AG502"/>
  <c r="Z503"/>
  <c r="AE503"/>
  <c r="AF503"/>
  <c r="AG503"/>
  <c r="Z504"/>
  <c r="AE504"/>
  <c r="AF504"/>
  <c r="AG504"/>
  <c r="Z505"/>
  <c r="AE505"/>
  <c r="AF505"/>
  <c r="AG505"/>
  <c r="Z506"/>
  <c r="AE506"/>
  <c r="AF506"/>
  <c r="AG506"/>
  <c r="Z496"/>
  <c r="AE496"/>
  <c r="AF496"/>
  <c r="AG496"/>
  <c r="Z497"/>
  <c r="AE497"/>
  <c r="AF497"/>
  <c r="AG497"/>
  <c r="Z498"/>
  <c r="AE498"/>
  <c r="AF498"/>
  <c r="AG498"/>
  <c r="Z499"/>
  <c r="AE499"/>
  <c r="AF499"/>
  <c r="AG499"/>
  <c r="Z500"/>
  <c r="AE500"/>
  <c r="AF500"/>
  <c r="AG500"/>
  <c r="Z280"/>
  <c r="AE280"/>
  <c r="AF280"/>
  <c r="AG280"/>
  <c r="Z281"/>
  <c r="AE281"/>
  <c r="AF281"/>
  <c r="AG281"/>
  <c r="Z282"/>
  <c r="AE282"/>
  <c r="AF282"/>
  <c r="AG282"/>
  <c r="Z283"/>
  <c r="AE283"/>
  <c r="AF283"/>
  <c r="AG283"/>
  <c r="Z284"/>
  <c r="AE284"/>
  <c r="AF284"/>
  <c r="AG284"/>
  <c r="Z274"/>
  <c r="AE274"/>
  <c r="AF274"/>
  <c r="AG274"/>
  <c r="Z275"/>
  <c r="AE275"/>
  <c r="AF275"/>
  <c r="AG275"/>
  <c r="Z276"/>
  <c r="AE276"/>
  <c r="AF276"/>
  <c r="AG276"/>
  <c r="Z277"/>
  <c r="AE277"/>
  <c r="AF277"/>
  <c r="AG277"/>
  <c r="Z278"/>
  <c r="AE278"/>
  <c r="AF278"/>
  <c r="AG278"/>
  <c r="Z268"/>
  <c r="AE268"/>
  <c r="AF268"/>
  <c r="AG268"/>
  <c r="Z269"/>
  <c r="AE269"/>
  <c r="AF269"/>
  <c r="AG269"/>
  <c r="Z270"/>
  <c r="AE270"/>
  <c r="AF270"/>
  <c r="AG270"/>
  <c r="Z271"/>
  <c r="AE271"/>
  <c r="AF271"/>
  <c r="AG271"/>
  <c r="Z272"/>
  <c r="AE272"/>
  <c r="AF272"/>
  <c r="AG272"/>
  <c r="Z262"/>
  <c r="AE262"/>
  <c r="AF262"/>
  <c r="AG262"/>
  <c r="Z263"/>
  <c r="AE263"/>
  <c r="AF263"/>
  <c r="AG263"/>
  <c r="Z264"/>
  <c r="AE264"/>
  <c r="AF264"/>
  <c r="AG264"/>
  <c r="Z265"/>
  <c r="AE265"/>
  <c r="AF265"/>
  <c r="AG265"/>
  <c r="Z266"/>
  <c r="AE266"/>
  <c r="AF266"/>
  <c r="AG266"/>
  <c r="Z256"/>
  <c r="AE256"/>
  <c r="AF256"/>
  <c r="AG256"/>
  <c r="Z257"/>
  <c r="AE257"/>
  <c r="AF257"/>
  <c r="AG257"/>
  <c r="Z258"/>
  <c r="AE258"/>
  <c r="AF258"/>
  <c r="AG258"/>
  <c r="Z259"/>
  <c r="AE259"/>
  <c r="AF259"/>
  <c r="AG259"/>
  <c r="Z260"/>
  <c r="AE260"/>
  <c r="AF260"/>
  <c r="AG260"/>
  <c r="Z250"/>
  <c r="AE250"/>
  <c r="AF250"/>
  <c r="AG250"/>
  <c r="Z251"/>
  <c r="AE251"/>
  <c r="AF251"/>
  <c r="AG251"/>
  <c r="Z252"/>
  <c r="AE252"/>
  <c r="AF252"/>
  <c r="AG252"/>
  <c r="Z253"/>
  <c r="AE253"/>
  <c r="AF253"/>
  <c r="AG253"/>
  <c r="Z254"/>
  <c r="AE254"/>
  <c r="AF254"/>
  <c r="AG254"/>
  <c r="Z244"/>
  <c r="AE244"/>
  <c r="AF244"/>
  <c r="AG244"/>
  <c r="Z245"/>
  <c r="AE245"/>
  <c r="AF245"/>
  <c r="AG245"/>
  <c r="Z246"/>
  <c r="AE246"/>
  <c r="AF246"/>
  <c r="AG246"/>
  <c r="Z247"/>
  <c r="AE247"/>
  <c r="AF247"/>
  <c r="AG247"/>
  <c r="Z248"/>
  <c r="AE248"/>
  <c r="AF248"/>
  <c r="AG248"/>
  <c r="Z238"/>
  <c r="AE238"/>
  <c r="AF238"/>
  <c r="AG238"/>
  <c r="Z239"/>
  <c r="AE239"/>
  <c r="AF239"/>
  <c r="AG239"/>
  <c r="Z240"/>
  <c r="AE240"/>
  <c r="AF240"/>
  <c r="AG240"/>
  <c r="Z241"/>
  <c r="AE241"/>
  <c r="AF241"/>
  <c r="AG241"/>
  <c r="Z242"/>
  <c r="AE242"/>
  <c r="AF242"/>
  <c r="AG242"/>
  <c r="Z232"/>
  <c r="AE232"/>
  <c r="AF232"/>
  <c r="AG232"/>
  <c r="Z233"/>
  <c r="AE233"/>
  <c r="AF233"/>
  <c r="AG233"/>
  <c r="Z234"/>
  <c r="AE234"/>
  <c r="AF234"/>
  <c r="AG234"/>
  <c r="Z235"/>
  <c r="AE235"/>
  <c r="AF235"/>
  <c r="AG235"/>
  <c r="Z236"/>
  <c r="AE236"/>
  <c r="AF236"/>
  <c r="AG236"/>
  <c r="Z226"/>
  <c r="AE226"/>
  <c r="AF226"/>
  <c r="AG226"/>
  <c r="Z227"/>
  <c r="AE227"/>
  <c r="AF227"/>
  <c r="AG227"/>
  <c r="Z228"/>
  <c r="AE228"/>
  <c r="AF228"/>
  <c r="AG228"/>
  <c r="Z229"/>
  <c r="AE229"/>
  <c r="AF229"/>
  <c r="AG229"/>
  <c r="Z230"/>
  <c r="AE230"/>
  <c r="AF230"/>
  <c r="AG230"/>
  <c r="Z220"/>
  <c r="AE220"/>
  <c r="AF220"/>
  <c r="AG220"/>
  <c r="Z221"/>
  <c r="AE221"/>
  <c r="AF221"/>
  <c r="AG221"/>
  <c r="Z222"/>
  <c r="AE222"/>
  <c r="AF222"/>
  <c r="AG222"/>
  <c r="Z223"/>
  <c r="AE223"/>
  <c r="AF223"/>
  <c r="AG223"/>
  <c r="Z224"/>
  <c r="AE224"/>
  <c r="AF224"/>
  <c r="AG224"/>
  <c r="Z214"/>
  <c r="AE214"/>
  <c r="AF214"/>
  <c r="AG214"/>
  <c r="Z215"/>
  <c r="AE215"/>
  <c r="AF215"/>
  <c r="AG215"/>
  <c r="Z216"/>
  <c r="AE216"/>
  <c r="AF216"/>
  <c r="AG216"/>
  <c r="Z217"/>
  <c r="AE217"/>
  <c r="AF217"/>
  <c r="AG217"/>
  <c r="Z218"/>
  <c r="AE218"/>
  <c r="AF218"/>
  <c r="AG218"/>
  <c r="Z208"/>
  <c r="AE208"/>
  <c r="AF208"/>
  <c r="AG208"/>
  <c r="Z209"/>
  <c r="AE209"/>
  <c r="AF209"/>
  <c r="AG209"/>
  <c r="Z210"/>
  <c r="AE210"/>
  <c r="AF210"/>
  <c r="AG210"/>
  <c r="Z211"/>
  <c r="AE211"/>
  <c r="AF211"/>
  <c r="AG211"/>
  <c r="Z212"/>
  <c r="AE212"/>
  <c r="AF212"/>
  <c r="AG212"/>
  <c r="Z202"/>
  <c r="AE202"/>
  <c r="AF202"/>
  <c r="AG202"/>
  <c r="Z203"/>
  <c r="AE203"/>
  <c r="AF203"/>
  <c r="AG203"/>
  <c r="Z204"/>
  <c r="AE204"/>
  <c r="AF204"/>
  <c r="AG204"/>
  <c r="Z205"/>
  <c r="AE205"/>
  <c r="AF205"/>
  <c r="AG205"/>
  <c r="Z206"/>
  <c r="AE206"/>
  <c r="AF206"/>
  <c r="AG206"/>
  <c r="Z196"/>
  <c r="AE196"/>
  <c r="AF196"/>
  <c r="AG196"/>
  <c r="Z197"/>
  <c r="AE197"/>
  <c r="AF197"/>
  <c r="AG197"/>
  <c r="Z198"/>
  <c r="AE198"/>
  <c r="AF198"/>
  <c r="AG198"/>
  <c r="Z199"/>
  <c r="AE199"/>
  <c r="AF199"/>
  <c r="AG199"/>
  <c r="Z200"/>
  <c r="AE200"/>
  <c r="AF200"/>
  <c r="AG200"/>
  <c r="Z190"/>
  <c r="AE190"/>
  <c r="AF190"/>
  <c r="AG190"/>
  <c r="Z191"/>
  <c r="AE191"/>
  <c r="AF191"/>
  <c r="AG191"/>
  <c r="Z192"/>
  <c r="AE192"/>
  <c r="AF192"/>
  <c r="AG192"/>
  <c r="Z193"/>
  <c r="AE193"/>
  <c r="AF193"/>
  <c r="AG193"/>
  <c r="Z194"/>
  <c r="AE194"/>
  <c r="AF194"/>
  <c r="AG194"/>
  <c r="Z184"/>
  <c r="AE184"/>
  <c r="AF184"/>
  <c r="AG184"/>
  <c r="Z185"/>
  <c r="AE185"/>
  <c r="AF185"/>
  <c r="AG185"/>
  <c r="Z186"/>
  <c r="AE186"/>
  <c r="AF186"/>
  <c r="AG186"/>
  <c r="Z187"/>
  <c r="AE187"/>
  <c r="AF187"/>
  <c r="AG187"/>
  <c r="Z188"/>
  <c r="AE188"/>
  <c r="AF188"/>
  <c r="AG188"/>
  <c r="Z178"/>
  <c r="AE178"/>
  <c r="AF178"/>
  <c r="AG178"/>
  <c r="Z179"/>
  <c r="AE179"/>
  <c r="AF179"/>
  <c r="AG179"/>
  <c r="Z180"/>
  <c r="AE180"/>
  <c r="AF180"/>
  <c r="AG180"/>
  <c r="Z181"/>
  <c r="AE181"/>
  <c r="AF181"/>
  <c r="AG181"/>
  <c r="Z182"/>
  <c r="AE182"/>
  <c r="AF182"/>
  <c r="AG182"/>
  <c r="Z172"/>
  <c r="AE172"/>
  <c r="AF172"/>
  <c r="AG172"/>
  <c r="Z173"/>
  <c r="AE173"/>
  <c r="AF173"/>
  <c r="AG173"/>
  <c r="Z174"/>
  <c r="AE174"/>
  <c r="AF174"/>
  <c r="AG174"/>
  <c r="Z175"/>
  <c r="AE175"/>
  <c r="AF175"/>
  <c r="AG175"/>
  <c r="Z176"/>
  <c r="AE176"/>
  <c r="AF176"/>
  <c r="AG176"/>
  <c r="Z166"/>
  <c r="AE166"/>
  <c r="AF166"/>
  <c r="AG166"/>
  <c r="Z167"/>
  <c r="AE167"/>
  <c r="AF167"/>
  <c r="AG167"/>
  <c r="Z168"/>
  <c r="AE168"/>
  <c r="AF168"/>
  <c r="AG168"/>
  <c r="Z169"/>
  <c r="AE169"/>
  <c r="AF169"/>
  <c r="AG169"/>
  <c r="Z170"/>
  <c r="AE170"/>
  <c r="AF170"/>
  <c r="AG170"/>
  <c r="Z160"/>
  <c r="AE160"/>
  <c r="AF160"/>
  <c r="AG160"/>
  <c r="Z161"/>
  <c r="AE161"/>
  <c r="AF161"/>
  <c r="AG161"/>
  <c r="Z162"/>
  <c r="AE162"/>
  <c r="AF162"/>
  <c r="AG162"/>
  <c r="Z163"/>
  <c r="AE163"/>
  <c r="AF163"/>
  <c r="AG163"/>
  <c r="Z164"/>
  <c r="AE164"/>
  <c r="AF164"/>
  <c r="AG164"/>
  <c r="Z154"/>
  <c r="AE154"/>
  <c r="AF154"/>
  <c r="AG154"/>
  <c r="Z155"/>
  <c r="AE155"/>
  <c r="AF155"/>
  <c r="AG155"/>
  <c r="Z156"/>
  <c r="AE156"/>
  <c r="AF156"/>
  <c r="AG156"/>
  <c r="Z157"/>
  <c r="AE157"/>
  <c r="AF157"/>
  <c r="AG157"/>
  <c r="Z158"/>
  <c r="AE158"/>
  <c r="AF158"/>
  <c r="AG158"/>
  <c r="Z148"/>
  <c r="AE148"/>
  <c r="AF148"/>
  <c r="AG148"/>
  <c r="Z149"/>
  <c r="AE149"/>
  <c r="AF149"/>
  <c r="AG149"/>
  <c r="Z150"/>
  <c r="AE150"/>
  <c r="AF150"/>
  <c r="AG150"/>
  <c r="Z151"/>
  <c r="AE151"/>
  <c r="AF151"/>
  <c r="AG151"/>
  <c r="Z152"/>
  <c r="AE152"/>
  <c r="AF152"/>
  <c r="AG152"/>
  <c r="Z142"/>
  <c r="AE142"/>
  <c r="AF142"/>
  <c r="AG142"/>
  <c r="Z143"/>
  <c r="AE143"/>
  <c r="AF143"/>
  <c r="AG143"/>
  <c r="Z144"/>
  <c r="AE144"/>
  <c r="AF144"/>
  <c r="AG144"/>
  <c r="Z145"/>
  <c r="AE145"/>
  <c r="AF145"/>
  <c r="AG145"/>
  <c r="Z146"/>
  <c r="AE146"/>
  <c r="AF146"/>
  <c r="AG146"/>
  <c r="Z136"/>
  <c r="AE136"/>
  <c r="AF136"/>
  <c r="AG136"/>
  <c r="Z137"/>
  <c r="AE137"/>
  <c r="AF137"/>
  <c r="AG137"/>
  <c r="Z138"/>
  <c r="AE138"/>
  <c r="AF138"/>
  <c r="AG138"/>
  <c r="Z139"/>
  <c r="AE139"/>
  <c r="AF139"/>
  <c r="AG139"/>
  <c r="Z140"/>
  <c r="AE140"/>
  <c r="AF140"/>
  <c r="AG140"/>
  <c r="Z130"/>
  <c r="AE130"/>
  <c r="AF130"/>
  <c r="AG130"/>
  <c r="Z131"/>
  <c r="AE131"/>
  <c r="AF131"/>
  <c r="AG131"/>
  <c r="Z132"/>
  <c r="AE132"/>
  <c r="AF132"/>
  <c r="AG132"/>
  <c r="Z133"/>
  <c r="AE133"/>
  <c r="AF133"/>
  <c r="AG133"/>
  <c r="Z134"/>
  <c r="AE134"/>
  <c r="AF134"/>
  <c r="AG134"/>
  <c r="Z124"/>
  <c r="AE124"/>
  <c r="AF124"/>
  <c r="AG124"/>
  <c r="Z125"/>
  <c r="AE125"/>
  <c r="AF125"/>
  <c r="AG125"/>
  <c r="Z126"/>
  <c r="AE126"/>
  <c r="AF126"/>
  <c r="AG126"/>
  <c r="Z127"/>
  <c r="AE127"/>
  <c r="AF127"/>
  <c r="AG127"/>
  <c r="Z128"/>
  <c r="AE128"/>
  <c r="AF128"/>
  <c r="AG128"/>
  <c r="Z118"/>
  <c r="AE118"/>
  <c r="AF118"/>
  <c r="AG118"/>
  <c r="Z119"/>
  <c r="AE119"/>
  <c r="AF119"/>
  <c r="AG119"/>
  <c r="Z120"/>
  <c r="AE120"/>
  <c r="AF120"/>
  <c r="AG120"/>
  <c r="Z121"/>
  <c r="AE121"/>
  <c r="AF121"/>
  <c r="AG121"/>
  <c r="Z122"/>
  <c r="AE122"/>
  <c r="AF122"/>
  <c r="AG122"/>
  <c r="Z112"/>
  <c r="AE112"/>
  <c r="AF112"/>
  <c r="AG112"/>
  <c r="Z113"/>
  <c r="AE113"/>
  <c r="AF113"/>
  <c r="AG113"/>
  <c r="Z114"/>
  <c r="AE114"/>
  <c r="AF114"/>
  <c r="AG114"/>
  <c r="Z115"/>
  <c r="AE115"/>
  <c r="AF115"/>
  <c r="AG115"/>
  <c r="Z116"/>
  <c r="AE116"/>
  <c r="AF116"/>
  <c r="AG116"/>
  <c r="Z106"/>
  <c r="AE106"/>
  <c r="AF106"/>
  <c r="AG106"/>
  <c r="Z107"/>
  <c r="AE107"/>
  <c r="AF107"/>
  <c r="AG107"/>
  <c r="Z108"/>
  <c r="AE108"/>
  <c r="AF108"/>
  <c r="AG108"/>
  <c r="Z109"/>
  <c r="AE109"/>
  <c r="AF109"/>
  <c r="AG109"/>
  <c r="Z110"/>
  <c r="AE110"/>
  <c r="AF110"/>
  <c r="AG110"/>
  <c r="Z100"/>
  <c r="AE100"/>
  <c r="AF100"/>
  <c r="AG100"/>
  <c r="Z101"/>
  <c r="AE101"/>
  <c r="AF101"/>
  <c r="AG101"/>
  <c r="Z102"/>
  <c r="AE102"/>
  <c r="AF102"/>
  <c r="AG102"/>
  <c r="Z103"/>
  <c r="AE103"/>
  <c r="AF103"/>
  <c r="AG103"/>
  <c r="Z104"/>
  <c r="AE104"/>
  <c r="AF104"/>
  <c r="AG104"/>
  <c r="Z94"/>
  <c r="AE94"/>
  <c r="AF94"/>
  <c r="AG94"/>
  <c r="Z95"/>
  <c r="AE95"/>
  <c r="AF95"/>
  <c r="AG95"/>
  <c r="Z96"/>
  <c r="AE96"/>
  <c r="AF96"/>
  <c r="AG96"/>
  <c r="Z97"/>
  <c r="AE97"/>
  <c r="AF97"/>
  <c r="AG97"/>
  <c r="Z98"/>
  <c r="AE98"/>
  <c r="AF98"/>
  <c r="AG98"/>
  <c r="Z88"/>
  <c r="AE88"/>
  <c r="AF88"/>
  <c r="AG88"/>
  <c r="Z89"/>
  <c r="AE89"/>
  <c r="AF89"/>
  <c r="AG89"/>
  <c r="Z90"/>
  <c r="AE90"/>
  <c r="AF90"/>
  <c r="AG90"/>
  <c r="Z91"/>
  <c r="AE91"/>
  <c r="AF91"/>
  <c r="AG91"/>
  <c r="Z92"/>
  <c r="AE92"/>
  <c r="AF92"/>
  <c r="AG92"/>
  <c r="Z82"/>
  <c r="AE82"/>
  <c r="AF82"/>
  <c r="AG82"/>
  <c r="Z83"/>
  <c r="AE83"/>
  <c r="AF83"/>
  <c r="AG83"/>
  <c r="Z84"/>
  <c r="AE84"/>
  <c r="AF84"/>
  <c r="AG84"/>
  <c r="Z85"/>
  <c r="AE85"/>
  <c r="AF85"/>
  <c r="AG85"/>
  <c r="Z86"/>
  <c r="AE86"/>
  <c r="AF86"/>
  <c r="AG86"/>
  <c r="Z76"/>
  <c r="AE76"/>
  <c r="AF76"/>
  <c r="AG76"/>
  <c r="Z77"/>
  <c r="AE77"/>
  <c r="AF77"/>
  <c r="AG77"/>
  <c r="Z78"/>
  <c r="AE78"/>
  <c r="AF78"/>
  <c r="AG78"/>
  <c r="Z79"/>
  <c r="AE79"/>
  <c r="AF79"/>
  <c r="AG79"/>
  <c r="Z80"/>
  <c r="AE80"/>
  <c r="AF80"/>
  <c r="AG80"/>
  <c r="Z70"/>
  <c r="AE70"/>
  <c r="AF70"/>
  <c r="AG70"/>
  <c r="Z71"/>
  <c r="AE71"/>
  <c r="AF71"/>
  <c r="AG71"/>
  <c r="Z72"/>
  <c r="AE72"/>
  <c r="AF72"/>
  <c r="AG72"/>
  <c r="Z73"/>
  <c r="AE73"/>
  <c r="AF73"/>
  <c r="AG73"/>
  <c r="Z74"/>
  <c r="AE74"/>
  <c r="AF74"/>
  <c r="AG74"/>
  <c r="Z64"/>
  <c r="AE64"/>
  <c r="AF64"/>
  <c r="AG64"/>
  <c r="Z65"/>
  <c r="AE65"/>
  <c r="AF65"/>
  <c r="AG65"/>
  <c r="Z66"/>
  <c r="AE66"/>
  <c r="AF66"/>
  <c r="AG66"/>
  <c r="Z67"/>
  <c r="AE67"/>
  <c r="AF67"/>
  <c r="AG67"/>
  <c r="Z68"/>
  <c r="AE68"/>
  <c r="AF68"/>
  <c r="AG68"/>
  <c r="Z58"/>
  <c r="AE58"/>
  <c r="AF58"/>
  <c r="AG58"/>
  <c r="Z59"/>
  <c r="AE59"/>
  <c r="AF59"/>
  <c r="AG59"/>
  <c r="Z60"/>
  <c r="AE60"/>
  <c r="AF60"/>
  <c r="AG60"/>
  <c r="Z61"/>
  <c r="AE61"/>
  <c r="AF61"/>
  <c r="AG61"/>
  <c r="Z62"/>
  <c r="AE62"/>
  <c r="AF62"/>
  <c r="AG62"/>
  <c r="Z52"/>
  <c r="AE52"/>
  <c r="AF52"/>
  <c r="AG52"/>
  <c r="Z53"/>
  <c r="AE53"/>
  <c r="AF53"/>
  <c r="AG53"/>
  <c r="Z54"/>
  <c r="AE54"/>
  <c r="AF54"/>
  <c r="AG54"/>
  <c r="Z55"/>
  <c r="AE55"/>
  <c r="AF55"/>
  <c r="AG55"/>
  <c r="Z56"/>
  <c r="AE56"/>
  <c r="AF56"/>
  <c r="AG56"/>
  <c r="Z46"/>
  <c r="AE46"/>
  <c r="AF46"/>
  <c r="AG46"/>
  <c r="Z47"/>
  <c r="AE47"/>
  <c r="AF47"/>
  <c r="AG47"/>
  <c r="Z48"/>
  <c r="AE48"/>
  <c r="AF48"/>
  <c r="AG48"/>
  <c r="Z49"/>
  <c r="AE49"/>
  <c r="AF49"/>
  <c r="AG49"/>
  <c r="Z50"/>
  <c r="AE50"/>
  <c r="AF50"/>
  <c r="AG50"/>
  <c r="Z40"/>
  <c r="AE40"/>
  <c r="AF40"/>
  <c r="AG40"/>
  <c r="Z41"/>
  <c r="AE41"/>
  <c r="AF41"/>
  <c r="AG41"/>
  <c r="Z42"/>
  <c r="AE42"/>
  <c r="AF42"/>
  <c r="AG42"/>
  <c r="Z43"/>
  <c r="AE43"/>
  <c r="AF43"/>
  <c r="AG43"/>
  <c r="Z44"/>
  <c r="AE44"/>
  <c r="AF44"/>
  <c r="AG44"/>
  <c r="Z34"/>
  <c r="AE34"/>
  <c r="AF34"/>
  <c r="AG34"/>
  <c r="Z35"/>
  <c r="AE35"/>
  <c r="AF35"/>
  <c r="AG35"/>
  <c r="Z36"/>
  <c r="AE36"/>
  <c r="AF36"/>
  <c r="AG36"/>
  <c r="Z37"/>
  <c r="AE37"/>
  <c r="AF37"/>
  <c r="AG37"/>
  <c r="Z38"/>
  <c r="AE38"/>
  <c r="AF38"/>
  <c r="AG38"/>
  <c r="Z28"/>
  <c r="AE28"/>
  <c r="AF28"/>
  <c r="AG28"/>
  <c r="Z29"/>
  <c r="AE29"/>
  <c r="AF29"/>
  <c r="AG29"/>
  <c r="Z30"/>
  <c r="AE30"/>
  <c r="AF30"/>
  <c r="AG30"/>
  <c r="Z31"/>
  <c r="AE31"/>
  <c r="AF31"/>
  <c r="AG31"/>
  <c r="Z32"/>
  <c r="AE32"/>
  <c r="AF32"/>
  <c r="AG32"/>
  <c r="Z22"/>
  <c r="AE22"/>
  <c r="AF22"/>
  <c r="AG22"/>
  <c r="Z23"/>
  <c r="AE23"/>
  <c r="AF23"/>
  <c r="AG23"/>
  <c r="Z24"/>
  <c r="AE24"/>
  <c r="AF24"/>
  <c r="AG24"/>
  <c r="Z25"/>
  <c r="AE25"/>
  <c r="AF25"/>
  <c r="AG25"/>
  <c r="Z26"/>
  <c r="AE26"/>
  <c r="AF26"/>
  <c r="AG26"/>
  <c r="Z16"/>
  <c r="AE16"/>
  <c r="AF16"/>
  <c r="AG16"/>
  <c r="Z17"/>
  <c r="AE17"/>
  <c r="AF17"/>
  <c r="AG17"/>
  <c r="Z18"/>
  <c r="AE18"/>
  <c r="AF18"/>
  <c r="AG18"/>
  <c r="Z19"/>
  <c r="AE19"/>
  <c r="AF19"/>
  <c r="AG19"/>
  <c r="Z20"/>
  <c r="AE20"/>
  <c r="AF20"/>
  <c r="AG20"/>
  <c r="Z10"/>
  <c r="AE10"/>
  <c r="AF10"/>
  <c r="AG10"/>
  <c r="Z11"/>
  <c r="AE11"/>
  <c r="AF11"/>
  <c r="AG11"/>
  <c r="Z12"/>
  <c r="AE12"/>
  <c r="AF12"/>
  <c r="AG12"/>
  <c r="Z13"/>
  <c r="AE13"/>
  <c r="AF13"/>
  <c r="AG13"/>
  <c r="Z14"/>
  <c r="AE14"/>
  <c r="AF14"/>
  <c r="AG14"/>
  <c r="Z4"/>
  <c r="AE4"/>
  <c r="AF4"/>
  <c r="AG4"/>
  <c r="Z5"/>
  <c r="AE5"/>
  <c r="AF5"/>
  <c r="AG5"/>
  <c r="Z6"/>
  <c r="AE6"/>
  <c r="AF6"/>
  <c r="AG6"/>
  <c r="Z7"/>
  <c r="AE7"/>
  <c r="AF7"/>
  <c r="AG7"/>
  <c r="Z8"/>
  <c r="AE8"/>
  <c r="AF8"/>
  <c r="AG8"/>
  <c r="BA616" l="1"/>
  <c r="BB616" s="1"/>
  <c r="BC616" s="1"/>
  <c r="BD616" s="1"/>
  <c r="BA617"/>
  <c r="BB617" s="1"/>
  <c r="BC617" s="1"/>
  <c r="BD617" s="1"/>
  <c r="BA618"/>
  <c r="BB618" s="1"/>
  <c r="BC618" s="1"/>
  <c r="BD618" s="1"/>
  <c r="BA619"/>
  <c r="BB619" s="1"/>
  <c r="BC619" s="1"/>
  <c r="BD619" s="1"/>
  <c r="BA620"/>
  <c r="BB620" s="1"/>
  <c r="BC620" s="1"/>
  <c r="BD620" s="1"/>
  <c r="BA621"/>
  <c r="BB621" s="1"/>
  <c r="BC621" s="1"/>
  <c r="BD621" s="1"/>
  <c r="BA622"/>
  <c r="BB622" s="1"/>
  <c r="BC622" s="1"/>
  <c r="BD622" s="1"/>
  <c r="BA623"/>
  <c r="BB623" s="1"/>
  <c r="BC623" s="1"/>
  <c r="BD623" s="1"/>
  <c r="BA624"/>
  <c r="BB624" s="1"/>
  <c r="BC624" s="1"/>
  <c r="BD624" s="1"/>
  <c r="BA625"/>
  <c r="BB625" s="1"/>
  <c r="BC625" s="1"/>
  <c r="BD625" s="1"/>
  <c r="BA626"/>
  <c r="BB626" s="1"/>
  <c r="BC626" s="1"/>
  <c r="BD626" s="1"/>
  <c r="BA627"/>
  <c r="BB627" s="1"/>
  <c r="BC627" s="1"/>
  <c r="BD627" s="1"/>
  <c r="BA628"/>
  <c r="BB628" s="1"/>
  <c r="BC628" s="1"/>
  <c r="BD628" s="1"/>
  <c r="BA629"/>
  <c r="BB629" s="1"/>
  <c r="BC629" s="1"/>
  <c r="BD629" s="1"/>
  <c r="BA630"/>
  <c r="BB630" s="1"/>
  <c r="BC630" s="1"/>
  <c r="BD630" s="1"/>
  <c r="BA631"/>
  <c r="BB631" s="1"/>
  <c r="BC631" s="1"/>
  <c r="BD631" s="1"/>
  <c r="BA632"/>
  <c r="BB632" s="1"/>
  <c r="BC632" s="1"/>
  <c r="BD632" s="1"/>
  <c r="BA633"/>
  <c r="BB633" s="1"/>
  <c r="BC633" s="1"/>
  <c r="BD633" s="1"/>
  <c r="BA634"/>
  <c r="BB634" s="1"/>
  <c r="BC634" s="1"/>
  <c r="BD634" s="1"/>
  <c r="BA635"/>
  <c r="BB635" s="1"/>
  <c r="BC635" s="1"/>
  <c r="BD635" s="1"/>
  <c r="BA636"/>
  <c r="BB636" s="1"/>
  <c r="BC636" s="1"/>
  <c r="BD636" s="1"/>
  <c r="BA637"/>
  <c r="BB637" s="1"/>
  <c r="BC637" s="1"/>
  <c r="BD637" s="1"/>
  <c r="BA638"/>
  <c r="BB638" s="1"/>
  <c r="BC638" s="1"/>
  <c r="BD638" s="1"/>
  <c r="BA639"/>
  <c r="BB639" s="1"/>
  <c r="BC639" s="1"/>
  <c r="BD639" s="1"/>
  <c r="BA640"/>
  <c r="BB640" s="1"/>
  <c r="BC640" s="1"/>
  <c r="BD640" s="1"/>
  <c r="BA641"/>
  <c r="BB641" s="1"/>
  <c r="BC641" s="1"/>
  <c r="BD641" s="1"/>
  <c r="BA642"/>
  <c r="BB642" s="1"/>
  <c r="BC642" s="1"/>
  <c r="BD642" s="1"/>
  <c r="BA643"/>
  <c r="BB643" s="1"/>
  <c r="BC643" s="1"/>
  <c r="BD643" s="1"/>
  <c r="BA644"/>
  <c r="BB644" s="1"/>
  <c r="BC644" s="1"/>
  <c r="BD644" s="1"/>
  <c r="BA645"/>
  <c r="BB645" s="1"/>
  <c r="BC645" s="1"/>
  <c r="BD645" s="1"/>
  <c r="BA646"/>
  <c r="BB646" s="1"/>
  <c r="BC646" s="1"/>
  <c r="BD646" s="1"/>
  <c r="BA647"/>
  <c r="BB647" s="1"/>
  <c r="BC647" s="1"/>
  <c r="BD647" s="1"/>
  <c r="BA648"/>
  <c r="BB648" s="1"/>
  <c r="BC648" s="1"/>
  <c r="BD648" s="1"/>
  <c r="BA649"/>
  <c r="BB649" s="1"/>
  <c r="BC649" s="1"/>
  <c r="BD649" s="1"/>
  <c r="BA650"/>
  <c r="BB650" s="1"/>
  <c r="BC650" s="1"/>
  <c r="BD650" s="1"/>
  <c r="BA651"/>
  <c r="BB651" s="1"/>
  <c r="BC651" s="1"/>
  <c r="BD651" s="1"/>
  <c r="BA652"/>
  <c r="BB652" s="1"/>
  <c r="BC652" s="1"/>
  <c r="BD652" s="1"/>
  <c r="BA653"/>
  <c r="BB653" s="1"/>
  <c r="BC653" s="1"/>
  <c r="BD653" s="1"/>
  <c r="BA654"/>
  <c r="BB654" s="1"/>
  <c r="BC654" s="1"/>
  <c r="BD654" s="1"/>
  <c r="BA655"/>
  <c r="BB655" s="1"/>
  <c r="BC655" s="1"/>
  <c r="BD655" s="1"/>
  <c r="BA656"/>
  <c r="BB656" s="1"/>
  <c r="BC656" s="1"/>
  <c r="BD656" s="1"/>
  <c r="BA657"/>
  <c r="BB657" s="1"/>
  <c r="BC657" s="1"/>
  <c r="BD657" s="1"/>
  <c r="BA658"/>
  <c r="BB658" s="1"/>
  <c r="BC658" s="1"/>
  <c r="BD658" s="1"/>
  <c r="BA659"/>
  <c r="BB659" s="1"/>
  <c r="BC659" s="1"/>
  <c r="BD659" s="1"/>
  <c r="BA660"/>
  <c r="BB660" s="1"/>
  <c r="BC660" s="1"/>
  <c r="BD660" s="1"/>
  <c r="BA661"/>
  <c r="BB661" s="1"/>
  <c r="BC661" s="1"/>
  <c r="BD661" s="1"/>
  <c r="BA662"/>
  <c r="BB662" s="1"/>
  <c r="BC662" s="1"/>
  <c r="BD662" s="1"/>
  <c r="BA663"/>
  <c r="BB663" s="1"/>
  <c r="BC663" s="1"/>
  <c r="BD663" s="1"/>
  <c r="BA664"/>
  <c r="BB664" s="1"/>
  <c r="BC664" s="1"/>
  <c r="BD664" s="1"/>
  <c r="BA665"/>
  <c r="BB665" s="1"/>
  <c r="BC665" s="1"/>
  <c r="BD665" s="1"/>
  <c r="BA666"/>
  <c r="BB666" s="1"/>
  <c r="BC666" s="1"/>
  <c r="BD666" s="1"/>
  <c r="BA667"/>
  <c r="BB667" s="1"/>
  <c r="BC667" s="1"/>
  <c r="BD667" s="1"/>
  <c r="BA668"/>
  <c r="BB668" s="1"/>
  <c r="BC668" s="1"/>
  <c r="BD668" s="1"/>
  <c r="BA669"/>
  <c r="BB669" s="1"/>
  <c r="BC669" s="1"/>
  <c r="BD669" s="1"/>
  <c r="BA670"/>
  <c r="BB670" s="1"/>
  <c r="BC670" s="1"/>
  <c r="BD670" s="1"/>
  <c r="BA671"/>
  <c r="BB671" s="1"/>
  <c r="BC671" s="1"/>
  <c r="BD671" s="1"/>
  <c r="BA672"/>
  <c r="BB672" s="1"/>
  <c r="BC672" s="1"/>
  <c r="BD672" s="1"/>
  <c r="BA673"/>
  <c r="BB673" s="1"/>
  <c r="BC673" s="1"/>
  <c r="BD673" s="1"/>
  <c r="BA674"/>
  <c r="BB674" s="1"/>
  <c r="BC674" s="1"/>
  <c r="BD674" s="1"/>
  <c r="BA675"/>
  <c r="BB675" s="1"/>
  <c r="BC675" s="1"/>
  <c r="BD675" s="1"/>
  <c r="BA676"/>
  <c r="BB676" s="1"/>
  <c r="BC676" s="1"/>
  <c r="BD676" s="1"/>
  <c r="BA677"/>
  <c r="BB677" s="1"/>
  <c r="BC677" s="1"/>
  <c r="BD677" s="1"/>
  <c r="BA678"/>
  <c r="BB678" s="1"/>
  <c r="BC678" s="1"/>
  <c r="BD678" s="1"/>
  <c r="BA679"/>
  <c r="BB679" s="1"/>
  <c r="BC679" s="1"/>
  <c r="BD679" s="1"/>
  <c r="BA680"/>
  <c r="BB680" s="1"/>
  <c r="BC680" s="1"/>
  <c r="BD680" s="1"/>
  <c r="BA681"/>
  <c r="BB681" s="1"/>
  <c r="BC681" s="1"/>
  <c r="BD681" s="1"/>
  <c r="BA682"/>
  <c r="BB682" s="1"/>
  <c r="BC682" s="1"/>
  <c r="BD682" s="1"/>
  <c r="BA683"/>
  <c r="BB683" s="1"/>
  <c r="BC683" s="1"/>
  <c r="BD683" s="1"/>
  <c r="BA684"/>
  <c r="BB684" s="1"/>
  <c r="BC684" s="1"/>
  <c r="BD684" s="1"/>
  <c r="BA685"/>
  <c r="BB685" s="1"/>
  <c r="BC685" s="1"/>
  <c r="BD685" s="1"/>
  <c r="BA686"/>
  <c r="BB686" s="1"/>
  <c r="BC686" s="1"/>
  <c r="BD686" s="1"/>
  <c r="BA687"/>
  <c r="BB687" s="1"/>
  <c r="BC687" s="1"/>
  <c r="BD687" s="1"/>
  <c r="BA688"/>
  <c r="BB688" s="1"/>
  <c r="BC688" s="1"/>
  <c r="BD688" s="1"/>
  <c r="BA689"/>
  <c r="BB689" s="1"/>
  <c r="BC689" s="1"/>
  <c r="BD689" s="1"/>
  <c r="BA690"/>
  <c r="BB690" s="1"/>
  <c r="BC690" s="1"/>
  <c r="BD690" s="1"/>
  <c r="BA691"/>
  <c r="BB691" s="1"/>
  <c r="BC691" s="1"/>
  <c r="BD691" s="1"/>
  <c r="BA692"/>
  <c r="BB692" s="1"/>
  <c r="BC692" s="1"/>
  <c r="BD692" s="1"/>
  <c r="BA693"/>
  <c r="BB693" s="1"/>
  <c r="BC693" s="1"/>
  <c r="BD693" s="1"/>
  <c r="BA694"/>
  <c r="BB694" s="1"/>
  <c r="BC694" s="1"/>
  <c r="BD694" s="1"/>
  <c r="BA695"/>
  <c r="BB695" s="1"/>
  <c r="BC695" s="1"/>
  <c r="BD695" s="1"/>
  <c r="BA696"/>
  <c r="BB696" s="1"/>
  <c r="BC696" s="1"/>
  <c r="BD696" s="1"/>
  <c r="BA697"/>
  <c r="BB697" s="1"/>
  <c r="BC697" s="1"/>
  <c r="BD697" s="1"/>
  <c r="BA698"/>
  <c r="BB698" s="1"/>
  <c r="BC698" s="1"/>
  <c r="BD698" s="1"/>
  <c r="BA615"/>
  <c r="BB615" s="1"/>
  <c r="BC615" s="1"/>
  <c r="BD615" s="1"/>
  <c r="BA890" l="1"/>
  <c r="AZ890"/>
  <c r="BA889"/>
  <c r="AZ889"/>
  <c r="BA888"/>
  <c r="AZ888"/>
  <c r="BA887"/>
  <c r="AZ887"/>
  <c r="BA886"/>
  <c r="AZ886"/>
  <c r="BA885"/>
  <c r="AZ885"/>
  <c r="BA884"/>
  <c r="AZ884"/>
  <c r="BA883"/>
  <c r="AZ883"/>
  <c r="BA882"/>
  <c r="AZ882"/>
  <c r="BA881"/>
  <c r="AZ881"/>
  <c r="BA880"/>
  <c r="AZ880"/>
  <c r="BA879"/>
  <c r="AZ879"/>
  <c r="BA878"/>
  <c r="AZ878"/>
  <c r="BA877"/>
  <c r="AZ877"/>
  <c r="BA876"/>
  <c r="AZ876"/>
  <c r="BA875"/>
  <c r="AZ875"/>
  <c r="BA874"/>
  <c r="AZ874"/>
  <c r="BA873"/>
  <c r="AZ873"/>
  <c r="BA872"/>
  <c r="AZ872"/>
  <c r="BA871"/>
  <c r="AZ871"/>
  <c r="BA870"/>
  <c r="AZ870"/>
  <c r="BA869"/>
  <c r="AZ869"/>
  <c r="BA868"/>
  <c r="AZ868"/>
  <c r="BA867"/>
  <c r="AZ867"/>
  <c r="BA866"/>
  <c r="AZ866"/>
  <c r="BA865"/>
  <c r="AZ865"/>
  <c r="BA864"/>
  <c r="AZ864"/>
  <c r="BA863"/>
  <c r="AZ863"/>
  <c r="BA862"/>
  <c r="AZ862"/>
  <c r="BA861"/>
  <c r="AZ861"/>
  <c r="BA860"/>
  <c r="AZ860"/>
  <c r="BA859"/>
  <c r="AZ859"/>
  <c r="BA858"/>
  <c r="AZ858"/>
  <c r="BA857"/>
  <c r="AZ857"/>
  <c r="BA856"/>
  <c r="AZ856"/>
  <c r="BA855"/>
  <c r="AZ855"/>
  <c r="BA854"/>
  <c r="AZ854"/>
  <c r="BA853"/>
  <c r="AZ853"/>
  <c r="BA852"/>
  <c r="AZ852"/>
  <c r="BA851"/>
  <c r="AZ851"/>
  <c r="BA850"/>
  <c r="AZ850"/>
  <c r="BA849"/>
  <c r="AZ849"/>
  <c r="BA848"/>
  <c r="AZ848"/>
  <c r="BA847"/>
  <c r="AZ847"/>
  <c r="BA846"/>
  <c r="AZ846"/>
  <c r="BA845"/>
  <c r="AZ845"/>
  <c r="BA844"/>
  <c r="AZ844"/>
  <c r="BA843"/>
  <c r="AZ843"/>
  <c r="BA842"/>
  <c r="AZ842"/>
  <c r="BA841"/>
  <c r="AZ841"/>
  <c r="BA840"/>
  <c r="AZ840"/>
  <c r="BA839"/>
  <c r="AZ839"/>
  <c r="BA838"/>
  <c r="AZ838"/>
  <c r="BA837"/>
  <c r="AZ837"/>
  <c r="BA836"/>
  <c r="AZ836"/>
  <c r="BA835"/>
  <c r="AZ835"/>
  <c r="BA834"/>
  <c r="AZ834"/>
  <c r="BA833"/>
  <c r="AZ833"/>
  <c r="BA832"/>
  <c r="AZ832"/>
  <c r="BA831"/>
  <c r="AZ831"/>
  <c r="BA830"/>
  <c r="AZ830"/>
  <c r="BA829"/>
  <c r="AZ829"/>
  <c r="BA828"/>
  <c r="AZ828"/>
  <c r="BA827"/>
  <c r="AZ827"/>
  <c r="BA826"/>
  <c r="AZ826"/>
  <c r="BA825"/>
  <c r="AZ825"/>
  <c r="BA824"/>
  <c r="AZ824"/>
  <c r="BA823"/>
  <c r="AZ823"/>
  <c r="BA822"/>
  <c r="AZ822"/>
  <c r="BA821"/>
  <c r="AZ821"/>
  <c r="BA820"/>
  <c r="AZ820"/>
  <c r="BA819"/>
  <c r="AZ819"/>
  <c r="BA818"/>
  <c r="AZ818"/>
  <c r="BA817"/>
  <c r="AZ817"/>
  <c r="BA816"/>
  <c r="AZ816"/>
  <c r="BA815"/>
  <c r="AZ815"/>
  <c r="BA814"/>
  <c r="BB814" s="1"/>
  <c r="BC814" s="1"/>
  <c r="BD814" s="1"/>
  <c r="BA813"/>
  <c r="AZ813"/>
  <c r="BA812"/>
  <c r="AZ812"/>
  <c r="BA811"/>
  <c r="AZ811"/>
  <c r="BA810"/>
  <c r="AZ810"/>
  <c r="BA809"/>
  <c r="AZ809"/>
  <c r="BA808"/>
  <c r="BB808" s="1"/>
  <c r="BC808" s="1"/>
  <c r="BD808" s="1"/>
  <c r="BA807"/>
  <c r="AZ807"/>
  <c r="BA806"/>
  <c r="AZ806"/>
  <c r="BA805"/>
  <c r="AZ805"/>
  <c r="BA804"/>
  <c r="AZ804"/>
  <c r="BA803"/>
  <c r="AZ803"/>
  <c r="BA802"/>
  <c r="AZ802"/>
  <c r="BA801"/>
  <c r="AZ801"/>
  <c r="BA800"/>
  <c r="AZ800"/>
  <c r="BA799"/>
  <c r="AZ799"/>
  <c r="BA798"/>
  <c r="AZ798"/>
  <c r="BA797"/>
  <c r="AZ797"/>
  <c r="BA796"/>
  <c r="BB796" s="1"/>
  <c r="BC796" s="1"/>
  <c r="BD796" s="1"/>
  <c r="BA795"/>
  <c r="AZ795"/>
  <c r="BA794"/>
  <c r="BB794" s="1"/>
  <c r="BC794" s="1"/>
  <c r="BD794" s="1"/>
  <c r="BA793"/>
  <c r="AZ793"/>
  <c r="BA792"/>
  <c r="AZ792"/>
  <c r="BA791"/>
  <c r="AZ791"/>
  <c r="BA790"/>
  <c r="AZ790"/>
  <c r="BA789"/>
  <c r="AZ789"/>
  <c r="BA788"/>
  <c r="AZ788"/>
  <c r="BA787"/>
  <c r="AZ787"/>
  <c r="BA786"/>
  <c r="AZ786"/>
  <c r="BA785"/>
  <c r="AZ785"/>
  <c r="BA784"/>
  <c r="AZ784"/>
  <c r="BA783"/>
  <c r="AZ783"/>
  <c r="BA782"/>
  <c r="AZ782"/>
  <c r="BA781"/>
  <c r="AZ781"/>
  <c r="BA780"/>
  <c r="AZ780"/>
  <c r="BA779"/>
  <c r="AZ779"/>
  <c r="BA778"/>
  <c r="AZ778"/>
  <c r="BA777"/>
  <c r="AZ777"/>
  <c r="BA776"/>
  <c r="AZ776"/>
  <c r="BA775"/>
  <c r="AZ775"/>
  <c r="BA774"/>
  <c r="AZ774"/>
  <c r="BA773"/>
  <c r="AZ773"/>
  <c r="BA772"/>
  <c r="AZ772"/>
  <c r="BA771"/>
  <c r="AZ771"/>
  <c r="BA770"/>
  <c r="AZ770"/>
  <c r="BA769"/>
  <c r="AZ769"/>
  <c r="BA768"/>
  <c r="AZ768"/>
  <c r="BA767"/>
  <c r="AZ767"/>
  <c r="BA766"/>
  <c r="AZ766"/>
  <c r="BA765"/>
  <c r="AZ765"/>
  <c r="BA764"/>
  <c r="AZ764"/>
  <c r="BA763"/>
  <c r="AZ763"/>
  <c r="BA762"/>
  <c r="AZ762"/>
  <c r="BA761"/>
  <c r="AZ761"/>
  <c r="BA760"/>
  <c r="AZ760"/>
  <c r="BA759"/>
  <c r="AZ759"/>
  <c r="BA758"/>
  <c r="AZ758"/>
  <c r="BA757"/>
  <c r="AZ757"/>
  <c r="BA756"/>
  <c r="AZ756"/>
  <c r="BA755"/>
  <c r="AZ755"/>
  <c r="BA754"/>
  <c r="AZ754"/>
  <c r="BA753"/>
  <c r="AZ753"/>
  <c r="BA752"/>
  <c r="AZ752"/>
  <c r="BA751"/>
  <c r="AZ751"/>
  <c r="BA750"/>
  <c r="AZ750"/>
  <c r="BA749"/>
  <c r="AZ749"/>
  <c r="BA748"/>
  <c r="AZ748"/>
  <c r="BA747"/>
  <c r="AZ747"/>
  <c r="BA746"/>
  <c r="AZ746"/>
  <c r="BA745"/>
  <c r="AZ745"/>
  <c r="BA744"/>
  <c r="AZ744"/>
  <c r="BA743"/>
  <c r="AZ743"/>
  <c r="BA742"/>
  <c r="AZ742"/>
  <c r="BA741"/>
  <c r="AZ741"/>
  <c r="BA740"/>
  <c r="AZ740"/>
  <c r="BA739"/>
  <c r="AZ739"/>
  <c r="BA738"/>
  <c r="AZ738"/>
  <c r="BA737"/>
  <c r="AZ737"/>
  <c r="BA736"/>
  <c r="AZ736"/>
  <c r="BA735"/>
  <c r="AZ735"/>
  <c r="BA734"/>
  <c r="AZ734"/>
  <c r="BA733"/>
  <c r="AZ733"/>
  <c r="BA732"/>
  <c r="AZ732"/>
  <c r="BA731"/>
  <c r="AZ731"/>
  <c r="BA730"/>
  <c r="AZ730"/>
  <c r="BA729"/>
  <c r="AZ729"/>
  <c r="BA728"/>
  <c r="AZ728"/>
  <c r="BA727"/>
  <c r="AZ727"/>
  <c r="BA726"/>
  <c r="AZ726"/>
  <c r="BA725"/>
  <c r="AZ725"/>
  <c r="BA724"/>
  <c r="AZ724"/>
  <c r="BA723"/>
  <c r="AZ723"/>
  <c r="BA722"/>
  <c r="AZ722"/>
  <c r="BA721"/>
  <c r="AZ721"/>
  <c r="BA720"/>
  <c r="AZ720"/>
  <c r="BA719"/>
  <c r="AZ719"/>
  <c r="BA718"/>
  <c r="AZ718"/>
  <c r="BA717"/>
  <c r="AZ717"/>
  <c r="BA716"/>
  <c r="AZ716"/>
  <c r="BA715"/>
  <c r="AZ715"/>
  <c r="BA714"/>
  <c r="AZ714"/>
  <c r="BA713"/>
  <c r="AZ713"/>
  <c r="BA712"/>
  <c r="AZ712"/>
  <c r="BA711"/>
  <c r="AZ711"/>
  <c r="BA710"/>
  <c r="AZ710"/>
  <c r="BA709"/>
  <c r="AZ709"/>
  <c r="BA708"/>
  <c r="AZ708"/>
  <c r="BA707"/>
  <c r="AZ707"/>
  <c r="BA706"/>
  <c r="AZ706"/>
  <c r="BA705"/>
  <c r="AZ705"/>
  <c r="BA704"/>
  <c r="AZ704"/>
  <c r="BA703"/>
  <c r="AZ703"/>
  <c r="BA702"/>
  <c r="AZ702"/>
  <c r="BA701"/>
  <c r="AZ701"/>
  <c r="BA700"/>
  <c r="AZ700"/>
  <c r="BA699"/>
  <c r="AZ699"/>
  <c r="AZ285"/>
  <c r="BA285"/>
  <c r="AZ286"/>
  <c r="BA286"/>
  <c r="AZ287"/>
  <c r="BA287"/>
  <c r="AZ288"/>
  <c r="BA288"/>
  <c r="AZ289"/>
  <c r="BA289"/>
  <c r="AZ290"/>
  <c r="BA290"/>
  <c r="AZ291"/>
  <c r="BA291"/>
  <c r="AZ292"/>
  <c r="BA292"/>
  <c r="AZ293"/>
  <c r="BA293"/>
  <c r="AZ294"/>
  <c r="BA294"/>
  <c r="AZ295"/>
  <c r="BA295"/>
  <c r="AZ296"/>
  <c r="BA296"/>
  <c r="AZ297"/>
  <c r="BA297"/>
  <c r="AZ298"/>
  <c r="BA298"/>
  <c r="AZ299"/>
  <c r="BA299"/>
  <c r="AZ300"/>
  <c r="BA300"/>
  <c r="AZ301"/>
  <c r="BA301"/>
  <c r="AZ302"/>
  <c r="BA302"/>
  <c r="AZ303"/>
  <c r="BA303"/>
  <c r="AZ304"/>
  <c r="BA304"/>
  <c r="AZ305"/>
  <c r="BA305"/>
  <c r="AZ306"/>
  <c r="BA306"/>
  <c r="AZ307"/>
  <c r="BA307"/>
  <c r="AZ308"/>
  <c r="BA308"/>
  <c r="AZ309"/>
  <c r="BA309"/>
  <c r="AZ310"/>
  <c r="BA310"/>
  <c r="AZ311"/>
  <c r="BA311"/>
  <c r="AZ312"/>
  <c r="BA312"/>
  <c r="AZ313"/>
  <c r="BA313"/>
  <c r="AZ314"/>
  <c r="BA314"/>
  <c r="AZ315"/>
  <c r="BA315"/>
  <c r="AZ316"/>
  <c r="BA316"/>
  <c r="AZ317"/>
  <c r="BA317"/>
  <c r="AZ318"/>
  <c r="BA318"/>
  <c r="AZ319"/>
  <c r="BA319"/>
  <c r="AZ320"/>
  <c r="BA320"/>
  <c r="AZ321"/>
  <c r="BA321"/>
  <c r="AZ322"/>
  <c r="BA322"/>
  <c r="AZ323"/>
  <c r="BA323"/>
  <c r="AZ324"/>
  <c r="BA324"/>
  <c r="AZ325"/>
  <c r="BA325"/>
  <c r="AZ326"/>
  <c r="BA326"/>
  <c r="AZ327"/>
  <c r="BA327"/>
  <c r="AZ328"/>
  <c r="BA328"/>
  <c r="AZ329"/>
  <c r="BA329"/>
  <c r="AZ330"/>
  <c r="BA330"/>
  <c r="AZ331"/>
  <c r="BA331"/>
  <c r="AZ332"/>
  <c r="BA332"/>
  <c r="AZ333"/>
  <c r="BA333"/>
  <c r="AZ334"/>
  <c r="BA334"/>
  <c r="AZ335"/>
  <c r="BA335"/>
  <c r="AZ336"/>
  <c r="BA336"/>
  <c r="AZ337"/>
  <c r="BA337"/>
  <c r="AZ338"/>
  <c r="BA338"/>
  <c r="AZ339"/>
  <c r="BA339"/>
  <c r="AZ340"/>
  <c r="BA340"/>
  <c r="AZ341"/>
  <c r="BA341"/>
  <c r="AZ342"/>
  <c r="BA342"/>
  <c r="AZ343"/>
  <c r="BA343"/>
  <c r="AZ344"/>
  <c r="BA344"/>
  <c r="AZ345"/>
  <c r="BA345"/>
  <c r="AZ346"/>
  <c r="BA346"/>
  <c r="AZ347"/>
  <c r="BA347"/>
  <c r="AZ348"/>
  <c r="BA348"/>
  <c r="AZ349"/>
  <c r="BA349"/>
  <c r="AZ350"/>
  <c r="BA350"/>
  <c r="AZ351"/>
  <c r="BA351"/>
  <c r="AZ352"/>
  <c r="BA352"/>
  <c r="AZ353"/>
  <c r="BA353"/>
  <c r="AZ354"/>
  <c r="BA354"/>
  <c r="AZ355"/>
  <c r="BA355"/>
  <c r="AZ356"/>
  <c r="BA356"/>
  <c r="AZ357"/>
  <c r="BA357"/>
  <c r="AZ358"/>
  <c r="BA358"/>
  <c r="AZ359"/>
  <c r="BA359"/>
  <c r="AZ360"/>
  <c r="BA360"/>
  <c r="AZ361"/>
  <c r="BA361"/>
  <c r="AZ362"/>
  <c r="BA362"/>
  <c r="AZ363"/>
  <c r="BA363"/>
  <c r="AZ364"/>
  <c r="BA364"/>
  <c r="AZ365"/>
  <c r="BA365"/>
  <c r="AZ366"/>
  <c r="BA366"/>
  <c r="AZ367"/>
  <c r="BA367"/>
  <c r="AZ368"/>
  <c r="BA368"/>
  <c r="AZ369"/>
  <c r="BA369"/>
  <c r="AZ370"/>
  <c r="BA370"/>
  <c r="AZ371"/>
  <c r="BA371"/>
  <c r="AZ372"/>
  <c r="BA372"/>
  <c r="AZ373"/>
  <c r="BA373"/>
  <c r="AZ374"/>
  <c r="BA374"/>
  <c r="AZ375"/>
  <c r="BA375"/>
  <c r="AZ376"/>
  <c r="BA376"/>
  <c r="AZ377"/>
  <c r="BA377"/>
  <c r="AZ378"/>
  <c r="BA378"/>
  <c r="AZ379"/>
  <c r="BA379"/>
  <c r="AZ380"/>
  <c r="BA380"/>
  <c r="AZ381"/>
  <c r="BA381"/>
  <c r="AZ382"/>
  <c r="BA382"/>
  <c r="AZ383"/>
  <c r="BA383"/>
  <c r="AZ384"/>
  <c r="BA384"/>
  <c r="AZ385"/>
  <c r="BA385"/>
  <c r="AZ386"/>
  <c r="BA386"/>
  <c r="AZ387"/>
  <c r="BA387"/>
  <c r="AZ388"/>
  <c r="BA388"/>
  <c r="AZ389"/>
  <c r="BA389"/>
  <c r="AZ390"/>
  <c r="BA390"/>
  <c r="AZ391"/>
  <c r="BA391"/>
  <c r="AZ392"/>
  <c r="BA392"/>
  <c r="AZ393"/>
  <c r="BA393"/>
  <c r="AZ394"/>
  <c r="BA394"/>
  <c r="AZ395"/>
  <c r="BA395"/>
  <c r="AZ396"/>
  <c r="BA396"/>
  <c r="AZ397"/>
  <c r="BA397"/>
  <c r="AZ398"/>
  <c r="BA398"/>
  <c r="AZ399"/>
  <c r="BA399"/>
  <c r="AZ400"/>
  <c r="BA400"/>
  <c r="AZ401"/>
  <c r="BA401"/>
  <c r="AZ402"/>
  <c r="BA402"/>
  <c r="AZ403"/>
  <c r="BA403"/>
  <c r="AZ404"/>
  <c r="BA404"/>
  <c r="AZ405"/>
  <c r="BA405"/>
  <c r="AZ406"/>
  <c r="BA406"/>
  <c r="AZ407"/>
  <c r="BA407"/>
  <c r="AZ408"/>
  <c r="BA408"/>
  <c r="AZ409"/>
  <c r="BA409"/>
  <c r="AZ410"/>
  <c r="BA410"/>
  <c r="AZ411"/>
  <c r="BA411"/>
  <c r="AZ412"/>
  <c r="BA412"/>
  <c r="AZ413"/>
  <c r="BA413"/>
  <c r="AZ414"/>
  <c r="BA414"/>
  <c r="AZ415"/>
  <c r="BA415"/>
  <c r="AZ416"/>
  <c r="BA416"/>
  <c r="AZ417"/>
  <c r="BA417"/>
  <c r="AZ418"/>
  <c r="BA418"/>
  <c r="AZ419"/>
  <c r="BA419"/>
  <c r="AZ420"/>
  <c r="BA420"/>
  <c r="AZ421"/>
  <c r="BA421"/>
  <c r="AZ422"/>
  <c r="BA422"/>
  <c r="AZ423"/>
  <c r="BA423"/>
  <c r="AZ424"/>
  <c r="BA424"/>
  <c r="AZ425"/>
  <c r="BA425"/>
  <c r="AZ426"/>
  <c r="BA426"/>
  <c r="AZ427"/>
  <c r="BA427"/>
  <c r="AZ428"/>
  <c r="BA428"/>
  <c r="AZ429"/>
  <c r="BA429"/>
  <c r="AZ430"/>
  <c r="BA430"/>
  <c r="AZ431"/>
  <c r="BA431"/>
  <c r="AZ432"/>
  <c r="BA432"/>
  <c r="AZ433"/>
  <c r="BA433"/>
  <c r="AZ434"/>
  <c r="BA434"/>
  <c r="AZ435"/>
  <c r="BA435"/>
  <c r="AZ436"/>
  <c r="BA436"/>
  <c r="AZ437"/>
  <c r="BA437"/>
  <c r="AZ438"/>
  <c r="BA438"/>
  <c r="AZ439"/>
  <c r="BA439"/>
  <c r="AZ440"/>
  <c r="BA440"/>
  <c r="AZ441"/>
  <c r="BA441"/>
  <c r="AZ442"/>
  <c r="BA442"/>
  <c r="AZ443"/>
  <c r="BA443"/>
  <c r="AZ444"/>
  <c r="BA444"/>
  <c r="AZ445"/>
  <c r="BA445"/>
  <c r="AZ446"/>
  <c r="BA446"/>
  <c r="AZ447"/>
  <c r="BA447"/>
  <c r="AZ448"/>
  <c r="BA448"/>
  <c r="AZ449"/>
  <c r="BA449"/>
  <c r="AZ450"/>
  <c r="BA450"/>
  <c r="AZ451"/>
  <c r="BA451"/>
  <c r="AZ452"/>
  <c r="BA452"/>
  <c r="AZ453"/>
  <c r="BA453"/>
  <c r="AZ454"/>
  <c r="BA454"/>
  <c r="AZ455"/>
  <c r="BA455"/>
  <c r="AZ456"/>
  <c r="BA456"/>
  <c r="AZ457"/>
  <c r="BA457"/>
  <c r="AZ458"/>
  <c r="BA458"/>
  <c r="AZ459"/>
  <c r="BA459"/>
  <c r="AZ460"/>
  <c r="BA460"/>
  <c r="AZ461"/>
  <c r="BA461"/>
  <c r="AZ462"/>
  <c r="BA462"/>
  <c r="AZ463"/>
  <c r="BA463"/>
  <c r="AZ464"/>
  <c r="BA464"/>
  <c r="AZ465"/>
  <c r="BA465"/>
  <c r="AZ466"/>
  <c r="BA466"/>
  <c r="AZ467"/>
  <c r="BA467"/>
  <c r="AZ468"/>
  <c r="BA468"/>
  <c r="AZ469"/>
  <c r="BA469"/>
  <c r="AZ470"/>
  <c r="BA470"/>
  <c r="AZ471"/>
  <c r="BA471"/>
  <c r="AZ472"/>
  <c r="BA472"/>
  <c r="AZ473"/>
  <c r="BA473"/>
  <c r="AZ474"/>
  <c r="BA474"/>
  <c r="AZ475"/>
  <c r="BA475"/>
  <c r="AZ476"/>
  <c r="BA476"/>
  <c r="AZ477"/>
  <c r="BA477"/>
  <c r="AZ478"/>
  <c r="BA478"/>
  <c r="AZ479"/>
  <c r="BA479"/>
  <c r="AZ480"/>
  <c r="BA480"/>
  <c r="AZ481"/>
  <c r="BA481"/>
  <c r="AZ482"/>
  <c r="BA482"/>
  <c r="AZ483"/>
  <c r="BA483"/>
  <c r="AZ484"/>
  <c r="BA484"/>
  <c r="AZ485"/>
  <c r="BA485"/>
  <c r="AZ486"/>
  <c r="BA486"/>
  <c r="AZ487"/>
  <c r="BA487"/>
  <c r="AZ488"/>
  <c r="BA488"/>
  <c r="AZ489"/>
  <c r="BA489"/>
  <c r="AZ490"/>
  <c r="BA490"/>
  <c r="AZ491"/>
  <c r="BA491"/>
  <c r="AZ492"/>
  <c r="BA492"/>
  <c r="AZ493"/>
  <c r="BA493"/>
  <c r="AZ494"/>
  <c r="BA494"/>
  <c r="AG609"/>
  <c r="AF609"/>
  <c r="AE609"/>
  <c r="Z609"/>
  <c r="AG603"/>
  <c r="AF603"/>
  <c r="AE603"/>
  <c r="Z603"/>
  <c r="AG597"/>
  <c r="AF597"/>
  <c r="AE597"/>
  <c r="Z597"/>
  <c r="AG591"/>
  <c r="AF591"/>
  <c r="AE591"/>
  <c r="Z591"/>
  <c r="AG585"/>
  <c r="AF585"/>
  <c r="AE585"/>
  <c r="Z585"/>
  <c r="AG579"/>
  <c r="AF579"/>
  <c r="AE579"/>
  <c r="Z579"/>
  <c r="AG573"/>
  <c r="AF573"/>
  <c r="AE573"/>
  <c r="Z573"/>
  <c r="AG567"/>
  <c r="AF567"/>
  <c r="AE567"/>
  <c r="Z567"/>
  <c r="AG561"/>
  <c r="AF561"/>
  <c r="AE561"/>
  <c r="Z561"/>
  <c r="AG555"/>
  <c r="AF555"/>
  <c r="AE555"/>
  <c r="Z555"/>
  <c r="AG549"/>
  <c r="AF549"/>
  <c r="AE549"/>
  <c r="Z549"/>
  <c r="AG543"/>
  <c r="AF543"/>
  <c r="AE543"/>
  <c r="Z543"/>
  <c r="AG537"/>
  <c r="AF537"/>
  <c r="AE537"/>
  <c r="Z537"/>
  <c r="AG531"/>
  <c r="AF531"/>
  <c r="AE531"/>
  <c r="Z531"/>
  <c r="AG525"/>
  <c r="AF525"/>
  <c r="AE525"/>
  <c r="Z525"/>
  <c r="AG519"/>
  <c r="AF519"/>
  <c r="AE519"/>
  <c r="Z519"/>
  <c r="AG513"/>
  <c r="AF513"/>
  <c r="AE513"/>
  <c r="Z513"/>
  <c r="AG507"/>
  <c r="AF507"/>
  <c r="AE507"/>
  <c r="Z507"/>
  <c r="AG501"/>
  <c r="AF501"/>
  <c r="AE501"/>
  <c r="Z501"/>
  <c r="AG495"/>
  <c r="AF495"/>
  <c r="AE495"/>
  <c r="Z495"/>
  <c r="AG279"/>
  <c r="AF279"/>
  <c r="AE279"/>
  <c r="Z279"/>
  <c r="AG273"/>
  <c r="AF273"/>
  <c r="AE273"/>
  <c r="Z273"/>
  <c r="AG267"/>
  <c r="AF267"/>
  <c r="AE267"/>
  <c r="Z267"/>
  <c r="AG261"/>
  <c r="AF261"/>
  <c r="AE261"/>
  <c r="Z261"/>
  <c r="AG255"/>
  <c r="AF255"/>
  <c r="AE255"/>
  <c r="Z255"/>
  <c r="AG249"/>
  <c r="AF249"/>
  <c r="AE249"/>
  <c r="Z249"/>
  <c r="AG243"/>
  <c r="AF243"/>
  <c r="AE243"/>
  <c r="Z243"/>
  <c r="AG237"/>
  <c r="AF237"/>
  <c r="AE237"/>
  <c r="Z237"/>
  <c r="AG231"/>
  <c r="AF231"/>
  <c r="AE231"/>
  <c r="Z231"/>
  <c r="AG225"/>
  <c r="AF225"/>
  <c r="AE225"/>
  <c r="Z225"/>
  <c r="AG219"/>
  <c r="AF219"/>
  <c r="AE219"/>
  <c r="Z219"/>
  <c r="AG213"/>
  <c r="AF213"/>
  <c r="AE213"/>
  <c r="Z213"/>
  <c r="AG207"/>
  <c r="AF207"/>
  <c r="AE207"/>
  <c r="Z207"/>
  <c r="AG201"/>
  <c r="AF201"/>
  <c r="AE201"/>
  <c r="Z201"/>
  <c r="AG195"/>
  <c r="AF195"/>
  <c r="AE195"/>
  <c r="Z195"/>
  <c r="AG189"/>
  <c r="AF189"/>
  <c r="AE189"/>
  <c r="Z189"/>
  <c r="AG183"/>
  <c r="AF183"/>
  <c r="AE183"/>
  <c r="Z183"/>
  <c r="AG177"/>
  <c r="AF177"/>
  <c r="AE177"/>
  <c r="Z177"/>
  <c r="AG171"/>
  <c r="AF171"/>
  <c r="AE171"/>
  <c r="Z171"/>
  <c r="AG165"/>
  <c r="AF165"/>
  <c r="AE165"/>
  <c r="Z165"/>
  <c r="AG159"/>
  <c r="AF159"/>
  <c r="AE159"/>
  <c r="Z159"/>
  <c r="AG153"/>
  <c r="AF153"/>
  <c r="AE153"/>
  <c r="Z153"/>
  <c r="AG147"/>
  <c r="AF147"/>
  <c r="AE147"/>
  <c r="Z147"/>
  <c r="AG141"/>
  <c r="AF141"/>
  <c r="AE141"/>
  <c r="Z141"/>
  <c r="AG135"/>
  <c r="AF135"/>
  <c r="AE135"/>
  <c r="Z135"/>
  <c r="AG129"/>
  <c r="AF129"/>
  <c r="AE129"/>
  <c r="Z129"/>
  <c r="AG123"/>
  <c r="AF123"/>
  <c r="AE123"/>
  <c r="Z123"/>
  <c r="AG117"/>
  <c r="AF117"/>
  <c r="AE117"/>
  <c r="Z117"/>
  <c r="AG111"/>
  <c r="AF111"/>
  <c r="AE111"/>
  <c r="Z111"/>
  <c r="AG105"/>
  <c r="AF105"/>
  <c r="AE105"/>
  <c r="Z105"/>
  <c r="AG99"/>
  <c r="AF99"/>
  <c r="AE99"/>
  <c r="Z99"/>
  <c r="AG93"/>
  <c r="AF93"/>
  <c r="AE93"/>
  <c r="Z93"/>
  <c r="AG87"/>
  <c r="AF87"/>
  <c r="AE87"/>
  <c r="Z87"/>
  <c r="AG81"/>
  <c r="AF81"/>
  <c r="AE81"/>
  <c r="Z81"/>
  <c r="AG75"/>
  <c r="AF75"/>
  <c r="AE75"/>
  <c r="Z75"/>
  <c r="AG69"/>
  <c r="AF69"/>
  <c r="AE69"/>
  <c r="Z69"/>
  <c r="AG63"/>
  <c r="AF63"/>
  <c r="AE63"/>
  <c r="Z63"/>
  <c r="AG57"/>
  <c r="AF57"/>
  <c r="AE57"/>
  <c r="Z57"/>
  <c r="AG51"/>
  <c r="AF51"/>
  <c r="AE51"/>
  <c r="Z51"/>
  <c r="AG45"/>
  <c r="AF45"/>
  <c r="AE45"/>
  <c r="Z45"/>
  <c r="AG39"/>
  <c r="AF39"/>
  <c r="AE39"/>
  <c r="Z39"/>
  <c r="AG33"/>
  <c r="AF33"/>
  <c r="AE33"/>
  <c r="Z33"/>
  <c r="AG27"/>
  <c r="AF27"/>
  <c r="AE27"/>
  <c r="Z27"/>
  <c r="AG21"/>
  <c r="AF21"/>
  <c r="AE21"/>
  <c r="Z21"/>
  <c r="AG15"/>
  <c r="AF15"/>
  <c r="AE15"/>
  <c r="Z15"/>
  <c r="AG9"/>
  <c r="AF9"/>
  <c r="AE9"/>
  <c r="Z9"/>
  <c r="AG3"/>
  <c r="AF3"/>
  <c r="AE3"/>
  <c r="Z3"/>
  <c r="BB417" l="1"/>
  <c r="BC417" s="1"/>
  <c r="BD417" s="1"/>
  <c r="BB700"/>
  <c r="BC700" s="1"/>
  <c r="BD700" s="1"/>
  <c r="BB708"/>
  <c r="BC708" s="1"/>
  <c r="BD708" s="1"/>
  <c r="BB724"/>
  <c r="BC724" s="1"/>
  <c r="BD724" s="1"/>
  <c r="BB843"/>
  <c r="BC843" s="1"/>
  <c r="BD843" s="1"/>
  <c r="BB867"/>
  <c r="BC867" s="1"/>
  <c r="BD867" s="1"/>
  <c r="BB883"/>
  <c r="BC883" s="1"/>
  <c r="BD883" s="1"/>
  <c r="BB755"/>
  <c r="BC755" s="1"/>
  <c r="BD755" s="1"/>
  <c r="BB835"/>
  <c r="BC835" s="1"/>
  <c r="BD835" s="1"/>
  <c r="BB787"/>
  <c r="BC787" s="1"/>
  <c r="BD787" s="1"/>
  <c r="BB819"/>
  <c r="BC819" s="1"/>
  <c r="BD819" s="1"/>
  <c r="BB756"/>
  <c r="BC756" s="1"/>
  <c r="BD756" s="1"/>
  <c r="BB723"/>
  <c r="BC723" s="1"/>
  <c r="BD723" s="1"/>
  <c r="BB739"/>
  <c r="BC739" s="1"/>
  <c r="BD739" s="1"/>
  <c r="BB846"/>
  <c r="BC846" s="1"/>
  <c r="BD846" s="1"/>
  <c r="BB848"/>
  <c r="BC848" s="1"/>
  <c r="BD848" s="1"/>
  <c r="BB854"/>
  <c r="BC854" s="1"/>
  <c r="BD854" s="1"/>
  <c r="BB856"/>
  <c r="BC856" s="1"/>
  <c r="BD856" s="1"/>
  <c r="BB860"/>
  <c r="BC860" s="1"/>
  <c r="BD860" s="1"/>
  <c r="BB876"/>
  <c r="BC876" s="1"/>
  <c r="BD876" s="1"/>
  <c r="BB757"/>
  <c r="BC757" s="1"/>
  <c r="BD757" s="1"/>
  <c r="BB759"/>
  <c r="BC759" s="1"/>
  <c r="BD759" s="1"/>
  <c r="BB763"/>
  <c r="BC763" s="1"/>
  <c r="BD763" s="1"/>
  <c r="BB332"/>
  <c r="BC332" s="1"/>
  <c r="BD332" s="1"/>
  <c r="BB758"/>
  <c r="BC758" s="1"/>
  <c r="BD758" s="1"/>
  <c r="BB760"/>
  <c r="BC760" s="1"/>
  <c r="BD760" s="1"/>
  <c r="BB764"/>
  <c r="BC764" s="1"/>
  <c r="BD764" s="1"/>
  <c r="BB772"/>
  <c r="BC772" s="1"/>
  <c r="BD772" s="1"/>
  <c r="BB788"/>
  <c r="BC788" s="1"/>
  <c r="BD788" s="1"/>
  <c r="BB836"/>
  <c r="BC836" s="1"/>
  <c r="BD836" s="1"/>
  <c r="BB844"/>
  <c r="BC844" s="1"/>
  <c r="BD844" s="1"/>
  <c r="BB868"/>
  <c r="BC868" s="1"/>
  <c r="BD868" s="1"/>
  <c r="BB481"/>
  <c r="BC481" s="1"/>
  <c r="BD481" s="1"/>
  <c r="BB465"/>
  <c r="BC465" s="1"/>
  <c r="BD465" s="1"/>
  <c r="BB449"/>
  <c r="BC449" s="1"/>
  <c r="BD449" s="1"/>
  <c r="BB433"/>
  <c r="BC433" s="1"/>
  <c r="BD433" s="1"/>
  <c r="BB429"/>
  <c r="BC429" s="1"/>
  <c r="BD429" s="1"/>
  <c r="BB425"/>
  <c r="BC425" s="1"/>
  <c r="BD425" s="1"/>
  <c r="BB421"/>
  <c r="BC421" s="1"/>
  <c r="BD421" s="1"/>
  <c r="BB419"/>
  <c r="BC419" s="1"/>
  <c r="BD419" s="1"/>
  <c r="BB725"/>
  <c r="BC725" s="1"/>
  <c r="BD725" s="1"/>
  <c r="BB727"/>
  <c r="BC727" s="1"/>
  <c r="BD727" s="1"/>
  <c r="BB789"/>
  <c r="BC789" s="1"/>
  <c r="BD789" s="1"/>
  <c r="BB791"/>
  <c r="BC791" s="1"/>
  <c r="BD791" s="1"/>
  <c r="BB795"/>
  <c r="BC795" s="1"/>
  <c r="BD795" s="1"/>
  <c r="BB875"/>
  <c r="BC875" s="1"/>
  <c r="BD875" s="1"/>
  <c r="BB707"/>
  <c r="BC707" s="1"/>
  <c r="BD707" s="1"/>
  <c r="BB715"/>
  <c r="BC715" s="1"/>
  <c r="BD715" s="1"/>
  <c r="BB726"/>
  <c r="BC726" s="1"/>
  <c r="BD726" s="1"/>
  <c r="BB728"/>
  <c r="BC728" s="1"/>
  <c r="BD728" s="1"/>
  <c r="BB732"/>
  <c r="BC732" s="1"/>
  <c r="BD732" s="1"/>
  <c r="BB740"/>
  <c r="BC740" s="1"/>
  <c r="BD740" s="1"/>
  <c r="BB771"/>
  <c r="BC771" s="1"/>
  <c r="BD771" s="1"/>
  <c r="BB790"/>
  <c r="BC790" s="1"/>
  <c r="BD790" s="1"/>
  <c r="BB792"/>
  <c r="BC792" s="1"/>
  <c r="BD792" s="1"/>
  <c r="BB797"/>
  <c r="BC797" s="1"/>
  <c r="BD797" s="1"/>
  <c r="BB799"/>
  <c r="BC799" s="1"/>
  <c r="BD799" s="1"/>
  <c r="BB801"/>
  <c r="BC801" s="1"/>
  <c r="BD801" s="1"/>
  <c r="BB803"/>
  <c r="BC803" s="1"/>
  <c r="BD803" s="1"/>
  <c r="BB805"/>
  <c r="BC805" s="1"/>
  <c r="BD805" s="1"/>
  <c r="BB807"/>
  <c r="BC807" s="1"/>
  <c r="BD807" s="1"/>
  <c r="BB816"/>
  <c r="BC816" s="1"/>
  <c r="BD816" s="1"/>
  <c r="BB822"/>
  <c r="BC822" s="1"/>
  <c r="BD822" s="1"/>
  <c r="BB824"/>
  <c r="BC824" s="1"/>
  <c r="BD824" s="1"/>
  <c r="BB828"/>
  <c r="BC828" s="1"/>
  <c r="BD828" s="1"/>
  <c r="BB851"/>
  <c r="BC851" s="1"/>
  <c r="BD851" s="1"/>
  <c r="BB878"/>
  <c r="BC878" s="1"/>
  <c r="BD878" s="1"/>
  <c r="BB880"/>
  <c r="BC880" s="1"/>
  <c r="BD880" s="1"/>
  <c r="BB886"/>
  <c r="BC886" s="1"/>
  <c r="BD886" s="1"/>
  <c r="BB888"/>
  <c r="BC888" s="1"/>
  <c r="BD888" s="1"/>
  <c r="BB852"/>
  <c r="BC852" s="1"/>
  <c r="BD852" s="1"/>
  <c r="BB401"/>
  <c r="BC401" s="1"/>
  <c r="BD401" s="1"/>
  <c r="BB385"/>
  <c r="BC385" s="1"/>
  <c r="BD385" s="1"/>
  <c r="BB369"/>
  <c r="BC369" s="1"/>
  <c r="BD369" s="1"/>
  <c r="BB365"/>
  <c r="BC365" s="1"/>
  <c r="BD365" s="1"/>
  <c r="BB361"/>
  <c r="BC361" s="1"/>
  <c r="BD361" s="1"/>
  <c r="BB357"/>
  <c r="BC357" s="1"/>
  <c r="BD357" s="1"/>
  <c r="BB353"/>
  <c r="BC353" s="1"/>
  <c r="BD353" s="1"/>
  <c r="BB709"/>
  <c r="BC709" s="1"/>
  <c r="BD709" s="1"/>
  <c r="BB711"/>
  <c r="BC711" s="1"/>
  <c r="BD711" s="1"/>
  <c r="BB741"/>
  <c r="BC741" s="1"/>
  <c r="BD741" s="1"/>
  <c r="BB743"/>
  <c r="BC743" s="1"/>
  <c r="BD743" s="1"/>
  <c r="BB747"/>
  <c r="BC747" s="1"/>
  <c r="BD747" s="1"/>
  <c r="BB773"/>
  <c r="BC773" s="1"/>
  <c r="BD773" s="1"/>
  <c r="BB775"/>
  <c r="BC775" s="1"/>
  <c r="BD775" s="1"/>
  <c r="BB779"/>
  <c r="BC779" s="1"/>
  <c r="BD779" s="1"/>
  <c r="BB809"/>
  <c r="BC809" s="1"/>
  <c r="BD809" s="1"/>
  <c r="BB811"/>
  <c r="BC811" s="1"/>
  <c r="BD811" s="1"/>
  <c r="BB813"/>
  <c r="BC813" s="1"/>
  <c r="BD813" s="1"/>
  <c r="BB827"/>
  <c r="BC827" s="1"/>
  <c r="BD827" s="1"/>
  <c r="BB838"/>
  <c r="BC838" s="1"/>
  <c r="BD838" s="1"/>
  <c r="BB840"/>
  <c r="BC840" s="1"/>
  <c r="BD840" s="1"/>
  <c r="BB859"/>
  <c r="BC859" s="1"/>
  <c r="BD859" s="1"/>
  <c r="BB870"/>
  <c r="BC870" s="1"/>
  <c r="BD870" s="1"/>
  <c r="BB872"/>
  <c r="BC872" s="1"/>
  <c r="BD872" s="1"/>
  <c r="BB820"/>
  <c r="BC820" s="1"/>
  <c r="BD820" s="1"/>
  <c r="BB884"/>
  <c r="BC884" s="1"/>
  <c r="BD884" s="1"/>
  <c r="BB699"/>
  <c r="BC699" s="1"/>
  <c r="BD699" s="1"/>
  <c r="BB703"/>
  <c r="BC703" s="1"/>
  <c r="BD703" s="1"/>
  <c r="BB710"/>
  <c r="BC710" s="1"/>
  <c r="BD710" s="1"/>
  <c r="BB712"/>
  <c r="BC712" s="1"/>
  <c r="BD712" s="1"/>
  <c r="BB716"/>
  <c r="BC716" s="1"/>
  <c r="BD716" s="1"/>
  <c r="BB731"/>
  <c r="BC731" s="1"/>
  <c r="BD731" s="1"/>
  <c r="BB742"/>
  <c r="BC742" s="1"/>
  <c r="BD742" s="1"/>
  <c r="BB744"/>
  <c r="BC744" s="1"/>
  <c r="BD744" s="1"/>
  <c r="BB748"/>
  <c r="BC748" s="1"/>
  <c r="BD748" s="1"/>
  <c r="BB774"/>
  <c r="BC774" s="1"/>
  <c r="BD774" s="1"/>
  <c r="BB776"/>
  <c r="BC776" s="1"/>
  <c r="BD776" s="1"/>
  <c r="BB780"/>
  <c r="BC780" s="1"/>
  <c r="BD780" s="1"/>
  <c r="BB830"/>
  <c r="BC830" s="1"/>
  <c r="BD830" s="1"/>
  <c r="BB832"/>
  <c r="BC832" s="1"/>
  <c r="BD832" s="1"/>
  <c r="BB862"/>
  <c r="BC862" s="1"/>
  <c r="BD862" s="1"/>
  <c r="BB864"/>
  <c r="BC864" s="1"/>
  <c r="BD864" s="1"/>
  <c r="BB821"/>
  <c r="BC821" s="1"/>
  <c r="BD821" s="1"/>
  <c r="BB837"/>
  <c r="BC837" s="1"/>
  <c r="BD837" s="1"/>
  <c r="BB853"/>
  <c r="BC853" s="1"/>
  <c r="BD853" s="1"/>
  <c r="BB871"/>
  <c r="BC871" s="1"/>
  <c r="BD871" s="1"/>
  <c r="BB885"/>
  <c r="BC885" s="1"/>
  <c r="BD885" s="1"/>
  <c r="BB701"/>
  <c r="BC701" s="1"/>
  <c r="BD701" s="1"/>
  <c r="BB717"/>
  <c r="BC717" s="1"/>
  <c r="BD717" s="1"/>
  <c r="BB719"/>
  <c r="BC719" s="1"/>
  <c r="BD719" s="1"/>
  <c r="BB733"/>
  <c r="BC733" s="1"/>
  <c r="BD733" s="1"/>
  <c r="BB735"/>
  <c r="BC735" s="1"/>
  <c r="BD735" s="1"/>
  <c r="BB749"/>
  <c r="BC749" s="1"/>
  <c r="BD749" s="1"/>
  <c r="BB751"/>
  <c r="BC751" s="1"/>
  <c r="BD751" s="1"/>
  <c r="BB765"/>
  <c r="BC765" s="1"/>
  <c r="BD765" s="1"/>
  <c r="BB767"/>
  <c r="BC767" s="1"/>
  <c r="BD767" s="1"/>
  <c r="BB781"/>
  <c r="BC781" s="1"/>
  <c r="BD781" s="1"/>
  <c r="BB783"/>
  <c r="BC783" s="1"/>
  <c r="BD783" s="1"/>
  <c r="BB823"/>
  <c r="BC823" s="1"/>
  <c r="BD823" s="1"/>
  <c r="BB839"/>
  <c r="BC839" s="1"/>
  <c r="BD839" s="1"/>
  <c r="BB855"/>
  <c r="BC855" s="1"/>
  <c r="BD855" s="1"/>
  <c r="BB869"/>
  <c r="BC869" s="1"/>
  <c r="BD869" s="1"/>
  <c r="BB887"/>
  <c r="BC887" s="1"/>
  <c r="BD887" s="1"/>
  <c r="BB702"/>
  <c r="BC702" s="1"/>
  <c r="BD702" s="1"/>
  <c r="BB704"/>
  <c r="BC704" s="1"/>
  <c r="BD704" s="1"/>
  <c r="BB718"/>
  <c r="BC718" s="1"/>
  <c r="BD718" s="1"/>
  <c r="BB720"/>
  <c r="BC720" s="1"/>
  <c r="BD720" s="1"/>
  <c r="BB734"/>
  <c r="BC734" s="1"/>
  <c r="BD734" s="1"/>
  <c r="BB736"/>
  <c r="BC736" s="1"/>
  <c r="BD736" s="1"/>
  <c r="BB750"/>
  <c r="BC750" s="1"/>
  <c r="BD750" s="1"/>
  <c r="BB752"/>
  <c r="BC752" s="1"/>
  <c r="BD752" s="1"/>
  <c r="BB766"/>
  <c r="BC766" s="1"/>
  <c r="BD766" s="1"/>
  <c r="BB768"/>
  <c r="BC768" s="1"/>
  <c r="BD768" s="1"/>
  <c r="BB782"/>
  <c r="BC782" s="1"/>
  <c r="BD782" s="1"/>
  <c r="BB784"/>
  <c r="BC784" s="1"/>
  <c r="BD784" s="1"/>
  <c r="BB815"/>
  <c r="BC815" s="1"/>
  <c r="BD815" s="1"/>
  <c r="BB829"/>
  <c r="BC829" s="1"/>
  <c r="BD829" s="1"/>
  <c r="BB831"/>
  <c r="BC831" s="1"/>
  <c r="BD831" s="1"/>
  <c r="BB845"/>
  <c r="BC845" s="1"/>
  <c r="BD845" s="1"/>
  <c r="BB847"/>
  <c r="BC847" s="1"/>
  <c r="BD847" s="1"/>
  <c r="BB861"/>
  <c r="BC861" s="1"/>
  <c r="BD861" s="1"/>
  <c r="BB863"/>
  <c r="BC863" s="1"/>
  <c r="BD863" s="1"/>
  <c r="BB877"/>
  <c r="BC877" s="1"/>
  <c r="BD877" s="1"/>
  <c r="BB879"/>
  <c r="BC879" s="1"/>
  <c r="BD879" s="1"/>
  <c r="BB493"/>
  <c r="BC493" s="1"/>
  <c r="BD493" s="1"/>
  <c r="BB489"/>
  <c r="BC489" s="1"/>
  <c r="BD489" s="1"/>
  <c r="BB485"/>
  <c r="BC485" s="1"/>
  <c r="BD485" s="1"/>
  <c r="BB483"/>
  <c r="BC483" s="1"/>
  <c r="BD483" s="1"/>
  <c r="BB396"/>
  <c r="BC396" s="1"/>
  <c r="BD396" s="1"/>
  <c r="BB394"/>
  <c r="BC394" s="1"/>
  <c r="BD394" s="1"/>
  <c r="BB355"/>
  <c r="BC355" s="1"/>
  <c r="BD355" s="1"/>
  <c r="BB706"/>
  <c r="BC706" s="1"/>
  <c r="BD706" s="1"/>
  <c r="BB714"/>
  <c r="BC714" s="1"/>
  <c r="BD714" s="1"/>
  <c r="BB722"/>
  <c r="BC722" s="1"/>
  <c r="BD722" s="1"/>
  <c r="BB730"/>
  <c r="BC730" s="1"/>
  <c r="BD730" s="1"/>
  <c r="BB738"/>
  <c r="BC738" s="1"/>
  <c r="BD738" s="1"/>
  <c r="BB746"/>
  <c r="BC746" s="1"/>
  <c r="BD746" s="1"/>
  <c r="BB754"/>
  <c r="BC754" s="1"/>
  <c r="BD754" s="1"/>
  <c r="BB762"/>
  <c r="BC762" s="1"/>
  <c r="BD762" s="1"/>
  <c r="BB770"/>
  <c r="BC770" s="1"/>
  <c r="BD770" s="1"/>
  <c r="BB778"/>
  <c r="BC778" s="1"/>
  <c r="BD778" s="1"/>
  <c r="BB786"/>
  <c r="BC786" s="1"/>
  <c r="BD786" s="1"/>
  <c r="BB798"/>
  <c r="BC798" s="1"/>
  <c r="BD798" s="1"/>
  <c r="BB800"/>
  <c r="BC800" s="1"/>
  <c r="BD800" s="1"/>
  <c r="BB802"/>
  <c r="BC802" s="1"/>
  <c r="BD802" s="1"/>
  <c r="BB804"/>
  <c r="BC804" s="1"/>
  <c r="BD804" s="1"/>
  <c r="BB806"/>
  <c r="BC806" s="1"/>
  <c r="BD806" s="1"/>
  <c r="BB818"/>
  <c r="BC818" s="1"/>
  <c r="BD818" s="1"/>
  <c r="BB826"/>
  <c r="BC826" s="1"/>
  <c r="BD826" s="1"/>
  <c r="BB834"/>
  <c r="BC834" s="1"/>
  <c r="BD834" s="1"/>
  <c r="BB842"/>
  <c r="BC842" s="1"/>
  <c r="BD842" s="1"/>
  <c r="BB850"/>
  <c r="BC850" s="1"/>
  <c r="BD850" s="1"/>
  <c r="BB858"/>
  <c r="BC858" s="1"/>
  <c r="BD858" s="1"/>
  <c r="BB866"/>
  <c r="BC866" s="1"/>
  <c r="BD866" s="1"/>
  <c r="BB874"/>
  <c r="BC874" s="1"/>
  <c r="BD874" s="1"/>
  <c r="BB882"/>
  <c r="BC882" s="1"/>
  <c r="BD882" s="1"/>
  <c r="BB890"/>
  <c r="BC890" s="1"/>
  <c r="BD890" s="1"/>
  <c r="BB460"/>
  <c r="BC460" s="1"/>
  <c r="BD460" s="1"/>
  <c r="BB458"/>
  <c r="BC458" s="1"/>
  <c r="BD458" s="1"/>
  <c r="BB337"/>
  <c r="BC337" s="1"/>
  <c r="BD337" s="1"/>
  <c r="BB705"/>
  <c r="BC705" s="1"/>
  <c r="BD705" s="1"/>
  <c r="BB713"/>
  <c r="BC713" s="1"/>
  <c r="BD713" s="1"/>
  <c r="BB721"/>
  <c r="BC721" s="1"/>
  <c r="BD721" s="1"/>
  <c r="BB729"/>
  <c r="BC729" s="1"/>
  <c r="BD729" s="1"/>
  <c r="BB737"/>
  <c r="BC737" s="1"/>
  <c r="BD737" s="1"/>
  <c r="BB745"/>
  <c r="BC745" s="1"/>
  <c r="BD745" s="1"/>
  <c r="BB753"/>
  <c r="BC753" s="1"/>
  <c r="BD753" s="1"/>
  <c r="BB761"/>
  <c r="BC761" s="1"/>
  <c r="BD761" s="1"/>
  <c r="BB769"/>
  <c r="BC769" s="1"/>
  <c r="BD769" s="1"/>
  <c r="BB777"/>
  <c r="BC777" s="1"/>
  <c r="BD777" s="1"/>
  <c r="BB785"/>
  <c r="BC785" s="1"/>
  <c r="BD785" s="1"/>
  <c r="BB793"/>
  <c r="BC793" s="1"/>
  <c r="BD793" s="1"/>
  <c r="BB817"/>
  <c r="BC817" s="1"/>
  <c r="BD817" s="1"/>
  <c r="BB825"/>
  <c r="BC825" s="1"/>
  <c r="BD825" s="1"/>
  <c r="BB833"/>
  <c r="BC833" s="1"/>
  <c r="BD833" s="1"/>
  <c r="BB841"/>
  <c r="BC841" s="1"/>
  <c r="BD841" s="1"/>
  <c r="BB849"/>
  <c r="BC849" s="1"/>
  <c r="BD849" s="1"/>
  <c r="BB857"/>
  <c r="BC857" s="1"/>
  <c r="BD857" s="1"/>
  <c r="BB865"/>
  <c r="BC865" s="1"/>
  <c r="BD865" s="1"/>
  <c r="BB873"/>
  <c r="BC873" s="1"/>
  <c r="BD873" s="1"/>
  <c r="BB881"/>
  <c r="BC881" s="1"/>
  <c r="BD881" s="1"/>
  <c r="BB889"/>
  <c r="BC889" s="1"/>
  <c r="BD889" s="1"/>
  <c r="BB476"/>
  <c r="BC476" s="1"/>
  <c r="BD476" s="1"/>
  <c r="BB445"/>
  <c r="BC445" s="1"/>
  <c r="BD445" s="1"/>
  <c r="BB435"/>
  <c r="BC435" s="1"/>
  <c r="BD435" s="1"/>
  <c r="BB412"/>
  <c r="BC412" s="1"/>
  <c r="BD412" s="1"/>
  <c r="BB381"/>
  <c r="BC381" s="1"/>
  <c r="BD381" s="1"/>
  <c r="BB371"/>
  <c r="BC371" s="1"/>
  <c r="BD371" s="1"/>
  <c r="BB346"/>
  <c r="BC346" s="1"/>
  <c r="BD346" s="1"/>
  <c r="BB477"/>
  <c r="BC477" s="1"/>
  <c r="BD477" s="1"/>
  <c r="BB473"/>
  <c r="BC473" s="1"/>
  <c r="BD473" s="1"/>
  <c r="BB469"/>
  <c r="BC469" s="1"/>
  <c r="BD469" s="1"/>
  <c r="BB467"/>
  <c r="BC467" s="1"/>
  <c r="BD467" s="1"/>
  <c r="BB444"/>
  <c r="BC444" s="1"/>
  <c r="BD444" s="1"/>
  <c r="BB442"/>
  <c r="BC442" s="1"/>
  <c r="BD442" s="1"/>
  <c r="BB413"/>
  <c r="BC413" s="1"/>
  <c r="BD413" s="1"/>
  <c r="BB409"/>
  <c r="BC409" s="1"/>
  <c r="BD409" s="1"/>
  <c r="BB405"/>
  <c r="BC405" s="1"/>
  <c r="BD405" s="1"/>
  <c r="BB403"/>
  <c r="BC403" s="1"/>
  <c r="BD403" s="1"/>
  <c r="BB380"/>
  <c r="BC380" s="1"/>
  <c r="BD380" s="1"/>
  <c r="BB378"/>
  <c r="BC378" s="1"/>
  <c r="BD378" s="1"/>
  <c r="BB349"/>
  <c r="BC349" s="1"/>
  <c r="BD349" s="1"/>
  <c r="BB345"/>
  <c r="BC345" s="1"/>
  <c r="BD345" s="1"/>
  <c r="BB341"/>
  <c r="BC341" s="1"/>
  <c r="BD341" s="1"/>
  <c r="BB339"/>
  <c r="BC339" s="1"/>
  <c r="BD339" s="1"/>
  <c r="BB810"/>
  <c r="BC810" s="1"/>
  <c r="BD810" s="1"/>
  <c r="BB812"/>
  <c r="BC812" s="1"/>
  <c r="BD812" s="1"/>
  <c r="BB474"/>
  <c r="BC474" s="1"/>
  <c r="BD474" s="1"/>
  <c r="BB441"/>
  <c r="BC441" s="1"/>
  <c r="BD441" s="1"/>
  <c r="BB437"/>
  <c r="BC437" s="1"/>
  <c r="BD437" s="1"/>
  <c r="BB410"/>
  <c r="BC410" s="1"/>
  <c r="BD410" s="1"/>
  <c r="BB377"/>
  <c r="BC377" s="1"/>
  <c r="BD377" s="1"/>
  <c r="BB373"/>
  <c r="BC373" s="1"/>
  <c r="BD373" s="1"/>
  <c r="BB348"/>
  <c r="BC348" s="1"/>
  <c r="BD348" s="1"/>
  <c r="BB492"/>
  <c r="BC492" s="1"/>
  <c r="BD492" s="1"/>
  <c r="BB490"/>
  <c r="BC490" s="1"/>
  <c r="BD490" s="1"/>
  <c r="BB461"/>
  <c r="BC461" s="1"/>
  <c r="BD461" s="1"/>
  <c r="BB457"/>
  <c r="BC457" s="1"/>
  <c r="BD457" s="1"/>
  <c r="BB453"/>
  <c r="BC453" s="1"/>
  <c r="BD453" s="1"/>
  <c r="BB451"/>
  <c r="BC451" s="1"/>
  <c r="BD451" s="1"/>
  <c r="BB428"/>
  <c r="BC428" s="1"/>
  <c r="BD428" s="1"/>
  <c r="BB426"/>
  <c r="BC426" s="1"/>
  <c r="BD426" s="1"/>
  <c r="BB397"/>
  <c r="BC397" s="1"/>
  <c r="BD397" s="1"/>
  <c r="BB393"/>
  <c r="BC393" s="1"/>
  <c r="BD393" s="1"/>
  <c r="BB389"/>
  <c r="BC389" s="1"/>
  <c r="BD389" s="1"/>
  <c r="BB387"/>
  <c r="BC387" s="1"/>
  <c r="BD387" s="1"/>
  <c r="BB364"/>
  <c r="BC364" s="1"/>
  <c r="BD364" s="1"/>
  <c r="BB362"/>
  <c r="BC362" s="1"/>
  <c r="BD362" s="1"/>
  <c r="BB333"/>
  <c r="BC333" s="1"/>
  <c r="BD333" s="1"/>
  <c r="BB494"/>
  <c r="BC494" s="1"/>
  <c r="BD494" s="1"/>
  <c r="BB478"/>
  <c r="BC478" s="1"/>
  <c r="BD478" s="1"/>
  <c r="BB471"/>
  <c r="BC471" s="1"/>
  <c r="BD471" s="1"/>
  <c r="BB464"/>
  <c r="BC464" s="1"/>
  <c r="BD464" s="1"/>
  <c r="BB455"/>
  <c r="BC455" s="1"/>
  <c r="BD455" s="1"/>
  <c r="BB448"/>
  <c r="BC448" s="1"/>
  <c r="BD448" s="1"/>
  <c r="BB439"/>
  <c r="BC439" s="1"/>
  <c r="BD439" s="1"/>
  <c r="BB430"/>
  <c r="BC430" s="1"/>
  <c r="BD430" s="1"/>
  <c r="BB414"/>
  <c r="BC414" s="1"/>
  <c r="BD414" s="1"/>
  <c r="BB407"/>
  <c r="BC407" s="1"/>
  <c r="BD407" s="1"/>
  <c r="BB400"/>
  <c r="BC400" s="1"/>
  <c r="BD400" s="1"/>
  <c r="BB391"/>
  <c r="BC391" s="1"/>
  <c r="BD391" s="1"/>
  <c r="BB382"/>
  <c r="BC382" s="1"/>
  <c r="BD382" s="1"/>
  <c r="BB368"/>
  <c r="BC368" s="1"/>
  <c r="BD368" s="1"/>
  <c r="BB350"/>
  <c r="BC350" s="1"/>
  <c r="BD350" s="1"/>
  <c r="BB334"/>
  <c r="BC334" s="1"/>
  <c r="BD334" s="1"/>
  <c r="BB488"/>
  <c r="BC488" s="1"/>
  <c r="BD488" s="1"/>
  <c r="BB486"/>
  <c r="BC486" s="1"/>
  <c r="BD486" s="1"/>
  <c r="BB479"/>
  <c r="BC479" s="1"/>
  <c r="BD479" s="1"/>
  <c r="BB472"/>
  <c r="BC472" s="1"/>
  <c r="BD472" s="1"/>
  <c r="BB470"/>
  <c r="BC470" s="1"/>
  <c r="BD470" s="1"/>
  <c r="BB463"/>
  <c r="BC463" s="1"/>
  <c r="BD463" s="1"/>
  <c r="BB456"/>
  <c r="BC456" s="1"/>
  <c r="BD456" s="1"/>
  <c r="BB454"/>
  <c r="BC454" s="1"/>
  <c r="BD454" s="1"/>
  <c r="BB447"/>
  <c r="BC447" s="1"/>
  <c r="BD447" s="1"/>
  <c r="BB440"/>
  <c r="BC440" s="1"/>
  <c r="BD440" s="1"/>
  <c r="BB438"/>
  <c r="BC438" s="1"/>
  <c r="BD438" s="1"/>
  <c r="BB431"/>
  <c r="BC431" s="1"/>
  <c r="BD431" s="1"/>
  <c r="BB424"/>
  <c r="BC424" s="1"/>
  <c r="BD424" s="1"/>
  <c r="BB422"/>
  <c r="BC422" s="1"/>
  <c r="BD422" s="1"/>
  <c r="BB415"/>
  <c r="BC415" s="1"/>
  <c r="BD415" s="1"/>
  <c r="BB408"/>
  <c r="BC408" s="1"/>
  <c r="BD408" s="1"/>
  <c r="BB406"/>
  <c r="BC406" s="1"/>
  <c r="BD406" s="1"/>
  <c r="BB399"/>
  <c r="BC399" s="1"/>
  <c r="BD399" s="1"/>
  <c r="BB392"/>
  <c r="BC392" s="1"/>
  <c r="BD392" s="1"/>
  <c r="BB390"/>
  <c r="BC390" s="1"/>
  <c r="BD390" s="1"/>
  <c r="BB383"/>
  <c r="BC383" s="1"/>
  <c r="BD383" s="1"/>
  <c r="BB376"/>
  <c r="BC376" s="1"/>
  <c r="BD376" s="1"/>
  <c r="BB374"/>
  <c r="BC374" s="1"/>
  <c r="BD374" s="1"/>
  <c r="BB367"/>
  <c r="BC367" s="1"/>
  <c r="BD367" s="1"/>
  <c r="BB360"/>
  <c r="BC360" s="1"/>
  <c r="BD360" s="1"/>
  <c r="BB358"/>
  <c r="BC358" s="1"/>
  <c r="BD358" s="1"/>
  <c r="BB351"/>
  <c r="BC351" s="1"/>
  <c r="BD351" s="1"/>
  <c r="BB344"/>
  <c r="BC344" s="1"/>
  <c r="BD344" s="1"/>
  <c r="BB342"/>
  <c r="BC342" s="1"/>
  <c r="BD342" s="1"/>
  <c r="BB335"/>
  <c r="BC335" s="1"/>
  <c r="BD335" s="1"/>
  <c r="BB487"/>
  <c r="BC487" s="1"/>
  <c r="BD487" s="1"/>
  <c r="BB480"/>
  <c r="BC480" s="1"/>
  <c r="BD480" s="1"/>
  <c r="BB462"/>
  <c r="BC462" s="1"/>
  <c r="BD462" s="1"/>
  <c r="BB446"/>
  <c r="BC446" s="1"/>
  <c r="BD446" s="1"/>
  <c r="BB432"/>
  <c r="BC432" s="1"/>
  <c r="BD432" s="1"/>
  <c r="BB423"/>
  <c r="BC423" s="1"/>
  <c r="BD423" s="1"/>
  <c r="BB416"/>
  <c r="BC416" s="1"/>
  <c r="BD416" s="1"/>
  <c r="BB398"/>
  <c r="BC398" s="1"/>
  <c r="BD398" s="1"/>
  <c r="BB384"/>
  <c r="BC384" s="1"/>
  <c r="BD384" s="1"/>
  <c r="BB375"/>
  <c r="BC375" s="1"/>
  <c r="BD375" s="1"/>
  <c r="BB366"/>
  <c r="BC366" s="1"/>
  <c r="BD366" s="1"/>
  <c r="BB359"/>
  <c r="BC359" s="1"/>
  <c r="BD359" s="1"/>
  <c r="BB352"/>
  <c r="BC352" s="1"/>
  <c r="BD352" s="1"/>
  <c r="BB343"/>
  <c r="BC343" s="1"/>
  <c r="BD343" s="1"/>
  <c r="BB336"/>
  <c r="BC336" s="1"/>
  <c r="BD336" s="1"/>
  <c r="BB491"/>
  <c r="BC491" s="1"/>
  <c r="BD491" s="1"/>
  <c r="BB484"/>
  <c r="BC484" s="1"/>
  <c r="BD484" s="1"/>
  <c r="BB482"/>
  <c r="BC482" s="1"/>
  <c r="BD482" s="1"/>
  <c r="BB475"/>
  <c r="BC475" s="1"/>
  <c r="BD475" s="1"/>
  <c r="BB468"/>
  <c r="BC468" s="1"/>
  <c r="BD468" s="1"/>
  <c r="BB466"/>
  <c r="BC466" s="1"/>
  <c r="BD466" s="1"/>
  <c r="BB459"/>
  <c r="BC459" s="1"/>
  <c r="BD459" s="1"/>
  <c r="BB452"/>
  <c r="BC452" s="1"/>
  <c r="BD452" s="1"/>
  <c r="BB450"/>
  <c r="BC450" s="1"/>
  <c r="BD450" s="1"/>
  <c r="BB443"/>
  <c r="BC443" s="1"/>
  <c r="BD443" s="1"/>
  <c r="BB436"/>
  <c r="BC436" s="1"/>
  <c r="BD436" s="1"/>
  <c r="BB434"/>
  <c r="BC434" s="1"/>
  <c r="BD434" s="1"/>
  <c r="BB427"/>
  <c r="BC427" s="1"/>
  <c r="BD427" s="1"/>
  <c r="BB420"/>
  <c r="BC420" s="1"/>
  <c r="BD420" s="1"/>
  <c r="BB418"/>
  <c r="BC418" s="1"/>
  <c r="BD418" s="1"/>
  <c r="BB411"/>
  <c r="BC411" s="1"/>
  <c r="BD411" s="1"/>
  <c r="BB404"/>
  <c r="BC404" s="1"/>
  <c r="BD404" s="1"/>
  <c r="BB402"/>
  <c r="BC402" s="1"/>
  <c r="BD402" s="1"/>
  <c r="BB395"/>
  <c r="BC395" s="1"/>
  <c r="BD395" s="1"/>
  <c r="BB388"/>
  <c r="BC388" s="1"/>
  <c r="BD388" s="1"/>
  <c r="BB386"/>
  <c r="BC386" s="1"/>
  <c r="BD386" s="1"/>
  <c r="BB379"/>
  <c r="BC379" s="1"/>
  <c r="BD379" s="1"/>
  <c r="BB372"/>
  <c r="BC372" s="1"/>
  <c r="BD372" s="1"/>
  <c r="BB370"/>
  <c r="BC370" s="1"/>
  <c r="BD370" s="1"/>
  <c r="BB363"/>
  <c r="BC363" s="1"/>
  <c r="BD363" s="1"/>
  <c r="BB356"/>
  <c r="BC356" s="1"/>
  <c r="BD356" s="1"/>
  <c r="BB354"/>
  <c r="BC354" s="1"/>
  <c r="BD354" s="1"/>
  <c r="BB347"/>
  <c r="BC347" s="1"/>
  <c r="BD347" s="1"/>
  <c r="BB340"/>
  <c r="BC340" s="1"/>
  <c r="BD340" s="1"/>
  <c r="BB338"/>
  <c r="BC338" s="1"/>
  <c r="BD338" s="1"/>
  <c r="BB331"/>
  <c r="BC331" s="1"/>
  <c r="BD331" s="1"/>
  <c r="BB329"/>
  <c r="BC329" s="1"/>
  <c r="BD329" s="1"/>
  <c r="BB327"/>
  <c r="BC327" s="1"/>
  <c r="BD327" s="1"/>
  <c r="BB325"/>
  <c r="BC325" s="1"/>
  <c r="BD325" s="1"/>
  <c r="BB323"/>
  <c r="BC323" s="1"/>
  <c r="BD323" s="1"/>
  <c r="BB321"/>
  <c r="BC321" s="1"/>
  <c r="BD321" s="1"/>
  <c r="BB319"/>
  <c r="BC319" s="1"/>
  <c r="BD319" s="1"/>
  <c r="BB317"/>
  <c r="BC317" s="1"/>
  <c r="BD317" s="1"/>
  <c r="BB315"/>
  <c r="BC315" s="1"/>
  <c r="BD315" s="1"/>
  <c r="BB313"/>
  <c r="BC313" s="1"/>
  <c r="BD313" s="1"/>
  <c r="BB311"/>
  <c r="BC311" s="1"/>
  <c r="BD311" s="1"/>
  <c r="BB309"/>
  <c r="BC309" s="1"/>
  <c r="BD309" s="1"/>
  <c r="BB307"/>
  <c r="BC307" s="1"/>
  <c r="BD307" s="1"/>
  <c r="BB305"/>
  <c r="BC305" s="1"/>
  <c r="BD305" s="1"/>
  <c r="BB303"/>
  <c r="BC303" s="1"/>
  <c r="BD303" s="1"/>
  <c r="BB301"/>
  <c r="BC301" s="1"/>
  <c r="BD301" s="1"/>
  <c r="BB299"/>
  <c r="BC299" s="1"/>
  <c r="BD299" s="1"/>
  <c r="BB297"/>
  <c r="BC297" s="1"/>
  <c r="BD297" s="1"/>
  <c r="BB295"/>
  <c r="BC295" s="1"/>
  <c r="BD295" s="1"/>
  <c r="BB293"/>
  <c r="BC293" s="1"/>
  <c r="BD293" s="1"/>
  <c r="BB291"/>
  <c r="BC291" s="1"/>
  <c r="BD291" s="1"/>
  <c r="BB289"/>
  <c r="BC289" s="1"/>
  <c r="BD289" s="1"/>
  <c r="BB287"/>
  <c r="BC287" s="1"/>
  <c r="BD287" s="1"/>
  <c r="BB285"/>
  <c r="BC285" s="1"/>
  <c r="BD285" s="1"/>
  <c r="BB330"/>
  <c r="BC330" s="1"/>
  <c r="BD330" s="1"/>
  <c r="BB328"/>
  <c r="BC328" s="1"/>
  <c r="BD328" s="1"/>
  <c r="BB326"/>
  <c r="BC326" s="1"/>
  <c r="BD326" s="1"/>
  <c r="BB324"/>
  <c r="BC324" s="1"/>
  <c r="BD324" s="1"/>
  <c r="BB322"/>
  <c r="BC322" s="1"/>
  <c r="BD322" s="1"/>
  <c r="BB320"/>
  <c r="BC320" s="1"/>
  <c r="BD320" s="1"/>
  <c r="BB318"/>
  <c r="BC318" s="1"/>
  <c r="BD318" s="1"/>
  <c r="BB316"/>
  <c r="BC316" s="1"/>
  <c r="BD316" s="1"/>
  <c r="BB314"/>
  <c r="BC314" s="1"/>
  <c r="BD314" s="1"/>
  <c r="BB312"/>
  <c r="BC312" s="1"/>
  <c r="BD312" s="1"/>
  <c r="BB310"/>
  <c r="BC310" s="1"/>
  <c r="BD310" s="1"/>
  <c r="BB308"/>
  <c r="BC308" s="1"/>
  <c r="BD308" s="1"/>
  <c r="BB306"/>
  <c r="BC306" s="1"/>
  <c r="BD306" s="1"/>
  <c r="BB304"/>
  <c r="BC304" s="1"/>
  <c r="BD304" s="1"/>
  <c r="BB302"/>
  <c r="BC302" s="1"/>
  <c r="BD302" s="1"/>
  <c r="BB300"/>
  <c r="BC300" s="1"/>
  <c r="BD300" s="1"/>
  <c r="BB298"/>
  <c r="BC298" s="1"/>
  <c r="BD298" s="1"/>
  <c r="BB296"/>
  <c r="BC296" s="1"/>
  <c r="BD296" s="1"/>
  <c r="BB294"/>
  <c r="BC294" s="1"/>
  <c r="BD294" s="1"/>
  <c r="BB292"/>
  <c r="BC292" s="1"/>
  <c r="BD292" s="1"/>
  <c r="BB290"/>
  <c r="BC290" s="1"/>
  <c r="BD290" s="1"/>
  <c r="BB288"/>
  <c r="BC288" s="1"/>
  <c r="BD288" s="1"/>
  <c r="BB286"/>
  <c r="BC286" s="1"/>
  <c r="BD286" s="1"/>
  <c r="L33" i="11" l="1"/>
  <c r="L32"/>
  <c r="L36"/>
  <c r="L35"/>
  <c r="L34"/>
  <c r="K36"/>
  <c r="J36"/>
  <c r="I36"/>
  <c r="H36"/>
  <c r="G36"/>
  <c r="K35"/>
  <c r="J35"/>
  <c r="I35"/>
  <c r="H35"/>
  <c r="G35"/>
  <c r="K34"/>
  <c r="J34"/>
  <c r="I34"/>
  <c r="H34"/>
  <c r="G34"/>
  <c r="K33"/>
  <c r="J33"/>
  <c r="I33"/>
  <c r="H33"/>
  <c r="G33"/>
  <c r="J32"/>
  <c r="I32"/>
  <c r="H32"/>
  <c r="G32"/>
  <c r="G15"/>
  <c r="L22"/>
  <c r="L21"/>
  <c r="L20"/>
  <c r="L19"/>
  <c r="L18"/>
  <c r="L17"/>
  <c r="L16"/>
  <c r="L15"/>
  <c r="K22"/>
  <c r="K21"/>
  <c r="K20"/>
  <c r="K19"/>
  <c r="K18"/>
  <c r="K17"/>
  <c r="K16"/>
  <c r="K15"/>
  <c r="J22"/>
  <c r="J21"/>
  <c r="J20"/>
  <c r="J19"/>
  <c r="J18"/>
  <c r="J17"/>
  <c r="J16"/>
  <c r="J15"/>
  <c r="I22"/>
  <c r="I21"/>
  <c r="I20"/>
  <c r="I19"/>
  <c r="I18"/>
  <c r="I17"/>
  <c r="I16"/>
  <c r="I15"/>
  <c r="H22"/>
  <c r="H21"/>
  <c r="H20"/>
  <c r="H19"/>
  <c r="H18"/>
  <c r="H17"/>
  <c r="H16"/>
  <c r="H15"/>
  <c r="G22"/>
  <c r="G21"/>
  <c r="G20"/>
  <c r="G19"/>
  <c r="G18"/>
  <c r="G17"/>
  <c r="G16"/>
  <c r="K24"/>
  <c r="L23"/>
  <c r="J23"/>
  <c r="I23"/>
  <c r="L24"/>
  <c r="H23"/>
  <c r="K23"/>
  <c r="J24"/>
  <c r="I24"/>
  <c r="G25"/>
  <c r="L25"/>
  <c r="H25"/>
  <c r="J25"/>
  <c r="K25"/>
  <c r="L26"/>
  <c r="K26"/>
  <c r="I26"/>
  <c r="G24"/>
  <c r="G23"/>
  <c r="H26"/>
  <c r="G26"/>
  <c r="H24"/>
  <c r="I25"/>
  <c r="J26"/>
  <c r="H37" l="1"/>
  <c r="K37"/>
  <c r="G37"/>
  <c r="J37"/>
  <c r="L37"/>
  <c r="I37"/>
</calcChain>
</file>

<file path=xl/comments1.xml><?xml version="1.0" encoding="utf-8"?>
<comments xmlns="http://schemas.openxmlformats.org/spreadsheetml/2006/main">
  <authors>
    <author>Balemi, Tesfaye (CIMMYT)</author>
    <author>Hika , Diriba (CIMMYT)</author>
  </authors>
  <commentList>
    <comment ref="AZ794" authorId="0">
      <text>
        <r>
          <rPr>
            <b/>
            <sz val="9"/>
            <color indexed="81"/>
            <rFont val="Tahoma"/>
            <family val="2"/>
          </rPr>
          <t>Balemi, Tesfaye (CIMMYT):</t>
        </r>
        <r>
          <rPr>
            <sz val="9"/>
            <color indexed="81"/>
            <rFont val="Tahoma"/>
            <family val="2"/>
          </rPr>
          <t xml:space="preserve">
considered normal shelling%</t>
        </r>
      </text>
    </comment>
    <comment ref="AZ796" authorId="0">
      <text>
        <r>
          <rPr>
            <b/>
            <sz val="9"/>
            <color indexed="81"/>
            <rFont val="Tahoma"/>
            <family val="2"/>
          </rPr>
          <t>Balemi, Tesfaye (CIMMYT):</t>
        </r>
        <r>
          <rPr>
            <sz val="9"/>
            <color indexed="81"/>
            <rFont val="Tahoma"/>
            <family val="2"/>
          </rPr>
          <t xml:space="preserve">
normal shelling% considered</t>
        </r>
      </text>
    </comment>
    <comment ref="AW801" authorId="1">
      <text>
        <r>
          <rPr>
            <b/>
            <sz val="9"/>
            <color indexed="81"/>
            <rFont val="Tahoma"/>
            <family val="2"/>
          </rPr>
          <t>Hika , Diriba (CIMMYT):</t>
        </r>
        <r>
          <rPr>
            <sz val="9"/>
            <color indexed="81"/>
            <rFont val="Tahoma"/>
            <family val="2"/>
          </rPr>
          <t xml:space="preserve">
original 0.66 and reweighed </t>
        </r>
      </text>
    </comment>
    <comment ref="AW806" authorId="1">
      <text>
        <r>
          <rPr>
            <b/>
            <sz val="9"/>
            <color indexed="81"/>
            <rFont val="Tahoma"/>
            <family val="2"/>
          </rPr>
          <t>Hika , Diriba (CIMMYT):</t>
        </r>
        <r>
          <rPr>
            <sz val="9"/>
            <color indexed="81"/>
            <rFont val="Tahoma"/>
            <family val="2"/>
          </rPr>
          <t xml:space="preserve">
original 0.76</t>
        </r>
      </text>
    </comment>
    <comment ref="AZ808" authorId="0">
      <text>
        <r>
          <rPr>
            <b/>
            <sz val="9"/>
            <color indexed="81"/>
            <rFont val="Tahoma"/>
            <family val="2"/>
          </rPr>
          <t>Balemi, Tesfaye (CIMMYT):</t>
        </r>
        <r>
          <rPr>
            <sz val="9"/>
            <color indexed="81"/>
            <rFont val="Tahoma"/>
            <family val="2"/>
          </rPr>
          <t xml:space="preserve">
normal shelling% considered</t>
        </r>
      </text>
    </comment>
    <comment ref="AZ814" authorId="0">
      <text>
        <r>
          <rPr>
            <b/>
            <sz val="9"/>
            <color indexed="81"/>
            <rFont val="Tahoma"/>
            <family val="2"/>
          </rPr>
          <t>Balemi, Tesfaye (CIMMYT):</t>
        </r>
        <r>
          <rPr>
            <sz val="9"/>
            <color indexed="81"/>
            <rFont val="Tahoma"/>
            <family val="2"/>
          </rPr>
          <t xml:space="preserve">
normal shelling% considered</t>
        </r>
      </text>
    </comment>
  </commentList>
</comments>
</file>

<file path=xl/sharedStrings.xml><?xml version="1.0" encoding="utf-8"?>
<sst xmlns="http://schemas.openxmlformats.org/spreadsheetml/2006/main" count="7449" uniqueCount="747">
  <si>
    <t>Code</t>
  </si>
  <si>
    <t>Control</t>
  </si>
  <si>
    <t>PK (-N)</t>
  </si>
  <si>
    <t>NK (-P)</t>
  </si>
  <si>
    <t>NP (-K)</t>
  </si>
  <si>
    <t>NPK</t>
  </si>
  <si>
    <t>NPK+Ca+Mg+Zn+B</t>
  </si>
  <si>
    <t>Treatment</t>
  </si>
  <si>
    <t>Moisture adjustment</t>
  </si>
  <si>
    <t>shelling factor</t>
  </si>
  <si>
    <t>Location</t>
  </si>
  <si>
    <t>District</t>
  </si>
  <si>
    <t>Bako</t>
  </si>
  <si>
    <t>Jimma</t>
  </si>
  <si>
    <t>Year</t>
  </si>
  <si>
    <t>Grain Yield (kg/ha)</t>
  </si>
  <si>
    <t>S/N</t>
  </si>
  <si>
    <t>Grain moisture content(%)</t>
  </si>
  <si>
    <t>Latitude     (Decimal Degrees)</t>
  </si>
  <si>
    <t>Longitude (Decimal Degrees)</t>
  </si>
  <si>
    <r>
      <t>Crop Stand (Number/18m</t>
    </r>
    <r>
      <rPr>
        <b/>
        <vertAlign val="superscript"/>
        <sz val="11"/>
        <rFont val="Calibri"/>
        <family val="2"/>
      </rPr>
      <t>2</t>
    </r>
    <r>
      <rPr>
        <b/>
        <sz val="11"/>
        <rFont val="Calibri"/>
        <family val="2"/>
      </rPr>
      <t>)</t>
    </r>
  </si>
  <si>
    <r>
      <t>Cob Weight  (kg/18m</t>
    </r>
    <r>
      <rPr>
        <b/>
        <vertAlign val="superscript"/>
        <sz val="11"/>
        <rFont val="Calibri"/>
        <family val="2"/>
      </rPr>
      <t>2</t>
    </r>
    <r>
      <rPr>
        <b/>
        <sz val="11"/>
        <rFont val="Calibri"/>
        <family val="2"/>
      </rPr>
      <t>)</t>
    </r>
  </si>
  <si>
    <r>
      <t>Biomass Weight(</t>
    </r>
    <r>
      <rPr>
        <b/>
        <sz val="11"/>
        <rFont val="Calibri"/>
        <family val="2"/>
      </rPr>
      <t>kg/18m</t>
    </r>
    <r>
      <rPr>
        <b/>
        <vertAlign val="superscript"/>
        <sz val="11"/>
        <rFont val="Calibri"/>
        <family val="2"/>
      </rPr>
      <t>2</t>
    </r>
    <r>
      <rPr>
        <b/>
        <sz val="11"/>
        <rFont val="Calibri"/>
        <family val="2"/>
      </rPr>
      <t>)</t>
    </r>
  </si>
  <si>
    <r>
      <t>Weight of      5 cobs(</t>
    </r>
    <r>
      <rPr>
        <b/>
        <sz val="11"/>
        <rFont val="Calibri"/>
        <family val="2"/>
      </rPr>
      <t>kg)</t>
    </r>
  </si>
  <si>
    <r>
      <t>Grain Wt of 5 cobs(</t>
    </r>
    <r>
      <rPr>
        <b/>
        <sz val="11"/>
        <rFont val="Calibri"/>
        <family val="2"/>
      </rPr>
      <t>kg)</t>
    </r>
  </si>
  <si>
    <r>
      <t>Grain Yield (kg/18m</t>
    </r>
    <r>
      <rPr>
        <b/>
        <vertAlign val="superscript"/>
        <sz val="12"/>
        <rFont val="Calibri"/>
        <family val="2"/>
      </rPr>
      <t>2</t>
    </r>
    <r>
      <rPr>
        <b/>
        <sz val="12"/>
        <rFont val="Calibri"/>
        <family val="2"/>
      </rPr>
      <t>)</t>
    </r>
  </si>
  <si>
    <t>Fresh Weight of stalk of 3 stalks(Kg)</t>
  </si>
  <si>
    <t>Altitude (m.a.s.l)</t>
  </si>
  <si>
    <t>JImma</t>
  </si>
  <si>
    <t>Variables</t>
  </si>
  <si>
    <t>Descriptions and Abbreviation</t>
  </si>
  <si>
    <t>unit</t>
  </si>
  <si>
    <t>Mean</t>
  </si>
  <si>
    <t>Median</t>
  </si>
  <si>
    <t>Minimum</t>
  </si>
  <si>
    <t>Maximum</t>
  </si>
  <si>
    <t>STDEV</t>
  </si>
  <si>
    <t>Missing Value</t>
  </si>
  <si>
    <r>
      <t>Cobs  (Number of Cobs/18m</t>
    </r>
    <r>
      <rPr>
        <b/>
        <vertAlign val="superscript"/>
        <sz val="11"/>
        <rFont val="Calibri"/>
        <family val="2"/>
      </rPr>
      <t>2</t>
    </r>
    <r>
      <rPr>
        <b/>
        <sz val="11"/>
        <rFont val="Calibri"/>
        <family val="2"/>
      </rPr>
      <t>)</t>
    </r>
  </si>
  <si>
    <t>Number</t>
  </si>
  <si>
    <t>Text</t>
  </si>
  <si>
    <t>Latitude</t>
  </si>
  <si>
    <t>Decimal degrees</t>
  </si>
  <si>
    <t>Longtude</t>
  </si>
  <si>
    <t>Altitude</t>
  </si>
  <si>
    <t>Meters (m)</t>
  </si>
  <si>
    <t>Name of the Location</t>
  </si>
  <si>
    <t>Name of the District</t>
  </si>
  <si>
    <t>Latitude (Decimal Degrees)</t>
  </si>
  <si>
    <t>Treatment (Control, PK, NK, NPK, NPK+Ca+Mg+Zn+B)</t>
  </si>
  <si>
    <t>Crop Stand Count in 18m2 (4mX4.5 m)</t>
  </si>
  <si>
    <t>No. of cobs in 18m2 (4mX4.5 m)</t>
  </si>
  <si>
    <t xml:space="preserve">Grain Moisture content at the time of measuring </t>
  </si>
  <si>
    <t>Percentage (%)</t>
  </si>
  <si>
    <t>Fresh weight of the biomass of 3 sampled stalk</t>
  </si>
  <si>
    <t>Shelling percentage factor</t>
  </si>
  <si>
    <t>Grain Moisture Adjustement factor</t>
  </si>
  <si>
    <t>Field weight Cobs per 18m2</t>
  </si>
  <si>
    <t>Biomass weight Cobs per 18m2</t>
  </si>
  <si>
    <t>Field Weight of 5 Cobs</t>
  </si>
  <si>
    <t>Grain Weight of 5 Cobs</t>
  </si>
  <si>
    <t>Date</t>
  </si>
  <si>
    <t>Farmers Name</t>
  </si>
  <si>
    <t>She-sharif Abba Dura</t>
  </si>
  <si>
    <t>Abba Jiyaad Abba Gissa</t>
  </si>
  <si>
    <t>Abba Neim Hajii Abba Gisa</t>
  </si>
  <si>
    <t>Amino Abba Giddi</t>
  </si>
  <si>
    <t>Haji Rashid Aaba Jabel</t>
  </si>
  <si>
    <t>Biya Abba Tamaam</t>
  </si>
  <si>
    <t>Abba Jabal Abba Waari</t>
  </si>
  <si>
    <t>Najib Abba Dura</t>
  </si>
  <si>
    <t>Abba Biya Abba Chebsa</t>
  </si>
  <si>
    <t>Abdo Abba Mecha Abba Wadi</t>
  </si>
  <si>
    <t>Wondimu Dadhi</t>
  </si>
  <si>
    <t>Abba Raya Haji</t>
  </si>
  <si>
    <t>Awel Hajii</t>
  </si>
  <si>
    <t>Aba Moga Aba Fogi</t>
  </si>
  <si>
    <t>Abba Temam Abba Fixa</t>
  </si>
  <si>
    <t>Abba Biya Aba Mecha</t>
  </si>
  <si>
    <t>Taju-she Aliyi</t>
  </si>
  <si>
    <t>Abba Biya Abba Garo</t>
  </si>
  <si>
    <t>Abba Temam Abba Diga</t>
  </si>
  <si>
    <t>Abba Fira Abba Mecha</t>
  </si>
  <si>
    <t>Nehim Abba Mecha</t>
  </si>
  <si>
    <t>Nasir Abba Gojam</t>
  </si>
  <si>
    <t>Najiib Abba Mecha</t>
  </si>
  <si>
    <t>Abdulmenan</t>
  </si>
  <si>
    <t>Duressa Kebede</t>
  </si>
  <si>
    <t>Bokore Ajema</t>
  </si>
  <si>
    <t>Shome Kitila</t>
  </si>
  <si>
    <t>Adde Teklu Tolessa</t>
  </si>
  <si>
    <t>Dhaba Wakuma</t>
  </si>
  <si>
    <t>Dereje Fikadu</t>
  </si>
  <si>
    <t>Birhanu Shifera</t>
  </si>
  <si>
    <t>Sewnet Duguma</t>
  </si>
  <si>
    <t>Shugute Aboma</t>
  </si>
  <si>
    <t>Shiferaw Desisa</t>
  </si>
  <si>
    <t>Wedajo Gobena</t>
  </si>
  <si>
    <t>Urgessa Gemeda</t>
  </si>
  <si>
    <t>Dandaa Olika</t>
  </si>
  <si>
    <t>Birasa Oluma</t>
  </si>
  <si>
    <t>Desalegn Gashu</t>
  </si>
  <si>
    <t>Lemesa Wegari</t>
  </si>
  <si>
    <t>Indalkachew Gutu</t>
  </si>
  <si>
    <t>Adugna Biru</t>
  </si>
  <si>
    <t>Diriba Bosho</t>
  </si>
  <si>
    <t>Geremew Olana</t>
  </si>
  <si>
    <t>Obsa Gudeta</t>
  </si>
  <si>
    <t>Desalegn Irena</t>
  </si>
  <si>
    <t>Kuli Xiqil</t>
  </si>
  <si>
    <t>Gobu Sayo</t>
  </si>
  <si>
    <t>Gambela Tare</t>
  </si>
  <si>
    <t>Sambo Kejo</t>
  </si>
  <si>
    <t>Ulmay Chala</t>
  </si>
  <si>
    <t>Dambi Dima</t>
  </si>
  <si>
    <t>Dambi Gobu</t>
  </si>
  <si>
    <t>Bechera Oda Gibe</t>
  </si>
  <si>
    <t>Sadan Kite</t>
  </si>
  <si>
    <t>Tulu Sangota</t>
  </si>
  <si>
    <t>Hoda Haro</t>
  </si>
  <si>
    <t>Peasant Association</t>
  </si>
  <si>
    <t>Waktola</t>
  </si>
  <si>
    <t>Liben</t>
  </si>
  <si>
    <t>Bahir  A/Jihad</t>
  </si>
  <si>
    <t>Kejelo</t>
  </si>
  <si>
    <t xml:space="preserve">Abdo  A/jihad </t>
  </si>
  <si>
    <t>Haider Temam</t>
  </si>
  <si>
    <t>Babo</t>
  </si>
  <si>
    <t>Omo Nada</t>
  </si>
  <si>
    <t>Sekoru</t>
  </si>
  <si>
    <t>Goro Sadan</t>
  </si>
  <si>
    <t>Tiro Afeta</t>
  </si>
  <si>
    <t>Kersa</t>
  </si>
  <si>
    <t>Ganda Girma</t>
  </si>
  <si>
    <t xml:space="preserve">Babo </t>
  </si>
  <si>
    <t>Kitim Bile</t>
  </si>
  <si>
    <t>Gudeta Bula</t>
  </si>
  <si>
    <t>Biso Gonbo</t>
  </si>
  <si>
    <t>Tikur Balto</t>
  </si>
  <si>
    <t>Merewa</t>
  </si>
  <si>
    <t>Name of the Peasant Association</t>
  </si>
  <si>
    <t>Name of the Farmer</t>
  </si>
  <si>
    <t>pH</t>
  </si>
  <si>
    <t>soil PH amount</t>
  </si>
  <si>
    <t>TN (%)</t>
  </si>
  <si>
    <t>Total nitrogen in the soil</t>
  </si>
  <si>
    <t>P (ppm) OR mg/kg soil</t>
  </si>
  <si>
    <t>OC (%)</t>
  </si>
  <si>
    <t>Organic Carbon content in the soil</t>
  </si>
  <si>
    <t>K (meq/1000g)</t>
  </si>
  <si>
    <t>Potassium content in the soil</t>
  </si>
  <si>
    <t>K (mg/kg soil)</t>
  </si>
  <si>
    <t>PRE_SOIL SAMPLE ANALYSIS</t>
  </si>
  <si>
    <t>DC Element</t>
  </si>
  <si>
    <t>Qualifier</t>
  </si>
  <si>
    <t>Required?</t>
  </si>
  <si>
    <t>Definition</t>
  </si>
  <si>
    <t>This file</t>
  </si>
  <si>
    <t>Title</t>
  </si>
  <si>
    <t>Title of resource</t>
  </si>
  <si>
    <t xml:space="preserve">Required </t>
  </si>
  <si>
    <t>Official or unofficial title of the document, data set, image, etc.</t>
  </si>
  <si>
    <t xml:space="preserve">Creator </t>
  </si>
  <si>
    <t>Name of resource creator</t>
  </si>
  <si>
    <t>Creators of the item—typically a person. Could be an organization in case of corporate authors (e.g. Center reports)</t>
  </si>
  <si>
    <t>Subject</t>
  </si>
  <si>
    <t>AGROVOC subject term</t>
  </si>
  <si>
    <t>Optional</t>
  </si>
  <si>
    <t>AGROVOC subject matter or research area</t>
  </si>
  <si>
    <t>Agronomy</t>
  </si>
  <si>
    <t>Description</t>
  </si>
  <si>
    <t>Abstract of work</t>
  </si>
  <si>
    <t>Required</t>
  </si>
  <si>
    <t>Abstract or other description of the item</t>
  </si>
  <si>
    <t>Variables &amp; observations</t>
  </si>
  <si>
    <t>Contributor</t>
  </si>
  <si>
    <t>CGIAR Center name</t>
  </si>
  <si>
    <t>Research Centers with which creator(s) are affiliated</t>
  </si>
  <si>
    <t>CIMMYT</t>
  </si>
  <si>
    <t>non-CGIAR entity name</t>
  </si>
  <si>
    <t>Required when applicable</t>
  </si>
  <si>
    <t>Non-CGIAR partner entity with which creator/s are affiliated</t>
  </si>
  <si>
    <t xml:space="preserve">CRP </t>
  </si>
  <si>
    <t>CGIAR Research Program with which the research is affiliated</t>
  </si>
  <si>
    <t>Maize</t>
  </si>
  <si>
    <t>Funding agency</t>
  </si>
  <si>
    <t>Funder, funding agency or sponsor</t>
  </si>
  <si>
    <t>BMGF</t>
  </si>
  <si>
    <t>Project</t>
  </si>
  <si>
    <t>Name of project with which the research is affiliated</t>
  </si>
  <si>
    <t>TAMASA</t>
  </si>
  <si>
    <t>Publication or creation date</t>
  </si>
  <si>
    <t>Publication, creation, end of trial, or issue date</t>
  </si>
  <si>
    <t>Type</t>
  </si>
  <si>
    <t>Type of resource</t>
  </si>
  <si>
    <t>Nature or genre of item/content; e.g., article, book chpt, poster, data set, audio etc</t>
  </si>
  <si>
    <t>Dataset</t>
  </si>
  <si>
    <t>Format</t>
  </si>
  <si>
    <t>File format</t>
  </si>
  <si>
    <t>File format of item e.g.: PDF; jpg etc.</t>
  </si>
  <si>
    <t>.XLS</t>
  </si>
  <si>
    <t>Language</t>
  </si>
  <si>
    <t xml:space="preserve">Language </t>
  </si>
  <si>
    <t>Language of the item; use ISO 639-1 (alpha-2) or ISO 639-2 (alpha-3).</t>
  </si>
  <si>
    <t>Relation</t>
  </si>
  <si>
    <t>Files related to resource</t>
  </si>
  <si>
    <t>Supplemental files, e.g. data sets related to publications or larger “whole” (book chapters etc)</t>
  </si>
  <si>
    <t>Coverage</t>
  </si>
  <si>
    <t>Region</t>
  </si>
  <si>
    <t>Supra-national areas (above country level) related to the item being described</t>
  </si>
  <si>
    <t>East  Africa</t>
  </si>
  <si>
    <t>Country</t>
  </si>
  <si>
    <t>Country/countries related to the data which was collected in resource</t>
  </si>
  <si>
    <t>Ethiopia</t>
  </si>
  <si>
    <t>Admin unit - level 1</t>
  </si>
  <si>
    <t>Sub-national administrative areas such as provinces, states, or districts</t>
  </si>
  <si>
    <t>Geospatial coordinates</t>
  </si>
  <si>
    <t>Coordinates or polygon points for boundaries of area where research was conducted (in decimal degrees)</t>
  </si>
  <si>
    <t>Start date of activity</t>
  </si>
  <si>
    <t>Chronological period: start date of activity described in resource</t>
  </si>
  <si>
    <t>End date of activity</t>
  </si>
  <si>
    <t>Chronological period: end date of activity described in resource</t>
  </si>
  <si>
    <t>Rights</t>
  </si>
  <si>
    <t>Terms of use</t>
  </si>
  <si>
    <t>Rights, licensing, IPR, or permission statement</t>
  </si>
  <si>
    <t>CIMMYT policy</t>
  </si>
  <si>
    <t>Contact</t>
  </si>
  <si>
    <t>Point of contact</t>
  </si>
  <si>
    <t>For data: email address for group or department to contact in case of questions</t>
  </si>
  <si>
    <t>Data citation</t>
  </si>
  <si>
    <t>28 variables; 402 observations</t>
  </si>
  <si>
    <t>Crop Stand (Number/18m2)</t>
  </si>
  <si>
    <t>Cobs                              (Number of Cobs/18m2)</t>
  </si>
  <si>
    <t>Cob Weight  (kg/18m2)</t>
  </si>
  <si>
    <t>Weight of      5 cobs(kg)</t>
  </si>
  <si>
    <t>Grain Wt of 5 cobs(kg)</t>
  </si>
  <si>
    <t>Grain Yield (kg/18m2)</t>
  </si>
  <si>
    <t xml:space="preserve">Location code </t>
  </si>
  <si>
    <t>Fresh Weight of 3 stalks(Kg)</t>
  </si>
  <si>
    <t>Shelling factor (P/O)</t>
  </si>
  <si>
    <t>Raw_data Harvest parameters</t>
  </si>
  <si>
    <t>Phosphrous content in the soil. Bray method</t>
  </si>
  <si>
    <t>Latitude 7.64-9.18; Longitude 36.91-37.36</t>
  </si>
  <si>
    <t>Grain Yield adjusted to 12.5% moisture per ha</t>
  </si>
  <si>
    <t>Grain Yield adjusted to 12.5% moisture per 18m2 (4mX4.5 m)</t>
  </si>
  <si>
    <t xml:space="preserve"> </t>
  </si>
  <si>
    <t>YYYY</t>
  </si>
  <si>
    <t>Alphanumeric</t>
  </si>
  <si>
    <t>Number per 18m2</t>
  </si>
  <si>
    <t>Kilogram (Kg) per 18m2</t>
  </si>
  <si>
    <t>Kilogram (Kg) per ha</t>
  </si>
  <si>
    <t>Percent</t>
  </si>
  <si>
    <t>ppm</t>
  </si>
  <si>
    <t>mg/kg soil</t>
  </si>
  <si>
    <t>meq/1000g</t>
  </si>
  <si>
    <t>percent</t>
  </si>
  <si>
    <t>Kilogram (Kg) of 3 stalks</t>
  </si>
  <si>
    <t>Kilogram (Kg) of 5 cobs</t>
  </si>
  <si>
    <t>Oromia Region, Bako and Jimma zones:  four districts (Omo Nada, Kersa, Bako Tibe, Gobu Sayo)</t>
  </si>
  <si>
    <t>Burka Asendabo</t>
  </si>
  <si>
    <t>She Nasir Abba Fita</t>
  </si>
  <si>
    <t>She Mehamed Abba Godu</t>
  </si>
  <si>
    <t>Nejib Abba Gero</t>
  </si>
  <si>
    <t>Awel Abba Mecha</t>
  </si>
  <si>
    <t>Abba Temam Abba Fita</t>
  </si>
  <si>
    <t>Mehamed Sani Abba Bulgu</t>
  </si>
  <si>
    <t>Abba Temam Abba Bora</t>
  </si>
  <si>
    <t>Abba Jebel Abba Dura</t>
  </si>
  <si>
    <t>Abba Biya Abba Gero</t>
  </si>
  <si>
    <t>Abba Jihad Abba Gobir</t>
  </si>
  <si>
    <t xml:space="preserve">Taju Abba Gero </t>
  </si>
  <si>
    <t>Abba Nezif Abba Gero</t>
  </si>
  <si>
    <t>Abba Jihad Abba Diga</t>
  </si>
  <si>
    <r>
      <t>pH(H</t>
    </r>
    <r>
      <rPr>
        <vertAlign val="subscript"/>
        <sz val="11"/>
        <color indexed="8"/>
        <rFont val="Calibri"/>
        <family val="2"/>
      </rPr>
      <t>2</t>
    </r>
    <r>
      <rPr>
        <sz val="11"/>
        <color indexed="8"/>
        <rFont val="Calibri"/>
        <family val="2"/>
      </rPr>
      <t>O)</t>
    </r>
  </si>
  <si>
    <t>N</t>
  </si>
  <si>
    <t>Ca</t>
  </si>
  <si>
    <t>Mg</t>
  </si>
  <si>
    <t>%SAND</t>
  </si>
  <si>
    <t>%SILT</t>
  </si>
  <si>
    <t>%CLAY</t>
  </si>
  <si>
    <t>% N</t>
  </si>
  <si>
    <t>% P</t>
  </si>
  <si>
    <t>% K</t>
  </si>
  <si>
    <t xml:space="preserve">% Ca </t>
  </si>
  <si>
    <t>% Mg</t>
  </si>
  <si>
    <t xml:space="preserve">ppm Zn </t>
  </si>
  <si>
    <t xml:space="preserve">EIAR/IPNI </t>
  </si>
  <si>
    <t>TAMASA_NOTs_Ethiopia_2015-2016</t>
  </si>
  <si>
    <t>Nutrient Ommission Trials (NOTs) conducted  in two zones (West Showa and Jimma) in Ethiopia in 2015 and 2016. Trials comprise six  nutrient management treatements, namely Control (zero fertilzer), PK, NK, PK, NPK, NPK+Ca+Mg+Zn+B. Trials were conducted on-farm with six  plots per farm. Observations include soil analysis (0-20cm),   biomass and grain yields</t>
  </si>
  <si>
    <t>Plot no.</t>
  </si>
  <si>
    <t>Treatment/Plot</t>
  </si>
  <si>
    <t>No fertilizer application. Used to measure grain yield as an indicator of the effective indigenous NPK supply from soil, rain water, crop residue and atmosphere.</t>
  </si>
  <si>
    <t>PK</t>
  </si>
  <si>
    <t>N omission plot with sufficient P and K amounts applied. Used to measure grain yield as an indicator of the effective indigenous N supply from soil, rain water, crop residue and atmosphere.</t>
  </si>
  <si>
    <t>NK</t>
  </si>
  <si>
    <t>P omission plot with sufficient N and K amounts applied. Used to measure grain yield as an indicator of the effective indigenous P supply from soil, rain water, crop residue and atmosphere.</t>
  </si>
  <si>
    <t>NP</t>
  </si>
  <si>
    <t>K omission plot with sufficient N and P amounts applied. Used to measure grain yield as an indicator of the effective indigenous K supply from soil, rain water, crop residue and atmosphere.</t>
  </si>
  <si>
    <t>Full NPK input to estimate the nutrient limited yield gap and evaluate agronomic use efficiencies of N, P, and K. Fertilizer N is applied in three splits: 1/3 basal, 1/3 at V6 (approx. 21 DAE) and 1/3 at V10 (approximately 35 DAE).</t>
  </si>
  <si>
    <t>NPK+S+Ca+Zn+B</t>
  </si>
  <si>
    <t>This treatment was used to assess the contribution of secondary and micronutrients to maize productivity (other nutrients will be considered based on expert knowledge).</t>
  </si>
  <si>
    <r>
      <t xml:space="preserve">75 cm (inter-row spacing) </t>
    </r>
    <r>
      <rPr>
        <sz val="12"/>
        <color theme="1"/>
        <rFont val="Calibri"/>
        <family val="2"/>
      </rPr>
      <t>×</t>
    </r>
    <r>
      <rPr>
        <sz val="11"/>
        <color theme="1"/>
        <rFont val="Calibri"/>
        <family val="2"/>
        <scheme val="minor"/>
      </rPr>
      <t xml:space="preserve"> 25 cm (intra-row spacing)</t>
    </r>
  </si>
  <si>
    <t xml:space="preserve">8 m (width) x 8 m (length)  </t>
  </si>
  <si>
    <t>Plot size</t>
  </si>
  <si>
    <t>Plant spacing</t>
  </si>
  <si>
    <t>The treatments were laid out in a randomized complete design replicated across individual farmers’ fields</t>
  </si>
  <si>
    <t>N (kg/ha)</t>
  </si>
  <si>
    <t>S (kg/ha)</t>
  </si>
  <si>
    <t>Ca (kg/ha)</t>
  </si>
  <si>
    <t>Mg (kg/ha)</t>
  </si>
  <si>
    <t>Zn (kg/ha)</t>
  </si>
  <si>
    <t>B (kg/ha)</t>
  </si>
  <si>
    <t>variety</t>
  </si>
  <si>
    <t>Variety  type</t>
  </si>
  <si>
    <t>Nutrient</t>
  </si>
  <si>
    <t>Ferilizer source</t>
  </si>
  <si>
    <t>Hybrid</t>
  </si>
  <si>
    <t>Urea</t>
  </si>
  <si>
    <t>P2O5</t>
  </si>
  <si>
    <t>K2O</t>
  </si>
  <si>
    <t>Murate of potash</t>
  </si>
  <si>
    <t>S</t>
  </si>
  <si>
    <r>
      <t>Magnesium sulphate (MgSO</t>
    </r>
    <r>
      <rPr>
        <vertAlign val="subscript"/>
        <sz val="12"/>
        <color theme="1"/>
        <rFont val="Times New Roman"/>
        <family val="1"/>
      </rPr>
      <t>4</t>
    </r>
    <r>
      <rPr>
        <sz val="12"/>
        <color theme="1"/>
        <rFont val="Times New Roman"/>
        <family val="1"/>
      </rPr>
      <t>), Calcium sulphate (CaSO4), Zinc sulphate (ZnSO4)</t>
    </r>
  </si>
  <si>
    <r>
      <t>Calcium sulphate (CaSO</t>
    </r>
    <r>
      <rPr>
        <vertAlign val="subscript"/>
        <sz val="12"/>
        <color theme="1"/>
        <rFont val="Times New Roman"/>
        <family val="1"/>
      </rPr>
      <t>4</t>
    </r>
    <r>
      <rPr>
        <sz val="12"/>
        <color theme="1"/>
        <rFont val="Times New Roman"/>
        <family val="1"/>
      </rPr>
      <t>)</t>
    </r>
  </si>
  <si>
    <r>
      <t>Magnesium sulphate (MgSO</t>
    </r>
    <r>
      <rPr>
        <vertAlign val="subscript"/>
        <sz val="12"/>
        <color theme="1"/>
        <rFont val="Times New Roman"/>
        <family val="1"/>
      </rPr>
      <t>4</t>
    </r>
    <r>
      <rPr>
        <sz val="12"/>
        <color theme="1"/>
        <rFont val="Times New Roman"/>
        <family val="1"/>
      </rPr>
      <t>)</t>
    </r>
  </si>
  <si>
    <t>Zn</t>
  </si>
  <si>
    <t>Zinc sulphate (ZnSO4)</t>
  </si>
  <si>
    <t>B</t>
  </si>
  <si>
    <t>Borax</t>
  </si>
  <si>
    <t>Adami Tullu</t>
  </si>
  <si>
    <t>Bulbula</t>
  </si>
  <si>
    <t>Hawassa</t>
  </si>
  <si>
    <t>BH661</t>
  </si>
  <si>
    <t>BH540</t>
  </si>
  <si>
    <t>triple super phosphate</t>
  </si>
  <si>
    <t>Season</t>
  </si>
  <si>
    <t>Maize variety type</t>
  </si>
  <si>
    <r>
      <t>Maize variety name = M</t>
    </r>
    <r>
      <rPr>
        <b/>
        <sz val="12"/>
        <color theme="0"/>
        <rFont val="Calibri"/>
        <family val="2"/>
        <scheme val="minor"/>
      </rPr>
      <t>Vnam</t>
    </r>
  </si>
  <si>
    <t>Experiment site code</t>
  </si>
  <si>
    <r>
      <t>Planting date =</t>
    </r>
    <r>
      <rPr>
        <b/>
        <sz val="12"/>
        <color theme="1"/>
        <rFont val="Calibri"/>
        <family val="2"/>
        <scheme val="minor"/>
      </rPr>
      <t xml:space="preserve"> PLNdat</t>
    </r>
  </si>
  <si>
    <t>1st basal application</t>
  </si>
  <si>
    <t>2nd N application</t>
  </si>
  <si>
    <t>3rd N application</t>
  </si>
  <si>
    <r>
      <t xml:space="preserve">Harvest date = </t>
    </r>
    <r>
      <rPr>
        <b/>
        <sz val="12"/>
        <color rgb="FF000000"/>
        <rFont val="Calibri"/>
        <family val="2"/>
        <scheme val="minor"/>
      </rPr>
      <t>HDATE</t>
    </r>
  </si>
  <si>
    <t>Initial characterization of soils</t>
  </si>
  <si>
    <t>Ca (cmol+/kg)</t>
  </si>
  <si>
    <t>Mg(cmol+/kg)</t>
  </si>
  <si>
    <t>K(cmol+/kg)</t>
  </si>
  <si>
    <t>Na(cmol+/kg)</t>
  </si>
  <si>
    <t>Exch. Acidity(cmol+/kg)</t>
  </si>
  <si>
    <t>ECEC(cmol+/kg)</t>
  </si>
  <si>
    <t xml:space="preserve"> Zn  (ppm)</t>
  </si>
  <si>
    <t>Cu  (ppm)</t>
  </si>
  <si>
    <t xml:space="preserve"> Mn  (ppm)</t>
  </si>
  <si>
    <t xml:space="preserve"> Fe (ppm) </t>
  </si>
  <si>
    <t>K (ppm)</t>
  </si>
  <si>
    <t>Ca (ppm)</t>
  </si>
  <si>
    <t>Mg (ppm)</t>
  </si>
  <si>
    <t>N (%)</t>
  </si>
  <si>
    <t>Meh P (ppm)</t>
  </si>
  <si>
    <t>Time of experimentation</t>
  </si>
  <si>
    <t>Site location information</t>
  </si>
  <si>
    <t>Experimental design</t>
  </si>
  <si>
    <t>Agronomic management</t>
  </si>
  <si>
    <t>Stover &amp; grain yield</t>
  </si>
  <si>
    <t>Worku Jima</t>
  </si>
  <si>
    <t>Dalu Dakabi</t>
  </si>
  <si>
    <t>Ahmed Kawo</t>
  </si>
  <si>
    <t>Buno Dhibo</t>
  </si>
  <si>
    <t>Dale Geda</t>
  </si>
  <si>
    <t>Kediro Dadabi</t>
  </si>
  <si>
    <t>Furo Shuko</t>
  </si>
  <si>
    <t xml:space="preserve">Adamitullu </t>
  </si>
  <si>
    <t>Adami tullu</t>
  </si>
  <si>
    <t>Mulugeta Hinsene</t>
  </si>
  <si>
    <t>Abule Tusa</t>
  </si>
  <si>
    <t>Anhaji Gobe</t>
  </si>
  <si>
    <t>Mohammed Gemechu</t>
  </si>
  <si>
    <t>Janka Gobe</t>
  </si>
  <si>
    <t>Habibo Derara</t>
  </si>
  <si>
    <t>Kabato Wajiro</t>
  </si>
  <si>
    <t>Kemal Gemechu</t>
  </si>
  <si>
    <t>Samuna Bariso</t>
  </si>
  <si>
    <t>Shigido Nama</t>
  </si>
  <si>
    <t>Tuloro Edasa</t>
  </si>
  <si>
    <t>Awel Beriso</t>
  </si>
  <si>
    <t>Abraham Debera</t>
  </si>
  <si>
    <t>Makbasa</t>
  </si>
  <si>
    <t>Yonas</t>
  </si>
  <si>
    <t>Yohannes Gudeta</t>
  </si>
  <si>
    <t>Serkalem Gudeta</t>
  </si>
  <si>
    <t>Markos Kimbicha</t>
  </si>
  <si>
    <t>Markos Kagamo</t>
  </si>
  <si>
    <t>Buna Didisa</t>
  </si>
  <si>
    <t>Elsabet Utala</t>
  </si>
  <si>
    <t>Matewos Hankamo</t>
  </si>
  <si>
    <t>Galo hargessa</t>
  </si>
  <si>
    <t>Beyene Eyamo</t>
  </si>
  <si>
    <t>Garamo Garje</t>
  </si>
  <si>
    <t>Mekonnen Arusha</t>
  </si>
  <si>
    <t>Shiferaw Germamo</t>
  </si>
  <si>
    <t>Tadesse Macho</t>
  </si>
  <si>
    <t>Eyob Betela</t>
  </si>
  <si>
    <t>Michael Hamato</t>
  </si>
  <si>
    <t>Jairos Rurinda &amp; Mesfin Kebede</t>
  </si>
  <si>
    <t>2015/2016</t>
  </si>
  <si>
    <t>Gobu sayo</t>
  </si>
  <si>
    <t>Asfawu Tamiru</t>
  </si>
  <si>
    <t xml:space="preserve"> Chala Gudeta</t>
  </si>
  <si>
    <t>Bako Tibe</t>
  </si>
  <si>
    <t>Dessalegn Gashe</t>
  </si>
  <si>
    <t>Shegux Aboma</t>
  </si>
  <si>
    <t>Berhanu Shifera</t>
  </si>
  <si>
    <t>Shifera Desisa</t>
  </si>
  <si>
    <t>Borena Tulu</t>
  </si>
  <si>
    <t>Ilu galen</t>
  </si>
  <si>
    <t>Magersa Aduna</t>
  </si>
  <si>
    <t>Bekele Dhufani</t>
  </si>
  <si>
    <t>Direba Nagarsa</t>
  </si>
  <si>
    <t>Gurmessa  Galmessa</t>
  </si>
  <si>
    <t>Wakgari  Tunku</t>
  </si>
  <si>
    <t>Shibiru Dabalo</t>
  </si>
  <si>
    <t>hybrid</t>
  </si>
  <si>
    <t>Mariety maturity time</t>
  </si>
  <si>
    <t>2/6//2016</t>
  </si>
  <si>
    <t>30/5/2016</t>
  </si>
  <si>
    <t>31/5/2016</t>
  </si>
  <si>
    <t>30/52016</t>
  </si>
  <si>
    <t>4/72016</t>
  </si>
  <si>
    <t>28/8/2016</t>
  </si>
  <si>
    <t>26/8/2016</t>
  </si>
  <si>
    <t>27/8/2016</t>
  </si>
  <si>
    <t>13/11/2016</t>
  </si>
  <si>
    <t>16/11/2016</t>
  </si>
  <si>
    <t>17/11/2016</t>
  </si>
  <si>
    <t>18/11/2016</t>
  </si>
  <si>
    <t>14/11/2016</t>
  </si>
  <si>
    <t>15/11/2016</t>
  </si>
  <si>
    <t>Eperimet status</t>
  </si>
  <si>
    <t>New location</t>
  </si>
  <si>
    <t>Repeated</t>
  </si>
  <si>
    <t>ongobo bakanisa</t>
  </si>
  <si>
    <t>sombo Kejo</t>
  </si>
  <si>
    <t>dambi Gobu</t>
  </si>
  <si>
    <t>Saden kite</t>
  </si>
  <si>
    <t>tullu sangota</t>
  </si>
  <si>
    <t>Ale wara ilu</t>
  </si>
  <si>
    <t>gudina walkite</t>
  </si>
  <si>
    <t>Tarkanfata gibe</t>
  </si>
  <si>
    <t>oda Haro</t>
  </si>
  <si>
    <t>Bachera Oda Gibe</t>
  </si>
  <si>
    <t>%K</t>
  </si>
  <si>
    <t>%P</t>
  </si>
  <si>
    <t>%N</t>
  </si>
  <si>
    <t>.</t>
  </si>
  <si>
    <t>J1-1</t>
  </si>
  <si>
    <t>J1-2</t>
  </si>
  <si>
    <t>J1-3</t>
  </si>
  <si>
    <t>J1-4</t>
  </si>
  <si>
    <t>J1-5</t>
  </si>
  <si>
    <t>J1-6</t>
  </si>
  <si>
    <t>J2-1</t>
  </si>
  <si>
    <t>J2-2</t>
  </si>
  <si>
    <t>J2-3</t>
  </si>
  <si>
    <t>J2-4</t>
  </si>
  <si>
    <t>J2-5</t>
  </si>
  <si>
    <t>J2-6</t>
  </si>
  <si>
    <t>J3-1</t>
  </si>
  <si>
    <t>J3-2</t>
  </si>
  <si>
    <t>J3-3</t>
  </si>
  <si>
    <t>J3-4</t>
  </si>
  <si>
    <t>J3-5</t>
  </si>
  <si>
    <t>J3-6</t>
  </si>
  <si>
    <t>J4-1</t>
  </si>
  <si>
    <t>J4-2</t>
  </si>
  <si>
    <t>J4-3</t>
  </si>
  <si>
    <t>J4-4</t>
  </si>
  <si>
    <t>J4-5</t>
  </si>
  <si>
    <t>J4-6</t>
  </si>
  <si>
    <t>J5-1</t>
  </si>
  <si>
    <t>J5-2</t>
  </si>
  <si>
    <t>J5-3</t>
  </si>
  <si>
    <t>J5-4</t>
  </si>
  <si>
    <t>J5-5</t>
  </si>
  <si>
    <t>J5-6</t>
  </si>
  <si>
    <t>J6-1</t>
  </si>
  <si>
    <t>J6-2</t>
  </si>
  <si>
    <t>J6-3</t>
  </si>
  <si>
    <t>J6-4</t>
  </si>
  <si>
    <t>J6-5</t>
  </si>
  <si>
    <t>J6-6</t>
  </si>
  <si>
    <t>J7-1</t>
  </si>
  <si>
    <t>J7-2</t>
  </si>
  <si>
    <t>J7-3</t>
  </si>
  <si>
    <t>J7-4</t>
  </si>
  <si>
    <t>J7-5</t>
  </si>
  <si>
    <t>J7-6</t>
  </si>
  <si>
    <t>J8-1</t>
  </si>
  <si>
    <t>J8-2</t>
  </si>
  <si>
    <t>J8-3</t>
  </si>
  <si>
    <t>J8-4</t>
  </si>
  <si>
    <t>J8-5</t>
  </si>
  <si>
    <t>J8-6</t>
  </si>
  <si>
    <t>J9-1</t>
  </si>
  <si>
    <t>J9-2</t>
  </si>
  <si>
    <t>J9-3</t>
  </si>
  <si>
    <t>J9-4</t>
  </si>
  <si>
    <t>J9-5</t>
  </si>
  <si>
    <t>J9-6</t>
  </si>
  <si>
    <t>J10-1</t>
  </si>
  <si>
    <t>J10-2</t>
  </si>
  <si>
    <t>J10-3</t>
  </si>
  <si>
    <t>J10-4</t>
  </si>
  <si>
    <t>J10-5</t>
  </si>
  <si>
    <t>J10-6</t>
  </si>
  <si>
    <t>J11-1</t>
  </si>
  <si>
    <t>J11-2</t>
  </si>
  <si>
    <t>J11-3</t>
  </si>
  <si>
    <t>J11-4</t>
  </si>
  <si>
    <t>J11-5</t>
  </si>
  <si>
    <t>J11-6</t>
  </si>
  <si>
    <t>J12-1</t>
  </si>
  <si>
    <t>J12-2</t>
  </si>
  <si>
    <t>J12-3</t>
  </si>
  <si>
    <t>J12-4</t>
  </si>
  <si>
    <t>J12-5</t>
  </si>
  <si>
    <t>J12-6</t>
  </si>
  <si>
    <t>J13-1</t>
  </si>
  <si>
    <t>J13-2</t>
  </si>
  <si>
    <t>J13-3</t>
  </si>
  <si>
    <t>J13-4</t>
  </si>
  <si>
    <t>J13-5</t>
  </si>
  <si>
    <t>J13-6</t>
  </si>
  <si>
    <t>J14-1</t>
  </si>
  <si>
    <t>J14-2</t>
  </si>
  <si>
    <t>J14-3</t>
  </si>
  <si>
    <t>J14-4</t>
  </si>
  <si>
    <t>J14-5</t>
  </si>
  <si>
    <t>J14-6</t>
  </si>
  <si>
    <t>J15-1</t>
  </si>
  <si>
    <t>J15-2</t>
  </si>
  <si>
    <t>J15-3</t>
  </si>
  <si>
    <t>J15-4</t>
  </si>
  <si>
    <t>J15-5</t>
  </si>
  <si>
    <t>J15-6</t>
  </si>
  <si>
    <t>J16-1</t>
  </si>
  <si>
    <t>J16-2</t>
  </si>
  <si>
    <t>J16-3</t>
  </si>
  <si>
    <t>J16-4</t>
  </si>
  <si>
    <t>J16-5</t>
  </si>
  <si>
    <t>J16-6</t>
  </si>
  <si>
    <t>J17-1</t>
  </si>
  <si>
    <t>J17-2</t>
  </si>
  <si>
    <t>J17-3</t>
  </si>
  <si>
    <t>J17-4</t>
  </si>
  <si>
    <t>J17-5</t>
  </si>
  <si>
    <t>J17-6</t>
  </si>
  <si>
    <t>J18-1</t>
  </si>
  <si>
    <t>J18-2</t>
  </si>
  <si>
    <t>J18-3</t>
  </si>
  <si>
    <t>J18-4</t>
  </si>
  <si>
    <t>J18-5</t>
  </si>
  <si>
    <t>J18-6</t>
  </si>
  <si>
    <t>J19-1</t>
  </si>
  <si>
    <t>J19-2</t>
  </si>
  <si>
    <t>J19-3</t>
  </si>
  <si>
    <t>J19-4</t>
  </si>
  <si>
    <t>J19-5</t>
  </si>
  <si>
    <t>J19-6</t>
  </si>
  <si>
    <t>J20-1</t>
  </si>
  <si>
    <t>J20-2</t>
  </si>
  <si>
    <t>J20-3</t>
  </si>
  <si>
    <t>J20-4</t>
  </si>
  <si>
    <t>J20-5</t>
  </si>
  <si>
    <t>J20-6</t>
  </si>
  <si>
    <t>J21-1</t>
  </si>
  <si>
    <t>J21-2</t>
  </si>
  <si>
    <t>J21-3</t>
  </si>
  <si>
    <t>J21-4</t>
  </si>
  <si>
    <t>J21-5</t>
  </si>
  <si>
    <t>J21-6</t>
  </si>
  <si>
    <t>J22-1</t>
  </si>
  <si>
    <t>J22-2</t>
  </si>
  <si>
    <t>J22-3</t>
  </si>
  <si>
    <t>J22-4</t>
  </si>
  <si>
    <t>J22-5</t>
  </si>
  <si>
    <t>J22-6</t>
  </si>
  <si>
    <t>J23-1</t>
  </si>
  <si>
    <t>J23-2</t>
  </si>
  <si>
    <t>J23-3</t>
  </si>
  <si>
    <t>J23-4</t>
  </si>
  <si>
    <t>J23-5</t>
  </si>
  <si>
    <t>J23-6</t>
  </si>
  <si>
    <t>J24-1</t>
  </si>
  <si>
    <t>J24-2</t>
  </si>
  <si>
    <t>J24-3</t>
  </si>
  <si>
    <t>J24-4</t>
  </si>
  <si>
    <t>J24-5</t>
  </si>
  <si>
    <t>J24-6</t>
  </si>
  <si>
    <t>NS</t>
  </si>
  <si>
    <t>AT1-1</t>
  </si>
  <si>
    <t>AT1-2</t>
  </si>
  <si>
    <t>AT1-3</t>
  </si>
  <si>
    <t>AT1-4</t>
  </si>
  <si>
    <t>AT1-5</t>
  </si>
  <si>
    <t>AT1-6</t>
  </si>
  <si>
    <t>AT2-1</t>
  </si>
  <si>
    <t>AT2-2</t>
  </si>
  <si>
    <t>AT2-3</t>
  </si>
  <si>
    <t>AT2-4</t>
  </si>
  <si>
    <t>AT2-5</t>
  </si>
  <si>
    <t>AT2-6</t>
  </si>
  <si>
    <t>AT3-1</t>
  </si>
  <si>
    <t>AT3-2</t>
  </si>
  <si>
    <t>AT3-3</t>
  </si>
  <si>
    <t>AT3-4</t>
  </si>
  <si>
    <t>AT3-5</t>
  </si>
  <si>
    <t>AT3-6</t>
  </si>
  <si>
    <t>AT4-1</t>
  </si>
  <si>
    <t>AT4-2</t>
  </si>
  <si>
    <t>AT4-3</t>
  </si>
  <si>
    <t>AT4-4</t>
  </si>
  <si>
    <t>AT4-5</t>
  </si>
  <si>
    <t>AT4-6</t>
  </si>
  <si>
    <t>AT5-1</t>
  </si>
  <si>
    <t>AT5-2</t>
  </si>
  <si>
    <t>AT5-3</t>
  </si>
  <si>
    <t>AT5-4</t>
  </si>
  <si>
    <t>AT5-5</t>
  </si>
  <si>
    <t>AT5-6</t>
  </si>
  <si>
    <t>AT6-1</t>
  </si>
  <si>
    <t>AT6-2</t>
  </si>
  <si>
    <t>AT6-3</t>
  </si>
  <si>
    <t>AT6-4</t>
  </si>
  <si>
    <t>AT6-5</t>
  </si>
  <si>
    <t>AT6-6</t>
  </si>
  <si>
    <t>AT7-1</t>
  </si>
  <si>
    <t>AT7-2</t>
  </si>
  <si>
    <t>AT7-3</t>
  </si>
  <si>
    <t>AT7-4</t>
  </si>
  <si>
    <t>AT7-5</t>
  </si>
  <si>
    <t>AT7-6</t>
  </si>
  <si>
    <t>AT8-1</t>
  </si>
  <si>
    <t>AT8-2</t>
  </si>
  <si>
    <t>AT8-3</t>
  </si>
  <si>
    <t>AT8-4</t>
  </si>
  <si>
    <t>AT8-5</t>
  </si>
  <si>
    <t>AT8-6</t>
  </si>
  <si>
    <t>AT9-1</t>
  </si>
  <si>
    <t>AT9-2</t>
  </si>
  <si>
    <t>AT9-3</t>
  </si>
  <si>
    <t>AT9-4</t>
  </si>
  <si>
    <t>AT9-5</t>
  </si>
  <si>
    <t>AT9-6</t>
  </si>
  <si>
    <t>AT11-1</t>
  </si>
  <si>
    <t>AT11-2</t>
  </si>
  <si>
    <t>AT11-3</t>
  </si>
  <si>
    <t>AT11-4</t>
  </si>
  <si>
    <t>AT11-5</t>
  </si>
  <si>
    <t>AT11-6</t>
  </si>
  <si>
    <t>AT12-1</t>
  </si>
  <si>
    <t>AT12-2</t>
  </si>
  <si>
    <t>AT12-3</t>
  </si>
  <si>
    <t>AT12-4</t>
  </si>
  <si>
    <t>AT12-5</t>
  </si>
  <si>
    <t>AT12-6</t>
  </si>
  <si>
    <t>AT13-1</t>
  </si>
  <si>
    <t>AT13-2</t>
  </si>
  <si>
    <t>AT13-3</t>
  </si>
  <si>
    <t>AT13-4</t>
  </si>
  <si>
    <t>AT13-5</t>
  </si>
  <si>
    <t>AT13-6</t>
  </si>
  <si>
    <t>AT14-1</t>
  </si>
  <si>
    <t>AT14-2</t>
  </si>
  <si>
    <t>AT14-3</t>
  </si>
  <si>
    <t>AT14-4</t>
  </si>
  <si>
    <t>AT14-5</t>
  </si>
  <si>
    <t>AT14-6</t>
  </si>
  <si>
    <t>BU1-1</t>
  </si>
  <si>
    <t>BU1-2</t>
  </si>
  <si>
    <t>BU1-3</t>
  </si>
  <si>
    <t>BU1-4</t>
  </si>
  <si>
    <t>BU1-5</t>
  </si>
  <si>
    <t>BU1-6</t>
  </si>
  <si>
    <t>BU2-1</t>
  </si>
  <si>
    <t>BU2-2</t>
  </si>
  <si>
    <t>BU2-3</t>
  </si>
  <si>
    <t>BU2-4</t>
  </si>
  <si>
    <t>BU2-5</t>
  </si>
  <si>
    <t>BU2-6</t>
  </si>
  <si>
    <t>BU3-1</t>
  </si>
  <si>
    <t>BU3-2</t>
  </si>
  <si>
    <t>BU3-3</t>
  </si>
  <si>
    <t>BU3-4</t>
  </si>
  <si>
    <t>BU3-5</t>
  </si>
  <si>
    <t>BU3-6</t>
  </si>
  <si>
    <t>BU4-1</t>
  </si>
  <si>
    <t>BU4-2</t>
  </si>
  <si>
    <t>BU4-3</t>
  </si>
  <si>
    <t>BU4-4</t>
  </si>
  <si>
    <t>BU4-5</t>
  </si>
  <si>
    <t>BU4-6</t>
  </si>
  <si>
    <t>BU5-1</t>
  </si>
  <si>
    <t>BU5-2</t>
  </si>
  <si>
    <t>BU5-3</t>
  </si>
  <si>
    <t>BU5-4</t>
  </si>
  <si>
    <t>BU5-5</t>
  </si>
  <si>
    <t>BU5-6</t>
  </si>
  <si>
    <t>BU6-1</t>
  </si>
  <si>
    <t>BU6-2</t>
  </si>
  <si>
    <t>BU6-3</t>
  </si>
  <si>
    <t>BU6-4</t>
  </si>
  <si>
    <t>BU6-5</t>
  </si>
  <si>
    <t>BU6-6</t>
  </si>
  <si>
    <t>P (kg/ha)</t>
  </si>
  <si>
    <t>K (kg/ha)</t>
  </si>
  <si>
    <t>Stalk weight (kg/18m2)</t>
  </si>
  <si>
    <t>Grain nutrient uptake</t>
  </si>
  <si>
    <t>Stover nutrient uptake</t>
  </si>
  <si>
    <t>Ear leaf nutrinet content</t>
  </si>
  <si>
    <t xml:space="preserve">Rurinda J., Tesfaye B., Mesfin K., Dereje  T., Crufurd P., Zingore S. (2017). Data from nutrient omission trials establsihed in seven districts in Ethiopia in 2015 and 2016 main cropping seasons. </t>
  </si>
  <si>
    <t xml:space="preserve">jairos.rurinda@gmail.com;  t.balemi@cgiar.org; m.kebede@cgiar.org; D.Tirfessa@cgiar.org 
</t>
  </si>
  <si>
    <t>IITA Laboratories in Ibadan, Nigeria</t>
  </si>
  <si>
    <t>Contact person: Joseph Uponi (J.Uponi@cgiar.org)</t>
  </si>
  <si>
    <t>Soil property</t>
  </si>
  <si>
    <t>Method of analysis</t>
  </si>
  <si>
    <t>Total soil organic carbon (total C)</t>
  </si>
  <si>
    <t>Modified Walkley &amp; Black chromic acid wet chemical oxidation and spectrophotometric</t>
  </si>
  <si>
    <t>Total nitrogen (total N)</t>
  </si>
  <si>
    <t>Micro-Kjeldahl digestion</t>
  </si>
  <si>
    <t>Soil pH in water (S/W ratio of 1:1)</t>
  </si>
  <si>
    <t>Glass electrode pH meter</t>
  </si>
  <si>
    <t>Particle size distribution</t>
  </si>
  <si>
    <t>Hydrometer method</t>
  </si>
  <si>
    <t>Available phosphorus (avail. P)</t>
  </si>
  <si>
    <t xml:space="preserve">Mehlich-3 extraction procedure preceding inductively coupled plasma optical emission spectroscopy </t>
  </si>
  <si>
    <t>Available sulphur (avail. S),</t>
  </si>
  <si>
    <t>Exchangeable cations (K, Ca, Mg and Na)</t>
  </si>
  <si>
    <t>Micronutrients (Zn, Fe, Cu, Mn and B)</t>
  </si>
  <si>
    <t>Exchangeable acidity (H + Al)</t>
  </si>
  <si>
    <t>Extracting soil with 1N KCl and titration of the supernatant with 0.5M NaOH</t>
  </si>
  <si>
    <t>Soil analysis</t>
  </si>
  <si>
    <t>Plant analysis</t>
  </si>
  <si>
    <t>Concentration of total nitrogen in the grain and stover</t>
  </si>
  <si>
    <t>Micro-Kjeldahl digestion method</t>
  </si>
  <si>
    <t>Concentration of total P &amp; K in grain and stover</t>
  </si>
  <si>
    <r>
      <t>digestion with nitric acid (HNO</t>
    </r>
    <r>
      <rPr>
        <sz val="11"/>
        <color theme="1"/>
        <rFont val="Times New Roman"/>
        <family val="1"/>
      </rPr>
      <t>3) and concentrations measured with inductively coupled plasma optical emission spectroscopy</t>
    </r>
  </si>
</sst>
</file>

<file path=xl/styles.xml><?xml version="1.0" encoding="utf-8"?>
<styleSheet xmlns="http://schemas.openxmlformats.org/spreadsheetml/2006/main">
  <numFmts count="3">
    <numFmt numFmtId="164" formatCode="0.0"/>
    <numFmt numFmtId="165" formatCode="0.000000"/>
    <numFmt numFmtId="166" formatCode="0.000"/>
  </numFmts>
  <fonts count="41">
    <font>
      <sz val="11"/>
      <color theme="1"/>
      <name val="Calibri"/>
      <family val="2"/>
      <scheme val="minor"/>
    </font>
    <font>
      <b/>
      <vertAlign val="superscript"/>
      <sz val="11"/>
      <name val="Calibri"/>
      <family val="2"/>
    </font>
    <font>
      <b/>
      <sz val="11"/>
      <name val="Calibri"/>
      <family val="2"/>
    </font>
    <font>
      <b/>
      <vertAlign val="superscript"/>
      <sz val="12"/>
      <name val="Calibri"/>
      <family val="2"/>
    </font>
    <font>
      <b/>
      <sz val="12"/>
      <name val="Calibri"/>
      <family val="2"/>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b/>
      <sz val="12"/>
      <color theme="1"/>
      <name val="Calibri"/>
      <family val="2"/>
      <scheme val="minor"/>
    </font>
    <font>
      <sz val="12"/>
      <color theme="1"/>
      <name val="Calibri"/>
      <family val="2"/>
    </font>
    <font>
      <b/>
      <sz val="12"/>
      <color rgb="FF000000"/>
      <name val="Calibri"/>
      <family val="2"/>
    </font>
    <font>
      <b/>
      <sz val="14"/>
      <color theme="1"/>
      <name val="Calibri"/>
      <family val="2"/>
      <scheme val="minor"/>
    </font>
    <font>
      <u/>
      <sz val="11"/>
      <name val="Calibri"/>
      <family val="2"/>
      <scheme val="minor"/>
    </font>
    <font>
      <sz val="12"/>
      <color theme="0"/>
      <name val="Calibri"/>
      <family val="2"/>
      <scheme val="minor"/>
    </font>
    <font>
      <b/>
      <sz val="14"/>
      <color rgb="FF000000"/>
      <name val="Calibri"/>
      <family val="2"/>
      <scheme val="minor"/>
    </font>
    <font>
      <sz val="11"/>
      <color rgb="FF000000"/>
      <name val="Calibri"/>
      <family val="2"/>
      <scheme val="minor"/>
    </font>
    <font>
      <u/>
      <sz val="11"/>
      <color rgb="FF0000FF"/>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vertAlign val="subscript"/>
      <sz val="11"/>
      <color indexed="8"/>
      <name val="Calibri"/>
      <family val="2"/>
    </font>
    <font>
      <sz val="11"/>
      <color indexed="8"/>
      <name val="Calibri"/>
      <family val="2"/>
    </font>
    <font>
      <sz val="10"/>
      <name val="Arial"/>
      <family val="2"/>
    </font>
    <font>
      <sz val="11"/>
      <color theme="1"/>
      <name val="Calibri"/>
      <family val="2"/>
      <scheme val="minor"/>
    </font>
    <font>
      <b/>
      <sz val="18"/>
      <color theme="1"/>
      <name val="Times New Roman"/>
      <family val="1"/>
    </font>
    <font>
      <b/>
      <sz val="12"/>
      <color rgb="FF00B050"/>
      <name val="Times New Roman"/>
      <family val="1"/>
    </font>
    <font>
      <sz val="12"/>
      <color theme="1"/>
      <name val="Times New Roman"/>
      <family val="1"/>
    </font>
    <font>
      <b/>
      <sz val="14"/>
      <color rgb="FF00B050"/>
      <name val="Times New Roman"/>
      <family val="1"/>
    </font>
    <font>
      <sz val="12"/>
      <color rgb="FF000000"/>
      <name val="Times New Roman"/>
      <family val="1"/>
    </font>
    <font>
      <sz val="11"/>
      <color theme="0"/>
      <name val="Calibri"/>
      <family val="2"/>
      <scheme val="minor"/>
    </font>
    <font>
      <vertAlign val="subscript"/>
      <sz val="12"/>
      <color theme="1"/>
      <name val="Times New Roman"/>
      <family val="1"/>
    </font>
    <font>
      <b/>
      <sz val="12"/>
      <color theme="0"/>
      <name val="Calibri"/>
      <family val="2"/>
      <scheme val="minor"/>
    </font>
    <font>
      <b/>
      <sz val="12"/>
      <color rgb="FF000000"/>
      <name val="Calibri"/>
      <family val="2"/>
      <scheme val="minor"/>
    </font>
    <font>
      <b/>
      <sz val="9"/>
      <color indexed="81"/>
      <name val="Tahoma"/>
      <family val="2"/>
    </font>
    <font>
      <sz val="9"/>
      <color indexed="81"/>
      <name val="Tahoma"/>
      <family val="2"/>
    </font>
    <font>
      <sz val="11"/>
      <color rgb="FFFF0000"/>
      <name val="Calibri"/>
      <family val="2"/>
      <scheme val="minor"/>
    </font>
    <font>
      <sz val="12"/>
      <color rgb="FF000000"/>
      <name val="Tahoma"/>
      <family val="2"/>
    </font>
    <font>
      <sz val="12"/>
      <name val="Times New Roman"/>
      <family val="1"/>
    </font>
    <font>
      <sz val="10"/>
      <color theme="1"/>
      <name val="URWPalladioL-Roma"/>
    </font>
    <font>
      <sz val="11"/>
      <color theme="1"/>
      <name val="Times New Roman"/>
      <family val="1"/>
    </font>
  </fonts>
  <fills count="9">
    <fill>
      <patternFill patternType="none"/>
    </fill>
    <fill>
      <patternFill patternType="gray125"/>
    </fill>
    <fill>
      <patternFill patternType="solid">
        <fgColor rgb="FF009900"/>
        <bgColor indexed="64"/>
      </patternFill>
    </fill>
    <fill>
      <patternFill patternType="solid">
        <fgColor theme="9"/>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rgb="FFFFFF00"/>
        <bgColor indexed="64"/>
      </patternFill>
    </fill>
    <fill>
      <patternFill patternType="solid">
        <fgColor theme="9"/>
        <bgColor indexed="64"/>
      </patternFill>
    </fill>
  </fills>
  <borders count="21">
    <border>
      <left/>
      <right/>
      <top/>
      <bottom/>
      <diagonal/>
    </border>
    <border>
      <left/>
      <right style="thin">
        <color auto="1"/>
      </right>
      <top style="thin">
        <color auto="1"/>
      </top>
      <bottom style="thin">
        <color auto="1"/>
      </bottom>
      <diagonal/>
    </border>
    <border>
      <left style="medium">
        <color rgb="FF404040"/>
      </left>
      <right style="medium">
        <color rgb="FFBFBFBF"/>
      </right>
      <top style="medium">
        <color rgb="FF404040"/>
      </top>
      <bottom style="medium">
        <color rgb="FFBFBFBF"/>
      </bottom>
      <diagonal/>
    </border>
    <border>
      <left/>
      <right style="medium">
        <color rgb="FFBFBFBF"/>
      </right>
      <top style="medium">
        <color rgb="FF404040"/>
      </top>
      <bottom style="medium">
        <color rgb="FFBFBFBF"/>
      </bottom>
      <diagonal/>
    </border>
    <border>
      <left/>
      <right style="medium">
        <color rgb="FF404040"/>
      </right>
      <top style="medium">
        <color rgb="FF404040"/>
      </top>
      <bottom style="medium">
        <color rgb="FFBFBFBF"/>
      </bottom>
      <diagonal/>
    </border>
    <border>
      <left style="medium">
        <color rgb="FF404040"/>
      </left>
      <right style="medium">
        <color rgb="FFBFBFBF"/>
      </right>
      <top/>
      <bottom/>
      <diagonal/>
    </border>
    <border>
      <left/>
      <right style="medium">
        <color rgb="FFBFBFBF"/>
      </right>
      <top/>
      <bottom/>
      <diagonal/>
    </border>
    <border>
      <left/>
      <right style="medium">
        <color rgb="FF404040"/>
      </right>
      <top/>
      <bottom/>
      <diagonal/>
    </border>
    <border>
      <left/>
      <right style="thin">
        <color auto="1"/>
      </right>
      <top/>
      <bottom style="thin">
        <color auto="1"/>
      </bottom>
      <diagonal/>
    </border>
    <border>
      <left style="thin">
        <color rgb="FF404040"/>
      </left>
      <right style="thin">
        <color auto="1"/>
      </right>
      <top style="thin">
        <color auto="1"/>
      </top>
      <bottom style="thin">
        <color auto="1"/>
      </bottom>
      <diagonal/>
    </border>
    <border>
      <left style="thin">
        <color rgb="FF404040"/>
      </left>
      <right style="thin">
        <color auto="1"/>
      </right>
      <top/>
      <bottom style="thin">
        <color auto="1"/>
      </bottom>
      <diagonal/>
    </border>
    <border>
      <left style="medium">
        <color rgb="FF404040"/>
      </left>
      <right/>
      <top/>
      <bottom style="thin">
        <color indexed="64"/>
      </bottom>
      <diagonal/>
    </border>
    <border>
      <left style="thin">
        <color auto="1"/>
      </left>
      <right/>
      <top style="thin">
        <color auto="1"/>
      </top>
      <bottom style="thin">
        <color indexed="64"/>
      </bottom>
      <diagonal/>
    </border>
    <border>
      <left style="thin">
        <color auto="1"/>
      </left>
      <right style="thin">
        <color indexed="64"/>
      </right>
      <top style="thin">
        <color auto="1"/>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31">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4" fillId="0" borderId="0"/>
    <xf numFmtId="0" fontId="14" fillId="3" borderId="0" applyNumberFormat="0" applyBorder="0" applyAlignment="0" applyProtection="0"/>
  </cellStyleXfs>
  <cellXfs count="126">
    <xf numFmtId="0" fontId="0" fillId="0" borderId="0" xfId="0"/>
    <xf numFmtId="0" fontId="6" fillId="0" borderId="0" xfId="0" applyFont="1"/>
    <xf numFmtId="0" fontId="0" fillId="0" borderId="0" xfId="0" applyAlignment="1">
      <alignment horizontal="center"/>
    </xf>
    <xf numFmtId="0" fontId="7" fillId="0" borderId="0" xfId="0" applyFont="1" applyFill="1" applyBorder="1" applyAlignment="1">
      <alignment horizontal="right"/>
    </xf>
    <xf numFmtId="0" fontId="0" fillId="0" borderId="0" xfId="0" applyFill="1"/>
    <xf numFmtId="164" fontId="0" fillId="0" borderId="0" xfId="0" applyNumberFormat="1"/>
    <xf numFmtId="0" fontId="0" fillId="0" borderId="0" xfId="0" applyAlignment="1">
      <alignment horizontal="left"/>
    </xf>
    <xf numFmtId="0" fontId="10" fillId="0" borderId="0" xfId="0" applyFont="1" applyFill="1" applyBorder="1"/>
    <xf numFmtId="0" fontId="11" fillId="0" borderId="0" xfId="0" applyFont="1" applyFill="1" applyBorder="1"/>
    <xf numFmtId="0" fontId="5" fillId="2" borderId="1" xfId="0" applyFont="1" applyFill="1" applyBorder="1"/>
    <xf numFmtId="0" fontId="7" fillId="0" borderId="0" xfId="0" applyFont="1" applyFill="1" applyBorder="1"/>
    <xf numFmtId="0" fontId="7" fillId="0" borderId="0" xfId="0" applyFont="1"/>
    <xf numFmtId="0" fontId="7" fillId="0" borderId="0" xfId="0" applyFont="1" applyFill="1"/>
    <xf numFmtId="0" fontId="7" fillId="0" borderId="0" xfId="0" applyFont="1" applyBorder="1"/>
    <xf numFmtId="2" fontId="7" fillId="0" borderId="0" xfId="0" applyNumberFormat="1" applyFont="1" applyFill="1"/>
    <xf numFmtId="0" fontId="0" fillId="0" borderId="0" xfId="0" applyFont="1"/>
    <xf numFmtId="1" fontId="7" fillId="0" borderId="0" xfId="0" applyNumberFormat="1" applyFont="1" applyFill="1"/>
    <xf numFmtId="0" fontId="12" fillId="0" borderId="0" xfId="0" applyFont="1" applyFill="1"/>
    <xf numFmtId="0" fontId="7" fillId="0" borderId="0" xfId="0" applyFont="1" applyFill="1" applyBorder="1" applyAlignment="1">
      <alignment wrapText="1"/>
    </xf>
    <xf numFmtId="164" fontId="7" fillId="0" borderId="0" xfId="0" applyNumberFormat="1" applyFont="1" applyFill="1"/>
    <xf numFmtId="166" fontId="0" fillId="0" borderId="0" xfId="0" applyNumberFormat="1"/>
    <xf numFmtId="0" fontId="8" fillId="0" borderId="0" xfId="0" applyFont="1" applyFill="1"/>
    <xf numFmtId="0" fontId="8" fillId="0" borderId="0" xfId="0" applyFont="1" applyFill="1" applyAlignment="1">
      <alignment horizontal="left"/>
    </xf>
    <xf numFmtId="0" fontId="0" fillId="0" borderId="0" xfId="0" applyFill="1" applyAlignment="1">
      <alignment horizontal="left"/>
    </xf>
    <xf numFmtId="0" fontId="0" fillId="0" borderId="0" xfId="0" applyFill="1" applyAlignment="1">
      <alignment horizontal="center"/>
    </xf>
    <xf numFmtId="0" fontId="6" fillId="0" borderId="0" xfId="0" applyFont="1" applyFill="1"/>
    <xf numFmtId="0" fontId="7" fillId="0" borderId="0"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Alignment="1">
      <alignment horizontal="left"/>
    </xf>
    <xf numFmtId="164" fontId="7" fillId="0" borderId="0" xfId="0" applyNumberFormat="1" applyFont="1" applyFill="1" applyBorder="1"/>
    <xf numFmtId="2" fontId="7" fillId="0" borderId="0" xfId="0" applyNumberFormat="1" applyFont="1" applyFill="1" applyBorder="1"/>
    <xf numFmtId="1" fontId="7" fillId="0" borderId="0" xfId="0" applyNumberFormat="1" applyFont="1" applyFill="1" applyBorder="1"/>
    <xf numFmtId="0" fontId="13" fillId="0" borderId="0" xfId="0" applyFont="1" applyFill="1" applyBorder="1"/>
    <xf numFmtId="164" fontId="8" fillId="0" borderId="0" xfId="0" applyNumberFormat="1" applyFont="1" applyFill="1" applyBorder="1"/>
    <xf numFmtId="165" fontId="7" fillId="0" borderId="0" xfId="0" applyNumberFormat="1" applyFont="1" applyFill="1" applyBorder="1" applyAlignment="1">
      <alignment horizontal="right"/>
    </xf>
    <xf numFmtId="165" fontId="7" fillId="0" borderId="0" xfId="0" applyNumberFormat="1" applyFont="1" applyFill="1" applyBorder="1"/>
    <xf numFmtId="0" fontId="7" fillId="0" borderId="0" xfId="0" applyFont="1" applyFill="1" applyAlignment="1">
      <alignment horizontal="center"/>
    </xf>
    <xf numFmtId="0" fontId="7" fillId="0" borderId="0" xfId="0" applyFont="1" applyFill="1" applyAlignment="1">
      <alignment horizontal="right"/>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4" borderId="4" xfId="0" applyFont="1" applyFill="1" applyBorder="1" applyAlignment="1">
      <alignment horizontal="justify" vertical="center" wrapText="1"/>
    </xf>
    <xf numFmtId="0" fontId="15" fillId="4" borderId="0" xfId="0" applyFont="1" applyFill="1" applyAlignment="1">
      <alignment horizontal="justify" vertical="center" wrapText="1"/>
    </xf>
    <xf numFmtId="0" fontId="16" fillId="0" borderId="5" xfId="0"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16" fillId="5" borderId="9" xfId="0" applyFont="1" applyFill="1" applyBorder="1" applyAlignment="1">
      <alignment vertical="center" wrapText="1"/>
    </xf>
    <xf numFmtId="0" fontId="16" fillId="5" borderId="1" xfId="0" applyFont="1" applyFill="1" applyBorder="1" applyAlignment="1">
      <alignment vertical="center" wrapText="1"/>
    </xf>
    <xf numFmtId="0" fontId="16" fillId="5" borderId="8" xfId="0" applyFont="1" applyFill="1" applyBorder="1" applyAlignment="1">
      <alignment vertical="center" wrapText="1"/>
    </xf>
    <xf numFmtId="0" fontId="16" fillId="5" borderId="10" xfId="0" applyFont="1" applyFill="1" applyBorder="1" applyAlignment="1">
      <alignment vertical="center" wrapText="1"/>
    </xf>
    <xf numFmtId="0" fontId="16" fillId="6" borderId="8" xfId="0" applyFont="1" applyFill="1" applyBorder="1" applyAlignment="1">
      <alignment vertical="center" wrapText="1"/>
    </xf>
    <xf numFmtId="14" fontId="16" fillId="5" borderId="8" xfId="0" applyNumberFormat="1" applyFont="1" applyFill="1" applyBorder="1" applyAlignment="1">
      <alignment horizontal="left" vertical="center" wrapText="1"/>
    </xf>
    <xf numFmtId="0" fontId="16" fillId="5" borderId="10" xfId="0" applyFont="1" applyFill="1" applyBorder="1" applyAlignment="1">
      <alignment horizontal="justify" vertical="center" wrapText="1"/>
    </xf>
    <xf numFmtId="0" fontId="16" fillId="5" borderId="8" xfId="0" applyFont="1" applyFill="1" applyBorder="1" applyAlignment="1">
      <alignment horizontal="justify" vertical="center" wrapText="1"/>
    </xf>
    <xf numFmtId="0" fontId="17" fillId="5" borderId="8" xfId="0" applyFont="1" applyFill="1" applyBorder="1" applyAlignment="1">
      <alignment vertical="center" wrapText="1"/>
    </xf>
    <xf numFmtId="0" fontId="5" fillId="0" borderId="0" xfId="0" applyFont="1" applyFill="1" applyBorder="1"/>
    <xf numFmtId="0" fontId="8" fillId="0" borderId="0" xfId="0" applyFont="1" applyFill="1" applyBorder="1"/>
    <xf numFmtId="0" fontId="16" fillId="0" borderId="11" xfId="0" applyFont="1" applyBorder="1" applyAlignment="1">
      <alignment vertical="top" wrapText="1"/>
    </xf>
    <xf numFmtId="0" fontId="16" fillId="0" borderId="12" xfId="0" applyFont="1" applyBorder="1" applyAlignment="1">
      <alignment horizontal="left" vertical="top" wrapText="1"/>
    </xf>
    <xf numFmtId="0" fontId="18" fillId="0" borderId="8" xfId="0" applyFont="1" applyBorder="1" applyAlignment="1">
      <alignment horizontal="center"/>
    </xf>
    <xf numFmtId="2" fontId="0" fillId="0" borderId="0" xfId="0" applyNumberFormat="1" applyFont="1" applyAlignment="1">
      <alignment horizontal="right"/>
    </xf>
    <xf numFmtId="2" fontId="7" fillId="0" borderId="0" xfId="0" applyNumberFormat="1" applyFont="1" applyAlignment="1">
      <alignment horizontal="right"/>
    </xf>
    <xf numFmtId="2" fontId="0" fillId="0" borderId="0" xfId="0" applyNumberFormat="1" applyAlignment="1">
      <alignment horizontal="right"/>
    </xf>
    <xf numFmtId="164" fontId="0" fillId="0" borderId="0" xfId="0" applyNumberFormat="1" applyFont="1" applyAlignment="1">
      <alignment horizontal="right"/>
    </xf>
    <xf numFmtId="1" fontId="0" fillId="0" borderId="0" xfId="0" applyNumberFormat="1" applyFont="1" applyAlignment="1">
      <alignment horizontal="right"/>
    </xf>
    <xf numFmtId="2" fontId="7" fillId="0" borderId="0" xfId="0" applyNumberFormat="1" applyFont="1" applyFill="1" applyAlignment="1">
      <alignment horizontal="right"/>
    </xf>
    <xf numFmtId="1" fontId="0" fillId="0" borderId="0" xfId="0" applyNumberFormat="1" applyAlignment="1">
      <alignment horizontal="right"/>
    </xf>
    <xf numFmtId="1" fontId="7" fillId="0" borderId="0" xfId="0" applyNumberFormat="1" applyFont="1" applyAlignment="1">
      <alignment horizontal="right"/>
    </xf>
    <xf numFmtId="164" fontId="7" fillId="0" borderId="0" xfId="0" applyNumberFormat="1" applyFont="1" applyAlignment="1">
      <alignment horizontal="right"/>
    </xf>
    <xf numFmtId="2" fontId="23" fillId="0" borderId="0" xfId="0" applyNumberFormat="1" applyFont="1" applyAlignment="1">
      <alignment horizontal="center"/>
    </xf>
    <xf numFmtId="2" fontId="0" fillId="0" borderId="0" xfId="0" applyNumberFormat="1" applyAlignment="1">
      <alignment horizontal="center"/>
    </xf>
    <xf numFmtId="0" fontId="25" fillId="0" borderId="14" xfId="0" applyFont="1" applyBorder="1" applyAlignment="1">
      <alignment horizontal="center"/>
    </xf>
    <xf numFmtId="0" fontId="25" fillId="0" borderId="15" xfId="0" applyFont="1" applyBorder="1" applyAlignment="1">
      <alignment horizontal="center"/>
    </xf>
    <xf numFmtId="0" fontId="25" fillId="0" borderId="16" xfId="0" applyFont="1" applyBorder="1"/>
    <xf numFmtId="0" fontId="26" fillId="0" borderId="17" xfId="0" applyFont="1" applyBorder="1" applyAlignment="1">
      <alignment horizontal="center" vertical="top"/>
    </xf>
    <xf numFmtId="0" fontId="27" fillId="0" borderId="13" xfId="0" applyFont="1" applyBorder="1" applyAlignment="1">
      <alignment vertical="top" wrapText="1"/>
    </xf>
    <xf numFmtId="0" fontId="27" fillId="0" borderId="18" xfId="0" applyFont="1" applyBorder="1" applyAlignment="1">
      <alignment vertical="top" wrapText="1"/>
    </xf>
    <xf numFmtId="0" fontId="28" fillId="0" borderId="17" xfId="0" applyFont="1" applyBorder="1" applyAlignment="1">
      <alignment horizontal="center" vertical="top"/>
    </xf>
    <xf numFmtId="0" fontId="28" fillId="0" borderId="19" xfId="0" applyFont="1" applyBorder="1" applyAlignment="1">
      <alignment horizontal="center" vertical="top"/>
    </xf>
    <xf numFmtId="0" fontId="29" fillId="0" borderId="20" xfId="0" applyFont="1" applyBorder="1" applyAlignment="1">
      <alignment vertical="top" wrapText="1"/>
    </xf>
    <xf numFmtId="0" fontId="27" fillId="0" borderId="0" xfId="0" applyFont="1"/>
    <xf numFmtId="0" fontId="9" fillId="0" borderId="0" xfId="0" applyFont="1"/>
    <xf numFmtId="0" fontId="9" fillId="0" borderId="13" xfId="0" applyFont="1" applyBorder="1"/>
    <xf numFmtId="0" fontId="0" fillId="0" borderId="13" xfId="0" applyBorder="1"/>
    <xf numFmtId="0" fontId="0" fillId="0" borderId="13" xfId="29" applyFont="1" applyBorder="1"/>
    <xf numFmtId="0" fontId="30" fillId="8" borderId="0" xfId="0" applyFont="1" applyFill="1" applyBorder="1" applyAlignment="1">
      <alignment vertical="top" wrapText="1"/>
    </xf>
    <xf numFmtId="2" fontId="0" fillId="0" borderId="0" xfId="0" applyNumberFormat="1" applyBorder="1"/>
    <xf numFmtId="0" fontId="0" fillId="0" borderId="0" xfId="0" applyFill="1" applyBorder="1"/>
    <xf numFmtId="0" fontId="0" fillId="0" borderId="0" xfId="0" applyBorder="1"/>
    <xf numFmtId="1" fontId="7" fillId="0" borderId="0" xfId="0" applyNumberFormat="1" applyFont="1" applyFill="1" applyBorder="1" applyAlignment="1">
      <alignment horizontal="right"/>
    </xf>
    <xf numFmtId="0" fontId="0" fillId="0" borderId="0" xfId="0" applyBorder="1"/>
    <xf numFmtId="17" fontId="16" fillId="0" borderId="8" xfId="0" applyNumberFormat="1" applyFont="1" applyBorder="1" applyAlignment="1">
      <alignment horizontal="left" vertical="center" wrapText="1"/>
    </xf>
    <xf numFmtId="0" fontId="9" fillId="0" borderId="0" xfId="0" applyFont="1" applyAlignment="1">
      <alignment horizontal="center"/>
    </xf>
    <xf numFmtId="0" fontId="0" fillId="0" borderId="0" xfId="0" applyFill="1" applyBorder="1" applyAlignment="1">
      <alignment horizontal="center"/>
    </xf>
    <xf numFmtId="0" fontId="0" fillId="0" borderId="0" xfId="0" applyFont="1" applyFill="1" applyBorder="1" applyAlignment="1">
      <alignment horizontal="center"/>
    </xf>
    <xf numFmtId="0" fontId="6" fillId="0" borderId="0" xfId="0" applyFont="1" applyFill="1" applyBorder="1" applyAlignment="1">
      <alignment horizontal="center"/>
    </xf>
    <xf numFmtId="0" fontId="0" fillId="0" borderId="0" xfId="0" applyBorder="1" applyAlignment="1">
      <alignment horizontal="center"/>
    </xf>
    <xf numFmtId="0" fontId="0" fillId="0" borderId="0" xfId="0" applyFont="1" applyAlignment="1">
      <alignment horizontal="center"/>
    </xf>
    <xf numFmtId="0" fontId="0" fillId="0" borderId="0" xfId="0" applyFill="1" applyBorder="1" applyAlignment="1"/>
    <xf numFmtId="0" fontId="0" fillId="0" borderId="0" xfId="0" applyFont="1" applyFill="1" applyBorder="1" applyAlignment="1"/>
    <xf numFmtId="0" fontId="0" fillId="0" borderId="0" xfId="0" applyFont="1" applyFill="1" applyBorder="1"/>
    <xf numFmtId="2" fontId="0" fillId="0" borderId="0" xfId="0" applyNumberFormat="1"/>
    <xf numFmtId="0" fontId="0" fillId="0" borderId="0" xfId="0" applyFont="1" applyBorder="1" applyAlignment="1">
      <alignment horizontal="center"/>
    </xf>
    <xf numFmtId="0" fontId="0" fillId="0" borderId="0" xfId="0" applyAlignment="1">
      <alignment horizontal="center" vertical="top"/>
    </xf>
    <xf numFmtId="14" fontId="0" fillId="0" borderId="0" xfId="0" applyNumberFormat="1" applyAlignment="1">
      <alignment horizontal="center" vertical="top"/>
    </xf>
    <xf numFmtId="14" fontId="0" fillId="0" borderId="0" xfId="0" applyNumberFormat="1" applyAlignment="1">
      <alignment horizontal="center" vertical="top" wrapText="1"/>
    </xf>
    <xf numFmtId="0" fontId="0" fillId="0" borderId="0" xfId="0" applyFill="1" applyBorder="1" applyAlignment="1">
      <alignment horizontal="center" vertical="top"/>
    </xf>
    <xf numFmtId="0" fontId="37" fillId="0" borderId="0" xfId="0" applyFont="1" applyFill="1" applyBorder="1" applyAlignment="1">
      <alignment horizontal="center" vertical="top" wrapText="1"/>
    </xf>
    <xf numFmtId="0" fontId="9" fillId="0" borderId="0" xfId="0" applyFont="1" applyAlignment="1">
      <alignment horizontal="center"/>
    </xf>
    <xf numFmtId="166" fontId="7" fillId="0" borderId="0" xfId="0" applyNumberFormat="1" applyFont="1" applyFill="1" applyBorder="1"/>
    <xf numFmtId="0" fontId="9" fillId="0" borderId="0" xfId="0" applyFont="1" applyBorder="1" applyAlignment="1">
      <alignment horizontal="center" vertical="top"/>
    </xf>
    <xf numFmtId="0" fontId="9" fillId="0" borderId="0" xfId="0" applyFont="1" applyAlignment="1">
      <alignment horizontal="center"/>
    </xf>
    <xf numFmtId="0" fontId="7" fillId="7" borderId="0" xfId="0" applyFont="1" applyFill="1"/>
    <xf numFmtId="0" fontId="36" fillId="0" borderId="0" xfId="0" applyFont="1" applyBorder="1"/>
    <xf numFmtId="0" fontId="38" fillId="0" borderId="0" xfId="0" applyFont="1"/>
    <xf numFmtId="164" fontId="7" fillId="0" borderId="0" xfId="0" applyNumberFormat="1" applyFont="1" applyBorder="1"/>
    <xf numFmtId="2" fontId="7" fillId="0" borderId="0" xfId="0" applyNumberFormat="1" applyFont="1" applyBorder="1"/>
    <xf numFmtId="0" fontId="7" fillId="0" borderId="0" xfId="0" applyFont="1" applyAlignment="1">
      <alignment horizontal="center"/>
    </xf>
    <xf numFmtId="2" fontId="7" fillId="0" borderId="0" xfId="0" applyNumberFormat="1" applyFont="1" applyAlignment="1">
      <alignment horizontal="center"/>
    </xf>
    <xf numFmtId="164" fontId="7" fillId="0" borderId="0" xfId="0" applyNumberFormat="1" applyFont="1" applyFill="1" applyAlignment="1">
      <alignment horizontal="right"/>
    </xf>
    <xf numFmtId="1" fontId="7" fillId="0" borderId="0" xfId="0" applyNumberFormat="1" applyFont="1" applyFill="1" applyAlignment="1">
      <alignment horizontal="right"/>
    </xf>
    <xf numFmtId="0" fontId="27" fillId="0" borderId="0" xfId="0" applyFont="1" applyFill="1"/>
    <xf numFmtId="2" fontId="23" fillId="0" borderId="0" xfId="0" applyNumberFormat="1" applyFont="1" applyFill="1" applyAlignment="1">
      <alignment horizontal="center"/>
    </xf>
    <xf numFmtId="0" fontId="9" fillId="0" borderId="0" xfId="0" applyFont="1" applyBorder="1" applyAlignment="1">
      <alignment horizontal="center" vertical="top"/>
    </xf>
    <xf numFmtId="0" fontId="6" fillId="0" borderId="0" xfId="0" applyFont="1" applyAlignment="1">
      <alignment horizontal="center"/>
    </xf>
    <xf numFmtId="0" fontId="9" fillId="0" borderId="0" xfId="0" applyFont="1" applyAlignment="1">
      <alignment horizontal="center"/>
    </xf>
    <xf numFmtId="0" fontId="39" fillId="0" borderId="13" xfId="0" applyFont="1" applyBorder="1"/>
  </cellXfs>
  <cellStyles count="31">
    <cellStyle name="Accent6 2" xf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29"/>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oleObject" Target="../embeddings/oleObject1.bin"/><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oleObject" Target="../embeddings/oleObject2.bin"/><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5"/>
  <sheetViews>
    <sheetView workbookViewId="0">
      <selection activeCell="H24" sqref="H24"/>
    </sheetView>
  </sheetViews>
  <sheetFormatPr defaultColWidth="8.85546875" defaultRowHeight="15"/>
  <cols>
    <col min="1" max="1" width="14" customWidth="1"/>
    <col min="2" max="2" width="13.7109375" customWidth="1"/>
    <col min="3" max="3" width="14.42578125" customWidth="1"/>
    <col min="4" max="4" width="27.140625" customWidth="1"/>
    <col min="5" max="5" width="35.85546875" customWidth="1"/>
  </cols>
  <sheetData>
    <row r="1" spans="1:5" ht="38.25" thickBot="1">
      <c r="A1" s="38" t="s">
        <v>153</v>
      </c>
      <c r="B1" s="39" t="s">
        <v>154</v>
      </c>
      <c r="C1" s="39" t="s">
        <v>155</v>
      </c>
      <c r="D1" s="40" t="s">
        <v>156</v>
      </c>
      <c r="E1" s="41" t="s">
        <v>157</v>
      </c>
    </row>
    <row r="2" spans="1:5" ht="45">
      <c r="A2" s="42" t="s">
        <v>158</v>
      </c>
      <c r="B2" s="43" t="s">
        <v>159</v>
      </c>
      <c r="C2" s="43" t="s">
        <v>160</v>
      </c>
      <c r="D2" s="44" t="s">
        <v>161</v>
      </c>
      <c r="E2" s="56" t="s">
        <v>287</v>
      </c>
    </row>
    <row r="3" spans="1:5" ht="75">
      <c r="A3" s="45" t="s">
        <v>162</v>
      </c>
      <c r="B3" s="46" t="s">
        <v>163</v>
      </c>
      <c r="C3" s="46" t="s">
        <v>160</v>
      </c>
      <c r="D3" s="46" t="s">
        <v>164</v>
      </c>
      <c r="E3" s="47" t="s">
        <v>404</v>
      </c>
    </row>
    <row r="4" spans="1:5" ht="30">
      <c r="A4" s="48" t="s">
        <v>165</v>
      </c>
      <c r="B4" s="47" t="s">
        <v>166</v>
      </c>
      <c r="C4" s="47" t="s">
        <v>167</v>
      </c>
      <c r="D4" s="47" t="s">
        <v>168</v>
      </c>
      <c r="E4" s="47" t="s">
        <v>169</v>
      </c>
    </row>
    <row r="5" spans="1:5" ht="165">
      <c r="A5" s="48" t="s">
        <v>170</v>
      </c>
      <c r="B5" s="47" t="s">
        <v>171</v>
      </c>
      <c r="C5" s="47" t="s">
        <v>172</v>
      </c>
      <c r="D5" s="47" t="s">
        <v>173</v>
      </c>
      <c r="E5" s="47" t="s">
        <v>288</v>
      </c>
    </row>
    <row r="6" spans="1:5" ht="30">
      <c r="A6" s="48" t="s">
        <v>174</v>
      </c>
      <c r="B6" s="47"/>
      <c r="C6" s="47"/>
      <c r="D6" s="47"/>
      <c r="E6" s="47" t="s">
        <v>230</v>
      </c>
    </row>
    <row r="7" spans="1:5" ht="30">
      <c r="A7" s="48" t="s">
        <v>175</v>
      </c>
      <c r="B7" s="47" t="s">
        <v>176</v>
      </c>
      <c r="C7" s="47" t="s">
        <v>172</v>
      </c>
      <c r="D7" s="47" t="s">
        <v>177</v>
      </c>
      <c r="E7" s="47" t="s">
        <v>178</v>
      </c>
    </row>
    <row r="8" spans="1:5" ht="45">
      <c r="A8" s="48" t="s">
        <v>175</v>
      </c>
      <c r="B8" s="47" t="s">
        <v>179</v>
      </c>
      <c r="C8" s="47" t="s">
        <v>180</v>
      </c>
      <c r="D8" s="47" t="s">
        <v>181</v>
      </c>
      <c r="E8" s="47" t="s">
        <v>286</v>
      </c>
    </row>
    <row r="9" spans="1:5" ht="45">
      <c r="A9" s="48" t="s">
        <v>175</v>
      </c>
      <c r="B9" s="47" t="s">
        <v>182</v>
      </c>
      <c r="C9" s="47" t="s">
        <v>180</v>
      </c>
      <c r="D9" s="47" t="s">
        <v>183</v>
      </c>
      <c r="E9" s="47" t="s">
        <v>184</v>
      </c>
    </row>
    <row r="10" spans="1:5" ht="30">
      <c r="A10" s="48" t="s">
        <v>175</v>
      </c>
      <c r="B10" s="47" t="s">
        <v>185</v>
      </c>
      <c r="C10" s="47" t="s">
        <v>172</v>
      </c>
      <c r="D10" s="47" t="s">
        <v>186</v>
      </c>
      <c r="E10" s="47" t="s">
        <v>187</v>
      </c>
    </row>
    <row r="11" spans="1:5" ht="30">
      <c r="A11" s="48" t="s">
        <v>175</v>
      </c>
      <c r="B11" s="47" t="s">
        <v>188</v>
      </c>
      <c r="C11" s="47" t="s">
        <v>172</v>
      </c>
      <c r="D11" s="47" t="s">
        <v>189</v>
      </c>
      <c r="E11" s="47" t="s">
        <v>190</v>
      </c>
    </row>
    <row r="12" spans="1:5" ht="30">
      <c r="A12" s="48" t="s">
        <v>61</v>
      </c>
      <c r="B12" s="47" t="s">
        <v>191</v>
      </c>
      <c r="C12" s="47" t="s">
        <v>172</v>
      </c>
      <c r="D12" s="47" t="s">
        <v>192</v>
      </c>
      <c r="E12" s="90" t="s">
        <v>405</v>
      </c>
    </row>
    <row r="13" spans="1:5" ht="60">
      <c r="A13" s="48" t="s">
        <v>193</v>
      </c>
      <c r="B13" s="47" t="s">
        <v>194</v>
      </c>
      <c r="C13" s="47" t="s">
        <v>172</v>
      </c>
      <c r="D13" s="47" t="s">
        <v>195</v>
      </c>
      <c r="E13" s="47" t="s">
        <v>196</v>
      </c>
    </row>
    <row r="14" spans="1:5" ht="30">
      <c r="A14" s="48" t="s">
        <v>197</v>
      </c>
      <c r="B14" s="47" t="s">
        <v>198</v>
      </c>
      <c r="C14" s="47" t="s">
        <v>172</v>
      </c>
      <c r="D14" s="47" t="s">
        <v>199</v>
      </c>
      <c r="E14" s="47" t="s">
        <v>200</v>
      </c>
    </row>
    <row r="15" spans="1:5" ht="45">
      <c r="A15" s="48" t="s">
        <v>201</v>
      </c>
      <c r="B15" s="47" t="s">
        <v>202</v>
      </c>
      <c r="C15" s="47" t="s">
        <v>172</v>
      </c>
      <c r="D15" s="47" t="s">
        <v>203</v>
      </c>
      <c r="E15" s="47"/>
    </row>
    <row r="16" spans="1:5" ht="60">
      <c r="A16" s="48" t="s">
        <v>204</v>
      </c>
      <c r="B16" s="47" t="s">
        <v>205</v>
      </c>
      <c r="C16" s="47" t="s">
        <v>167</v>
      </c>
      <c r="D16" s="47" t="s">
        <v>206</v>
      </c>
      <c r="E16" s="49"/>
    </row>
    <row r="17" spans="1:5" ht="45">
      <c r="A17" s="48" t="s">
        <v>207</v>
      </c>
      <c r="B17" s="47" t="s">
        <v>208</v>
      </c>
      <c r="C17" s="47" t="s">
        <v>172</v>
      </c>
      <c r="D17" s="47" t="s">
        <v>209</v>
      </c>
      <c r="E17" s="47" t="s">
        <v>210</v>
      </c>
    </row>
    <row r="18" spans="1:5" ht="45">
      <c r="A18" s="48" t="s">
        <v>207</v>
      </c>
      <c r="B18" s="47" t="s">
        <v>211</v>
      </c>
      <c r="C18" s="47" t="s">
        <v>172</v>
      </c>
      <c r="D18" s="47" t="s">
        <v>212</v>
      </c>
      <c r="E18" s="47" t="s">
        <v>213</v>
      </c>
    </row>
    <row r="19" spans="1:5" ht="45">
      <c r="A19" s="48" t="s">
        <v>207</v>
      </c>
      <c r="B19" s="47" t="s">
        <v>214</v>
      </c>
      <c r="C19" s="47" t="s">
        <v>180</v>
      </c>
      <c r="D19" s="47" t="s">
        <v>215</v>
      </c>
      <c r="E19" s="57" t="s">
        <v>258</v>
      </c>
    </row>
    <row r="20" spans="1:5" ht="75">
      <c r="A20" s="48" t="s">
        <v>207</v>
      </c>
      <c r="B20" s="47" t="s">
        <v>216</v>
      </c>
      <c r="C20" s="47" t="s">
        <v>172</v>
      </c>
      <c r="D20" s="47" t="s">
        <v>217</v>
      </c>
      <c r="E20" s="47" t="s">
        <v>242</v>
      </c>
    </row>
    <row r="21" spans="1:5" ht="45">
      <c r="A21" s="48" t="s">
        <v>207</v>
      </c>
      <c r="B21" s="47" t="s">
        <v>218</v>
      </c>
      <c r="C21" s="47" t="s">
        <v>172</v>
      </c>
      <c r="D21" s="47" t="s">
        <v>219</v>
      </c>
      <c r="E21" s="50">
        <v>42491</v>
      </c>
    </row>
    <row r="22" spans="1:5" ht="45">
      <c r="A22" s="48" t="s">
        <v>207</v>
      </c>
      <c r="B22" s="47" t="s">
        <v>220</v>
      </c>
      <c r="C22" s="47" t="s">
        <v>172</v>
      </c>
      <c r="D22" s="47" t="s">
        <v>221</v>
      </c>
      <c r="E22" s="50">
        <v>42705</v>
      </c>
    </row>
    <row r="23" spans="1:5" ht="30">
      <c r="A23" s="51" t="s">
        <v>222</v>
      </c>
      <c r="B23" s="52" t="s">
        <v>223</v>
      </c>
      <c r="C23" s="52" t="s">
        <v>172</v>
      </c>
      <c r="D23" s="47" t="s">
        <v>224</v>
      </c>
      <c r="E23" s="47" t="s">
        <v>225</v>
      </c>
    </row>
    <row r="24" spans="1:5" ht="75">
      <c r="A24" s="51" t="s">
        <v>226</v>
      </c>
      <c r="B24" s="52" t="s">
        <v>227</v>
      </c>
      <c r="C24" s="52" t="s">
        <v>160</v>
      </c>
      <c r="D24" s="47" t="s">
        <v>228</v>
      </c>
      <c r="E24" s="53" t="s">
        <v>721</v>
      </c>
    </row>
    <row r="25" spans="1:5" ht="90">
      <c r="A25" s="51" t="s">
        <v>229</v>
      </c>
      <c r="B25" s="52"/>
      <c r="C25" s="52" t="s">
        <v>172</v>
      </c>
      <c r="D25" s="58"/>
      <c r="E25" s="49" t="s">
        <v>720</v>
      </c>
    </row>
  </sheetData>
  <pageMargins left="0.7" right="0.7" top="0.75" bottom="0.75" header="0.3" footer="0.3"/>
  <legacyDrawing r:id="rId1"/>
  <oleObjects>
    <oleObject progId="Word.OpenDocumentText.12" dvAspect="DVASPECT_ICON" shapeId="5121" r:id="rId2"/>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2:XFB44"/>
  <sheetViews>
    <sheetView workbookViewId="0">
      <selection activeCell="B14" sqref="B14"/>
    </sheetView>
  </sheetViews>
  <sheetFormatPr defaultColWidth="8.85546875" defaultRowHeight="15"/>
  <cols>
    <col min="2" max="2" width="47.7109375" customWidth="1"/>
    <col min="3" max="3" width="50.42578125" customWidth="1"/>
    <col min="4" max="4" width="13.7109375" customWidth="1"/>
    <col min="5" max="5" width="20" customWidth="1"/>
    <col min="6" max="6" width="12" customWidth="1"/>
    <col min="7" max="7" width="10.7109375" style="15" customWidth="1"/>
    <col min="8" max="8" width="10.28515625" style="15" customWidth="1"/>
    <col min="9" max="9" width="10.7109375" style="15" customWidth="1"/>
    <col min="10" max="10" width="11.140625" style="15" customWidth="1"/>
    <col min="11" max="11" width="9.42578125" style="15" bestFit="1" customWidth="1"/>
    <col min="12" max="12" width="15.7109375" style="15" customWidth="1"/>
  </cols>
  <sheetData>
    <row r="2" spans="1:12">
      <c r="A2" s="9" t="s">
        <v>16</v>
      </c>
      <c r="B2" s="9" t="s">
        <v>29</v>
      </c>
      <c r="C2" s="9" t="s">
        <v>30</v>
      </c>
      <c r="D2" s="9" t="s">
        <v>193</v>
      </c>
      <c r="E2" s="9" t="s">
        <v>31</v>
      </c>
      <c r="F2" s="10"/>
      <c r="G2" s="9" t="s">
        <v>32</v>
      </c>
      <c r="H2" s="9" t="s">
        <v>33</v>
      </c>
      <c r="I2" s="9" t="s">
        <v>34</v>
      </c>
      <c r="J2" s="9" t="s">
        <v>35</v>
      </c>
      <c r="K2" s="9" t="s">
        <v>36</v>
      </c>
      <c r="L2" s="9" t="s">
        <v>37</v>
      </c>
    </row>
    <row r="3" spans="1:12">
      <c r="A3" s="54"/>
      <c r="B3" s="54"/>
      <c r="C3" s="54"/>
      <c r="D3" s="54"/>
      <c r="E3" s="54"/>
      <c r="F3" s="10"/>
      <c r="G3"/>
      <c r="H3"/>
      <c r="I3"/>
      <c r="J3"/>
      <c r="K3"/>
      <c r="L3"/>
    </row>
    <row r="4" spans="1:12">
      <c r="A4" s="54"/>
      <c r="B4" s="55" t="s">
        <v>240</v>
      </c>
      <c r="C4" s="54"/>
      <c r="D4" s="54"/>
      <c r="E4" s="54"/>
      <c r="F4" s="10"/>
      <c r="G4"/>
      <c r="H4"/>
      <c r="I4"/>
      <c r="J4"/>
      <c r="K4"/>
      <c r="L4"/>
    </row>
    <row r="5" spans="1:12">
      <c r="A5">
        <v>1</v>
      </c>
      <c r="B5" t="s">
        <v>0</v>
      </c>
      <c r="C5" t="s">
        <v>237</v>
      </c>
      <c r="D5" t="s">
        <v>39</v>
      </c>
      <c r="E5" t="s">
        <v>245</v>
      </c>
      <c r="G5" s="12"/>
      <c r="H5" s="12"/>
      <c r="I5" s="12"/>
      <c r="J5" s="12"/>
      <c r="K5" s="12"/>
      <c r="L5" s="12"/>
    </row>
    <row r="6" spans="1:12">
      <c r="A6">
        <v>2</v>
      </c>
      <c r="B6" t="s">
        <v>10</v>
      </c>
      <c r="C6" t="s">
        <v>46</v>
      </c>
      <c r="D6" t="s">
        <v>40</v>
      </c>
      <c r="G6" s="12"/>
      <c r="H6" s="12"/>
      <c r="I6" s="12"/>
      <c r="J6" s="12"/>
      <c r="K6" s="12"/>
      <c r="L6" s="12"/>
    </row>
    <row r="7" spans="1:12">
      <c r="A7">
        <v>3</v>
      </c>
      <c r="B7" t="s">
        <v>11</v>
      </c>
      <c r="C7" t="s">
        <v>47</v>
      </c>
      <c r="D7" t="s">
        <v>40</v>
      </c>
      <c r="G7" s="12"/>
      <c r="H7" s="12"/>
      <c r="I7" s="12"/>
      <c r="J7" s="12"/>
      <c r="K7" s="12"/>
      <c r="L7" s="12"/>
    </row>
    <row r="8" spans="1:12">
      <c r="A8">
        <v>4</v>
      </c>
      <c r="B8" t="s">
        <v>120</v>
      </c>
      <c r="C8" t="s">
        <v>140</v>
      </c>
      <c r="D8" t="s">
        <v>40</v>
      </c>
      <c r="G8" s="12"/>
      <c r="H8" s="12"/>
      <c r="I8" s="12"/>
      <c r="J8" s="12"/>
      <c r="K8" s="12"/>
      <c r="L8" s="12"/>
    </row>
    <row r="9" spans="1:12">
      <c r="A9">
        <v>5</v>
      </c>
      <c r="B9" t="s">
        <v>62</v>
      </c>
      <c r="C9" t="s">
        <v>141</v>
      </c>
      <c r="D9" t="s">
        <v>40</v>
      </c>
      <c r="G9" s="12"/>
      <c r="H9" s="12"/>
      <c r="I9" s="12"/>
      <c r="J9" s="12"/>
      <c r="K9" s="12"/>
      <c r="L9" s="12"/>
    </row>
    <row r="10" spans="1:12">
      <c r="A10">
        <v>6</v>
      </c>
      <c r="B10" t="s">
        <v>48</v>
      </c>
      <c r="C10" s="10" t="s">
        <v>41</v>
      </c>
      <c r="D10" t="s">
        <v>39</v>
      </c>
      <c r="E10" s="10" t="s">
        <v>42</v>
      </c>
      <c r="G10" s="10"/>
      <c r="H10" s="10"/>
      <c r="I10" s="12"/>
      <c r="J10" s="12"/>
      <c r="K10" s="12"/>
      <c r="L10" s="12"/>
    </row>
    <row r="11" spans="1:12">
      <c r="A11">
        <v>7</v>
      </c>
      <c r="B11" t="s">
        <v>19</v>
      </c>
      <c r="C11" s="10" t="s">
        <v>43</v>
      </c>
      <c r="D11" t="s">
        <v>39</v>
      </c>
      <c r="E11" s="10" t="s">
        <v>42</v>
      </c>
      <c r="G11" s="10"/>
      <c r="H11" s="10"/>
      <c r="I11" s="12"/>
      <c r="J11" s="12"/>
      <c r="K11" s="12"/>
      <c r="L11" s="12"/>
    </row>
    <row r="12" spans="1:12">
      <c r="A12">
        <v>8</v>
      </c>
      <c r="B12" t="s">
        <v>27</v>
      </c>
      <c r="C12" s="10" t="s">
        <v>44</v>
      </c>
      <c r="D12" t="s">
        <v>39</v>
      </c>
      <c r="E12" s="10" t="s">
        <v>45</v>
      </c>
      <c r="G12" s="10"/>
      <c r="H12" s="10"/>
      <c r="I12" s="12"/>
      <c r="J12" s="12"/>
      <c r="K12" s="12"/>
      <c r="L12" s="12"/>
    </row>
    <row r="13" spans="1:12" ht="15.75" customHeight="1">
      <c r="A13">
        <v>9</v>
      </c>
      <c r="B13" t="s">
        <v>14</v>
      </c>
      <c r="C13" s="10" t="s">
        <v>14</v>
      </c>
      <c r="D13" t="s">
        <v>39</v>
      </c>
      <c r="E13" s="10" t="s">
        <v>246</v>
      </c>
      <c r="G13" s="12"/>
      <c r="H13" s="12"/>
      <c r="I13" s="12"/>
      <c r="J13" s="12"/>
      <c r="K13" s="12"/>
      <c r="L13" s="12"/>
    </row>
    <row r="14" spans="1:12" ht="16.5" customHeight="1">
      <c r="A14">
        <v>10</v>
      </c>
      <c r="B14" t="s">
        <v>49</v>
      </c>
      <c r="C14" s="10" t="s">
        <v>7</v>
      </c>
      <c r="D14" t="s">
        <v>39</v>
      </c>
      <c r="E14" s="10" t="s">
        <v>247</v>
      </c>
      <c r="G14" s="12"/>
      <c r="H14" s="12"/>
      <c r="I14" s="12"/>
      <c r="J14" s="12"/>
      <c r="K14" s="12"/>
      <c r="L14" s="12"/>
    </row>
    <row r="15" spans="1:12" ht="17.25">
      <c r="A15">
        <v>11</v>
      </c>
      <c r="B15" t="s">
        <v>20</v>
      </c>
      <c r="C15" s="10" t="s">
        <v>50</v>
      </c>
      <c r="D15" t="s">
        <v>39</v>
      </c>
      <c r="E15" s="10" t="s">
        <v>248</v>
      </c>
      <c r="F15" s="10"/>
      <c r="G15" s="12">
        <f>AVERAGE(Data!AR3:AR614)</f>
        <v>81.783752042483655</v>
      </c>
      <c r="H15" s="12">
        <f>MEDIAN(Data!AR3:AR614)</f>
        <v>79</v>
      </c>
      <c r="I15" s="12">
        <f>MIN(Data!AR3:AR614)</f>
        <v>40</v>
      </c>
      <c r="J15" s="12">
        <f>MAX(Data!AR3:AR614)</f>
        <v>180</v>
      </c>
      <c r="K15" s="14">
        <f>STDEV(Data!AR3:AR614)</f>
        <v>20.108495781144214</v>
      </c>
      <c r="L15" s="12">
        <f>COUNTBLANK(Data!AR3:AR614)</f>
        <v>0</v>
      </c>
    </row>
    <row r="16" spans="1:12" ht="17.25">
      <c r="A16">
        <v>12</v>
      </c>
      <c r="B16" t="s">
        <v>38</v>
      </c>
      <c r="C16" s="10" t="s">
        <v>51</v>
      </c>
      <c r="D16" t="s">
        <v>39</v>
      </c>
      <c r="E16" s="10" t="s">
        <v>248</v>
      </c>
      <c r="F16" s="10"/>
      <c r="G16" s="12">
        <f>AVERAGE(Data!AS3:AS614)</f>
        <v>73.853349673202615</v>
      </c>
      <c r="H16" s="12">
        <f>MEDIAN(Data!AS3:AS614)</f>
        <v>75</v>
      </c>
      <c r="I16" s="12">
        <f>MIN(Data!AS3:AS614)</f>
        <v>9</v>
      </c>
      <c r="J16" s="12">
        <f>MAX(Data!AS3:AS614)</f>
        <v>139</v>
      </c>
      <c r="K16" s="14">
        <f>STDEV(Data!AS3:AS614)</f>
        <v>16.942592769029911</v>
      </c>
      <c r="L16" s="12">
        <f>COUNTBLANK(Data!AS3:AS614)</f>
        <v>0</v>
      </c>
    </row>
    <row r="17" spans="1:16382" ht="17.25">
      <c r="A17">
        <v>13</v>
      </c>
      <c r="B17" t="s">
        <v>21</v>
      </c>
      <c r="C17" s="11" t="s">
        <v>57</v>
      </c>
      <c r="D17" t="s">
        <v>39</v>
      </c>
      <c r="E17" t="s">
        <v>249</v>
      </c>
      <c r="F17" s="11"/>
      <c r="G17" s="12">
        <f>AVERAGE(Data!AT3:AT614)</f>
        <v>13.934777267156875</v>
      </c>
      <c r="H17" s="12">
        <f>MEDIAN(Data!AT3:AT614)</f>
        <v>14.535</v>
      </c>
      <c r="I17" s="12">
        <f>MIN(Data!AT3:AT614)</f>
        <v>0.24000000000000002</v>
      </c>
      <c r="J17" s="12">
        <f>MAX(Data!AT3:AT614)</f>
        <v>31.99</v>
      </c>
      <c r="K17" s="14">
        <f>STDEV(Data!AT3:AT614)</f>
        <v>6.8925809624912189</v>
      </c>
      <c r="L17" s="12">
        <f>COUNTBLANK(Data!AT3:AT614)</f>
        <v>0</v>
      </c>
    </row>
    <row r="18" spans="1:16382" ht="17.25">
      <c r="A18">
        <v>14</v>
      </c>
      <c r="B18" t="s">
        <v>22</v>
      </c>
      <c r="C18" s="11" t="s">
        <v>58</v>
      </c>
      <c r="D18" t="s">
        <v>39</v>
      </c>
      <c r="E18" t="s">
        <v>249</v>
      </c>
      <c r="G18" s="12">
        <f>AVERAGE(Data!AU3:AU614)</f>
        <v>18.747981004901938</v>
      </c>
      <c r="H18" s="12">
        <f>MEDIAN(Data!AU3:AU614)</f>
        <v>16.805</v>
      </c>
      <c r="I18" s="12">
        <f>MIN(Data!AU3:AU614)</f>
        <v>1.84</v>
      </c>
      <c r="J18" s="12">
        <f>MAX(Data!AU3:AU614)</f>
        <v>60.8</v>
      </c>
      <c r="K18" s="14">
        <f>STDEV(Data!AU3:AU614)</f>
        <v>10.407752347159967</v>
      </c>
      <c r="L18" s="12">
        <f>COUNTBLANK(Data!AU3:AU614)</f>
        <v>0</v>
      </c>
    </row>
    <row r="19" spans="1:16382">
      <c r="A19">
        <v>15</v>
      </c>
      <c r="B19" t="s">
        <v>23</v>
      </c>
      <c r="C19" t="s">
        <v>59</v>
      </c>
      <c r="D19" t="s">
        <v>39</v>
      </c>
      <c r="E19" t="s">
        <v>257</v>
      </c>
      <c r="F19" s="11"/>
      <c r="G19" s="12">
        <f>AVERAGE(Data!AV3:AV614)</f>
        <v>1.1277178649237478</v>
      </c>
      <c r="H19" s="12">
        <f>MEDIAN(Data!AV3:AV614)</f>
        <v>1.2250000000000001</v>
      </c>
      <c r="I19" s="12">
        <f>MIN(Data!AV3:AV614)</f>
        <v>0.16666666666666666</v>
      </c>
      <c r="J19" s="12">
        <f>MAX(Data!AV3:AV614)</f>
        <v>2.3333333333333335</v>
      </c>
      <c r="K19" s="14">
        <f>STDEV(Data!AV3:AV614)</f>
        <v>0.43425174687286833</v>
      </c>
      <c r="L19" s="12">
        <f>COUNTBLANK(Data!AV3:AV614)</f>
        <v>0</v>
      </c>
    </row>
    <row r="20" spans="1:16382">
      <c r="A20">
        <v>16</v>
      </c>
      <c r="B20" t="s">
        <v>24</v>
      </c>
      <c r="C20" t="s">
        <v>60</v>
      </c>
      <c r="D20" t="s">
        <v>39</v>
      </c>
      <c r="E20" t="s">
        <v>257</v>
      </c>
      <c r="F20" s="11"/>
      <c r="G20" s="12">
        <f>AVERAGE(Data!AW3:AW614)</f>
        <v>0.87281590413943333</v>
      </c>
      <c r="H20" s="12">
        <f>MEDIAN(Data!AW3:AW614)</f>
        <v>0.94</v>
      </c>
      <c r="I20" s="12">
        <f>MIN(Data!AW3:AW614)</f>
        <v>9.9999999999999992E-2</v>
      </c>
      <c r="J20" s="12">
        <f>MAX(Data!AW3:AW614)</f>
        <v>1.62</v>
      </c>
      <c r="K20" s="14">
        <f>STDEV(Data!AW3:AW614)</f>
        <v>0.34968367627699204</v>
      </c>
      <c r="L20" s="12">
        <f>COUNTBLANK(Data!AW3:AW614)</f>
        <v>0</v>
      </c>
    </row>
    <row r="21" spans="1:16382">
      <c r="A21">
        <v>17</v>
      </c>
      <c r="B21" t="s">
        <v>17</v>
      </c>
      <c r="C21" s="11" t="s">
        <v>52</v>
      </c>
      <c r="D21" t="s">
        <v>39</v>
      </c>
      <c r="E21" t="s">
        <v>53</v>
      </c>
      <c r="F21" s="11"/>
      <c r="G21" s="12">
        <f>AVERAGE(Data!AX3:AX614)</f>
        <v>22.574754901960812</v>
      </c>
      <c r="H21" s="12">
        <f>MEDIAN(Data!AX3:AX614)</f>
        <v>21.6</v>
      </c>
      <c r="I21" s="12">
        <f>MIN(Data!AX3:AX614)</f>
        <v>7</v>
      </c>
      <c r="J21" s="12">
        <f>MAX(Data!AX3:AX614)</f>
        <v>41.2</v>
      </c>
      <c r="K21" s="14">
        <f>STDEV(Data!AX3:AX614)</f>
        <v>5.2668125721140324</v>
      </c>
      <c r="L21" s="12">
        <f>COUNTBLANK(Data!AX3:AX614)</f>
        <v>0</v>
      </c>
    </row>
    <row r="22" spans="1:16382">
      <c r="A22">
        <v>18</v>
      </c>
      <c r="B22" t="s">
        <v>26</v>
      </c>
      <c r="C22" s="11" t="s">
        <v>54</v>
      </c>
      <c r="D22" t="s">
        <v>39</v>
      </c>
      <c r="E22" t="s">
        <v>256</v>
      </c>
      <c r="F22" s="11"/>
      <c r="G22" s="14">
        <f>AVERAGE(Data!AY3:AY614)</f>
        <v>0.70590958605664478</v>
      </c>
      <c r="H22" s="14">
        <f>MEDIAN(Data!AY3:AY614)</f>
        <v>0.63333333333333341</v>
      </c>
      <c r="I22" s="14">
        <f>MIN(Data!AY3:AY614)</f>
        <v>0.16</v>
      </c>
      <c r="J22" s="14">
        <f>MAX(Data!AY3:AY614)</f>
        <v>2.2000000000000002</v>
      </c>
      <c r="K22" s="14">
        <f>STDEV(Data!AY3:AY614)</f>
        <v>0.35531348275338931</v>
      </c>
      <c r="L22" s="12">
        <f>COUNTBLANK(Data!AY3:AY614)</f>
        <v>0</v>
      </c>
    </row>
    <row r="23" spans="1:16382">
      <c r="A23">
        <v>19</v>
      </c>
      <c r="B23" t="s">
        <v>9</v>
      </c>
      <c r="C23" s="13" t="s">
        <v>55</v>
      </c>
      <c r="D23" t="s">
        <v>39</v>
      </c>
      <c r="F23" s="12"/>
      <c r="G23" s="14">
        <f>AVERAGE(Data!AZ3:KB614)</f>
        <v>575.60608082483975</v>
      </c>
      <c r="H23" s="14">
        <f>MEDIAN(Data!AZ3:AZ614)</f>
        <v>0.78355855855855849</v>
      </c>
      <c r="I23" s="14">
        <f>MIN(Data!AZ3:AZ614)</f>
        <v>0.26865671641791045</v>
      </c>
      <c r="J23" s="14">
        <f>MAX(Data!AZ3:AZ614)</f>
        <v>1.9318181818181817</v>
      </c>
      <c r="K23" s="14">
        <f>STDEV(Data!AZ3:AZ614)</f>
        <v>9.7448208819843063E-2</v>
      </c>
      <c r="L23" s="12">
        <f>COUNTBLANK(Data!AZ3:AZ614)</f>
        <v>0</v>
      </c>
    </row>
    <row r="24" spans="1:16382">
      <c r="A24">
        <v>20</v>
      </c>
      <c r="B24" t="s">
        <v>8</v>
      </c>
      <c r="C24" s="13" t="s">
        <v>56</v>
      </c>
      <c r="D24" t="s">
        <v>39</v>
      </c>
      <c r="F24" s="13"/>
      <c r="G24" s="14">
        <f>AVERAGE(Data!BA3:KC614)</f>
        <v>644.38398965211036</v>
      </c>
      <c r="H24" s="14">
        <f>MEDIAN(Data!BA3:KC614)</f>
        <v>1.2567930131747806</v>
      </c>
      <c r="I24" s="14">
        <f>MIN(Data!BA3:BA614)</f>
        <v>0.67199999999999993</v>
      </c>
      <c r="J24" s="14">
        <f>MAX(Data!BA3:BA614)</f>
        <v>1.0628571428571429</v>
      </c>
      <c r="K24" s="14">
        <f>STDEV(Data!BA3:BA614)</f>
        <v>6.0192143681327658E-2</v>
      </c>
      <c r="L24" s="16">
        <f>COUNTBLANK(Data!BA3:BA614)</f>
        <v>0</v>
      </c>
    </row>
    <row r="25" spans="1:16382" ht="18">
      <c r="A25">
        <v>21</v>
      </c>
      <c r="B25" t="s">
        <v>25</v>
      </c>
      <c r="C25" s="12" t="s">
        <v>244</v>
      </c>
      <c r="D25" t="s">
        <v>39</v>
      </c>
      <c r="E25" t="s">
        <v>249</v>
      </c>
      <c r="F25" s="13"/>
      <c r="G25" s="14">
        <f>AVERAGE(Data!BB3:BB614)</f>
        <v>9.6512000391865076</v>
      </c>
      <c r="H25" s="14">
        <f>MEDIAN(Data!BB3:KD614)</f>
        <v>1.5504201680672269</v>
      </c>
      <c r="I25" s="14">
        <f>MIN(Data!BB3:KD614)</f>
        <v>7.58499530956848E-3</v>
      </c>
      <c r="J25" s="14">
        <f>MAX(Data!BB3:BB614)</f>
        <v>23.087195031055902</v>
      </c>
      <c r="K25" s="14">
        <f>STDEV(Data!BB3:BB614)</f>
        <v>5.0111264382677296</v>
      </c>
      <c r="L25" s="16">
        <f>COUNTBLANK(Data!BB3:BB614)</f>
        <v>0</v>
      </c>
    </row>
    <row r="26" spans="1:16382">
      <c r="A26">
        <v>22</v>
      </c>
      <c r="B26" t="s">
        <v>15</v>
      </c>
      <c r="C26" s="12" t="s">
        <v>243</v>
      </c>
      <c r="D26" t="s">
        <v>39</v>
      </c>
      <c r="E26" t="s">
        <v>250</v>
      </c>
      <c r="F26" s="12"/>
      <c r="G26" s="16">
        <f>AVERAGE(Data!BC3:BC614)</f>
        <v>5361.7777995480537</v>
      </c>
      <c r="H26" s="14">
        <f>MEDIAN(Data!BC3:BC614)</f>
        <v>5574.4623623623629</v>
      </c>
      <c r="I26" s="14">
        <f>MIN(Data!BC3:KE614)</f>
        <v>7.58499530956848E-3</v>
      </c>
      <c r="J26" s="14">
        <f>MAX(Data!BC3:KE614)</f>
        <v>12826.219461697723</v>
      </c>
      <c r="K26" s="14">
        <f>STDEVA(Data!BC3:BC614)</f>
        <v>2783.9591323709683</v>
      </c>
      <c r="L26" s="16">
        <f>COUNTBLANK(Data!BC3:BC614)</f>
        <v>0</v>
      </c>
    </row>
    <row r="27" spans="1:16382">
      <c r="C27" s="12"/>
      <c r="D27" s="12"/>
      <c r="F27" s="12"/>
      <c r="G27" s="16"/>
      <c r="H27" s="14"/>
      <c r="I27" s="14"/>
      <c r="J27" s="14"/>
      <c r="K27" s="14"/>
      <c r="L27" s="16"/>
    </row>
    <row r="28" spans="1:16382">
      <c r="A28" s="21"/>
      <c r="B28" s="22" t="s">
        <v>152</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c r="RS28" s="21"/>
      <c r="RT28" s="21"/>
      <c r="RU28" s="21"/>
      <c r="RV28" s="21"/>
      <c r="RW28" s="21"/>
      <c r="RX28" s="21"/>
      <c r="RY28" s="21"/>
      <c r="RZ28" s="21"/>
      <c r="SA28" s="21"/>
      <c r="SB28" s="21"/>
      <c r="SC28" s="21"/>
      <c r="SD28" s="21"/>
      <c r="SE28" s="21"/>
      <c r="SF28" s="21"/>
      <c r="SG28" s="21"/>
      <c r="SH28" s="21"/>
      <c r="SI28" s="21"/>
      <c r="SJ28" s="21"/>
      <c r="SK28" s="21"/>
      <c r="SL28" s="21"/>
      <c r="SM28" s="21"/>
      <c r="SN28" s="21"/>
      <c r="SO28" s="21"/>
      <c r="SP28" s="21"/>
      <c r="SQ28" s="21"/>
      <c r="SR28" s="21"/>
      <c r="SS28" s="21"/>
      <c r="ST28" s="21"/>
      <c r="SU28" s="21"/>
      <c r="SV28" s="21"/>
      <c r="SW28" s="21"/>
      <c r="SX28" s="21"/>
      <c r="SY28" s="21"/>
      <c r="SZ28" s="21"/>
      <c r="TA28" s="21"/>
      <c r="TB28" s="21"/>
      <c r="TC28" s="21"/>
      <c r="TD28" s="21"/>
      <c r="TE28" s="21"/>
      <c r="TF28" s="21"/>
      <c r="TG28" s="21"/>
      <c r="TH28" s="21"/>
      <c r="TI28" s="21"/>
      <c r="TJ28" s="21"/>
      <c r="TK28" s="21"/>
      <c r="TL28" s="21"/>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c r="UL28" s="21"/>
      <c r="UM28" s="21"/>
      <c r="UN28" s="21"/>
      <c r="UO28" s="21"/>
      <c r="UP28" s="21"/>
      <c r="UQ28" s="21"/>
      <c r="UR28" s="21"/>
      <c r="US28" s="21"/>
      <c r="UT28" s="21"/>
      <c r="UU28" s="21"/>
      <c r="UV28" s="21"/>
      <c r="UW28" s="21"/>
      <c r="UX28" s="21"/>
      <c r="UY28" s="21"/>
      <c r="UZ28" s="21"/>
      <c r="VA28" s="21"/>
      <c r="VB28" s="21"/>
      <c r="VC28" s="21"/>
      <c r="VD28" s="21"/>
      <c r="VE28" s="21"/>
      <c r="VF28" s="21"/>
      <c r="VG28" s="21"/>
      <c r="VH28" s="21"/>
      <c r="VI28" s="21"/>
      <c r="VJ28" s="21"/>
      <c r="VK28" s="21"/>
      <c r="VL28" s="21"/>
      <c r="VM28" s="21"/>
      <c r="VN28" s="21"/>
      <c r="VO28" s="21"/>
      <c r="VP28" s="21"/>
      <c r="VQ28" s="21"/>
      <c r="VR28" s="21"/>
      <c r="VS28" s="21"/>
      <c r="VT28" s="21"/>
      <c r="VU28" s="21"/>
      <c r="VV28" s="21"/>
      <c r="VW28" s="21"/>
      <c r="VX28" s="21"/>
      <c r="VY28" s="21"/>
      <c r="VZ28" s="21"/>
      <c r="WA28" s="21"/>
      <c r="WB28" s="21"/>
      <c r="WC28" s="21"/>
      <c r="WD28" s="21"/>
      <c r="WE28" s="21"/>
      <c r="WF28" s="21"/>
      <c r="WG28" s="21"/>
      <c r="WH28" s="21"/>
      <c r="WI28" s="21"/>
      <c r="WJ28" s="21"/>
      <c r="WK28" s="21"/>
      <c r="WL28" s="21"/>
      <c r="WM28" s="21"/>
      <c r="WN28" s="21"/>
      <c r="WO28" s="21"/>
      <c r="WP28" s="21"/>
      <c r="WQ28" s="21"/>
      <c r="WR28" s="21"/>
      <c r="WS28" s="21"/>
      <c r="WT28" s="21"/>
      <c r="WU28" s="21"/>
      <c r="WV28" s="21"/>
      <c r="WW28" s="21"/>
      <c r="WX28" s="21"/>
      <c r="WY28" s="21"/>
      <c r="WZ28" s="21"/>
      <c r="XA28" s="21"/>
      <c r="XB28" s="21"/>
      <c r="XC28" s="21"/>
      <c r="XD28" s="21"/>
      <c r="XE28" s="21"/>
      <c r="XF28" s="21"/>
      <c r="XG28" s="21"/>
      <c r="XH28" s="21"/>
      <c r="XI28" s="21"/>
      <c r="XJ28" s="21"/>
      <c r="XK28" s="21"/>
      <c r="XL28" s="21"/>
      <c r="XM28" s="21"/>
      <c r="XN28" s="21"/>
      <c r="XO28" s="21"/>
      <c r="XP28" s="21"/>
      <c r="XQ28" s="21"/>
      <c r="XR28" s="21"/>
      <c r="XS28" s="21"/>
      <c r="XT28" s="21"/>
      <c r="XU28" s="21"/>
      <c r="XV28" s="21"/>
      <c r="XW28" s="21"/>
      <c r="XX28" s="21"/>
      <c r="XY28" s="21"/>
      <c r="XZ28" s="21"/>
      <c r="YA28" s="21"/>
      <c r="YB28" s="21"/>
      <c r="YC28" s="21"/>
      <c r="YD28" s="21"/>
      <c r="YE28" s="21"/>
      <c r="YF28" s="21"/>
      <c r="YG28" s="21"/>
      <c r="YH28" s="21"/>
      <c r="YI28" s="21"/>
      <c r="YJ28" s="21"/>
      <c r="YK28" s="21"/>
      <c r="YL28" s="21"/>
      <c r="YM28" s="21"/>
      <c r="YN28" s="21"/>
      <c r="YO28" s="21"/>
      <c r="YP28" s="21"/>
      <c r="YQ28" s="21"/>
      <c r="YR28" s="21"/>
      <c r="YS28" s="21"/>
      <c r="YT28" s="21"/>
      <c r="YU28" s="21"/>
      <c r="YV28" s="21"/>
      <c r="YW28" s="21"/>
      <c r="YX28" s="21"/>
      <c r="YY28" s="21"/>
      <c r="YZ28" s="21"/>
      <c r="ZA28" s="21"/>
      <c r="ZB28" s="21"/>
      <c r="ZC28" s="21"/>
      <c r="ZD28" s="21"/>
      <c r="ZE28" s="21"/>
      <c r="ZF28" s="21"/>
      <c r="ZG28" s="21"/>
      <c r="ZH28" s="21"/>
      <c r="ZI28" s="21"/>
      <c r="ZJ28" s="21"/>
      <c r="ZK28" s="21"/>
      <c r="ZL28" s="21"/>
      <c r="ZM28" s="21"/>
      <c r="ZN28" s="21"/>
      <c r="ZO28" s="21"/>
      <c r="ZP28" s="21"/>
      <c r="ZQ28" s="21"/>
      <c r="ZR28" s="21"/>
      <c r="ZS28" s="21"/>
      <c r="ZT28" s="21"/>
      <c r="ZU28" s="21"/>
      <c r="ZV28" s="21"/>
      <c r="ZW28" s="21"/>
      <c r="ZX28" s="21"/>
      <c r="ZY28" s="21"/>
      <c r="ZZ28" s="21"/>
      <c r="AAA28" s="21"/>
      <c r="AAB28" s="21"/>
      <c r="AAC28" s="21"/>
      <c r="AAD28" s="21"/>
      <c r="AAE28" s="21"/>
      <c r="AAF28" s="21"/>
      <c r="AAG28" s="21"/>
      <c r="AAH28" s="21"/>
      <c r="AAI28" s="21"/>
      <c r="AAJ28" s="21"/>
      <c r="AAK28" s="21"/>
      <c r="AAL28" s="21"/>
      <c r="AAM28" s="21"/>
      <c r="AAN28" s="21"/>
      <c r="AAO28" s="21"/>
      <c r="AAP28" s="21"/>
      <c r="AAQ28" s="21"/>
      <c r="AAR28" s="21"/>
      <c r="AAS28" s="21"/>
      <c r="AAT28" s="21"/>
      <c r="AAU28" s="21"/>
      <c r="AAV28" s="21"/>
      <c r="AAW28" s="21"/>
      <c r="AAX28" s="21"/>
      <c r="AAY28" s="21"/>
      <c r="AAZ28" s="21"/>
      <c r="ABA28" s="21"/>
      <c r="ABB28" s="21"/>
      <c r="ABC28" s="21"/>
      <c r="ABD28" s="21"/>
      <c r="ABE28" s="21"/>
      <c r="ABF28" s="21"/>
      <c r="ABG28" s="21"/>
      <c r="ABH28" s="21"/>
      <c r="ABI28" s="21"/>
      <c r="ABJ28" s="21"/>
      <c r="ABK28" s="21"/>
      <c r="ABL28" s="21"/>
      <c r="ABM28" s="21"/>
      <c r="ABN28" s="21"/>
      <c r="ABO28" s="21"/>
      <c r="ABP28" s="21"/>
      <c r="ABQ28" s="21"/>
      <c r="ABR28" s="21"/>
      <c r="ABS28" s="21"/>
      <c r="ABT28" s="21"/>
      <c r="ABU28" s="21"/>
      <c r="ABV28" s="21"/>
      <c r="ABW28" s="21"/>
      <c r="ABX28" s="21"/>
      <c r="ABY28" s="21"/>
      <c r="ABZ28" s="21"/>
      <c r="ACA28" s="21"/>
      <c r="ACB28" s="21"/>
      <c r="ACC28" s="21"/>
      <c r="ACD28" s="21"/>
      <c r="ACE28" s="21"/>
      <c r="ACF28" s="21"/>
      <c r="ACG28" s="21"/>
      <c r="ACH28" s="21"/>
      <c r="ACI28" s="21"/>
      <c r="ACJ28" s="21"/>
      <c r="ACK28" s="21"/>
      <c r="ACL28" s="21"/>
      <c r="ACM28" s="21"/>
      <c r="ACN28" s="21"/>
      <c r="ACO28" s="21"/>
      <c r="ACP28" s="21"/>
      <c r="ACQ28" s="21"/>
      <c r="ACR28" s="21"/>
      <c r="ACS28" s="21"/>
      <c r="ACT28" s="21"/>
      <c r="ACU28" s="21"/>
      <c r="ACV28" s="21"/>
      <c r="ACW28" s="21"/>
      <c r="ACX28" s="21"/>
      <c r="ACY28" s="21"/>
      <c r="ACZ28" s="21"/>
      <c r="ADA28" s="21"/>
      <c r="ADB28" s="21"/>
      <c r="ADC28" s="21"/>
      <c r="ADD28" s="21"/>
      <c r="ADE28" s="21"/>
      <c r="ADF28" s="21"/>
      <c r="ADG28" s="21"/>
      <c r="ADH28" s="21"/>
      <c r="ADI28" s="21"/>
      <c r="ADJ28" s="21"/>
      <c r="ADK28" s="21"/>
      <c r="ADL28" s="21"/>
      <c r="ADM28" s="21"/>
      <c r="ADN28" s="21"/>
      <c r="ADO28" s="21"/>
      <c r="ADP28" s="21"/>
      <c r="ADQ28" s="21"/>
      <c r="ADR28" s="21"/>
      <c r="ADS28" s="21"/>
      <c r="ADT28" s="21"/>
      <c r="ADU28" s="21"/>
      <c r="ADV28" s="21"/>
      <c r="ADW28" s="21"/>
      <c r="ADX28" s="21"/>
      <c r="ADY28" s="21"/>
      <c r="ADZ28" s="21"/>
      <c r="AEA28" s="21"/>
      <c r="AEB28" s="21"/>
      <c r="AEC28" s="21"/>
      <c r="AED28" s="21"/>
      <c r="AEE28" s="21"/>
      <c r="AEF28" s="21"/>
      <c r="AEG28" s="21"/>
      <c r="AEH28" s="21"/>
      <c r="AEI28" s="21"/>
      <c r="AEJ28" s="21"/>
      <c r="AEK28" s="21"/>
      <c r="AEL28" s="21"/>
      <c r="AEM28" s="21"/>
      <c r="AEN28" s="21"/>
      <c r="AEO28" s="21"/>
      <c r="AEP28" s="21"/>
      <c r="AEQ28" s="21"/>
      <c r="AER28" s="21"/>
      <c r="AES28" s="21"/>
      <c r="AET28" s="21"/>
      <c r="AEU28" s="21"/>
      <c r="AEV28" s="21"/>
      <c r="AEW28" s="21"/>
      <c r="AEX28" s="21"/>
      <c r="AEY28" s="21"/>
      <c r="AEZ28" s="21"/>
      <c r="AFA28" s="21"/>
      <c r="AFB28" s="21"/>
      <c r="AFC28" s="21"/>
      <c r="AFD28" s="21"/>
      <c r="AFE28" s="21"/>
      <c r="AFF28" s="21"/>
      <c r="AFG28" s="21"/>
      <c r="AFH28" s="21"/>
      <c r="AFI28" s="21"/>
      <c r="AFJ28" s="21"/>
      <c r="AFK28" s="21"/>
      <c r="AFL28" s="21"/>
      <c r="AFM28" s="21"/>
      <c r="AFN28" s="21"/>
      <c r="AFO28" s="21"/>
      <c r="AFP28" s="21"/>
      <c r="AFQ28" s="21"/>
      <c r="AFR28" s="21"/>
      <c r="AFS28" s="21"/>
      <c r="AFT28" s="21"/>
      <c r="AFU28" s="21"/>
      <c r="AFV28" s="21"/>
      <c r="AFW28" s="21"/>
      <c r="AFX28" s="21"/>
      <c r="AFY28" s="21"/>
      <c r="AFZ28" s="21"/>
      <c r="AGA28" s="21"/>
      <c r="AGB28" s="21"/>
      <c r="AGC28" s="21"/>
      <c r="AGD28" s="21"/>
      <c r="AGE28" s="21"/>
      <c r="AGF28" s="21"/>
      <c r="AGG28" s="21"/>
      <c r="AGH28" s="21"/>
      <c r="AGI28" s="21"/>
      <c r="AGJ28" s="21"/>
      <c r="AGK28" s="21"/>
      <c r="AGL28" s="21"/>
      <c r="AGM28" s="21"/>
      <c r="AGN28" s="21"/>
      <c r="AGO28" s="21"/>
      <c r="AGP28" s="21"/>
      <c r="AGQ28" s="21"/>
      <c r="AGR28" s="21"/>
      <c r="AGS28" s="21"/>
      <c r="AGT28" s="21"/>
      <c r="AGU28" s="21"/>
      <c r="AGV28" s="21"/>
      <c r="AGW28" s="21"/>
      <c r="AGX28" s="21"/>
      <c r="AGY28" s="21"/>
      <c r="AGZ28" s="21"/>
      <c r="AHA28" s="21"/>
      <c r="AHB28" s="21"/>
      <c r="AHC28" s="21"/>
      <c r="AHD28" s="21"/>
      <c r="AHE28" s="21"/>
      <c r="AHF28" s="21"/>
      <c r="AHG28" s="21"/>
      <c r="AHH28" s="21"/>
      <c r="AHI28" s="21"/>
      <c r="AHJ28" s="21"/>
      <c r="AHK28" s="21"/>
      <c r="AHL28" s="21"/>
      <c r="AHM28" s="21"/>
      <c r="AHN28" s="21"/>
      <c r="AHO28" s="21"/>
      <c r="AHP28" s="21"/>
      <c r="AHQ28" s="21"/>
      <c r="AHR28" s="21"/>
      <c r="AHS28" s="21"/>
      <c r="AHT28" s="21"/>
      <c r="AHU28" s="21"/>
      <c r="AHV28" s="21"/>
      <c r="AHW28" s="21"/>
      <c r="AHX28" s="21"/>
      <c r="AHY28" s="21"/>
      <c r="AHZ28" s="21"/>
      <c r="AIA28" s="21"/>
      <c r="AIB28" s="21"/>
      <c r="AIC28" s="21"/>
      <c r="AID28" s="21"/>
      <c r="AIE28" s="21"/>
      <c r="AIF28" s="21"/>
      <c r="AIG28" s="21"/>
      <c r="AIH28" s="21"/>
      <c r="AII28" s="21"/>
      <c r="AIJ28" s="21"/>
      <c r="AIK28" s="21"/>
      <c r="AIL28" s="21"/>
      <c r="AIM28" s="21"/>
      <c r="AIN28" s="21"/>
      <c r="AIO28" s="21"/>
      <c r="AIP28" s="21"/>
      <c r="AIQ28" s="21"/>
      <c r="AIR28" s="21"/>
      <c r="AIS28" s="21"/>
      <c r="AIT28" s="21"/>
      <c r="AIU28" s="21"/>
      <c r="AIV28" s="21"/>
      <c r="AIW28" s="21"/>
      <c r="AIX28" s="21"/>
      <c r="AIY28" s="21"/>
      <c r="AIZ28" s="21"/>
      <c r="AJA28" s="21"/>
      <c r="AJB28" s="21"/>
      <c r="AJC28" s="21"/>
      <c r="AJD28" s="21"/>
      <c r="AJE28" s="21"/>
      <c r="AJF28" s="21"/>
      <c r="AJG28" s="21"/>
      <c r="AJH28" s="21"/>
      <c r="AJI28" s="21"/>
      <c r="AJJ28" s="21"/>
      <c r="AJK28" s="21"/>
      <c r="AJL28" s="21"/>
      <c r="AJM28" s="21"/>
      <c r="AJN28" s="21"/>
      <c r="AJO28" s="21"/>
      <c r="AJP28" s="21"/>
      <c r="AJQ28" s="21"/>
      <c r="AJR28" s="21"/>
      <c r="AJS28" s="21"/>
      <c r="AJT28" s="21"/>
      <c r="AJU28" s="21"/>
      <c r="AJV28" s="21"/>
      <c r="AJW28" s="21"/>
      <c r="AJX28" s="21"/>
      <c r="AJY28" s="21"/>
      <c r="AJZ28" s="21"/>
      <c r="AKA28" s="21"/>
      <c r="AKB28" s="21"/>
      <c r="AKC28" s="21"/>
      <c r="AKD28" s="21"/>
      <c r="AKE28" s="21"/>
      <c r="AKF28" s="21"/>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c r="ALM28" s="21"/>
      <c r="ALN28" s="21"/>
      <c r="ALO28" s="21"/>
      <c r="ALP28" s="21"/>
      <c r="ALQ28" s="21"/>
      <c r="ALR28" s="21"/>
      <c r="ALS28" s="21"/>
      <c r="ALT28" s="21"/>
      <c r="ALU28" s="21"/>
      <c r="ALV28" s="21"/>
      <c r="ALW28" s="21"/>
      <c r="ALX28" s="21"/>
      <c r="ALY28" s="21"/>
      <c r="ALZ28" s="21"/>
      <c r="AMA28" s="21"/>
      <c r="AMB28" s="21"/>
      <c r="AMC28" s="21"/>
      <c r="AMD28" s="21"/>
      <c r="AME28" s="21"/>
      <c r="AMF28" s="21"/>
      <c r="AMG28" s="21"/>
      <c r="AMH28" s="21"/>
      <c r="AMI28" s="21"/>
      <c r="AMJ28" s="21"/>
      <c r="AMK28" s="21"/>
      <c r="AML28" s="21"/>
      <c r="AMM28" s="21"/>
      <c r="AMN28" s="21"/>
      <c r="AMO28" s="21"/>
      <c r="AMP28" s="21"/>
      <c r="AMQ28" s="21"/>
      <c r="AMR28" s="21"/>
      <c r="AMS28" s="21"/>
      <c r="AMT28" s="21"/>
      <c r="AMU28" s="21"/>
      <c r="AMV28" s="21"/>
      <c r="AMW28" s="21"/>
      <c r="AMX28" s="21"/>
      <c r="AMY28" s="21"/>
      <c r="AMZ28" s="21"/>
      <c r="ANA28" s="21"/>
      <c r="ANB28" s="21"/>
      <c r="ANC28" s="21"/>
      <c r="AND28" s="21"/>
      <c r="ANE28" s="21"/>
      <c r="ANF28" s="21"/>
      <c r="ANG28" s="21"/>
      <c r="ANH28" s="21"/>
      <c r="ANI28" s="21"/>
      <c r="ANJ28" s="21"/>
      <c r="ANK28" s="21"/>
      <c r="ANL28" s="21"/>
      <c r="ANM28" s="21"/>
      <c r="ANN28" s="21"/>
      <c r="ANO28" s="21"/>
      <c r="ANP28" s="21"/>
      <c r="ANQ28" s="21"/>
      <c r="ANR28" s="21"/>
      <c r="ANS28" s="21"/>
      <c r="ANT28" s="21"/>
      <c r="ANU28" s="21"/>
      <c r="ANV28" s="21"/>
      <c r="ANW28" s="21"/>
      <c r="ANX28" s="21"/>
      <c r="ANY28" s="21"/>
      <c r="ANZ28" s="21"/>
      <c r="AOA28" s="21"/>
      <c r="AOB28" s="21"/>
      <c r="AOC28" s="21"/>
      <c r="AOD28" s="21"/>
      <c r="AOE28" s="21"/>
      <c r="AOF28" s="21"/>
      <c r="AOG28" s="21"/>
      <c r="AOH28" s="21"/>
      <c r="AOI28" s="21"/>
      <c r="AOJ28" s="21"/>
      <c r="AOK28" s="21"/>
      <c r="AOL28" s="21"/>
      <c r="AOM28" s="21"/>
      <c r="AON28" s="21"/>
      <c r="AOO28" s="21"/>
      <c r="AOP28" s="21"/>
      <c r="AOQ28" s="21"/>
      <c r="AOR28" s="21"/>
      <c r="AOS28" s="21"/>
      <c r="AOT28" s="21"/>
      <c r="AOU28" s="21"/>
      <c r="AOV28" s="21"/>
      <c r="AOW28" s="21"/>
      <c r="AOX28" s="21"/>
      <c r="AOY28" s="21"/>
      <c r="AOZ28" s="21"/>
      <c r="APA28" s="21"/>
      <c r="APB28" s="21"/>
      <c r="APC28" s="21"/>
      <c r="APD28" s="21"/>
      <c r="APE28" s="21"/>
      <c r="APF28" s="21"/>
      <c r="APG28" s="21"/>
      <c r="APH28" s="21"/>
      <c r="API28" s="21"/>
      <c r="APJ28" s="21"/>
      <c r="APK28" s="21"/>
      <c r="APL28" s="21"/>
      <c r="APM28" s="21"/>
      <c r="APN28" s="21"/>
      <c r="APO28" s="21"/>
      <c r="APP28" s="21"/>
      <c r="APQ28" s="21"/>
      <c r="APR28" s="21"/>
      <c r="APS28" s="21"/>
      <c r="APT28" s="21"/>
      <c r="APU28" s="21"/>
      <c r="APV28" s="21"/>
      <c r="APW28" s="21"/>
      <c r="APX28" s="21"/>
      <c r="APY28" s="21"/>
      <c r="APZ28" s="21"/>
      <c r="AQA28" s="21"/>
      <c r="AQB28" s="21"/>
      <c r="AQC28" s="21"/>
      <c r="AQD28" s="21"/>
      <c r="AQE28" s="21"/>
      <c r="AQF28" s="21"/>
      <c r="AQG28" s="21"/>
      <c r="AQH28" s="21"/>
      <c r="AQI28" s="21"/>
      <c r="AQJ28" s="21"/>
      <c r="AQK28" s="21"/>
      <c r="AQL28" s="21"/>
      <c r="AQM28" s="21"/>
      <c r="AQN28" s="21"/>
      <c r="AQO28" s="21"/>
      <c r="AQP28" s="21"/>
      <c r="AQQ28" s="21"/>
      <c r="AQR28" s="21"/>
      <c r="AQS28" s="21"/>
      <c r="AQT28" s="21"/>
      <c r="AQU28" s="21"/>
      <c r="AQV28" s="21"/>
      <c r="AQW28" s="21"/>
      <c r="AQX28" s="21"/>
      <c r="AQY28" s="21"/>
      <c r="AQZ28" s="21"/>
      <c r="ARA28" s="21"/>
      <c r="ARB28" s="21"/>
      <c r="ARC28" s="21"/>
      <c r="ARD28" s="21"/>
      <c r="ARE28" s="21"/>
      <c r="ARF28" s="21"/>
      <c r="ARG28" s="21"/>
      <c r="ARH28" s="21"/>
      <c r="ARI28" s="21"/>
      <c r="ARJ28" s="21"/>
      <c r="ARK28" s="21"/>
      <c r="ARL28" s="21"/>
      <c r="ARM28" s="21"/>
      <c r="ARN28" s="21"/>
      <c r="ARO28" s="21"/>
      <c r="ARP28" s="21"/>
      <c r="ARQ28" s="21"/>
      <c r="ARR28" s="21"/>
      <c r="ARS28" s="21"/>
      <c r="ART28" s="21"/>
      <c r="ARU28" s="21"/>
      <c r="ARV28" s="21"/>
      <c r="ARW28" s="21"/>
      <c r="ARX28" s="21"/>
      <c r="ARY28" s="21"/>
      <c r="ARZ28" s="21"/>
      <c r="ASA28" s="21"/>
      <c r="ASB28" s="21"/>
      <c r="ASC28" s="21"/>
      <c r="ASD28" s="21"/>
      <c r="ASE28" s="21"/>
      <c r="ASF28" s="21"/>
      <c r="ASG28" s="21"/>
      <c r="ASH28" s="21"/>
      <c r="ASI28" s="21"/>
      <c r="ASJ28" s="21"/>
      <c r="ASK28" s="21"/>
      <c r="ASL28" s="21"/>
      <c r="ASM28" s="21"/>
      <c r="ASN28" s="21"/>
      <c r="ASO28" s="21"/>
      <c r="ASP28" s="21"/>
      <c r="ASQ28" s="21"/>
      <c r="ASR28" s="21"/>
      <c r="ASS28" s="21"/>
      <c r="AST28" s="21"/>
      <c r="ASU28" s="21"/>
      <c r="ASV28" s="21"/>
      <c r="ASW28" s="21"/>
      <c r="ASX28" s="21"/>
      <c r="ASY28" s="21"/>
      <c r="ASZ28" s="21"/>
      <c r="ATA28" s="21"/>
      <c r="ATB28" s="21"/>
      <c r="ATC28" s="21"/>
      <c r="ATD28" s="21"/>
      <c r="ATE28" s="21"/>
      <c r="ATF28" s="21"/>
      <c r="ATG28" s="21"/>
      <c r="ATH28" s="21"/>
      <c r="ATI28" s="21"/>
      <c r="ATJ28" s="21"/>
      <c r="ATK28" s="21"/>
      <c r="ATL28" s="21"/>
      <c r="ATM28" s="21"/>
      <c r="ATN28" s="21"/>
      <c r="ATO28" s="21"/>
      <c r="ATP28" s="21"/>
      <c r="ATQ28" s="21"/>
      <c r="ATR28" s="21"/>
      <c r="ATS28" s="21"/>
      <c r="ATT28" s="21"/>
      <c r="ATU28" s="21"/>
      <c r="ATV28" s="21"/>
      <c r="ATW28" s="21"/>
      <c r="ATX28" s="21"/>
      <c r="ATY28" s="21"/>
      <c r="ATZ28" s="21"/>
      <c r="AUA28" s="21"/>
      <c r="AUB28" s="21"/>
      <c r="AUC28" s="21"/>
      <c r="AUD28" s="21"/>
      <c r="AUE28" s="21"/>
      <c r="AUF28" s="21"/>
      <c r="AUG28" s="21"/>
      <c r="AUH28" s="21"/>
      <c r="AUI28" s="21"/>
      <c r="AUJ28" s="21"/>
      <c r="AUK28" s="21"/>
      <c r="AUL28" s="21"/>
      <c r="AUM28" s="21"/>
      <c r="AUN28" s="21"/>
      <c r="AUO28" s="21"/>
      <c r="AUP28" s="21"/>
      <c r="AUQ28" s="21"/>
      <c r="AUR28" s="21"/>
      <c r="AUS28" s="21"/>
      <c r="AUT28" s="21"/>
      <c r="AUU28" s="21"/>
      <c r="AUV28" s="21"/>
      <c r="AUW28" s="21"/>
      <c r="AUX28" s="21"/>
      <c r="AUY28" s="21"/>
      <c r="AUZ28" s="21"/>
      <c r="AVA28" s="21"/>
      <c r="AVB28" s="21"/>
      <c r="AVC28" s="21"/>
      <c r="AVD28" s="21"/>
      <c r="AVE28" s="21"/>
      <c r="AVF28" s="21"/>
      <c r="AVG28" s="21"/>
      <c r="AVH28" s="21"/>
      <c r="AVI28" s="21"/>
      <c r="AVJ28" s="21"/>
      <c r="AVK28" s="21"/>
      <c r="AVL28" s="21"/>
      <c r="AVM28" s="21"/>
      <c r="AVN28" s="21"/>
      <c r="AVO28" s="21"/>
      <c r="AVP28" s="21"/>
      <c r="AVQ28" s="21"/>
      <c r="AVR28" s="21"/>
      <c r="AVS28" s="21"/>
      <c r="AVT28" s="21"/>
      <c r="AVU28" s="21"/>
      <c r="AVV28" s="21"/>
      <c r="AVW28" s="21"/>
      <c r="AVX28" s="21"/>
      <c r="AVY28" s="21"/>
      <c r="AVZ28" s="21"/>
      <c r="AWA28" s="21"/>
      <c r="AWB28" s="21"/>
      <c r="AWC28" s="21"/>
      <c r="AWD28" s="21"/>
      <c r="AWE28" s="21"/>
      <c r="AWF28" s="21"/>
      <c r="AWG28" s="21"/>
      <c r="AWH28" s="21"/>
      <c r="AWI28" s="21"/>
      <c r="AWJ28" s="21"/>
      <c r="AWK28" s="21"/>
      <c r="AWL28" s="21"/>
      <c r="AWM28" s="21"/>
      <c r="AWN28" s="21"/>
      <c r="AWO28" s="21"/>
      <c r="AWP28" s="21"/>
      <c r="AWQ28" s="21"/>
      <c r="AWR28" s="21"/>
      <c r="AWS28" s="21"/>
      <c r="AWT28" s="21"/>
      <c r="AWU28" s="21"/>
      <c r="AWV28" s="21"/>
      <c r="AWW28" s="21"/>
      <c r="AWX28" s="21"/>
      <c r="AWY28" s="21"/>
      <c r="AWZ28" s="21"/>
      <c r="AXA28" s="21"/>
      <c r="AXB28" s="21"/>
      <c r="AXC28" s="21"/>
      <c r="AXD28" s="21"/>
      <c r="AXE28" s="21"/>
      <c r="AXF28" s="21"/>
      <c r="AXG28" s="21"/>
      <c r="AXH28" s="21"/>
      <c r="AXI28" s="21"/>
      <c r="AXJ28" s="21"/>
      <c r="AXK28" s="21"/>
      <c r="AXL28" s="21"/>
      <c r="AXM28" s="21"/>
      <c r="AXN28" s="21"/>
      <c r="AXO28" s="21"/>
      <c r="AXP28" s="21"/>
      <c r="AXQ28" s="21"/>
      <c r="AXR28" s="21"/>
      <c r="AXS28" s="21"/>
      <c r="AXT28" s="21"/>
      <c r="AXU28" s="21"/>
      <c r="AXV28" s="21"/>
      <c r="AXW28" s="21"/>
      <c r="AXX28" s="21"/>
      <c r="AXY28" s="21"/>
      <c r="AXZ28" s="21"/>
      <c r="AYA28" s="21"/>
      <c r="AYB28" s="21"/>
      <c r="AYC28" s="21"/>
      <c r="AYD28" s="21"/>
      <c r="AYE28" s="21"/>
      <c r="AYF28" s="21"/>
      <c r="AYG28" s="21"/>
      <c r="AYH28" s="21"/>
      <c r="AYI28" s="21"/>
      <c r="AYJ28" s="21"/>
      <c r="AYK28" s="21"/>
      <c r="AYL28" s="21"/>
      <c r="AYM28" s="21"/>
      <c r="AYN28" s="21"/>
      <c r="AYO28" s="21"/>
      <c r="AYP28" s="21"/>
      <c r="AYQ28" s="21"/>
      <c r="AYR28" s="21"/>
      <c r="AYS28" s="21"/>
      <c r="AYT28" s="21"/>
      <c r="AYU28" s="21"/>
      <c r="AYV28" s="21"/>
      <c r="AYW28" s="21"/>
      <c r="AYX28" s="21"/>
      <c r="AYY28" s="21"/>
      <c r="AYZ28" s="21"/>
      <c r="AZA28" s="21"/>
      <c r="AZB28" s="21"/>
      <c r="AZC28" s="21"/>
      <c r="AZD28" s="21"/>
      <c r="AZE28" s="21"/>
      <c r="AZF28" s="21"/>
      <c r="AZG28" s="21"/>
      <c r="AZH28" s="21"/>
      <c r="AZI28" s="21"/>
      <c r="AZJ28" s="21"/>
      <c r="AZK28" s="21"/>
      <c r="AZL28" s="21"/>
      <c r="AZM28" s="21"/>
      <c r="AZN28" s="21"/>
      <c r="AZO28" s="21"/>
      <c r="AZP28" s="21"/>
      <c r="AZQ28" s="21"/>
      <c r="AZR28" s="21"/>
      <c r="AZS28" s="21"/>
      <c r="AZT28" s="21"/>
      <c r="AZU28" s="21"/>
      <c r="AZV28" s="21"/>
      <c r="AZW28" s="21"/>
      <c r="AZX28" s="21"/>
      <c r="AZY28" s="21"/>
      <c r="AZZ28" s="21"/>
      <c r="BAA28" s="21"/>
      <c r="BAB28" s="21"/>
      <c r="BAC28" s="21"/>
      <c r="BAD28" s="21"/>
      <c r="BAE28" s="21"/>
      <c r="BAF28" s="21"/>
      <c r="BAG28" s="21"/>
      <c r="BAH28" s="21"/>
      <c r="BAI28" s="21"/>
      <c r="BAJ28" s="21"/>
      <c r="BAK28" s="21"/>
      <c r="BAL28" s="21"/>
      <c r="BAM28" s="21"/>
      <c r="BAN28" s="21"/>
      <c r="BAO28" s="21"/>
      <c r="BAP28" s="21"/>
      <c r="BAQ28" s="21"/>
      <c r="BAR28" s="21"/>
      <c r="BAS28" s="21"/>
      <c r="BAT28" s="21"/>
      <c r="BAU28" s="21"/>
      <c r="BAV28" s="21"/>
      <c r="BAW28" s="21"/>
      <c r="BAX28" s="21"/>
      <c r="BAY28" s="21"/>
      <c r="BAZ28" s="21"/>
      <c r="BBA28" s="21"/>
      <c r="BBB28" s="21"/>
      <c r="BBC28" s="21"/>
      <c r="BBD28" s="21"/>
      <c r="BBE28" s="21"/>
      <c r="BBF28" s="21"/>
      <c r="BBG28" s="21"/>
      <c r="BBH28" s="21"/>
      <c r="BBI28" s="21"/>
      <c r="BBJ28" s="21"/>
      <c r="BBK28" s="21"/>
      <c r="BBL28" s="21"/>
      <c r="BBM28" s="21"/>
      <c r="BBN28" s="21"/>
      <c r="BBO28" s="21"/>
      <c r="BBP28" s="21"/>
      <c r="BBQ28" s="21"/>
      <c r="BBR28" s="21"/>
      <c r="BBS28" s="21"/>
      <c r="BBT28" s="21"/>
      <c r="BBU28" s="21"/>
      <c r="BBV28" s="21"/>
      <c r="BBW28" s="21"/>
      <c r="BBX28" s="21"/>
      <c r="BBY28" s="21"/>
      <c r="BBZ28" s="21"/>
      <c r="BCA28" s="21"/>
      <c r="BCB28" s="21"/>
      <c r="BCC28" s="21"/>
      <c r="BCD28" s="21"/>
      <c r="BCE28" s="21"/>
      <c r="BCF28" s="21"/>
      <c r="BCG28" s="21"/>
      <c r="BCH28" s="21"/>
      <c r="BCI28" s="21"/>
      <c r="BCJ28" s="21"/>
      <c r="BCK28" s="21"/>
      <c r="BCL28" s="21"/>
      <c r="BCM28" s="21"/>
      <c r="BCN28" s="21"/>
      <c r="BCO28" s="21"/>
      <c r="BCP28" s="21"/>
      <c r="BCQ28" s="21"/>
      <c r="BCR28" s="21"/>
      <c r="BCS28" s="21"/>
      <c r="BCT28" s="21"/>
      <c r="BCU28" s="21"/>
      <c r="BCV28" s="21"/>
      <c r="BCW28" s="21"/>
      <c r="BCX28" s="21"/>
      <c r="BCY28" s="21"/>
      <c r="BCZ28" s="21"/>
      <c r="BDA28" s="21"/>
      <c r="BDB28" s="21"/>
      <c r="BDC28" s="21"/>
      <c r="BDD28" s="21"/>
      <c r="BDE28" s="21"/>
      <c r="BDF28" s="21"/>
      <c r="BDG28" s="21"/>
      <c r="BDH28" s="21"/>
      <c r="BDI28" s="21"/>
      <c r="BDJ28" s="21"/>
      <c r="BDK28" s="21"/>
      <c r="BDL28" s="21"/>
      <c r="BDM28" s="21"/>
      <c r="BDN28" s="21"/>
      <c r="BDO28" s="21"/>
      <c r="BDP28" s="21"/>
      <c r="BDQ28" s="21"/>
      <c r="BDR28" s="21"/>
      <c r="BDS28" s="21"/>
      <c r="BDT28" s="21"/>
      <c r="BDU28" s="21"/>
      <c r="BDV28" s="21"/>
      <c r="BDW28" s="21"/>
      <c r="BDX28" s="21"/>
      <c r="BDY28" s="21"/>
      <c r="BDZ28" s="21"/>
      <c r="BEA28" s="21"/>
      <c r="BEB28" s="21"/>
      <c r="BEC28" s="21"/>
      <c r="BED28" s="21"/>
      <c r="BEE28" s="21"/>
      <c r="BEF28" s="21"/>
      <c r="BEG28" s="21"/>
      <c r="BEH28" s="21"/>
      <c r="BEI28" s="21"/>
      <c r="BEJ28" s="21"/>
      <c r="BEK28" s="21"/>
      <c r="BEL28" s="21"/>
      <c r="BEM28" s="21"/>
      <c r="BEN28" s="21"/>
      <c r="BEO28" s="21"/>
      <c r="BEP28" s="21"/>
      <c r="BEQ28" s="21"/>
      <c r="BER28" s="21"/>
      <c r="BES28" s="21"/>
      <c r="BET28" s="21"/>
      <c r="BEU28" s="21"/>
      <c r="BEV28" s="21"/>
      <c r="BEW28" s="21"/>
      <c r="BEX28" s="21"/>
      <c r="BEY28" s="21"/>
      <c r="BEZ28" s="21"/>
      <c r="BFA28" s="21"/>
      <c r="BFB28" s="21"/>
      <c r="BFC28" s="21"/>
      <c r="BFD28" s="21"/>
      <c r="BFE28" s="21"/>
      <c r="BFF28" s="21"/>
      <c r="BFG28" s="21"/>
      <c r="BFH28" s="21"/>
      <c r="BFI28" s="21"/>
      <c r="BFJ28" s="21"/>
      <c r="BFK28" s="21"/>
      <c r="BFL28" s="21"/>
      <c r="BFM28" s="21"/>
      <c r="BFN28" s="21"/>
      <c r="BFO28" s="21"/>
      <c r="BFP28" s="21"/>
      <c r="BFQ28" s="21"/>
      <c r="BFR28" s="21"/>
      <c r="BFS28" s="21"/>
      <c r="BFT28" s="21"/>
      <c r="BFU28" s="21"/>
      <c r="BFV28" s="21"/>
      <c r="BFW28" s="21"/>
      <c r="BFX28" s="21"/>
      <c r="BFY28" s="21"/>
      <c r="BFZ28" s="21"/>
      <c r="BGA28" s="21"/>
      <c r="BGB28" s="21"/>
      <c r="BGC28" s="21"/>
      <c r="BGD28" s="21"/>
      <c r="BGE28" s="21"/>
      <c r="BGF28" s="21"/>
      <c r="BGG28" s="21"/>
      <c r="BGH28" s="21"/>
      <c r="BGI28" s="21"/>
      <c r="BGJ28" s="21"/>
      <c r="BGK28" s="21"/>
      <c r="BGL28" s="21"/>
      <c r="BGM28" s="21"/>
      <c r="BGN28" s="21"/>
      <c r="BGO28" s="21"/>
      <c r="BGP28" s="21"/>
      <c r="BGQ28" s="21"/>
      <c r="BGR28" s="21"/>
      <c r="BGS28" s="21"/>
      <c r="BGT28" s="21"/>
      <c r="BGU28" s="21"/>
      <c r="BGV28" s="21"/>
      <c r="BGW28" s="21"/>
      <c r="BGX28" s="21"/>
      <c r="BGY28" s="21"/>
      <c r="BGZ28" s="21"/>
      <c r="BHA28" s="21"/>
      <c r="BHB28" s="21"/>
      <c r="BHC28" s="21"/>
      <c r="BHD28" s="21"/>
      <c r="BHE28" s="21"/>
      <c r="BHF28" s="21"/>
      <c r="BHG28" s="21"/>
      <c r="BHH28" s="21"/>
      <c r="BHI28" s="21"/>
      <c r="BHJ28" s="21"/>
      <c r="BHK28" s="21"/>
      <c r="BHL28" s="21"/>
      <c r="BHM28" s="21"/>
      <c r="BHN28" s="21"/>
      <c r="BHO28" s="21"/>
      <c r="BHP28" s="21"/>
      <c r="BHQ28" s="21"/>
      <c r="BHR28" s="21"/>
      <c r="BHS28" s="21"/>
      <c r="BHT28" s="21"/>
      <c r="BHU28" s="21"/>
      <c r="BHV28" s="21"/>
      <c r="BHW28" s="21"/>
      <c r="BHX28" s="21"/>
      <c r="BHY28" s="21"/>
      <c r="BHZ28" s="21"/>
      <c r="BIA28" s="21"/>
      <c r="BIB28" s="21"/>
      <c r="BIC28" s="21"/>
      <c r="BID28" s="21"/>
      <c r="BIE28" s="21"/>
      <c r="BIF28" s="21"/>
      <c r="BIG28" s="21"/>
      <c r="BIH28" s="21"/>
      <c r="BII28" s="21"/>
      <c r="BIJ28" s="21"/>
      <c r="BIK28" s="21"/>
      <c r="BIL28" s="21"/>
      <c r="BIM28" s="21"/>
      <c r="BIN28" s="21"/>
      <c r="BIO28" s="21"/>
      <c r="BIP28" s="21"/>
      <c r="BIQ28" s="21"/>
      <c r="BIR28" s="21"/>
      <c r="BIS28" s="21"/>
      <c r="BIT28" s="21"/>
      <c r="BIU28" s="21"/>
      <c r="BIV28" s="21"/>
      <c r="BIW28" s="21"/>
      <c r="BIX28" s="21"/>
      <c r="BIY28" s="21"/>
      <c r="BIZ28" s="21"/>
      <c r="BJA28" s="21"/>
      <c r="BJB28" s="21"/>
      <c r="BJC28" s="21"/>
      <c r="BJD28" s="21"/>
      <c r="BJE28" s="21"/>
      <c r="BJF28" s="21"/>
      <c r="BJG28" s="21"/>
      <c r="BJH28" s="21"/>
      <c r="BJI28" s="21"/>
      <c r="BJJ28" s="21"/>
      <c r="BJK28" s="21"/>
      <c r="BJL28" s="21"/>
      <c r="BJM28" s="21"/>
      <c r="BJN28" s="21"/>
      <c r="BJO28" s="21"/>
      <c r="BJP28" s="21"/>
      <c r="BJQ28" s="21"/>
      <c r="BJR28" s="21"/>
      <c r="BJS28" s="21"/>
      <c r="BJT28" s="21"/>
      <c r="BJU28" s="21"/>
      <c r="BJV28" s="21"/>
      <c r="BJW28" s="21"/>
      <c r="BJX28" s="21"/>
      <c r="BJY28" s="21"/>
      <c r="BJZ28" s="21"/>
      <c r="BKA28" s="21"/>
      <c r="BKB28" s="21"/>
      <c r="BKC28" s="21"/>
      <c r="BKD28" s="21"/>
      <c r="BKE28" s="21"/>
      <c r="BKF28" s="21"/>
      <c r="BKG28" s="21"/>
      <c r="BKH28" s="21"/>
      <c r="BKI28" s="21"/>
      <c r="BKJ28" s="21"/>
      <c r="BKK28" s="21"/>
      <c r="BKL28" s="21"/>
      <c r="BKM28" s="21"/>
      <c r="BKN28" s="21"/>
      <c r="BKO28" s="21"/>
      <c r="BKP28" s="21"/>
      <c r="BKQ28" s="21"/>
      <c r="BKR28" s="21"/>
      <c r="BKS28" s="21"/>
      <c r="BKT28" s="21"/>
      <c r="BKU28" s="21"/>
      <c r="BKV28" s="21"/>
      <c r="BKW28" s="21"/>
      <c r="BKX28" s="21"/>
      <c r="BKY28" s="21"/>
      <c r="BKZ28" s="21"/>
      <c r="BLA28" s="21"/>
      <c r="BLB28" s="21"/>
      <c r="BLC28" s="21"/>
      <c r="BLD28" s="21"/>
      <c r="BLE28" s="21"/>
      <c r="BLF28" s="21"/>
      <c r="BLG28" s="21"/>
      <c r="BLH28" s="21"/>
      <c r="BLI28" s="21"/>
      <c r="BLJ28" s="21"/>
      <c r="BLK28" s="21"/>
      <c r="BLL28" s="21"/>
      <c r="BLM28" s="21"/>
      <c r="BLN28" s="21"/>
      <c r="BLO28" s="21"/>
      <c r="BLP28" s="21"/>
      <c r="BLQ28" s="21"/>
      <c r="BLR28" s="21"/>
      <c r="BLS28" s="21"/>
      <c r="BLT28" s="21"/>
      <c r="BLU28" s="21"/>
      <c r="BLV28" s="21"/>
      <c r="BLW28" s="21"/>
      <c r="BLX28" s="21"/>
      <c r="BLY28" s="21"/>
      <c r="BLZ28" s="21"/>
      <c r="BMA28" s="21"/>
      <c r="BMB28" s="21"/>
      <c r="BMC28" s="21"/>
      <c r="BMD28" s="21"/>
      <c r="BME28" s="21"/>
      <c r="BMF28" s="21"/>
      <c r="BMG28" s="21"/>
      <c r="BMH28" s="21"/>
      <c r="BMI28" s="21"/>
      <c r="BMJ28" s="21"/>
      <c r="BMK28" s="21"/>
      <c r="BML28" s="21"/>
      <c r="BMM28" s="21"/>
      <c r="BMN28" s="21"/>
      <c r="BMO28" s="21"/>
      <c r="BMP28" s="21"/>
      <c r="BMQ28" s="21"/>
      <c r="BMR28" s="21"/>
      <c r="BMS28" s="21"/>
      <c r="BMT28" s="21"/>
      <c r="BMU28" s="21"/>
      <c r="BMV28" s="21"/>
      <c r="BMW28" s="21"/>
      <c r="BMX28" s="21"/>
      <c r="BMY28" s="21"/>
      <c r="BMZ28" s="21"/>
      <c r="BNA28" s="21"/>
      <c r="BNB28" s="21"/>
      <c r="BNC28" s="21"/>
      <c r="BND28" s="21"/>
      <c r="BNE28" s="21"/>
      <c r="BNF28" s="21"/>
      <c r="BNG28" s="21"/>
      <c r="BNH28" s="21"/>
      <c r="BNI28" s="21"/>
      <c r="BNJ28" s="21"/>
      <c r="BNK28" s="21"/>
      <c r="BNL28" s="21"/>
      <c r="BNM28" s="21"/>
      <c r="BNN28" s="21"/>
      <c r="BNO28" s="21"/>
      <c r="BNP28" s="21"/>
      <c r="BNQ28" s="21"/>
      <c r="BNR28" s="21"/>
      <c r="BNS28" s="21"/>
      <c r="BNT28" s="21"/>
      <c r="BNU28" s="21"/>
      <c r="BNV28" s="21"/>
      <c r="BNW28" s="21"/>
      <c r="BNX28" s="21"/>
      <c r="BNY28" s="21"/>
      <c r="BNZ28" s="21"/>
      <c r="BOA28" s="21"/>
      <c r="BOB28" s="21"/>
      <c r="BOC28" s="21"/>
      <c r="BOD28" s="21"/>
      <c r="BOE28" s="21"/>
      <c r="BOF28" s="21"/>
      <c r="BOG28" s="21"/>
      <c r="BOH28" s="21"/>
      <c r="BOI28" s="21"/>
      <c r="BOJ28" s="21"/>
      <c r="BOK28" s="21"/>
      <c r="BOL28" s="21"/>
      <c r="BOM28" s="21"/>
      <c r="BON28" s="21"/>
      <c r="BOO28" s="21"/>
      <c r="BOP28" s="21"/>
      <c r="BOQ28" s="21"/>
      <c r="BOR28" s="21"/>
      <c r="BOS28" s="21"/>
      <c r="BOT28" s="21"/>
      <c r="BOU28" s="21"/>
      <c r="BOV28" s="21"/>
      <c r="BOW28" s="21"/>
      <c r="BOX28" s="21"/>
      <c r="BOY28" s="21"/>
      <c r="BOZ28" s="21"/>
      <c r="BPA28" s="21"/>
      <c r="BPB28" s="21"/>
      <c r="BPC28" s="21"/>
      <c r="BPD28" s="21"/>
      <c r="BPE28" s="21"/>
      <c r="BPF28" s="21"/>
      <c r="BPG28" s="21"/>
      <c r="BPH28" s="21"/>
      <c r="BPI28" s="21"/>
      <c r="BPJ28" s="21"/>
      <c r="BPK28" s="21"/>
      <c r="BPL28" s="21"/>
      <c r="BPM28" s="21"/>
      <c r="BPN28" s="21"/>
      <c r="BPO28" s="21"/>
      <c r="BPP28" s="21"/>
      <c r="BPQ28" s="21"/>
      <c r="BPR28" s="21"/>
      <c r="BPS28" s="21"/>
      <c r="BPT28" s="21"/>
      <c r="BPU28" s="21"/>
      <c r="BPV28" s="21"/>
      <c r="BPW28" s="21"/>
      <c r="BPX28" s="21"/>
      <c r="BPY28" s="21"/>
      <c r="BPZ28" s="21"/>
      <c r="BQA28" s="21"/>
      <c r="BQB28" s="21"/>
      <c r="BQC28" s="21"/>
      <c r="BQD28" s="21"/>
      <c r="BQE28" s="21"/>
      <c r="BQF28" s="21"/>
      <c r="BQG28" s="21"/>
      <c r="BQH28" s="21"/>
      <c r="BQI28" s="21"/>
      <c r="BQJ28" s="21"/>
      <c r="BQK28" s="21"/>
      <c r="BQL28" s="21"/>
      <c r="BQM28" s="21"/>
      <c r="BQN28" s="21"/>
      <c r="BQO28" s="21"/>
      <c r="BQP28" s="21"/>
      <c r="BQQ28" s="21"/>
      <c r="BQR28" s="21"/>
      <c r="BQS28" s="21"/>
      <c r="BQT28" s="21"/>
      <c r="BQU28" s="21"/>
      <c r="BQV28" s="21"/>
      <c r="BQW28" s="21"/>
      <c r="BQX28" s="21"/>
      <c r="BQY28" s="21"/>
      <c r="BQZ28" s="21"/>
      <c r="BRA28" s="21"/>
      <c r="BRB28" s="21"/>
      <c r="BRC28" s="21"/>
      <c r="BRD28" s="21"/>
      <c r="BRE28" s="21"/>
      <c r="BRF28" s="21"/>
      <c r="BRG28" s="21"/>
      <c r="BRH28" s="21"/>
      <c r="BRI28" s="21"/>
      <c r="BRJ28" s="21"/>
      <c r="BRK28" s="21"/>
      <c r="BRL28" s="21"/>
      <c r="BRM28" s="21"/>
      <c r="BRN28" s="21"/>
      <c r="BRO28" s="21"/>
      <c r="BRP28" s="21"/>
      <c r="BRQ28" s="21"/>
      <c r="BRR28" s="21"/>
      <c r="BRS28" s="21"/>
      <c r="BRT28" s="21"/>
      <c r="BRU28" s="21"/>
      <c r="BRV28" s="21"/>
      <c r="BRW28" s="21"/>
      <c r="BRX28" s="21"/>
      <c r="BRY28" s="21"/>
      <c r="BRZ28" s="21"/>
      <c r="BSA28" s="21"/>
      <c r="BSB28" s="21"/>
      <c r="BSC28" s="21"/>
      <c r="BSD28" s="21"/>
      <c r="BSE28" s="21"/>
      <c r="BSF28" s="21"/>
      <c r="BSG28" s="21"/>
      <c r="BSH28" s="21"/>
      <c r="BSI28" s="21"/>
      <c r="BSJ28" s="21"/>
      <c r="BSK28" s="21"/>
      <c r="BSL28" s="21"/>
      <c r="BSM28" s="21"/>
      <c r="BSN28" s="21"/>
      <c r="BSO28" s="21"/>
      <c r="BSP28" s="21"/>
      <c r="BSQ28" s="21"/>
      <c r="BSR28" s="21"/>
      <c r="BSS28" s="21"/>
      <c r="BST28" s="21"/>
      <c r="BSU28" s="21"/>
      <c r="BSV28" s="21"/>
      <c r="BSW28" s="21"/>
      <c r="BSX28" s="21"/>
      <c r="BSY28" s="21"/>
      <c r="BSZ28" s="21"/>
      <c r="BTA28" s="21"/>
      <c r="BTB28" s="21"/>
      <c r="BTC28" s="21"/>
      <c r="BTD28" s="21"/>
      <c r="BTE28" s="21"/>
      <c r="BTF28" s="21"/>
      <c r="BTG28" s="21"/>
      <c r="BTH28" s="21"/>
      <c r="BTI28" s="21"/>
      <c r="BTJ28" s="21"/>
      <c r="BTK28" s="21"/>
      <c r="BTL28" s="21"/>
      <c r="BTM28" s="21"/>
      <c r="BTN28" s="21"/>
      <c r="BTO28" s="21"/>
      <c r="BTP28" s="21"/>
      <c r="BTQ28" s="21"/>
      <c r="BTR28" s="21"/>
      <c r="BTS28" s="21"/>
      <c r="BTT28" s="21"/>
      <c r="BTU28" s="21"/>
      <c r="BTV28" s="21"/>
      <c r="BTW28" s="21"/>
      <c r="BTX28" s="21"/>
      <c r="BTY28" s="21"/>
      <c r="BTZ28" s="21"/>
      <c r="BUA28" s="21"/>
      <c r="BUB28" s="21"/>
      <c r="BUC28" s="21"/>
      <c r="BUD28" s="21"/>
      <c r="BUE28" s="21"/>
      <c r="BUF28" s="21"/>
      <c r="BUG28" s="21"/>
      <c r="BUH28" s="21"/>
      <c r="BUI28" s="21"/>
      <c r="BUJ28" s="21"/>
      <c r="BUK28" s="21"/>
      <c r="BUL28" s="21"/>
      <c r="BUM28" s="21"/>
      <c r="BUN28" s="21"/>
      <c r="BUO28" s="21"/>
      <c r="BUP28" s="21"/>
      <c r="BUQ28" s="21"/>
      <c r="BUR28" s="21"/>
      <c r="BUS28" s="21"/>
      <c r="BUT28" s="21"/>
      <c r="BUU28" s="21"/>
      <c r="BUV28" s="21"/>
      <c r="BUW28" s="21"/>
      <c r="BUX28" s="21"/>
      <c r="BUY28" s="21"/>
      <c r="BUZ28" s="21"/>
      <c r="BVA28" s="21"/>
      <c r="BVB28" s="21"/>
      <c r="BVC28" s="21"/>
      <c r="BVD28" s="21"/>
      <c r="BVE28" s="21"/>
      <c r="BVF28" s="21"/>
      <c r="BVG28" s="21"/>
      <c r="BVH28" s="21"/>
      <c r="BVI28" s="21"/>
      <c r="BVJ28" s="21"/>
      <c r="BVK28" s="21"/>
      <c r="BVL28" s="21"/>
      <c r="BVM28" s="21"/>
      <c r="BVN28" s="21"/>
      <c r="BVO28" s="21"/>
      <c r="BVP28" s="21"/>
      <c r="BVQ28" s="21"/>
      <c r="BVR28" s="21"/>
      <c r="BVS28" s="21"/>
      <c r="BVT28" s="21"/>
      <c r="BVU28" s="21"/>
      <c r="BVV28" s="21"/>
      <c r="BVW28" s="21"/>
      <c r="BVX28" s="21"/>
      <c r="BVY28" s="21"/>
      <c r="BVZ28" s="21"/>
      <c r="BWA28" s="21"/>
      <c r="BWB28" s="21"/>
      <c r="BWC28" s="21"/>
      <c r="BWD28" s="21"/>
      <c r="BWE28" s="21"/>
      <c r="BWF28" s="21"/>
      <c r="BWG28" s="21"/>
      <c r="BWH28" s="21"/>
      <c r="BWI28" s="21"/>
      <c r="BWJ28" s="21"/>
      <c r="BWK28" s="21"/>
      <c r="BWL28" s="21"/>
      <c r="BWM28" s="21"/>
      <c r="BWN28" s="21"/>
      <c r="BWO28" s="21"/>
      <c r="BWP28" s="21"/>
      <c r="BWQ28" s="21"/>
      <c r="BWR28" s="21"/>
      <c r="BWS28" s="21"/>
      <c r="BWT28" s="21"/>
      <c r="BWU28" s="21"/>
      <c r="BWV28" s="21"/>
      <c r="BWW28" s="21"/>
      <c r="BWX28" s="21"/>
      <c r="BWY28" s="21"/>
      <c r="BWZ28" s="21"/>
      <c r="BXA28" s="21"/>
      <c r="BXB28" s="21"/>
      <c r="BXC28" s="21"/>
      <c r="BXD28" s="21"/>
      <c r="BXE28" s="21"/>
      <c r="BXF28" s="21"/>
      <c r="BXG28" s="21"/>
      <c r="BXH28" s="21"/>
      <c r="BXI28" s="21"/>
      <c r="BXJ28" s="21"/>
      <c r="BXK28" s="21"/>
      <c r="BXL28" s="21"/>
      <c r="BXM28" s="21"/>
      <c r="BXN28" s="21"/>
      <c r="BXO28" s="21"/>
      <c r="BXP28" s="21"/>
      <c r="BXQ28" s="21"/>
      <c r="BXR28" s="21"/>
      <c r="BXS28" s="21"/>
      <c r="BXT28" s="21"/>
      <c r="BXU28" s="21"/>
      <c r="BXV28" s="21"/>
      <c r="BXW28" s="21"/>
      <c r="BXX28" s="21"/>
      <c r="BXY28" s="21"/>
      <c r="BXZ28" s="21"/>
      <c r="BYA28" s="21"/>
      <c r="BYB28" s="21"/>
      <c r="BYC28" s="21"/>
      <c r="BYD28" s="21"/>
      <c r="BYE28" s="21"/>
      <c r="BYF28" s="21"/>
      <c r="BYG28" s="21"/>
      <c r="BYH28" s="21"/>
      <c r="BYI28" s="21"/>
      <c r="BYJ28" s="21"/>
      <c r="BYK28" s="21"/>
      <c r="BYL28" s="21"/>
      <c r="BYM28" s="21"/>
      <c r="BYN28" s="21"/>
      <c r="BYO28" s="21"/>
      <c r="BYP28" s="21"/>
      <c r="BYQ28" s="21"/>
      <c r="BYR28" s="21"/>
      <c r="BYS28" s="21"/>
      <c r="BYT28" s="21"/>
      <c r="BYU28" s="21"/>
      <c r="BYV28" s="21"/>
      <c r="BYW28" s="21"/>
      <c r="BYX28" s="21"/>
      <c r="BYY28" s="21"/>
      <c r="BYZ28" s="21"/>
      <c r="BZA28" s="21"/>
      <c r="BZB28" s="21"/>
      <c r="BZC28" s="21"/>
      <c r="BZD28" s="21"/>
      <c r="BZE28" s="21"/>
      <c r="BZF28" s="21"/>
      <c r="BZG28" s="21"/>
      <c r="BZH28" s="21"/>
      <c r="BZI28" s="21"/>
      <c r="BZJ28" s="21"/>
      <c r="BZK28" s="21"/>
      <c r="BZL28" s="21"/>
      <c r="BZM28" s="21"/>
      <c r="BZN28" s="21"/>
      <c r="BZO28" s="21"/>
      <c r="BZP28" s="21"/>
      <c r="BZQ28" s="21"/>
      <c r="BZR28" s="21"/>
      <c r="BZS28" s="21"/>
      <c r="BZT28" s="21"/>
      <c r="BZU28" s="21"/>
      <c r="BZV28" s="21"/>
      <c r="BZW28" s="21"/>
      <c r="BZX28" s="21"/>
      <c r="BZY28" s="21"/>
      <c r="BZZ28" s="21"/>
      <c r="CAA28" s="21"/>
      <c r="CAB28" s="21"/>
      <c r="CAC28" s="21"/>
      <c r="CAD28" s="21"/>
      <c r="CAE28" s="21"/>
      <c r="CAF28" s="21"/>
      <c r="CAG28" s="21"/>
      <c r="CAH28" s="21"/>
      <c r="CAI28" s="21"/>
      <c r="CAJ28" s="21"/>
      <c r="CAK28" s="21"/>
      <c r="CAL28" s="21"/>
      <c r="CAM28" s="21"/>
      <c r="CAN28" s="21"/>
      <c r="CAO28" s="21"/>
      <c r="CAP28" s="21"/>
      <c r="CAQ28" s="21"/>
      <c r="CAR28" s="21"/>
      <c r="CAS28" s="21"/>
      <c r="CAT28" s="21"/>
      <c r="CAU28" s="21"/>
      <c r="CAV28" s="21"/>
      <c r="CAW28" s="21"/>
      <c r="CAX28" s="21"/>
      <c r="CAY28" s="21"/>
      <c r="CAZ28" s="21"/>
      <c r="CBA28" s="21"/>
      <c r="CBB28" s="21"/>
      <c r="CBC28" s="21"/>
      <c r="CBD28" s="21"/>
      <c r="CBE28" s="21"/>
      <c r="CBF28" s="21"/>
      <c r="CBG28" s="21"/>
      <c r="CBH28" s="21"/>
      <c r="CBI28" s="21"/>
      <c r="CBJ28" s="21"/>
      <c r="CBK28" s="21"/>
      <c r="CBL28" s="21"/>
      <c r="CBM28" s="21"/>
      <c r="CBN28" s="21"/>
      <c r="CBO28" s="21"/>
      <c r="CBP28" s="21"/>
      <c r="CBQ28" s="21"/>
      <c r="CBR28" s="21"/>
      <c r="CBS28" s="21"/>
      <c r="CBT28" s="21"/>
      <c r="CBU28" s="21"/>
      <c r="CBV28" s="21"/>
      <c r="CBW28" s="21"/>
      <c r="CBX28" s="21"/>
      <c r="CBY28" s="21"/>
      <c r="CBZ28" s="21"/>
      <c r="CCA28" s="21"/>
      <c r="CCB28" s="21"/>
      <c r="CCC28" s="21"/>
      <c r="CCD28" s="21"/>
      <c r="CCE28" s="21"/>
      <c r="CCF28" s="21"/>
      <c r="CCG28" s="21"/>
      <c r="CCH28" s="21"/>
      <c r="CCI28" s="21"/>
      <c r="CCJ28" s="21"/>
      <c r="CCK28" s="21"/>
      <c r="CCL28" s="21"/>
      <c r="CCM28" s="21"/>
      <c r="CCN28" s="21"/>
      <c r="CCO28" s="21"/>
      <c r="CCP28" s="21"/>
      <c r="CCQ28" s="21"/>
      <c r="CCR28" s="21"/>
      <c r="CCS28" s="21"/>
      <c r="CCT28" s="21"/>
      <c r="CCU28" s="21"/>
      <c r="CCV28" s="21"/>
      <c r="CCW28" s="21"/>
      <c r="CCX28" s="21"/>
      <c r="CCY28" s="21"/>
      <c r="CCZ28" s="21"/>
      <c r="CDA28" s="21"/>
      <c r="CDB28" s="21"/>
      <c r="CDC28" s="21"/>
      <c r="CDD28" s="21"/>
      <c r="CDE28" s="21"/>
      <c r="CDF28" s="21"/>
      <c r="CDG28" s="21"/>
      <c r="CDH28" s="21"/>
      <c r="CDI28" s="21"/>
      <c r="CDJ28" s="21"/>
      <c r="CDK28" s="21"/>
      <c r="CDL28" s="21"/>
      <c r="CDM28" s="21"/>
      <c r="CDN28" s="21"/>
      <c r="CDO28" s="21"/>
      <c r="CDP28" s="21"/>
      <c r="CDQ28" s="21"/>
      <c r="CDR28" s="21"/>
      <c r="CDS28" s="21"/>
      <c r="CDT28" s="21"/>
      <c r="CDU28" s="21"/>
      <c r="CDV28" s="21"/>
      <c r="CDW28" s="21"/>
      <c r="CDX28" s="21"/>
      <c r="CDY28" s="21"/>
      <c r="CDZ28" s="21"/>
      <c r="CEA28" s="21"/>
      <c r="CEB28" s="21"/>
      <c r="CEC28" s="21"/>
      <c r="CED28" s="21"/>
      <c r="CEE28" s="21"/>
      <c r="CEF28" s="21"/>
      <c r="CEG28" s="21"/>
      <c r="CEH28" s="21"/>
      <c r="CEI28" s="21"/>
      <c r="CEJ28" s="21"/>
      <c r="CEK28" s="21"/>
      <c r="CEL28" s="21"/>
      <c r="CEM28" s="21"/>
      <c r="CEN28" s="21"/>
      <c r="CEO28" s="21"/>
      <c r="CEP28" s="21"/>
      <c r="CEQ28" s="21"/>
      <c r="CER28" s="21"/>
      <c r="CES28" s="21"/>
      <c r="CET28" s="21"/>
      <c r="CEU28" s="21"/>
      <c r="CEV28" s="21"/>
      <c r="CEW28" s="21"/>
      <c r="CEX28" s="21"/>
      <c r="CEY28" s="21"/>
      <c r="CEZ28" s="21"/>
      <c r="CFA28" s="21"/>
      <c r="CFB28" s="21"/>
      <c r="CFC28" s="21"/>
      <c r="CFD28" s="21"/>
      <c r="CFE28" s="21"/>
      <c r="CFF28" s="21"/>
      <c r="CFG28" s="21"/>
      <c r="CFH28" s="21"/>
      <c r="CFI28" s="21"/>
      <c r="CFJ28" s="21"/>
      <c r="CFK28" s="21"/>
      <c r="CFL28" s="21"/>
      <c r="CFM28" s="21"/>
      <c r="CFN28" s="21"/>
      <c r="CFO28" s="21"/>
      <c r="CFP28" s="21"/>
      <c r="CFQ28" s="21"/>
      <c r="CFR28" s="21"/>
      <c r="CFS28" s="21"/>
      <c r="CFT28" s="21"/>
      <c r="CFU28" s="21"/>
      <c r="CFV28" s="21"/>
      <c r="CFW28" s="21"/>
      <c r="CFX28" s="21"/>
      <c r="CFY28" s="21"/>
      <c r="CFZ28" s="21"/>
      <c r="CGA28" s="21"/>
      <c r="CGB28" s="21"/>
      <c r="CGC28" s="21"/>
      <c r="CGD28" s="21"/>
      <c r="CGE28" s="21"/>
      <c r="CGF28" s="21"/>
      <c r="CGG28" s="21"/>
      <c r="CGH28" s="21"/>
      <c r="CGI28" s="21"/>
      <c r="CGJ28" s="21"/>
      <c r="CGK28" s="21"/>
      <c r="CGL28" s="21"/>
      <c r="CGM28" s="21"/>
      <c r="CGN28" s="21"/>
      <c r="CGO28" s="21"/>
      <c r="CGP28" s="21"/>
      <c r="CGQ28" s="21"/>
      <c r="CGR28" s="21"/>
      <c r="CGS28" s="21"/>
      <c r="CGT28" s="21"/>
      <c r="CGU28" s="21"/>
      <c r="CGV28" s="21"/>
      <c r="CGW28" s="21"/>
      <c r="CGX28" s="21"/>
      <c r="CGY28" s="21"/>
      <c r="CGZ28" s="21"/>
      <c r="CHA28" s="21"/>
      <c r="CHB28" s="21"/>
      <c r="CHC28" s="21"/>
      <c r="CHD28" s="21"/>
      <c r="CHE28" s="21"/>
      <c r="CHF28" s="21"/>
      <c r="CHG28" s="21"/>
      <c r="CHH28" s="21"/>
      <c r="CHI28" s="21"/>
      <c r="CHJ28" s="21"/>
      <c r="CHK28" s="21"/>
      <c r="CHL28" s="21"/>
      <c r="CHM28" s="21"/>
      <c r="CHN28" s="21"/>
      <c r="CHO28" s="21"/>
      <c r="CHP28" s="21"/>
      <c r="CHQ28" s="21"/>
      <c r="CHR28" s="21"/>
      <c r="CHS28" s="21"/>
      <c r="CHT28" s="21"/>
      <c r="CHU28" s="21"/>
      <c r="CHV28" s="21"/>
      <c r="CHW28" s="21"/>
      <c r="CHX28" s="21"/>
      <c r="CHY28" s="21"/>
      <c r="CHZ28" s="21"/>
      <c r="CIA28" s="21"/>
      <c r="CIB28" s="21"/>
      <c r="CIC28" s="21"/>
      <c r="CID28" s="21"/>
      <c r="CIE28" s="21"/>
      <c r="CIF28" s="21"/>
      <c r="CIG28" s="21"/>
      <c r="CIH28" s="21"/>
      <c r="CII28" s="21"/>
      <c r="CIJ28" s="21"/>
      <c r="CIK28" s="21"/>
      <c r="CIL28" s="21"/>
      <c r="CIM28" s="21"/>
      <c r="CIN28" s="21"/>
      <c r="CIO28" s="21"/>
      <c r="CIP28" s="21"/>
      <c r="CIQ28" s="21"/>
      <c r="CIR28" s="21"/>
      <c r="CIS28" s="21"/>
      <c r="CIT28" s="21"/>
      <c r="CIU28" s="21"/>
      <c r="CIV28" s="21"/>
      <c r="CIW28" s="21"/>
      <c r="CIX28" s="21"/>
      <c r="CIY28" s="21"/>
      <c r="CIZ28" s="21"/>
      <c r="CJA28" s="21"/>
      <c r="CJB28" s="21"/>
      <c r="CJC28" s="21"/>
      <c r="CJD28" s="21"/>
      <c r="CJE28" s="21"/>
      <c r="CJF28" s="21"/>
      <c r="CJG28" s="21"/>
      <c r="CJH28" s="21"/>
      <c r="CJI28" s="21"/>
      <c r="CJJ28" s="21"/>
      <c r="CJK28" s="21"/>
      <c r="CJL28" s="21"/>
      <c r="CJM28" s="21"/>
      <c r="CJN28" s="21"/>
      <c r="CJO28" s="21"/>
      <c r="CJP28" s="21"/>
      <c r="CJQ28" s="21"/>
      <c r="CJR28" s="21"/>
      <c r="CJS28" s="21"/>
      <c r="CJT28" s="21"/>
      <c r="CJU28" s="21"/>
      <c r="CJV28" s="21"/>
      <c r="CJW28" s="21"/>
      <c r="CJX28" s="21"/>
      <c r="CJY28" s="21"/>
      <c r="CJZ28" s="21"/>
      <c r="CKA28" s="21"/>
      <c r="CKB28" s="21"/>
      <c r="CKC28" s="21"/>
      <c r="CKD28" s="21"/>
      <c r="CKE28" s="21"/>
      <c r="CKF28" s="21"/>
      <c r="CKG28" s="21"/>
      <c r="CKH28" s="21"/>
      <c r="CKI28" s="21"/>
      <c r="CKJ28" s="21"/>
      <c r="CKK28" s="21"/>
      <c r="CKL28" s="21"/>
      <c r="CKM28" s="21"/>
      <c r="CKN28" s="21"/>
      <c r="CKO28" s="21"/>
      <c r="CKP28" s="21"/>
      <c r="CKQ28" s="21"/>
      <c r="CKR28" s="21"/>
      <c r="CKS28" s="21"/>
      <c r="CKT28" s="21"/>
      <c r="CKU28" s="21"/>
      <c r="CKV28" s="21"/>
      <c r="CKW28" s="21"/>
      <c r="CKX28" s="21"/>
      <c r="CKY28" s="21"/>
      <c r="CKZ28" s="21"/>
      <c r="CLA28" s="21"/>
      <c r="CLB28" s="21"/>
      <c r="CLC28" s="21"/>
      <c r="CLD28" s="21"/>
      <c r="CLE28" s="21"/>
      <c r="CLF28" s="21"/>
      <c r="CLG28" s="21"/>
      <c r="CLH28" s="21"/>
      <c r="CLI28" s="21"/>
      <c r="CLJ28" s="21"/>
      <c r="CLK28" s="21"/>
      <c r="CLL28" s="21"/>
      <c r="CLM28" s="21"/>
      <c r="CLN28" s="21"/>
      <c r="CLO28" s="21"/>
      <c r="CLP28" s="21"/>
      <c r="CLQ28" s="21"/>
      <c r="CLR28" s="21"/>
      <c r="CLS28" s="21"/>
      <c r="CLT28" s="21"/>
      <c r="CLU28" s="21"/>
      <c r="CLV28" s="21"/>
      <c r="CLW28" s="21"/>
      <c r="CLX28" s="21"/>
      <c r="CLY28" s="21"/>
      <c r="CLZ28" s="21"/>
      <c r="CMA28" s="21"/>
      <c r="CMB28" s="21"/>
      <c r="CMC28" s="21"/>
      <c r="CMD28" s="21"/>
      <c r="CME28" s="21"/>
      <c r="CMF28" s="21"/>
      <c r="CMG28" s="21"/>
      <c r="CMH28" s="21"/>
      <c r="CMI28" s="21"/>
      <c r="CMJ28" s="21"/>
      <c r="CMK28" s="21"/>
      <c r="CML28" s="21"/>
      <c r="CMM28" s="21"/>
      <c r="CMN28" s="21"/>
      <c r="CMO28" s="21"/>
      <c r="CMP28" s="21"/>
      <c r="CMQ28" s="21"/>
      <c r="CMR28" s="21"/>
      <c r="CMS28" s="21"/>
      <c r="CMT28" s="21"/>
      <c r="CMU28" s="21"/>
      <c r="CMV28" s="21"/>
      <c r="CMW28" s="21"/>
      <c r="CMX28" s="21"/>
      <c r="CMY28" s="21"/>
      <c r="CMZ28" s="21"/>
      <c r="CNA28" s="21"/>
      <c r="CNB28" s="21"/>
      <c r="CNC28" s="21"/>
      <c r="CND28" s="21"/>
      <c r="CNE28" s="21"/>
      <c r="CNF28" s="21"/>
      <c r="CNG28" s="21"/>
      <c r="CNH28" s="21"/>
      <c r="CNI28" s="21"/>
      <c r="CNJ28" s="21"/>
      <c r="CNK28" s="21"/>
      <c r="CNL28" s="21"/>
      <c r="CNM28" s="21"/>
      <c r="CNN28" s="21"/>
      <c r="CNO28" s="21"/>
      <c r="CNP28" s="21"/>
      <c r="CNQ28" s="21"/>
      <c r="CNR28" s="21"/>
      <c r="CNS28" s="21"/>
      <c r="CNT28" s="21"/>
      <c r="CNU28" s="21"/>
      <c r="CNV28" s="21"/>
      <c r="CNW28" s="21"/>
      <c r="CNX28" s="21"/>
      <c r="CNY28" s="21"/>
      <c r="CNZ28" s="21"/>
      <c r="COA28" s="21"/>
      <c r="COB28" s="21"/>
      <c r="COC28" s="21"/>
      <c r="COD28" s="21"/>
      <c r="COE28" s="21"/>
      <c r="COF28" s="21"/>
      <c r="COG28" s="21"/>
      <c r="COH28" s="21"/>
      <c r="COI28" s="21"/>
      <c r="COJ28" s="21"/>
      <c r="COK28" s="21"/>
      <c r="COL28" s="21"/>
      <c r="COM28" s="21"/>
      <c r="CON28" s="21"/>
      <c r="COO28" s="21"/>
      <c r="COP28" s="21"/>
      <c r="COQ28" s="21"/>
      <c r="COR28" s="21"/>
      <c r="COS28" s="21"/>
      <c r="COT28" s="21"/>
      <c r="COU28" s="21"/>
      <c r="COV28" s="21"/>
      <c r="COW28" s="21"/>
      <c r="COX28" s="21"/>
      <c r="COY28" s="21"/>
      <c r="COZ28" s="21"/>
      <c r="CPA28" s="21"/>
      <c r="CPB28" s="21"/>
      <c r="CPC28" s="21"/>
      <c r="CPD28" s="21"/>
      <c r="CPE28" s="21"/>
      <c r="CPF28" s="21"/>
      <c r="CPG28" s="21"/>
      <c r="CPH28" s="21"/>
      <c r="CPI28" s="21"/>
      <c r="CPJ28" s="21"/>
      <c r="CPK28" s="21"/>
      <c r="CPL28" s="21"/>
      <c r="CPM28" s="21"/>
      <c r="CPN28" s="21"/>
      <c r="CPO28" s="21"/>
      <c r="CPP28" s="21"/>
      <c r="CPQ28" s="21"/>
      <c r="CPR28" s="21"/>
      <c r="CPS28" s="21"/>
      <c r="CPT28" s="21"/>
      <c r="CPU28" s="21"/>
      <c r="CPV28" s="21"/>
      <c r="CPW28" s="21"/>
      <c r="CPX28" s="21"/>
      <c r="CPY28" s="21"/>
      <c r="CPZ28" s="21"/>
      <c r="CQA28" s="21"/>
      <c r="CQB28" s="21"/>
      <c r="CQC28" s="21"/>
      <c r="CQD28" s="21"/>
      <c r="CQE28" s="21"/>
      <c r="CQF28" s="21"/>
      <c r="CQG28" s="21"/>
      <c r="CQH28" s="21"/>
      <c r="CQI28" s="21"/>
      <c r="CQJ28" s="21"/>
      <c r="CQK28" s="21"/>
      <c r="CQL28" s="21"/>
      <c r="CQM28" s="21"/>
      <c r="CQN28" s="21"/>
      <c r="CQO28" s="21"/>
      <c r="CQP28" s="21"/>
      <c r="CQQ28" s="21"/>
      <c r="CQR28" s="21"/>
      <c r="CQS28" s="21"/>
      <c r="CQT28" s="21"/>
      <c r="CQU28" s="21"/>
      <c r="CQV28" s="21"/>
      <c r="CQW28" s="21"/>
      <c r="CQX28" s="21"/>
      <c r="CQY28" s="21"/>
      <c r="CQZ28" s="21"/>
      <c r="CRA28" s="21"/>
      <c r="CRB28" s="21"/>
      <c r="CRC28" s="21"/>
      <c r="CRD28" s="21"/>
      <c r="CRE28" s="21"/>
      <c r="CRF28" s="21"/>
      <c r="CRG28" s="21"/>
      <c r="CRH28" s="21"/>
      <c r="CRI28" s="21"/>
      <c r="CRJ28" s="21"/>
      <c r="CRK28" s="21"/>
      <c r="CRL28" s="21"/>
      <c r="CRM28" s="21"/>
      <c r="CRN28" s="21"/>
      <c r="CRO28" s="21"/>
      <c r="CRP28" s="21"/>
      <c r="CRQ28" s="21"/>
      <c r="CRR28" s="21"/>
      <c r="CRS28" s="21"/>
      <c r="CRT28" s="21"/>
      <c r="CRU28" s="21"/>
      <c r="CRV28" s="21"/>
      <c r="CRW28" s="21"/>
      <c r="CRX28" s="21"/>
      <c r="CRY28" s="21"/>
      <c r="CRZ28" s="21"/>
      <c r="CSA28" s="21"/>
      <c r="CSB28" s="21"/>
      <c r="CSC28" s="21"/>
      <c r="CSD28" s="21"/>
      <c r="CSE28" s="21"/>
      <c r="CSF28" s="21"/>
      <c r="CSG28" s="21"/>
      <c r="CSH28" s="21"/>
      <c r="CSI28" s="21"/>
      <c r="CSJ28" s="21"/>
      <c r="CSK28" s="21"/>
      <c r="CSL28" s="21"/>
      <c r="CSM28" s="21"/>
      <c r="CSN28" s="21"/>
      <c r="CSO28" s="21"/>
      <c r="CSP28" s="21"/>
      <c r="CSQ28" s="21"/>
      <c r="CSR28" s="21"/>
      <c r="CSS28" s="21"/>
      <c r="CST28" s="21"/>
      <c r="CSU28" s="21"/>
      <c r="CSV28" s="21"/>
      <c r="CSW28" s="21"/>
      <c r="CSX28" s="21"/>
      <c r="CSY28" s="21"/>
      <c r="CSZ28" s="21"/>
      <c r="CTA28" s="21"/>
      <c r="CTB28" s="21"/>
      <c r="CTC28" s="21"/>
      <c r="CTD28" s="21"/>
      <c r="CTE28" s="21"/>
      <c r="CTF28" s="21"/>
      <c r="CTG28" s="21"/>
      <c r="CTH28" s="21"/>
      <c r="CTI28" s="21"/>
      <c r="CTJ28" s="21"/>
      <c r="CTK28" s="21"/>
      <c r="CTL28" s="21"/>
      <c r="CTM28" s="21"/>
      <c r="CTN28" s="21"/>
      <c r="CTO28" s="21"/>
      <c r="CTP28" s="21"/>
      <c r="CTQ28" s="21"/>
      <c r="CTR28" s="21"/>
      <c r="CTS28" s="21"/>
      <c r="CTT28" s="21"/>
      <c r="CTU28" s="21"/>
      <c r="CTV28" s="21"/>
      <c r="CTW28" s="21"/>
      <c r="CTX28" s="21"/>
      <c r="CTY28" s="21"/>
      <c r="CTZ28" s="21"/>
      <c r="CUA28" s="21"/>
      <c r="CUB28" s="21"/>
      <c r="CUC28" s="21"/>
      <c r="CUD28" s="21"/>
      <c r="CUE28" s="21"/>
      <c r="CUF28" s="21"/>
      <c r="CUG28" s="21"/>
      <c r="CUH28" s="21"/>
      <c r="CUI28" s="21"/>
      <c r="CUJ28" s="21"/>
      <c r="CUK28" s="21"/>
      <c r="CUL28" s="21"/>
      <c r="CUM28" s="21"/>
      <c r="CUN28" s="21"/>
      <c r="CUO28" s="21"/>
      <c r="CUP28" s="21"/>
      <c r="CUQ28" s="21"/>
      <c r="CUR28" s="21"/>
      <c r="CUS28" s="21"/>
      <c r="CUT28" s="21"/>
      <c r="CUU28" s="21"/>
      <c r="CUV28" s="21"/>
      <c r="CUW28" s="21"/>
      <c r="CUX28" s="21"/>
      <c r="CUY28" s="21"/>
      <c r="CUZ28" s="21"/>
      <c r="CVA28" s="21"/>
      <c r="CVB28" s="21"/>
      <c r="CVC28" s="21"/>
      <c r="CVD28" s="21"/>
      <c r="CVE28" s="21"/>
      <c r="CVF28" s="21"/>
      <c r="CVG28" s="21"/>
      <c r="CVH28" s="21"/>
      <c r="CVI28" s="21"/>
      <c r="CVJ28" s="21"/>
      <c r="CVK28" s="21"/>
      <c r="CVL28" s="21"/>
      <c r="CVM28" s="21"/>
      <c r="CVN28" s="21"/>
      <c r="CVO28" s="21"/>
      <c r="CVP28" s="21"/>
      <c r="CVQ28" s="21"/>
      <c r="CVR28" s="21"/>
      <c r="CVS28" s="21"/>
      <c r="CVT28" s="21"/>
      <c r="CVU28" s="21"/>
      <c r="CVV28" s="21"/>
      <c r="CVW28" s="21"/>
      <c r="CVX28" s="21"/>
      <c r="CVY28" s="21"/>
      <c r="CVZ28" s="21"/>
      <c r="CWA28" s="21"/>
      <c r="CWB28" s="21"/>
      <c r="CWC28" s="21"/>
      <c r="CWD28" s="21"/>
      <c r="CWE28" s="21"/>
      <c r="CWF28" s="21"/>
      <c r="CWG28" s="21"/>
      <c r="CWH28" s="21"/>
      <c r="CWI28" s="21"/>
      <c r="CWJ28" s="21"/>
      <c r="CWK28" s="21"/>
      <c r="CWL28" s="21"/>
      <c r="CWM28" s="21"/>
      <c r="CWN28" s="21"/>
      <c r="CWO28" s="21"/>
      <c r="CWP28" s="21"/>
      <c r="CWQ28" s="21"/>
      <c r="CWR28" s="21"/>
      <c r="CWS28" s="21"/>
      <c r="CWT28" s="21"/>
      <c r="CWU28" s="21"/>
      <c r="CWV28" s="21"/>
      <c r="CWW28" s="21"/>
      <c r="CWX28" s="21"/>
      <c r="CWY28" s="21"/>
      <c r="CWZ28" s="21"/>
      <c r="CXA28" s="21"/>
      <c r="CXB28" s="21"/>
      <c r="CXC28" s="21"/>
      <c r="CXD28" s="21"/>
      <c r="CXE28" s="21"/>
      <c r="CXF28" s="21"/>
      <c r="CXG28" s="21"/>
      <c r="CXH28" s="21"/>
      <c r="CXI28" s="21"/>
      <c r="CXJ28" s="21"/>
      <c r="CXK28" s="21"/>
      <c r="CXL28" s="21"/>
      <c r="CXM28" s="21"/>
      <c r="CXN28" s="21"/>
      <c r="CXO28" s="21"/>
      <c r="CXP28" s="21"/>
      <c r="CXQ28" s="21"/>
      <c r="CXR28" s="21"/>
      <c r="CXS28" s="21"/>
      <c r="CXT28" s="21"/>
      <c r="CXU28" s="21"/>
      <c r="CXV28" s="21"/>
      <c r="CXW28" s="21"/>
      <c r="CXX28" s="21"/>
      <c r="CXY28" s="21"/>
      <c r="CXZ28" s="21"/>
      <c r="CYA28" s="21"/>
      <c r="CYB28" s="21"/>
      <c r="CYC28" s="21"/>
      <c r="CYD28" s="21"/>
      <c r="CYE28" s="21"/>
      <c r="CYF28" s="21"/>
      <c r="CYG28" s="21"/>
      <c r="CYH28" s="21"/>
      <c r="CYI28" s="21"/>
      <c r="CYJ28" s="21"/>
      <c r="CYK28" s="21"/>
      <c r="CYL28" s="21"/>
      <c r="CYM28" s="21"/>
      <c r="CYN28" s="21"/>
      <c r="CYO28" s="21"/>
      <c r="CYP28" s="21"/>
      <c r="CYQ28" s="21"/>
      <c r="CYR28" s="21"/>
      <c r="CYS28" s="21"/>
      <c r="CYT28" s="21"/>
      <c r="CYU28" s="21"/>
      <c r="CYV28" s="21"/>
      <c r="CYW28" s="21"/>
      <c r="CYX28" s="21"/>
      <c r="CYY28" s="21"/>
      <c r="CYZ28" s="21"/>
      <c r="CZA28" s="21"/>
      <c r="CZB28" s="21"/>
      <c r="CZC28" s="21"/>
      <c r="CZD28" s="21"/>
      <c r="CZE28" s="21"/>
      <c r="CZF28" s="21"/>
      <c r="CZG28" s="21"/>
      <c r="CZH28" s="21"/>
      <c r="CZI28" s="21"/>
      <c r="CZJ28" s="21"/>
      <c r="CZK28" s="21"/>
      <c r="CZL28" s="21"/>
      <c r="CZM28" s="21"/>
      <c r="CZN28" s="21"/>
      <c r="CZO28" s="21"/>
      <c r="CZP28" s="21"/>
      <c r="CZQ28" s="21"/>
      <c r="CZR28" s="21"/>
      <c r="CZS28" s="21"/>
      <c r="CZT28" s="21"/>
      <c r="CZU28" s="21"/>
      <c r="CZV28" s="21"/>
      <c r="CZW28" s="21"/>
      <c r="CZX28" s="21"/>
      <c r="CZY28" s="21"/>
      <c r="CZZ28" s="21"/>
      <c r="DAA28" s="21"/>
      <c r="DAB28" s="21"/>
      <c r="DAC28" s="21"/>
      <c r="DAD28" s="21"/>
      <c r="DAE28" s="21"/>
      <c r="DAF28" s="21"/>
      <c r="DAG28" s="21"/>
      <c r="DAH28" s="21"/>
      <c r="DAI28" s="21"/>
      <c r="DAJ28" s="21"/>
      <c r="DAK28" s="21"/>
      <c r="DAL28" s="21"/>
      <c r="DAM28" s="21"/>
      <c r="DAN28" s="21"/>
      <c r="DAO28" s="21"/>
      <c r="DAP28" s="21"/>
      <c r="DAQ28" s="21"/>
      <c r="DAR28" s="21"/>
      <c r="DAS28" s="21"/>
      <c r="DAT28" s="21"/>
      <c r="DAU28" s="21"/>
      <c r="DAV28" s="21"/>
      <c r="DAW28" s="21"/>
      <c r="DAX28" s="21"/>
      <c r="DAY28" s="21"/>
      <c r="DAZ28" s="21"/>
      <c r="DBA28" s="21"/>
      <c r="DBB28" s="21"/>
      <c r="DBC28" s="21"/>
      <c r="DBD28" s="21"/>
      <c r="DBE28" s="21"/>
      <c r="DBF28" s="21"/>
      <c r="DBG28" s="21"/>
      <c r="DBH28" s="21"/>
      <c r="DBI28" s="21"/>
      <c r="DBJ28" s="21"/>
      <c r="DBK28" s="21"/>
      <c r="DBL28" s="21"/>
      <c r="DBM28" s="21"/>
      <c r="DBN28" s="21"/>
      <c r="DBO28" s="21"/>
      <c r="DBP28" s="21"/>
      <c r="DBQ28" s="21"/>
      <c r="DBR28" s="21"/>
      <c r="DBS28" s="21"/>
      <c r="DBT28" s="21"/>
      <c r="DBU28" s="21"/>
      <c r="DBV28" s="21"/>
      <c r="DBW28" s="21"/>
      <c r="DBX28" s="21"/>
      <c r="DBY28" s="21"/>
      <c r="DBZ28" s="21"/>
      <c r="DCA28" s="21"/>
      <c r="DCB28" s="21"/>
      <c r="DCC28" s="21"/>
      <c r="DCD28" s="21"/>
      <c r="DCE28" s="21"/>
      <c r="DCF28" s="21"/>
      <c r="DCG28" s="21"/>
      <c r="DCH28" s="21"/>
      <c r="DCI28" s="21"/>
      <c r="DCJ28" s="21"/>
      <c r="DCK28" s="21"/>
      <c r="DCL28" s="21"/>
      <c r="DCM28" s="21"/>
      <c r="DCN28" s="21"/>
      <c r="DCO28" s="21"/>
      <c r="DCP28" s="21"/>
      <c r="DCQ28" s="21"/>
      <c r="DCR28" s="21"/>
      <c r="DCS28" s="21"/>
      <c r="DCT28" s="21"/>
      <c r="DCU28" s="21"/>
      <c r="DCV28" s="21"/>
      <c r="DCW28" s="21"/>
      <c r="DCX28" s="21"/>
      <c r="DCY28" s="21"/>
      <c r="DCZ28" s="21"/>
      <c r="DDA28" s="21"/>
      <c r="DDB28" s="21"/>
      <c r="DDC28" s="21"/>
      <c r="DDD28" s="21"/>
      <c r="DDE28" s="21"/>
      <c r="DDF28" s="21"/>
      <c r="DDG28" s="21"/>
      <c r="DDH28" s="21"/>
      <c r="DDI28" s="21"/>
      <c r="DDJ28" s="21"/>
      <c r="DDK28" s="21"/>
      <c r="DDL28" s="21"/>
      <c r="DDM28" s="21"/>
      <c r="DDN28" s="21"/>
      <c r="DDO28" s="21"/>
      <c r="DDP28" s="21"/>
      <c r="DDQ28" s="21"/>
      <c r="DDR28" s="21"/>
      <c r="DDS28" s="21"/>
      <c r="DDT28" s="21"/>
      <c r="DDU28" s="21"/>
      <c r="DDV28" s="21"/>
      <c r="DDW28" s="21"/>
      <c r="DDX28" s="21"/>
      <c r="DDY28" s="21"/>
      <c r="DDZ28" s="21"/>
      <c r="DEA28" s="21"/>
      <c r="DEB28" s="21"/>
      <c r="DEC28" s="21"/>
      <c r="DED28" s="21"/>
      <c r="DEE28" s="21"/>
      <c r="DEF28" s="21"/>
      <c r="DEG28" s="21"/>
      <c r="DEH28" s="21"/>
      <c r="DEI28" s="21"/>
      <c r="DEJ28" s="21"/>
      <c r="DEK28" s="21"/>
      <c r="DEL28" s="21"/>
      <c r="DEM28" s="21"/>
      <c r="DEN28" s="21"/>
      <c r="DEO28" s="21"/>
      <c r="DEP28" s="21"/>
      <c r="DEQ28" s="21"/>
      <c r="DER28" s="21"/>
      <c r="DES28" s="21"/>
      <c r="DET28" s="21"/>
      <c r="DEU28" s="21"/>
      <c r="DEV28" s="21"/>
      <c r="DEW28" s="21"/>
      <c r="DEX28" s="21"/>
      <c r="DEY28" s="21"/>
      <c r="DEZ28" s="21"/>
      <c r="DFA28" s="21"/>
      <c r="DFB28" s="21"/>
      <c r="DFC28" s="21"/>
      <c r="DFD28" s="21"/>
      <c r="DFE28" s="21"/>
      <c r="DFF28" s="21"/>
      <c r="DFG28" s="21"/>
      <c r="DFH28" s="21"/>
      <c r="DFI28" s="21"/>
      <c r="DFJ28" s="21"/>
      <c r="DFK28" s="21"/>
      <c r="DFL28" s="21"/>
      <c r="DFM28" s="21"/>
      <c r="DFN28" s="21"/>
      <c r="DFO28" s="21"/>
      <c r="DFP28" s="21"/>
      <c r="DFQ28" s="21"/>
      <c r="DFR28" s="21"/>
      <c r="DFS28" s="21"/>
      <c r="DFT28" s="21"/>
      <c r="DFU28" s="21"/>
      <c r="DFV28" s="21"/>
      <c r="DFW28" s="21"/>
      <c r="DFX28" s="21"/>
      <c r="DFY28" s="21"/>
      <c r="DFZ28" s="21"/>
      <c r="DGA28" s="21"/>
      <c r="DGB28" s="21"/>
      <c r="DGC28" s="21"/>
      <c r="DGD28" s="21"/>
      <c r="DGE28" s="21"/>
      <c r="DGF28" s="21"/>
      <c r="DGG28" s="21"/>
      <c r="DGH28" s="21"/>
      <c r="DGI28" s="21"/>
      <c r="DGJ28" s="21"/>
      <c r="DGK28" s="21"/>
      <c r="DGL28" s="21"/>
      <c r="DGM28" s="21"/>
      <c r="DGN28" s="21"/>
      <c r="DGO28" s="21"/>
      <c r="DGP28" s="21"/>
      <c r="DGQ28" s="21"/>
      <c r="DGR28" s="21"/>
      <c r="DGS28" s="21"/>
      <c r="DGT28" s="21"/>
      <c r="DGU28" s="21"/>
      <c r="DGV28" s="21"/>
      <c r="DGW28" s="21"/>
      <c r="DGX28" s="21"/>
      <c r="DGY28" s="21"/>
      <c r="DGZ28" s="21"/>
      <c r="DHA28" s="21"/>
      <c r="DHB28" s="21"/>
      <c r="DHC28" s="21"/>
      <c r="DHD28" s="21"/>
      <c r="DHE28" s="21"/>
      <c r="DHF28" s="21"/>
      <c r="DHG28" s="21"/>
      <c r="DHH28" s="21"/>
      <c r="DHI28" s="21"/>
      <c r="DHJ28" s="21"/>
      <c r="DHK28" s="21"/>
      <c r="DHL28" s="21"/>
      <c r="DHM28" s="21"/>
      <c r="DHN28" s="21"/>
      <c r="DHO28" s="21"/>
      <c r="DHP28" s="21"/>
      <c r="DHQ28" s="21"/>
      <c r="DHR28" s="21"/>
      <c r="DHS28" s="21"/>
      <c r="DHT28" s="21"/>
      <c r="DHU28" s="21"/>
      <c r="DHV28" s="21"/>
      <c r="DHW28" s="21"/>
      <c r="DHX28" s="21"/>
      <c r="DHY28" s="21"/>
      <c r="DHZ28" s="21"/>
      <c r="DIA28" s="21"/>
      <c r="DIB28" s="21"/>
      <c r="DIC28" s="21"/>
      <c r="DID28" s="21"/>
      <c r="DIE28" s="21"/>
      <c r="DIF28" s="21"/>
      <c r="DIG28" s="21"/>
      <c r="DIH28" s="21"/>
      <c r="DII28" s="21"/>
      <c r="DIJ28" s="21"/>
      <c r="DIK28" s="21"/>
      <c r="DIL28" s="21"/>
      <c r="DIM28" s="21"/>
      <c r="DIN28" s="21"/>
      <c r="DIO28" s="21"/>
      <c r="DIP28" s="21"/>
      <c r="DIQ28" s="21"/>
      <c r="DIR28" s="21"/>
      <c r="DIS28" s="21"/>
      <c r="DIT28" s="21"/>
      <c r="DIU28" s="21"/>
      <c r="DIV28" s="21"/>
      <c r="DIW28" s="21"/>
      <c r="DIX28" s="21"/>
      <c r="DIY28" s="21"/>
      <c r="DIZ28" s="21"/>
      <c r="DJA28" s="21"/>
      <c r="DJB28" s="21"/>
      <c r="DJC28" s="21"/>
      <c r="DJD28" s="21"/>
      <c r="DJE28" s="21"/>
      <c r="DJF28" s="21"/>
      <c r="DJG28" s="21"/>
      <c r="DJH28" s="21"/>
      <c r="DJI28" s="21"/>
      <c r="DJJ28" s="21"/>
      <c r="DJK28" s="21"/>
      <c r="DJL28" s="21"/>
      <c r="DJM28" s="21"/>
      <c r="DJN28" s="21"/>
      <c r="DJO28" s="21"/>
      <c r="DJP28" s="21"/>
      <c r="DJQ28" s="21"/>
      <c r="DJR28" s="21"/>
      <c r="DJS28" s="21"/>
      <c r="DJT28" s="21"/>
      <c r="DJU28" s="21"/>
      <c r="DJV28" s="21"/>
      <c r="DJW28" s="21"/>
      <c r="DJX28" s="21"/>
      <c r="DJY28" s="21"/>
      <c r="DJZ28" s="21"/>
      <c r="DKA28" s="21"/>
      <c r="DKB28" s="21"/>
      <c r="DKC28" s="21"/>
      <c r="DKD28" s="21"/>
      <c r="DKE28" s="21"/>
      <c r="DKF28" s="21"/>
      <c r="DKG28" s="21"/>
      <c r="DKH28" s="21"/>
      <c r="DKI28" s="21"/>
      <c r="DKJ28" s="21"/>
      <c r="DKK28" s="21"/>
      <c r="DKL28" s="21"/>
      <c r="DKM28" s="21"/>
      <c r="DKN28" s="21"/>
      <c r="DKO28" s="21"/>
      <c r="DKP28" s="21"/>
      <c r="DKQ28" s="21"/>
      <c r="DKR28" s="21"/>
      <c r="DKS28" s="21"/>
      <c r="DKT28" s="21"/>
      <c r="DKU28" s="21"/>
      <c r="DKV28" s="21"/>
      <c r="DKW28" s="21"/>
      <c r="DKX28" s="21"/>
      <c r="DKY28" s="21"/>
      <c r="DKZ28" s="21"/>
      <c r="DLA28" s="21"/>
      <c r="DLB28" s="21"/>
      <c r="DLC28" s="21"/>
      <c r="DLD28" s="21"/>
      <c r="DLE28" s="21"/>
      <c r="DLF28" s="21"/>
      <c r="DLG28" s="21"/>
      <c r="DLH28" s="21"/>
      <c r="DLI28" s="21"/>
      <c r="DLJ28" s="21"/>
      <c r="DLK28" s="21"/>
      <c r="DLL28" s="21"/>
      <c r="DLM28" s="21"/>
      <c r="DLN28" s="21"/>
      <c r="DLO28" s="21"/>
      <c r="DLP28" s="21"/>
      <c r="DLQ28" s="21"/>
      <c r="DLR28" s="21"/>
      <c r="DLS28" s="21"/>
      <c r="DLT28" s="21"/>
      <c r="DLU28" s="21"/>
      <c r="DLV28" s="21"/>
      <c r="DLW28" s="21"/>
      <c r="DLX28" s="21"/>
      <c r="DLY28" s="21"/>
      <c r="DLZ28" s="21"/>
      <c r="DMA28" s="21"/>
      <c r="DMB28" s="21"/>
      <c r="DMC28" s="21"/>
      <c r="DMD28" s="21"/>
      <c r="DME28" s="21"/>
      <c r="DMF28" s="21"/>
      <c r="DMG28" s="21"/>
      <c r="DMH28" s="21"/>
      <c r="DMI28" s="21"/>
      <c r="DMJ28" s="21"/>
      <c r="DMK28" s="21"/>
      <c r="DML28" s="21"/>
      <c r="DMM28" s="21"/>
      <c r="DMN28" s="21"/>
      <c r="DMO28" s="21"/>
      <c r="DMP28" s="21"/>
      <c r="DMQ28" s="21"/>
      <c r="DMR28" s="21"/>
      <c r="DMS28" s="21"/>
      <c r="DMT28" s="21"/>
      <c r="DMU28" s="21"/>
      <c r="DMV28" s="21"/>
      <c r="DMW28" s="21"/>
      <c r="DMX28" s="21"/>
      <c r="DMY28" s="21"/>
      <c r="DMZ28" s="21"/>
      <c r="DNA28" s="21"/>
      <c r="DNB28" s="21"/>
      <c r="DNC28" s="21"/>
      <c r="DND28" s="21"/>
      <c r="DNE28" s="21"/>
      <c r="DNF28" s="21"/>
      <c r="DNG28" s="21"/>
      <c r="DNH28" s="21"/>
      <c r="DNI28" s="21"/>
      <c r="DNJ28" s="21"/>
      <c r="DNK28" s="21"/>
      <c r="DNL28" s="21"/>
      <c r="DNM28" s="21"/>
      <c r="DNN28" s="21"/>
      <c r="DNO28" s="21"/>
      <c r="DNP28" s="21"/>
      <c r="DNQ28" s="21"/>
      <c r="DNR28" s="21"/>
      <c r="DNS28" s="21"/>
      <c r="DNT28" s="21"/>
      <c r="DNU28" s="21"/>
      <c r="DNV28" s="21"/>
      <c r="DNW28" s="21"/>
      <c r="DNX28" s="21"/>
      <c r="DNY28" s="21"/>
      <c r="DNZ28" s="21"/>
      <c r="DOA28" s="21"/>
      <c r="DOB28" s="21"/>
      <c r="DOC28" s="21"/>
      <c r="DOD28" s="21"/>
      <c r="DOE28" s="21"/>
      <c r="DOF28" s="21"/>
      <c r="DOG28" s="21"/>
      <c r="DOH28" s="21"/>
      <c r="DOI28" s="21"/>
      <c r="DOJ28" s="21"/>
      <c r="DOK28" s="21"/>
      <c r="DOL28" s="21"/>
      <c r="DOM28" s="21"/>
      <c r="DON28" s="21"/>
      <c r="DOO28" s="21"/>
      <c r="DOP28" s="21"/>
      <c r="DOQ28" s="21"/>
      <c r="DOR28" s="21"/>
      <c r="DOS28" s="21"/>
      <c r="DOT28" s="21"/>
      <c r="DOU28" s="21"/>
      <c r="DOV28" s="21"/>
      <c r="DOW28" s="21"/>
      <c r="DOX28" s="21"/>
      <c r="DOY28" s="21"/>
      <c r="DOZ28" s="21"/>
      <c r="DPA28" s="21"/>
      <c r="DPB28" s="21"/>
      <c r="DPC28" s="21"/>
      <c r="DPD28" s="21"/>
      <c r="DPE28" s="21"/>
      <c r="DPF28" s="21"/>
      <c r="DPG28" s="21"/>
      <c r="DPH28" s="21"/>
      <c r="DPI28" s="21"/>
      <c r="DPJ28" s="21"/>
      <c r="DPK28" s="21"/>
      <c r="DPL28" s="21"/>
      <c r="DPM28" s="21"/>
      <c r="DPN28" s="21"/>
      <c r="DPO28" s="21"/>
      <c r="DPP28" s="21"/>
      <c r="DPQ28" s="21"/>
      <c r="DPR28" s="21"/>
      <c r="DPS28" s="21"/>
      <c r="DPT28" s="21"/>
      <c r="DPU28" s="21"/>
      <c r="DPV28" s="21"/>
      <c r="DPW28" s="21"/>
      <c r="DPX28" s="21"/>
      <c r="DPY28" s="21"/>
      <c r="DPZ28" s="21"/>
      <c r="DQA28" s="21"/>
      <c r="DQB28" s="21"/>
      <c r="DQC28" s="21"/>
      <c r="DQD28" s="21"/>
      <c r="DQE28" s="21"/>
      <c r="DQF28" s="21"/>
      <c r="DQG28" s="21"/>
      <c r="DQH28" s="21"/>
      <c r="DQI28" s="21"/>
      <c r="DQJ28" s="21"/>
      <c r="DQK28" s="21"/>
      <c r="DQL28" s="21"/>
      <c r="DQM28" s="21"/>
      <c r="DQN28" s="21"/>
      <c r="DQO28" s="21"/>
      <c r="DQP28" s="21"/>
      <c r="DQQ28" s="21"/>
      <c r="DQR28" s="21"/>
      <c r="DQS28" s="21"/>
      <c r="DQT28" s="21"/>
      <c r="DQU28" s="21"/>
      <c r="DQV28" s="21"/>
      <c r="DQW28" s="21"/>
      <c r="DQX28" s="21"/>
      <c r="DQY28" s="21"/>
      <c r="DQZ28" s="21"/>
      <c r="DRA28" s="21"/>
      <c r="DRB28" s="21"/>
      <c r="DRC28" s="21"/>
      <c r="DRD28" s="21"/>
      <c r="DRE28" s="21"/>
      <c r="DRF28" s="21"/>
      <c r="DRG28" s="21"/>
      <c r="DRH28" s="21"/>
      <c r="DRI28" s="21"/>
      <c r="DRJ28" s="21"/>
      <c r="DRK28" s="21"/>
      <c r="DRL28" s="21"/>
      <c r="DRM28" s="21"/>
      <c r="DRN28" s="21"/>
      <c r="DRO28" s="21"/>
      <c r="DRP28" s="21"/>
      <c r="DRQ28" s="21"/>
      <c r="DRR28" s="21"/>
      <c r="DRS28" s="21"/>
      <c r="DRT28" s="21"/>
      <c r="DRU28" s="21"/>
      <c r="DRV28" s="21"/>
      <c r="DRW28" s="21"/>
      <c r="DRX28" s="21"/>
      <c r="DRY28" s="21"/>
      <c r="DRZ28" s="21"/>
      <c r="DSA28" s="21"/>
      <c r="DSB28" s="21"/>
      <c r="DSC28" s="21"/>
      <c r="DSD28" s="21"/>
      <c r="DSE28" s="21"/>
      <c r="DSF28" s="21"/>
      <c r="DSG28" s="21"/>
      <c r="DSH28" s="21"/>
      <c r="DSI28" s="21"/>
      <c r="DSJ28" s="21"/>
      <c r="DSK28" s="21"/>
      <c r="DSL28" s="21"/>
      <c r="DSM28" s="21"/>
      <c r="DSN28" s="21"/>
      <c r="DSO28" s="21"/>
      <c r="DSP28" s="21"/>
      <c r="DSQ28" s="21"/>
      <c r="DSR28" s="21"/>
      <c r="DSS28" s="21"/>
      <c r="DST28" s="21"/>
      <c r="DSU28" s="21"/>
      <c r="DSV28" s="21"/>
      <c r="DSW28" s="21"/>
      <c r="DSX28" s="21"/>
      <c r="DSY28" s="21"/>
      <c r="DSZ28" s="21"/>
      <c r="DTA28" s="21"/>
      <c r="DTB28" s="21"/>
      <c r="DTC28" s="21"/>
      <c r="DTD28" s="21"/>
      <c r="DTE28" s="21"/>
      <c r="DTF28" s="21"/>
      <c r="DTG28" s="21"/>
      <c r="DTH28" s="21"/>
      <c r="DTI28" s="21"/>
      <c r="DTJ28" s="21"/>
      <c r="DTK28" s="21"/>
      <c r="DTL28" s="21"/>
      <c r="DTM28" s="21"/>
      <c r="DTN28" s="21"/>
      <c r="DTO28" s="21"/>
      <c r="DTP28" s="21"/>
      <c r="DTQ28" s="21"/>
      <c r="DTR28" s="21"/>
      <c r="DTS28" s="21"/>
      <c r="DTT28" s="21"/>
      <c r="DTU28" s="21"/>
      <c r="DTV28" s="21"/>
      <c r="DTW28" s="21"/>
      <c r="DTX28" s="21"/>
      <c r="DTY28" s="21"/>
      <c r="DTZ28" s="21"/>
      <c r="DUA28" s="21"/>
      <c r="DUB28" s="21"/>
      <c r="DUC28" s="21"/>
      <c r="DUD28" s="21"/>
      <c r="DUE28" s="21"/>
      <c r="DUF28" s="21"/>
      <c r="DUG28" s="21"/>
      <c r="DUH28" s="21"/>
      <c r="DUI28" s="21"/>
      <c r="DUJ28" s="21"/>
      <c r="DUK28" s="21"/>
      <c r="DUL28" s="21"/>
      <c r="DUM28" s="21"/>
      <c r="DUN28" s="21"/>
      <c r="DUO28" s="21"/>
      <c r="DUP28" s="21"/>
      <c r="DUQ28" s="21"/>
      <c r="DUR28" s="21"/>
      <c r="DUS28" s="21"/>
      <c r="DUT28" s="21"/>
      <c r="DUU28" s="21"/>
      <c r="DUV28" s="21"/>
      <c r="DUW28" s="21"/>
      <c r="DUX28" s="21"/>
      <c r="DUY28" s="21"/>
      <c r="DUZ28" s="21"/>
      <c r="DVA28" s="21"/>
      <c r="DVB28" s="21"/>
      <c r="DVC28" s="21"/>
      <c r="DVD28" s="21"/>
      <c r="DVE28" s="21"/>
      <c r="DVF28" s="21"/>
      <c r="DVG28" s="21"/>
      <c r="DVH28" s="21"/>
      <c r="DVI28" s="21"/>
      <c r="DVJ28" s="21"/>
      <c r="DVK28" s="21"/>
      <c r="DVL28" s="21"/>
      <c r="DVM28" s="21"/>
      <c r="DVN28" s="21"/>
      <c r="DVO28" s="21"/>
      <c r="DVP28" s="21"/>
      <c r="DVQ28" s="21"/>
      <c r="DVR28" s="21"/>
      <c r="DVS28" s="21"/>
      <c r="DVT28" s="21"/>
      <c r="DVU28" s="21"/>
      <c r="DVV28" s="21"/>
      <c r="DVW28" s="21"/>
      <c r="DVX28" s="21"/>
      <c r="DVY28" s="21"/>
      <c r="DVZ28" s="21"/>
      <c r="DWA28" s="21"/>
      <c r="DWB28" s="21"/>
      <c r="DWC28" s="21"/>
      <c r="DWD28" s="21"/>
      <c r="DWE28" s="21"/>
      <c r="DWF28" s="21"/>
      <c r="DWG28" s="21"/>
      <c r="DWH28" s="21"/>
      <c r="DWI28" s="21"/>
      <c r="DWJ28" s="21"/>
      <c r="DWK28" s="21"/>
      <c r="DWL28" s="21"/>
      <c r="DWM28" s="21"/>
      <c r="DWN28" s="21"/>
      <c r="DWO28" s="21"/>
      <c r="DWP28" s="21"/>
      <c r="DWQ28" s="21"/>
      <c r="DWR28" s="21"/>
      <c r="DWS28" s="21"/>
      <c r="DWT28" s="21"/>
      <c r="DWU28" s="21"/>
      <c r="DWV28" s="21"/>
      <c r="DWW28" s="21"/>
      <c r="DWX28" s="21"/>
      <c r="DWY28" s="21"/>
      <c r="DWZ28" s="21"/>
      <c r="DXA28" s="21"/>
      <c r="DXB28" s="21"/>
      <c r="DXC28" s="21"/>
      <c r="DXD28" s="21"/>
      <c r="DXE28" s="21"/>
      <c r="DXF28" s="21"/>
      <c r="DXG28" s="21"/>
      <c r="DXH28" s="21"/>
      <c r="DXI28" s="21"/>
      <c r="DXJ28" s="21"/>
      <c r="DXK28" s="21"/>
      <c r="DXL28" s="21"/>
      <c r="DXM28" s="21"/>
      <c r="DXN28" s="21"/>
      <c r="DXO28" s="21"/>
      <c r="DXP28" s="21"/>
      <c r="DXQ28" s="21"/>
      <c r="DXR28" s="21"/>
      <c r="DXS28" s="21"/>
      <c r="DXT28" s="21"/>
      <c r="DXU28" s="21"/>
      <c r="DXV28" s="21"/>
      <c r="DXW28" s="21"/>
      <c r="DXX28" s="21"/>
      <c r="DXY28" s="21"/>
      <c r="DXZ28" s="21"/>
      <c r="DYA28" s="21"/>
      <c r="DYB28" s="21"/>
      <c r="DYC28" s="21"/>
      <c r="DYD28" s="21"/>
      <c r="DYE28" s="21"/>
      <c r="DYF28" s="21"/>
      <c r="DYG28" s="21"/>
      <c r="DYH28" s="21"/>
      <c r="DYI28" s="21"/>
      <c r="DYJ28" s="21"/>
      <c r="DYK28" s="21"/>
      <c r="DYL28" s="21"/>
      <c r="DYM28" s="21"/>
      <c r="DYN28" s="21"/>
      <c r="DYO28" s="21"/>
      <c r="DYP28" s="21"/>
      <c r="DYQ28" s="21"/>
      <c r="DYR28" s="21"/>
      <c r="DYS28" s="21"/>
      <c r="DYT28" s="21"/>
      <c r="DYU28" s="21"/>
      <c r="DYV28" s="21"/>
      <c r="DYW28" s="21"/>
      <c r="DYX28" s="21"/>
      <c r="DYY28" s="21"/>
      <c r="DYZ28" s="21"/>
      <c r="DZA28" s="21"/>
      <c r="DZB28" s="21"/>
      <c r="DZC28" s="21"/>
      <c r="DZD28" s="21"/>
      <c r="DZE28" s="21"/>
      <c r="DZF28" s="21"/>
      <c r="DZG28" s="21"/>
      <c r="DZH28" s="21"/>
      <c r="DZI28" s="21"/>
      <c r="DZJ28" s="21"/>
      <c r="DZK28" s="21"/>
      <c r="DZL28" s="21"/>
      <c r="DZM28" s="21"/>
      <c r="DZN28" s="21"/>
      <c r="DZO28" s="21"/>
      <c r="DZP28" s="21"/>
      <c r="DZQ28" s="21"/>
      <c r="DZR28" s="21"/>
      <c r="DZS28" s="21"/>
      <c r="DZT28" s="21"/>
      <c r="DZU28" s="21"/>
      <c r="DZV28" s="21"/>
      <c r="DZW28" s="21"/>
      <c r="DZX28" s="21"/>
      <c r="DZY28" s="21"/>
      <c r="DZZ28" s="21"/>
      <c r="EAA28" s="21"/>
      <c r="EAB28" s="21"/>
      <c r="EAC28" s="21"/>
      <c r="EAD28" s="21"/>
      <c r="EAE28" s="21"/>
      <c r="EAF28" s="21"/>
      <c r="EAG28" s="21"/>
      <c r="EAH28" s="21"/>
      <c r="EAI28" s="21"/>
      <c r="EAJ28" s="21"/>
      <c r="EAK28" s="21"/>
      <c r="EAL28" s="21"/>
      <c r="EAM28" s="21"/>
      <c r="EAN28" s="21"/>
      <c r="EAO28" s="21"/>
      <c r="EAP28" s="21"/>
      <c r="EAQ28" s="21"/>
      <c r="EAR28" s="21"/>
      <c r="EAS28" s="21"/>
      <c r="EAT28" s="21"/>
      <c r="EAU28" s="21"/>
      <c r="EAV28" s="21"/>
      <c r="EAW28" s="21"/>
      <c r="EAX28" s="21"/>
      <c r="EAY28" s="21"/>
      <c r="EAZ28" s="21"/>
      <c r="EBA28" s="21"/>
      <c r="EBB28" s="21"/>
      <c r="EBC28" s="21"/>
      <c r="EBD28" s="21"/>
      <c r="EBE28" s="21"/>
      <c r="EBF28" s="21"/>
      <c r="EBG28" s="21"/>
      <c r="EBH28" s="21"/>
      <c r="EBI28" s="21"/>
      <c r="EBJ28" s="21"/>
      <c r="EBK28" s="21"/>
      <c r="EBL28" s="21"/>
      <c r="EBM28" s="21"/>
      <c r="EBN28" s="21"/>
      <c r="EBO28" s="21"/>
      <c r="EBP28" s="21"/>
      <c r="EBQ28" s="21"/>
      <c r="EBR28" s="21"/>
      <c r="EBS28" s="21"/>
      <c r="EBT28" s="21"/>
      <c r="EBU28" s="21"/>
      <c r="EBV28" s="21"/>
      <c r="EBW28" s="21"/>
      <c r="EBX28" s="21"/>
      <c r="EBY28" s="21"/>
      <c r="EBZ28" s="21"/>
      <c r="ECA28" s="21"/>
      <c r="ECB28" s="21"/>
      <c r="ECC28" s="21"/>
      <c r="ECD28" s="21"/>
      <c r="ECE28" s="21"/>
      <c r="ECF28" s="21"/>
      <c r="ECG28" s="21"/>
      <c r="ECH28" s="21"/>
      <c r="ECI28" s="21"/>
      <c r="ECJ28" s="21"/>
      <c r="ECK28" s="21"/>
      <c r="ECL28" s="21"/>
      <c r="ECM28" s="21"/>
      <c r="ECN28" s="21"/>
      <c r="ECO28" s="21"/>
      <c r="ECP28" s="21"/>
      <c r="ECQ28" s="21"/>
      <c r="ECR28" s="21"/>
      <c r="ECS28" s="21"/>
      <c r="ECT28" s="21"/>
      <c r="ECU28" s="21"/>
      <c r="ECV28" s="21"/>
      <c r="ECW28" s="21"/>
      <c r="ECX28" s="21"/>
      <c r="ECY28" s="21"/>
      <c r="ECZ28" s="21"/>
      <c r="EDA28" s="21"/>
      <c r="EDB28" s="21"/>
      <c r="EDC28" s="21"/>
      <c r="EDD28" s="21"/>
      <c r="EDE28" s="21"/>
      <c r="EDF28" s="21"/>
      <c r="EDG28" s="21"/>
      <c r="EDH28" s="21"/>
      <c r="EDI28" s="21"/>
      <c r="EDJ28" s="21"/>
      <c r="EDK28" s="21"/>
      <c r="EDL28" s="21"/>
      <c r="EDM28" s="21"/>
      <c r="EDN28" s="21"/>
      <c r="EDO28" s="21"/>
      <c r="EDP28" s="21"/>
      <c r="EDQ28" s="21"/>
      <c r="EDR28" s="21"/>
      <c r="EDS28" s="21"/>
      <c r="EDT28" s="21"/>
      <c r="EDU28" s="21"/>
      <c r="EDV28" s="21"/>
      <c r="EDW28" s="21"/>
      <c r="EDX28" s="21"/>
      <c r="EDY28" s="21"/>
      <c r="EDZ28" s="21"/>
      <c r="EEA28" s="21"/>
      <c r="EEB28" s="21"/>
      <c r="EEC28" s="21"/>
      <c r="EED28" s="21"/>
      <c r="EEE28" s="21"/>
      <c r="EEF28" s="21"/>
      <c r="EEG28" s="21"/>
      <c r="EEH28" s="21"/>
      <c r="EEI28" s="21"/>
      <c r="EEJ28" s="21"/>
      <c r="EEK28" s="21"/>
      <c r="EEL28" s="21"/>
      <c r="EEM28" s="21"/>
      <c r="EEN28" s="21"/>
      <c r="EEO28" s="21"/>
      <c r="EEP28" s="21"/>
      <c r="EEQ28" s="21"/>
      <c r="EER28" s="21"/>
      <c r="EES28" s="21"/>
      <c r="EET28" s="21"/>
      <c r="EEU28" s="21"/>
      <c r="EEV28" s="21"/>
      <c r="EEW28" s="21"/>
      <c r="EEX28" s="21"/>
      <c r="EEY28" s="21"/>
      <c r="EEZ28" s="21"/>
      <c r="EFA28" s="21"/>
      <c r="EFB28" s="21"/>
      <c r="EFC28" s="21"/>
      <c r="EFD28" s="21"/>
      <c r="EFE28" s="21"/>
      <c r="EFF28" s="21"/>
      <c r="EFG28" s="21"/>
      <c r="EFH28" s="21"/>
      <c r="EFI28" s="21"/>
      <c r="EFJ28" s="21"/>
      <c r="EFK28" s="21"/>
      <c r="EFL28" s="21"/>
      <c r="EFM28" s="21"/>
      <c r="EFN28" s="21"/>
      <c r="EFO28" s="21"/>
      <c r="EFP28" s="21"/>
      <c r="EFQ28" s="21"/>
      <c r="EFR28" s="21"/>
      <c r="EFS28" s="21"/>
      <c r="EFT28" s="21"/>
      <c r="EFU28" s="21"/>
      <c r="EFV28" s="21"/>
      <c r="EFW28" s="21"/>
      <c r="EFX28" s="21"/>
      <c r="EFY28" s="21"/>
      <c r="EFZ28" s="21"/>
      <c r="EGA28" s="21"/>
      <c r="EGB28" s="21"/>
      <c r="EGC28" s="21"/>
      <c r="EGD28" s="21"/>
      <c r="EGE28" s="21"/>
      <c r="EGF28" s="21"/>
      <c r="EGG28" s="21"/>
      <c r="EGH28" s="21"/>
      <c r="EGI28" s="21"/>
      <c r="EGJ28" s="21"/>
      <c r="EGK28" s="21"/>
      <c r="EGL28" s="21"/>
      <c r="EGM28" s="21"/>
      <c r="EGN28" s="21"/>
      <c r="EGO28" s="21"/>
      <c r="EGP28" s="21"/>
      <c r="EGQ28" s="21"/>
      <c r="EGR28" s="21"/>
      <c r="EGS28" s="21"/>
      <c r="EGT28" s="21"/>
      <c r="EGU28" s="21"/>
      <c r="EGV28" s="21"/>
      <c r="EGW28" s="21"/>
      <c r="EGX28" s="21"/>
      <c r="EGY28" s="21"/>
      <c r="EGZ28" s="21"/>
      <c r="EHA28" s="21"/>
      <c r="EHB28" s="21"/>
      <c r="EHC28" s="21"/>
      <c r="EHD28" s="21"/>
      <c r="EHE28" s="21"/>
      <c r="EHF28" s="21"/>
      <c r="EHG28" s="21"/>
      <c r="EHH28" s="21"/>
      <c r="EHI28" s="21"/>
      <c r="EHJ28" s="21"/>
      <c r="EHK28" s="21"/>
      <c r="EHL28" s="21"/>
      <c r="EHM28" s="21"/>
      <c r="EHN28" s="21"/>
      <c r="EHO28" s="21"/>
      <c r="EHP28" s="21"/>
      <c r="EHQ28" s="21"/>
      <c r="EHR28" s="21"/>
      <c r="EHS28" s="21"/>
      <c r="EHT28" s="21"/>
      <c r="EHU28" s="21"/>
      <c r="EHV28" s="21"/>
      <c r="EHW28" s="21"/>
      <c r="EHX28" s="21"/>
      <c r="EHY28" s="21"/>
      <c r="EHZ28" s="21"/>
      <c r="EIA28" s="21"/>
      <c r="EIB28" s="21"/>
      <c r="EIC28" s="21"/>
      <c r="EID28" s="21"/>
      <c r="EIE28" s="21"/>
      <c r="EIF28" s="21"/>
      <c r="EIG28" s="21"/>
      <c r="EIH28" s="21"/>
      <c r="EII28" s="21"/>
      <c r="EIJ28" s="21"/>
      <c r="EIK28" s="21"/>
      <c r="EIL28" s="21"/>
      <c r="EIM28" s="21"/>
      <c r="EIN28" s="21"/>
      <c r="EIO28" s="21"/>
      <c r="EIP28" s="21"/>
      <c r="EIQ28" s="21"/>
      <c r="EIR28" s="21"/>
      <c r="EIS28" s="21"/>
      <c r="EIT28" s="21"/>
      <c r="EIU28" s="21"/>
      <c r="EIV28" s="21"/>
      <c r="EIW28" s="21"/>
      <c r="EIX28" s="21"/>
      <c r="EIY28" s="21"/>
      <c r="EIZ28" s="21"/>
      <c r="EJA28" s="21"/>
      <c r="EJB28" s="21"/>
      <c r="EJC28" s="21"/>
      <c r="EJD28" s="21"/>
      <c r="EJE28" s="21"/>
      <c r="EJF28" s="21"/>
      <c r="EJG28" s="21"/>
      <c r="EJH28" s="21"/>
      <c r="EJI28" s="21"/>
      <c r="EJJ28" s="21"/>
      <c r="EJK28" s="21"/>
      <c r="EJL28" s="21"/>
      <c r="EJM28" s="21"/>
      <c r="EJN28" s="21"/>
      <c r="EJO28" s="21"/>
      <c r="EJP28" s="21"/>
      <c r="EJQ28" s="21"/>
      <c r="EJR28" s="21"/>
      <c r="EJS28" s="21"/>
      <c r="EJT28" s="21"/>
      <c r="EJU28" s="21"/>
      <c r="EJV28" s="21"/>
      <c r="EJW28" s="21"/>
      <c r="EJX28" s="21"/>
      <c r="EJY28" s="21"/>
      <c r="EJZ28" s="21"/>
      <c r="EKA28" s="21"/>
      <c r="EKB28" s="21"/>
      <c r="EKC28" s="21"/>
      <c r="EKD28" s="21"/>
      <c r="EKE28" s="21"/>
      <c r="EKF28" s="21"/>
      <c r="EKG28" s="21"/>
      <c r="EKH28" s="21"/>
      <c r="EKI28" s="21"/>
      <c r="EKJ28" s="21"/>
      <c r="EKK28" s="21"/>
      <c r="EKL28" s="21"/>
      <c r="EKM28" s="21"/>
      <c r="EKN28" s="21"/>
      <c r="EKO28" s="21"/>
      <c r="EKP28" s="21"/>
      <c r="EKQ28" s="21"/>
      <c r="EKR28" s="21"/>
      <c r="EKS28" s="21"/>
      <c r="EKT28" s="21"/>
      <c r="EKU28" s="21"/>
      <c r="EKV28" s="21"/>
      <c r="EKW28" s="21"/>
      <c r="EKX28" s="21"/>
      <c r="EKY28" s="21"/>
      <c r="EKZ28" s="21"/>
      <c r="ELA28" s="21"/>
      <c r="ELB28" s="21"/>
      <c r="ELC28" s="21"/>
      <c r="ELD28" s="21"/>
      <c r="ELE28" s="21"/>
      <c r="ELF28" s="21"/>
      <c r="ELG28" s="21"/>
      <c r="ELH28" s="21"/>
      <c r="ELI28" s="21"/>
      <c r="ELJ28" s="21"/>
      <c r="ELK28" s="21"/>
      <c r="ELL28" s="21"/>
      <c r="ELM28" s="21"/>
      <c r="ELN28" s="21"/>
      <c r="ELO28" s="21"/>
      <c r="ELP28" s="21"/>
      <c r="ELQ28" s="21"/>
      <c r="ELR28" s="21"/>
      <c r="ELS28" s="21"/>
      <c r="ELT28" s="21"/>
      <c r="ELU28" s="21"/>
      <c r="ELV28" s="21"/>
      <c r="ELW28" s="21"/>
      <c r="ELX28" s="21"/>
      <c r="ELY28" s="21"/>
      <c r="ELZ28" s="21"/>
      <c r="EMA28" s="21"/>
      <c r="EMB28" s="21"/>
      <c r="EMC28" s="21"/>
      <c r="EMD28" s="21"/>
      <c r="EME28" s="21"/>
      <c r="EMF28" s="21"/>
      <c r="EMG28" s="21"/>
      <c r="EMH28" s="21"/>
      <c r="EMI28" s="21"/>
      <c r="EMJ28" s="21"/>
      <c r="EMK28" s="21"/>
      <c r="EML28" s="21"/>
      <c r="EMM28" s="21"/>
      <c r="EMN28" s="21"/>
      <c r="EMO28" s="21"/>
      <c r="EMP28" s="21"/>
      <c r="EMQ28" s="21"/>
      <c r="EMR28" s="21"/>
      <c r="EMS28" s="21"/>
      <c r="EMT28" s="21"/>
      <c r="EMU28" s="21"/>
      <c r="EMV28" s="21"/>
      <c r="EMW28" s="21"/>
      <c r="EMX28" s="21"/>
      <c r="EMY28" s="21"/>
      <c r="EMZ28" s="21"/>
      <c r="ENA28" s="21"/>
      <c r="ENB28" s="21"/>
      <c r="ENC28" s="21"/>
      <c r="END28" s="21"/>
      <c r="ENE28" s="21"/>
      <c r="ENF28" s="21"/>
      <c r="ENG28" s="21"/>
      <c r="ENH28" s="21"/>
      <c r="ENI28" s="21"/>
      <c r="ENJ28" s="21"/>
      <c r="ENK28" s="21"/>
      <c r="ENL28" s="21"/>
      <c r="ENM28" s="21"/>
      <c r="ENN28" s="21"/>
      <c r="ENO28" s="21"/>
      <c r="ENP28" s="21"/>
      <c r="ENQ28" s="21"/>
      <c r="ENR28" s="21"/>
      <c r="ENS28" s="21"/>
      <c r="ENT28" s="21"/>
      <c r="ENU28" s="21"/>
      <c r="ENV28" s="21"/>
      <c r="ENW28" s="21"/>
      <c r="ENX28" s="21"/>
      <c r="ENY28" s="21"/>
      <c r="ENZ28" s="21"/>
      <c r="EOA28" s="21"/>
      <c r="EOB28" s="21"/>
      <c r="EOC28" s="21"/>
      <c r="EOD28" s="21"/>
      <c r="EOE28" s="21"/>
      <c r="EOF28" s="21"/>
      <c r="EOG28" s="21"/>
      <c r="EOH28" s="21"/>
      <c r="EOI28" s="21"/>
      <c r="EOJ28" s="21"/>
      <c r="EOK28" s="21"/>
      <c r="EOL28" s="21"/>
      <c r="EOM28" s="21"/>
      <c r="EON28" s="21"/>
      <c r="EOO28" s="21"/>
      <c r="EOP28" s="21"/>
      <c r="EOQ28" s="21"/>
      <c r="EOR28" s="21"/>
      <c r="EOS28" s="21"/>
      <c r="EOT28" s="21"/>
      <c r="EOU28" s="21"/>
      <c r="EOV28" s="21"/>
      <c r="EOW28" s="21"/>
      <c r="EOX28" s="21"/>
      <c r="EOY28" s="21"/>
      <c r="EOZ28" s="21"/>
      <c r="EPA28" s="21"/>
      <c r="EPB28" s="21"/>
      <c r="EPC28" s="21"/>
      <c r="EPD28" s="21"/>
      <c r="EPE28" s="21"/>
      <c r="EPF28" s="21"/>
      <c r="EPG28" s="21"/>
      <c r="EPH28" s="21"/>
      <c r="EPI28" s="21"/>
      <c r="EPJ28" s="21"/>
      <c r="EPK28" s="21"/>
      <c r="EPL28" s="21"/>
      <c r="EPM28" s="21"/>
      <c r="EPN28" s="21"/>
      <c r="EPO28" s="21"/>
      <c r="EPP28" s="21"/>
      <c r="EPQ28" s="21"/>
      <c r="EPR28" s="21"/>
      <c r="EPS28" s="21"/>
      <c r="EPT28" s="21"/>
      <c r="EPU28" s="21"/>
      <c r="EPV28" s="21"/>
      <c r="EPW28" s="21"/>
      <c r="EPX28" s="21"/>
      <c r="EPY28" s="21"/>
      <c r="EPZ28" s="21"/>
      <c r="EQA28" s="21"/>
      <c r="EQB28" s="21"/>
      <c r="EQC28" s="21"/>
      <c r="EQD28" s="21"/>
      <c r="EQE28" s="21"/>
      <c r="EQF28" s="21"/>
      <c r="EQG28" s="21"/>
      <c r="EQH28" s="21"/>
      <c r="EQI28" s="21"/>
      <c r="EQJ28" s="21"/>
      <c r="EQK28" s="21"/>
      <c r="EQL28" s="21"/>
      <c r="EQM28" s="21"/>
      <c r="EQN28" s="21"/>
      <c r="EQO28" s="21"/>
      <c r="EQP28" s="21"/>
      <c r="EQQ28" s="21"/>
      <c r="EQR28" s="21"/>
      <c r="EQS28" s="21"/>
      <c r="EQT28" s="21"/>
      <c r="EQU28" s="21"/>
      <c r="EQV28" s="21"/>
      <c r="EQW28" s="21"/>
      <c r="EQX28" s="21"/>
      <c r="EQY28" s="21"/>
      <c r="EQZ28" s="21"/>
      <c r="ERA28" s="21"/>
      <c r="ERB28" s="21"/>
      <c r="ERC28" s="21"/>
      <c r="ERD28" s="21"/>
      <c r="ERE28" s="21"/>
      <c r="ERF28" s="21"/>
      <c r="ERG28" s="21"/>
      <c r="ERH28" s="21"/>
      <c r="ERI28" s="21"/>
      <c r="ERJ28" s="21"/>
      <c r="ERK28" s="21"/>
      <c r="ERL28" s="21"/>
      <c r="ERM28" s="21"/>
      <c r="ERN28" s="21"/>
      <c r="ERO28" s="21"/>
      <c r="ERP28" s="21"/>
      <c r="ERQ28" s="21"/>
      <c r="ERR28" s="21"/>
      <c r="ERS28" s="21"/>
      <c r="ERT28" s="21"/>
      <c r="ERU28" s="21"/>
      <c r="ERV28" s="21"/>
      <c r="ERW28" s="21"/>
      <c r="ERX28" s="21"/>
      <c r="ERY28" s="21"/>
      <c r="ERZ28" s="21"/>
      <c r="ESA28" s="21"/>
      <c r="ESB28" s="21"/>
      <c r="ESC28" s="21"/>
      <c r="ESD28" s="21"/>
      <c r="ESE28" s="21"/>
      <c r="ESF28" s="21"/>
      <c r="ESG28" s="21"/>
      <c r="ESH28" s="21"/>
      <c r="ESI28" s="21"/>
      <c r="ESJ28" s="21"/>
      <c r="ESK28" s="21"/>
      <c r="ESL28" s="21"/>
      <c r="ESM28" s="21"/>
      <c r="ESN28" s="21"/>
      <c r="ESO28" s="21"/>
      <c r="ESP28" s="21"/>
      <c r="ESQ28" s="21"/>
      <c r="ESR28" s="21"/>
      <c r="ESS28" s="21"/>
      <c r="EST28" s="21"/>
      <c r="ESU28" s="21"/>
      <c r="ESV28" s="21"/>
      <c r="ESW28" s="21"/>
      <c r="ESX28" s="21"/>
      <c r="ESY28" s="21"/>
      <c r="ESZ28" s="21"/>
      <c r="ETA28" s="21"/>
      <c r="ETB28" s="21"/>
      <c r="ETC28" s="21"/>
      <c r="ETD28" s="21"/>
      <c r="ETE28" s="21"/>
      <c r="ETF28" s="21"/>
      <c r="ETG28" s="21"/>
      <c r="ETH28" s="21"/>
      <c r="ETI28" s="21"/>
      <c r="ETJ28" s="21"/>
      <c r="ETK28" s="21"/>
      <c r="ETL28" s="21"/>
      <c r="ETM28" s="21"/>
      <c r="ETN28" s="21"/>
      <c r="ETO28" s="21"/>
      <c r="ETP28" s="21"/>
      <c r="ETQ28" s="21"/>
      <c r="ETR28" s="21"/>
      <c r="ETS28" s="21"/>
      <c r="ETT28" s="21"/>
      <c r="ETU28" s="21"/>
      <c r="ETV28" s="21"/>
      <c r="ETW28" s="21"/>
      <c r="ETX28" s="21"/>
      <c r="ETY28" s="21"/>
      <c r="ETZ28" s="21"/>
      <c r="EUA28" s="21"/>
      <c r="EUB28" s="21"/>
      <c r="EUC28" s="21"/>
      <c r="EUD28" s="21"/>
      <c r="EUE28" s="21"/>
      <c r="EUF28" s="21"/>
      <c r="EUG28" s="21"/>
      <c r="EUH28" s="21"/>
      <c r="EUI28" s="21"/>
      <c r="EUJ28" s="21"/>
      <c r="EUK28" s="21"/>
      <c r="EUL28" s="21"/>
      <c r="EUM28" s="21"/>
      <c r="EUN28" s="21"/>
      <c r="EUO28" s="21"/>
      <c r="EUP28" s="21"/>
      <c r="EUQ28" s="21"/>
      <c r="EUR28" s="21"/>
      <c r="EUS28" s="21"/>
      <c r="EUT28" s="21"/>
      <c r="EUU28" s="21"/>
      <c r="EUV28" s="21"/>
      <c r="EUW28" s="21"/>
      <c r="EUX28" s="21"/>
      <c r="EUY28" s="21"/>
      <c r="EUZ28" s="21"/>
      <c r="EVA28" s="21"/>
      <c r="EVB28" s="21"/>
      <c r="EVC28" s="21"/>
      <c r="EVD28" s="21"/>
      <c r="EVE28" s="21"/>
      <c r="EVF28" s="21"/>
      <c r="EVG28" s="21"/>
      <c r="EVH28" s="21"/>
      <c r="EVI28" s="21"/>
      <c r="EVJ28" s="21"/>
      <c r="EVK28" s="21"/>
      <c r="EVL28" s="21"/>
      <c r="EVM28" s="21"/>
      <c r="EVN28" s="21"/>
      <c r="EVO28" s="21"/>
      <c r="EVP28" s="21"/>
      <c r="EVQ28" s="21"/>
      <c r="EVR28" s="21"/>
      <c r="EVS28" s="21"/>
      <c r="EVT28" s="21"/>
      <c r="EVU28" s="21"/>
      <c r="EVV28" s="21"/>
      <c r="EVW28" s="21"/>
      <c r="EVX28" s="21"/>
      <c r="EVY28" s="21"/>
      <c r="EVZ28" s="21"/>
      <c r="EWA28" s="21"/>
      <c r="EWB28" s="21"/>
      <c r="EWC28" s="21"/>
      <c r="EWD28" s="21"/>
      <c r="EWE28" s="21"/>
      <c r="EWF28" s="21"/>
      <c r="EWG28" s="21"/>
      <c r="EWH28" s="21"/>
      <c r="EWI28" s="21"/>
      <c r="EWJ28" s="21"/>
      <c r="EWK28" s="21"/>
      <c r="EWL28" s="21"/>
      <c r="EWM28" s="21"/>
      <c r="EWN28" s="21"/>
      <c r="EWO28" s="21"/>
      <c r="EWP28" s="21"/>
      <c r="EWQ28" s="21"/>
      <c r="EWR28" s="21"/>
      <c r="EWS28" s="21"/>
      <c r="EWT28" s="21"/>
      <c r="EWU28" s="21"/>
      <c r="EWV28" s="21"/>
      <c r="EWW28" s="21"/>
      <c r="EWX28" s="21"/>
      <c r="EWY28" s="21"/>
      <c r="EWZ28" s="21"/>
      <c r="EXA28" s="21"/>
      <c r="EXB28" s="21"/>
      <c r="EXC28" s="21"/>
      <c r="EXD28" s="21"/>
      <c r="EXE28" s="21"/>
      <c r="EXF28" s="21"/>
      <c r="EXG28" s="21"/>
      <c r="EXH28" s="21"/>
      <c r="EXI28" s="21"/>
      <c r="EXJ28" s="21"/>
      <c r="EXK28" s="21"/>
      <c r="EXL28" s="21"/>
      <c r="EXM28" s="21"/>
      <c r="EXN28" s="21"/>
      <c r="EXO28" s="21"/>
      <c r="EXP28" s="21"/>
      <c r="EXQ28" s="21"/>
      <c r="EXR28" s="21"/>
      <c r="EXS28" s="21"/>
      <c r="EXT28" s="21"/>
      <c r="EXU28" s="21"/>
      <c r="EXV28" s="21"/>
      <c r="EXW28" s="21"/>
      <c r="EXX28" s="21"/>
      <c r="EXY28" s="21"/>
      <c r="EXZ28" s="21"/>
      <c r="EYA28" s="21"/>
      <c r="EYB28" s="21"/>
      <c r="EYC28" s="21"/>
      <c r="EYD28" s="21"/>
      <c r="EYE28" s="21"/>
      <c r="EYF28" s="21"/>
      <c r="EYG28" s="21"/>
      <c r="EYH28" s="21"/>
      <c r="EYI28" s="21"/>
      <c r="EYJ28" s="21"/>
      <c r="EYK28" s="21"/>
      <c r="EYL28" s="21"/>
      <c r="EYM28" s="21"/>
      <c r="EYN28" s="21"/>
      <c r="EYO28" s="21"/>
      <c r="EYP28" s="21"/>
      <c r="EYQ28" s="21"/>
      <c r="EYR28" s="21"/>
      <c r="EYS28" s="21"/>
      <c r="EYT28" s="21"/>
      <c r="EYU28" s="21"/>
      <c r="EYV28" s="21"/>
      <c r="EYW28" s="21"/>
      <c r="EYX28" s="21"/>
      <c r="EYY28" s="21"/>
      <c r="EYZ28" s="21"/>
      <c r="EZA28" s="21"/>
      <c r="EZB28" s="21"/>
      <c r="EZC28" s="21"/>
      <c r="EZD28" s="21"/>
      <c r="EZE28" s="21"/>
      <c r="EZF28" s="21"/>
      <c r="EZG28" s="21"/>
      <c r="EZH28" s="21"/>
      <c r="EZI28" s="21"/>
      <c r="EZJ28" s="21"/>
      <c r="EZK28" s="21"/>
      <c r="EZL28" s="21"/>
      <c r="EZM28" s="21"/>
      <c r="EZN28" s="21"/>
      <c r="EZO28" s="21"/>
      <c r="EZP28" s="21"/>
      <c r="EZQ28" s="21"/>
      <c r="EZR28" s="21"/>
      <c r="EZS28" s="21"/>
      <c r="EZT28" s="21"/>
      <c r="EZU28" s="21"/>
      <c r="EZV28" s="21"/>
      <c r="EZW28" s="21"/>
      <c r="EZX28" s="21"/>
      <c r="EZY28" s="21"/>
      <c r="EZZ28" s="21"/>
      <c r="FAA28" s="21"/>
      <c r="FAB28" s="21"/>
      <c r="FAC28" s="21"/>
      <c r="FAD28" s="21"/>
      <c r="FAE28" s="21"/>
      <c r="FAF28" s="21"/>
      <c r="FAG28" s="21"/>
      <c r="FAH28" s="21"/>
      <c r="FAI28" s="21"/>
      <c r="FAJ28" s="21"/>
      <c r="FAK28" s="21"/>
      <c r="FAL28" s="21"/>
      <c r="FAM28" s="21"/>
      <c r="FAN28" s="21"/>
      <c r="FAO28" s="21"/>
      <c r="FAP28" s="21"/>
      <c r="FAQ28" s="21"/>
      <c r="FAR28" s="21"/>
      <c r="FAS28" s="21"/>
      <c r="FAT28" s="21"/>
      <c r="FAU28" s="21"/>
      <c r="FAV28" s="21"/>
      <c r="FAW28" s="21"/>
      <c r="FAX28" s="21"/>
      <c r="FAY28" s="21"/>
      <c r="FAZ28" s="21"/>
      <c r="FBA28" s="21"/>
      <c r="FBB28" s="21"/>
      <c r="FBC28" s="21"/>
      <c r="FBD28" s="21"/>
      <c r="FBE28" s="21"/>
      <c r="FBF28" s="21"/>
      <c r="FBG28" s="21"/>
      <c r="FBH28" s="21"/>
      <c r="FBI28" s="21"/>
      <c r="FBJ28" s="21"/>
      <c r="FBK28" s="21"/>
      <c r="FBL28" s="21"/>
      <c r="FBM28" s="21"/>
      <c r="FBN28" s="21"/>
      <c r="FBO28" s="21"/>
      <c r="FBP28" s="21"/>
      <c r="FBQ28" s="21"/>
      <c r="FBR28" s="21"/>
      <c r="FBS28" s="21"/>
      <c r="FBT28" s="21"/>
      <c r="FBU28" s="21"/>
      <c r="FBV28" s="21"/>
      <c r="FBW28" s="21"/>
      <c r="FBX28" s="21"/>
      <c r="FBY28" s="21"/>
      <c r="FBZ28" s="21"/>
      <c r="FCA28" s="21"/>
      <c r="FCB28" s="21"/>
      <c r="FCC28" s="21"/>
      <c r="FCD28" s="21"/>
      <c r="FCE28" s="21"/>
      <c r="FCF28" s="21"/>
      <c r="FCG28" s="21"/>
      <c r="FCH28" s="21"/>
      <c r="FCI28" s="21"/>
      <c r="FCJ28" s="21"/>
      <c r="FCK28" s="21"/>
      <c r="FCL28" s="21"/>
      <c r="FCM28" s="21"/>
      <c r="FCN28" s="21"/>
      <c r="FCO28" s="21"/>
      <c r="FCP28" s="21"/>
      <c r="FCQ28" s="21"/>
      <c r="FCR28" s="21"/>
      <c r="FCS28" s="21"/>
      <c r="FCT28" s="21"/>
      <c r="FCU28" s="21"/>
      <c r="FCV28" s="21"/>
      <c r="FCW28" s="21"/>
      <c r="FCX28" s="21"/>
      <c r="FCY28" s="21"/>
      <c r="FCZ28" s="21"/>
      <c r="FDA28" s="21"/>
      <c r="FDB28" s="21"/>
      <c r="FDC28" s="21"/>
      <c r="FDD28" s="21"/>
      <c r="FDE28" s="21"/>
      <c r="FDF28" s="21"/>
      <c r="FDG28" s="21"/>
      <c r="FDH28" s="21"/>
      <c r="FDI28" s="21"/>
      <c r="FDJ28" s="21"/>
      <c r="FDK28" s="21"/>
      <c r="FDL28" s="21"/>
      <c r="FDM28" s="21"/>
      <c r="FDN28" s="21"/>
      <c r="FDO28" s="21"/>
      <c r="FDP28" s="21"/>
      <c r="FDQ28" s="21"/>
      <c r="FDR28" s="21"/>
      <c r="FDS28" s="21"/>
      <c r="FDT28" s="21"/>
      <c r="FDU28" s="21"/>
      <c r="FDV28" s="21"/>
      <c r="FDW28" s="21"/>
      <c r="FDX28" s="21"/>
      <c r="FDY28" s="21"/>
      <c r="FDZ28" s="21"/>
      <c r="FEA28" s="21"/>
      <c r="FEB28" s="21"/>
      <c r="FEC28" s="21"/>
      <c r="FED28" s="21"/>
      <c r="FEE28" s="21"/>
      <c r="FEF28" s="21"/>
      <c r="FEG28" s="21"/>
      <c r="FEH28" s="21"/>
      <c r="FEI28" s="21"/>
      <c r="FEJ28" s="21"/>
      <c r="FEK28" s="21"/>
      <c r="FEL28" s="21"/>
      <c r="FEM28" s="21"/>
      <c r="FEN28" s="21"/>
      <c r="FEO28" s="21"/>
      <c r="FEP28" s="21"/>
      <c r="FEQ28" s="21"/>
      <c r="FER28" s="21"/>
      <c r="FES28" s="21"/>
      <c r="FET28" s="21"/>
      <c r="FEU28" s="21"/>
      <c r="FEV28" s="21"/>
      <c r="FEW28" s="21"/>
      <c r="FEX28" s="21"/>
      <c r="FEY28" s="21"/>
      <c r="FEZ28" s="21"/>
      <c r="FFA28" s="21"/>
      <c r="FFB28" s="21"/>
      <c r="FFC28" s="21"/>
      <c r="FFD28" s="21"/>
      <c r="FFE28" s="21"/>
      <c r="FFF28" s="21"/>
      <c r="FFG28" s="21"/>
      <c r="FFH28" s="21"/>
      <c r="FFI28" s="21"/>
      <c r="FFJ28" s="21"/>
      <c r="FFK28" s="21"/>
      <c r="FFL28" s="21"/>
      <c r="FFM28" s="21"/>
      <c r="FFN28" s="21"/>
      <c r="FFO28" s="21"/>
      <c r="FFP28" s="21"/>
      <c r="FFQ28" s="21"/>
      <c r="FFR28" s="21"/>
      <c r="FFS28" s="21"/>
      <c r="FFT28" s="21"/>
      <c r="FFU28" s="21"/>
      <c r="FFV28" s="21"/>
      <c r="FFW28" s="21"/>
      <c r="FFX28" s="21"/>
      <c r="FFY28" s="21"/>
      <c r="FFZ28" s="21"/>
      <c r="FGA28" s="21"/>
      <c r="FGB28" s="21"/>
      <c r="FGC28" s="21"/>
      <c r="FGD28" s="21"/>
      <c r="FGE28" s="21"/>
      <c r="FGF28" s="21"/>
      <c r="FGG28" s="21"/>
      <c r="FGH28" s="21"/>
      <c r="FGI28" s="21"/>
      <c r="FGJ28" s="21"/>
      <c r="FGK28" s="21"/>
      <c r="FGL28" s="21"/>
      <c r="FGM28" s="21"/>
      <c r="FGN28" s="21"/>
      <c r="FGO28" s="21"/>
      <c r="FGP28" s="21"/>
      <c r="FGQ28" s="21"/>
      <c r="FGR28" s="21"/>
      <c r="FGS28" s="21"/>
      <c r="FGT28" s="21"/>
      <c r="FGU28" s="21"/>
      <c r="FGV28" s="21"/>
      <c r="FGW28" s="21"/>
      <c r="FGX28" s="21"/>
      <c r="FGY28" s="21"/>
      <c r="FGZ28" s="21"/>
      <c r="FHA28" s="21"/>
      <c r="FHB28" s="21"/>
      <c r="FHC28" s="21"/>
      <c r="FHD28" s="21"/>
      <c r="FHE28" s="21"/>
      <c r="FHF28" s="21"/>
      <c r="FHG28" s="21"/>
      <c r="FHH28" s="21"/>
      <c r="FHI28" s="21"/>
      <c r="FHJ28" s="21"/>
      <c r="FHK28" s="21"/>
      <c r="FHL28" s="21"/>
      <c r="FHM28" s="21"/>
      <c r="FHN28" s="21"/>
      <c r="FHO28" s="21"/>
      <c r="FHP28" s="21"/>
      <c r="FHQ28" s="21"/>
      <c r="FHR28" s="21"/>
      <c r="FHS28" s="21"/>
      <c r="FHT28" s="21"/>
      <c r="FHU28" s="21"/>
      <c r="FHV28" s="21"/>
      <c r="FHW28" s="21"/>
      <c r="FHX28" s="21"/>
      <c r="FHY28" s="21"/>
      <c r="FHZ28" s="21"/>
      <c r="FIA28" s="21"/>
      <c r="FIB28" s="21"/>
      <c r="FIC28" s="21"/>
      <c r="FID28" s="21"/>
      <c r="FIE28" s="21"/>
      <c r="FIF28" s="21"/>
      <c r="FIG28" s="21"/>
      <c r="FIH28" s="21"/>
      <c r="FII28" s="21"/>
      <c r="FIJ28" s="21"/>
      <c r="FIK28" s="21"/>
      <c r="FIL28" s="21"/>
      <c r="FIM28" s="21"/>
      <c r="FIN28" s="21"/>
      <c r="FIO28" s="21"/>
      <c r="FIP28" s="21"/>
      <c r="FIQ28" s="21"/>
      <c r="FIR28" s="21"/>
      <c r="FIS28" s="21"/>
      <c r="FIT28" s="21"/>
      <c r="FIU28" s="21"/>
      <c r="FIV28" s="21"/>
      <c r="FIW28" s="21"/>
      <c r="FIX28" s="21"/>
      <c r="FIY28" s="21"/>
      <c r="FIZ28" s="21"/>
      <c r="FJA28" s="21"/>
      <c r="FJB28" s="21"/>
      <c r="FJC28" s="21"/>
      <c r="FJD28" s="21"/>
      <c r="FJE28" s="21"/>
      <c r="FJF28" s="21"/>
      <c r="FJG28" s="21"/>
      <c r="FJH28" s="21"/>
      <c r="FJI28" s="21"/>
      <c r="FJJ28" s="21"/>
      <c r="FJK28" s="21"/>
      <c r="FJL28" s="21"/>
      <c r="FJM28" s="21"/>
      <c r="FJN28" s="21"/>
      <c r="FJO28" s="21"/>
      <c r="FJP28" s="21"/>
      <c r="FJQ28" s="21"/>
      <c r="FJR28" s="21"/>
      <c r="FJS28" s="21"/>
      <c r="FJT28" s="21"/>
      <c r="FJU28" s="21"/>
      <c r="FJV28" s="21"/>
      <c r="FJW28" s="21"/>
      <c r="FJX28" s="21"/>
      <c r="FJY28" s="21"/>
      <c r="FJZ28" s="21"/>
      <c r="FKA28" s="21"/>
      <c r="FKB28" s="21"/>
      <c r="FKC28" s="21"/>
      <c r="FKD28" s="21"/>
      <c r="FKE28" s="21"/>
      <c r="FKF28" s="21"/>
      <c r="FKG28" s="21"/>
      <c r="FKH28" s="21"/>
      <c r="FKI28" s="21"/>
      <c r="FKJ28" s="21"/>
      <c r="FKK28" s="21"/>
      <c r="FKL28" s="21"/>
      <c r="FKM28" s="21"/>
      <c r="FKN28" s="21"/>
      <c r="FKO28" s="21"/>
      <c r="FKP28" s="21"/>
      <c r="FKQ28" s="21"/>
      <c r="FKR28" s="21"/>
      <c r="FKS28" s="21"/>
      <c r="FKT28" s="21"/>
      <c r="FKU28" s="21"/>
      <c r="FKV28" s="21"/>
      <c r="FKW28" s="21"/>
      <c r="FKX28" s="21"/>
      <c r="FKY28" s="21"/>
      <c r="FKZ28" s="21"/>
      <c r="FLA28" s="21"/>
      <c r="FLB28" s="21"/>
      <c r="FLC28" s="21"/>
      <c r="FLD28" s="21"/>
      <c r="FLE28" s="21"/>
      <c r="FLF28" s="21"/>
      <c r="FLG28" s="21"/>
      <c r="FLH28" s="21"/>
      <c r="FLI28" s="21"/>
      <c r="FLJ28" s="21"/>
      <c r="FLK28" s="21"/>
      <c r="FLL28" s="21"/>
      <c r="FLM28" s="21"/>
      <c r="FLN28" s="21"/>
      <c r="FLO28" s="21"/>
      <c r="FLP28" s="21"/>
      <c r="FLQ28" s="21"/>
      <c r="FLR28" s="21"/>
      <c r="FLS28" s="21"/>
      <c r="FLT28" s="21"/>
      <c r="FLU28" s="21"/>
      <c r="FLV28" s="21"/>
      <c r="FLW28" s="21"/>
      <c r="FLX28" s="21"/>
      <c r="FLY28" s="21"/>
      <c r="FLZ28" s="21"/>
      <c r="FMA28" s="21"/>
      <c r="FMB28" s="21"/>
      <c r="FMC28" s="21"/>
      <c r="FMD28" s="21"/>
      <c r="FME28" s="21"/>
      <c r="FMF28" s="21"/>
      <c r="FMG28" s="21"/>
      <c r="FMH28" s="21"/>
      <c r="FMI28" s="21"/>
      <c r="FMJ28" s="21"/>
      <c r="FMK28" s="21"/>
      <c r="FML28" s="21"/>
      <c r="FMM28" s="21"/>
      <c r="FMN28" s="21"/>
      <c r="FMO28" s="21"/>
      <c r="FMP28" s="21"/>
      <c r="FMQ28" s="21"/>
      <c r="FMR28" s="21"/>
      <c r="FMS28" s="21"/>
      <c r="FMT28" s="21"/>
      <c r="FMU28" s="21"/>
      <c r="FMV28" s="21"/>
      <c r="FMW28" s="21"/>
      <c r="FMX28" s="21"/>
      <c r="FMY28" s="21"/>
      <c r="FMZ28" s="21"/>
      <c r="FNA28" s="21"/>
      <c r="FNB28" s="21"/>
      <c r="FNC28" s="21"/>
      <c r="FND28" s="21"/>
      <c r="FNE28" s="21"/>
      <c r="FNF28" s="21"/>
      <c r="FNG28" s="21"/>
      <c r="FNH28" s="21"/>
      <c r="FNI28" s="21"/>
      <c r="FNJ28" s="21"/>
      <c r="FNK28" s="21"/>
      <c r="FNL28" s="21"/>
      <c r="FNM28" s="21"/>
      <c r="FNN28" s="21"/>
      <c r="FNO28" s="21"/>
      <c r="FNP28" s="21"/>
      <c r="FNQ28" s="21"/>
      <c r="FNR28" s="21"/>
      <c r="FNS28" s="21"/>
      <c r="FNT28" s="21"/>
      <c r="FNU28" s="21"/>
      <c r="FNV28" s="21"/>
      <c r="FNW28" s="21"/>
      <c r="FNX28" s="21"/>
      <c r="FNY28" s="21"/>
      <c r="FNZ28" s="21"/>
      <c r="FOA28" s="21"/>
      <c r="FOB28" s="21"/>
      <c r="FOC28" s="21"/>
      <c r="FOD28" s="21"/>
      <c r="FOE28" s="21"/>
      <c r="FOF28" s="21"/>
      <c r="FOG28" s="21"/>
      <c r="FOH28" s="21"/>
      <c r="FOI28" s="21"/>
      <c r="FOJ28" s="21"/>
      <c r="FOK28" s="21"/>
      <c r="FOL28" s="21"/>
      <c r="FOM28" s="21"/>
      <c r="FON28" s="21"/>
      <c r="FOO28" s="21"/>
      <c r="FOP28" s="21"/>
      <c r="FOQ28" s="21"/>
      <c r="FOR28" s="21"/>
      <c r="FOS28" s="21"/>
      <c r="FOT28" s="21"/>
      <c r="FOU28" s="21"/>
      <c r="FOV28" s="21"/>
      <c r="FOW28" s="21"/>
      <c r="FOX28" s="21"/>
      <c r="FOY28" s="21"/>
      <c r="FOZ28" s="21"/>
      <c r="FPA28" s="21"/>
      <c r="FPB28" s="21"/>
      <c r="FPC28" s="21"/>
      <c r="FPD28" s="21"/>
      <c r="FPE28" s="21"/>
      <c r="FPF28" s="21"/>
      <c r="FPG28" s="21"/>
      <c r="FPH28" s="21"/>
      <c r="FPI28" s="21"/>
      <c r="FPJ28" s="21"/>
      <c r="FPK28" s="21"/>
      <c r="FPL28" s="21"/>
      <c r="FPM28" s="21"/>
      <c r="FPN28" s="21"/>
      <c r="FPO28" s="21"/>
      <c r="FPP28" s="21"/>
      <c r="FPQ28" s="21"/>
      <c r="FPR28" s="21"/>
      <c r="FPS28" s="21"/>
      <c r="FPT28" s="21"/>
      <c r="FPU28" s="21"/>
      <c r="FPV28" s="21"/>
      <c r="FPW28" s="21"/>
      <c r="FPX28" s="21"/>
      <c r="FPY28" s="21"/>
      <c r="FPZ28" s="21"/>
      <c r="FQA28" s="21"/>
      <c r="FQB28" s="21"/>
      <c r="FQC28" s="21"/>
      <c r="FQD28" s="21"/>
      <c r="FQE28" s="21"/>
      <c r="FQF28" s="21"/>
      <c r="FQG28" s="21"/>
      <c r="FQH28" s="21"/>
      <c r="FQI28" s="21"/>
      <c r="FQJ28" s="21"/>
      <c r="FQK28" s="21"/>
      <c r="FQL28" s="21"/>
      <c r="FQM28" s="21"/>
      <c r="FQN28" s="21"/>
      <c r="FQO28" s="21"/>
      <c r="FQP28" s="21"/>
      <c r="FQQ28" s="21"/>
      <c r="FQR28" s="21"/>
      <c r="FQS28" s="21"/>
      <c r="FQT28" s="21"/>
      <c r="FQU28" s="21"/>
      <c r="FQV28" s="21"/>
      <c r="FQW28" s="21"/>
      <c r="FQX28" s="21"/>
      <c r="FQY28" s="21"/>
      <c r="FQZ28" s="21"/>
      <c r="FRA28" s="21"/>
      <c r="FRB28" s="21"/>
      <c r="FRC28" s="21"/>
      <c r="FRD28" s="21"/>
      <c r="FRE28" s="21"/>
      <c r="FRF28" s="21"/>
      <c r="FRG28" s="21"/>
      <c r="FRH28" s="21"/>
      <c r="FRI28" s="21"/>
      <c r="FRJ28" s="21"/>
      <c r="FRK28" s="21"/>
      <c r="FRL28" s="21"/>
      <c r="FRM28" s="21"/>
      <c r="FRN28" s="21"/>
      <c r="FRO28" s="21"/>
      <c r="FRP28" s="21"/>
      <c r="FRQ28" s="21"/>
      <c r="FRR28" s="21"/>
      <c r="FRS28" s="21"/>
      <c r="FRT28" s="21"/>
      <c r="FRU28" s="21"/>
      <c r="FRV28" s="21"/>
      <c r="FRW28" s="21"/>
      <c r="FRX28" s="21"/>
      <c r="FRY28" s="21"/>
      <c r="FRZ28" s="21"/>
      <c r="FSA28" s="21"/>
      <c r="FSB28" s="21"/>
      <c r="FSC28" s="21"/>
      <c r="FSD28" s="21"/>
      <c r="FSE28" s="21"/>
      <c r="FSF28" s="21"/>
      <c r="FSG28" s="21"/>
      <c r="FSH28" s="21"/>
      <c r="FSI28" s="21"/>
      <c r="FSJ28" s="21"/>
      <c r="FSK28" s="21"/>
      <c r="FSL28" s="21"/>
      <c r="FSM28" s="21"/>
      <c r="FSN28" s="21"/>
      <c r="FSO28" s="21"/>
      <c r="FSP28" s="21"/>
      <c r="FSQ28" s="21"/>
      <c r="FSR28" s="21"/>
      <c r="FSS28" s="21"/>
      <c r="FST28" s="21"/>
      <c r="FSU28" s="21"/>
      <c r="FSV28" s="21"/>
      <c r="FSW28" s="21"/>
      <c r="FSX28" s="21"/>
      <c r="FSY28" s="21"/>
      <c r="FSZ28" s="21"/>
      <c r="FTA28" s="21"/>
      <c r="FTB28" s="21"/>
      <c r="FTC28" s="21"/>
      <c r="FTD28" s="21"/>
      <c r="FTE28" s="21"/>
      <c r="FTF28" s="21"/>
      <c r="FTG28" s="21"/>
      <c r="FTH28" s="21"/>
      <c r="FTI28" s="21"/>
      <c r="FTJ28" s="21"/>
      <c r="FTK28" s="21"/>
      <c r="FTL28" s="21"/>
      <c r="FTM28" s="21"/>
      <c r="FTN28" s="21"/>
      <c r="FTO28" s="21"/>
      <c r="FTP28" s="21"/>
      <c r="FTQ28" s="21"/>
      <c r="FTR28" s="21"/>
      <c r="FTS28" s="21"/>
      <c r="FTT28" s="21"/>
      <c r="FTU28" s="21"/>
      <c r="FTV28" s="21"/>
      <c r="FTW28" s="21"/>
      <c r="FTX28" s="21"/>
      <c r="FTY28" s="21"/>
      <c r="FTZ28" s="21"/>
      <c r="FUA28" s="21"/>
      <c r="FUB28" s="21"/>
      <c r="FUC28" s="21"/>
      <c r="FUD28" s="21"/>
      <c r="FUE28" s="21"/>
      <c r="FUF28" s="21"/>
      <c r="FUG28" s="21"/>
      <c r="FUH28" s="21"/>
      <c r="FUI28" s="21"/>
      <c r="FUJ28" s="21"/>
      <c r="FUK28" s="21"/>
      <c r="FUL28" s="21"/>
      <c r="FUM28" s="21"/>
      <c r="FUN28" s="21"/>
      <c r="FUO28" s="21"/>
      <c r="FUP28" s="21"/>
      <c r="FUQ28" s="21"/>
      <c r="FUR28" s="21"/>
      <c r="FUS28" s="21"/>
      <c r="FUT28" s="21"/>
      <c r="FUU28" s="21"/>
      <c r="FUV28" s="21"/>
      <c r="FUW28" s="21"/>
      <c r="FUX28" s="21"/>
      <c r="FUY28" s="21"/>
      <c r="FUZ28" s="21"/>
      <c r="FVA28" s="21"/>
      <c r="FVB28" s="21"/>
      <c r="FVC28" s="21"/>
      <c r="FVD28" s="21"/>
      <c r="FVE28" s="21"/>
      <c r="FVF28" s="21"/>
      <c r="FVG28" s="21"/>
      <c r="FVH28" s="21"/>
      <c r="FVI28" s="21"/>
      <c r="FVJ28" s="21"/>
      <c r="FVK28" s="21"/>
      <c r="FVL28" s="21"/>
      <c r="FVM28" s="21"/>
      <c r="FVN28" s="21"/>
      <c r="FVO28" s="21"/>
      <c r="FVP28" s="21"/>
      <c r="FVQ28" s="21"/>
      <c r="FVR28" s="21"/>
      <c r="FVS28" s="21"/>
      <c r="FVT28" s="21"/>
      <c r="FVU28" s="21"/>
      <c r="FVV28" s="21"/>
      <c r="FVW28" s="21"/>
      <c r="FVX28" s="21"/>
      <c r="FVY28" s="21"/>
      <c r="FVZ28" s="21"/>
      <c r="FWA28" s="21"/>
      <c r="FWB28" s="21"/>
      <c r="FWC28" s="21"/>
      <c r="FWD28" s="21"/>
      <c r="FWE28" s="21"/>
      <c r="FWF28" s="21"/>
      <c r="FWG28" s="21"/>
      <c r="FWH28" s="21"/>
      <c r="FWI28" s="21"/>
      <c r="FWJ28" s="21"/>
      <c r="FWK28" s="21"/>
      <c r="FWL28" s="21"/>
      <c r="FWM28" s="21"/>
      <c r="FWN28" s="21"/>
      <c r="FWO28" s="21"/>
      <c r="FWP28" s="21"/>
      <c r="FWQ28" s="21"/>
      <c r="FWR28" s="21"/>
      <c r="FWS28" s="21"/>
      <c r="FWT28" s="21"/>
      <c r="FWU28" s="21"/>
      <c r="FWV28" s="21"/>
      <c r="FWW28" s="21"/>
      <c r="FWX28" s="21"/>
      <c r="FWY28" s="21"/>
      <c r="FWZ28" s="21"/>
      <c r="FXA28" s="21"/>
      <c r="FXB28" s="21"/>
      <c r="FXC28" s="21"/>
      <c r="FXD28" s="21"/>
      <c r="FXE28" s="21"/>
      <c r="FXF28" s="21"/>
      <c r="FXG28" s="21"/>
      <c r="FXH28" s="21"/>
      <c r="FXI28" s="21"/>
      <c r="FXJ28" s="21"/>
      <c r="FXK28" s="21"/>
      <c r="FXL28" s="21"/>
      <c r="FXM28" s="21"/>
      <c r="FXN28" s="21"/>
      <c r="FXO28" s="21"/>
      <c r="FXP28" s="21"/>
      <c r="FXQ28" s="21"/>
      <c r="FXR28" s="21"/>
      <c r="FXS28" s="21"/>
      <c r="FXT28" s="21"/>
      <c r="FXU28" s="21"/>
      <c r="FXV28" s="21"/>
      <c r="FXW28" s="21"/>
      <c r="FXX28" s="21"/>
      <c r="FXY28" s="21"/>
      <c r="FXZ28" s="21"/>
      <c r="FYA28" s="21"/>
      <c r="FYB28" s="21"/>
      <c r="FYC28" s="21"/>
      <c r="FYD28" s="21"/>
      <c r="FYE28" s="21"/>
      <c r="FYF28" s="21"/>
      <c r="FYG28" s="21"/>
      <c r="FYH28" s="21"/>
      <c r="FYI28" s="21"/>
      <c r="FYJ28" s="21"/>
      <c r="FYK28" s="21"/>
      <c r="FYL28" s="21"/>
      <c r="FYM28" s="21"/>
      <c r="FYN28" s="21"/>
      <c r="FYO28" s="21"/>
      <c r="FYP28" s="21"/>
      <c r="FYQ28" s="21"/>
      <c r="FYR28" s="21"/>
      <c r="FYS28" s="21"/>
      <c r="FYT28" s="21"/>
      <c r="FYU28" s="21"/>
      <c r="FYV28" s="21"/>
      <c r="FYW28" s="21"/>
      <c r="FYX28" s="21"/>
      <c r="FYY28" s="21"/>
      <c r="FYZ28" s="21"/>
      <c r="FZA28" s="21"/>
      <c r="FZB28" s="21"/>
      <c r="FZC28" s="21"/>
      <c r="FZD28" s="21"/>
      <c r="FZE28" s="21"/>
      <c r="FZF28" s="21"/>
      <c r="FZG28" s="21"/>
      <c r="FZH28" s="21"/>
      <c r="FZI28" s="21"/>
      <c r="FZJ28" s="21"/>
      <c r="FZK28" s="21"/>
      <c r="FZL28" s="21"/>
      <c r="FZM28" s="21"/>
      <c r="FZN28" s="21"/>
      <c r="FZO28" s="21"/>
      <c r="FZP28" s="21"/>
      <c r="FZQ28" s="21"/>
      <c r="FZR28" s="21"/>
      <c r="FZS28" s="21"/>
      <c r="FZT28" s="21"/>
      <c r="FZU28" s="21"/>
      <c r="FZV28" s="21"/>
      <c r="FZW28" s="21"/>
      <c r="FZX28" s="21"/>
      <c r="FZY28" s="21"/>
      <c r="FZZ28" s="21"/>
      <c r="GAA28" s="21"/>
      <c r="GAB28" s="21"/>
      <c r="GAC28" s="21"/>
      <c r="GAD28" s="21"/>
      <c r="GAE28" s="21"/>
      <c r="GAF28" s="21"/>
      <c r="GAG28" s="21"/>
      <c r="GAH28" s="21"/>
      <c r="GAI28" s="21"/>
      <c r="GAJ28" s="21"/>
      <c r="GAK28" s="21"/>
      <c r="GAL28" s="21"/>
      <c r="GAM28" s="21"/>
      <c r="GAN28" s="21"/>
      <c r="GAO28" s="21"/>
      <c r="GAP28" s="21"/>
      <c r="GAQ28" s="21"/>
      <c r="GAR28" s="21"/>
      <c r="GAS28" s="21"/>
      <c r="GAT28" s="21"/>
      <c r="GAU28" s="21"/>
      <c r="GAV28" s="21"/>
      <c r="GAW28" s="21"/>
      <c r="GAX28" s="21"/>
      <c r="GAY28" s="21"/>
      <c r="GAZ28" s="21"/>
      <c r="GBA28" s="21"/>
      <c r="GBB28" s="21"/>
      <c r="GBC28" s="21"/>
      <c r="GBD28" s="21"/>
      <c r="GBE28" s="21"/>
      <c r="GBF28" s="21"/>
      <c r="GBG28" s="21"/>
      <c r="GBH28" s="21"/>
      <c r="GBI28" s="21"/>
      <c r="GBJ28" s="21"/>
      <c r="GBK28" s="21"/>
      <c r="GBL28" s="21"/>
      <c r="GBM28" s="21"/>
      <c r="GBN28" s="21"/>
      <c r="GBO28" s="21"/>
      <c r="GBP28" s="21"/>
      <c r="GBQ28" s="21"/>
      <c r="GBR28" s="21"/>
      <c r="GBS28" s="21"/>
      <c r="GBT28" s="21"/>
      <c r="GBU28" s="21"/>
      <c r="GBV28" s="21"/>
      <c r="GBW28" s="21"/>
      <c r="GBX28" s="21"/>
      <c r="GBY28" s="21"/>
      <c r="GBZ28" s="21"/>
      <c r="GCA28" s="21"/>
      <c r="GCB28" s="21"/>
      <c r="GCC28" s="21"/>
      <c r="GCD28" s="21"/>
      <c r="GCE28" s="21"/>
      <c r="GCF28" s="21"/>
      <c r="GCG28" s="21"/>
      <c r="GCH28" s="21"/>
      <c r="GCI28" s="21"/>
      <c r="GCJ28" s="21"/>
      <c r="GCK28" s="21"/>
      <c r="GCL28" s="21"/>
      <c r="GCM28" s="21"/>
      <c r="GCN28" s="21"/>
      <c r="GCO28" s="21"/>
      <c r="GCP28" s="21"/>
      <c r="GCQ28" s="21"/>
      <c r="GCR28" s="21"/>
      <c r="GCS28" s="21"/>
      <c r="GCT28" s="21"/>
      <c r="GCU28" s="21"/>
      <c r="GCV28" s="21"/>
      <c r="GCW28" s="21"/>
      <c r="GCX28" s="21"/>
      <c r="GCY28" s="21"/>
      <c r="GCZ28" s="21"/>
      <c r="GDA28" s="21"/>
      <c r="GDB28" s="21"/>
      <c r="GDC28" s="21"/>
      <c r="GDD28" s="21"/>
      <c r="GDE28" s="21"/>
      <c r="GDF28" s="21"/>
      <c r="GDG28" s="21"/>
      <c r="GDH28" s="21"/>
      <c r="GDI28" s="21"/>
      <c r="GDJ28" s="21"/>
      <c r="GDK28" s="21"/>
      <c r="GDL28" s="21"/>
      <c r="GDM28" s="21"/>
      <c r="GDN28" s="21"/>
      <c r="GDO28" s="21"/>
      <c r="GDP28" s="21"/>
      <c r="GDQ28" s="21"/>
      <c r="GDR28" s="21"/>
      <c r="GDS28" s="21"/>
      <c r="GDT28" s="21"/>
      <c r="GDU28" s="21"/>
      <c r="GDV28" s="21"/>
      <c r="GDW28" s="21"/>
      <c r="GDX28" s="21"/>
      <c r="GDY28" s="21"/>
      <c r="GDZ28" s="21"/>
      <c r="GEA28" s="21"/>
      <c r="GEB28" s="21"/>
      <c r="GEC28" s="21"/>
      <c r="GED28" s="21"/>
      <c r="GEE28" s="21"/>
      <c r="GEF28" s="21"/>
      <c r="GEG28" s="21"/>
      <c r="GEH28" s="21"/>
      <c r="GEI28" s="21"/>
      <c r="GEJ28" s="21"/>
      <c r="GEK28" s="21"/>
      <c r="GEL28" s="21"/>
      <c r="GEM28" s="21"/>
      <c r="GEN28" s="21"/>
      <c r="GEO28" s="21"/>
      <c r="GEP28" s="21"/>
      <c r="GEQ28" s="21"/>
      <c r="GER28" s="21"/>
      <c r="GES28" s="21"/>
      <c r="GET28" s="21"/>
      <c r="GEU28" s="21"/>
      <c r="GEV28" s="21"/>
      <c r="GEW28" s="21"/>
      <c r="GEX28" s="21"/>
      <c r="GEY28" s="21"/>
      <c r="GEZ28" s="21"/>
      <c r="GFA28" s="21"/>
      <c r="GFB28" s="21"/>
      <c r="GFC28" s="21"/>
      <c r="GFD28" s="21"/>
      <c r="GFE28" s="21"/>
      <c r="GFF28" s="21"/>
      <c r="GFG28" s="21"/>
      <c r="GFH28" s="21"/>
      <c r="GFI28" s="21"/>
      <c r="GFJ28" s="21"/>
      <c r="GFK28" s="21"/>
      <c r="GFL28" s="21"/>
      <c r="GFM28" s="21"/>
      <c r="GFN28" s="21"/>
      <c r="GFO28" s="21"/>
      <c r="GFP28" s="21"/>
      <c r="GFQ28" s="21"/>
      <c r="GFR28" s="21"/>
      <c r="GFS28" s="21"/>
      <c r="GFT28" s="21"/>
      <c r="GFU28" s="21"/>
      <c r="GFV28" s="21"/>
      <c r="GFW28" s="21"/>
      <c r="GFX28" s="21"/>
      <c r="GFY28" s="21"/>
      <c r="GFZ28" s="21"/>
      <c r="GGA28" s="21"/>
      <c r="GGB28" s="21"/>
      <c r="GGC28" s="21"/>
      <c r="GGD28" s="21"/>
      <c r="GGE28" s="21"/>
      <c r="GGF28" s="21"/>
      <c r="GGG28" s="21"/>
      <c r="GGH28" s="21"/>
      <c r="GGI28" s="21"/>
      <c r="GGJ28" s="21"/>
      <c r="GGK28" s="21"/>
      <c r="GGL28" s="21"/>
      <c r="GGM28" s="21"/>
      <c r="GGN28" s="21"/>
      <c r="GGO28" s="21"/>
      <c r="GGP28" s="21"/>
      <c r="GGQ28" s="21"/>
      <c r="GGR28" s="21"/>
      <c r="GGS28" s="21"/>
      <c r="GGT28" s="21"/>
      <c r="GGU28" s="21"/>
      <c r="GGV28" s="21"/>
      <c r="GGW28" s="21"/>
      <c r="GGX28" s="21"/>
      <c r="GGY28" s="21"/>
      <c r="GGZ28" s="21"/>
      <c r="GHA28" s="21"/>
      <c r="GHB28" s="21"/>
      <c r="GHC28" s="21"/>
      <c r="GHD28" s="21"/>
      <c r="GHE28" s="21"/>
      <c r="GHF28" s="21"/>
      <c r="GHG28" s="21"/>
      <c r="GHH28" s="21"/>
      <c r="GHI28" s="21"/>
      <c r="GHJ28" s="21"/>
      <c r="GHK28" s="21"/>
      <c r="GHL28" s="21"/>
      <c r="GHM28" s="21"/>
      <c r="GHN28" s="21"/>
      <c r="GHO28" s="21"/>
      <c r="GHP28" s="21"/>
      <c r="GHQ28" s="21"/>
      <c r="GHR28" s="21"/>
      <c r="GHS28" s="21"/>
      <c r="GHT28" s="21"/>
      <c r="GHU28" s="21"/>
      <c r="GHV28" s="21"/>
      <c r="GHW28" s="21"/>
      <c r="GHX28" s="21"/>
      <c r="GHY28" s="21"/>
      <c r="GHZ28" s="21"/>
      <c r="GIA28" s="21"/>
      <c r="GIB28" s="21"/>
      <c r="GIC28" s="21"/>
      <c r="GID28" s="21"/>
      <c r="GIE28" s="21"/>
      <c r="GIF28" s="21"/>
      <c r="GIG28" s="21"/>
      <c r="GIH28" s="21"/>
      <c r="GII28" s="21"/>
      <c r="GIJ28" s="21"/>
      <c r="GIK28" s="21"/>
      <c r="GIL28" s="21"/>
      <c r="GIM28" s="21"/>
      <c r="GIN28" s="21"/>
      <c r="GIO28" s="21"/>
      <c r="GIP28" s="21"/>
      <c r="GIQ28" s="21"/>
      <c r="GIR28" s="21"/>
      <c r="GIS28" s="21"/>
      <c r="GIT28" s="21"/>
      <c r="GIU28" s="21"/>
      <c r="GIV28" s="21"/>
      <c r="GIW28" s="21"/>
      <c r="GIX28" s="21"/>
      <c r="GIY28" s="21"/>
      <c r="GIZ28" s="21"/>
      <c r="GJA28" s="21"/>
      <c r="GJB28" s="21"/>
      <c r="GJC28" s="21"/>
      <c r="GJD28" s="21"/>
      <c r="GJE28" s="21"/>
      <c r="GJF28" s="21"/>
      <c r="GJG28" s="21"/>
      <c r="GJH28" s="21"/>
      <c r="GJI28" s="21"/>
      <c r="GJJ28" s="21"/>
      <c r="GJK28" s="21"/>
      <c r="GJL28" s="21"/>
      <c r="GJM28" s="21"/>
      <c r="GJN28" s="21"/>
      <c r="GJO28" s="21"/>
      <c r="GJP28" s="21"/>
      <c r="GJQ28" s="21"/>
      <c r="GJR28" s="21"/>
      <c r="GJS28" s="21"/>
      <c r="GJT28" s="21"/>
      <c r="GJU28" s="21"/>
      <c r="GJV28" s="21"/>
      <c r="GJW28" s="21"/>
      <c r="GJX28" s="21"/>
      <c r="GJY28" s="21"/>
      <c r="GJZ28" s="21"/>
      <c r="GKA28" s="21"/>
      <c r="GKB28" s="21"/>
      <c r="GKC28" s="21"/>
      <c r="GKD28" s="21"/>
      <c r="GKE28" s="21"/>
      <c r="GKF28" s="21"/>
      <c r="GKG28" s="21"/>
      <c r="GKH28" s="21"/>
      <c r="GKI28" s="21"/>
      <c r="GKJ28" s="21"/>
      <c r="GKK28" s="21"/>
      <c r="GKL28" s="21"/>
      <c r="GKM28" s="21"/>
      <c r="GKN28" s="21"/>
      <c r="GKO28" s="21"/>
      <c r="GKP28" s="21"/>
      <c r="GKQ28" s="21"/>
      <c r="GKR28" s="21"/>
      <c r="GKS28" s="21"/>
      <c r="GKT28" s="21"/>
      <c r="GKU28" s="21"/>
      <c r="GKV28" s="21"/>
      <c r="GKW28" s="21"/>
      <c r="GKX28" s="21"/>
      <c r="GKY28" s="21"/>
      <c r="GKZ28" s="21"/>
      <c r="GLA28" s="21"/>
      <c r="GLB28" s="21"/>
      <c r="GLC28" s="21"/>
      <c r="GLD28" s="21"/>
      <c r="GLE28" s="21"/>
      <c r="GLF28" s="21"/>
      <c r="GLG28" s="21"/>
      <c r="GLH28" s="21"/>
      <c r="GLI28" s="21"/>
      <c r="GLJ28" s="21"/>
      <c r="GLK28" s="21"/>
      <c r="GLL28" s="21"/>
      <c r="GLM28" s="21"/>
      <c r="GLN28" s="21"/>
      <c r="GLO28" s="21"/>
      <c r="GLP28" s="21"/>
      <c r="GLQ28" s="21"/>
      <c r="GLR28" s="21"/>
      <c r="GLS28" s="21"/>
      <c r="GLT28" s="21"/>
      <c r="GLU28" s="21"/>
      <c r="GLV28" s="21"/>
      <c r="GLW28" s="21"/>
      <c r="GLX28" s="21"/>
      <c r="GLY28" s="21"/>
      <c r="GLZ28" s="21"/>
      <c r="GMA28" s="21"/>
      <c r="GMB28" s="21"/>
      <c r="GMC28" s="21"/>
      <c r="GMD28" s="21"/>
      <c r="GME28" s="21"/>
      <c r="GMF28" s="21"/>
      <c r="GMG28" s="21"/>
      <c r="GMH28" s="21"/>
      <c r="GMI28" s="21"/>
      <c r="GMJ28" s="21"/>
      <c r="GMK28" s="21"/>
      <c r="GML28" s="21"/>
      <c r="GMM28" s="21"/>
      <c r="GMN28" s="21"/>
      <c r="GMO28" s="21"/>
      <c r="GMP28" s="21"/>
      <c r="GMQ28" s="21"/>
      <c r="GMR28" s="21"/>
      <c r="GMS28" s="21"/>
      <c r="GMT28" s="21"/>
      <c r="GMU28" s="21"/>
      <c r="GMV28" s="21"/>
      <c r="GMW28" s="21"/>
      <c r="GMX28" s="21"/>
      <c r="GMY28" s="21"/>
      <c r="GMZ28" s="21"/>
      <c r="GNA28" s="21"/>
      <c r="GNB28" s="21"/>
      <c r="GNC28" s="21"/>
      <c r="GND28" s="21"/>
      <c r="GNE28" s="21"/>
      <c r="GNF28" s="21"/>
      <c r="GNG28" s="21"/>
      <c r="GNH28" s="21"/>
      <c r="GNI28" s="21"/>
      <c r="GNJ28" s="21"/>
      <c r="GNK28" s="21"/>
      <c r="GNL28" s="21"/>
      <c r="GNM28" s="21"/>
      <c r="GNN28" s="21"/>
      <c r="GNO28" s="21"/>
      <c r="GNP28" s="21"/>
      <c r="GNQ28" s="21"/>
      <c r="GNR28" s="21"/>
      <c r="GNS28" s="21"/>
      <c r="GNT28" s="21"/>
      <c r="GNU28" s="21"/>
      <c r="GNV28" s="21"/>
      <c r="GNW28" s="21"/>
      <c r="GNX28" s="21"/>
      <c r="GNY28" s="21"/>
      <c r="GNZ28" s="21"/>
      <c r="GOA28" s="21"/>
      <c r="GOB28" s="21"/>
      <c r="GOC28" s="21"/>
      <c r="GOD28" s="21"/>
      <c r="GOE28" s="21"/>
      <c r="GOF28" s="21"/>
      <c r="GOG28" s="21"/>
      <c r="GOH28" s="21"/>
      <c r="GOI28" s="21"/>
      <c r="GOJ28" s="21"/>
      <c r="GOK28" s="21"/>
      <c r="GOL28" s="21"/>
      <c r="GOM28" s="21"/>
      <c r="GON28" s="21"/>
      <c r="GOO28" s="21"/>
      <c r="GOP28" s="21"/>
      <c r="GOQ28" s="21"/>
      <c r="GOR28" s="21"/>
      <c r="GOS28" s="21"/>
      <c r="GOT28" s="21"/>
      <c r="GOU28" s="21"/>
      <c r="GOV28" s="21"/>
      <c r="GOW28" s="21"/>
      <c r="GOX28" s="21"/>
      <c r="GOY28" s="21"/>
      <c r="GOZ28" s="21"/>
      <c r="GPA28" s="21"/>
      <c r="GPB28" s="21"/>
      <c r="GPC28" s="21"/>
      <c r="GPD28" s="21"/>
      <c r="GPE28" s="21"/>
      <c r="GPF28" s="21"/>
      <c r="GPG28" s="21"/>
      <c r="GPH28" s="21"/>
      <c r="GPI28" s="21"/>
      <c r="GPJ28" s="21"/>
      <c r="GPK28" s="21"/>
      <c r="GPL28" s="21"/>
      <c r="GPM28" s="21"/>
      <c r="GPN28" s="21"/>
      <c r="GPO28" s="21"/>
      <c r="GPP28" s="21"/>
      <c r="GPQ28" s="21"/>
      <c r="GPR28" s="21"/>
      <c r="GPS28" s="21"/>
      <c r="GPT28" s="21"/>
      <c r="GPU28" s="21"/>
      <c r="GPV28" s="21"/>
      <c r="GPW28" s="21"/>
      <c r="GPX28" s="21"/>
      <c r="GPY28" s="21"/>
      <c r="GPZ28" s="21"/>
      <c r="GQA28" s="21"/>
      <c r="GQB28" s="21"/>
      <c r="GQC28" s="21"/>
      <c r="GQD28" s="21"/>
      <c r="GQE28" s="21"/>
      <c r="GQF28" s="21"/>
      <c r="GQG28" s="21"/>
      <c r="GQH28" s="21"/>
      <c r="GQI28" s="21"/>
      <c r="GQJ28" s="21"/>
      <c r="GQK28" s="21"/>
      <c r="GQL28" s="21"/>
      <c r="GQM28" s="21"/>
      <c r="GQN28" s="21"/>
      <c r="GQO28" s="21"/>
      <c r="GQP28" s="21"/>
      <c r="GQQ28" s="21"/>
      <c r="GQR28" s="21"/>
      <c r="GQS28" s="21"/>
      <c r="GQT28" s="21"/>
      <c r="GQU28" s="21"/>
      <c r="GQV28" s="21"/>
      <c r="GQW28" s="21"/>
      <c r="GQX28" s="21"/>
      <c r="GQY28" s="21"/>
      <c r="GQZ28" s="21"/>
      <c r="GRA28" s="21"/>
      <c r="GRB28" s="21"/>
      <c r="GRC28" s="21"/>
      <c r="GRD28" s="21"/>
      <c r="GRE28" s="21"/>
      <c r="GRF28" s="21"/>
      <c r="GRG28" s="21"/>
      <c r="GRH28" s="21"/>
      <c r="GRI28" s="21"/>
      <c r="GRJ28" s="21"/>
      <c r="GRK28" s="21"/>
      <c r="GRL28" s="21"/>
      <c r="GRM28" s="21"/>
      <c r="GRN28" s="21"/>
      <c r="GRO28" s="21"/>
      <c r="GRP28" s="21"/>
      <c r="GRQ28" s="21"/>
      <c r="GRR28" s="21"/>
      <c r="GRS28" s="21"/>
      <c r="GRT28" s="21"/>
      <c r="GRU28" s="21"/>
      <c r="GRV28" s="21"/>
      <c r="GRW28" s="21"/>
      <c r="GRX28" s="21"/>
      <c r="GRY28" s="21"/>
      <c r="GRZ28" s="21"/>
      <c r="GSA28" s="21"/>
      <c r="GSB28" s="21"/>
      <c r="GSC28" s="21"/>
      <c r="GSD28" s="21"/>
      <c r="GSE28" s="21"/>
      <c r="GSF28" s="21"/>
      <c r="GSG28" s="21"/>
      <c r="GSH28" s="21"/>
      <c r="GSI28" s="21"/>
      <c r="GSJ28" s="21"/>
      <c r="GSK28" s="21"/>
      <c r="GSL28" s="21"/>
      <c r="GSM28" s="21"/>
      <c r="GSN28" s="21"/>
      <c r="GSO28" s="21"/>
      <c r="GSP28" s="21"/>
      <c r="GSQ28" s="21"/>
      <c r="GSR28" s="21"/>
      <c r="GSS28" s="21"/>
      <c r="GST28" s="21"/>
      <c r="GSU28" s="21"/>
      <c r="GSV28" s="21"/>
      <c r="GSW28" s="21"/>
      <c r="GSX28" s="21"/>
      <c r="GSY28" s="21"/>
      <c r="GSZ28" s="21"/>
      <c r="GTA28" s="21"/>
      <c r="GTB28" s="21"/>
      <c r="GTC28" s="21"/>
      <c r="GTD28" s="21"/>
      <c r="GTE28" s="21"/>
      <c r="GTF28" s="21"/>
      <c r="GTG28" s="21"/>
      <c r="GTH28" s="21"/>
      <c r="GTI28" s="21"/>
      <c r="GTJ28" s="21"/>
      <c r="GTK28" s="21"/>
      <c r="GTL28" s="21"/>
      <c r="GTM28" s="21"/>
      <c r="GTN28" s="21"/>
      <c r="GTO28" s="21"/>
      <c r="GTP28" s="21"/>
      <c r="GTQ28" s="21"/>
      <c r="GTR28" s="21"/>
      <c r="GTS28" s="21"/>
      <c r="GTT28" s="21"/>
      <c r="GTU28" s="21"/>
      <c r="GTV28" s="21"/>
      <c r="GTW28" s="21"/>
      <c r="GTX28" s="21"/>
      <c r="GTY28" s="21"/>
      <c r="GTZ28" s="21"/>
      <c r="GUA28" s="21"/>
      <c r="GUB28" s="21"/>
      <c r="GUC28" s="21"/>
      <c r="GUD28" s="21"/>
      <c r="GUE28" s="21"/>
      <c r="GUF28" s="21"/>
      <c r="GUG28" s="21"/>
      <c r="GUH28" s="21"/>
      <c r="GUI28" s="21"/>
      <c r="GUJ28" s="21"/>
      <c r="GUK28" s="21"/>
      <c r="GUL28" s="21"/>
      <c r="GUM28" s="21"/>
      <c r="GUN28" s="21"/>
      <c r="GUO28" s="21"/>
      <c r="GUP28" s="21"/>
      <c r="GUQ28" s="21"/>
      <c r="GUR28" s="21"/>
      <c r="GUS28" s="21"/>
      <c r="GUT28" s="21"/>
      <c r="GUU28" s="21"/>
      <c r="GUV28" s="21"/>
      <c r="GUW28" s="21"/>
      <c r="GUX28" s="21"/>
      <c r="GUY28" s="21"/>
      <c r="GUZ28" s="21"/>
      <c r="GVA28" s="21"/>
      <c r="GVB28" s="21"/>
      <c r="GVC28" s="21"/>
      <c r="GVD28" s="21"/>
      <c r="GVE28" s="21"/>
      <c r="GVF28" s="21"/>
      <c r="GVG28" s="21"/>
      <c r="GVH28" s="21"/>
      <c r="GVI28" s="21"/>
      <c r="GVJ28" s="21"/>
      <c r="GVK28" s="21"/>
      <c r="GVL28" s="21"/>
      <c r="GVM28" s="21"/>
      <c r="GVN28" s="21"/>
      <c r="GVO28" s="21"/>
      <c r="GVP28" s="21"/>
      <c r="GVQ28" s="21"/>
      <c r="GVR28" s="21"/>
      <c r="GVS28" s="21"/>
      <c r="GVT28" s="21"/>
      <c r="GVU28" s="21"/>
      <c r="GVV28" s="21"/>
      <c r="GVW28" s="21"/>
      <c r="GVX28" s="21"/>
      <c r="GVY28" s="21"/>
      <c r="GVZ28" s="21"/>
      <c r="GWA28" s="21"/>
      <c r="GWB28" s="21"/>
      <c r="GWC28" s="21"/>
      <c r="GWD28" s="21"/>
      <c r="GWE28" s="21"/>
      <c r="GWF28" s="21"/>
      <c r="GWG28" s="21"/>
      <c r="GWH28" s="21"/>
      <c r="GWI28" s="21"/>
      <c r="GWJ28" s="21"/>
      <c r="GWK28" s="21"/>
      <c r="GWL28" s="21"/>
      <c r="GWM28" s="21"/>
      <c r="GWN28" s="21"/>
      <c r="GWO28" s="21"/>
      <c r="GWP28" s="21"/>
      <c r="GWQ28" s="21"/>
      <c r="GWR28" s="21"/>
      <c r="GWS28" s="21"/>
      <c r="GWT28" s="21"/>
      <c r="GWU28" s="21"/>
      <c r="GWV28" s="21"/>
      <c r="GWW28" s="21"/>
      <c r="GWX28" s="21"/>
      <c r="GWY28" s="21"/>
      <c r="GWZ28" s="21"/>
      <c r="GXA28" s="21"/>
      <c r="GXB28" s="21"/>
      <c r="GXC28" s="21"/>
      <c r="GXD28" s="21"/>
      <c r="GXE28" s="21"/>
      <c r="GXF28" s="21"/>
      <c r="GXG28" s="21"/>
      <c r="GXH28" s="21"/>
      <c r="GXI28" s="21"/>
      <c r="GXJ28" s="21"/>
      <c r="GXK28" s="21"/>
      <c r="GXL28" s="21"/>
      <c r="GXM28" s="21"/>
      <c r="GXN28" s="21"/>
      <c r="GXO28" s="21"/>
      <c r="GXP28" s="21"/>
      <c r="GXQ28" s="21"/>
      <c r="GXR28" s="21"/>
      <c r="GXS28" s="21"/>
      <c r="GXT28" s="21"/>
      <c r="GXU28" s="21"/>
      <c r="GXV28" s="21"/>
      <c r="GXW28" s="21"/>
      <c r="GXX28" s="21"/>
      <c r="GXY28" s="21"/>
      <c r="GXZ28" s="21"/>
      <c r="GYA28" s="21"/>
      <c r="GYB28" s="21"/>
      <c r="GYC28" s="21"/>
      <c r="GYD28" s="21"/>
      <c r="GYE28" s="21"/>
      <c r="GYF28" s="21"/>
      <c r="GYG28" s="21"/>
      <c r="GYH28" s="21"/>
      <c r="GYI28" s="21"/>
      <c r="GYJ28" s="21"/>
      <c r="GYK28" s="21"/>
      <c r="GYL28" s="21"/>
      <c r="GYM28" s="21"/>
      <c r="GYN28" s="21"/>
      <c r="GYO28" s="21"/>
      <c r="GYP28" s="21"/>
      <c r="GYQ28" s="21"/>
      <c r="GYR28" s="21"/>
      <c r="GYS28" s="21"/>
      <c r="GYT28" s="21"/>
      <c r="GYU28" s="21"/>
      <c r="GYV28" s="21"/>
      <c r="GYW28" s="21"/>
      <c r="GYX28" s="21"/>
      <c r="GYY28" s="21"/>
      <c r="GYZ28" s="21"/>
      <c r="GZA28" s="21"/>
      <c r="GZB28" s="21"/>
      <c r="GZC28" s="21"/>
      <c r="GZD28" s="21"/>
      <c r="GZE28" s="21"/>
      <c r="GZF28" s="21"/>
      <c r="GZG28" s="21"/>
      <c r="GZH28" s="21"/>
      <c r="GZI28" s="21"/>
      <c r="GZJ28" s="21"/>
      <c r="GZK28" s="21"/>
      <c r="GZL28" s="21"/>
      <c r="GZM28" s="21"/>
      <c r="GZN28" s="21"/>
      <c r="GZO28" s="21"/>
      <c r="GZP28" s="21"/>
      <c r="GZQ28" s="21"/>
      <c r="GZR28" s="21"/>
      <c r="GZS28" s="21"/>
      <c r="GZT28" s="21"/>
      <c r="GZU28" s="21"/>
      <c r="GZV28" s="21"/>
      <c r="GZW28" s="21"/>
      <c r="GZX28" s="21"/>
      <c r="GZY28" s="21"/>
      <c r="GZZ28" s="21"/>
      <c r="HAA28" s="21"/>
      <c r="HAB28" s="21"/>
      <c r="HAC28" s="21"/>
      <c r="HAD28" s="21"/>
      <c r="HAE28" s="21"/>
      <c r="HAF28" s="21"/>
      <c r="HAG28" s="21"/>
      <c r="HAH28" s="21"/>
      <c r="HAI28" s="21"/>
      <c r="HAJ28" s="21"/>
      <c r="HAK28" s="21"/>
      <c r="HAL28" s="21"/>
      <c r="HAM28" s="21"/>
      <c r="HAN28" s="21"/>
      <c r="HAO28" s="21"/>
      <c r="HAP28" s="21"/>
      <c r="HAQ28" s="21"/>
      <c r="HAR28" s="21"/>
      <c r="HAS28" s="21"/>
      <c r="HAT28" s="21"/>
      <c r="HAU28" s="21"/>
      <c r="HAV28" s="21"/>
      <c r="HAW28" s="21"/>
      <c r="HAX28" s="21"/>
      <c r="HAY28" s="21"/>
      <c r="HAZ28" s="21"/>
      <c r="HBA28" s="21"/>
      <c r="HBB28" s="21"/>
      <c r="HBC28" s="21"/>
      <c r="HBD28" s="21"/>
      <c r="HBE28" s="21"/>
      <c r="HBF28" s="21"/>
      <c r="HBG28" s="21"/>
      <c r="HBH28" s="21"/>
      <c r="HBI28" s="21"/>
      <c r="HBJ28" s="21"/>
      <c r="HBK28" s="21"/>
      <c r="HBL28" s="21"/>
      <c r="HBM28" s="21"/>
      <c r="HBN28" s="21"/>
      <c r="HBO28" s="21"/>
      <c r="HBP28" s="21"/>
      <c r="HBQ28" s="21"/>
      <c r="HBR28" s="21"/>
      <c r="HBS28" s="21"/>
      <c r="HBT28" s="21"/>
      <c r="HBU28" s="21"/>
      <c r="HBV28" s="21"/>
      <c r="HBW28" s="21"/>
      <c r="HBX28" s="21"/>
      <c r="HBY28" s="21"/>
      <c r="HBZ28" s="21"/>
      <c r="HCA28" s="21"/>
      <c r="HCB28" s="21"/>
      <c r="HCC28" s="21"/>
      <c r="HCD28" s="21"/>
      <c r="HCE28" s="21"/>
      <c r="HCF28" s="21"/>
      <c r="HCG28" s="21"/>
      <c r="HCH28" s="21"/>
      <c r="HCI28" s="21"/>
      <c r="HCJ28" s="21"/>
      <c r="HCK28" s="21"/>
      <c r="HCL28" s="21"/>
      <c r="HCM28" s="21"/>
      <c r="HCN28" s="21"/>
      <c r="HCO28" s="21"/>
      <c r="HCP28" s="21"/>
      <c r="HCQ28" s="21"/>
      <c r="HCR28" s="21"/>
      <c r="HCS28" s="21"/>
      <c r="HCT28" s="21"/>
      <c r="HCU28" s="21"/>
      <c r="HCV28" s="21"/>
      <c r="HCW28" s="21"/>
      <c r="HCX28" s="21"/>
      <c r="HCY28" s="21"/>
      <c r="HCZ28" s="21"/>
      <c r="HDA28" s="21"/>
      <c r="HDB28" s="21"/>
      <c r="HDC28" s="21"/>
      <c r="HDD28" s="21"/>
      <c r="HDE28" s="21"/>
      <c r="HDF28" s="21"/>
      <c r="HDG28" s="21"/>
      <c r="HDH28" s="21"/>
      <c r="HDI28" s="21"/>
      <c r="HDJ28" s="21"/>
      <c r="HDK28" s="21"/>
      <c r="HDL28" s="21"/>
      <c r="HDM28" s="21"/>
      <c r="HDN28" s="21"/>
      <c r="HDO28" s="21"/>
      <c r="HDP28" s="21"/>
      <c r="HDQ28" s="21"/>
      <c r="HDR28" s="21"/>
      <c r="HDS28" s="21"/>
      <c r="HDT28" s="21"/>
      <c r="HDU28" s="21"/>
      <c r="HDV28" s="21"/>
      <c r="HDW28" s="21"/>
      <c r="HDX28" s="21"/>
      <c r="HDY28" s="21"/>
      <c r="HDZ28" s="21"/>
      <c r="HEA28" s="21"/>
      <c r="HEB28" s="21"/>
      <c r="HEC28" s="21"/>
      <c r="HED28" s="21"/>
      <c r="HEE28" s="21"/>
      <c r="HEF28" s="21"/>
      <c r="HEG28" s="21"/>
      <c r="HEH28" s="21"/>
      <c r="HEI28" s="21"/>
      <c r="HEJ28" s="21"/>
      <c r="HEK28" s="21"/>
      <c r="HEL28" s="21"/>
      <c r="HEM28" s="21"/>
      <c r="HEN28" s="21"/>
      <c r="HEO28" s="21"/>
      <c r="HEP28" s="21"/>
      <c r="HEQ28" s="21"/>
      <c r="HER28" s="21"/>
      <c r="HES28" s="21"/>
      <c r="HET28" s="21"/>
      <c r="HEU28" s="21"/>
      <c r="HEV28" s="21"/>
      <c r="HEW28" s="21"/>
      <c r="HEX28" s="21"/>
      <c r="HEY28" s="21"/>
      <c r="HEZ28" s="21"/>
      <c r="HFA28" s="21"/>
      <c r="HFB28" s="21"/>
      <c r="HFC28" s="21"/>
      <c r="HFD28" s="21"/>
      <c r="HFE28" s="21"/>
      <c r="HFF28" s="21"/>
      <c r="HFG28" s="21"/>
      <c r="HFH28" s="21"/>
      <c r="HFI28" s="21"/>
      <c r="HFJ28" s="21"/>
      <c r="HFK28" s="21"/>
      <c r="HFL28" s="21"/>
      <c r="HFM28" s="21"/>
      <c r="HFN28" s="21"/>
      <c r="HFO28" s="21"/>
      <c r="HFP28" s="21"/>
      <c r="HFQ28" s="21"/>
      <c r="HFR28" s="21"/>
      <c r="HFS28" s="21"/>
      <c r="HFT28" s="21"/>
      <c r="HFU28" s="21"/>
      <c r="HFV28" s="21"/>
      <c r="HFW28" s="21"/>
      <c r="HFX28" s="21"/>
      <c r="HFY28" s="21"/>
      <c r="HFZ28" s="21"/>
      <c r="HGA28" s="21"/>
      <c r="HGB28" s="21"/>
      <c r="HGC28" s="21"/>
      <c r="HGD28" s="21"/>
      <c r="HGE28" s="21"/>
      <c r="HGF28" s="21"/>
      <c r="HGG28" s="21"/>
      <c r="HGH28" s="21"/>
      <c r="HGI28" s="21"/>
      <c r="HGJ28" s="21"/>
      <c r="HGK28" s="21"/>
      <c r="HGL28" s="21"/>
      <c r="HGM28" s="21"/>
      <c r="HGN28" s="21"/>
      <c r="HGO28" s="21"/>
      <c r="HGP28" s="21"/>
      <c r="HGQ28" s="21"/>
      <c r="HGR28" s="21"/>
      <c r="HGS28" s="21"/>
      <c r="HGT28" s="21"/>
      <c r="HGU28" s="21"/>
      <c r="HGV28" s="21"/>
      <c r="HGW28" s="21"/>
      <c r="HGX28" s="21"/>
      <c r="HGY28" s="21"/>
      <c r="HGZ28" s="21"/>
      <c r="HHA28" s="21"/>
      <c r="HHB28" s="21"/>
      <c r="HHC28" s="21"/>
      <c r="HHD28" s="21"/>
      <c r="HHE28" s="21"/>
      <c r="HHF28" s="21"/>
      <c r="HHG28" s="21"/>
      <c r="HHH28" s="21"/>
      <c r="HHI28" s="21"/>
      <c r="HHJ28" s="21"/>
      <c r="HHK28" s="21"/>
      <c r="HHL28" s="21"/>
      <c r="HHM28" s="21"/>
      <c r="HHN28" s="21"/>
      <c r="HHO28" s="21"/>
      <c r="HHP28" s="21"/>
      <c r="HHQ28" s="21"/>
      <c r="HHR28" s="21"/>
      <c r="HHS28" s="21"/>
      <c r="HHT28" s="21"/>
      <c r="HHU28" s="21"/>
      <c r="HHV28" s="21"/>
      <c r="HHW28" s="21"/>
      <c r="HHX28" s="21"/>
      <c r="HHY28" s="21"/>
      <c r="HHZ28" s="21"/>
      <c r="HIA28" s="21"/>
      <c r="HIB28" s="21"/>
      <c r="HIC28" s="21"/>
      <c r="HID28" s="21"/>
      <c r="HIE28" s="21"/>
      <c r="HIF28" s="21"/>
      <c r="HIG28" s="21"/>
      <c r="HIH28" s="21"/>
      <c r="HII28" s="21"/>
      <c r="HIJ28" s="21"/>
      <c r="HIK28" s="21"/>
      <c r="HIL28" s="21"/>
      <c r="HIM28" s="21"/>
      <c r="HIN28" s="21"/>
      <c r="HIO28" s="21"/>
      <c r="HIP28" s="21"/>
      <c r="HIQ28" s="21"/>
      <c r="HIR28" s="21"/>
      <c r="HIS28" s="21"/>
      <c r="HIT28" s="21"/>
      <c r="HIU28" s="21"/>
      <c r="HIV28" s="21"/>
      <c r="HIW28" s="21"/>
      <c r="HIX28" s="21"/>
      <c r="HIY28" s="21"/>
      <c r="HIZ28" s="21"/>
      <c r="HJA28" s="21"/>
      <c r="HJB28" s="21"/>
      <c r="HJC28" s="21"/>
      <c r="HJD28" s="21"/>
      <c r="HJE28" s="21"/>
      <c r="HJF28" s="21"/>
      <c r="HJG28" s="21"/>
      <c r="HJH28" s="21"/>
      <c r="HJI28" s="21"/>
      <c r="HJJ28" s="21"/>
      <c r="HJK28" s="21"/>
      <c r="HJL28" s="21"/>
      <c r="HJM28" s="21"/>
      <c r="HJN28" s="21"/>
      <c r="HJO28" s="21"/>
      <c r="HJP28" s="21"/>
      <c r="HJQ28" s="21"/>
      <c r="HJR28" s="21"/>
      <c r="HJS28" s="21"/>
      <c r="HJT28" s="21"/>
      <c r="HJU28" s="21"/>
      <c r="HJV28" s="21"/>
      <c r="HJW28" s="21"/>
      <c r="HJX28" s="21"/>
      <c r="HJY28" s="21"/>
      <c r="HJZ28" s="21"/>
      <c r="HKA28" s="21"/>
      <c r="HKB28" s="21"/>
      <c r="HKC28" s="21"/>
      <c r="HKD28" s="21"/>
      <c r="HKE28" s="21"/>
      <c r="HKF28" s="21"/>
      <c r="HKG28" s="21"/>
      <c r="HKH28" s="21"/>
      <c r="HKI28" s="21"/>
      <c r="HKJ28" s="21"/>
      <c r="HKK28" s="21"/>
      <c r="HKL28" s="21"/>
      <c r="HKM28" s="21"/>
      <c r="HKN28" s="21"/>
      <c r="HKO28" s="21"/>
      <c r="HKP28" s="21"/>
      <c r="HKQ28" s="21"/>
      <c r="HKR28" s="21"/>
      <c r="HKS28" s="21"/>
      <c r="HKT28" s="21"/>
      <c r="HKU28" s="21"/>
      <c r="HKV28" s="21"/>
      <c r="HKW28" s="21"/>
      <c r="HKX28" s="21"/>
      <c r="HKY28" s="21"/>
      <c r="HKZ28" s="21"/>
      <c r="HLA28" s="21"/>
      <c r="HLB28" s="21"/>
      <c r="HLC28" s="21"/>
      <c r="HLD28" s="21"/>
      <c r="HLE28" s="21"/>
      <c r="HLF28" s="21"/>
      <c r="HLG28" s="21"/>
      <c r="HLH28" s="21"/>
      <c r="HLI28" s="21"/>
      <c r="HLJ28" s="21"/>
      <c r="HLK28" s="21"/>
      <c r="HLL28" s="21"/>
      <c r="HLM28" s="21"/>
      <c r="HLN28" s="21"/>
      <c r="HLO28" s="21"/>
      <c r="HLP28" s="21"/>
      <c r="HLQ28" s="21"/>
      <c r="HLR28" s="21"/>
      <c r="HLS28" s="21"/>
      <c r="HLT28" s="21"/>
      <c r="HLU28" s="21"/>
      <c r="HLV28" s="21"/>
      <c r="HLW28" s="21"/>
      <c r="HLX28" s="21"/>
      <c r="HLY28" s="21"/>
      <c r="HLZ28" s="21"/>
      <c r="HMA28" s="21"/>
      <c r="HMB28" s="21"/>
      <c r="HMC28" s="21"/>
      <c r="HMD28" s="21"/>
      <c r="HME28" s="21"/>
      <c r="HMF28" s="21"/>
      <c r="HMG28" s="21"/>
      <c r="HMH28" s="21"/>
      <c r="HMI28" s="21"/>
      <c r="HMJ28" s="21"/>
      <c r="HMK28" s="21"/>
      <c r="HML28" s="21"/>
      <c r="HMM28" s="21"/>
      <c r="HMN28" s="21"/>
      <c r="HMO28" s="21"/>
      <c r="HMP28" s="21"/>
      <c r="HMQ28" s="21"/>
      <c r="HMR28" s="21"/>
      <c r="HMS28" s="21"/>
      <c r="HMT28" s="21"/>
      <c r="HMU28" s="21"/>
      <c r="HMV28" s="21"/>
      <c r="HMW28" s="21"/>
      <c r="HMX28" s="21"/>
      <c r="HMY28" s="21"/>
      <c r="HMZ28" s="21"/>
      <c r="HNA28" s="21"/>
      <c r="HNB28" s="21"/>
      <c r="HNC28" s="21"/>
      <c r="HND28" s="21"/>
      <c r="HNE28" s="21"/>
      <c r="HNF28" s="21"/>
      <c r="HNG28" s="21"/>
      <c r="HNH28" s="21"/>
      <c r="HNI28" s="21"/>
      <c r="HNJ28" s="21"/>
      <c r="HNK28" s="21"/>
      <c r="HNL28" s="21"/>
      <c r="HNM28" s="21"/>
      <c r="HNN28" s="21"/>
      <c r="HNO28" s="21"/>
      <c r="HNP28" s="21"/>
      <c r="HNQ28" s="21"/>
      <c r="HNR28" s="21"/>
      <c r="HNS28" s="21"/>
      <c r="HNT28" s="21"/>
      <c r="HNU28" s="21"/>
      <c r="HNV28" s="21"/>
      <c r="HNW28" s="21"/>
      <c r="HNX28" s="21"/>
      <c r="HNY28" s="21"/>
      <c r="HNZ28" s="21"/>
      <c r="HOA28" s="21"/>
      <c r="HOB28" s="21"/>
      <c r="HOC28" s="21"/>
      <c r="HOD28" s="21"/>
      <c r="HOE28" s="21"/>
      <c r="HOF28" s="21"/>
      <c r="HOG28" s="21"/>
      <c r="HOH28" s="21"/>
      <c r="HOI28" s="21"/>
      <c r="HOJ28" s="21"/>
      <c r="HOK28" s="21"/>
      <c r="HOL28" s="21"/>
      <c r="HOM28" s="21"/>
      <c r="HON28" s="21"/>
      <c r="HOO28" s="21"/>
      <c r="HOP28" s="21"/>
      <c r="HOQ28" s="21"/>
      <c r="HOR28" s="21"/>
      <c r="HOS28" s="21"/>
      <c r="HOT28" s="21"/>
      <c r="HOU28" s="21"/>
      <c r="HOV28" s="21"/>
      <c r="HOW28" s="21"/>
      <c r="HOX28" s="21"/>
      <c r="HOY28" s="21"/>
      <c r="HOZ28" s="21"/>
      <c r="HPA28" s="21"/>
      <c r="HPB28" s="21"/>
      <c r="HPC28" s="21"/>
      <c r="HPD28" s="21"/>
      <c r="HPE28" s="21"/>
      <c r="HPF28" s="21"/>
      <c r="HPG28" s="21"/>
      <c r="HPH28" s="21"/>
      <c r="HPI28" s="21"/>
      <c r="HPJ28" s="21"/>
      <c r="HPK28" s="21"/>
      <c r="HPL28" s="21"/>
      <c r="HPM28" s="21"/>
      <c r="HPN28" s="21"/>
      <c r="HPO28" s="21"/>
      <c r="HPP28" s="21"/>
      <c r="HPQ28" s="21"/>
      <c r="HPR28" s="21"/>
      <c r="HPS28" s="21"/>
      <c r="HPT28" s="21"/>
      <c r="HPU28" s="21"/>
      <c r="HPV28" s="21"/>
      <c r="HPW28" s="21"/>
      <c r="HPX28" s="21"/>
      <c r="HPY28" s="21"/>
      <c r="HPZ28" s="21"/>
      <c r="HQA28" s="21"/>
      <c r="HQB28" s="21"/>
      <c r="HQC28" s="21"/>
      <c r="HQD28" s="21"/>
      <c r="HQE28" s="21"/>
      <c r="HQF28" s="21"/>
      <c r="HQG28" s="21"/>
      <c r="HQH28" s="21"/>
      <c r="HQI28" s="21"/>
      <c r="HQJ28" s="21"/>
      <c r="HQK28" s="21"/>
      <c r="HQL28" s="21"/>
      <c r="HQM28" s="21"/>
      <c r="HQN28" s="21"/>
      <c r="HQO28" s="21"/>
      <c r="HQP28" s="21"/>
      <c r="HQQ28" s="21"/>
      <c r="HQR28" s="21"/>
      <c r="HQS28" s="21"/>
      <c r="HQT28" s="21"/>
      <c r="HQU28" s="21"/>
      <c r="HQV28" s="21"/>
      <c r="HQW28" s="21"/>
      <c r="HQX28" s="21"/>
      <c r="HQY28" s="21"/>
      <c r="HQZ28" s="21"/>
      <c r="HRA28" s="21"/>
      <c r="HRB28" s="21"/>
      <c r="HRC28" s="21"/>
      <c r="HRD28" s="21"/>
      <c r="HRE28" s="21"/>
      <c r="HRF28" s="21"/>
      <c r="HRG28" s="21"/>
      <c r="HRH28" s="21"/>
      <c r="HRI28" s="21"/>
      <c r="HRJ28" s="21"/>
      <c r="HRK28" s="21"/>
      <c r="HRL28" s="21"/>
      <c r="HRM28" s="21"/>
      <c r="HRN28" s="21"/>
      <c r="HRO28" s="21"/>
      <c r="HRP28" s="21"/>
      <c r="HRQ28" s="21"/>
      <c r="HRR28" s="21"/>
      <c r="HRS28" s="21"/>
      <c r="HRT28" s="21"/>
      <c r="HRU28" s="21"/>
      <c r="HRV28" s="21"/>
      <c r="HRW28" s="21"/>
      <c r="HRX28" s="21"/>
      <c r="HRY28" s="21"/>
      <c r="HRZ28" s="21"/>
      <c r="HSA28" s="21"/>
      <c r="HSB28" s="21"/>
      <c r="HSC28" s="21"/>
      <c r="HSD28" s="21"/>
      <c r="HSE28" s="21"/>
      <c r="HSF28" s="21"/>
      <c r="HSG28" s="21"/>
      <c r="HSH28" s="21"/>
      <c r="HSI28" s="21"/>
      <c r="HSJ28" s="21"/>
      <c r="HSK28" s="21"/>
      <c r="HSL28" s="21"/>
      <c r="HSM28" s="21"/>
      <c r="HSN28" s="21"/>
      <c r="HSO28" s="21"/>
      <c r="HSP28" s="21"/>
      <c r="HSQ28" s="21"/>
      <c r="HSR28" s="21"/>
      <c r="HSS28" s="21"/>
      <c r="HST28" s="21"/>
      <c r="HSU28" s="21"/>
      <c r="HSV28" s="21"/>
      <c r="HSW28" s="21"/>
      <c r="HSX28" s="21"/>
      <c r="HSY28" s="21"/>
      <c r="HSZ28" s="21"/>
      <c r="HTA28" s="21"/>
      <c r="HTB28" s="21"/>
      <c r="HTC28" s="21"/>
      <c r="HTD28" s="21"/>
      <c r="HTE28" s="21"/>
      <c r="HTF28" s="21"/>
      <c r="HTG28" s="21"/>
      <c r="HTH28" s="21"/>
      <c r="HTI28" s="21"/>
      <c r="HTJ28" s="21"/>
      <c r="HTK28" s="21"/>
      <c r="HTL28" s="21"/>
      <c r="HTM28" s="21"/>
      <c r="HTN28" s="21"/>
      <c r="HTO28" s="21"/>
      <c r="HTP28" s="21"/>
      <c r="HTQ28" s="21"/>
      <c r="HTR28" s="21"/>
      <c r="HTS28" s="21"/>
      <c r="HTT28" s="21"/>
      <c r="HTU28" s="21"/>
      <c r="HTV28" s="21"/>
      <c r="HTW28" s="21"/>
      <c r="HTX28" s="21"/>
      <c r="HTY28" s="21"/>
      <c r="HTZ28" s="21"/>
      <c r="HUA28" s="21"/>
      <c r="HUB28" s="21"/>
      <c r="HUC28" s="21"/>
      <c r="HUD28" s="21"/>
      <c r="HUE28" s="21"/>
      <c r="HUF28" s="21"/>
      <c r="HUG28" s="21"/>
      <c r="HUH28" s="21"/>
      <c r="HUI28" s="21"/>
      <c r="HUJ28" s="21"/>
      <c r="HUK28" s="21"/>
      <c r="HUL28" s="21"/>
      <c r="HUM28" s="21"/>
      <c r="HUN28" s="21"/>
      <c r="HUO28" s="21"/>
      <c r="HUP28" s="21"/>
      <c r="HUQ28" s="21"/>
      <c r="HUR28" s="21"/>
      <c r="HUS28" s="21"/>
      <c r="HUT28" s="21"/>
      <c r="HUU28" s="21"/>
      <c r="HUV28" s="21"/>
      <c r="HUW28" s="21"/>
      <c r="HUX28" s="21"/>
      <c r="HUY28" s="21"/>
      <c r="HUZ28" s="21"/>
      <c r="HVA28" s="21"/>
      <c r="HVB28" s="21"/>
      <c r="HVC28" s="21"/>
      <c r="HVD28" s="21"/>
      <c r="HVE28" s="21"/>
      <c r="HVF28" s="21"/>
      <c r="HVG28" s="21"/>
      <c r="HVH28" s="21"/>
      <c r="HVI28" s="21"/>
      <c r="HVJ28" s="21"/>
      <c r="HVK28" s="21"/>
      <c r="HVL28" s="21"/>
      <c r="HVM28" s="21"/>
      <c r="HVN28" s="21"/>
      <c r="HVO28" s="21"/>
      <c r="HVP28" s="21"/>
      <c r="HVQ28" s="21"/>
      <c r="HVR28" s="21"/>
      <c r="HVS28" s="21"/>
      <c r="HVT28" s="21"/>
      <c r="HVU28" s="21"/>
      <c r="HVV28" s="21"/>
      <c r="HVW28" s="21"/>
      <c r="HVX28" s="21"/>
      <c r="HVY28" s="21"/>
      <c r="HVZ28" s="21"/>
      <c r="HWA28" s="21"/>
      <c r="HWB28" s="21"/>
      <c r="HWC28" s="21"/>
      <c r="HWD28" s="21"/>
      <c r="HWE28" s="21"/>
      <c r="HWF28" s="21"/>
      <c r="HWG28" s="21"/>
      <c r="HWH28" s="21"/>
      <c r="HWI28" s="21"/>
      <c r="HWJ28" s="21"/>
      <c r="HWK28" s="21"/>
      <c r="HWL28" s="21"/>
      <c r="HWM28" s="21"/>
      <c r="HWN28" s="21"/>
      <c r="HWO28" s="21"/>
      <c r="HWP28" s="21"/>
      <c r="HWQ28" s="21"/>
      <c r="HWR28" s="21"/>
      <c r="HWS28" s="21"/>
      <c r="HWT28" s="21"/>
      <c r="HWU28" s="21"/>
      <c r="HWV28" s="21"/>
      <c r="HWW28" s="21"/>
      <c r="HWX28" s="21"/>
      <c r="HWY28" s="21"/>
      <c r="HWZ28" s="21"/>
      <c r="HXA28" s="21"/>
      <c r="HXB28" s="21"/>
      <c r="HXC28" s="21"/>
      <c r="HXD28" s="21"/>
      <c r="HXE28" s="21"/>
      <c r="HXF28" s="21"/>
      <c r="HXG28" s="21"/>
      <c r="HXH28" s="21"/>
      <c r="HXI28" s="21"/>
      <c r="HXJ28" s="21"/>
      <c r="HXK28" s="21"/>
      <c r="HXL28" s="21"/>
      <c r="HXM28" s="21"/>
      <c r="HXN28" s="21"/>
      <c r="HXO28" s="21"/>
      <c r="HXP28" s="21"/>
      <c r="HXQ28" s="21"/>
      <c r="HXR28" s="21"/>
      <c r="HXS28" s="21"/>
      <c r="HXT28" s="21"/>
      <c r="HXU28" s="21"/>
      <c r="HXV28" s="21"/>
      <c r="HXW28" s="21"/>
      <c r="HXX28" s="21"/>
      <c r="HXY28" s="21"/>
      <c r="HXZ28" s="21"/>
      <c r="HYA28" s="21"/>
      <c r="HYB28" s="21"/>
      <c r="HYC28" s="21"/>
      <c r="HYD28" s="21"/>
      <c r="HYE28" s="21"/>
      <c r="HYF28" s="21"/>
      <c r="HYG28" s="21"/>
      <c r="HYH28" s="21"/>
      <c r="HYI28" s="21"/>
      <c r="HYJ28" s="21"/>
      <c r="HYK28" s="21"/>
      <c r="HYL28" s="21"/>
      <c r="HYM28" s="21"/>
      <c r="HYN28" s="21"/>
      <c r="HYO28" s="21"/>
      <c r="HYP28" s="21"/>
      <c r="HYQ28" s="21"/>
      <c r="HYR28" s="21"/>
      <c r="HYS28" s="21"/>
      <c r="HYT28" s="21"/>
      <c r="HYU28" s="21"/>
      <c r="HYV28" s="21"/>
      <c r="HYW28" s="21"/>
      <c r="HYX28" s="21"/>
      <c r="HYY28" s="21"/>
      <c r="HYZ28" s="21"/>
      <c r="HZA28" s="21"/>
      <c r="HZB28" s="21"/>
      <c r="HZC28" s="21"/>
      <c r="HZD28" s="21"/>
      <c r="HZE28" s="21"/>
      <c r="HZF28" s="21"/>
      <c r="HZG28" s="21"/>
      <c r="HZH28" s="21"/>
      <c r="HZI28" s="21"/>
      <c r="HZJ28" s="21"/>
      <c r="HZK28" s="21"/>
      <c r="HZL28" s="21"/>
      <c r="HZM28" s="21"/>
      <c r="HZN28" s="21"/>
      <c r="HZO28" s="21"/>
      <c r="HZP28" s="21"/>
      <c r="HZQ28" s="21"/>
      <c r="HZR28" s="21"/>
      <c r="HZS28" s="21"/>
      <c r="HZT28" s="21"/>
      <c r="HZU28" s="21"/>
      <c r="HZV28" s="21"/>
      <c r="HZW28" s="21"/>
      <c r="HZX28" s="21"/>
      <c r="HZY28" s="21"/>
      <c r="HZZ28" s="21"/>
      <c r="IAA28" s="21"/>
      <c r="IAB28" s="21"/>
      <c r="IAC28" s="21"/>
      <c r="IAD28" s="21"/>
      <c r="IAE28" s="21"/>
      <c r="IAF28" s="21"/>
      <c r="IAG28" s="21"/>
      <c r="IAH28" s="21"/>
      <c r="IAI28" s="21"/>
      <c r="IAJ28" s="21"/>
      <c r="IAK28" s="21"/>
      <c r="IAL28" s="21"/>
      <c r="IAM28" s="21"/>
      <c r="IAN28" s="21"/>
      <c r="IAO28" s="21"/>
      <c r="IAP28" s="21"/>
      <c r="IAQ28" s="21"/>
      <c r="IAR28" s="21"/>
      <c r="IAS28" s="21"/>
      <c r="IAT28" s="21"/>
      <c r="IAU28" s="21"/>
      <c r="IAV28" s="21"/>
      <c r="IAW28" s="21"/>
      <c r="IAX28" s="21"/>
      <c r="IAY28" s="21"/>
      <c r="IAZ28" s="21"/>
      <c r="IBA28" s="21"/>
      <c r="IBB28" s="21"/>
      <c r="IBC28" s="21"/>
      <c r="IBD28" s="21"/>
      <c r="IBE28" s="21"/>
      <c r="IBF28" s="21"/>
      <c r="IBG28" s="21"/>
      <c r="IBH28" s="21"/>
      <c r="IBI28" s="21"/>
      <c r="IBJ28" s="21"/>
      <c r="IBK28" s="21"/>
      <c r="IBL28" s="21"/>
      <c r="IBM28" s="21"/>
      <c r="IBN28" s="21"/>
      <c r="IBO28" s="21"/>
      <c r="IBP28" s="21"/>
      <c r="IBQ28" s="21"/>
      <c r="IBR28" s="21"/>
      <c r="IBS28" s="21"/>
      <c r="IBT28" s="21"/>
      <c r="IBU28" s="21"/>
      <c r="IBV28" s="21"/>
      <c r="IBW28" s="21"/>
      <c r="IBX28" s="21"/>
      <c r="IBY28" s="21"/>
      <c r="IBZ28" s="21"/>
      <c r="ICA28" s="21"/>
      <c r="ICB28" s="21"/>
      <c r="ICC28" s="21"/>
      <c r="ICD28" s="21"/>
      <c r="ICE28" s="21"/>
      <c r="ICF28" s="21"/>
      <c r="ICG28" s="21"/>
      <c r="ICH28" s="21"/>
      <c r="ICI28" s="21"/>
      <c r="ICJ28" s="21"/>
      <c r="ICK28" s="21"/>
      <c r="ICL28" s="21"/>
      <c r="ICM28" s="21"/>
      <c r="ICN28" s="21"/>
      <c r="ICO28" s="21"/>
      <c r="ICP28" s="21"/>
      <c r="ICQ28" s="21"/>
      <c r="ICR28" s="21"/>
      <c r="ICS28" s="21"/>
      <c r="ICT28" s="21"/>
      <c r="ICU28" s="21"/>
      <c r="ICV28" s="21"/>
      <c r="ICW28" s="21"/>
      <c r="ICX28" s="21"/>
      <c r="ICY28" s="21"/>
      <c r="ICZ28" s="21"/>
      <c r="IDA28" s="21"/>
      <c r="IDB28" s="21"/>
      <c r="IDC28" s="21"/>
      <c r="IDD28" s="21"/>
      <c r="IDE28" s="21"/>
      <c r="IDF28" s="21"/>
      <c r="IDG28" s="21"/>
      <c r="IDH28" s="21"/>
      <c r="IDI28" s="21"/>
      <c r="IDJ28" s="21"/>
      <c r="IDK28" s="21"/>
      <c r="IDL28" s="21"/>
      <c r="IDM28" s="21"/>
      <c r="IDN28" s="21"/>
      <c r="IDO28" s="21"/>
      <c r="IDP28" s="21"/>
      <c r="IDQ28" s="21"/>
      <c r="IDR28" s="21"/>
      <c r="IDS28" s="21"/>
      <c r="IDT28" s="21"/>
      <c r="IDU28" s="21"/>
      <c r="IDV28" s="21"/>
      <c r="IDW28" s="21"/>
      <c r="IDX28" s="21"/>
      <c r="IDY28" s="21"/>
      <c r="IDZ28" s="21"/>
      <c r="IEA28" s="21"/>
      <c r="IEB28" s="21"/>
      <c r="IEC28" s="21"/>
      <c r="IED28" s="21"/>
      <c r="IEE28" s="21"/>
      <c r="IEF28" s="21"/>
      <c r="IEG28" s="21"/>
      <c r="IEH28" s="21"/>
      <c r="IEI28" s="21"/>
      <c r="IEJ28" s="21"/>
      <c r="IEK28" s="21"/>
      <c r="IEL28" s="21"/>
      <c r="IEM28" s="21"/>
      <c r="IEN28" s="21"/>
      <c r="IEO28" s="21"/>
      <c r="IEP28" s="21"/>
      <c r="IEQ28" s="21"/>
      <c r="IER28" s="21"/>
      <c r="IES28" s="21"/>
      <c r="IET28" s="21"/>
      <c r="IEU28" s="21"/>
      <c r="IEV28" s="21"/>
      <c r="IEW28" s="21"/>
      <c r="IEX28" s="21"/>
      <c r="IEY28" s="21"/>
      <c r="IEZ28" s="21"/>
      <c r="IFA28" s="21"/>
      <c r="IFB28" s="21"/>
      <c r="IFC28" s="21"/>
      <c r="IFD28" s="21"/>
      <c r="IFE28" s="21"/>
      <c r="IFF28" s="21"/>
      <c r="IFG28" s="21"/>
      <c r="IFH28" s="21"/>
      <c r="IFI28" s="21"/>
      <c r="IFJ28" s="21"/>
      <c r="IFK28" s="21"/>
      <c r="IFL28" s="21"/>
      <c r="IFM28" s="21"/>
      <c r="IFN28" s="21"/>
      <c r="IFO28" s="21"/>
      <c r="IFP28" s="21"/>
      <c r="IFQ28" s="21"/>
      <c r="IFR28" s="21"/>
      <c r="IFS28" s="21"/>
      <c r="IFT28" s="21"/>
      <c r="IFU28" s="21"/>
      <c r="IFV28" s="21"/>
      <c r="IFW28" s="21"/>
      <c r="IFX28" s="21"/>
      <c r="IFY28" s="21"/>
      <c r="IFZ28" s="21"/>
      <c r="IGA28" s="21"/>
      <c r="IGB28" s="21"/>
      <c r="IGC28" s="21"/>
      <c r="IGD28" s="21"/>
      <c r="IGE28" s="21"/>
      <c r="IGF28" s="21"/>
      <c r="IGG28" s="21"/>
      <c r="IGH28" s="21"/>
      <c r="IGI28" s="21"/>
      <c r="IGJ28" s="21"/>
      <c r="IGK28" s="21"/>
      <c r="IGL28" s="21"/>
      <c r="IGM28" s="21"/>
      <c r="IGN28" s="21"/>
      <c r="IGO28" s="21"/>
      <c r="IGP28" s="21"/>
      <c r="IGQ28" s="21"/>
      <c r="IGR28" s="21"/>
      <c r="IGS28" s="21"/>
      <c r="IGT28" s="21"/>
      <c r="IGU28" s="21"/>
      <c r="IGV28" s="21"/>
      <c r="IGW28" s="21"/>
      <c r="IGX28" s="21"/>
      <c r="IGY28" s="21"/>
      <c r="IGZ28" s="21"/>
      <c r="IHA28" s="21"/>
      <c r="IHB28" s="21"/>
      <c r="IHC28" s="21"/>
      <c r="IHD28" s="21"/>
      <c r="IHE28" s="21"/>
      <c r="IHF28" s="21"/>
      <c r="IHG28" s="21"/>
      <c r="IHH28" s="21"/>
      <c r="IHI28" s="21"/>
      <c r="IHJ28" s="21"/>
      <c r="IHK28" s="21"/>
      <c r="IHL28" s="21"/>
      <c r="IHM28" s="21"/>
      <c r="IHN28" s="21"/>
      <c r="IHO28" s="21"/>
      <c r="IHP28" s="21"/>
      <c r="IHQ28" s="21"/>
      <c r="IHR28" s="21"/>
      <c r="IHS28" s="21"/>
      <c r="IHT28" s="21"/>
      <c r="IHU28" s="21"/>
      <c r="IHV28" s="21"/>
      <c r="IHW28" s="21"/>
      <c r="IHX28" s="21"/>
      <c r="IHY28" s="21"/>
      <c r="IHZ28" s="21"/>
      <c r="IIA28" s="21"/>
      <c r="IIB28" s="21"/>
      <c r="IIC28" s="21"/>
      <c r="IID28" s="21"/>
      <c r="IIE28" s="21"/>
      <c r="IIF28" s="21"/>
      <c r="IIG28" s="21"/>
      <c r="IIH28" s="21"/>
      <c r="III28" s="21"/>
      <c r="IIJ28" s="21"/>
      <c r="IIK28" s="21"/>
      <c r="IIL28" s="21"/>
      <c r="IIM28" s="21"/>
      <c r="IIN28" s="21"/>
      <c r="IIO28" s="21"/>
      <c r="IIP28" s="21"/>
      <c r="IIQ28" s="21"/>
      <c r="IIR28" s="21"/>
      <c r="IIS28" s="21"/>
      <c r="IIT28" s="21"/>
      <c r="IIU28" s="21"/>
      <c r="IIV28" s="21"/>
      <c r="IIW28" s="21"/>
      <c r="IIX28" s="21"/>
      <c r="IIY28" s="21"/>
      <c r="IIZ28" s="21"/>
      <c r="IJA28" s="21"/>
      <c r="IJB28" s="21"/>
      <c r="IJC28" s="21"/>
      <c r="IJD28" s="21"/>
      <c r="IJE28" s="21"/>
      <c r="IJF28" s="21"/>
      <c r="IJG28" s="21"/>
      <c r="IJH28" s="21"/>
      <c r="IJI28" s="21"/>
      <c r="IJJ28" s="21"/>
      <c r="IJK28" s="21"/>
      <c r="IJL28" s="21"/>
      <c r="IJM28" s="21"/>
      <c r="IJN28" s="21"/>
      <c r="IJO28" s="21"/>
      <c r="IJP28" s="21"/>
      <c r="IJQ28" s="21"/>
      <c r="IJR28" s="21"/>
      <c r="IJS28" s="21"/>
      <c r="IJT28" s="21"/>
      <c r="IJU28" s="21"/>
      <c r="IJV28" s="21"/>
      <c r="IJW28" s="21"/>
      <c r="IJX28" s="21"/>
      <c r="IJY28" s="21"/>
      <c r="IJZ28" s="21"/>
      <c r="IKA28" s="21"/>
      <c r="IKB28" s="21"/>
      <c r="IKC28" s="21"/>
      <c r="IKD28" s="21"/>
      <c r="IKE28" s="21"/>
      <c r="IKF28" s="21"/>
      <c r="IKG28" s="21"/>
      <c r="IKH28" s="21"/>
      <c r="IKI28" s="21"/>
      <c r="IKJ28" s="21"/>
      <c r="IKK28" s="21"/>
      <c r="IKL28" s="21"/>
      <c r="IKM28" s="21"/>
      <c r="IKN28" s="21"/>
      <c r="IKO28" s="21"/>
      <c r="IKP28" s="21"/>
      <c r="IKQ28" s="21"/>
      <c r="IKR28" s="21"/>
      <c r="IKS28" s="21"/>
      <c r="IKT28" s="21"/>
      <c r="IKU28" s="21"/>
      <c r="IKV28" s="21"/>
      <c r="IKW28" s="21"/>
      <c r="IKX28" s="21"/>
      <c r="IKY28" s="21"/>
      <c r="IKZ28" s="21"/>
      <c r="ILA28" s="21"/>
      <c r="ILB28" s="21"/>
      <c r="ILC28" s="21"/>
      <c r="ILD28" s="21"/>
      <c r="ILE28" s="21"/>
      <c r="ILF28" s="21"/>
      <c r="ILG28" s="21"/>
      <c r="ILH28" s="21"/>
      <c r="ILI28" s="21"/>
      <c r="ILJ28" s="21"/>
      <c r="ILK28" s="21"/>
      <c r="ILL28" s="21"/>
      <c r="ILM28" s="21"/>
      <c r="ILN28" s="21"/>
      <c r="ILO28" s="21"/>
      <c r="ILP28" s="21"/>
      <c r="ILQ28" s="21"/>
      <c r="ILR28" s="21"/>
      <c r="ILS28" s="21"/>
      <c r="ILT28" s="21"/>
      <c r="ILU28" s="21"/>
      <c r="ILV28" s="21"/>
      <c r="ILW28" s="21"/>
      <c r="ILX28" s="21"/>
      <c r="ILY28" s="21"/>
      <c r="ILZ28" s="21"/>
      <c r="IMA28" s="21"/>
      <c r="IMB28" s="21"/>
      <c r="IMC28" s="21"/>
      <c r="IMD28" s="21"/>
      <c r="IME28" s="21"/>
      <c r="IMF28" s="21"/>
      <c r="IMG28" s="21"/>
      <c r="IMH28" s="21"/>
      <c r="IMI28" s="21"/>
      <c r="IMJ28" s="21"/>
      <c r="IMK28" s="21"/>
      <c r="IML28" s="21"/>
      <c r="IMM28" s="21"/>
      <c r="IMN28" s="21"/>
      <c r="IMO28" s="21"/>
      <c r="IMP28" s="21"/>
      <c r="IMQ28" s="21"/>
      <c r="IMR28" s="21"/>
      <c r="IMS28" s="21"/>
      <c r="IMT28" s="21"/>
      <c r="IMU28" s="21"/>
      <c r="IMV28" s="21"/>
      <c r="IMW28" s="21"/>
      <c r="IMX28" s="21"/>
      <c r="IMY28" s="21"/>
      <c r="IMZ28" s="21"/>
      <c r="INA28" s="21"/>
      <c r="INB28" s="21"/>
      <c r="INC28" s="21"/>
      <c r="IND28" s="21"/>
      <c r="INE28" s="21"/>
      <c r="INF28" s="21"/>
      <c r="ING28" s="21"/>
      <c r="INH28" s="21"/>
      <c r="INI28" s="21"/>
      <c r="INJ28" s="21"/>
      <c r="INK28" s="21"/>
      <c r="INL28" s="21"/>
      <c r="INM28" s="21"/>
      <c r="INN28" s="21"/>
      <c r="INO28" s="21"/>
      <c r="INP28" s="21"/>
      <c r="INQ28" s="21"/>
      <c r="INR28" s="21"/>
      <c r="INS28" s="21"/>
      <c r="INT28" s="21"/>
      <c r="INU28" s="21"/>
      <c r="INV28" s="21"/>
      <c r="INW28" s="21"/>
      <c r="INX28" s="21"/>
      <c r="INY28" s="21"/>
      <c r="INZ28" s="21"/>
      <c r="IOA28" s="21"/>
      <c r="IOB28" s="21"/>
      <c r="IOC28" s="21"/>
      <c r="IOD28" s="21"/>
      <c r="IOE28" s="21"/>
      <c r="IOF28" s="21"/>
      <c r="IOG28" s="21"/>
      <c r="IOH28" s="21"/>
      <c r="IOI28" s="21"/>
      <c r="IOJ28" s="21"/>
      <c r="IOK28" s="21"/>
      <c r="IOL28" s="21"/>
      <c r="IOM28" s="21"/>
      <c r="ION28" s="21"/>
      <c r="IOO28" s="21"/>
      <c r="IOP28" s="21"/>
      <c r="IOQ28" s="21"/>
      <c r="IOR28" s="21"/>
      <c r="IOS28" s="21"/>
      <c r="IOT28" s="21"/>
      <c r="IOU28" s="21"/>
      <c r="IOV28" s="21"/>
      <c r="IOW28" s="21"/>
      <c r="IOX28" s="21"/>
      <c r="IOY28" s="21"/>
      <c r="IOZ28" s="21"/>
      <c r="IPA28" s="21"/>
      <c r="IPB28" s="21"/>
      <c r="IPC28" s="21"/>
      <c r="IPD28" s="21"/>
      <c r="IPE28" s="21"/>
      <c r="IPF28" s="21"/>
      <c r="IPG28" s="21"/>
      <c r="IPH28" s="21"/>
      <c r="IPI28" s="21"/>
      <c r="IPJ28" s="21"/>
      <c r="IPK28" s="21"/>
      <c r="IPL28" s="21"/>
      <c r="IPM28" s="21"/>
      <c r="IPN28" s="21"/>
      <c r="IPO28" s="21"/>
      <c r="IPP28" s="21"/>
      <c r="IPQ28" s="21"/>
      <c r="IPR28" s="21"/>
      <c r="IPS28" s="21"/>
      <c r="IPT28" s="21"/>
      <c r="IPU28" s="21"/>
      <c r="IPV28" s="21"/>
      <c r="IPW28" s="21"/>
      <c r="IPX28" s="21"/>
      <c r="IPY28" s="21"/>
      <c r="IPZ28" s="21"/>
      <c r="IQA28" s="21"/>
      <c r="IQB28" s="21"/>
      <c r="IQC28" s="21"/>
      <c r="IQD28" s="21"/>
      <c r="IQE28" s="21"/>
      <c r="IQF28" s="21"/>
      <c r="IQG28" s="21"/>
      <c r="IQH28" s="21"/>
      <c r="IQI28" s="21"/>
      <c r="IQJ28" s="21"/>
      <c r="IQK28" s="21"/>
      <c r="IQL28" s="21"/>
      <c r="IQM28" s="21"/>
      <c r="IQN28" s="21"/>
      <c r="IQO28" s="21"/>
      <c r="IQP28" s="21"/>
      <c r="IQQ28" s="21"/>
      <c r="IQR28" s="21"/>
      <c r="IQS28" s="21"/>
      <c r="IQT28" s="21"/>
      <c r="IQU28" s="21"/>
      <c r="IQV28" s="21"/>
      <c r="IQW28" s="21"/>
      <c r="IQX28" s="21"/>
      <c r="IQY28" s="21"/>
      <c r="IQZ28" s="21"/>
      <c r="IRA28" s="21"/>
      <c r="IRB28" s="21"/>
      <c r="IRC28" s="21"/>
      <c r="IRD28" s="21"/>
      <c r="IRE28" s="21"/>
      <c r="IRF28" s="21"/>
      <c r="IRG28" s="21"/>
      <c r="IRH28" s="21"/>
      <c r="IRI28" s="21"/>
      <c r="IRJ28" s="21"/>
      <c r="IRK28" s="21"/>
      <c r="IRL28" s="21"/>
      <c r="IRM28" s="21"/>
      <c r="IRN28" s="21"/>
      <c r="IRO28" s="21"/>
      <c r="IRP28" s="21"/>
      <c r="IRQ28" s="21"/>
      <c r="IRR28" s="21"/>
      <c r="IRS28" s="21"/>
      <c r="IRT28" s="21"/>
      <c r="IRU28" s="21"/>
      <c r="IRV28" s="21"/>
      <c r="IRW28" s="21"/>
      <c r="IRX28" s="21"/>
      <c r="IRY28" s="21"/>
      <c r="IRZ28" s="21"/>
      <c r="ISA28" s="21"/>
      <c r="ISB28" s="21"/>
      <c r="ISC28" s="21"/>
      <c r="ISD28" s="21"/>
      <c r="ISE28" s="21"/>
      <c r="ISF28" s="21"/>
      <c r="ISG28" s="21"/>
      <c r="ISH28" s="21"/>
      <c r="ISI28" s="21"/>
      <c r="ISJ28" s="21"/>
      <c r="ISK28" s="21"/>
      <c r="ISL28" s="21"/>
      <c r="ISM28" s="21"/>
      <c r="ISN28" s="21"/>
      <c r="ISO28" s="21"/>
      <c r="ISP28" s="21"/>
      <c r="ISQ28" s="21"/>
      <c r="ISR28" s="21"/>
      <c r="ISS28" s="21"/>
      <c r="IST28" s="21"/>
      <c r="ISU28" s="21"/>
      <c r="ISV28" s="21"/>
      <c r="ISW28" s="21"/>
      <c r="ISX28" s="21"/>
      <c r="ISY28" s="21"/>
      <c r="ISZ28" s="21"/>
      <c r="ITA28" s="21"/>
      <c r="ITB28" s="21"/>
      <c r="ITC28" s="21"/>
      <c r="ITD28" s="21"/>
      <c r="ITE28" s="21"/>
      <c r="ITF28" s="21"/>
      <c r="ITG28" s="21"/>
      <c r="ITH28" s="21"/>
      <c r="ITI28" s="21"/>
      <c r="ITJ28" s="21"/>
      <c r="ITK28" s="21"/>
      <c r="ITL28" s="21"/>
      <c r="ITM28" s="21"/>
      <c r="ITN28" s="21"/>
      <c r="ITO28" s="21"/>
      <c r="ITP28" s="21"/>
      <c r="ITQ28" s="21"/>
      <c r="ITR28" s="21"/>
      <c r="ITS28" s="21"/>
      <c r="ITT28" s="21"/>
      <c r="ITU28" s="21"/>
      <c r="ITV28" s="21"/>
      <c r="ITW28" s="21"/>
      <c r="ITX28" s="21"/>
      <c r="ITY28" s="21"/>
      <c r="ITZ28" s="21"/>
      <c r="IUA28" s="21"/>
      <c r="IUB28" s="21"/>
      <c r="IUC28" s="21"/>
      <c r="IUD28" s="21"/>
      <c r="IUE28" s="21"/>
      <c r="IUF28" s="21"/>
      <c r="IUG28" s="21"/>
      <c r="IUH28" s="21"/>
      <c r="IUI28" s="21"/>
      <c r="IUJ28" s="21"/>
      <c r="IUK28" s="21"/>
      <c r="IUL28" s="21"/>
      <c r="IUM28" s="21"/>
      <c r="IUN28" s="21"/>
      <c r="IUO28" s="21"/>
      <c r="IUP28" s="21"/>
      <c r="IUQ28" s="21"/>
      <c r="IUR28" s="21"/>
      <c r="IUS28" s="21"/>
      <c r="IUT28" s="21"/>
      <c r="IUU28" s="21"/>
      <c r="IUV28" s="21"/>
      <c r="IUW28" s="21"/>
      <c r="IUX28" s="21"/>
      <c r="IUY28" s="21"/>
      <c r="IUZ28" s="21"/>
      <c r="IVA28" s="21"/>
      <c r="IVB28" s="21"/>
      <c r="IVC28" s="21"/>
      <c r="IVD28" s="21"/>
      <c r="IVE28" s="21"/>
      <c r="IVF28" s="21"/>
      <c r="IVG28" s="21"/>
      <c r="IVH28" s="21"/>
      <c r="IVI28" s="21"/>
      <c r="IVJ28" s="21"/>
      <c r="IVK28" s="21"/>
      <c r="IVL28" s="21"/>
      <c r="IVM28" s="21"/>
      <c r="IVN28" s="21"/>
      <c r="IVO28" s="21"/>
      <c r="IVP28" s="21"/>
      <c r="IVQ28" s="21"/>
      <c r="IVR28" s="21"/>
      <c r="IVS28" s="21"/>
      <c r="IVT28" s="21"/>
      <c r="IVU28" s="21"/>
      <c r="IVV28" s="21"/>
      <c r="IVW28" s="21"/>
      <c r="IVX28" s="21"/>
      <c r="IVY28" s="21"/>
      <c r="IVZ28" s="21"/>
      <c r="IWA28" s="21"/>
      <c r="IWB28" s="21"/>
      <c r="IWC28" s="21"/>
      <c r="IWD28" s="21"/>
      <c r="IWE28" s="21"/>
      <c r="IWF28" s="21"/>
      <c r="IWG28" s="21"/>
      <c r="IWH28" s="21"/>
      <c r="IWI28" s="21"/>
      <c r="IWJ28" s="21"/>
      <c r="IWK28" s="21"/>
      <c r="IWL28" s="21"/>
      <c r="IWM28" s="21"/>
      <c r="IWN28" s="21"/>
      <c r="IWO28" s="21"/>
      <c r="IWP28" s="21"/>
      <c r="IWQ28" s="21"/>
      <c r="IWR28" s="21"/>
      <c r="IWS28" s="21"/>
      <c r="IWT28" s="21"/>
      <c r="IWU28" s="21"/>
      <c r="IWV28" s="21"/>
      <c r="IWW28" s="21"/>
      <c r="IWX28" s="21"/>
      <c r="IWY28" s="21"/>
      <c r="IWZ28" s="21"/>
      <c r="IXA28" s="21"/>
      <c r="IXB28" s="21"/>
      <c r="IXC28" s="21"/>
      <c r="IXD28" s="21"/>
      <c r="IXE28" s="21"/>
      <c r="IXF28" s="21"/>
      <c r="IXG28" s="21"/>
      <c r="IXH28" s="21"/>
      <c r="IXI28" s="21"/>
      <c r="IXJ28" s="21"/>
      <c r="IXK28" s="21"/>
      <c r="IXL28" s="21"/>
      <c r="IXM28" s="21"/>
      <c r="IXN28" s="21"/>
      <c r="IXO28" s="21"/>
      <c r="IXP28" s="21"/>
      <c r="IXQ28" s="21"/>
      <c r="IXR28" s="21"/>
      <c r="IXS28" s="21"/>
      <c r="IXT28" s="21"/>
      <c r="IXU28" s="21"/>
      <c r="IXV28" s="21"/>
      <c r="IXW28" s="21"/>
      <c r="IXX28" s="21"/>
      <c r="IXY28" s="21"/>
      <c r="IXZ28" s="21"/>
      <c r="IYA28" s="21"/>
      <c r="IYB28" s="21"/>
      <c r="IYC28" s="21"/>
      <c r="IYD28" s="21"/>
      <c r="IYE28" s="21"/>
      <c r="IYF28" s="21"/>
      <c r="IYG28" s="21"/>
      <c r="IYH28" s="21"/>
      <c r="IYI28" s="21"/>
      <c r="IYJ28" s="21"/>
      <c r="IYK28" s="21"/>
      <c r="IYL28" s="21"/>
      <c r="IYM28" s="21"/>
      <c r="IYN28" s="21"/>
      <c r="IYO28" s="21"/>
      <c r="IYP28" s="21"/>
      <c r="IYQ28" s="21"/>
      <c r="IYR28" s="21"/>
      <c r="IYS28" s="21"/>
      <c r="IYT28" s="21"/>
      <c r="IYU28" s="21"/>
      <c r="IYV28" s="21"/>
      <c r="IYW28" s="21"/>
      <c r="IYX28" s="21"/>
      <c r="IYY28" s="21"/>
      <c r="IYZ28" s="21"/>
      <c r="IZA28" s="21"/>
      <c r="IZB28" s="21"/>
      <c r="IZC28" s="21"/>
      <c r="IZD28" s="21"/>
      <c r="IZE28" s="21"/>
      <c r="IZF28" s="21"/>
      <c r="IZG28" s="21"/>
      <c r="IZH28" s="21"/>
      <c r="IZI28" s="21"/>
      <c r="IZJ28" s="21"/>
      <c r="IZK28" s="21"/>
      <c r="IZL28" s="21"/>
      <c r="IZM28" s="21"/>
      <c r="IZN28" s="21"/>
      <c r="IZO28" s="21"/>
      <c r="IZP28" s="21"/>
      <c r="IZQ28" s="21"/>
      <c r="IZR28" s="21"/>
      <c r="IZS28" s="21"/>
      <c r="IZT28" s="21"/>
      <c r="IZU28" s="21"/>
      <c r="IZV28" s="21"/>
      <c r="IZW28" s="21"/>
      <c r="IZX28" s="21"/>
      <c r="IZY28" s="21"/>
      <c r="IZZ28" s="21"/>
      <c r="JAA28" s="21"/>
      <c r="JAB28" s="21"/>
      <c r="JAC28" s="21"/>
      <c r="JAD28" s="21"/>
      <c r="JAE28" s="21"/>
      <c r="JAF28" s="21"/>
      <c r="JAG28" s="21"/>
      <c r="JAH28" s="21"/>
      <c r="JAI28" s="21"/>
      <c r="JAJ28" s="21"/>
      <c r="JAK28" s="21"/>
      <c r="JAL28" s="21"/>
      <c r="JAM28" s="21"/>
      <c r="JAN28" s="21"/>
      <c r="JAO28" s="21"/>
      <c r="JAP28" s="21"/>
      <c r="JAQ28" s="21"/>
      <c r="JAR28" s="21"/>
      <c r="JAS28" s="21"/>
      <c r="JAT28" s="21"/>
      <c r="JAU28" s="21"/>
      <c r="JAV28" s="21"/>
      <c r="JAW28" s="21"/>
      <c r="JAX28" s="21"/>
      <c r="JAY28" s="21"/>
      <c r="JAZ28" s="21"/>
      <c r="JBA28" s="21"/>
      <c r="JBB28" s="21"/>
      <c r="JBC28" s="21"/>
      <c r="JBD28" s="21"/>
      <c r="JBE28" s="21"/>
      <c r="JBF28" s="21"/>
      <c r="JBG28" s="21"/>
      <c r="JBH28" s="21"/>
      <c r="JBI28" s="21"/>
      <c r="JBJ28" s="21"/>
      <c r="JBK28" s="21"/>
      <c r="JBL28" s="21"/>
      <c r="JBM28" s="21"/>
      <c r="JBN28" s="21"/>
      <c r="JBO28" s="21"/>
      <c r="JBP28" s="21"/>
      <c r="JBQ28" s="21"/>
      <c r="JBR28" s="21"/>
      <c r="JBS28" s="21"/>
      <c r="JBT28" s="21"/>
      <c r="JBU28" s="21"/>
      <c r="JBV28" s="21"/>
      <c r="JBW28" s="21"/>
      <c r="JBX28" s="21"/>
      <c r="JBY28" s="21"/>
      <c r="JBZ28" s="21"/>
      <c r="JCA28" s="21"/>
      <c r="JCB28" s="21"/>
      <c r="JCC28" s="21"/>
      <c r="JCD28" s="21"/>
      <c r="JCE28" s="21"/>
      <c r="JCF28" s="21"/>
      <c r="JCG28" s="21"/>
      <c r="JCH28" s="21"/>
      <c r="JCI28" s="21"/>
      <c r="JCJ28" s="21"/>
      <c r="JCK28" s="21"/>
      <c r="JCL28" s="21"/>
      <c r="JCM28" s="21"/>
      <c r="JCN28" s="21"/>
      <c r="JCO28" s="21"/>
      <c r="JCP28" s="21"/>
      <c r="JCQ28" s="21"/>
      <c r="JCR28" s="21"/>
      <c r="JCS28" s="21"/>
      <c r="JCT28" s="21"/>
      <c r="JCU28" s="21"/>
      <c r="JCV28" s="21"/>
      <c r="JCW28" s="21"/>
      <c r="JCX28" s="21"/>
      <c r="JCY28" s="21"/>
      <c r="JCZ28" s="21"/>
      <c r="JDA28" s="21"/>
      <c r="JDB28" s="21"/>
      <c r="JDC28" s="21"/>
      <c r="JDD28" s="21"/>
      <c r="JDE28" s="21"/>
      <c r="JDF28" s="21"/>
      <c r="JDG28" s="21"/>
      <c r="JDH28" s="21"/>
      <c r="JDI28" s="21"/>
      <c r="JDJ28" s="21"/>
      <c r="JDK28" s="21"/>
      <c r="JDL28" s="21"/>
      <c r="JDM28" s="21"/>
      <c r="JDN28" s="21"/>
      <c r="JDO28" s="21"/>
      <c r="JDP28" s="21"/>
      <c r="JDQ28" s="21"/>
      <c r="JDR28" s="21"/>
      <c r="JDS28" s="21"/>
      <c r="JDT28" s="21"/>
      <c r="JDU28" s="21"/>
      <c r="JDV28" s="21"/>
      <c r="JDW28" s="21"/>
      <c r="JDX28" s="21"/>
      <c r="JDY28" s="21"/>
      <c r="JDZ28" s="21"/>
      <c r="JEA28" s="21"/>
      <c r="JEB28" s="21"/>
      <c r="JEC28" s="21"/>
      <c r="JED28" s="21"/>
      <c r="JEE28" s="21"/>
      <c r="JEF28" s="21"/>
      <c r="JEG28" s="21"/>
      <c r="JEH28" s="21"/>
      <c r="JEI28" s="21"/>
      <c r="JEJ28" s="21"/>
      <c r="JEK28" s="21"/>
      <c r="JEL28" s="21"/>
      <c r="JEM28" s="21"/>
      <c r="JEN28" s="21"/>
      <c r="JEO28" s="21"/>
      <c r="JEP28" s="21"/>
      <c r="JEQ28" s="21"/>
      <c r="JER28" s="21"/>
      <c r="JES28" s="21"/>
      <c r="JET28" s="21"/>
      <c r="JEU28" s="21"/>
      <c r="JEV28" s="21"/>
      <c r="JEW28" s="21"/>
      <c r="JEX28" s="21"/>
      <c r="JEY28" s="21"/>
      <c r="JEZ28" s="21"/>
      <c r="JFA28" s="21"/>
      <c r="JFB28" s="21"/>
      <c r="JFC28" s="21"/>
      <c r="JFD28" s="21"/>
      <c r="JFE28" s="21"/>
      <c r="JFF28" s="21"/>
      <c r="JFG28" s="21"/>
      <c r="JFH28" s="21"/>
      <c r="JFI28" s="21"/>
      <c r="JFJ28" s="21"/>
      <c r="JFK28" s="21"/>
      <c r="JFL28" s="21"/>
      <c r="JFM28" s="21"/>
      <c r="JFN28" s="21"/>
      <c r="JFO28" s="21"/>
      <c r="JFP28" s="21"/>
      <c r="JFQ28" s="21"/>
      <c r="JFR28" s="21"/>
      <c r="JFS28" s="21"/>
      <c r="JFT28" s="21"/>
      <c r="JFU28" s="21"/>
      <c r="JFV28" s="21"/>
      <c r="JFW28" s="21"/>
      <c r="JFX28" s="21"/>
      <c r="JFY28" s="21"/>
      <c r="JFZ28" s="21"/>
      <c r="JGA28" s="21"/>
      <c r="JGB28" s="21"/>
      <c r="JGC28" s="21"/>
      <c r="JGD28" s="21"/>
      <c r="JGE28" s="21"/>
      <c r="JGF28" s="21"/>
      <c r="JGG28" s="21"/>
      <c r="JGH28" s="21"/>
      <c r="JGI28" s="21"/>
      <c r="JGJ28" s="21"/>
      <c r="JGK28" s="21"/>
      <c r="JGL28" s="21"/>
      <c r="JGM28" s="21"/>
      <c r="JGN28" s="21"/>
      <c r="JGO28" s="21"/>
      <c r="JGP28" s="21"/>
      <c r="JGQ28" s="21"/>
      <c r="JGR28" s="21"/>
      <c r="JGS28" s="21"/>
      <c r="JGT28" s="21"/>
      <c r="JGU28" s="21"/>
      <c r="JGV28" s="21"/>
      <c r="JGW28" s="21"/>
      <c r="JGX28" s="21"/>
      <c r="JGY28" s="21"/>
      <c r="JGZ28" s="21"/>
      <c r="JHA28" s="21"/>
      <c r="JHB28" s="21"/>
      <c r="JHC28" s="21"/>
      <c r="JHD28" s="21"/>
      <c r="JHE28" s="21"/>
      <c r="JHF28" s="21"/>
      <c r="JHG28" s="21"/>
      <c r="JHH28" s="21"/>
      <c r="JHI28" s="21"/>
      <c r="JHJ28" s="21"/>
      <c r="JHK28" s="21"/>
      <c r="JHL28" s="21"/>
      <c r="JHM28" s="21"/>
      <c r="JHN28" s="21"/>
      <c r="JHO28" s="21"/>
      <c r="JHP28" s="21"/>
      <c r="JHQ28" s="21"/>
      <c r="JHR28" s="21"/>
      <c r="JHS28" s="21"/>
      <c r="JHT28" s="21"/>
      <c r="JHU28" s="21"/>
      <c r="JHV28" s="21"/>
      <c r="JHW28" s="21"/>
      <c r="JHX28" s="21"/>
      <c r="JHY28" s="21"/>
      <c r="JHZ28" s="21"/>
      <c r="JIA28" s="21"/>
      <c r="JIB28" s="21"/>
      <c r="JIC28" s="21"/>
      <c r="JID28" s="21"/>
      <c r="JIE28" s="21"/>
      <c r="JIF28" s="21"/>
      <c r="JIG28" s="21"/>
      <c r="JIH28" s="21"/>
      <c r="JII28" s="21"/>
      <c r="JIJ28" s="21"/>
      <c r="JIK28" s="21"/>
      <c r="JIL28" s="21"/>
      <c r="JIM28" s="21"/>
      <c r="JIN28" s="21"/>
      <c r="JIO28" s="21"/>
      <c r="JIP28" s="21"/>
      <c r="JIQ28" s="21"/>
      <c r="JIR28" s="21"/>
      <c r="JIS28" s="21"/>
      <c r="JIT28" s="21"/>
      <c r="JIU28" s="21"/>
      <c r="JIV28" s="21"/>
      <c r="JIW28" s="21"/>
      <c r="JIX28" s="21"/>
      <c r="JIY28" s="21"/>
      <c r="JIZ28" s="21"/>
      <c r="JJA28" s="21"/>
      <c r="JJB28" s="21"/>
      <c r="JJC28" s="21"/>
      <c r="JJD28" s="21"/>
      <c r="JJE28" s="21"/>
      <c r="JJF28" s="21"/>
      <c r="JJG28" s="21"/>
      <c r="JJH28" s="21"/>
      <c r="JJI28" s="21"/>
      <c r="JJJ28" s="21"/>
      <c r="JJK28" s="21"/>
      <c r="JJL28" s="21"/>
      <c r="JJM28" s="21"/>
      <c r="JJN28" s="21"/>
      <c r="JJO28" s="21"/>
      <c r="JJP28" s="21"/>
      <c r="JJQ28" s="21"/>
      <c r="JJR28" s="21"/>
      <c r="JJS28" s="21"/>
      <c r="JJT28" s="21"/>
      <c r="JJU28" s="21"/>
      <c r="JJV28" s="21"/>
      <c r="JJW28" s="21"/>
      <c r="JJX28" s="21"/>
      <c r="JJY28" s="21"/>
      <c r="JJZ28" s="21"/>
      <c r="JKA28" s="21"/>
      <c r="JKB28" s="21"/>
      <c r="JKC28" s="21"/>
      <c r="JKD28" s="21"/>
      <c r="JKE28" s="21"/>
      <c r="JKF28" s="21"/>
      <c r="JKG28" s="21"/>
      <c r="JKH28" s="21"/>
      <c r="JKI28" s="21"/>
      <c r="JKJ28" s="21"/>
      <c r="JKK28" s="21"/>
      <c r="JKL28" s="21"/>
      <c r="JKM28" s="21"/>
      <c r="JKN28" s="21"/>
      <c r="JKO28" s="21"/>
      <c r="JKP28" s="21"/>
      <c r="JKQ28" s="21"/>
      <c r="JKR28" s="21"/>
      <c r="JKS28" s="21"/>
      <c r="JKT28" s="21"/>
      <c r="JKU28" s="21"/>
      <c r="JKV28" s="21"/>
      <c r="JKW28" s="21"/>
      <c r="JKX28" s="21"/>
      <c r="JKY28" s="21"/>
      <c r="JKZ28" s="21"/>
      <c r="JLA28" s="21"/>
      <c r="JLB28" s="21"/>
      <c r="JLC28" s="21"/>
      <c r="JLD28" s="21"/>
      <c r="JLE28" s="21"/>
      <c r="JLF28" s="21"/>
      <c r="JLG28" s="21"/>
      <c r="JLH28" s="21"/>
      <c r="JLI28" s="21"/>
      <c r="JLJ28" s="21"/>
      <c r="JLK28" s="21"/>
      <c r="JLL28" s="21"/>
      <c r="JLM28" s="21"/>
      <c r="JLN28" s="21"/>
      <c r="JLO28" s="21"/>
      <c r="JLP28" s="21"/>
      <c r="JLQ28" s="21"/>
      <c r="JLR28" s="21"/>
      <c r="JLS28" s="21"/>
      <c r="JLT28" s="21"/>
      <c r="JLU28" s="21"/>
      <c r="JLV28" s="21"/>
      <c r="JLW28" s="21"/>
      <c r="JLX28" s="21"/>
      <c r="JLY28" s="21"/>
      <c r="JLZ28" s="21"/>
      <c r="JMA28" s="21"/>
      <c r="JMB28" s="21"/>
      <c r="JMC28" s="21"/>
      <c r="JMD28" s="21"/>
      <c r="JME28" s="21"/>
      <c r="JMF28" s="21"/>
      <c r="JMG28" s="21"/>
      <c r="JMH28" s="21"/>
      <c r="JMI28" s="21"/>
      <c r="JMJ28" s="21"/>
      <c r="JMK28" s="21"/>
      <c r="JML28" s="21"/>
      <c r="JMM28" s="21"/>
      <c r="JMN28" s="21"/>
      <c r="JMO28" s="21"/>
      <c r="JMP28" s="21"/>
      <c r="JMQ28" s="21"/>
      <c r="JMR28" s="21"/>
      <c r="JMS28" s="21"/>
      <c r="JMT28" s="21"/>
      <c r="JMU28" s="21"/>
      <c r="JMV28" s="21"/>
      <c r="JMW28" s="21"/>
      <c r="JMX28" s="21"/>
      <c r="JMY28" s="21"/>
      <c r="JMZ28" s="21"/>
      <c r="JNA28" s="21"/>
      <c r="JNB28" s="21"/>
      <c r="JNC28" s="21"/>
      <c r="JND28" s="21"/>
      <c r="JNE28" s="21"/>
      <c r="JNF28" s="21"/>
      <c r="JNG28" s="21"/>
      <c r="JNH28" s="21"/>
      <c r="JNI28" s="21"/>
      <c r="JNJ28" s="21"/>
      <c r="JNK28" s="21"/>
      <c r="JNL28" s="21"/>
      <c r="JNM28" s="21"/>
      <c r="JNN28" s="21"/>
      <c r="JNO28" s="21"/>
      <c r="JNP28" s="21"/>
      <c r="JNQ28" s="21"/>
      <c r="JNR28" s="21"/>
      <c r="JNS28" s="21"/>
      <c r="JNT28" s="21"/>
      <c r="JNU28" s="21"/>
      <c r="JNV28" s="21"/>
      <c r="JNW28" s="21"/>
      <c r="JNX28" s="21"/>
      <c r="JNY28" s="21"/>
      <c r="JNZ28" s="21"/>
      <c r="JOA28" s="21"/>
      <c r="JOB28" s="21"/>
      <c r="JOC28" s="21"/>
      <c r="JOD28" s="21"/>
      <c r="JOE28" s="21"/>
      <c r="JOF28" s="21"/>
      <c r="JOG28" s="21"/>
      <c r="JOH28" s="21"/>
      <c r="JOI28" s="21"/>
      <c r="JOJ28" s="21"/>
      <c r="JOK28" s="21"/>
      <c r="JOL28" s="21"/>
      <c r="JOM28" s="21"/>
      <c r="JON28" s="21"/>
      <c r="JOO28" s="21"/>
      <c r="JOP28" s="21"/>
      <c r="JOQ28" s="21"/>
      <c r="JOR28" s="21"/>
      <c r="JOS28" s="21"/>
      <c r="JOT28" s="21"/>
      <c r="JOU28" s="21"/>
      <c r="JOV28" s="21"/>
      <c r="JOW28" s="21"/>
      <c r="JOX28" s="21"/>
      <c r="JOY28" s="21"/>
      <c r="JOZ28" s="21"/>
      <c r="JPA28" s="21"/>
      <c r="JPB28" s="21"/>
      <c r="JPC28" s="21"/>
      <c r="JPD28" s="21"/>
      <c r="JPE28" s="21"/>
      <c r="JPF28" s="21"/>
      <c r="JPG28" s="21"/>
      <c r="JPH28" s="21"/>
      <c r="JPI28" s="21"/>
      <c r="JPJ28" s="21"/>
      <c r="JPK28" s="21"/>
      <c r="JPL28" s="21"/>
      <c r="JPM28" s="21"/>
      <c r="JPN28" s="21"/>
      <c r="JPO28" s="21"/>
      <c r="JPP28" s="21"/>
      <c r="JPQ28" s="21"/>
      <c r="JPR28" s="21"/>
      <c r="JPS28" s="21"/>
      <c r="JPT28" s="21"/>
      <c r="JPU28" s="21"/>
      <c r="JPV28" s="21"/>
      <c r="JPW28" s="21"/>
      <c r="JPX28" s="21"/>
      <c r="JPY28" s="21"/>
      <c r="JPZ28" s="21"/>
      <c r="JQA28" s="21"/>
      <c r="JQB28" s="21"/>
      <c r="JQC28" s="21"/>
      <c r="JQD28" s="21"/>
      <c r="JQE28" s="21"/>
      <c r="JQF28" s="21"/>
      <c r="JQG28" s="21"/>
      <c r="JQH28" s="21"/>
      <c r="JQI28" s="21"/>
      <c r="JQJ28" s="21"/>
      <c r="JQK28" s="21"/>
      <c r="JQL28" s="21"/>
      <c r="JQM28" s="21"/>
      <c r="JQN28" s="21"/>
      <c r="JQO28" s="21"/>
      <c r="JQP28" s="21"/>
      <c r="JQQ28" s="21"/>
      <c r="JQR28" s="21"/>
      <c r="JQS28" s="21"/>
      <c r="JQT28" s="21"/>
      <c r="JQU28" s="21"/>
      <c r="JQV28" s="21"/>
      <c r="JQW28" s="21"/>
      <c r="JQX28" s="21"/>
      <c r="JQY28" s="21"/>
      <c r="JQZ28" s="21"/>
      <c r="JRA28" s="21"/>
      <c r="JRB28" s="21"/>
      <c r="JRC28" s="21"/>
      <c r="JRD28" s="21"/>
      <c r="JRE28" s="21"/>
      <c r="JRF28" s="21"/>
      <c r="JRG28" s="21"/>
      <c r="JRH28" s="21"/>
      <c r="JRI28" s="21"/>
      <c r="JRJ28" s="21"/>
      <c r="JRK28" s="21"/>
      <c r="JRL28" s="21"/>
      <c r="JRM28" s="21"/>
      <c r="JRN28" s="21"/>
      <c r="JRO28" s="21"/>
      <c r="JRP28" s="21"/>
      <c r="JRQ28" s="21"/>
      <c r="JRR28" s="21"/>
      <c r="JRS28" s="21"/>
      <c r="JRT28" s="21"/>
      <c r="JRU28" s="21"/>
      <c r="JRV28" s="21"/>
      <c r="JRW28" s="21"/>
      <c r="JRX28" s="21"/>
      <c r="JRY28" s="21"/>
      <c r="JRZ28" s="21"/>
      <c r="JSA28" s="21"/>
      <c r="JSB28" s="21"/>
      <c r="JSC28" s="21"/>
      <c r="JSD28" s="21"/>
      <c r="JSE28" s="21"/>
      <c r="JSF28" s="21"/>
      <c r="JSG28" s="21"/>
      <c r="JSH28" s="21"/>
      <c r="JSI28" s="21"/>
      <c r="JSJ28" s="21"/>
      <c r="JSK28" s="21"/>
      <c r="JSL28" s="21"/>
      <c r="JSM28" s="21"/>
      <c r="JSN28" s="21"/>
      <c r="JSO28" s="21"/>
      <c r="JSP28" s="21"/>
      <c r="JSQ28" s="21"/>
      <c r="JSR28" s="21"/>
      <c r="JSS28" s="21"/>
      <c r="JST28" s="21"/>
      <c r="JSU28" s="21"/>
      <c r="JSV28" s="21"/>
      <c r="JSW28" s="21"/>
      <c r="JSX28" s="21"/>
      <c r="JSY28" s="21"/>
      <c r="JSZ28" s="21"/>
      <c r="JTA28" s="21"/>
      <c r="JTB28" s="21"/>
      <c r="JTC28" s="21"/>
      <c r="JTD28" s="21"/>
      <c r="JTE28" s="21"/>
      <c r="JTF28" s="21"/>
      <c r="JTG28" s="21"/>
      <c r="JTH28" s="21"/>
      <c r="JTI28" s="21"/>
      <c r="JTJ28" s="21"/>
      <c r="JTK28" s="21"/>
      <c r="JTL28" s="21"/>
      <c r="JTM28" s="21"/>
      <c r="JTN28" s="21"/>
      <c r="JTO28" s="21"/>
      <c r="JTP28" s="21"/>
      <c r="JTQ28" s="21"/>
      <c r="JTR28" s="21"/>
      <c r="JTS28" s="21"/>
      <c r="JTT28" s="21"/>
      <c r="JTU28" s="21"/>
      <c r="JTV28" s="21"/>
      <c r="JTW28" s="21"/>
      <c r="JTX28" s="21"/>
      <c r="JTY28" s="21"/>
      <c r="JTZ28" s="21"/>
      <c r="JUA28" s="21"/>
      <c r="JUB28" s="21"/>
      <c r="JUC28" s="21"/>
      <c r="JUD28" s="21"/>
      <c r="JUE28" s="21"/>
      <c r="JUF28" s="21"/>
      <c r="JUG28" s="21"/>
      <c r="JUH28" s="21"/>
      <c r="JUI28" s="21"/>
      <c r="JUJ28" s="21"/>
      <c r="JUK28" s="21"/>
      <c r="JUL28" s="21"/>
      <c r="JUM28" s="21"/>
      <c r="JUN28" s="21"/>
      <c r="JUO28" s="21"/>
      <c r="JUP28" s="21"/>
      <c r="JUQ28" s="21"/>
      <c r="JUR28" s="21"/>
      <c r="JUS28" s="21"/>
      <c r="JUT28" s="21"/>
      <c r="JUU28" s="21"/>
      <c r="JUV28" s="21"/>
      <c r="JUW28" s="21"/>
      <c r="JUX28" s="21"/>
      <c r="JUY28" s="21"/>
      <c r="JUZ28" s="21"/>
      <c r="JVA28" s="21"/>
      <c r="JVB28" s="21"/>
      <c r="JVC28" s="21"/>
      <c r="JVD28" s="21"/>
      <c r="JVE28" s="21"/>
      <c r="JVF28" s="21"/>
      <c r="JVG28" s="21"/>
      <c r="JVH28" s="21"/>
      <c r="JVI28" s="21"/>
      <c r="JVJ28" s="21"/>
      <c r="JVK28" s="21"/>
      <c r="JVL28" s="21"/>
      <c r="JVM28" s="21"/>
      <c r="JVN28" s="21"/>
      <c r="JVO28" s="21"/>
      <c r="JVP28" s="21"/>
      <c r="JVQ28" s="21"/>
      <c r="JVR28" s="21"/>
      <c r="JVS28" s="21"/>
      <c r="JVT28" s="21"/>
      <c r="JVU28" s="21"/>
      <c r="JVV28" s="21"/>
      <c r="JVW28" s="21"/>
      <c r="JVX28" s="21"/>
      <c r="JVY28" s="21"/>
      <c r="JVZ28" s="21"/>
      <c r="JWA28" s="21"/>
      <c r="JWB28" s="21"/>
      <c r="JWC28" s="21"/>
      <c r="JWD28" s="21"/>
      <c r="JWE28" s="21"/>
      <c r="JWF28" s="21"/>
      <c r="JWG28" s="21"/>
      <c r="JWH28" s="21"/>
      <c r="JWI28" s="21"/>
      <c r="JWJ28" s="21"/>
      <c r="JWK28" s="21"/>
      <c r="JWL28" s="21"/>
      <c r="JWM28" s="21"/>
      <c r="JWN28" s="21"/>
      <c r="JWO28" s="21"/>
      <c r="JWP28" s="21"/>
      <c r="JWQ28" s="21"/>
      <c r="JWR28" s="21"/>
      <c r="JWS28" s="21"/>
      <c r="JWT28" s="21"/>
      <c r="JWU28" s="21"/>
      <c r="JWV28" s="21"/>
      <c r="JWW28" s="21"/>
      <c r="JWX28" s="21"/>
      <c r="JWY28" s="21"/>
      <c r="JWZ28" s="21"/>
      <c r="JXA28" s="21"/>
      <c r="JXB28" s="21"/>
      <c r="JXC28" s="21"/>
      <c r="JXD28" s="21"/>
      <c r="JXE28" s="21"/>
      <c r="JXF28" s="21"/>
      <c r="JXG28" s="21"/>
      <c r="JXH28" s="21"/>
      <c r="JXI28" s="21"/>
      <c r="JXJ28" s="21"/>
      <c r="JXK28" s="21"/>
      <c r="JXL28" s="21"/>
      <c r="JXM28" s="21"/>
      <c r="JXN28" s="21"/>
      <c r="JXO28" s="21"/>
      <c r="JXP28" s="21"/>
      <c r="JXQ28" s="21"/>
      <c r="JXR28" s="21"/>
      <c r="JXS28" s="21"/>
      <c r="JXT28" s="21"/>
      <c r="JXU28" s="21"/>
      <c r="JXV28" s="21"/>
      <c r="JXW28" s="21"/>
      <c r="JXX28" s="21"/>
      <c r="JXY28" s="21"/>
      <c r="JXZ28" s="21"/>
      <c r="JYA28" s="21"/>
      <c r="JYB28" s="21"/>
      <c r="JYC28" s="21"/>
      <c r="JYD28" s="21"/>
      <c r="JYE28" s="21"/>
      <c r="JYF28" s="21"/>
      <c r="JYG28" s="21"/>
      <c r="JYH28" s="21"/>
      <c r="JYI28" s="21"/>
      <c r="JYJ28" s="21"/>
      <c r="JYK28" s="21"/>
      <c r="JYL28" s="21"/>
      <c r="JYM28" s="21"/>
      <c r="JYN28" s="21"/>
      <c r="JYO28" s="21"/>
      <c r="JYP28" s="21"/>
      <c r="JYQ28" s="21"/>
      <c r="JYR28" s="21"/>
      <c r="JYS28" s="21"/>
      <c r="JYT28" s="21"/>
      <c r="JYU28" s="21"/>
      <c r="JYV28" s="21"/>
      <c r="JYW28" s="21"/>
      <c r="JYX28" s="21"/>
      <c r="JYY28" s="21"/>
      <c r="JYZ28" s="21"/>
      <c r="JZA28" s="21"/>
      <c r="JZB28" s="21"/>
      <c r="JZC28" s="21"/>
      <c r="JZD28" s="21"/>
      <c r="JZE28" s="21"/>
      <c r="JZF28" s="21"/>
      <c r="JZG28" s="21"/>
      <c r="JZH28" s="21"/>
      <c r="JZI28" s="21"/>
      <c r="JZJ28" s="21"/>
      <c r="JZK28" s="21"/>
      <c r="JZL28" s="21"/>
      <c r="JZM28" s="21"/>
      <c r="JZN28" s="21"/>
      <c r="JZO28" s="21"/>
      <c r="JZP28" s="21"/>
      <c r="JZQ28" s="21"/>
      <c r="JZR28" s="21"/>
      <c r="JZS28" s="21"/>
      <c r="JZT28" s="21"/>
      <c r="JZU28" s="21"/>
      <c r="JZV28" s="21"/>
      <c r="JZW28" s="21"/>
      <c r="JZX28" s="21"/>
      <c r="JZY28" s="21"/>
      <c r="JZZ28" s="21"/>
      <c r="KAA28" s="21"/>
      <c r="KAB28" s="21"/>
      <c r="KAC28" s="21"/>
      <c r="KAD28" s="21"/>
      <c r="KAE28" s="21"/>
      <c r="KAF28" s="21"/>
      <c r="KAG28" s="21"/>
      <c r="KAH28" s="21"/>
      <c r="KAI28" s="21"/>
      <c r="KAJ28" s="21"/>
      <c r="KAK28" s="21"/>
      <c r="KAL28" s="21"/>
      <c r="KAM28" s="21"/>
      <c r="KAN28" s="21"/>
      <c r="KAO28" s="21"/>
      <c r="KAP28" s="21"/>
      <c r="KAQ28" s="21"/>
      <c r="KAR28" s="21"/>
      <c r="KAS28" s="21"/>
      <c r="KAT28" s="21"/>
      <c r="KAU28" s="21"/>
      <c r="KAV28" s="21"/>
      <c r="KAW28" s="21"/>
      <c r="KAX28" s="21"/>
      <c r="KAY28" s="21"/>
      <c r="KAZ28" s="21"/>
      <c r="KBA28" s="21"/>
      <c r="KBB28" s="21"/>
      <c r="KBC28" s="21"/>
      <c r="KBD28" s="21"/>
      <c r="KBE28" s="21"/>
      <c r="KBF28" s="21"/>
      <c r="KBG28" s="21"/>
      <c r="KBH28" s="21"/>
      <c r="KBI28" s="21"/>
      <c r="KBJ28" s="21"/>
      <c r="KBK28" s="21"/>
      <c r="KBL28" s="21"/>
      <c r="KBM28" s="21"/>
      <c r="KBN28" s="21"/>
      <c r="KBO28" s="21"/>
      <c r="KBP28" s="21"/>
      <c r="KBQ28" s="21"/>
      <c r="KBR28" s="21"/>
      <c r="KBS28" s="21"/>
      <c r="KBT28" s="21"/>
      <c r="KBU28" s="21"/>
      <c r="KBV28" s="21"/>
      <c r="KBW28" s="21"/>
      <c r="KBX28" s="21"/>
      <c r="KBY28" s="21"/>
      <c r="KBZ28" s="21"/>
      <c r="KCA28" s="21"/>
      <c r="KCB28" s="21"/>
      <c r="KCC28" s="21"/>
      <c r="KCD28" s="21"/>
      <c r="KCE28" s="21"/>
      <c r="KCF28" s="21"/>
      <c r="KCG28" s="21"/>
      <c r="KCH28" s="21"/>
      <c r="KCI28" s="21"/>
      <c r="KCJ28" s="21"/>
      <c r="KCK28" s="21"/>
      <c r="KCL28" s="21"/>
      <c r="KCM28" s="21"/>
      <c r="KCN28" s="21"/>
      <c r="KCO28" s="21"/>
      <c r="KCP28" s="21"/>
      <c r="KCQ28" s="21"/>
      <c r="KCR28" s="21"/>
      <c r="KCS28" s="21"/>
      <c r="KCT28" s="21"/>
      <c r="KCU28" s="21"/>
      <c r="KCV28" s="21"/>
      <c r="KCW28" s="21"/>
      <c r="KCX28" s="21"/>
      <c r="KCY28" s="21"/>
      <c r="KCZ28" s="21"/>
      <c r="KDA28" s="21"/>
      <c r="KDB28" s="21"/>
      <c r="KDC28" s="21"/>
      <c r="KDD28" s="21"/>
      <c r="KDE28" s="21"/>
      <c r="KDF28" s="21"/>
      <c r="KDG28" s="21"/>
      <c r="KDH28" s="21"/>
      <c r="KDI28" s="21"/>
      <c r="KDJ28" s="21"/>
      <c r="KDK28" s="21"/>
      <c r="KDL28" s="21"/>
      <c r="KDM28" s="21"/>
      <c r="KDN28" s="21"/>
      <c r="KDO28" s="21"/>
      <c r="KDP28" s="21"/>
      <c r="KDQ28" s="21"/>
      <c r="KDR28" s="21"/>
      <c r="KDS28" s="21"/>
      <c r="KDT28" s="21"/>
      <c r="KDU28" s="21"/>
      <c r="KDV28" s="21"/>
      <c r="KDW28" s="21"/>
      <c r="KDX28" s="21"/>
      <c r="KDY28" s="21"/>
      <c r="KDZ28" s="21"/>
      <c r="KEA28" s="21"/>
      <c r="KEB28" s="21"/>
      <c r="KEC28" s="21"/>
      <c r="KED28" s="21"/>
      <c r="KEE28" s="21"/>
      <c r="KEF28" s="21"/>
      <c r="KEG28" s="21"/>
      <c r="KEH28" s="21"/>
      <c r="KEI28" s="21"/>
      <c r="KEJ28" s="21"/>
      <c r="KEK28" s="21"/>
      <c r="KEL28" s="21"/>
      <c r="KEM28" s="21"/>
      <c r="KEN28" s="21"/>
      <c r="KEO28" s="21"/>
      <c r="KEP28" s="21"/>
      <c r="KEQ28" s="21"/>
      <c r="KER28" s="21"/>
      <c r="KES28" s="21"/>
      <c r="KET28" s="21"/>
      <c r="KEU28" s="21"/>
      <c r="KEV28" s="21"/>
      <c r="KEW28" s="21"/>
      <c r="KEX28" s="21"/>
      <c r="KEY28" s="21"/>
      <c r="KEZ28" s="21"/>
      <c r="KFA28" s="21"/>
      <c r="KFB28" s="21"/>
      <c r="KFC28" s="21"/>
      <c r="KFD28" s="21"/>
      <c r="KFE28" s="21"/>
      <c r="KFF28" s="21"/>
      <c r="KFG28" s="21"/>
      <c r="KFH28" s="21"/>
      <c r="KFI28" s="21"/>
      <c r="KFJ28" s="21"/>
      <c r="KFK28" s="21"/>
      <c r="KFL28" s="21"/>
      <c r="KFM28" s="21"/>
      <c r="KFN28" s="21"/>
      <c r="KFO28" s="21"/>
      <c r="KFP28" s="21"/>
      <c r="KFQ28" s="21"/>
      <c r="KFR28" s="21"/>
      <c r="KFS28" s="21"/>
      <c r="KFT28" s="21"/>
      <c r="KFU28" s="21"/>
      <c r="KFV28" s="21"/>
      <c r="KFW28" s="21"/>
      <c r="KFX28" s="21"/>
      <c r="KFY28" s="21"/>
      <c r="KFZ28" s="21"/>
      <c r="KGA28" s="21"/>
      <c r="KGB28" s="21"/>
      <c r="KGC28" s="21"/>
      <c r="KGD28" s="21"/>
      <c r="KGE28" s="21"/>
      <c r="KGF28" s="21"/>
      <c r="KGG28" s="21"/>
      <c r="KGH28" s="21"/>
      <c r="KGI28" s="21"/>
      <c r="KGJ28" s="21"/>
      <c r="KGK28" s="21"/>
      <c r="KGL28" s="21"/>
      <c r="KGM28" s="21"/>
      <c r="KGN28" s="21"/>
      <c r="KGO28" s="21"/>
      <c r="KGP28" s="21"/>
      <c r="KGQ28" s="21"/>
      <c r="KGR28" s="21"/>
      <c r="KGS28" s="21"/>
      <c r="KGT28" s="21"/>
      <c r="KGU28" s="21"/>
      <c r="KGV28" s="21"/>
      <c r="KGW28" s="21"/>
      <c r="KGX28" s="21"/>
      <c r="KGY28" s="21"/>
      <c r="KGZ28" s="21"/>
      <c r="KHA28" s="21"/>
      <c r="KHB28" s="21"/>
      <c r="KHC28" s="21"/>
      <c r="KHD28" s="21"/>
      <c r="KHE28" s="21"/>
      <c r="KHF28" s="21"/>
      <c r="KHG28" s="21"/>
      <c r="KHH28" s="21"/>
      <c r="KHI28" s="21"/>
      <c r="KHJ28" s="21"/>
      <c r="KHK28" s="21"/>
      <c r="KHL28" s="21"/>
      <c r="KHM28" s="21"/>
      <c r="KHN28" s="21"/>
      <c r="KHO28" s="21"/>
      <c r="KHP28" s="21"/>
      <c r="KHQ28" s="21"/>
      <c r="KHR28" s="21"/>
      <c r="KHS28" s="21"/>
      <c r="KHT28" s="21"/>
      <c r="KHU28" s="21"/>
      <c r="KHV28" s="21"/>
      <c r="KHW28" s="21"/>
      <c r="KHX28" s="21"/>
      <c r="KHY28" s="21"/>
      <c r="KHZ28" s="21"/>
      <c r="KIA28" s="21"/>
      <c r="KIB28" s="21"/>
      <c r="KIC28" s="21"/>
      <c r="KID28" s="21"/>
      <c r="KIE28" s="21"/>
      <c r="KIF28" s="21"/>
      <c r="KIG28" s="21"/>
      <c r="KIH28" s="21"/>
      <c r="KII28" s="21"/>
      <c r="KIJ28" s="21"/>
      <c r="KIK28" s="21"/>
      <c r="KIL28" s="21"/>
      <c r="KIM28" s="21"/>
      <c r="KIN28" s="21"/>
      <c r="KIO28" s="21"/>
      <c r="KIP28" s="21"/>
      <c r="KIQ28" s="21"/>
      <c r="KIR28" s="21"/>
      <c r="KIS28" s="21"/>
      <c r="KIT28" s="21"/>
      <c r="KIU28" s="21"/>
      <c r="KIV28" s="21"/>
      <c r="KIW28" s="21"/>
      <c r="KIX28" s="21"/>
      <c r="KIY28" s="21"/>
      <c r="KIZ28" s="21"/>
      <c r="KJA28" s="21"/>
      <c r="KJB28" s="21"/>
      <c r="KJC28" s="21"/>
      <c r="KJD28" s="21"/>
      <c r="KJE28" s="21"/>
      <c r="KJF28" s="21"/>
      <c r="KJG28" s="21"/>
      <c r="KJH28" s="21"/>
      <c r="KJI28" s="21"/>
      <c r="KJJ28" s="21"/>
      <c r="KJK28" s="21"/>
      <c r="KJL28" s="21"/>
      <c r="KJM28" s="21"/>
      <c r="KJN28" s="21"/>
      <c r="KJO28" s="21"/>
      <c r="KJP28" s="21"/>
      <c r="KJQ28" s="21"/>
      <c r="KJR28" s="21"/>
      <c r="KJS28" s="21"/>
      <c r="KJT28" s="21"/>
      <c r="KJU28" s="21"/>
      <c r="KJV28" s="21"/>
      <c r="KJW28" s="21"/>
      <c r="KJX28" s="21"/>
      <c r="KJY28" s="21"/>
      <c r="KJZ28" s="21"/>
      <c r="KKA28" s="21"/>
      <c r="KKB28" s="21"/>
      <c r="KKC28" s="21"/>
      <c r="KKD28" s="21"/>
      <c r="KKE28" s="21"/>
      <c r="KKF28" s="21"/>
      <c r="KKG28" s="21"/>
      <c r="KKH28" s="21"/>
      <c r="KKI28" s="21"/>
      <c r="KKJ28" s="21"/>
      <c r="KKK28" s="21"/>
      <c r="KKL28" s="21"/>
      <c r="KKM28" s="21"/>
      <c r="KKN28" s="21"/>
      <c r="KKO28" s="21"/>
      <c r="KKP28" s="21"/>
      <c r="KKQ28" s="21"/>
      <c r="KKR28" s="21"/>
      <c r="KKS28" s="21"/>
      <c r="KKT28" s="21"/>
      <c r="KKU28" s="21"/>
      <c r="KKV28" s="21"/>
      <c r="KKW28" s="21"/>
      <c r="KKX28" s="21"/>
      <c r="KKY28" s="21"/>
      <c r="KKZ28" s="21"/>
      <c r="KLA28" s="21"/>
      <c r="KLB28" s="21"/>
      <c r="KLC28" s="21"/>
      <c r="KLD28" s="21"/>
      <c r="KLE28" s="21"/>
      <c r="KLF28" s="21"/>
      <c r="KLG28" s="21"/>
      <c r="KLH28" s="21"/>
      <c r="KLI28" s="21"/>
      <c r="KLJ28" s="21"/>
      <c r="KLK28" s="21"/>
      <c r="KLL28" s="21"/>
      <c r="KLM28" s="21"/>
      <c r="KLN28" s="21"/>
      <c r="KLO28" s="21"/>
      <c r="KLP28" s="21"/>
      <c r="KLQ28" s="21"/>
      <c r="KLR28" s="21"/>
      <c r="KLS28" s="21"/>
      <c r="KLT28" s="21"/>
      <c r="KLU28" s="21"/>
      <c r="KLV28" s="21"/>
      <c r="KLW28" s="21"/>
      <c r="KLX28" s="21"/>
      <c r="KLY28" s="21"/>
      <c r="KLZ28" s="21"/>
      <c r="KMA28" s="21"/>
      <c r="KMB28" s="21"/>
      <c r="KMC28" s="21"/>
      <c r="KMD28" s="21"/>
      <c r="KME28" s="21"/>
      <c r="KMF28" s="21"/>
      <c r="KMG28" s="21"/>
      <c r="KMH28" s="21"/>
      <c r="KMI28" s="21"/>
      <c r="KMJ28" s="21"/>
      <c r="KMK28" s="21"/>
      <c r="KML28" s="21"/>
      <c r="KMM28" s="21"/>
      <c r="KMN28" s="21"/>
      <c r="KMO28" s="21"/>
      <c r="KMP28" s="21"/>
      <c r="KMQ28" s="21"/>
      <c r="KMR28" s="21"/>
      <c r="KMS28" s="21"/>
      <c r="KMT28" s="21"/>
      <c r="KMU28" s="21"/>
      <c r="KMV28" s="21"/>
      <c r="KMW28" s="21"/>
      <c r="KMX28" s="21"/>
      <c r="KMY28" s="21"/>
      <c r="KMZ28" s="21"/>
      <c r="KNA28" s="21"/>
      <c r="KNB28" s="21"/>
      <c r="KNC28" s="21"/>
      <c r="KND28" s="21"/>
      <c r="KNE28" s="21"/>
      <c r="KNF28" s="21"/>
      <c r="KNG28" s="21"/>
      <c r="KNH28" s="21"/>
      <c r="KNI28" s="21"/>
      <c r="KNJ28" s="21"/>
      <c r="KNK28" s="21"/>
      <c r="KNL28" s="21"/>
      <c r="KNM28" s="21"/>
      <c r="KNN28" s="21"/>
      <c r="KNO28" s="21"/>
      <c r="KNP28" s="21"/>
      <c r="KNQ28" s="21"/>
      <c r="KNR28" s="21"/>
      <c r="KNS28" s="21"/>
      <c r="KNT28" s="21"/>
      <c r="KNU28" s="21"/>
      <c r="KNV28" s="21"/>
      <c r="KNW28" s="21"/>
      <c r="KNX28" s="21"/>
      <c r="KNY28" s="21"/>
      <c r="KNZ28" s="21"/>
      <c r="KOA28" s="21"/>
      <c r="KOB28" s="21"/>
      <c r="KOC28" s="21"/>
      <c r="KOD28" s="21"/>
      <c r="KOE28" s="21"/>
      <c r="KOF28" s="21"/>
      <c r="KOG28" s="21"/>
      <c r="KOH28" s="21"/>
      <c r="KOI28" s="21"/>
      <c r="KOJ28" s="21"/>
      <c r="KOK28" s="21"/>
      <c r="KOL28" s="21"/>
      <c r="KOM28" s="21"/>
      <c r="KON28" s="21"/>
      <c r="KOO28" s="21"/>
      <c r="KOP28" s="21"/>
      <c r="KOQ28" s="21"/>
      <c r="KOR28" s="21"/>
      <c r="KOS28" s="21"/>
      <c r="KOT28" s="21"/>
      <c r="KOU28" s="21"/>
      <c r="KOV28" s="21"/>
      <c r="KOW28" s="21"/>
      <c r="KOX28" s="21"/>
      <c r="KOY28" s="21"/>
      <c r="KOZ28" s="21"/>
      <c r="KPA28" s="21"/>
      <c r="KPB28" s="21"/>
      <c r="KPC28" s="21"/>
      <c r="KPD28" s="21"/>
      <c r="KPE28" s="21"/>
      <c r="KPF28" s="21"/>
      <c r="KPG28" s="21"/>
      <c r="KPH28" s="21"/>
      <c r="KPI28" s="21"/>
      <c r="KPJ28" s="21"/>
      <c r="KPK28" s="21"/>
      <c r="KPL28" s="21"/>
      <c r="KPM28" s="21"/>
      <c r="KPN28" s="21"/>
      <c r="KPO28" s="21"/>
      <c r="KPP28" s="21"/>
      <c r="KPQ28" s="21"/>
      <c r="KPR28" s="21"/>
      <c r="KPS28" s="21"/>
      <c r="KPT28" s="21"/>
      <c r="KPU28" s="21"/>
      <c r="KPV28" s="21"/>
      <c r="KPW28" s="21"/>
      <c r="KPX28" s="21"/>
      <c r="KPY28" s="21"/>
      <c r="KPZ28" s="21"/>
      <c r="KQA28" s="21"/>
      <c r="KQB28" s="21"/>
      <c r="KQC28" s="21"/>
      <c r="KQD28" s="21"/>
      <c r="KQE28" s="21"/>
      <c r="KQF28" s="21"/>
      <c r="KQG28" s="21"/>
      <c r="KQH28" s="21"/>
      <c r="KQI28" s="21"/>
      <c r="KQJ28" s="21"/>
      <c r="KQK28" s="21"/>
      <c r="KQL28" s="21"/>
      <c r="KQM28" s="21"/>
      <c r="KQN28" s="21"/>
      <c r="KQO28" s="21"/>
      <c r="KQP28" s="21"/>
      <c r="KQQ28" s="21"/>
      <c r="KQR28" s="21"/>
      <c r="KQS28" s="21"/>
      <c r="KQT28" s="21"/>
      <c r="KQU28" s="21"/>
      <c r="KQV28" s="21"/>
      <c r="KQW28" s="21"/>
      <c r="KQX28" s="21"/>
      <c r="KQY28" s="21"/>
      <c r="KQZ28" s="21"/>
      <c r="KRA28" s="21"/>
      <c r="KRB28" s="21"/>
      <c r="KRC28" s="21"/>
      <c r="KRD28" s="21"/>
      <c r="KRE28" s="21"/>
      <c r="KRF28" s="21"/>
      <c r="KRG28" s="21"/>
      <c r="KRH28" s="21"/>
      <c r="KRI28" s="21"/>
      <c r="KRJ28" s="21"/>
      <c r="KRK28" s="21"/>
      <c r="KRL28" s="21"/>
      <c r="KRM28" s="21"/>
      <c r="KRN28" s="21"/>
      <c r="KRO28" s="21"/>
      <c r="KRP28" s="21"/>
      <c r="KRQ28" s="21"/>
      <c r="KRR28" s="21"/>
      <c r="KRS28" s="21"/>
      <c r="KRT28" s="21"/>
      <c r="KRU28" s="21"/>
      <c r="KRV28" s="21"/>
      <c r="KRW28" s="21"/>
      <c r="KRX28" s="21"/>
      <c r="KRY28" s="21"/>
      <c r="KRZ28" s="21"/>
      <c r="KSA28" s="21"/>
      <c r="KSB28" s="21"/>
      <c r="KSC28" s="21"/>
      <c r="KSD28" s="21"/>
      <c r="KSE28" s="21"/>
      <c r="KSF28" s="21"/>
      <c r="KSG28" s="21"/>
      <c r="KSH28" s="21"/>
      <c r="KSI28" s="21"/>
      <c r="KSJ28" s="21"/>
      <c r="KSK28" s="21"/>
      <c r="KSL28" s="21"/>
      <c r="KSM28" s="21"/>
      <c r="KSN28" s="21"/>
      <c r="KSO28" s="21"/>
      <c r="KSP28" s="21"/>
      <c r="KSQ28" s="21"/>
      <c r="KSR28" s="21"/>
      <c r="KSS28" s="21"/>
      <c r="KST28" s="21"/>
      <c r="KSU28" s="21"/>
      <c r="KSV28" s="21"/>
      <c r="KSW28" s="21"/>
      <c r="KSX28" s="21"/>
      <c r="KSY28" s="21"/>
      <c r="KSZ28" s="21"/>
      <c r="KTA28" s="21"/>
      <c r="KTB28" s="21"/>
      <c r="KTC28" s="21"/>
      <c r="KTD28" s="21"/>
      <c r="KTE28" s="21"/>
      <c r="KTF28" s="21"/>
      <c r="KTG28" s="21"/>
      <c r="KTH28" s="21"/>
      <c r="KTI28" s="21"/>
      <c r="KTJ28" s="21"/>
      <c r="KTK28" s="21"/>
      <c r="KTL28" s="21"/>
      <c r="KTM28" s="21"/>
      <c r="KTN28" s="21"/>
      <c r="KTO28" s="21"/>
      <c r="KTP28" s="21"/>
      <c r="KTQ28" s="21"/>
      <c r="KTR28" s="21"/>
      <c r="KTS28" s="21"/>
      <c r="KTT28" s="21"/>
      <c r="KTU28" s="21"/>
      <c r="KTV28" s="21"/>
      <c r="KTW28" s="21"/>
      <c r="KTX28" s="21"/>
      <c r="KTY28" s="21"/>
      <c r="KTZ28" s="21"/>
      <c r="KUA28" s="21"/>
      <c r="KUB28" s="21"/>
      <c r="KUC28" s="21"/>
      <c r="KUD28" s="21"/>
      <c r="KUE28" s="21"/>
      <c r="KUF28" s="21"/>
      <c r="KUG28" s="21"/>
      <c r="KUH28" s="21"/>
      <c r="KUI28" s="21"/>
      <c r="KUJ28" s="21"/>
      <c r="KUK28" s="21"/>
      <c r="KUL28" s="21"/>
      <c r="KUM28" s="21"/>
      <c r="KUN28" s="21"/>
      <c r="KUO28" s="21"/>
      <c r="KUP28" s="21"/>
      <c r="KUQ28" s="21"/>
      <c r="KUR28" s="21"/>
      <c r="KUS28" s="21"/>
      <c r="KUT28" s="21"/>
      <c r="KUU28" s="21"/>
      <c r="KUV28" s="21"/>
      <c r="KUW28" s="21"/>
      <c r="KUX28" s="21"/>
      <c r="KUY28" s="21"/>
      <c r="KUZ28" s="21"/>
      <c r="KVA28" s="21"/>
      <c r="KVB28" s="21"/>
      <c r="KVC28" s="21"/>
      <c r="KVD28" s="21"/>
      <c r="KVE28" s="21"/>
      <c r="KVF28" s="21"/>
      <c r="KVG28" s="21"/>
      <c r="KVH28" s="21"/>
      <c r="KVI28" s="21"/>
      <c r="KVJ28" s="21"/>
      <c r="KVK28" s="21"/>
      <c r="KVL28" s="21"/>
      <c r="KVM28" s="21"/>
      <c r="KVN28" s="21"/>
      <c r="KVO28" s="21"/>
      <c r="KVP28" s="21"/>
      <c r="KVQ28" s="21"/>
      <c r="KVR28" s="21"/>
      <c r="KVS28" s="21"/>
      <c r="KVT28" s="21"/>
      <c r="KVU28" s="21"/>
      <c r="KVV28" s="21"/>
      <c r="KVW28" s="21"/>
      <c r="KVX28" s="21"/>
      <c r="KVY28" s="21"/>
      <c r="KVZ28" s="21"/>
      <c r="KWA28" s="21"/>
      <c r="KWB28" s="21"/>
      <c r="KWC28" s="21"/>
      <c r="KWD28" s="21"/>
      <c r="KWE28" s="21"/>
      <c r="KWF28" s="21"/>
      <c r="KWG28" s="21"/>
      <c r="KWH28" s="21"/>
      <c r="KWI28" s="21"/>
      <c r="KWJ28" s="21"/>
      <c r="KWK28" s="21"/>
      <c r="KWL28" s="21"/>
      <c r="KWM28" s="21"/>
      <c r="KWN28" s="21"/>
      <c r="KWO28" s="21"/>
      <c r="KWP28" s="21"/>
      <c r="KWQ28" s="21"/>
      <c r="KWR28" s="21"/>
      <c r="KWS28" s="21"/>
      <c r="KWT28" s="21"/>
      <c r="KWU28" s="21"/>
      <c r="KWV28" s="21"/>
      <c r="KWW28" s="21"/>
      <c r="KWX28" s="21"/>
      <c r="KWY28" s="21"/>
      <c r="KWZ28" s="21"/>
      <c r="KXA28" s="21"/>
      <c r="KXB28" s="21"/>
      <c r="KXC28" s="21"/>
      <c r="KXD28" s="21"/>
      <c r="KXE28" s="21"/>
      <c r="KXF28" s="21"/>
      <c r="KXG28" s="21"/>
      <c r="KXH28" s="21"/>
      <c r="KXI28" s="21"/>
      <c r="KXJ28" s="21"/>
      <c r="KXK28" s="21"/>
      <c r="KXL28" s="21"/>
      <c r="KXM28" s="21"/>
      <c r="KXN28" s="21"/>
      <c r="KXO28" s="21"/>
      <c r="KXP28" s="21"/>
      <c r="KXQ28" s="21"/>
      <c r="KXR28" s="21"/>
      <c r="KXS28" s="21"/>
      <c r="KXT28" s="21"/>
      <c r="KXU28" s="21"/>
      <c r="KXV28" s="21"/>
      <c r="KXW28" s="21"/>
      <c r="KXX28" s="21"/>
      <c r="KXY28" s="21"/>
      <c r="KXZ28" s="21"/>
      <c r="KYA28" s="21"/>
      <c r="KYB28" s="21"/>
      <c r="KYC28" s="21"/>
      <c r="KYD28" s="21"/>
      <c r="KYE28" s="21"/>
      <c r="KYF28" s="21"/>
      <c r="KYG28" s="21"/>
      <c r="KYH28" s="21"/>
      <c r="KYI28" s="21"/>
      <c r="KYJ28" s="21"/>
      <c r="KYK28" s="21"/>
      <c r="KYL28" s="21"/>
      <c r="KYM28" s="21"/>
      <c r="KYN28" s="21"/>
      <c r="KYO28" s="21"/>
      <c r="KYP28" s="21"/>
      <c r="KYQ28" s="21"/>
      <c r="KYR28" s="21"/>
      <c r="KYS28" s="21"/>
      <c r="KYT28" s="21"/>
      <c r="KYU28" s="21"/>
      <c r="KYV28" s="21"/>
      <c r="KYW28" s="21"/>
      <c r="KYX28" s="21"/>
      <c r="KYY28" s="21"/>
      <c r="KYZ28" s="21"/>
      <c r="KZA28" s="21"/>
      <c r="KZB28" s="21"/>
      <c r="KZC28" s="21"/>
      <c r="KZD28" s="21"/>
      <c r="KZE28" s="21"/>
      <c r="KZF28" s="21"/>
      <c r="KZG28" s="21"/>
      <c r="KZH28" s="21"/>
      <c r="KZI28" s="21"/>
      <c r="KZJ28" s="21"/>
      <c r="KZK28" s="21"/>
      <c r="KZL28" s="21"/>
      <c r="KZM28" s="21"/>
      <c r="KZN28" s="21"/>
      <c r="KZO28" s="21"/>
      <c r="KZP28" s="21"/>
      <c r="KZQ28" s="21"/>
      <c r="KZR28" s="21"/>
      <c r="KZS28" s="21"/>
      <c r="KZT28" s="21"/>
      <c r="KZU28" s="21"/>
      <c r="KZV28" s="21"/>
      <c r="KZW28" s="21"/>
      <c r="KZX28" s="21"/>
      <c r="KZY28" s="21"/>
      <c r="KZZ28" s="21"/>
      <c r="LAA28" s="21"/>
      <c r="LAB28" s="21"/>
      <c r="LAC28" s="21"/>
      <c r="LAD28" s="21"/>
      <c r="LAE28" s="21"/>
      <c r="LAF28" s="21"/>
      <c r="LAG28" s="21"/>
      <c r="LAH28" s="21"/>
      <c r="LAI28" s="21"/>
      <c r="LAJ28" s="21"/>
      <c r="LAK28" s="21"/>
      <c r="LAL28" s="21"/>
      <c r="LAM28" s="21"/>
      <c r="LAN28" s="21"/>
      <c r="LAO28" s="21"/>
      <c r="LAP28" s="21"/>
      <c r="LAQ28" s="21"/>
      <c r="LAR28" s="21"/>
      <c r="LAS28" s="21"/>
      <c r="LAT28" s="21"/>
      <c r="LAU28" s="21"/>
      <c r="LAV28" s="21"/>
      <c r="LAW28" s="21"/>
      <c r="LAX28" s="21"/>
      <c r="LAY28" s="21"/>
      <c r="LAZ28" s="21"/>
      <c r="LBA28" s="21"/>
      <c r="LBB28" s="21"/>
      <c r="LBC28" s="21"/>
      <c r="LBD28" s="21"/>
      <c r="LBE28" s="21"/>
      <c r="LBF28" s="21"/>
      <c r="LBG28" s="21"/>
      <c r="LBH28" s="21"/>
      <c r="LBI28" s="21"/>
      <c r="LBJ28" s="21"/>
      <c r="LBK28" s="21"/>
      <c r="LBL28" s="21"/>
      <c r="LBM28" s="21"/>
      <c r="LBN28" s="21"/>
      <c r="LBO28" s="21"/>
      <c r="LBP28" s="21"/>
      <c r="LBQ28" s="21"/>
      <c r="LBR28" s="21"/>
      <c r="LBS28" s="21"/>
      <c r="LBT28" s="21"/>
      <c r="LBU28" s="21"/>
      <c r="LBV28" s="21"/>
      <c r="LBW28" s="21"/>
      <c r="LBX28" s="21"/>
      <c r="LBY28" s="21"/>
      <c r="LBZ28" s="21"/>
      <c r="LCA28" s="21"/>
      <c r="LCB28" s="21"/>
      <c r="LCC28" s="21"/>
      <c r="LCD28" s="21"/>
      <c r="LCE28" s="21"/>
      <c r="LCF28" s="21"/>
      <c r="LCG28" s="21"/>
      <c r="LCH28" s="21"/>
      <c r="LCI28" s="21"/>
      <c r="LCJ28" s="21"/>
      <c r="LCK28" s="21"/>
      <c r="LCL28" s="21"/>
      <c r="LCM28" s="21"/>
      <c r="LCN28" s="21"/>
      <c r="LCO28" s="21"/>
      <c r="LCP28" s="21"/>
      <c r="LCQ28" s="21"/>
      <c r="LCR28" s="21"/>
      <c r="LCS28" s="21"/>
      <c r="LCT28" s="21"/>
      <c r="LCU28" s="21"/>
      <c r="LCV28" s="21"/>
      <c r="LCW28" s="21"/>
      <c r="LCX28" s="21"/>
      <c r="LCY28" s="21"/>
      <c r="LCZ28" s="21"/>
      <c r="LDA28" s="21"/>
      <c r="LDB28" s="21"/>
      <c r="LDC28" s="21"/>
      <c r="LDD28" s="21"/>
      <c r="LDE28" s="21"/>
      <c r="LDF28" s="21"/>
      <c r="LDG28" s="21"/>
      <c r="LDH28" s="21"/>
      <c r="LDI28" s="21"/>
      <c r="LDJ28" s="21"/>
      <c r="LDK28" s="21"/>
      <c r="LDL28" s="21"/>
      <c r="LDM28" s="21"/>
      <c r="LDN28" s="21"/>
      <c r="LDO28" s="21"/>
      <c r="LDP28" s="21"/>
      <c r="LDQ28" s="21"/>
      <c r="LDR28" s="21"/>
      <c r="LDS28" s="21"/>
      <c r="LDT28" s="21"/>
      <c r="LDU28" s="21"/>
      <c r="LDV28" s="21"/>
      <c r="LDW28" s="21"/>
      <c r="LDX28" s="21"/>
      <c r="LDY28" s="21"/>
      <c r="LDZ28" s="21"/>
      <c r="LEA28" s="21"/>
      <c r="LEB28" s="21"/>
      <c r="LEC28" s="21"/>
      <c r="LED28" s="21"/>
      <c r="LEE28" s="21"/>
      <c r="LEF28" s="21"/>
      <c r="LEG28" s="21"/>
      <c r="LEH28" s="21"/>
      <c r="LEI28" s="21"/>
      <c r="LEJ28" s="21"/>
      <c r="LEK28" s="21"/>
      <c r="LEL28" s="21"/>
      <c r="LEM28" s="21"/>
      <c r="LEN28" s="21"/>
      <c r="LEO28" s="21"/>
      <c r="LEP28" s="21"/>
      <c r="LEQ28" s="21"/>
      <c r="LER28" s="21"/>
      <c r="LES28" s="21"/>
      <c r="LET28" s="21"/>
      <c r="LEU28" s="21"/>
      <c r="LEV28" s="21"/>
      <c r="LEW28" s="21"/>
      <c r="LEX28" s="21"/>
      <c r="LEY28" s="21"/>
      <c r="LEZ28" s="21"/>
      <c r="LFA28" s="21"/>
      <c r="LFB28" s="21"/>
      <c r="LFC28" s="21"/>
      <c r="LFD28" s="21"/>
      <c r="LFE28" s="21"/>
      <c r="LFF28" s="21"/>
      <c r="LFG28" s="21"/>
      <c r="LFH28" s="21"/>
      <c r="LFI28" s="21"/>
      <c r="LFJ28" s="21"/>
      <c r="LFK28" s="21"/>
      <c r="LFL28" s="21"/>
      <c r="LFM28" s="21"/>
      <c r="LFN28" s="21"/>
      <c r="LFO28" s="21"/>
      <c r="LFP28" s="21"/>
      <c r="LFQ28" s="21"/>
      <c r="LFR28" s="21"/>
      <c r="LFS28" s="21"/>
      <c r="LFT28" s="21"/>
      <c r="LFU28" s="21"/>
      <c r="LFV28" s="21"/>
      <c r="LFW28" s="21"/>
      <c r="LFX28" s="21"/>
      <c r="LFY28" s="21"/>
      <c r="LFZ28" s="21"/>
      <c r="LGA28" s="21"/>
      <c r="LGB28" s="21"/>
      <c r="LGC28" s="21"/>
      <c r="LGD28" s="21"/>
      <c r="LGE28" s="21"/>
      <c r="LGF28" s="21"/>
      <c r="LGG28" s="21"/>
      <c r="LGH28" s="21"/>
      <c r="LGI28" s="21"/>
      <c r="LGJ28" s="21"/>
      <c r="LGK28" s="21"/>
      <c r="LGL28" s="21"/>
      <c r="LGM28" s="21"/>
      <c r="LGN28" s="21"/>
      <c r="LGO28" s="21"/>
      <c r="LGP28" s="21"/>
      <c r="LGQ28" s="21"/>
      <c r="LGR28" s="21"/>
      <c r="LGS28" s="21"/>
      <c r="LGT28" s="21"/>
      <c r="LGU28" s="21"/>
      <c r="LGV28" s="21"/>
      <c r="LGW28" s="21"/>
      <c r="LGX28" s="21"/>
      <c r="LGY28" s="21"/>
      <c r="LGZ28" s="21"/>
      <c r="LHA28" s="21"/>
      <c r="LHB28" s="21"/>
      <c r="LHC28" s="21"/>
      <c r="LHD28" s="21"/>
      <c r="LHE28" s="21"/>
      <c r="LHF28" s="21"/>
      <c r="LHG28" s="21"/>
      <c r="LHH28" s="21"/>
      <c r="LHI28" s="21"/>
      <c r="LHJ28" s="21"/>
      <c r="LHK28" s="21"/>
      <c r="LHL28" s="21"/>
      <c r="LHM28" s="21"/>
      <c r="LHN28" s="21"/>
      <c r="LHO28" s="21"/>
      <c r="LHP28" s="21"/>
      <c r="LHQ28" s="21"/>
      <c r="LHR28" s="21"/>
      <c r="LHS28" s="21"/>
      <c r="LHT28" s="21"/>
      <c r="LHU28" s="21"/>
      <c r="LHV28" s="21"/>
      <c r="LHW28" s="21"/>
      <c r="LHX28" s="21"/>
      <c r="LHY28" s="21"/>
      <c r="LHZ28" s="21"/>
      <c r="LIA28" s="21"/>
      <c r="LIB28" s="21"/>
      <c r="LIC28" s="21"/>
      <c r="LID28" s="21"/>
      <c r="LIE28" s="21"/>
      <c r="LIF28" s="21"/>
      <c r="LIG28" s="21"/>
      <c r="LIH28" s="21"/>
      <c r="LII28" s="21"/>
      <c r="LIJ28" s="21"/>
      <c r="LIK28" s="21"/>
      <c r="LIL28" s="21"/>
      <c r="LIM28" s="21"/>
      <c r="LIN28" s="21"/>
      <c r="LIO28" s="21"/>
      <c r="LIP28" s="21"/>
      <c r="LIQ28" s="21"/>
      <c r="LIR28" s="21"/>
      <c r="LIS28" s="21"/>
      <c r="LIT28" s="21"/>
      <c r="LIU28" s="21"/>
      <c r="LIV28" s="21"/>
      <c r="LIW28" s="21"/>
      <c r="LIX28" s="21"/>
      <c r="LIY28" s="21"/>
      <c r="LIZ28" s="21"/>
      <c r="LJA28" s="21"/>
      <c r="LJB28" s="21"/>
      <c r="LJC28" s="21"/>
      <c r="LJD28" s="21"/>
      <c r="LJE28" s="21"/>
      <c r="LJF28" s="21"/>
      <c r="LJG28" s="21"/>
      <c r="LJH28" s="21"/>
      <c r="LJI28" s="21"/>
      <c r="LJJ28" s="21"/>
      <c r="LJK28" s="21"/>
      <c r="LJL28" s="21"/>
      <c r="LJM28" s="21"/>
      <c r="LJN28" s="21"/>
      <c r="LJO28" s="21"/>
      <c r="LJP28" s="21"/>
      <c r="LJQ28" s="21"/>
      <c r="LJR28" s="21"/>
      <c r="LJS28" s="21"/>
      <c r="LJT28" s="21"/>
      <c r="LJU28" s="21"/>
      <c r="LJV28" s="21"/>
      <c r="LJW28" s="21"/>
      <c r="LJX28" s="21"/>
      <c r="LJY28" s="21"/>
      <c r="LJZ28" s="21"/>
      <c r="LKA28" s="21"/>
      <c r="LKB28" s="21"/>
      <c r="LKC28" s="21"/>
      <c r="LKD28" s="21"/>
      <c r="LKE28" s="21"/>
      <c r="LKF28" s="21"/>
      <c r="LKG28" s="21"/>
      <c r="LKH28" s="21"/>
      <c r="LKI28" s="21"/>
      <c r="LKJ28" s="21"/>
      <c r="LKK28" s="21"/>
      <c r="LKL28" s="21"/>
      <c r="LKM28" s="21"/>
      <c r="LKN28" s="21"/>
      <c r="LKO28" s="21"/>
      <c r="LKP28" s="21"/>
      <c r="LKQ28" s="21"/>
      <c r="LKR28" s="21"/>
      <c r="LKS28" s="21"/>
      <c r="LKT28" s="21"/>
      <c r="LKU28" s="21"/>
      <c r="LKV28" s="21"/>
      <c r="LKW28" s="21"/>
      <c r="LKX28" s="21"/>
      <c r="LKY28" s="21"/>
      <c r="LKZ28" s="21"/>
      <c r="LLA28" s="21"/>
      <c r="LLB28" s="21"/>
      <c r="LLC28" s="21"/>
      <c r="LLD28" s="21"/>
      <c r="LLE28" s="21"/>
      <c r="LLF28" s="21"/>
      <c r="LLG28" s="21"/>
      <c r="LLH28" s="21"/>
      <c r="LLI28" s="21"/>
      <c r="LLJ28" s="21"/>
      <c r="LLK28" s="21"/>
      <c r="LLL28" s="21"/>
      <c r="LLM28" s="21"/>
      <c r="LLN28" s="21"/>
      <c r="LLO28" s="21"/>
      <c r="LLP28" s="21"/>
      <c r="LLQ28" s="21"/>
      <c r="LLR28" s="21"/>
      <c r="LLS28" s="21"/>
      <c r="LLT28" s="21"/>
      <c r="LLU28" s="21"/>
      <c r="LLV28" s="21"/>
      <c r="LLW28" s="21"/>
      <c r="LLX28" s="21"/>
      <c r="LLY28" s="21"/>
      <c r="LLZ28" s="21"/>
      <c r="LMA28" s="21"/>
      <c r="LMB28" s="21"/>
      <c r="LMC28" s="21"/>
      <c r="LMD28" s="21"/>
      <c r="LME28" s="21"/>
      <c r="LMF28" s="21"/>
      <c r="LMG28" s="21"/>
      <c r="LMH28" s="21"/>
      <c r="LMI28" s="21"/>
      <c r="LMJ28" s="21"/>
      <c r="LMK28" s="21"/>
      <c r="LML28" s="21"/>
      <c r="LMM28" s="21"/>
      <c r="LMN28" s="21"/>
      <c r="LMO28" s="21"/>
      <c r="LMP28" s="21"/>
      <c r="LMQ28" s="21"/>
      <c r="LMR28" s="21"/>
      <c r="LMS28" s="21"/>
      <c r="LMT28" s="21"/>
      <c r="LMU28" s="21"/>
      <c r="LMV28" s="21"/>
      <c r="LMW28" s="21"/>
      <c r="LMX28" s="21"/>
      <c r="LMY28" s="21"/>
      <c r="LMZ28" s="21"/>
      <c r="LNA28" s="21"/>
      <c r="LNB28" s="21"/>
      <c r="LNC28" s="21"/>
      <c r="LND28" s="21"/>
      <c r="LNE28" s="21"/>
      <c r="LNF28" s="21"/>
      <c r="LNG28" s="21"/>
      <c r="LNH28" s="21"/>
      <c r="LNI28" s="21"/>
      <c r="LNJ28" s="21"/>
      <c r="LNK28" s="21"/>
      <c r="LNL28" s="21"/>
      <c r="LNM28" s="21"/>
      <c r="LNN28" s="21"/>
      <c r="LNO28" s="21"/>
      <c r="LNP28" s="21"/>
      <c r="LNQ28" s="21"/>
      <c r="LNR28" s="21"/>
      <c r="LNS28" s="21"/>
      <c r="LNT28" s="21"/>
      <c r="LNU28" s="21"/>
      <c r="LNV28" s="21"/>
      <c r="LNW28" s="21"/>
      <c r="LNX28" s="21"/>
      <c r="LNY28" s="21"/>
      <c r="LNZ28" s="21"/>
      <c r="LOA28" s="21"/>
      <c r="LOB28" s="21"/>
      <c r="LOC28" s="21"/>
      <c r="LOD28" s="21"/>
      <c r="LOE28" s="21"/>
      <c r="LOF28" s="21"/>
      <c r="LOG28" s="21"/>
      <c r="LOH28" s="21"/>
      <c r="LOI28" s="21"/>
      <c r="LOJ28" s="21"/>
      <c r="LOK28" s="21"/>
      <c r="LOL28" s="21"/>
      <c r="LOM28" s="21"/>
      <c r="LON28" s="21"/>
      <c r="LOO28" s="21"/>
      <c r="LOP28" s="21"/>
      <c r="LOQ28" s="21"/>
      <c r="LOR28" s="21"/>
      <c r="LOS28" s="21"/>
      <c r="LOT28" s="21"/>
      <c r="LOU28" s="21"/>
      <c r="LOV28" s="21"/>
      <c r="LOW28" s="21"/>
      <c r="LOX28" s="21"/>
      <c r="LOY28" s="21"/>
      <c r="LOZ28" s="21"/>
      <c r="LPA28" s="21"/>
      <c r="LPB28" s="21"/>
      <c r="LPC28" s="21"/>
      <c r="LPD28" s="21"/>
      <c r="LPE28" s="21"/>
      <c r="LPF28" s="21"/>
      <c r="LPG28" s="21"/>
      <c r="LPH28" s="21"/>
      <c r="LPI28" s="21"/>
      <c r="LPJ28" s="21"/>
      <c r="LPK28" s="21"/>
      <c r="LPL28" s="21"/>
      <c r="LPM28" s="21"/>
      <c r="LPN28" s="21"/>
      <c r="LPO28" s="21"/>
      <c r="LPP28" s="21"/>
      <c r="LPQ28" s="21"/>
      <c r="LPR28" s="21"/>
      <c r="LPS28" s="21"/>
      <c r="LPT28" s="21"/>
      <c r="LPU28" s="21"/>
      <c r="LPV28" s="21"/>
      <c r="LPW28" s="21"/>
      <c r="LPX28" s="21"/>
      <c r="LPY28" s="21"/>
      <c r="LPZ28" s="21"/>
      <c r="LQA28" s="21"/>
      <c r="LQB28" s="21"/>
      <c r="LQC28" s="21"/>
      <c r="LQD28" s="21"/>
      <c r="LQE28" s="21"/>
      <c r="LQF28" s="21"/>
      <c r="LQG28" s="21"/>
      <c r="LQH28" s="21"/>
      <c r="LQI28" s="21"/>
      <c r="LQJ28" s="21"/>
      <c r="LQK28" s="21"/>
      <c r="LQL28" s="21"/>
      <c r="LQM28" s="21"/>
      <c r="LQN28" s="21"/>
      <c r="LQO28" s="21"/>
      <c r="LQP28" s="21"/>
      <c r="LQQ28" s="21"/>
      <c r="LQR28" s="21"/>
      <c r="LQS28" s="21"/>
      <c r="LQT28" s="21"/>
      <c r="LQU28" s="21"/>
      <c r="LQV28" s="21"/>
      <c r="LQW28" s="21"/>
      <c r="LQX28" s="21"/>
      <c r="LQY28" s="21"/>
      <c r="LQZ28" s="21"/>
      <c r="LRA28" s="21"/>
      <c r="LRB28" s="21"/>
      <c r="LRC28" s="21"/>
      <c r="LRD28" s="21"/>
      <c r="LRE28" s="21"/>
      <c r="LRF28" s="21"/>
      <c r="LRG28" s="21"/>
      <c r="LRH28" s="21"/>
      <c r="LRI28" s="21"/>
      <c r="LRJ28" s="21"/>
      <c r="LRK28" s="21"/>
      <c r="LRL28" s="21"/>
      <c r="LRM28" s="21"/>
      <c r="LRN28" s="21"/>
      <c r="LRO28" s="21"/>
      <c r="LRP28" s="21"/>
      <c r="LRQ28" s="21"/>
      <c r="LRR28" s="21"/>
      <c r="LRS28" s="21"/>
      <c r="LRT28" s="21"/>
      <c r="LRU28" s="21"/>
      <c r="LRV28" s="21"/>
      <c r="LRW28" s="21"/>
      <c r="LRX28" s="21"/>
      <c r="LRY28" s="21"/>
      <c r="LRZ28" s="21"/>
      <c r="LSA28" s="21"/>
      <c r="LSB28" s="21"/>
      <c r="LSC28" s="21"/>
      <c r="LSD28" s="21"/>
      <c r="LSE28" s="21"/>
      <c r="LSF28" s="21"/>
      <c r="LSG28" s="21"/>
      <c r="LSH28" s="21"/>
      <c r="LSI28" s="21"/>
      <c r="LSJ28" s="21"/>
      <c r="LSK28" s="21"/>
      <c r="LSL28" s="21"/>
      <c r="LSM28" s="21"/>
      <c r="LSN28" s="21"/>
      <c r="LSO28" s="21"/>
      <c r="LSP28" s="21"/>
      <c r="LSQ28" s="21"/>
      <c r="LSR28" s="21"/>
      <c r="LSS28" s="21"/>
      <c r="LST28" s="21"/>
      <c r="LSU28" s="21"/>
      <c r="LSV28" s="21"/>
      <c r="LSW28" s="21"/>
      <c r="LSX28" s="21"/>
      <c r="LSY28" s="21"/>
      <c r="LSZ28" s="21"/>
      <c r="LTA28" s="21"/>
      <c r="LTB28" s="21"/>
      <c r="LTC28" s="21"/>
      <c r="LTD28" s="21"/>
      <c r="LTE28" s="21"/>
      <c r="LTF28" s="21"/>
      <c r="LTG28" s="21"/>
      <c r="LTH28" s="21"/>
      <c r="LTI28" s="21"/>
      <c r="LTJ28" s="21"/>
      <c r="LTK28" s="21"/>
      <c r="LTL28" s="21"/>
      <c r="LTM28" s="21"/>
      <c r="LTN28" s="21"/>
      <c r="LTO28" s="21"/>
      <c r="LTP28" s="21"/>
      <c r="LTQ28" s="21"/>
      <c r="LTR28" s="21"/>
      <c r="LTS28" s="21"/>
      <c r="LTT28" s="21"/>
      <c r="LTU28" s="21"/>
      <c r="LTV28" s="21"/>
      <c r="LTW28" s="21"/>
      <c r="LTX28" s="21"/>
      <c r="LTY28" s="21"/>
      <c r="LTZ28" s="21"/>
      <c r="LUA28" s="21"/>
      <c r="LUB28" s="21"/>
      <c r="LUC28" s="21"/>
      <c r="LUD28" s="21"/>
      <c r="LUE28" s="21"/>
      <c r="LUF28" s="21"/>
      <c r="LUG28" s="21"/>
      <c r="LUH28" s="21"/>
      <c r="LUI28" s="21"/>
      <c r="LUJ28" s="21"/>
      <c r="LUK28" s="21"/>
      <c r="LUL28" s="21"/>
      <c r="LUM28" s="21"/>
      <c r="LUN28" s="21"/>
      <c r="LUO28" s="21"/>
      <c r="LUP28" s="21"/>
      <c r="LUQ28" s="21"/>
      <c r="LUR28" s="21"/>
      <c r="LUS28" s="21"/>
      <c r="LUT28" s="21"/>
      <c r="LUU28" s="21"/>
      <c r="LUV28" s="21"/>
      <c r="LUW28" s="21"/>
      <c r="LUX28" s="21"/>
      <c r="LUY28" s="21"/>
      <c r="LUZ28" s="21"/>
      <c r="LVA28" s="21"/>
      <c r="LVB28" s="21"/>
      <c r="LVC28" s="21"/>
      <c r="LVD28" s="21"/>
      <c r="LVE28" s="21"/>
      <c r="LVF28" s="21"/>
      <c r="LVG28" s="21"/>
      <c r="LVH28" s="21"/>
      <c r="LVI28" s="21"/>
      <c r="LVJ28" s="21"/>
      <c r="LVK28" s="21"/>
      <c r="LVL28" s="21"/>
      <c r="LVM28" s="21"/>
      <c r="LVN28" s="21"/>
      <c r="LVO28" s="21"/>
      <c r="LVP28" s="21"/>
      <c r="LVQ28" s="21"/>
      <c r="LVR28" s="21"/>
      <c r="LVS28" s="21"/>
      <c r="LVT28" s="21"/>
      <c r="LVU28" s="21"/>
      <c r="LVV28" s="21"/>
      <c r="LVW28" s="21"/>
      <c r="LVX28" s="21"/>
      <c r="LVY28" s="21"/>
      <c r="LVZ28" s="21"/>
      <c r="LWA28" s="21"/>
      <c r="LWB28" s="21"/>
      <c r="LWC28" s="21"/>
      <c r="LWD28" s="21"/>
      <c r="LWE28" s="21"/>
      <c r="LWF28" s="21"/>
      <c r="LWG28" s="21"/>
      <c r="LWH28" s="21"/>
      <c r="LWI28" s="21"/>
      <c r="LWJ28" s="21"/>
      <c r="LWK28" s="21"/>
      <c r="LWL28" s="21"/>
      <c r="LWM28" s="21"/>
      <c r="LWN28" s="21"/>
      <c r="LWO28" s="21"/>
      <c r="LWP28" s="21"/>
      <c r="LWQ28" s="21"/>
      <c r="LWR28" s="21"/>
      <c r="LWS28" s="21"/>
      <c r="LWT28" s="21"/>
      <c r="LWU28" s="21"/>
      <c r="LWV28" s="21"/>
      <c r="LWW28" s="21"/>
      <c r="LWX28" s="21"/>
      <c r="LWY28" s="21"/>
      <c r="LWZ28" s="21"/>
      <c r="LXA28" s="21"/>
      <c r="LXB28" s="21"/>
      <c r="LXC28" s="21"/>
      <c r="LXD28" s="21"/>
      <c r="LXE28" s="21"/>
      <c r="LXF28" s="21"/>
      <c r="LXG28" s="21"/>
      <c r="LXH28" s="21"/>
      <c r="LXI28" s="21"/>
      <c r="LXJ28" s="21"/>
      <c r="LXK28" s="21"/>
      <c r="LXL28" s="21"/>
      <c r="LXM28" s="21"/>
      <c r="LXN28" s="21"/>
      <c r="LXO28" s="21"/>
      <c r="LXP28" s="21"/>
      <c r="LXQ28" s="21"/>
      <c r="LXR28" s="21"/>
      <c r="LXS28" s="21"/>
      <c r="LXT28" s="21"/>
      <c r="LXU28" s="21"/>
      <c r="LXV28" s="21"/>
      <c r="LXW28" s="21"/>
      <c r="LXX28" s="21"/>
      <c r="LXY28" s="21"/>
      <c r="LXZ28" s="21"/>
      <c r="LYA28" s="21"/>
      <c r="LYB28" s="21"/>
      <c r="LYC28" s="21"/>
      <c r="LYD28" s="21"/>
      <c r="LYE28" s="21"/>
      <c r="LYF28" s="21"/>
      <c r="LYG28" s="21"/>
      <c r="LYH28" s="21"/>
      <c r="LYI28" s="21"/>
      <c r="LYJ28" s="21"/>
      <c r="LYK28" s="21"/>
      <c r="LYL28" s="21"/>
      <c r="LYM28" s="21"/>
      <c r="LYN28" s="21"/>
      <c r="LYO28" s="21"/>
      <c r="LYP28" s="21"/>
      <c r="LYQ28" s="21"/>
      <c r="LYR28" s="21"/>
      <c r="LYS28" s="21"/>
      <c r="LYT28" s="21"/>
      <c r="LYU28" s="21"/>
      <c r="LYV28" s="21"/>
      <c r="LYW28" s="21"/>
      <c r="LYX28" s="21"/>
      <c r="LYY28" s="21"/>
      <c r="LYZ28" s="21"/>
      <c r="LZA28" s="21"/>
      <c r="LZB28" s="21"/>
      <c r="LZC28" s="21"/>
      <c r="LZD28" s="21"/>
      <c r="LZE28" s="21"/>
      <c r="LZF28" s="21"/>
      <c r="LZG28" s="21"/>
      <c r="LZH28" s="21"/>
      <c r="LZI28" s="21"/>
      <c r="LZJ28" s="21"/>
      <c r="LZK28" s="21"/>
      <c r="LZL28" s="21"/>
      <c r="LZM28" s="21"/>
      <c r="LZN28" s="21"/>
      <c r="LZO28" s="21"/>
      <c r="LZP28" s="21"/>
      <c r="LZQ28" s="21"/>
      <c r="LZR28" s="21"/>
      <c r="LZS28" s="21"/>
      <c r="LZT28" s="21"/>
      <c r="LZU28" s="21"/>
      <c r="LZV28" s="21"/>
      <c r="LZW28" s="21"/>
      <c r="LZX28" s="21"/>
      <c r="LZY28" s="21"/>
      <c r="LZZ28" s="21"/>
      <c r="MAA28" s="21"/>
      <c r="MAB28" s="21"/>
      <c r="MAC28" s="21"/>
      <c r="MAD28" s="21"/>
      <c r="MAE28" s="21"/>
      <c r="MAF28" s="21"/>
      <c r="MAG28" s="21"/>
      <c r="MAH28" s="21"/>
      <c r="MAI28" s="21"/>
      <c r="MAJ28" s="21"/>
      <c r="MAK28" s="21"/>
      <c r="MAL28" s="21"/>
      <c r="MAM28" s="21"/>
      <c r="MAN28" s="21"/>
      <c r="MAO28" s="21"/>
      <c r="MAP28" s="21"/>
      <c r="MAQ28" s="21"/>
      <c r="MAR28" s="21"/>
      <c r="MAS28" s="21"/>
      <c r="MAT28" s="21"/>
      <c r="MAU28" s="21"/>
      <c r="MAV28" s="21"/>
      <c r="MAW28" s="21"/>
      <c r="MAX28" s="21"/>
      <c r="MAY28" s="21"/>
      <c r="MAZ28" s="21"/>
      <c r="MBA28" s="21"/>
      <c r="MBB28" s="21"/>
      <c r="MBC28" s="21"/>
      <c r="MBD28" s="21"/>
      <c r="MBE28" s="21"/>
      <c r="MBF28" s="21"/>
      <c r="MBG28" s="21"/>
      <c r="MBH28" s="21"/>
      <c r="MBI28" s="21"/>
      <c r="MBJ28" s="21"/>
      <c r="MBK28" s="21"/>
      <c r="MBL28" s="21"/>
      <c r="MBM28" s="21"/>
      <c r="MBN28" s="21"/>
      <c r="MBO28" s="21"/>
      <c r="MBP28" s="21"/>
      <c r="MBQ28" s="21"/>
      <c r="MBR28" s="21"/>
      <c r="MBS28" s="21"/>
      <c r="MBT28" s="21"/>
      <c r="MBU28" s="21"/>
      <c r="MBV28" s="21"/>
      <c r="MBW28" s="21"/>
      <c r="MBX28" s="21"/>
      <c r="MBY28" s="21"/>
      <c r="MBZ28" s="21"/>
      <c r="MCA28" s="21"/>
      <c r="MCB28" s="21"/>
      <c r="MCC28" s="21"/>
      <c r="MCD28" s="21"/>
      <c r="MCE28" s="21"/>
      <c r="MCF28" s="21"/>
      <c r="MCG28" s="21"/>
      <c r="MCH28" s="21"/>
      <c r="MCI28" s="21"/>
      <c r="MCJ28" s="21"/>
      <c r="MCK28" s="21"/>
      <c r="MCL28" s="21"/>
      <c r="MCM28" s="21"/>
      <c r="MCN28" s="21"/>
      <c r="MCO28" s="21"/>
      <c r="MCP28" s="21"/>
      <c r="MCQ28" s="21"/>
      <c r="MCR28" s="21"/>
      <c r="MCS28" s="21"/>
      <c r="MCT28" s="21"/>
      <c r="MCU28" s="21"/>
      <c r="MCV28" s="21"/>
      <c r="MCW28" s="21"/>
      <c r="MCX28" s="21"/>
      <c r="MCY28" s="21"/>
      <c r="MCZ28" s="21"/>
      <c r="MDA28" s="21"/>
      <c r="MDB28" s="21"/>
      <c r="MDC28" s="21"/>
      <c r="MDD28" s="21"/>
      <c r="MDE28" s="21"/>
      <c r="MDF28" s="21"/>
      <c r="MDG28" s="21"/>
      <c r="MDH28" s="21"/>
      <c r="MDI28" s="21"/>
      <c r="MDJ28" s="21"/>
      <c r="MDK28" s="21"/>
      <c r="MDL28" s="21"/>
      <c r="MDM28" s="21"/>
      <c r="MDN28" s="21"/>
      <c r="MDO28" s="21"/>
      <c r="MDP28" s="21"/>
      <c r="MDQ28" s="21"/>
      <c r="MDR28" s="21"/>
      <c r="MDS28" s="21"/>
      <c r="MDT28" s="21"/>
      <c r="MDU28" s="21"/>
      <c r="MDV28" s="21"/>
      <c r="MDW28" s="21"/>
      <c r="MDX28" s="21"/>
      <c r="MDY28" s="21"/>
      <c r="MDZ28" s="21"/>
      <c r="MEA28" s="21"/>
      <c r="MEB28" s="21"/>
      <c r="MEC28" s="21"/>
      <c r="MED28" s="21"/>
      <c r="MEE28" s="21"/>
      <c r="MEF28" s="21"/>
      <c r="MEG28" s="21"/>
      <c r="MEH28" s="21"/>
      <c r="MEI28" s="21"/>
      <c r="MEJ28" s="21"/>
      <c r="MEK28" s="21"/>
      <c r="MEL28" s="21"/>
      <c r="MEM28" s="21"/>
      <c r="MEN28" s="21"/>
      <c r="MEO28" s="21"/>
      <c r="MEP28" s="21"/>
      <c r="MEQ28" s="21"/>
      <c r="MER28" s="21"/>
      <c r="MES28" s="21"/>
      <c r="MET28" s="21"/>
      <c r="MEU28" s="21"/>
      <c r="MEV28" s="21"/>
      <c r="MEW28" s="21"/>
      <c r="MEX28" s="21"/>
      <c r="MEY28" s="21"/>
      <c r="MEZ28" s="21"/>
      <c r="MFA28" s="21"/>
      <c r="MFB28" s="21"/>
      <c r="MFC28" s="21"/>
      <c r="MFD28" s="21"/>
      <c r="MFE28" s="21"/>
      <c r="MFF28" s="21"/>
      <c r="MFG28" s="21"/>
      <c r="MFH28" s="21"/>
      <c r="MFI28" s="21"/>
      <c r="MFJ28" s="21"/>
      <c r="MFK28" s="21"/>
      <c r="MFL28" s="21"/>
      <c r="MFM28" s="21"/>
      <c r="MFN28" s="21"/>
      <c r="MFO28" s="21"/>
      <c r="MFP28" s="21"/>
      <c r="MFQ28" s="21"/>
      <c r="MFR28" s="21"/>
      <c r="MFS28" s="21"/>
      <c r="MFT28" s="21"/>
      <c r="MFU28" s="21"/>
      <c r="MFV28" s="21"/>
      <c r="MFW28" s="21"/>
      <c r="MFX28" s="21"/>
      <c r="MFY28" s="21"/>
      <c r="MFZ28" s="21"/>
      <c r="MGA28" s="21"/>
      <c r="MGB28" s="21"/>
      <c r="MGC28" s="21"/>
      <c r="MGD28" s="21"/>
      <c r="MGE28" s="21"/>
      <c r="MGF28" s="21"/>
      <c r="MGG28" s="21"/>
      <c r="MGH28" s="21"/>
      <c r="MGI28" s="21"/>
      <c r="MGJ28" s="21"/>
      <c r="MGK28" s="21"/>
      <c r="MGL28" s="21"/>
      <c r="MGM28" s="21"/>
      <c r="MGN28" s="21"/>
      <c r="MGO28" s="21"/>
      <c r="MGP28" s="21"/>
      <c r="MGQ28" s="21"/>
      <c r="MGR28" s="21"/>
      <c r="MGS28" s="21"/>
      <c r="MGT28" s="21"/>
      <c r="MGU28" s="21"/>
      <c r="MGV28" s="21"/>
      <c r="MGW28" s="21"/>
      <c r="MGX28" s="21"/>
      <c r="MGY28" s="21"/>
      <c r="MGZ28" s="21"/>
      <c r="MHA28" s="21"/>
      <c r="MHB28" s="21"/>
      <c r="MHC28" s="21"/>
      <c r="MHD28" s="21"/>
      <c r="MHE28" s="21"/>
      <c r="MHF28" s="21"/>
      <c r="MHG28" s="21"/>
      <c r="MHH28" s="21"/>
      <c r="MHI28" s="21"/>
      <c r="MHJ28" s="21"/>
      <c r="MHK28" s="21"/>
      <c r="MHL28" s="21"/>
      <c r="MHM28" s="21"/>
      <c r="MHN28" s="21"/>
      <c r="MHO28" s="21"/>
      <c r="MHP28" s="21"/>
      <c r="MHQ28" s="21"/>
      <c r="MHR28" s="21"/>
      <c r="MHS28" s="21"/>
      <c r="MHT28" s="21"/>
      <c r="MHU28" s="21"/>
      <c r="MHV28" s="21"/>
      <c r="MHW28" s="21"/>
      <c r="MHX28" s="21"/>
      <c r="MHY28" s="21"/>
      <c r="MHZ28" s="21"/>
      <c r="MIA28" s="21"/>
      <c r="MIB28" s="21"/>
      <c r="MIC28" s="21"/>
      <c r="MID28" s="21"/>
      <c r="MIE28" s="21"/>
      <c r="MIF28" s="21"/>
      <c r="MIG28" s="21"/>
      <c r="MIH28" s="21"/>
      <c r="MII28" s="21"/>
      <c r="MIJ28" s="21"/>
      <c r="MIK28" s="21"/>
      <c r="MIL28" s="21"/>
      <c r="MIM28" s="21"/>
      <c r="MIN28" s="21"/>
      <c r="MIO28" s="21"/>
      <c r="MIP28" s="21"/>
      <c r="MIQ28" s="21"/>
      <c r="MIR28" s="21"/>
      <c r="MIS28" s="21"/>
      <c r="MIT28" s="21"/>
      <c r="MIU28" s="21"/>
      <c r="MIV28" s="21"/>
      <c r="MIW28" s="21"/>
      <c r="MIX28" s="21"/>
      <c r="MIY28" s="21"/>
      <c r="MIZ28" s="21"/>
      <c r="MJA28" s="21"/>
      <c r="MJB28" s="21"/>
      <c r="MJC28" s="21"/>
      <c r="MJD28" s="21"/>
      <c r="MJE28" s="21"/>
      <c r="MJF28" s="21"/>
      <c r="MJG28" s="21"/>
      <c r="MJH28" s="21"/>
      <c r="MJI28" s="21"/>
      <c r="MJJ28" s="21"/>
      <c r="MJK28" s="21"/>
      <c r="MJL28" s="21"/>
      <c r="MJM28" s="21"/>
      <c r="MJN28" s="21"/>
      <c r="MJO28" s="21"/>
      <c r="MJP28" s="21"/>
      <c r="MJQ28" s="21"/>
      <c r="MJR28" s="21"/>
      <c r="MJS28" s="21"/>
      <c r="MJT28" s="21"/>
      <c r="MJU28" s="21"/>
      <c r="MJV28" s="21"/>
      <c r="MJW28" s="21"/>
      <c r="MJX28" s="21"/>
      <c r="MJY28" s="21"/>
      <c r="MJZ28" s="21"/>
      <c r="MKA28" s="21"/>
      <c r="MKB28" s="21"/>
      <c r="MKC28" s="21"/>
      <c r="MKD28" s="21"/>
      <c r="MKE28" s="21"/>
      <c r="MKF28" s="21"/>
      <c r="MKG28" s="21"/>
      <c r="MKH28" s="21"/>
      <c r="MKI28" s="21"/>
      <c r="MKJ28" s="21"/>
      <c r="MKK28" s="21"/>
      <c r="MKL28" s="21"/>
      <c r="MKM28" s="21"/>
      <c r="MKN28" s="21"/>
      <c r="MKO28" s="21"/>
      <c r="MKP28" s="21"/>
      <c r="MKQ28" s="21"/>
      <c r="MKR28" s="21"/>
      <c r="MKS28" s="21"/>
      <c r="MKT28" s="21"/>
      <c r="MKU28" s="21"/>
      <c r="MKV28" s="21"/>
      <c r="MKW28" s="21"/>
      <c r="MKX28" s="21"/>
      <c r="MKY28" s="21"/>
      <c r="MKZ28" s="21"/>
      <c r="MLA28" s="21"/>
      <c r="MLB28" s="21"/>
      <c r="MLC28" s="21"/>
      <c r="MLD28" s="21"/>
      <c r="MLE28" s="21"/>
      <c r="MLF28" s="21"/>
      <c r="MLG28" s="21"/>
      <c r="MLH28" s="21"/>
      <c r="MLI28" s="21"/>
      <c r="MLJ28" s="21"/>
      <c r="MLK28" s="21"/>
      <c r="MLL28" s="21"/>
      <c r="MLM28" s="21"/>
      <c r="MLN28" s="21"/>
      <c r="MLO28" s="21"/>
      <c r="MLP28" s="21"/>
      <c r="MLQ28" s="21"/>
      <c r="MLR28" s="21"/>
      <c r="MLS28" s="21"/>
      <c r="MLT28" s="21"/>
      <c r="MLU28" s="21"/>
      <c r="MLV28" s="21"/>
      <c r="MLW28" s="21"/>
      <c r="MLX28" s="21"/>
      <c r="MLY28" s="21"/>
      <c r="MLZ28" s="21"/>
      <c r="MMA28" s="21"/>
      <c r="MMB28" s="21"/>
      <c r="MMC28" s="21"/>
      <c r="MMD28" s="21"/>
      <c r="MME28" s="21"/>
      <c r="MMF28" s="21"/>
      <c r="MMG28" s="21"/>
      <c r="MMH28" s="21"/>
      <c r="MMI28" s="21"/>
      <c r="MMJ28" s="21"/>
      <c r="MMK28" s="21"/>
      <c r="MML28" s="21"/>
      <c r="MMM28" s="21"/>
      <c r="MMN28" s="21"/>
      <c r="MMO28" s="21"/>
      <c r="MMP28" s="21"/>
      <c r="MMQ28" s="21"/>
      <c r="MMR28" s="21"/>
      <c r="MMS28" s="21"/>
      <c r="MMT28" s="21"/>
      <c r="MMU28" s="21"/>
      <c r="MMV28" s="21"/>
      <c r="MMW28" s="21"/>
      <c r="MMX28" s="21"/>
      <c r="MMY28" s="21"/>
      <c r="MMZ28" s="21"/>
      <c r="MNA28" s="21"/>
      <c r="MNB28" s="21"/>
      <c r="MNC28" s="21"/>
      <c r="MND28" s="21"/>
      <c r="MNE28" s="21"/>
      <c r="MNF28" s="21"/>
      <c r="MNG28" s="21"/>
      <c r="MNH28" s="21"/>
      <c r="MNI28" s="21"/>
      <c r="MNJ28" s="21"/>
      <c r="MNK28" s="21"/>
      <c r="MNL28" s="21"/>
      <c r="MNM28" s="21"/>
      <c r="MNN28" s="21"/>
      <c r="MNO28" s="21"/>
      <c r="MNP28" s="21"/>
      <c r="MNQ28" s="21"/>
      <c r="MNR28" s="21"/>
      <c r="MNS28" s="21"/>
      <c r="MNT28" s="21"/>
      <c r="MNU28" s="21"/>
      <c r="MNV28" s="21"/>
      <c r="MNW28" s="21"/>
      <c r="MNX28" s="21"/>
      <c r="MNY28" s="21"/>
      <c r="MNZ28" s="21"/>
      <c r="MOA28" s="21"/>
      <c r="MOB28" s="21"/>
      <c r="MOC28" s="21"/>
      <c r="MOD28" s="21"/>
      <c r="MOE28" s="21"/>
      <c r="MOF28" s="21"/>
      <c r="MOG28" s="21"/>
      <c r="MOH28" s="21"/>
      <c r="MOI28" s="21"/>
      <c r="MOJ28" s="21"/>
      <c r="MOK28" s="21"/>
      <c r="MOL28" s="21"/>
      <c r="MOM28" s="21"/>
      <c r="MON28" s="21"/>
      <c r="MOO28" s="21"/>
      <c r="MOP28" s="21"/>
      <c r="MOQ28" s="21"/>
      <c r="MOR28" s="21"/>
      <c r="MOS28" s="21"/>
      <c r="MOT28" s="21"/>
      <c r="MOU28" s="21"/>
      <c r="MOV28" s="21"/>
      <c r="MOW28" s="21"/>
      <c r="MOX28" s="21"/>
      <c r="MOY28" s="21"/>
      <c r="MOZ28" s="21"/>
      <c r="MPA28" s="21"/>
      <c r="MPB28" s="21"/>
      <c r="MPC28" s="21"/>
      <c r="MPD28" s="21"/>
      <c r="MPE28" s="21"/>
      <c r="MPF28" s="21"/>
      <c r="MPG28" s="21"/>
      <c r="MPH28" s="21"/>
      <c r="MPI28" s="21"/>
      <c r="MPJ28" s="21"/>
      <c r="MPK28" s="21"/>
      <c r="MPL28" s="21"/>
      <c r="MPM28" s="21"/>
      <c r="MPN28" s="21"/>
      <c r="MPO28" s="21"/>
      <c r="MPP28" s="21"/>
      <c r="MPQ28" s="21"/>
      <c r="MPR28" s="21"/>
      <c r="MPS28" s="21"/>
      <c r="MPT28" s="21"/>
      <c r="MPU28" s="21"/>
      <c r="MPV28" s="21"/>
      <c r="MPW28" s="21"/>
      <c r="MPX28" s="21"/>
      <c r="MPY28" s="21"/>
      <c r="MPZ28" s="21"/>
      <c r="MQA28" s="21"/>
      <c r="MQB28" s="21"/>
      <c r="MQC28" s="21"/>
      <c r="MQD28" s="21"/>
      <c r="MQE28" s="21"/>
      <c r="MQF28" s="21"/>
      <c r="MQG28" s="21"/>
      <c r="MQH28" s="21"/>
      <c r="MQI28" s="21"/>
      <c r="MQJ28" s="21"/>
      <c r="MQK28" s="21"/>
      <c r="MQL28" s="21"/>
      <c r="MQM28" s="21"/>
      <c r="MQN28" s="21"/>
      <c r="MQO28" s="21"/>
      <c r="MQP28" s="21"/>
      <c r="MQQ28" s="21"/>
      <c r="MQR28" s="21"/>
      <c r="MQS28" s="21"/>
      <c r="MQT28" s="21"/>
      <c r="MQU28" s="21"/>
      <c r="MQV28" s="21"/>
      <c r="MQW28" s="21"/>
      <c r="MQX28" s="21"/>
      <c r="MQY28" s="21"/>
      <c r="MQZ28" s="21"/>
      <c r="MRA28" s="21"/>
      <c r="MRB28" s="21"/>
      <c r="MRC28" s="21"/>
      <c r="MRD28" s="21"/>
      <c r="MRE28" s="21"/>
      <c r="MRF28" s="21"/>
      <c r="MRG28" s="21"/>
      <c r="MRH28" s="21"/>
      <c r="MRI28" s="21"/>
      <c r="MRJ28" s="21"/>
      <c r="MRK28" s="21"/>
      <c r="MRL28" s="21"/>
      <c r="MRM28" s="21"/>
      <c r="MRN28" s="21"/>
      <c r="MRO28" s="21"/>
      <c r="MRP28" s="21"/>
      <c r="MRQ28" s="21"/>
      <c r="MRR28" s="21"/>
      <c r="MRS28" s="21"/>
      <c r="MRT28" s="21"/>
      <c r="MRU28" s="21"/>
      <c r="MRV28" s="21"/>
      <c r="MRW28" s="21"/>
      <c r="MRX28" s="21"/>
      <c r="MRY28" s="21"/>
      <c r="MRZ28" s="21"/>
      <c r="MSA28" s="21"/>
      <c r="MSB28" s="21"/>
      <c r="MSC28" s="21"/>
      <c r="MSD28" s="21"/>
      <c r="MSE28" s="21"/>
      <c r="MSF28" s="21"/>
      <c r="MSG28" s="21"/>
      <c r="MSH28" s="21"/>
      <c r="MSI28" s="21"/>
      <c r="MSJ28" s="21"/>
      <c r="MSK28" s="21"/>
      <c r="MSL28" s="21"/>
      <c r="MSM28" s="21"/>
      <c r="MSN28" s="21"/>
      <c r="MSO28" s="21"/>
      <c r="MSP28" s="21"/>
      <c r="MSQ28" s="21"/>
      <c r="MSR28" s="21"/>
      <c r="MSS28" s="21"/>
      <c r="MST28" s="21"/>
      <c r="MSU28" s="21"/>
      <c r="MSV28" s="21"/>
      <c r="MSW28" s="21"/>
      <c r="MSX28" s="21"/>
      <c r="MSY28" s="21"/>
      <c r="MSZ28" s="21"/>
      <c r="MTA28" s="21"/>
      <c r="MTB28" s="21"/>
      <c r="MTC28" s="21"/>
      <c r="MTD28" s="21"/>
      <c r="MTE28" s="21"/>
      <c r="MTF28" s="21"/>
      <c r="MTG28" s="21"/>
      <c r="MTH28" s="21"/>
      <c r="MTI28" s="21"/>
      <c r="MTJ28" s="21"/>
      <c r="MTK28" s="21"/>
      <c r="MTL28" s="21"/>
      <c r="MTM28" s="21"/>
      <c r="MTN28" s="21"/>
      <c r="MTO28" s="21"/>
      <c r="MTP28" s="21"/>
      <c r="MTQ28" s="21"/>
      <c r="MTR28" s="21"/>
      <c r="MTS28" s="21"/>
      <c r="MTT28" s="21"/>
      <c r="MTU28" s="21"/>
      <c r="MTV28" s="21"/>
      <c r="MTW28" s="21"/>
      <c r="MTX28" s="21"/>
      <c r="MTY28" s="21"/>
      <c r="MTZ28" s="21"/>
      <c r="MUA28" s="21"/>
      <c r="MUB28" s="21"/>
      <c r="MUC28" s="21"/>
      <c r="MUD28" s="21"/>
      <c r="MUE28" s="21"/>
      <c r="MUF28" s="21"/>
      <c r="MUG28" s="21"/>
      <c r="MUH28" s="21"/>
      <c r="MUI28" s="21"/>
      <c r="MUJ28" s="21"/>
      <c r="MUK28" s="21"/>
      <c r="MUL28" s="21"/>
      <c r="MUM28" s="21"/>
      <c r="MUN28" s="21"/>
      <c r="MUO28" s="21"/>
      <c r="MUP28" s="21"/>
      <c r="MUQ28" s="21"/>
      <c r="MUR28" s="21"/>
      <c r="MUS28" s="21"/>
      <c r="MUT28" s="21"/>
      <c r="MUU28" s="21"/>
      <c r="MUV28" s="21"/>
      <c r="MUW28" s="21"/>
      <c r="MUX28" s="21"/>
      <c r="MUY28" s="21"/>
      <c r="MUZ28" s="21"/>
      <c r="MVA28" s="21"/>
      <c r="MVB28" s="21"/>
      <c r="MVC28" s="21"/>
      <c r="MVD28" s="21"/>
      <c r="MVE28" s="21"/>
      <c r="MVF28" s="21"/>
      <c r="MVG28" s="21"/>
      <c r="MVH28" s="21"/>
      <c r="MVI28" s="21"/>
      <c r="MVJ28" s="21"/>
      <c r="MVK28" s="21"/>
      <c r="MVL28" s="21"/>
      <c r="MVM28" s="21"/>
      <c r="MVN28" s="21"/>
      <c r="MVO28" s="21"/>
      <c r="MVP28" s="21"/>
      <c r="MVQ28" s="21"/>
      <c r="MVR28" s="21"/>
      <c r="MVS28" s="21"/>
      <c r="MVT28" s="21"/>
      <c r="MVU28" s="21"/>
      <c r="MVV28" s="21"/>
      <c r="MVW28" s="21"/>
      <c r="MVX28" s="21"/>
      <c r="MVY28" s="21"/>
      <c r="MVZ28" s="21"/>
      <c r="MWA28" s="21"/>
      <c r="MWB28" s="21"/>
      <c r="MWC28" s="21"/>
      <c r="MWD28" s="21"/>
      <c r="MWE28" s="21"/>
      <c r="MWF28" s="21"/>
      <c r="MWG28" s="21"/>
      <c r="MWH28" s="21"/>
      <c r="MWI28" s="21"/>
      <c r="MWJ28" s="21"/>
      <c r="MWK28" s="21"/>
      <c r="MWL28" s="21"/>
      <c r="MWM28" s="21"/>
      <c r="MWN28" s="21"/>
      <c r="MWO28" s="21"/>
      <c r="MWP28" s="21"/>
      <c r="MWQ28" s="21"/>
      <c r="MWR28" s="21"/>
      <c r="MWS28" s="21"/>
      <c r="MWT28" s="21"/>
      <c r="MWU28" s="21"/>
      <c r="MWV28" s="21"/>
      <c r="MWW28" s="21"/>
      <c r="MWX28" s="21"/>
      <c r="MWY28" s="21"/>
      <c r="MWZ28" s="21"/>
      <c r="MXA28" s="21"/>
      <c r="MXB28" s="21"/>
      <c r="MXC28" s="21"/>
      <c r="MXD28" s="21"/>
      <c r="MXE28" s="21"/>
      <c r="MXF28" s="21"/>
      <c r="MXG28" s="21"/>
      <c r="MXH28" s="21"/>
      <c r="MXI28" s="21"/>
      <c r="MXJ28" s="21"/>
      <c r="MXK28" s="21"/>
      <c r="MXL28" s="21"/>
      <c r="MXM28" s="21"/>
      <c r="MXN28" s="21"/>
      <c r="MXO28" s="21"/>
      <c r="MXP28" s="21"/>
      <c r="MXQ28" s="21"/>
      <c r="MXR28" s="21"/>
      <c r="MXS28" s="21"/>
      <c r="MXT28" s="21"/>
      <c r="MXU28" s="21"/>
      <c r="MXV28" s="21"/>
      <c r="MXW28" s="21"/>
      <c r="MXX28" s="21"/>
      <c r="MXY28" s="21"/>
      <c r="MXZ28" s="21"/>
      <c r="MYA28" s="21"/>
      <c r="MYB28" s="21"/>
      <c r="MYC28" s="21"/>
      <c r="MYD28" s="21"/>
      <c r="MYE28" s="21"/>
      <c r="MYF28" s="21"/>
      <c r="MYG28" s="21"/>
      <c r="MYH28" s="21"/>
      <c r="MYI28" s="21"/>
      <c r="MYJ28" s="21"/>
      <c r="MYK28" s="21"/>
      <c r="MYL28" s="21"/>
      <c r="MYM28" s="21"/>
      <c r="MYN28" s="21"/>
      <c r="MYO28" s="21"/>
      <c r="MYP28" s="21"/>
      <c r="MYQ28" s="21"/>
      <c r="MYR28" s="21"/>
      <c r="MYS28" s="21"/>
      <c r="MYT28" s="21"/>
      <c r="MYU28" s="21"/>
      <c r="MYV28" s="21"/>
      <c r="MYW28" s="21"/>
      <c r="MYX28" s="21"/>
      <c r="MYY28" s="21"/>
      <c r="MYZ28" s="21"/>
      <c r="MZA28" s="21"/>
      <c r="MZB28" s="21"/>
      <c r="MZC28" s="21"/>
      <c r="MZD28" s="21"/>
      <c r="MZE28" s="21"/>
      <c r="MZF28" s="21"/>
      <c r="MZG28" s="21"/>
      <c r="MZH28" s="21"/>
      <c r="MZI28" s="21"/>
      <c r="MZJ28" s="21"/>
      <c r="MZK28" s="21"/>
      <c r="MZL28" s="21"/>
      <c r="MZM28" s="21"/>
      <c r="MZN28" s="21"/>
      <c r="MZO28" s="21"/>
      <c r="MZP28" s="21"/>
      <c r="MZQ28" s="21"/>
      <c r="MZR28" s="21"/>
      <c r="MZS28" s="21"/>
      <c r="MZT28" s="21"/>
      <c r="MZU28" s="21"/>
      <c r="MZV28" s="21"/>
      <c r="MZW28" s="21"/>
      <c r="MZX28" s="21"/>
      <c r="MZY28" s="21"/>
      <c r="MZZ28" s="21"/>
      <c r="NAA28" s="21"/>
      <c r="NAB28" s="21"/>
      <c r="NAC28" s="21"/>
      <c r="NAD28" s="21"/>
      <c r="NAE28" s="21"/>
      <c r="NAF28" s="21"/>
      <c r="NAG28" s="21"/>
      <c r="NAH28" s="21"/>
      <c r="NAI28" s="21"/>
      <c r="NAJ28" s="21"/>
      <c r="NAK28" s="21"/>
      <c r="NAL28" s="21"/>
      <c r="NAM28" s="21"/>
      <c r="NAN28" s="21"/>
      <c r="NAO28" s="21"/>
      <c r="NAP28" s="21"/>
      <c r="NAQ28" s="21"/>
      <c r="NAR28" s="21"/>
      <c r="NAS28" s="21"/>
      <c r="NAT28" s="21"/>
      <c r="NAU28" s="21"/>
      <c r="NAV28" s="21"/>
      <c r="NAW28" s="21"/>
      <c r="NAX28" s="21"/>
      <c r="NAY28" s="21"/>
      <c r="NAZ28" s="21"/>
      <c r="NBA28" s="21"/>
      <c r="NBB28" s="21"/>
      <c r="NBC28" s="21"/>
      <c r="NBD28" s="21"/>
      <c r="NBE28" s="21"/>
      <c r="NBF28" s="21"/>
      <c r="NBG28" s="21"/>
      <c r="NBH28" s="21"/>
      <c r="NBI28" s="21"/>
      <c r="NBJ28" s="21"/>
      <c r="NBK28" s="21"/>
      <c r="NBL28" s="21"/>
      <c r="NBM28" s="21"/>
      <c r="NBN28" s="21"/>
      <c r="NBO28" s="21"/>
      <c r="NBP28" s="21"/>
      <c r="NBQ28" s="21"/>
      <c r="NBR28" s="21"/>
      <c r="NBS28" s="21"/>
      <c r="NBT28" s="21"/>
      <c r="NBU28" s="21"/>
      <c r="NBV28" s="21"/>
      <c r="NBW28" s="21"/>
      <c r="NBX28" s="21"/>
      <c r="NBY28" s="21"/>
      <c r="NBZ28" s="21"/>
      <c r="NCA28" s="21"/>
      <c r="NCB28" s="21"/>
      <c r="NCC28" s="21"/>
      <c r="NCD28" s="21"/>
      <c r="NCE28" s="21"/>
      <c r="NCF28" s="21"/>
      <c r="NCG28" s="21"/>
      <c r="NCH28" s="21"/>
      <c r="NCI28" s="21"/>
      <c r="NCJ28" s="21"/>
      <c r="NCK28" s="21"/>
      <c r="NCL28" s="21"/>
      <c r="NCM28" s="21"/>
      <c r="NCN28" s="21"/>
      <c r="NCO28" s="21"/>
      <c r="NCP28" s="21"/>
      <c r="NCQ28" s="21"/>
      <c r="NCR28" s="21"/>
      <c r="NCS28" s="21"/>
      <c r="NCT28" s="21"/>
      <c r="NCU28" s="21"/>
      <c r="NCV28" s="21"/>
      <c r="NCW28" s="21"/>
      <c r="NCX28" s="21"/>
      <c r="NCY28" s="21"/>
      <c r="NCZ28" s="21"/>
      <c r="NDA28" s="21"/>
      <c r="NDB28" s="21"/>
      <c r="NDC28" s="21"/>
      <c r="NDD28" s="21"/>
      <c r="NDE28" s="21"/>
      <c r="NDF28" s="21"/>
      <c r="NDG28" s="21"/>
      <c r="NDH28" s="21"/>
      <c r="NDI28" s="21"/>
      <c r="NDJ28" s="21"/>
      <c r="NDK28" s="21"/>
      <c r="NDL28" s="21"/>
      <c r="NDM28" s="21"/>
      <c r="NDN28" s="21"/>
      <c r="NDO28" s="21"/>
      <c r="NDP28" s="21"/>
      <c r="NDQ28" s="21"/>
      <c r="NDR28" s="21"/>
      <c r="NDS28" s="21"/>
      <c r="NDT28" s="21"/>
      <c r="NDU28" s="21"/>
      <c r="NDV28" s="21"/>
      <c r="NDW28" s="21"/>
      <c r="NDX28" s="21"/>
      <c r="NDY28" s="21"/>
      <c r="NDZ28" s="21"/>
      <c r="NEA28" s="21"/>
      <c r="NEB28" s="21"/>
      <c r="NEC28" s="21"/>
      <c r="NED28" s="21"/>
      <c r="NEE28" s="21"/>
      <c r="NEF28" s="21"/>
      <c r="NEG28" s="21"/>
      <c r="NEH28" s="21"/>
      <c r="NEI28" s="21"/>
      <c r="NEJ28" s="21"/>
      <c r="NEK28" s="21"/>
      <c r="NEL28" s="21"/>
      <c r="NEM28" s="21"/>
      <c r="NEN28" s="21"/>
      <c r="NEO28" s="21"/>
      <c r="NEP28" s="21"/>
      <c r="NEQ28" s="21"/>
      <c r="NER28" s="21"/>
      <c r="NES28" s="21"/>
      <c r="NET28" s="21"/>
      <c r="NEU28" s="21"/>
      <c r="NEV28" s="21"/>
      <c r="NEW28" s="21"/>
      <c r="NEX28" s="21"/>
      <c r="NEY28" s="21"/>
      <c r="NEZ28" s="21"/>
      <c r="NFA28" s="21"/>
      <c r="NFB28" s="21"/>
      <c r="NFC28" s="21"/>
      <c r="NFD28" s="21"/>
      <c r="NFE28" s="21"/>
      <c r="NFF28" s="21"/>
      <c r="NFG28" s="21"/>
      <c r="NFH28" s="21"/>
      <c r="NFI28" s="21"/>
      <c r="NFJ28" s="21"/>
      <c r="NFK28" s="21"/>
      <c r="NFL28" s="21"/>
      <c r="NFM28" s="21"/>
      <c r="NFN28" s="21"/>
      <c r="NFO28" s="21"/>
      <c r="NFP28" s="21"/>
      <c r="NFQ28" s="21"/>
      <c r="NFR28" s="21"/>
      <c r="NFS28" s="21"/>
      <c r="NFT28" s="21"/>
      <c r="NFU28" s="21"/>
      <c r="NFV28" s="21"/>
      <c r="NFW28" s="21"/>
      <c r="NFX28" s="21"/>
      <c r="NFY28" s="21"/>
      <c r="NFZ28" s="21"/>
      <c r="NGA28" s="21"/>
      <c r="NGB28" s="21"/>
      <c r="NGC28" s="21"/>
      <c r="NGD28" s="21"/>
      <c r="NGE28" s="21"/>
      <c r="NGF28" s="21"/>
      <c r="NGG28" s="21"/>
      <c r="NGH28" s="21"/>
      <c r="NGI28" s="21"/>
      <c r="NGJ28" s="21"/>
      <c r="NGK28" s="21"/>
      <c r="NGL28" s="21"/>
      <c r="NGM28" s="21"/>
      <c r="NGN28" s="21"/>
      <c r="NGO28" s="21"/>
      <c r="NGP28" s="21"/>
      <c r="NGQ28" s="21"/>
      <c r="NGR28" s="21"/>
      <c r="NGS28" s="21"/>
      <c r="NGT28" s="21"/>
      <c r="NGU28" s="21"/>
      <c r="NGV28" s="21"/>
      <c r="NGW28" s="21"/>
      <c r="NGX28" s="21"/>
      <c r="NGY28" s="21"/>
      <c r="NGZ28" s="21"/>
      <c r="NHA28" s="21"/>
      <c r="NHB28" s="21"/>
      <c r="NHC28" s="21"/>
      <c r="NHD28" s="21"/>
      <c r="NHE28" s="21"/>
      <c r="NHF28" s="21"/>
      <c r="NHG28" s="21"/>
      <c r="NHH28" s="21"/>
      <c r="NHI28" s="21"/>
      <c r="NHJ28" s="21"/>
      <c r="NHK28" s="21"/>
      <c r="NHL28" s="21"/>
      <c r="NHM28" s="21"/>
      <c r="NHN28" s="21"/>
      <c r="NHO28" s="21"/>
      <c r="NHP28" s="21"/>
      <c r="NHQ28" s="21"/>
      <c r="NHR28" s="21"/>
      <c r="NHS28" s="21"/>
      <c r="NHT28" s="21"/>
      <c r="NHU28" s="21"/>
      <c r="NHV28" s="21"/>
      <c r="NHW28" s="21"/>
      <c r="NHX28" s="21"/>
      <c r="NHY28" s="21"/>
      <c r="NHZ28" s="21"/>
      <c r="NIA28" s="21"/>
      <c r="NIB28" s="21"/>
      <c r="NIC28" s="21"/>
      <c r="NID28" s="21"/>
      <c r="NIE28" s="21"/>
      <c r="NIF28" s="21"/>
      <c r="NIG28" s="21"/>
      <c r="NIH28" s="21"/>
      <c r="NII28" s="21"/>
      <c r="NIJ28" s="21"/>
      <c r="NIK28" s="21"/>
      <c r="NIL28" s="21"/>
      <c r="NIM28" s="21"/>
      <c r="NIN28" s="21"/>
      <c r="NIO28" s="21"/>
      <c r="NIP28" s="21"/>
      <c r="NIQ28" s="21"/>
      <c r="NIR28" s="21"/>
      <c r="NIS28" s="21"/>
      <c r="NIT28" s="21"/>
      <c r="NIU28" s="21"/>
      <c r="NIV28" s="21"/>
      <c r="NIW28" s="21"/>
      <c r="NIX28" s="21"/>
      <c r="NIY28" s="21"/>
      <c r="NIZ28" s="21"/>
      <c r="NJA28" s="21"/>
      <c r="NJB28" s="21"/>
      <c r="NJC28" s="21"/>
      <c r="NJD28" s="21"/>
      <c r="NJE28" s="21"/>
      <c r="NJF28" s="21"/>
      <c r="NJG28" s="21"/>
      <c r="NJH28" s="21"/>
      <c r="NJI28" s="21"/>
      <c r="NJJ28" s="21"/>
      <c r="NJK28" s="21"/>
      <c r="NJL28" s="21"/>
      <c r="NJM28" s="21"/>
      <c r="NJN28" s="21"/>
      <c r="NJO28" s="21"/>
      <c r="NJP28" s="21"/>
      <c r="NJQ28" s="21"/>
      <c r="NJR28" s="21"/>
      <c r="NJS28" s="21"/>
      <c r="NJT28" s="21"/>
      <c r="NJU28" s="21"/>
      <c r="NJV28" s="21"/>
      <c r="NJW28" s="21"/>
      <c r="NJX28" s="21"/>
      <c r="NJY28" s="21"/>
      <c r="NJZ28" s="21"/>
      <c r="NKA28" s="21"/>
      <c r="NKB28" s="21"/>
      <c r="NKC28" s="21"/>
      <c r="NKD28" s="21"/>
      <c r="NKE28" s="21"/>
      <c r="NKF28" s="21"/>
      <c r="NKG28" s="21"/>
      <c r="NKH28" s="21"/>
      <c r="NKI28" s="21"/>
      <c r="NKJ28" s="21"/>
      <c r="NKK28" s="21"/>
      <c r="NKL28" s="21"/>
      <c r="NKM28" s="21"/>
      <c r="NKN28" s="21"/>
      <c r="NKO28" s="21"/>
      <c r="NKP28" s="21"/>
      <c r="NKQ28" s="21"/>
      <c r="NKR28" s="21"/>
      <c r="NKS28" s="21"/>
      <c r="NKT28" s="21"/>
      <c r="NKU28" s="21"/>
      <c r="NKV28" s="21"/>
      <c r="NKW28" s="21"/>
      <c r="NKX28" s="21"/>
      <c r="NKY28" s="21"/>
      <c r="NKZ28" s="21"/>
      <c r="NLA28" s="21"/>
      <c r="NLB28" s="21"/>
      <c r="NLC28" s="21"/>
      <c r="NLD28" s="21"/>
      <c r="NLE28" s="21"/>
      <c r="NLF28" s="21"/>
      <c r="NLG28" s="21"/>
      <c r="NLH28" s="21"/>
      <c r="NLI28" s="21"/>
      <c r="NLJ28" s="21"/>
      <c r="NLK28" s="21"/>
      <c r="NLL28" s="21"/>
      <c r="NLM28" s="21"/>
      <c r="NLN28" s="21"/>
      <c r="NLO28" s="21"/>
      <c r="NLP28" s="21"/>
      <c r="NLQ28" s="21"/>
      <c r="NLR28" s="21"/>
      <c r="NLS28" s="21"/>
      <c r="NLT28" s="21"/>
      <c r="NLU28" s="21"/>
      <c r="NLV28" s="21"/>
      <c r="NLW28" s="21"/>
      <c r="NLX28" s="21"/>
      <c r="NLY28" s="21"/>
      <c r="NLZ28" s="21"/>
      <c r="NMA28" s="21"/>
      <c r="NMB28" s="21"/>
      <c r="NMC28" s="21"/>
      <c r="NMD28" s="21"/>
      <c r="NME28" s="21"/>
      <c r="NMF28" s="21"/>
      <c r="NMG28" s="21"/>
      <c r="NMH28" s="21"/>
      <c r="NMI28" s="21"/>
      <c r="NMJ28" s="21"/>
      <c r="NMK28" s="21"/>
      <c r="NML28" s="21"/>
      <c r="NMM28" s="21"/>
      <c r="NMN28" s="21"/>
      <c r="NMO28" s="21"/>
      <c r="NMP28" s="21"/>
      <c r="NMQ28" s="21"/>
      <c r="NMR28" s="21"/>
      <c r="NMS28" s="21"/>
      <c r="NMT28" s="21"/>
      <c r="NMU28" s="21"/>
      <c r="NMV28" s="21"/>
      <c r="NMW28" s="21"/>
      <c r="NMX28" s="21"/>
      <c r="NMY28" s="21"/>
      <c r="NMZ28" s="21"/>
      <c r="NNA28" s="21"/>
      <c r="NNB28" s="21"/>
      <c r="NNC28" s="21"/>
      <c r="NND28" s="21"/>
      <c r="NNE28" s="21"/>
      <c r="NNF28" s="21"/>
      <c r="NNG28" s="21"/>
      <c r="NNH28" s="21"/>
      <c r="NNI28" s="21"/>
      <c r="NNJ28" s="21"/>
      <c r="NNK28" s="21"/>
      <c r="NNL28" s="21"/>
      <c r="NNM28" s="21"/>
      <c r="NNN28" s="21"/>
      <c r="NNO28" s="21"/>
      <c r="NNP28" s="21"/>
      <c r="NNQ28" s="21"/>
      <c r="NNR28" s="21"/>
      <c r="NNS28" s="21"/>
      <c r="NNT28" s="21"/>
      <c r="NNU28" s="21"/>
      <c r="NNV28" s="21"/>
      <c r="NNW28" s="21"/>
      <c r="NNX28" s="21"/>
      <c r="NNY28" s="21"/>
      <c r="NNZ28" s="21"/>
      <c r="NOA28" s="21"/>
      <c r="NOB28" s="21"/>
      <c r="NOC28" s="21"/>
      <c r="NOD28" s="21"/>
      <c r="NOE28" s="21"/>
      <c r="NOF28" s="21"/>
      <c r="NOG28" s="21"/>
      <c r="NOH28" s="21"/>
      <c r="NOI28" s="21"/>
      <c r="NOJ28" s="21"/>
      <c r="NOK28" s="21"/>
      <c r="NOL28" s="21"/>
      <c r="NOM28" s="21"/>
      <c r="NON28" s="21"/>
      <c r="NOO28" s="21"/>
      <c r="NOP28" s="21"/>
      <c r="NOQ28" s="21"/>
      <c r="NOR28" s="21"/>
      <c r="NOS28" s="21"/>
      <c r="NOT28" s="21"/>
      <c r="NOU28" s="21"/>
      <c r="NOV28" s="21"/>
      <c r="NOW28" s="21"/>
      <c r="NOX28" s="21"/>
      <c r="NOY28" s="21"/>
      <c r="NOZ28" s="21"/>
      <c r="NPA28" s="21"/>
      <c r="NPB28" s="21"/>
      <c r="NPC28" s="21"/>
      <c r="NPD28" s="21"/>
      <c r="NPE28" s="21"/>
      <c r="NPF28" s="21"/>
      <c r="NPG28" s="21"/>
      <c r="NPH28" s="21"/>
      <c r="NPI28" s="21"/>
      <c r="NPJ28" s="21"/>
      <c r="NPK28" s="21"/>
      <c r="NPL28" s="21"/>
      <c r="NPM28" s="21"/>
      <c r="NPN28" s="21"/>
      <c r="NPO28" s="21"/>
      <c r="NPP28" s="21"/>
      <c r="NPQ28" s="21"/>
      <c r="NPR28" s="21"/>
      <c r="NPS28" s="21"/>
      <c r="NPT28" s="21"/>
      <c r="NPU28" s="21"/>
      <c r="NPV28" s="21"/>
      <c r="NPW28" s="21"/>
      <c r="NPX28" s="21"/>
      <c r="NPY28" s="21"/>
      <c r="NPZ28" s="21"/>
      <c r="NQA28" s="21"/>
      <c r="NQB28" s="21"/>
      <c r="NQC28" s="21"/>
      <c r="NQD28" s="21"/>
      <c r="NQE28" s="21"/>
      <c r="NQF28" s="21"/>
      <c r="NQG28" s="21"/>
      <c r="NQH28" s="21"/>
      <c r="NQI28" s="21"/>
      <c r="NQJ28" s="21"/>
      <c r="NQK28" s="21"/>
      <c r="NQL28" s="21"/>
      <c r="NQM28" s="21"/>
      <c r="NQN28" s="21"/>
      <c r="NQO28" s="21"/>
      <c r="NQP28" s="21"/>
      <c r="NQQ28" s="21"/>
      <c r="NQR28" s="21"/>
      <c r="NQS28" s="21"/>
      <c r="NQT28" s="21"/>
      <c r="NQU28" s="21"/>
      <c r="NQV28" s="21"/>
      <c r="NQW28" s="21"/>
      <c r="NQX28" s="21"/>
      <c r="NQY28" s="21"/>
      <c r="NQZ28" s="21"/>
      <c r="NRA28" s="21"/>
      <c r="NRB28" s="21"/>
      <c r="NRC28" s="21"/>
      <c r="NRD28" s="21"/>
      <c r="NRE28" s="21"/>
      <c r="NRF28" s="21"/>
      <c r="NRG28" s="21"/>
      <c r="NRH28" s="21"/>
      <c r="NRI28" s="21"/>
      <c r="NRJ28" s="21"/>
      <c r="NRK28" s="21"/>
      <c r="NRL28" s="21"/>
      <c r="NRM28" s="21"/>
      <c r="NRN28" s="21"/>
      <c r="NRO28" s="21"/>
      <c r="NRP28" s="21"/>
      <c r="NRQ28" s="21"/>
      <c r="NRR28" s="21"/>
      <c r="NRS28" s="21"/>
      <c r="NRT28" s="21"/>
      <c r="NRU28" s="21"/>
      <c r="NRV28" s="21"/>
      <c r="NRW28" s="21"/>
      <c r="NRX28" s="21"/>
      <c r="NRY28" s="21"/>
      <c r="NRZ28" s="21"/>
      <c r="NSA28" s="21"/>
      <c r="NSB28" s="21"/>
      <c r="NSC28" s="21"/>
      <c r="NSD28" s="21"/>
      <c r="NSE28" s="21"/>
      <c r="NSF28" s="21"/>
      <c r="NSG28" s="21"/>
      <c r="NSH28" s="21"/>
      <c r="NSI28" s="21"/>
      <c r="NSJ28" s="21"/>
      <c r="NSK28" s="21"/>
      <c r="NSL28" s="21"/>
      <c r="NSM28" s="21"/>
      <c r="NSN28" s="21"/>
      <c r="NSO28" s="21"/>
      <c r="NSP28" s="21"/>
      <c r="NSQ28" s="21"/>
      <c r="NSR28" s="21"/>
      <c r="NSS28" s="21"/>
      <c r="NST28" s="21"/>
      <c r="NSU28" s="21"/>
      <c r="NSV28" s="21"/>
      <c r="NSW28" s="21"/>
      <c r="NSX28" s="21"/>
      <c r="NSY28" s="21"/>
      <c r="NSZ28" s="21"/>
      <c r="NTA28" s="21"/>
      <c r="NTB28" s="21"/>
      <c r="NTC28" s="21"/>
      <c r="NTD28" s="21"/>
      <c r="NTE28" s="21"/>
      <c r="NTF28" s="21"/>
      <c r="NTG28" s="21"/>
      <c r="NTH28" s="21"/>
      <c r="NTI28" s="21"/>
      <c r="NTJ28" s="21"/>
      <c r="NTK28" s="21"/>
      <c r="NTL28" s="21"/>
      <c r="NTM28" s="21"/>
      <c r="NTN28" s="21"/>
      <c r="NTO28" s="21"/>
      <c r="NTP28" s="21"/>
      <c r="NTQ28" s="21"/>
      <c r="NTR28" s="21"/>
      <c r="NTS28" s="21"/>
      <c r="NTT28" s="21"/>
      <c r="NTU28" s="21"/>
      <c r="NTV28" s="21"/>
      <c r="NTW28" s="21"/>
      <c r="NTX28" s="21"/>
      <c r="NTY28" s="21"/>
      <c r="NTZ28" s="21"/>
      <c r="NUA28" s="21"/>
      <c r="NUB28" s="21"/>
      <c r="NUC28" s="21"/>
      <c r="NUD28" s="21"/>
      <c r="NUE28" s="21"/>
      <c r="NUF28" s="21"/>
      <c r="NUG28" s="21"/>
      <c r="NUH28" s="21"/>
      <c r="NUI28" s="21"/>
      <c r="NUJ28" s="21"/>
      <c r="NUK28" s="21"/>
      <c r="NUL28" s="21"/>
      <c r="NUM28" s="21"/>
      <c r="NUN28" s="21"/>
      <c r="NUO28" s="21"/>
      <c r="NUP28" s="21"/>
      <c r="NUQ28" s="21"/>
      <c r="NUR28" s="21"/>
      <c r="NUS28" s="21"/>
      <c r="NUT28" s="21"/>
      <c r="NUU28" s="21"/>
      <c r="NUV28" s="21"/>
      <c r="NUW28" s="21"/>
      <c r="NUX28" s="21"/>
      <c r="NUY28" s="21"/>
      <c r="NUZ28" s="21"/>
      <c r="NVA28" s="21"/>
      <c r="NVB28" s="21"/>
      <c r="NVC28" s="21"/>
      <c r="NVD28" s="21"/>
      <c r="NVE28" s="21"/>
      <c r="NVF28" s="21"/>
      <c r="NVG28" s="21"/>
      <c r="NVH28" s="21"/>
      <c r="NVI28" s="21"/>
      <c r="NVJ28" s="21"/>
      <c r="NVK28" s="21"/>
      <c r="NVL28" s="21"/>
      <c r="NVM28" s="21"/>
      <c r="NVN28" s="21"/>
      <c r="NVO28" s="21"/>
      <c r="NVP28" s="21"/>
      <c r="NVQ28" s="21"/>
      <c r="NVR28" s="21"/>
      <c r="NVS28" s="21"/>
      <c r="NVT28" s="21"/>
      <c r="NVU28" s="21"/>
      <c r="NVV28" s="21"/>
      <c r="NVW28" s="21"/>
      <c r="NVX28" s="21"/>
      <c r="NVY28" s="21"/>
      <c r="NVZ28" s="21"/>
      <c r="NWA28" s="21"/>
      <c r="NWB28" s="21"/>
      <c r="NWC28" s="21"/>
      <c r="NWD28" s="21"/>
      <c r="NWE28" s="21"/>
      <c r="NWF28" s="21"/>
      <c r="NWG28" s="21"/>
      <c r="NWH28" s="21"/>
      <c r="NWI28" s="21"/>
      <c r="NWJ28" s="21"/>
      <c r="NWK28" s="21"/>
      <c r="NWL28" s="21"/>
      <c r="NWM28" s="21"/>
      <c r="NWN28" s="21"/>
      <c r="NWO28" s="21"/>
      <c r="NWP28" s="21"/>
      <c r="NWQ28" s="21"/>
      <c r="NWR28" s="21"/>
      <c r="NWS28" s="21"/>
      <c r="NWT28" s="21"/>
      <c r="NWU28" s="21"/>
      <c r="NWV28" s="21"/>
      <c r="NWW28" s="21"/>
      <c r="NWX28" s="21"/>
      <c r="NWY28" s="21"/>
      <c r="NWZ28" s="21"/>
      <c r="NXA28" s="21"/>
      <c r="NXB28" s="21"/>
      <c r="NXC28" s="21"/>
      <c r="NXD28" s="21"/>
      <c r="NXE28" s="21"/>
      <c r="NXF28" s="21"/>
      <c r="NXG28" s="21"/>
      <c r="NXH28" s="21"/>
      <c r="NXI28" s="21"/>
      <c r="NXJ28" s="21"/>
      <c r="NXK28" s="21"/>
      <c r="NXL28" s="21"/>
      <c r="NXM28" s="21"/>
      <c r="NXN28" s="21"/>
      <c r="NXO28" s="21"/>
      <c r="NXP28" s="21"/>
      <c r="NXQ28" s="21"/>
      <c r="NXR28" s="21"/>
      <c r="NXS28" s="21"/>
      <c r="NXT28" s="21"/>
      <c r="NXU28" s="21"/>
      <c r="NXV28" s="21"/>
      <c r="NXW28" s="21"/>
      <c r="NXX28" s="21"/>
      <c r="NXY28" s="21"/>
      <c r="NXZ28" s="21"/>
      <c r="NYA28" s="21"/>
      <c r="NYB28" s="21"/>
      <c r="NYC28" s="21"/>
      <c r="NYD28" s="21"/>
      <c r="NYE28" s="21"/>
      <c r="NYF28" s="21"/>
      <c r="NYG28" s="21"/>
      <c r="NYH28" s="21"/>
      <c r="NYI28" s="21"/>
      <c r="NYJ28" s="21"/>
      <c r="NYK28" s="21"/>
      <c r="NYL28" s="21"/>
      <c r="NYM28" s="21"/>
      <c r="NYN28" s="21"/>
      <c r="NYO28" s="21"/>
      <c r="NYP28" s="21"/>
      <c r="NYQ28" s="21"/>
      <c r="NYR28" s="21"/>
      <c r="NYS28" s="21"/>
      <c r="NYT28" s="21"/>
      <c r="NYU28" s="21"/>
      <c r="NYV28" s="21"/>
      <c r="NYW28" s="21"/>
      <c r="NYX28" s="21"/>
      <c r="NYY28" s="21"/>
      <c r="NYZ28" s="21"/>
      <c r="NZA28" s="21"/>
      <c r="NZB28" s="21"/>
      <c r="NZC28" s="21"/>
      <c r="NZD28" s="21"/>
      <c r="NZE28" s="21"/>
      <c r="NZF28" s="21"/>
      <c r="NZG28" s="21"/>
      <c r="NZH28" s="21"/>
      <c r="NZI28" s="21"/>
      <c r="NZJ28" s="21"/>
      <c r="NZK28" s="21"/>
      <c r="NZL28" s="21"/>
      <c r="NZM28" s="21"/>
      <c r="NZN28" s="21"/>
      <c r="NZO28" s="21"/>
      <c r="NZP28" s="21"/>
      <c r="NZQ28" s="21"/>
      <c r="NZR28" s="21"/>
      <c r="NZS28" s="21"/>
      <c r="NZT28" s="21"/>
      <c r="NZU28" s="21"/>
      <c r="NZV28" s="21"/>
      <c r="NZW28" s="21"/>
      <c r="NZX28" s="21"/>
      <c r="NZY28" s="21"/>
      <c r="NZZ28" s="21"/>
      <c r="OAA28" s="21"/>
      <c r="OAB28" s="21"/>
      <c r="OAC28" s="21"/>
      <c r="OAD28" s="21"/>
      <c r="OAE28" s="21"/>
      <c r="OAF28" s="21"/>
      <c r="OAG28" s="21"/>
      <c r="OAH28" s="21"/>
      <c r="OAI28" s="21"/>
      <c r="OAJ28" s="21"/>
      <c r="OAK28" s="21"/>
      <c r="OAL28" s="21"/>
      <c r="OAM28" s="21"/>
      <c r="OAN28" s="21"/>
      <c r="OAO28" s="21"/>
      <c r="OAP28" s="21"/>
      <c r="OAQ28" s="21"/>
      <c r="OAR28" s="21"/>
      <c r="OAS28" s="21"/>
      <c r="OAT28" s="21"/>
      <c r="OAU28" s="21"/>
      <c r="OAV28" s="21"/>
      <c r="OAW28" s="21"/>
      <c r="OAX28" s="21"/>
      <c r="OAY28" s="21"/>
      <c r="OAZ28" s="21"/>
      <c r="OBA28" s="21"/>
      <c r="OBB28" s="21"/>
      <c r="OBC28" s="21"/>
      <c r="OBD28" s="21"/>
      <c r="OBE28" s="21"/>
      <c r="OBF28" s="21"/>
      <c r="OBG28" s="21"/>
      <c r="OBH28" s="21"/>
      <c r="OBI28" s="21"/>
      <c r="OBJ28" s="21"/>
      <c r="OBK28" s="21"/>
      <c r="OBL28" s="21"/>
      <c r="OBM28" s="21"/>
      <c r="OBN28" s="21"/>
      <c r="OBO28" s="21"/>
      <c r="OBP28" s="21"/>
      <c r="OBQ28" s="21"/>
      <c r="OBR28" s="21"/>
      <c r="OBS28" s="21"/>
      <c r="OBT28" s="21"/>
      <c r="OBU28" s="21"/>
      <c r="OBV28" s="21"/>
      <c r="OBW28" s="21"/>
      <c r="OBX28" s="21"/>
      <c r="OBY28" s="21"/>
      <c r="OBZ28" s="21"/>
      <c r="OCA28" s="21"/>
      <c r="OCB28" s="21"/>
      <c r="OCC28" s="21"/>
      <c r="OCD28" s="21"/>
      <c r="OCE28" s="21"/>
      <c r="OCF28" s="21"/>
      <c r="OCG28" s="21"/>
      <c r="OCH28" s="21"/>
      <c r="OCI28" s="21"/>
      <c r="OCJ28" s="21"/>
      <c r="OCK28" s="21"/>
      <c r="OCL28" s="21"/>
      <c r="OCM28" s="21"/>
      <c r="OCN28" s="21"/>
      <c r="OCO28" s="21"/>
      <c r="OCP28" s="21"/>
      <c r="OCQ28" s="21"/>
      <c r="OCR28" s="21"/>
      <c r="OCS28" s="21"/>
      <c r="OCT28" s="21"/>
      <c r="OCU28" s="21"/>
      <c r="OCV28" s="21"/>
      <c r="OCW28" s="21"/>
      <c r="OCX28" s="21"/>
      <c r="OCY28" s="21"/>
      <c r="OCZ28" s="21"/>
      <c r="ODA28" s="21"/>
      <c r="ODB28" s="21"/>
      <c r="ODC28" s="21"/>
      <c r="ODD28" s="21"/>
      <c r="ODE28" s="21"/>
      <c r="ODF28" s="21"/>
      <c r="ODG28" s="21"/>
      <c r="ODH28" s="21"/>
      <c r="ODI28" s="21"/>
      <c r="ODJ28" s="21"/>
      <c r="ODK28" s="21"/>
      <c r="ODL28" s="21"/>
      <c r="ODM28" s="21"/>
      <c r="ODN28" s="21"/>
      <c r="ODO28" s="21"/>
      <c r="ODP28" s="21"/>
      <c r="ODQ28" s="21"/>
      <c r="ODR28" s="21"/>
      <c r="ODS28" s="21"/>
      <c r="ODT28" s="21"/>
      <c r="ODU28" s="21"/>
      <c r="ODV28" s="21"/>
      <c r="ODW28" s="21"/>
      <c r="ODX28" s="21"/>
      <c r="ODY28" s="21"/>
      <c r="ODZ28" s="21"/>
      <c r="OEA28" s="21"/>
      <c r="OEB28" s="21"/>
      <c r="OEC28" s="21"/>
      <c r="OED28" s="21"/>
      <c r="OEE28" s="21"/>
      <c r="OEF28" s="21"/>
      <c r="OEG28" s="21"/>
      <c r="OEH28" s="21"/>
      <c r="OEI28" s="21"/>
      <c r="OEJ28" s="21"/>
      <c r="OEK28" s="21"/>
      <c r="OEL28" s="21"/>
      <c r="OEM28" s="21"/>
      <c r="OEN28" s="21"/>
      <c r="OEO28" s="21"/>
      <c r="OEP28" s="21"/>
      <c r="OEQ28" s="21"/>
      <c r="OER28" s="21"/>
      <c r="OES28" s="21"/>
      <c r="OET28" s="21"/>
      <c r="OEU28" s="21"/>
      <c r="OEV28" s="21"/>
      <c r="OEW28" s="21"/>
      <c r="OEX28" s="21"/>
      <c r="OEY28" s="21"/>
      <c r="OEZ28" s="21"/>
      <c r="OFA28" s="21"/>
      <c r="OFB28" s="21"/>
      <c r="OFC28" s="21"/>
      <c r="OFD28" s="21"/>
      <c r="OFE28" s="21"/>
      <c r="OFF28" s="21"/>
      <c r="OFG28" s="21"/>
      <c r="OFH28" s="21"/>
      <c r="OFI28" s="21"/>
      <c r="OFJ28" s="21"/>
      <c r="OFK28" s="21"/>
      <c r="OFL28" s="21"/>
      <c r="OFM28" s="21"/>
      <c r="OFN28" s="21"/>
      <c r="OFO28" s="21"/>
      <c r="OFP28" s="21"/>
      <c r="OFQ28" s="21"/>
      <c r="OFR28" s="21"/>
      <c r="OFS28" s="21"/>
      <c r="OFT28" s="21"/>
      <c r="OFU28" s="21"/>
      <c r="OFV28" s="21"/>
      <c r="OFW28" s="21"/>
      <c r="OFX28" s="21"/>
      <c r="OFY28" s="21"/>
      <c r="OFZ28" s="21"/>
      <c r="OGA28" s="21"/>
      <c r="OGB28" s="21"/>
      <c r="OGC28" s="21"/>
      <c r="OGD28" s="21"/>
      <c r="OGE28" s="21"/>
      <c r="OGF28" s="21"/>
      <c r="OGG28" s="21"/>
      <c r="OGH28" s="21"/>
      <c r="OGI28" s="21"/>
      <c r="OGJ28" s="21"/>
      <c r="OGK28" s="21"/>
      <c r="OGL28" s="21"/>
      <c r="OGM28" s="21"/>
      <c r="OGN28" s="21"/>
      <c r="OGO28" s="21"/>
      <c r="OGP28" s="21"/>
      <c r="OGQ28" s="21"/>
      <c r="OGR28" s="21"/>
      <c r="OGS28" s="21"/>
      <c r="OGT28" s="21"/>
      <c r="OGU28" s="21"/>
      <c r="OGV28" s="21"/>
      <c r="OGW28" s="21"/>
      <c r="OGX28" s="21"/>
      <c r="OGY28" s="21"/>
      <c r="OGZ28" s="21"/>
      <c r="OHA28" s="21"/>
      <c r="OHB28" s="21"/>
      <c r="OHC28" s="21"/>
      <c r="OHD28" s="21"/>
      <c r="OHE28" s="21"/>
      <c r="OHF28" s="21"/>
      <c r="OHG28" s="21"/>
      <c r="OHH28" s="21"/>
      <c r="OHI28" s="21"/>
      <c r="OHJ28" s="21"/>
      <c r="OHK28" s="21"/>
      <c r="OHL28" s="21"/>
      <c r="OHM28" s="21"/>
      <c r="OHN28" s="21"/>
      <c r="OHO28" s="21"/>
      <c r="OHP28" s="21"/>
      <c r="OHQ28" s="21"/>
      <c r="OHR28" s="21"/>
      <c r="OHS28" s="21"/>
      <c r="OHT28" s="21"/>
      <c r="OHU28" s="21"/>
      <c r="OHV28" s="21"/>
      <c r="OHW28" s="21"/>
      <c r="OHX28" s="21"/>
      <c r="OHY28" s="21"/>
      <c r="OHZ28" s="21"/>
      <c r="OIA28" s="21"/>
      <c r="OIB28" s="21"/>
      <c r="OIC28" s="21"/>
      <c r="OID28" s="21"/>
      <c r="OIE28" s="21"/>
      <c r="OIF28" s="21"/>
      <c r="OIG28" s="21"/>
      <c r="OIH28" s="21"/>
      <c r="OII28" s="21"/>
      <c r="OIJ28" s="21"/>
      <c r="OIK28" s="21"/>
      <c r="OIL28" s="21"/>
      <c r="OIM28" s="21"/>
      <c r="OIN28" s="21"/>
      <c r="OIO28" s="21"/>
      <c r="OIP28" s="21"/>
      <c r="OIQ28" s="21"/>
      <c r="OIR28" s="21"/>
      <c r="OIS28" s="21"/>
      <c r="OIT28" s="21"/>
      <c r="OIU28" s="21"/>
      <c r="OIV28" s="21"/>
      <c r="OIW28" s="21"/>
      <c r="OIX28" s="21"/>
      <c r="OIY28" s="21"/>
      <c r="OIZ28" s="21"/>
      <c r="OJA28" s="21"/>
      <c r="OJB28" s="21"/>
      <c r="OJC28" s="21"/>
      <c r="OJD28" s="21"/>
      <c r="OJE28" s="21"/>
      <c r="OJF28" s="21"/>
      <c r="OJG28" s="21"/>
      <c r="OJH28" s="21"/>
      <c r="OJI28" s="21"/>
      <c r="OJJ28" s="21"/>
      <c r="OJK28" s="21"/>
      <c r="OJL28" s="21"/>
      <c r="OJM28" s="21"/>
      <c r="OJN28" s="21"/>
      <c r="OJO28" s="21"/>
      <c r="OJP28" s="21"/>
      <c r="OJQ28" s="21"/>
      <c r="OJR28" s="21"/>
      <c r="OJS28" s="21"/>
      <c r="OJT28" s="21"/>
      <c r="OJU28" s="21"/>
      <c r="OJV28" s="21"/>
      <c r="OJW28" s="21"/>
      <c r="OJX28" s="21"/>
      <c r="OJY28" s="21"/>
      <c r="OJZ28" s="21"/>
      <c r="OKA28" s="21"/>
      <c r="OKB28" s="21"/>
      <c r="OKC28" s="21"/>
      <c r="OKD28" s="21"/>
      <c r="OKE28" s="21"/>
      <c r="OKF28" s="21"/>
      <c r="OKG28" s="21"/>
      <c r="OKH28" s="21"/>
      <c r="OKI28" s="21"/>
      <c r="OKJ28" s="21"/>
      <c r="OKK28" s="21"/>
      <c r="OKL28" s="21"/>
      <c r="OKM28" s="21"/>
      <c r="OKN28" s="21"/>
      <c r="OKO28" s="21"/>
      <c r="OKP28" s="21"/>
      <c r="OKQ28" s="21"/>
      <c r="OKR28" s="21"/>
      <c r="OKS28" s="21"/>
      <c r="OKT28" s="21"/>
      <c r="OKU28" s="21"/>
      <c r="OKV28" s="21"/>
      <c r="OKW28" s="21"/>
      <c r="OKX28" s="21"/>
      <c r="OKY28" s="21"/>
      <c r="OKZ28" s="21"/>
      <c r="OLA28" s="21"/>
      <c r="OLB28" s="21"/>
      <c r="OLC28" s="21"/>
      <c r="OLD28" s="21"/>
      <c r="OLE28" s="21"/>
      <c r="OLF28" s="21"/>
      <c r="OLG28" s="21"/>
      <c r="OLH28" s="21"/>
      <c r="OLI28" s="21"/>
      <c r="OLJ28" s="21"/>
      <c r="OLK28" s="21"/>
      <c r="OLL28" s="21"/>
      <c r="OLM28" s="21"/>
      <c r="OLN28" s="21"/>
      <c r="OLO28" s="21"/>
      <c r="OLP28" s="21"/>
      <c r="OLQ28" s="21"/>
      <c r="OLR28" s="21"/>
      <c r="OLS28" s="21"/>
      <c r="OLT28" s="21"/>
      <c r="OLU28" s="21"/>
      <c r="OLV28" s="21"/>
      <c r="OLW28" s="21"/>
      <c r="OLX28" s="21"/>
      <c r="OLY28" s="21"/>
      <c r="OLZ28" s="21"/>
      <c r="OMA28" s="21"/>
      <c r="OMB28" s="21"/>
      <c r="OMC28" s="21"/>
      <c r="OMD28" s="21"/>
      <c r="OME28" s="21"/>
      <c r="OMF28" s="21"/>
      <c r="OMG28" s="21"/>
      <c r="OMH28" s="21"/>
      <c r="OMI28" s="21"/>
      <c r="OMJ28" s="21"/>
      <c r="OMK28" s="21"/>
      <c r="OML28" s="21"/>
      <c r="OMM28" s="21"/>
      <c r="OMN28" s="21"/>
      <c r="OMO28" s="21"/>
      <c r="OMP28" s="21"/>
      <c r="OMQ28" s="21"/>
      <c r="OMR28" s="21"/>
      <c r="OMS28" s="21"/>
      <c r="OMT28" s="21"/>
      <c r="OMU28" s="21"/>
      <c r="OMV28" s="21"/>
      <c r="OMW28" s="21"/>
      <c r="OMX28" s="21"/>
      <c r="OMY28" s="21"/>
      <c r="OMZ28" s="21"/>
      <c r="ONA28" s="21"/>
      <c r="ONB28" s="21"/>
      <c r="ONC28" s="21"/>
      <c r="OND28" s="21"/>
      <c r="ONE28" s="21"/>
      <c r="ONF28" s="21"/>
      <c r="ONG28" s="21"/>
      <c r="ONH28" s="21"/>
      <c r="ONI28" s="21"/>
      <c r="ONJ28" s="21"/>
      <c r="ONK28" s="21"/>
      <c r="ONL28" s="21"/>
      <c r="ONM28" s="21"/>
      <c r="ONN28" s="21"/>
      <c r="ONO28" s="21"/>
      <c r="ONP28" s="21"/>
      <c r="ONQ28" s="21"/>
      <c r="ONR28" s="21"/>
      <c r="ONS28" s="21"/>
      <c r="ONT28" s="21"/>
      <c r="ONU28" s="21"/>
      <c r="ONV28" s="21"/>
      <c r="ONW28" s="21"/>
      <c r="ONX28" s="21"/>
      <c r="ONY28" s="21"/>
      <c r="ONZ28" s="21"/>
      <c r="OOA28" s="21"/>
      <c r="OOB28" s="21"/>
      <c r="OOC28" s="21"/>
      <c r="OOD28" s="21"/>
      <c r="OOE28" s="21"/>
      <c r="OOF28" s="21"/>
      <c r="OOG28" s="21"/>
      <c r="OOH28" s="21"/>
      <c r="OOI28" s="21"/>
      <c r="OOJ28" s="21"/>
      <c r="OOK28" s="21"/>
      <c r="OOL28" s="21"/>
      <c r="OOM28" s="21"/>
      <c r="OON28" s="21"/>
      <c r="OOO28" s="21"/>
      <c r="OOP28" s="21"/>
      <c r="OOQ28" s="21"/>
      <c r="OOR28" s="21"/>
      <c r="OOS28" s="21"/>
      <c r="OOT28" s="21"/>
      <c r="OOU28" s="21"/>
      <c r="OOV28" s="21"/>
      <c r="OOW28" s="21"/>
      <c r="OOX28" s="21"/>
      <c r="OOY28" s="21"/>
      <c r="OOZ28" s="21"/>
      <c r="OPA28" s="21"/>
      <c r="OPB28" s="21"/>
      <c r="OPC28" s="21"/>
      <c r="OPD28" s="21"/>
      <c r="OPE28" s="21"/>
      <c r="OPF28" s="21"/>
      <c r="OPG28" s="21"/>
      <c r="OPH28" s="21"/>
      <c r="OPI28" s="21"/>
      <c r="OPJ28" s="21"/>
      <c r="OPK28" s="21"/>
      <c r="OPL28" s="21"/>
      <c r="OPM28" s="21"/>
      <c r="OPN28" s="21"/>
      <c r="OPO28" s="21"/>
      <c r="OPP28" s="21"/>
      <c r="OPQ28" s="21"/>
      <c r="OPR28" s="21"/>
      <c r="OPS28" s="21"/>
      <c r="OPT28" s="21"/>
      <c r="OPU28" s="21"/>
      <c r="OPV28" s="21"/>
      <c r="OPW28" s="21"/>
      <c r="OPX28" s="21"/>
      <c r="OPY28" s="21"/>
      <c r="OPZ28" s="21"/>
      <c r="OQA28" s="21"/>
      <c r="OQB28" s="21"/>
      <c r="OQC28" s="21"/>
      <c r="OQD28" s="21"/>
      <c r="OQE28" s="21"/>
      <c r="OQF28" s="21"/>
      <c r="OQG28" s="21"/>
      <c r="OQH28" s="21"/>
      <c r="OQI28" s="21"/>
      <c r="OQJ28" s="21"/>
      <c r="OQK28" s="21"/>
      <c r="OQL28" s="21"/>
      <c r="OQM28" s="21"/>
      <c r="OQN28" s="21"/>
      <c r="OQO28" s="21"/>
      <c r="OQP28" s="21"/>
      <c r="OQQ28" s="21"/>
      <c r="OQR28" s="21"/>
      <c r="OQS28" s="21"/>
      <c r="OQT28" s="21"/>
      <c r="OQU28" s="21"/>
      <c r="OQV28" s="21"/>
      <c r="OQW28" s="21"/>
      <c r="OQX28" s="21"/>
      <c r="OQY28" s="21"/>
      <c r="OQZ28" s="21"/>
      <c r="ORA28" s="21"/>
      <c r="ORB28" s="21"/>
      <c r="ORC28" s="21"/>
      <c r="ORD28" s="21"/>
      <c r="ORE28" s="21"/>
      <c r="ORF28" s="21"/>
      <c r="ORG28" s="21"/>
      <c r="ORH28" s="21"/>
      <c r="ORI28" s="21"/>
      <c r="ORJ28" s="21"/>
      <c r="ORK28" s="21"/>
      <c r="ORL28" s="21"/>
      <c r="ORM28" s="21"/>
      <c r="ORN28" s="21"/>
      <c r="ORO28" s="21"/>
      <c r="ORP28" s="21"/>
      <c r="ORQ28" s="21"/>
      <c r="ORR28" s="21"/>
      <c r="ORS28" s="21"/>
      <c r="ORT28" s="21"/>
      <c r="ORU28" s="21"/>
      <c r="ORV28" s="21"/>
      <c r="ORW28" s="21"/>
      <c r="ORX28" s="21"/>
      <c r="ORY28" s="21"/>
      <c r="ORZ28" s="21"/>
      <c r="OSA28" s="21"/>
      <c r="OSB28" s="21"/>
      <c r="OSC28" s="21"/>
      <c r="OSD28" s="21"/>
      <c r="OSE28" s="21"/>
      <c r="OSF28" s="21"/>
      <c r="OSG28" s="21"/>
      <c r="OSH28" s="21"/>
      <c r="OSI28" s="21"/>
      <c r="OSJ28" s="21"/>
      <c r="OSK28" s="21"/>
      <c r="OSL28" s="21"/>
      <c r="OSM28" s="21"/>
      <c r="OSN28" s="21"/>
      <c r="OSO28" s="21"/>
      <c r="OSP28" s="21"/>
      <c r="OSQ28" s="21"/>
      <c r="OSR28" s="21"/>
      <c r="OSS28" s="21"/>
      <c r="OST28" s="21"/>
      <c r="OSU28" s="21"/>
      <c r="OSV28" s="21"/>
      <c r="OSW28" s="21"/>
      <c r="OSX28" s="21"/>
      <c r="OSY28" s="21"/>
      <c r="OSZ28" s="21"/>
      <c r="OTA28" s="21"/>
      <c r="OTB28" s="21"/>
      <c r="OTC28" s="21"/>
      <c r="OTD28" s="21"/>
      <c r="OTE28" s="21"/>
      <c r="OTF28" s="21"/>
      <c r="OTG28" s="21"/>
      <c r="OTH28" s="21"/>
      <c r="OTI28" s="21"/>
      <c r="OTJ28" s="21"/>
      <c r="OTK28" s="21"/>
      <c r="OTL28" s="21"/>
      <c r="OTM28" s="21"/>
      <c r="OTN28" s="21"/>
      <c r="OTO28" s="21"/>
      <c r="OTP28" s="21"/>
      <c r="OTQ28" s="21"/>
      <c r="OTR28" s="21"/>
      <c r="OTS28" s="21"/>
      <c r="OTT28" s="21"/>
      <c r="OTU28" s="21"/>
      <c r="OTV28" s="21"/>
      <c r="OTW28" s="21"/>
      <c r="OTX28" s="21"/>
      <c r="OTY28" s="21"/>
      <c r="OTZ28" s="21"/>
      <c r="OUA28" s="21"/>
      <c r="OUB28" s="21"/>
      <c r="OUC28" s="21"/>
      <c r="OUD28" s="21"/>
      <c r="OUE28" s="21"/>
      <c r="OUF28" s="21"/>
      <c r="OUG28" s="21"/>
      <c r="OUH28" s="21"/>
      <c r="OUI28" s="21"/>
      <c r="OUJ28" s="21"/>
      <c r="OUK28" s="21"/>
      <c r="OUL28" s="21"/>
      <c r="OUM28" s="21"/>
      <c r="OUN28" s="21"/>
      <c r="OUO28" s="21"/>
      <c r="OUP28" s="21"/>
      <c r="OUQ28" s="21"/>
      <c r="OUR28" s="21"/>
      <c r="OUS28" s="21"/>
      <c r="OUT28" s="21"/>
      <c r="OUU28" s="21"/>
      <c r="OUV28" s="21"/>
      <c r="OUW28" s="21"/>
      <c r="OUX28" s="21"/>
      <c r="OUY28" s="21"/>
      <c r="OUZ28" s="21"/>
      <c r="OVA28" s="21"/>
      <c r="OVB28" s="21"/>
      <c r="OVC28" s="21"/>
      <c r="OVD28" s="21"/>
      <c r="OVE28" s="21"/>
      <c r="OVF28" s="21"/>
      <c r="OVG28" s="21"/>
      <c r="OVH28" s="21"/>
      <c r="OVI28" s="21"/>
      <c r="OVJ28" s="21"/>
      <c r="OVK28" s="21"/>
      <c r="OVL28" s="21"/>
      <c r="OVM28" s="21"/>
      <c r="OVN28" s="21"/>
      <c r="OVO28" s="21"/>
      <c r="OVP28" s="21"/>
      <c r="OVQ28" s="21"/>
      <c r="OVR28" s="21"/>
      <c r="OVS28" s="21"/>
      <c r="OVT28" s="21"/>
      <c r="OVU28" s="21"/>
      <c r="OVV28" s="21"/>
      <c r="OVW28" s="21"/>
      <c r="OVX28" s="21"/>
      <c r="OVY28" s="21"/>
      <c r="OVZ28" s="21"/>
      <c r="OWA28" s="21"/>
      <c r="OWB28" s="21"/>
      <c r="OWC28" s="21"/>
      <c r="OWD28" s="21"/>
      <c r="OWE28" s="21"/>
      <c r="OWF28" s="21"/>
      <c r="OWG28" s="21"/>
      <c r="OWH28" s="21"/>
      <c r="OWI28" s="21"/>
      <c r="OWJ28" s="21"/>
      <c r="OWK28" s="21"/>
      <c r="OWL28" s="21"/>
      <c r="OWM28" s="21"/>
      <c r="OWN28" s="21"/>
      <c r="OWO28" s="21"/>
      <c r="OWP28" s="21"/>
      <c r="OWQ28" s="21"/>
      <c r="OWR28" s="21"/>
      <c r="OWS28" s="21"/>
      <c r="OWT28" s="21"/>
      <c r="OWU28" s="21"/>
      <c r="OWV28" s="21"/>
      <c r="OWW28" s="21"/>
      <c r="OWX28" s="21"/>
      <c r="OWY28" s="21"/>
      <c r="OWZ28" s="21"/>
      <c r="OXA28" s="21"/>
      <c r="OXB28" s="21"/>
      <c r="OXC28" s="21"/>
      <c r="OXD28" s="21"/>
      <c r="OXE28" s="21"/>
      <c r="OXF28" s="21"/>
      <c r="OXG28" s="21"/>
      <c r="OXH28" s="21"/>
      <c r="OXI28" s="21"/>
      <c r="OXJ28" s="21"/>
      <c r="OXK28" s="21"/>
      <c r="OXL28" s="21"/>
      <c r="OXM28" s="21"/>
      <c r="OXN28" s="21"/>
      <c r="OXO28" s="21"/>
      <c r="OXP28" s="21"/>
      <c r="OXQ28" s="21"/>
      <c r="OXR28" s="21"/>
      <c r="OXS28" s="21"/>
      <c r="OXT28" s="21"/>
      <c r="OXU28" s="21"/>
      <c r="OXV28" s="21"/>
      <c r="OXW28" s="21"/>
      <c r="OXX28" s="21"/>
      <c r="OXY28" s="21"/>
      <c r="OXZ28" s="21"/>
      <c r="OYA28" s="21"/>
      <c r="OYB28" s="21"/>
      <c r="OYC28" s="21"/>
      <c r="OYD28" s="21"/>
      <c r="OYE28" s="21"/>
      <c r="OYF28" s="21"/>
      <c r="OYG28" s="21"/>
      <c r="OYH28" s="21"/>
      <c r="OYI28" s="21"/>
      <c r="OYJ28" s="21"/>
      <c r="OYK28" s="21"/>
      <c r="OYL28" s="21"/>
      <c r="OYM28" s="21"/>
      <c r="OYN28" s="21"/>
      <c r="OYO28" s="21"/>
      <c r="OYP28" s="21"/>
      <c r="OYQ28" s="21"/>
      <c r="OYR28" s="21"/>
      <c r="OYS28" s="21"/>
      <c r="OYT28" s="21"/>
      <c r="OYU28" s="21"/>
      <c r="OYV28" s="21"/>
      <c r="OYW28" s="21"/>
      <c r="OYX28" s="21"/>
      <c r="OYY28" s="21"/>
      <c r="OYZ28" s="21"/>
      <c r="OZA28" s="21"/>
      <c r="OZB28" s="21"/>
      <c r="OZC28" s="21"/>
      <c r="OZD28" s="21"/>
      <c r="OZE28" s="21"/>
      <c r="OZF28" s="21"/>
      <c r="OZG28" s="21"/>
      <c r="OZH28" s="21"/>
      <c r="OZI28" s="21"/>
      <c r="OZJ28" s="21"/>
      <c r="OZK28" s="21"/>
      <c r="OZL28" s="21"/>
      <c r="OZM28" s="21"/>
      <c r="OZN28" s="21"/>
      <c r="OZO28" s="21"/>
      <c r="OZP28" s="21"/>
      <c r="OZQ28" s="21"/>
      <c r="OZR28" s="21"/>
      <c r="OZS28" s="21"/>
      <c r="OZT28" s="21"/>
      <c r="OZU28" s="21"/>
      <c r="OZV28" s="21"/>
      <c r="OZW28" s="21"/>
      <c r="OZX28" s="21"/>
      <c r="OZY28" s="21"/>
      <c r="OZZ28" s="21"/>
      <c r="PAA28" s="21"/>
      <c r="PAB28" s="21"/>
      <c r="PAC28" s="21"/>
      <c r="PAD28" s="21"/>
      <c r="PAE28" s="21"/>
      <c r="PAF28" s="21"/>
      <c r="PAG28" s="21"/>
      <c r="PAH28" s="21"/>
      <c r="PAI28" s="21"/>
      <c r="PAJ28" s="21"/>
      <c r="PAK28" s="21"/>
      <c r="PAL28" s="21"/>
      <c r="PAM28" s="21"/>
      <c r="PAN28" s="21"/>
      <c r="PAO28" s="21"/>
      <c r="PAP28" s="21"/>
      <c r="PAQ28" s="21"/>
      <c r="PAR28" s="21"/>
      <c r="PAS28" s="21"/>
      <c r="PAT28" s="21"/>
      <c r="PAU28" s="21"/>
      <c r="PAV28" s="21"/>
      <c r="PAW28" s="21"/>
      <c r="PAX28" s="21"/>
      <c r="PAY28" s="21"/>
      <c r="PAZ28" s="21"/>
      <c r="PBA28" s="21"/>
      <c r="PBB28" s="21"/>
      <c r="PBC28" s="21"/>
      <c r="PBD28" s="21"/>
      <c r="PBE28" s="21"/>
      <c r="PBF28" s="21"/>
      <c r="PBG28" s="21"/>
      <c r="PBH28" s="21"/>
      <c r="PBI28" s="21"/>
      <c r="PBJ28" s="21"/>
      <c r="PBK28" s="21"/>
      <c r="PBL28" s="21"/>
      <c r="PBM28" s="21"/>
      <c r="PBN28" s="21"/>
      <c r="PBO28" s="21"/>
      <c r="PBP28" s="21"/>
      <c r="PBQ28" s="21"/>
      <c r="PBR28" s="21"/>
      <c r="PBS28" s="21"/>
      <c r="PBT28" s="21"/>
      <c r="PBU28" s="21"/>
      <c r="PBV28" s="21"/>
      <c r="PBW28" s="21"/>
      <c r="PBX28" s="21"/>
      <c r="PBY28" s="21"/>
      <c r="PBZ28" s="21"/>
      <c r="PCA28" s="21"/>
      <c r="PCB28" s="21"/>
      <c r="PCC28" s="21"/>
      <c r="PCD28" s="21"/>
      <c r="PCE28" s="21"/>
      <c r="PCF28" s="21"/>
      <c r="PCG28" s="21"/>
      <c r="PCH28" s="21"/>
      <c r="PCI28" s="21"/>
      <c r="PCJ28" s="21"/>
      <c r="PCK28" s="21"/>
      <c r="PCL28" s="21"/>
      <c r="PCM28" s="21"/>
      <c r="PCN28" s="21"/>
      <c r="PCO28" s="21"/>
      <c r="PCP28" s="21"/>
      <c r="PCQ28" s="21"/>
      <c r="PCR28" s="21"/>
      <c r="PCS28" s="21"/>
      <c r="PCT28" s="21"/>
      <c r="PCU28" s="21"/>
      <c r="PCV28" s="21"/>
      <c r="PCW28" s="21"/>
      <c r="PCX28" s="21"/>
      <c r="PCY28" s="21"/>
      <c r="PCZ28" s="21"/>
      <c r="PDA28" s="21"/>
      <c r="PDB28" s="21"/>
      <c r="PDC28" s="21"/>
      <c r="PDD28" s="21"/>
      <c r="PDE28" s="21"/>
      <c r="PDF28" s="21"/>
      <c r="PDG28" s="21"/>
      <c r="PDH28" s="21"/>
      <c r="PDI28" s="21"/>
      <c r="PDJ28" s="21"/>
      <c r="PDK28" s="21"/>
      <c r="PDL28" s="21"/>
      <c r="PDM28" s="21"/>
      <c r="PDN28" s="21"/>
      <c r="PDO28" s="21"/>
      <c r="PDP28" s="21"/>
      <c r="PDQ28" s="21"/>
      <c r="PDR28" s="21"/>
      <c r="PDS28" s="21"/>
      <c r="PDT28" s="21"/>
      <c r="PDU28" s="21"/>
      <c r="PDV28" s="21"/>
      <c r="PDW28" s="21"/>
      <c r="PDX28" s="21"/>
      <c r="PDY28" s="21"/>
      <c r="PDZ28" s="21"/>
      <c r="PEA28" s="21"/>
      <c r="PEB28" s="21"/>
      <c r="PEC28" s="21"/>
      <c r="PED28" s="21"/>
      <c r="PEE28" s="21"/>
      <c r="PEF28" s="21"/>
      <c r="PEG28" s="21"/>
      <c r="PEH28" s="21"/>
      <c r="PEI28" s="21"/>
      <c r="PEJ28" s="21"/>
      <c r="PEK28" s="21"/>
      <c r="PEL28" s="21"/>
      <c r="PEM28" s="21"/>
      <c r="PEN28" s="21"/>
      <c r="PEO28" s="21"/>
      <c r="PEP28" s="21"/>
      <c r="PEQ28" s="21"/>
      <c r="PER28" s="21"/>
      <c r="PES28" s="21"/>
      <c r="PET28" s="21"/>
      <c r="PEU28" s="21"/>
      <c r="PEV28" s="21"/>
      <c r="PEW28" s="21"/>
      <c r="PEX28" s="21"/>
      <c r="PEY28" s="21"/>
      <c r="PEZ28" s="21"/>
      <c r="PFA28" s="21"/>
      <c r="PFB28" s="21"/>
      <c r="PFC28" s="21"/>
      <c r="PFD28" s="21"/>
      <c r="PFE28" s="21"/>
      <c r="PFF28" s="21"/>
      <c r="PFG28" s="21"/>
      <c r="PFH28" s="21"/>
      <c r="PFI28" s="21"/>
      <c r="PFJ28" s="21"/>
      <c r="PFK28" s="21"/>
      <c r="PFL28" s="21"/>
      <c r="PFM28" s="21"/>
      <c r="PFN28" s="21"/>
      <c r="PFO28" s="21"/>
      <c r="PFP28" s="21"/>
      <c r="PFQ28" s="21"/>
      <c r="PFR28" s="21"/>
      <c r="PFS28" s="21"/>
      <c r="PFT28" s="21"/>
      <c r="PFU28" s="21"/>
      <c r="PFV28" s="21"/>
      <c r="PFW28" s="21"/>
      <c r="PFX28" s="21"/>
      <c r="PFY28" s="21"/>
      <c r="PFZ28" s="21"/>
      <c r="PGA28" s="21"/>
      <c r="PGB28" s="21"/>
      <c r="PGC28" s="21"/>
      <c r="PGD28" s="21"/>
      <c r="PGE28" s="21"/>
      <c r="PGF28" s="21"/>
      <c r="PGG28" s="21"/>
      <c r="PGH28" s="21"/>
      <c r="PGI28" s="21"/>
      <c r="PGJ28" s="21"/>
      <c r="PGK28" s="21"/>
      <c r="PGL28" s="21"/>
      <c r="PGM28" s="21"/>
      <c r="PGN28" s="21"/>
      <c r="PGO28" s="21"/>
      <c r="PGP28" s="21"/>
      <c r="PGQ28" s="21"/>
      <c r="PGR28" s="21"/>
      <c r="PGS28" s="21"/>
      <c r="PGT28" s="21"/>
      <c r="PGU28" s="21"/>
      <c r="PGV28" s="21"/>
      <c r="PGW28" s="21"/>
      <c r="PGX28" s="21"/>
      <c r="PGY28" s="21"/>
      <c r="PGZ28" s="21"/>
      <c r="PHA28" s="21"/>
      <c r="PHB28" s="21"/>
      <c r="PHC28" s="21"/>
      <c r="PHD28" s="21"/>
      <c r="PHE28" s="21"/>
      <c r="PHF28" s="21"/>
      <c r="PHG28" s="21"/>
      <c r="PHH28" s="21"/>
      <c r="PHI28" s="21"/>
      <c r="PHJ28" s="21"/>
      <c r="PHK28" s="21"/>
      <c r="PHL28" s="21"/>
      <c r="PHM28" s="21"/>
      <c r="PHN28" s="21"/>
      <c r="PHO28" s="21"/>
      <c r="PHP28" s="21"/>
      <c r="PHQ28" s="21"/>
      <c r="PHR28" s="21"/>
      <c r="PHS28" s="21"/>
      <c r="PHT28" s="21"/>
      <c r="PHU28" s="21"/>
      <c r="PHV28" s="21"/>
      <c r="PHW28" s="21"/>
      <c r="PHX28" s="21"/>
      <c r="PHY28" s="21"/>
      <c r="PHZ28" s="21"/>
      <c r="PIA28" s="21"/>
      <c r="PIB28" s="21"/>
      <c r="PIC28" s="21"/>
      <c r="PID28" s="21"/>
      <c r="PIE28" s="21"/>
      <c r="PIF28" s="21"/>
      <c r="PIG28" s="21"/>
      <c r="PIH28" s="21"/>
      <c r="PII28" s="21"/>
      <c r="PIJ28" s="21"/>
      <c r="PIK28" s="21"/>
      <c r="PIL28" s="21"/>
      <c r="PIM28" s="21"/>
      <c r="PIN28" s="21"/>
      <c r="PIO28" s="21"/>
      <c r="PIP28" s="21"/>
      <c r="PIQ28" s="21"/>
      <c r="PIR28" s="21"/>
      <c r="PIS28" s="21"/>
      <c r="PIT28" s="21"/>
      <c r="PIU28" s="21"/>
      <c r="PIV28" s="21"/>
      <c r="PIW28" s="21"/>
      <c r="PIX28" s="21"/>
      <c r="PIY28" s="21"/>
      <c r="PIZ28" s="21"/>
      <c r="PJA28" s="21"/>
      <c r="PJB28" s="21"/>
      <c r="PJC28" s="21"/>
      <c r="PJD28" s="21"/>
      <c r="PJE28" s="21"/>
      <c r="PJF28" s="21"/>
      <c r="PJG28" s="21"/>
      <c r="PJH28" s="21"/>
      <c r="PJI28" s="21"/>
      <c r="PJJ28" s="21"/>
      <c r="PJK28" s="21"/>
      <c r="PJL28" s="21"/>
      <c r="PJM28" s="21"/>
      <c r="PJN28" s="21"/>
      <c r="PJO28" s="21"/>
      <c r="PJP28" s="21"/>
      <c r="PJQ28" s="21"/>
      <c r="PJR28" s="21"/>
      <c r="PJS28" s="21"/>
      <c r="PJT28" s="21"/>
      <c r="PJU28" s="21"/>
      <c r="PJV28" s="21"/>
      <c r="PJW28" s="21"/>
      <c r="PJX28" s="21"/>
      <c r="PJY28" s="21"/>
      <c r="PJZ28" s="21"/>
      <c r="PKA28" s="21"/>
      <c r="PKB28" s="21"/>
      <c r="PKC28" s="21"/>
      <c r="PKD28" s="21"/>
      <c r="PKE28" s="21"/>
      <c r="PKF28" s="21"/>
      <c r="PKG28" s="21"/>
      <c r="PKH28" s="21"/>
      <c r="PKI28" s="21"/>
      <c r="PKJ28" s="21"/>
      <c r="PKK28" s="21"/>
      <c r="PKL28" s="21"/>
      <c r="PKM28" s="21"/>
      <c r="PKN28" s="21"/>
      <c r="PKO28" s="21"/>
      <c r="PKP28" s="21"/>
      <c r="PKQ28" s="21"/>
      <c r="PKR28" s="21"/>
      <c r="PKS28" s="21"/>
      <c r="PKT28" s="21"/>
      <c r="PKU28" s="21"/>
      <c r="PKV28" s="21"/>
      <c r="PKW28" s="21"/>
      <c r="PKX28" s="21"/>
      <c r="PKY28" s="21"/>
      <c r="PKZ28" s="21"/>
      <c r="PLA28" s="21"/>
      <c r="PLB28" s="21"/>
      <c r="PLC28" s="21"/>
      <c r="PLD28" s="21"/>
      <c r="PLE28" s="21"/>
      <c r="PLF28" s="21"/>
      <c r="PLG28" s="21"/>
      <c r="PLH28" s="21"/>
      <c r="PLI28" s="21"/>
      <c r="PLJ28" s="21"/>
      <c r="PLK28" s="21"/>
      <c r="PLL28" s="21"/>
      <c r="PLM28" s="21"/>
      <c r="PLN28" s="21"/>
      <c r="PLO28" s="21"/>
      <c r="PLP28" s="21"/>
      <c r="PLQ28" s="21"/>
      <c r="PLR28" s="21"/>
      <c r="PLS28" s="21"/>
      <c r="PLT28" s="21"/>
      <c r="PLU28" s="21"/>
      <c r="PLV28" s="21"/>
      <c r="PLW28" s="21"/>
      <c r="PLX28" s="21"/>
      <c r="PLY28" s="21"/>
      <c r="PLZ28" s="21"/>
      <c r="PMA28" s="21"/>
      <c r="PMB28" s="21"/>
      <c r="PMC28" s="21"/>
      <c r="PMD28" s="21"/>
      <c r="PME28" s="21"/>
      <c r="PMF28" s="21"/>
      <c r="PMG28" s="21"/>
      <c r="PMH28" s="21"/>
      <c r="PMI28" s="21"/>
      <c r="PMJ28" s="21"/>
      <c r="PMK28" s="21"/>
      <c r="PML28" s="21"/>
      <c r="PMM28" s="21"/>
      <c r="PMN28" s="21"/>
      <c r="PMO28" s="21"/>
      <c r="PMP28" s="21"/>
      <c r="PMQ28" s="21"/>
      <c r="PMR28" s="21"/>
      <c r="PMS28" s="21"/>
      <c r="PMT28" s="21"/>
      <c r="PMU28" s="21"/>
      <c r="PMV28" s="21"/>
      <c r="PMW28" s="21"/>
      <c r="PMX28" s="21"/>
      <c r="PMY28" s="21"/>
      <c r="PMZ28" s="21"/>
      <c r="PNA28" s="21"/>
      <c r="PNB28" s="21"/>
      <c r="PNC28" s="21"/>
      <c r="PND28" s="21"/>
      <c r="PNE28" s="21"/>
      <c r="PNF28" s="21"/>
      <c r="PNG28" s="21"/>
      <c r="PNH28" s="21"/>
      <c r="PNI28" s="21"/>
      <c r="PNJ28" s="21"/>
      <c r="PNK28" s="21"/>
      <c r="PNL28" s="21"/>
      <c r="PNM28" s="21"/>
      <c r="PNN28" s="21"/>
      <c r="PNO28" s="21"/>
      <c r="PNP28" s="21"/>
      <c r="PNQ28" s="21"/>
      <c r="PNR28" s="21"/>
      <c r="PNS28" s="21"/>
      <c r="PNT28" s="21"/>
      <c r="PNU28" s="21"/>
      <c r="PNV28" s="21"/>
      <c r="PNW28" s="21"/>
      <c r="PNX28" s="21"/>
      <c r="PNY28" s="21"/>
      <c r="PNZ28" s="21"/>
      <c r="POA28" s="21"/>
      <c r="POB28" s="21"/>
      <c r="POC28" s="21"/>
      <c r="POD28" s="21"/>
      <c r="POE28" s="21"/>
      <c r="POF28" s="21"/>
      <c r="POG28" s="21"/>
      <c r="POH28" s="21"/>
      <c r="POI28" s="21"/>
      <c r="POJ28" s="21"/>
      <c r="POK28" s="21"/>
      <c r="POL28" s="21"/>
      <c r="POM28" s="21"/>
      <c r="PON28" s="21"/>
      <c r="POO28" s="21"/>
      <c r="POP28" s="21"/>
      <c r="POQ28" s="21"/>
      <c r="POR28" s="21"/>
      <c r="POS28" s="21"/>
      <c r="POT28" s="21"/>
      <c r="POU28" s="21"/>
      <c r="POV28" s="21"/>
      <c r="POW28" s="21"/>
      <c r="POX28" s="21"/>
      <c r="POY28" s="21"/>
      <c r="POZ28" s="21"/>
      <c r="PPA28" s="21"/>
      <c r="PPB28" s="21"/>
      <c r="PPC28" s="21"/>
      <c r="PPD28" s="21"/>
      <c r="PPE28" s="21"/>
      <c r="PPF28" s="21"/>
      <c r="PPG28" s="21"/>
      <c r="PPH28" s="21"/>
      <c r="PPI28" s="21"/>
      <c r="PPJ28" s="21"/>
      <c r="PPK28" s="21"/>
      <c r="PPL28" s="21"/>
      <c r="PPM28" s="21"/>
      <c r="PPN28" s="21"/>
      <c r="PPO28" s="21"/>
      <c r="PPP28" s="21"/>
      <c r="PPQ28" s="21"/>
      <c r="PPR28" s="21"/>
      <c r="PPS28" s="21"/>
      <c r="PPT28" s="21"/>
      <c r="PPU28" s="21"/>
      <c r="PPV28" s="21"/>
      <c r="PPW28" s="21"/>
      <c r="PPX28" s="21"/>
      <c r="PPY28" s="21"/>
      <c r="PPZ28" s="21"/>
      <c r="PQA28" s="21"/>
      <c r="PQB28" s="21"/>
      <c r="PQC28" s="21"/>
      <c r="PQD28" s="21"/>
      <c r="PQE28" s="21"/>
      <c r="PQF28" s="21"/>
      <c r="PQG28" s="21"/>
      <c r="PQH28" s="21"/>
      <c r="PQI28" s="21"/>
      <c r="PQJ28" s="21"/>
      <c r="PQK28" s="21"/>
      <c r="PQL28" s="21"/>
      <c r="PQM28" s="21"/>
      <c r="PQN28" s="21"/>
      <c r="PQO28" s="21"/>
      <c r="PQP28" s="21"/>
      <c r="PQQ28" s="21"/>
      <c r="PQR28" s="21"/>
      <c r="PQS28" s="21"/>
      <c r="PQT28" s="21"/>
      <c r="PQU28" s="21"/>
      <c r="PQV28" s="21"/>
      <c r="PQW28" s="21"/>
      <c r="PQX28" s="21"/>
      <c r="PQY28" s="21"/>
      <c r="PQZ28" s="21"/>
      <c r="PRA28" s="21"/>
      <c r="PRB28" s="21"/>
      <c r="PRC28" s="21"/>
      <c r="PRD28" s="21"/>
      <c r="PRE28" s="21"/>
      <c r="PRF28" s="21"/>
      <c r="PRG28" s="21"/>
      <c r="PRH28" s="21"/>
      <c r="PRI28" s="21"/>
      <c r="PRJ28" s="21"/>
      <c r="PRK28" s="21"/>
      <c r="PRL28" s="21"/>
      <c r="PRM28" s="21"/>
      <c r="PRN28" s="21"/>
      <c r="PRO28" s="21"/>
      <c r="PRP28" s="21"/>
      <c r="PRQ28" s="21"/>
      <c r="PRR28" s="21"/>
      <c r="PRS28" s="21"/>
      <c r="PRT28" s="21"/>
      <c r="PRU28" s="21"/>
      <c r="PRV28" s="21"/>
      <c r="PRW28" s="21"/>
      <c r="PRX28" s="21"/>
      <c r="PRY28" s="21"/>
      <c r="PRZ28" s="21"/>
      <c r="PSA28" s="21"/>
      <c r="PSB28" s="21"/>
      <c r="PSC28" s="21"/>
      <c r="PSD28" s="21"/>
      <c r="PSE28" s="21"/>
      <c r="PSF28" s="21"/>
      <c r="PSG28" s="21"/>
      <c r="PSH28" s="21"/>
      <c r="PSI28" s="21"/>
      <c r="PSJ28" s="21"/>
      <c r="PSK28" s="21"/>
      <c r="PSL28" s="21"/>
      <c r="PSM28" s="21"/>
      <c r="PSN28" s="21"/>
      <c r="PSO28" s="21"/>
      <c r="PSP28" s="21"/>
      <c r="PSQ28" s="21"/>
      <c r="PSR28" s="21"/>
      <c r="PSS28" s="21"/>
      <c r="PST28" s="21"/>
      <c r="PSU28" s="21"/>
      <c r="PSV28" s="21"/>
      <c r="PSW28" s="21"/>
      <c r="PSX28" s="21"/>
      <c r="PSY28" s="21"/>
      <c r="PSZ28" s="21"/>
      <c r="PTA28" s="21"/>
      <c r="PTB28" s="21"/>
      <c r="PTC28" s="21"/>
      <c r="PTD28" s="21"/>
      <c r="PTE28" s="21"/>
      <c r="PTF28" s="21"/>
      <c r="PTG28" s="21"/>
      <c r="PTH28" s="21"/>
      <c r="PTI28" s="21"/>
      <c r="PTJ28" s="21"/>
      <c r="PTK28" s="21"/>
      <c r="PTL28" s="21"/>
      <c r="PTM28" s="21"/>
      <c r="PTN28" s="21"/>
      <c r="PTO28" s="21"/>
      <c r="PTP28" s="21"/>
      <c r="PTQ28" s="21"/>
      <c r="PTR28" s="21"/>
      <c r="PTS28" s="21"/>
      <c r="PTT28" s="21"/>
      <c r="PTU28" s="21"/>
      <c r="PTV28" s="21"/>
      <c r="PTW28" s="21"/>
      <c r="PTX28" s="21"/>
      <c r="PTY28" s="21"/>
      <c r="PTZ28" s="21"/>
      <c r="PUA28" s="21"/>
      <c r="PUB28" s="21"/>
      <c r="PUC28" s="21"/>
      <c r="PUD28" s="21"/>
      <c r="PUE28" s="21"/>
      <c r="PUF28" s="21"/>
      <c r="PUG28" s="21"/>
      <c r="PUH28" s="21"/>
      <c r="PUI28" s="21"/>
      <c r="PUJ28" s="21"/>
      <c r="PUK28" s="21"/>
      <c r="PUL28" s="21"/>
      <c r="PUM28" s="21"/>
      <c r="PUN28" s="21"/>
      <c r="PUO28" s="21"/>
      <c r="PUP28" s="21"/>
      <c r="PUQ28" s="21"/>
      <c r="PUR28" s="21"/>
      <c r="PUS28" s="21"/>
      <c r="PUT28" s="21"/>
      <c r="PUU28" s="21"/>
      <c r="PUV28" s="21"/>
      <c r="PUW28" s="21"/>
      <c r="PUX28" s="21"/>
      <c r="PUY28" s="21"/>
      <c r="PUZ28" s="21"/>
      <c r="PVA28" s="21"/>
      <c r="PVB28" s="21"/>
      <c r="PVC28" s="21"/>
      <c r="PVD28" s="21"/>
      <c r="PVE28" s="21"/>
      <c r="PVF28" s="21"/>
      <c r="PVG28" s="21"/>
      <c r="PVH28" s="21"/>
      <c r="PVI28" s="21"/>
      <c r="PVJ28" s="21"/>
      <c r="PVK28" s="21"/>
      <c r="PVL28" s="21"/>
      <c r="PVM28" s="21"/>
      <c r="PVN28" s="21"/>
      <c r="PVO28" s="21"/>
      <c r="PVP28" s="21"/>
      <c r="PVQ28" s="21"/>
      <c r="PVR28" s="21"/>
      <c r="PVS28" s="21"/>
      <c r="PVT28" s="21"/>
      <c r="PVU28" s="21"/>
      <c r="PVV28" s="21"/>
      <c r="PVW28" s="21"/>
      <c r="PVX28" s="21"/>
      <c r="PVY28" s="21"/>
      <c r="PVZ28" s="21"/>
      <c r="PWA28" s="21"/>
      <c r="PWB28" s="21"/>
      <c r="PWC28" s="21"/>
      <c r="PWD28" s="21"/>
      <c r="PWE28" s="21"/>
      <c r="PWF28" s="21"/>
      <c r="PWG28" s="21"/>
      <c r="PWH28" s="21"/>
      <c r="PWI28" s="21"/>
      <c r="PWJ28" s="21"/>
      <c r="PWK28" s="21"/>
      <c r="PWL28" s="21"/>
      <c r="PWM28" s="21"/>
      <c r="PWN28" s="21"/>
      <c r="PWO28" s="21"/>
      <c r="PWP28" s="21"/>
      <c r="PWQ28" s="21"/>
      <c r="PWR28" s="21"/>
      <c r="PWS28" s="21"/>
      <c r="PWT28" s="21"/>
      <c r="PWU28" s="21"/>
      <c r="PWV28" s="21"/>
      <c r="PWW28" s="21"/>
      <c r="PWX28" s="21"/>
      <c r="PWY28" s="21"/>
      <c r="PWZ28" s="21"/>
      <c r="PXA28" s="21"/>
      <c r="PXB28" s="21"/>
      <c r="PXC28" s="21"/>
      <c r="PXD28" s="21"/>
      <c r="PXE28" s="21"/>
      <c r="PXF28" s="21"/>
      <c r="PXG28" s="21"/>
      <c r="PXH28" s="21"/>
      <c r="PXI28" s="21"/>
      <c r="PXJ28" s="21"/>
      <c r="PXK28" s="21"/>
      <c r="PXL28" s="21"/>
      <c r="PXM28" s="21"/>
      <c r="PXN28" s="21"/>
      <c r="PXO28" s="21"/>
      <c r="PXP28" s="21"/>
      <c r="PXQ28" s="21"/>
      <c r="PXR28" s="21"/>
      <c r="PXS28" s="21"/>
      <c r="PXT28" s="21"/>
      <c r="PXU28" s="21"/>
      <c r="PXV28" s="21"/>
      <c r="PXW28" s="21"/>
      <c r="PXX28" s="21"/>
      <c r="PXY28" s="21"/>
      <c r="PXZ28" s="21"/>
      <c r="PYA28" s="21"/>
      <c r="PYB28" s="21"/>
      <c r="PYC28" s="21"/>
      <c r="PYD28" s="21"/>
      <c r="PYE28" s="21"/>
      <c r="PYF28" s="21"/>
      <c r="PYG28" s="21"/>
      <c r="PYH28" s="21"/>
      <c r="PYI28" s="21"/>
      <c r="PYJ28" s="21"/>
      <c r="PYK28" s="21"/>
      <c r="PYL28" s="21"/>
      <c r="PYM28" s="21"/>
      <c r="PYN28" s="21"/>
      <c r="PYO28" s="21"/>
      <c r="PYP28" s="21"/>
      <c r="PYQ28" s="21"/>
      <c r="PYR28" s="21"/>
      <c r="PYS28" s="21"/>
      <c r="PYT28" s="21"/>
      <c r="PYU28" s="21"/>
      <c r="PYV28" s="21"/>
      <c r="PYW28" s="21"/>
      <c r="PYX28" s="21"/>
      <c r="PYY28" s="21"/>
      <c r="PYZ28" s="21"/>
      <c r="PZA28" s="21"/>
      <c r="PZB28" s="21"/>
      <c r="PZC28" s="21"/>
      <c r="PZD28" s="21"/>
      <c r="PZE28" s="21"/>
      <c r="PZF28" s="21"/>
      <c r="PZG28" s="21"/>
      <c r="PZH28" s="21"/>
      <c r="PZI28" s="21"/>
      <c r="PZJ28" s="21"/>
      <c r="PZK28" s="21"/>
      <c r="PZL28" s="21"/>
      <c r="PZM28" s="21"/>
      <c r="PZN28" s="21"/>
      <c r="PZO28" s="21"/>
      <c r="PZP28" s="21"/>
      <c r="PZQ28" s="21"/>
      <c r="PZR28" s="21"/>
      <c r="PZS28" s="21"/>
      <c r="PZT28" s="21"/>
      <c r="PZU28" s="21"/>
      <c r="PZV28" s="21"/>
      <c r="PZW28" s="21"/>
      <c r="PZX28" s="21"/>
      <c r="PZY28" s="21"/>
      <c r="PZZ28" s="21"/>
      <c r="QAA28" s="21"/>
      <c r="QAB28" s="21"/>
      <c r="QAC28" s="21"/>
      <c r="QAD28" s="21"/>
      <c r="QAE28" s="21"/>
      <c r="QAF28" s="21"/>
      <c r="QAG28" s="21"/>
      <c r="QAH28" s="21"/>
      <c r="QAI28" s="21"/>
      <c r="QAJ28" s="21"/>
      <c r="QAK28" s="21"/>
      <c r="QAL28" s="21"/>
      <c r="QAM28" s="21"/>
      <c r="QAN28" s="21"/>
      <c r="QAO28" s="21"/>
      <c r="QAP28" s="21"/>
      <c r="QAQ28" s="21"/>
      <c r="QAR28" s="21"/>
      <c r="QAS28" s="21"/>
      <c r="QAT28" s="21"/>
      <c r="QAU28" s="21"/>
      <c r="QAV28" s="21"/>
      <c r="QAW28" s="21"/>
      <c r="QAX28" s="21"/>
      <c r="QAY28" s="21"/>
      <c r="QAZ28" s="21"/>
      <c r="QBA28" s="21"/>
      <c r="QBB28" s="21"/>
      <c r="QBC28" s="21"/>
      <c r="QBD28" s="21"/>
      <c r="QBE28" s="21"/>
      <c r="QBF28" s="21"/>
      <c r="QBG28" s="21"/>
      <c r="QBH28" s="21"/>
      <c r="QBI28" s="21"/>
      <c r="QBJ28" s="21"/>
      <c r="QBK28" s="21"/>
      <c r="QBL28" s="21"/>
      <c r="QBM28" s="21"/>
      <c r="QBN28" s="21"/>
      <c r="QBO28" s="21"/>
      <c r="QBP28" s="21"/>
      <c r="QBQ28" s="21"/>
      <c r="QBR28" s="21"/>
      <c r="QBS28" s="21"/>
      <c r="QBT28" s="21"/>
      <c r="QBU28" s="21"/>
      <c r="QBV28" s="21"/>
      <c r="QBW28" s="21"/>
      <c r="QBX28" s="21"/>
      <c r="QBY28" s="21"/>
      <c r="QBZ28" s="21"/>
      <c r="QCA28" s="21"/>
      <c r="QCB28" s="21"/>
      <c r="QCC28" s="21"/>
      <c r="QCD28" s="21"/>
      <c r="QCE28" s="21"/>
      <c r="QCF28" s="21"/>
      <c r="QCG28" s="21"/>
      <c r="QCH28" s="21"/>
      <c r="QCI28" s="21"/>
      <c r="QCJ28" s="21"/>
      <c r="QCK28" s="21"/>
      <c r="QCL28" s="21"/>
      <c r="QCM28" s="21"/>
      <c r="QCN28" s="21"/>
      <c r="QCO28" s="21"/>
      <c r="QCP28" s="21"/>
      <c r="QCQ28" s="21"/>
      <c r="QCR28" s="21"/>
      <c r="QCS28" s="21"/>
      <c r="QCT28" s="21"/>
      <c r="QCU28" s="21"/>
      <c r="QCV28" s="21"/>
      <c r="QCW28" s="21"/>
      <c r="QCX28" s="21"/>
      <c r="QCY28" s="21"/>
      <c r="QCZ28" s="21"/>
      <c r="QDA28" s="21"/>
      <c r="QDB28" s="21"/>
      <c r="QDC28" s="21"/>
      <c r="QDD28" s="21"/>
      <c r="QDE28" s="21"/>
      <c r="QDF28" s="21"/>
      <c r="QDG28" s="21"/>
      <c r="QDH28" s="21"/>
      <c r="QDI28" s="21"/>
      <c r="QDJ28" s="21"/>
      <c r="QDK28" s="21"/>
      <c r="QDL28" s="21"/>
      <c r="QDM28" s="21"/>
      <c r="QDN28" s="21"/>
      <c r="QDO28" s="21"/>
      <c r="QDP28" s="21"/>
      <c r="QDQ28" s="21"/>
      <c r="QDR28" s="21"/>
      <c r="QDS28" s="21"/>
      <c r="QDT28" s="21"/>
      <c r="QDU28" s="21"/>
      <c r="QDV28" s="21"/>
      <c r="QDW28" s="21"/>
      <c r="QDX28" s="21"/>
      <c r="QDY28" s="21"/>
      <c r="QDZ28" s="21"/>
      <c r="QEA28" s="21"/>
      <c r="QEB28" s="21"/>
      <c r="QEC28" s="21"/>
      <c r="QED28" s="21"/>
      <c r="QEE28" s="21"/>
      <c r="QEF28" s="21"/>
      <c r="QEG28" s="21"/>
      <c r="QEH28" s="21"/>
      <c r="QEI28" s="21"/>
      <c r="QEJ28" s="21"/>
      <c r="QEK28" s="21"/>
      <c r="QEL28" s="21"/>
      <c r="QEM28" s="21"/>
      <c r="QEN28" s="21"/>
      <c r="QEO28" s="21"/>
      <c r="QEP28" s="21"/>
      <c r="QEQ28" s="21"/>
      <c r="QER28" s="21"/>
      <c r="QES28" s="21"/>
      <c r="QET28" s="21"/>
      <c r="QEU28" s="21"/>
      <c r="QEV28" s="21"/>
      <c r="QEW28" s="21"/>
      <c r="QEX28" s="21"/>
      <c r="QEY28" s="21"/>
      <c r="QEZ28" s="21"/>
      <c r="QFA28" s="21"/>
      <c r="QFB28" s="21"/>
      <c r="QFC28" s="21"/>
      <c r="QFD28" s="21"/>
      <c r="QFE28" s="21"/>
      <c r="QFF28" s="21"/>
      <c r="QFG28" s="21"/>
      <c r="QFH28" s="21"/>
      <c r="QFI28" s="21"/>
      <c r="QFJ28" s="21"/>
      <c r="QFK28" s="21"/>
      <c r="QFL28" s="21"/>
      <c r="QFM28" s="21"/>
      <c r="QFN28" s="21"/>
      <c r="QFO28" s="21"/>
      <c r="QFP28" s="21"/>
      <c r="QFQ28" s="21"/>
      <c r="QFR28" s="21"/>
      <c r="QFS28" s="21"/>
      <c r="QFT28" s="21"/>
      <c r="QFU28" s="21"/>
      <c r="QFV28" s="21"/>
      <c r="QFW28" s="21"/>
      <c r="QFX28" s="21"/>
      <c r="QFY28" s="21"/>
      <c r="QFZ28" s="21"/>
      <c r="QGA28" s="21"/>
      <c r="QGB28" s="21"/>
      <c r="QGC28" s="21"/>
      <c r="QGD28" s="21"/>
      <c r="QGE28" s="21"/>
      <c r="QGF28" s="21"/>
      <c r="QGG28" s="21"/>
      <c r="QGH28" s="21"/>
      <c r="QGI28" s="21"/>
      <c r="QGJ28" s="21"/>
      <c r="QGK28" s="21"/>
      <c r="QGL28" s="21"/>
      <c r="QGM28" s="21"/>
      <c r="QGN28" s="21"/>
      <c r="QGO28" s="21"/>
      <c r="QGP28" s="21"/>
      <c r="QGQ28" s="21"/>
      <c r="QGR28" s="21"/>
      <c r="QGS28" s="21"/>
      <c r="QGT28" s="21"/>
      <c r="QGU28" s="21"/>
      <c r="QGV28" s="21"/>
      <c r="QGW28" s="21"/>
      <c r="QGX28" s="21"/>
      <c r="QGY28" s="21"/>
      <c r="QGZ28" s="21"/>
      <c r="QHA28" s="21"/>
      <c r="QHB28" s="21"/>
      <c r="QHC28" s="21"/>
      <c r="QHD28" s="21"/>
      <c r="QHE28" s="21"/>
      <c r="QHF28" s="21"/>
      <c r="QHG28" s="21"/>
      <c r="QHH28" s="21"/>
      <c r="QHI28" s="21"/>
      <c r="QHJ28" s="21"/>
      <c r="QHK28" s="21"/>
      <c r="QHL28" s="21"/>
      <c r="QHM28" s="21"/>
      <c r="QHN28" s="21"/>
      <c r="QHO28" s="21"/>
      <c r="QHP28" s="21"/>
      <c r="QHQ28" s="21"/>
      <c r="QHR28" s="21"/>
      <c r="QHS28" s="21"/>
      <c r="QHT28" s="21"/>
      <c r="QHU28" s="21"/>
      <c r="QHV28" s="21"/>
      <c r="QHW28" s="21"/>
      <c r="QHX28" s="21"/>
      <c r="QHY28" s="21"/>
      <c r="QHZ28" s="21"/>
      <c r="QIA28" s="21"/>
      <c r="QIB28" s="21"/>
      <c r="QIC28" s="21"/>
      <c r="QID28" s="21"/>
      <c r="QIE28" s="21"/>
      <c r="QIF28" s="21"/>
      <c r="QIG28" s="21"/>
      <c r="QIH28" s="21"/>
      <c r="QII28" s="21"/>
      <c r="QIJ28" s="21"/>
      <c r="QIK28" s="21"/>
      <c r="QIL28" s="21"/>
      <c r="QIM28" s="21"/>
      <c r="QIN28" s="21"/>
      <c r="QIO28" s="21"/>
      <c r="QIP28" s="21"/>
      <c r="QIQ28" s="21"/>
      <c r="QIR28" s="21"/>
      <c r="QIS28" s="21"/>
      <c r="QIT28" s="21"/>
      <c r="QIU28" s="21"/>
      <c r="QIV28" s="21"/>
      <c r="QIW28" s="21"/>
      <c r="QIX28" s="21"/>
      <c r="QIY28" s="21"/>
      <c r="QIZ28" s="21"/>
      <c r="QJA28" s="21"/>
      <c r="QJB28" s="21"/>
      <c r="QJC28" s="21"/>
      <c r="QJD28" s="21"/>
      <c r="QJE28" s="21"/>
      <c r="QJF28" s="21"/>
      <c r="QJG28" s="21"/>
      <c r="QJH28" s="21"/>
      <c r="QJI28" s="21"/>
      <c r="QJJ28" s="21"/>
      <c r="QJK28" s="21"/>
      <c r="QJL28" s="21"/>
      <c r="QJM28" s="21"/>
      <c r="QJN28" s="21"/>
      <c r="QJO28" s="21"/>
      <c r="QJP28" s="21"/>
      <c r="QJQ28" s="21"/>
      <c r="QJR28" s="21"/>
      <c r="QJS28" s="21"/>
      <c r="QJT28" s="21"/>
      <c r="QJU28" s="21"/>
      <c r="QJV28" s="21"/>
      <c r="QJW28" s="21"/>
      <c r="QJX28" s="21"/>
      <c r="QJY28" s="21"/>
      <c r="QJZ28" s="21"/>
      <c r="QKA28" s="21"/>
      <c r="QKB28" s="21"/>
      <c r="QKC28" s="21"/>
      <c r="QKD28" s="21"/>
      <c r="QKE28" s="21"/>
      <c r="QKF28" s="21"/>
      <c r="QKG28" s="21"/>
      <c r="QKH28" s="21"/>
      <c r="QKI28" s="21"/>
      <c r="QKJ28" s="21"/>
      <c r="QKK28" s="21"/>
      <c r="QKL28" s="21"/>
      <c r="QKM28" s="21"/>
      <c r="QKN28" s="21"/>
      <c r="QKO28" s="21"/>
      <c r="QKP28" s="21"/>
      <c r="QKQ28" s="21"/>
      <c r="QKR28" s="21"/>
      <c r="QKS28" s="21"/>
      <c r="QKT28" s="21"/>
      <c r="QKU28" s="21"/>
      <c r="QKV28" s="21"/>
      <c r="QKW28" s="21"/>
      <c r="QKX28" s="21"/>
      <c r="QKY28" s="21"/>
      <c r="QKZ28" s="21"/>
      <c r="QLA28" s="21"/>
      <c r="QLB28" s="21"/>
      <c r="QLC28" s="21"/>
      <c r="QLD28" s="21"/>
      <c r="QLE28" s="21"/>
      <c r="QLF28" s="21"/>
      <c r="QLG28" s="21"/>
      <c r="QLH28" s="21"/>
      <c r="QLI28" s="21"/>
      <c r="QLJ28" s="21"/>
      <c r="QLK28" s="21"/>
      <c r="QLL28" s="21"/>
      <c r="QLM28" s="21"/>
      <c r="QLN28" s="21"/>
      <c r="QLO28" s="21"/>
      <c r="QLP28" s="21"/>
      <c r="QLQ28" s="21"/>
      <c r="QLR28" s="21"/>
      <c r="QLS28" s="21"/>
      <c r="QLT28" s="21"/>
      <c r="QLU28" s="21"/>
      <c r="QLV28" s="21"/>
      <c r="QLW28" s="21"/>
      <c r="QLX28" s="21"/>
      <c r="QLY28" s="21"/>
      <c r="QLZ28" s="21"/>
      <c r="QMA28" s="21"/>
      <c r="QMB28" s="21"/>
      <c r="QMC28" s="21"/>
      <c r="QMD28" s="21"/>
      <c r="QME28" s="21"/>
      <c r="QMF28" s="21"/>
      <c r="QMG28" s="21"/>
      <c r="QMH28" s="21"/>
      <c r="QMI28" s="21"/>
      <c r="QMJ28" s="21"/>
      <c r="QMK28" s="21"/>
      <c r="QML28" s="21"/>
      <c r="QMM28" s="21"/>
      <c r="QMN28" s="21"/>
      <c r="QMO28" s="21"/>
      <c r="QMP28" s="21"/>
      <c r="QMQ28" s="21"/>
      <c r="QMR28" s="21"/>
      <c r="QMS28" s="21"/>
      <c r="QMT28" s="21"/>
      <c r="QMU28" s="21"/>
      <c r="QMV28" s="21"/>
      <c r="QMW28" s="21"/>
      <c r="QMX28" s="21"/>
      <c r="QMY28" s="21"/>
      <c r="QMZ28" s="21"/>
      <c r="QNA28" s="21"/>
      <c r="QNB28" s="21"/>
      <c r="QNC28" s="21"/>
      <c r="QND28" s="21"/>
      <c r="QNE28" s="21"/>
      <c r="QNF28" s="21"/>
      <c r="QNG28" s="21"/>
      <c r="QNH28" s="21"/>
      <c r="QNI28" s="21"/>
      <c r="QNJ28" s="21"/>
      <c r="QNK28" s="21"/>
      <c r="QNL28" s="21"/>
      <c r="QNM28" s="21"/>
      <c r="QNN28" s="21"/>
      <c r="QNO28" s="21"/>
      <c r="QNP28" s="21"/>
      <c r="QNQ28" s="21"/>
      <c r="QNR28" s="21"/>
      <c r="QNS28" s="21"/>
      <c r="QNT28" s="21"/>
      <c r="QNU28" s="21"/>
      <c r="QNV28" s="21"/>
      <c r="QNW28" s="21"/>
      <c r="QNX28" s="21"/>
      <c r="QNY28" s="21"/>
      <c r="QNZ28" s="21"/>
      <c r="QOA28" s="21"/>
      <c r="QOB28" s="21"/>
      <c r="QOC28" s="21"/>
      <c r="QOD28" s="21"/>
      <c r="QOE28" s="21"/>
      <c r="QOF28" s="21"/>
      <c r="QOG28" s="21"/>
      <c r="QOH28" s="21"/>
      <c r="QOI28" s="21"/>
      <c r="QOJ28" s="21"/>
      <c r="QOK28" s="21"/>
      <c r="QOL28" s="21"/>
      <c r="QOM28" s="21"/>
      <c r="QON28" s="21"/>
      <c r="QOO28" s="21"/>
      <c r="QOP28" s="21"/>
      <c r="QOQ28" s="21"/>
      <c r="QOR28" s="21"/>
      <c r="QOS28" s="21"/>
      <c r="QOT28" s="21"/>
      <c r="QOU28" s="21"/>
      <c r="QOV28" s="21"/>
      <c r="QOW28" s="21"/>
      <c r="QOX28" s="21"/>
      <c r="QOY28" s="21"/>
      <c r="QOZ28" s="21"/>
      <c r="QPA28" s="21"/>
      <c r="QPB28" s="21"/>
      <c r="QPC28" s="21"/>
      <c r="QPD28" s="21"/>
      <c r="QPE28" s="21"/>
      <c r="QPF28" s="21"/>
      <c r="QPG28" s="21"/>
      <c r="QPH28" s="21"/>
      <c r="QPI28" s="21"/>
      <c r="QPJ28" s="21"/>
      <c r="QPK28" s="21"/>
      <c r="QPL28" s="21"/>
      <c r="QPM28" s="21"/>
      <c r="QPN28" s="21"/>
      <c r="QPO28" s="21"/>
      <c r="QPP28" s="21"/>
      <c r="QPQ28" s="21"/>
      <c r="QPR28" s="21"/>
      <c r="QPS28" s="21"/>
      <c r="QPT28" s="21"/>
      <c r="QPU28" s="21"/>
      <c r="QPV28" s="21"/>
      <c r="QPW28" s="21"/>
      <c r="QPX28" s="21"/>
      <c r="QPY28" s="21"/>
      <c r="QPZ28" s="21"/>
      <c r="QQA28" s="21"/>
      <c r="QQB28" s="21"/>
      <c r="QQC28" s="21"/>
      <c r="QQD28" s="21"/>
      <c r="QQE28" s="21"/>
      <c r="QQF28" s="21"/>
      <c r="QQG28" s="21"/>
      <c r="QQH28" s="21"/>
      <c r="QQI28" s="21"/>
      <c r="QQJ28" s="21"/>
      <c r="QQK28" s="21"/>
      <c r="QQL28" s="21"/>
      <c r="QQM28" s="21"/>
      <c r="QQN28" s="21"/>
      <c r="QQO28" s="21"/>
      <c r="QQP28" s="21"/>
      <c r="QQQ28" s="21"/>
      <c r="QQR28" s="21"/>
      <c r="QQS28" s="21"/>
      <c r="QQT28" s="21"/>
      <c r="QQU28" s="21"/>
      <c r="QQV28" s="21"/>
      <c r="QQW28" s="21"/>
      <c r="QQX28" s="21"/>
      <c r="QQY28" s="21"/>
      <c r="QQZ28" s="21"/>
      <c r="QRA28" s="21"/>
      <c r="QRB28" s="21"/>
      <c r="QRC28" s="21"/>
      <c r="QRD28" s="21"/>
      <c r="QRE28" s="21"/>
      <c r="QRF28" s="21"/>
      <c r="QRG28" s="21"/>
      <c r="QRH28" s="21"/>
      <c r="QRI28" s="21"/>
      <c r="QRJ28" s="21"/>
      <c r="QRK28" s="21"/>
      <c r="QRL28" s="21"/>
      <c r="QRM28" s="21"/>
      <c r="QRN28" s="21"/>
      <c r="QRO28" s="21"/>
      <c r="QRP28" s="21"/>
      <c r="QRQ28" s="21"/>
      <c r="QRR28" s="21"/>
      <c r="QRS28" s="21"/>
      <c r="QRT28" s="21"/>
      <c r="QRU28" s="21"/>
      <c r="QRV28" s="21"/>
      <c r="QRW28" s="21"/>
      <c r="QRX28" s="21"/>
      <c r="QRY28" s="21"/>
      <c r="QRZ28" s="21"/>
      <c r="QSA28" s="21"/>
      <c r="QSB28" s="21"/>
      <c r="QSC28" s="21"/>
      <c r="QSD28" s="21"/>
      <c r="QSE28" s="21"/>
      <c r="QSF28" s="21"/>
      <c r="QSG28" s="21"/>
      <c r="QSH28" s="21"/>
      <c r="QSI28" s="21"/>
      <c r="QSJ28" s="21"/>
      <c r="QSK28" s="21"/>
      <c r="QSL28" s="21"/>
      <c r="QSM28" s="21"/>
      <c r="QSN28" s="21"/>
      <c r="QSO28" s="21"/>
      <c r="QSP28" s="21"/>
      <c r="QSQ28" s="21"/>
      <c r="QSR28" s="21"/>
      <c r="QSS28" s="21"/>
      <c r="QST28" s="21"/>
      <c r="QSU28" s="21"/>
      <c r="QSV28" s="21"/>
      <c r="QSW28" s="21"/>
      <c r="QSX28" s="21"/>
      <c r="QSY28" s="21"/>
      <c r="QSZ28" s="21"/>
      <c r="QTA28" s="21"/>
      <c r="QTB28" s="21"/>
      <c r="QTC28" s="21"/>
      <c r="QTD28" s="21"/>
      <c r="QTE28" s="21"/>
      <c r="QTF28" s="21"/>
      <c r="QTG28" s="21"/>
      <c r="QTH28" s="21"/>
      <c r="QTI28" s="21"/>
      <c r="QTJ28" s="21"/>
      <c r="QTK28" s="21"/>
      <c r="QTL28" s="21"/>
      <c r="QTM28" s="21"/>
      <c r="QTN28" s="21"/>
      <c r="QTO28" s="21"/>
      <c r="QTP28" s="21"/>
      <c r="QTQ28" s="21"/>
      <c r="QTR28" s="21"/>
      <c r="QTS28" s="21"/>
      <c r="QTT28" s="21"/>
      <c r="QTU28" s="21"/>
      <c r="QTV28" s="21"/>
      <c r="QTW28" s="21"/>
      <c r="QTX28" s="21"/>
      <c r="QTY28" s="21"/>
      <c r="QTZ28" s="21"/>
      <c r="QUA28" s="21"/>
      <c r="QUB28" s="21"/>
      <c r="QUC28" s="21"/>
      <c r="QUD28" s="21"/>
      <c r="QUE28" s="21"/>
      <c r="QUF28" s="21"/>
      <c r="QUG28" s="21"/>
      <c r="QUH28" s="21"/>
      <c r="QUI28" s="21"/>
      <c r="QUJ28" s="21"/>
      <c r="QUK28" s="21"/>
      <c r="QUL28" s="21"/>
      <c r="QUM28" s="21"/>
      <c r="QUN28" s="21"/>
      <c r="QUO28" s="21"/>
      <c r="QUP28" s="21"/>
      <c r="QUQ28" s="21"/>
      <c r="QUR28" s="21"/>
      <c r="QUS28" s="21"/>
      <c r="QUT28" s="21"/>
      <c r="QUU28" s="21"/>
      <c r="QUV28" s="21"/>
      <c r="QUW28" s="21"/>
      <c r="QUX28" s="21"/>
      <c r="QUY28" s="21"/>
      <c r="QUZ28" s="21"/>
      <c r="QVA28" s="21"/>
      <c r="QVB28" s="21"/>
      <c r="QVC28" s="21"/>
      <c r="QVD28" s="21"/>
      <c r="QVE28" s="21"/>
      <c r="QVF28" s="21"/>
      <c r="QVG28" s="21"/>
      <c r="QVH28" s="21"/>
      <c r="QVI28" s="21"/>
      <c r="QVJ28" s="21"/>
      <c r="QVK28" s="21"/>
      <c r="QVL28" s="21"/>
      <c r="QVM28" s="21"/>
      <c r="QVN28" s="21"/>
      <c r="QVO28" s="21"/>
      <c r="QVP28" s="21"/>
      <c r="QVQ28" s="21"/>
      <c r="QVR28" s="21"/>
      <c r="QVS28" s="21"/>
      <c r="QVT28" s="21"/>
      <c r="QVU28" s="21"/>
      <c r="QVV28" s="21"/>
      <c r="QVW28" s="21"/>
      <c r="QVX28" s="21"/>
      <c r="QVY28" s="21"/>
      <c r="QVZ28" s="21"/>
      <c r="QWA28" s="21"/>
      <c r="QWB28" s="21"/>
      <c r="QWC28" s="21"/>
      <c r="QWD28" s="21"/>
      <c r="QWE28" s="21"/>
      <c r="QWF28" s="21"/>
      <c r="QWG28" s="21"/>
      <c r="QWH28" s="21"/>
      <c r="QWI28" s="21"/>
      <c r="QWJ28" s="21"/>
      <c r="QWK28" s="21"/>
      <c r="QWL28" s="21"/>
      <c r="QWM28" s="21"/>
      <c r="QWN28" s="21"/>
      <c r="QWO28" s="21"/>
      <c r="QWP28" s="21"/>
      <c r="QWQ28" s="21"/>
      <c r="QWR28" s="21"/>
      <c r="QWS28" s="21"/>
      <c r="QWT28" s="21"/>
      <c r="QWU28" s="21"/>
      <c r="QWV28" s="21"/>
      <c r="QWW28" s="21"/>
      <c r="QWX28" s="21"/>
      <c r="QWY28" s="21"/>
      <c r="QWZ28" s="21"/>
      <c r="QXA28" s="21"/>
      <c r="QXB28" s="21"/>
      <c r="QXC28" s="21"/>
      <c r="QXD28" s="21"/>
      <c r="QXE28" s="21"/>
      <c r="QXF28" s="21"/>
      <c r="QXG28" s="21"/>
      <c r="QXH28" s="21"/>
      <c r="QXI28" s="21"/>
      <c r="QXJ28" s="21"/>
      <c r="QXK28" s="21"/>
      <c r="QXL28" s="21"/>
      <c r="QXM28" s="21"/>
      <c r="QXN28" s="21"/>
      <c r="QXO28" s="21"/>
      <c r="QXP28" s="21"/>
      <c r="QXQ28" s="21"/>
      <c r="QXR28" s="21"/>
      <c r="QXS28" s="21"/>
      <c r="QXT28" s="21"/>
      <c r="QXU28" s="21"/>
      <c r="QXV28" s="21"/>
      <c r="QXW28" s="21"/>
      <c r="QXX28" s="21"/>
      <c r="QXY28" s="21"/>
      <c r="QXZ28" s="21"/>
      <c r="QYA28" s="21"/>
      <c r="QYB28" s="21"/>
      <c r="QYC28" s="21"/>
      <c r="QYD28" s="21"/>
      <c r="QYE28" s="21"/>
      <c r="QYF28" s="21"/>
      <c r="QYG28" s="21"/>
      <c r="QYH28" s="21"/>
      <c r="QYI28" s="21"/>
      <c r="QYJ28" s="21"/>
      <c r="QYK28" s="21"/>
      <c r="QYL28" s="21"/>
      <c r="QYM28" s="21"/>
      <c r="QYN28" s="21"/>
      <c r="QYO28" s="21"/>
      <c r="QYP28" s="21"/>
      <c r="QYQ28" s="21"/>
      <c r="QYR28" s="21"/>
      <c r="QYS28" s="21"/>
      <c r="QYT28" s="21"/>
      <c r="QYU28" s="21"/>
      <c r="QYV28" s="21"/>
      <c r="QYW28" s="21"/>
      <c r="QYX28" s="21"/>
      <c r="QYY28" s="21"/>
      <c r="QYZ28" s="21"/>
      <c r="QZA28" s="21"/>
      <c r="QZB28" s="21"/>
      <c r="QZC28" s="21"/>
      <c r="QZD28" s="21"/>
      <c r="QZE28" s="21"/>
      <c r="QZF28" s="21"/>
      <c r="QZG28" s="21"/>
      <c r="QZH28" s="21"/>
      <c r="QZI28" s="21"/>
      <c r="QZJ28" s="21"/>
      <c r="QZK28" s="21"/>
      <c r="QZL28" s="21"/>
      <c r="QZM28" s="21"/>
      <c r="QZN28" s="21"/>
      <c r="QZO28" s="21"/>
      <c r="QZP28" s="21"/>
      <c r="QZQ28" s="21"/>
      <c r="QZR28" s="21"/>
      <c r="QZS28" s="21"/>
      <c r="QZT28" s="21"/>
      <c r="QZU28" s="21"/>
      <c r="QZV28" s="21"/>
      <c r="QZW28" s="21"/>
      <c r="QZX28" s="21"/>
      <c r="QZY28" s="21"/>
      <c r="QZZ28" s="21"/>
      <c r="RAA28" s="21"/>
      <c r="RAB28" s="21"/>
      <c r="RAC28" s="21"/>
      <c r="RAD28" s="21"/>
      <c r="RAE28" s="21"/>
      <c r="RAF28" s="21"/>
      <c r="RAG28" s="21"/>
      <c r="RAH28" s="21"/>
      <c r="RAI28" s="21"/>
      <c r="RAJ28" s="21"/>
      <c r="RAK28" s="21"/>
      <c r="RAL28" s="21"/>
      <c r="RAM28" s="21"/>
      <c r="RAN28" s="21"/>
      <c r="RAO28" s="21"/>
      <c r="RAP28" s="21"/>
      <c r="RAQ28" s="21"/>
      <c r="RAR28" s="21"/>
      <c r="RAS28" s="21"/>
      <c r="RAT28" s="21"/>
      <c r="RAU28" s="21"/>
      <c r="RAV28" s="21"/>
      <c r="RAW28" s="21"/>
      <c r="RAX28" s="21"/>
      <c r="RAY28" s="21"/>
      <c r="RAZ28" s="21"/>
      <c r="RBA28" s="21"/>
      <c r="RBB28" s="21"/>
      <c r="RBC28" s="21"/>
      <c r="RBD28" s="21"/>
      <c r="RBE28" s="21"/>
      <c r="RBF28" s="21"/>
      <c r="RBG28" s="21"/>
      <c r="RBH28" s="21"/>
      <c r="RBI28" s="21"/>
      <c r="RBJ28" s="21"/>
      <c r="RBK28" s="21"/>
      <c r="RBL28" s="21"/>
      <c r="RBM28" s="21"/>
      <c r="RBN28" s="21"/>
      <c r="RBO28" s="21"/>
      <c r="RBP28" s="21"/>
      <c r="RBQ28" s="21"/>
      <c r="RBR28" s="21"/>
      <c r="RBS28" s="21"/>
      <c r="RBT28" s="21"/>
      <c r="RBU28" s="21"/>
      <c r="RBV28" s="21"/>
      <c r="RBW28" s="21"/>
      <c r="RBX28" s="21"/>
      <c r="RBY28" s="21"/>
      <c r="RBZ28" s="21"/>
      <c r="RCA28" s="21"/>
      <c r="RCB28" s="21"/>
      <c r="RCC28" s="21"/>
      <c r="RCD28" s="21"/>
      <c r="RCE28" s="21"/>
      <c r="RCF28" s="21"/>
      <c r="RCG28" s="21"/>
      <c r="RCH28" s="21"/>
      <c r="RCI28" s="21"/>
      <c r="RCJ28" s="21"/>
      <c r="RCK28" s="21"/>
      <c r="RCL28" s="21"/>
      <c r="RCM28" s="21"/>
      <c r="RCN28" s="21"/>
      <c r="RCO28" s="21"/>
      <c r="RCP28" s="21"/>
      <c r="RCQ28" s="21"/>
      <c r="RCR28" s="21"/>
      <c r="RCS28" s="21"/>
      <c r="RCT28" s="21"/>
      <c r="RCU28" s="21"/>
      <c r="RCV28" s="21"/>
      <c r="RCW28" s="21"/>
      <c r="RCX28" s="21"/>
      <c r="RCY28" s="21"/>
      <c r="RCZ28" s="21"/>
      <c r="RDA28" s="21"/>
      <c r="RDB28" s="21"/>
      <c r="RDC28" s="21"/>
      <c r="RDD28" s="21"/>
      <c r="RDE28" s="21"/>
      <c r="RDF28" s="21"/>
      <c r="RDG28" s="21"/>
      <c r="RDH28" s="21"/>
      <c r="RDI28" s="21"/>
      <c r="RDJ28" s="21"/>
      <c r="RDK28" s="21"/>
      <c r="RDL28" s="21"/>
      <c r="RDM28" s="21"/>
      <c r="RDN28" s="21"/>
      <c r="RDO28" s="21"/>
      <c r="RDP28" s="21"/>
      <c r="RDQ28" s="21"/>
      <c r="RDR28" s="21"/>
      <c r="RDS28" s="21"/>
      <c r="RDT28" s="21"/>
      <c r="RDU28" s="21"/>
      <c r="RDV28" s="21"/>
      <c r="RDW28" s="21"/>
      <c r="RDX28" s="21"/>
      <c r="RDY28" s="21"/>
      <c r="RDZ28" s="21"/>
      <c r="REA28" s="21"/>
      <c r="REB28" s="21"/>
      <c r="REC28" s="21"/>
      <c r="RED28" s="21"/>
      <c r="REE28" s="21"/>
      <c r="REF28" s="21"/>
      <c r="REG28" s="21"/>
      <c r="REH28" s="21"/>
      <c r="REI28" s="21"/>
      <c r="REJ28" s="21"/>
      <c r="REK28" s="21"/>
      <c r="REL28" s="21"/>
      <c r="REM28" s="21"/>
      <c r="REN28" s="21"/>
      <c r="REO28" s="21"/>
      <c r="REP28" s="21"/>
      <c r="REQ28" s="21"/>
      <c r="RER28" s="21"/>
      <c r="RES28" s="21"/>
      <c r="RET28" s="21"/>
      <c r="REU28" s="21"/>
      <c r="REV28" s="21"/>
      <c r="REW28" s="21"/>
      <c r="REX28" s="21"/>
      <c r="REY28" s="21"/>
      <c r="REZ28" s="21"/>
      <c r="RFA28" s="21"/>
      <c r="RFB28" s="21"/>
      <c r="RFC28" s="21"/>
      <c r="RFD28" s="21"/>
      <c r="RFE28" s="21"/>
      <c r="RFF28" s="21"/>
      <c r="RFG28" s="21"/>
      <c r="RFH28" s="21"/>
      <c r="RFI28" s="21"/>
      <c r="RFJ28" s="21"/>
      <c r="RFK28" s="21"/>
      <c r="RFL28" s="21"/>
      <c r="RFM28" s="21"/>
      <c r="RFN28" s="21"/>
      <c r="RFO28" s="21"/>
      <c r="RFP28" s="21"/>
      <c r="RFQ28" s="21"/>
      <c r="RFR28" s="21"/>
      <c r="RFS28" s="21"/>
      <c r="RFT28" s="21"/>
      <c r="RFU28" s="21"/>
      <c r="RFV28" s="21"/>
      <c r="RFW28" s="21"/>
      <c r="RFX28" s="21"/>
      <c r="RFY28" s="21"/>
      <c r="RFZ28" s="21"/>
      <c r="RGA28" s="21"/>
      <c r="RGB28" s="21"/>
      <c r="RGC28" s="21"/>
      <c r="RGD28" s="21"/>
      <c r="RGE28" s="21"/>
      <c r="RGF28" s="21"/>
      <c r="RGG28" s="21"/>
      <c r="RGH28" s="21"/>
      <c r="RGI28" s="21"/>
      <c r="RGJ28" s="21"/>
      <c r="RGK28" s="21"/>
      <c r="RGL28" s="21"/>
      <c r="RGM28" s="21"/>
      <c r="RGN28" s="21"/>
      <c r="RGO28" s="21"/>
      <c r="RGP28" s="21"/>
      <c r="RGQ28" s="21"/>
      <c r="RGR28" s="21"/>
      <c r="RGS28" s="21"/>
      <c r="RGT28" s="21"/>
      <c r="RGU28" s="21"/>
      <c r="RGV28" s="21"/>
      <c r="RGW28" s="21"/>
      <c r="RGX28" s="21"/>
      <c r="RGY28" s="21"/>
      <c r="RGZ28" s="21"/>
      <c r="RHA28" s="21"/>
      <c r="RHB28" s="21"/>
      <c r="RHC28" s="21"/>
      <c r="RHD28" s="21"/>
      <c r="RHE28" s="21"/>
      <c r="RHF28" s="21"/>
      <c r="RHG28" s="21"/>
      <c r="RHH28" s="21"/>
      <c r="RHI28" s="21"/>
      <c r="RHJ28" s="21"/>
      <c r="RHK28" s="21"/>
      <c r="RHL28" s="21"/>
      <c r="RHM28" s="21"/>
      <c r="RHN28" s="21"/>
      <c r="RHO28" s="21"/>
      <c r="RHP28" s="21"/>
      <c r="RHQ28" s="21"/>
      <c r="RHR28" s="21"/>
      <c r="RHS28" s="21"/>
      <c r="RHT28" s="21"/>
      <c r="RHU28" s="21"/>
      <c r="RHV28" s="21"/>
      <c r="RHW28" s="21"/>
      <c r="RHX28" s="21"/>
      <c r="RHY28" s="21"/>
      <c r="RHZ28" s="21"/>
      <c r="RIA28" s="21"/>
      <c r="RIB28" s="21"/>
      <c r="RIC28" s="21"/>
      <c r="RID28" s="21"/>
      <c r="RIE28" s="21"/>
      <c r="RIF28" s="21"/>
      <c r="RIG28" s="21"/>
      <c r="RIH28" s="21"/>
      <c r="RII28" s="21"/>
      <c r="RIJ28" s="21"/>
      <c r="RIK28" s="21"/>
      <c r="RIL28" s="21"/>
      <c r="RIM28" s="21"/>
      <c r="RIN28" s="21"/>
      <c r="RIO28" s="21"/>
      <c r="RIP28" s="21"/>
      <c r="RIQ28" s="21"/>
      <c r="RIR28" s="21"/>
      <c r="RIS28" s="21"/>
      <c r="RIT28" s="21"/>
      <c r="RIU28" s="21"/>
      <c r="RIV28" s="21"/>
      <c r="RIW28" s="21"/>
      <c r="RIX28" s="21"/>
      <c r="RIY28" s="21"/>
      <c r="RIZ28" s="21"/>
      <c r="RJA28" s="21"/>
      <c r="RJB28" s="21"/>
      <c r="RJC28" s="21"/>
      <c r="RJD28" s="21"/>
      <c r="RJE28" s="21"/>
      <c r="RJF28" s="21"/>
      <c r="RJG28" s="21"/>
      <c r="RJH28" s="21"/>
      <c r="RJI28" s="21"/>
      <c r="RJJ28" s="21"/>
      <c r="RJK28" s="21"/>
      <c r="RJL28" s="21"/>
      <c r="RJM28" s="21"/>
      <c r="RJN28" s="21"/>
      <c r="RJO28" s="21"/>
      <c r="RJP28" s="21"/>
      <c r="RJQ28" s="21"/>
      <c r="RJR28" s="21"/>
      <c r="RJS28" s="21"/>
      <c r="RJT28" s="21"/>
      <c r="RJU28" s="21"/>
      <c r="RJV28" s="21"/>
      <c r="RJW28" s="21"/>
      <c r="RJX28" s="21"/>
      <c r="RJY28" s="21"/>
      <c r="RJZ28" s="21"/>
      <c r="RKA28" s="21"/>
      <c r="RKB28" s="21"/>
      <c r="RKC28" s="21"/>
      <c r="RKD28" s="21"/>
      <c r="RKE28" s="21"/>
      <c r="RKF28" s="21"/>
      <c r="RKG28" s="21"/>
      <c r="RKH28" s="21"/>
      <c r="RKI28" s="21"/>
      <c r="RKJ28" s="21"/>
      <c r="RKK28" s="21"/>
      <c r="RKL28" s="21"/>
      <c r="RKM28" s="21"/>
      <c r="RKN28" s="21"/>
      <c r="RKO28" s="21"/>
      <c r="RKP28" s="21"/>
      <c r="RKQ28" s="21"/>
      <c r="RKR28" s="21"/>
      <c r="RKS28" s="21"/>
      <c r="RKT28" s="21"/>
      <c r="RKU28" s="21"/>
      <c r="RKV28" s="21"/>
      <c r="RKW28" s="21"/>
      <c r="RKX28" s="21"/>
      <c r="RKY28" s="21"/>
      <c r="RKZ28" s="21"/>
      <c r="RLA28" s="21"/>
      <c r="RLB28" s="21"/>
      <c r="RLC28" s="21"/>
      <c r="RLD28" s="21"/>
      <c r="RLE28" s="21"/>
      <c r="RLF28" s="21"/>
      <c r="RLG28" s="21"/>
      <c r="RLH28" s="21"/>
      <c r="RLI28" s="21"/>
      <c r="RLJ28" s="21"/>
      <c r="RLK28" s="21"/>
      <c r="RLL28" s="21"/>
      <c r="RLM28" s="21"/>
      <c r="RLN28" s="21"/>
      <c r="RLO28" s="21"/>
      <c r="RLP28" s="21"/>
      <c r="RLQ28" s="21"/>
      <c r="RLR28" s="21"/>
      <c r="RLS28" s="21"/>
      <c r="RLT28" s="21"/>
      <c r="RLU28" s="21"/>
      <c r="RLV28" s="21"/>
      <c r="RLW28" s="21"/>
      <c r="RLX28" s="21"/>
      <c r="RLY28" s="21"/>
      <c r="RLZ28" s="21"/>
      <c r="RMA28" s="21"/>
      <c r="RMB28" s="21"/>
      <c r="RMC28" s="21"/>
      <c r="RMD28" s="21"/>
      <c r="RME28" s="21"/>
      <c r="RMF28" s="21"/>
      <c r="RMG28" s="21"/>
      <c r="RMH28" s="21"/>
      <c r="RMI28" s="21"/>
      <c r="RMJ28" s="21"/>
      <c r="RMK28" s="21"/>
      <c r="RML28" s="21"/>
      <c r="RMM28" s="21"/>
      <c r="RMN28" s="21"/>
      <c r="RMO28" s="21"/>
      <c r="RMP28" s="21"/>
      <c r="RMQ28" s="21"/>
      <c r="RMR28" s="21"/>
      <c r="RMS28" s="21"/>
      <c r="RMT28" s="21"/>
      <c r="RMU28" s="21"/>
      <c r="RMV28" s="21"/>
      <c r="RMW28" s="21"/>
      <c r="RMX28" s="21"/>
      <c r="RMY28" s="21"/>
      <c r="RMZ28" s="21"/>
      <c r="RNA28" s="21"/>
      <c r="RNB28" s="21"/>
      <c r="RNC28" s="21"/>
      <c r="RND28" s="21"/>
      <c r="RNE28" s="21"/>
      <c r="RNF28" s="21"/>
      <c r="RNG28" s="21"/>
      <c r="RNH28" s="21"/>
      <c r="RNI28" s="21"/>
      <c r="RNJ28" s="21"/>
      <c r="RNK28" s="21"/>
      <c r="RNL28" s="21"/>
      <c r="RNM28" s="21"/>
      <c r="RNN28" s="21"/>
      <c r="RNO28" s="21"/>
      <c r="RNP28" s="21"/>
      <c r="RNQ28" s="21"/>
      <c r="RNR28" s="21"/>
      <c r="RNS28" s="21"/>
      <c r="RNT28" s="21"/>
      <c r="RNU28" s="21"/>
      <c r="RNV28" s="21"/>
      <c r="RNW28" s="21"/>
      <c r="RNX28" s="21"/>
      <c r="RNY28" s="21"/>
      <c r="RNZ28" s="21"/>
      <c r="ROA28" s="21"/>
      <c r="ROB28" s="21"/>
      <c r="ROC28" s="21"/>
      <c r="ROD28" s="21"/>
      <c r="ROE28" s="21"/>
      <c r="ROF28" s="21"/>
      <c r="ROG28" s="21"/>
      <c r="ROH28" s="21"/>
      <c r="ROI28" s="21"/>
      <c r="ROJ28" s="21"/>
      <c r="ROK28" s="21"/>
      <c r="ROL28" s="21"/>
      <c r="ROM28" s="21"/>
      <c r="RON28" s="21"/>
      <c r="ROO28" s="21"/>
      <c r="ROP28" s="21"/>
      <c r="ROQ28" s="21"/>
      <c r="ROR28" s="21"/>
      <c r="ROS28" s="21"/>
      <c r="ROT28" s="21"/>
      <c r="ROU28" s="21"/>
      <c r="ROV28" s="21"/>
      <c r="ROW28" s="21"/>
      <c r="ROX28" s="21"/>
      <c r="ROY28" s="21"/>
      <c r="ROZ28" s="21"/>
      <c r="RPA28" s="21"/>
      <c r="RPB28" s="21"/>
      <c r="RPC28" s="21"/>
      <c r="RPD28" s="21"/>
      <c r="RPE28" s="21"/>
      <c r="RPF28" s="21"/>
      <c r="RPG28" s="21"/>
      <c r="RPH28" s="21"/>
      <c r="RPI28" s="21"/>
      <c r="RPJ28" s="21"/>
      <c r="RPK28" s="21"/>
      <c r="RPL28" s="21"/>
      <c r="RPM28" s="21"/>
      <c r="RPN28" s="21"/>
      <c r="RPO28" s="21"/>
      <c r="RPP28" s="21"/>
      <c r="RPQ28" s="21"/>
      <c r="RPR28" s="21"/>
      <c r="RPS28" s="21"/>
      <c r="RPT28" s="21"/>
      <c r="RPU28" s="21"/>
      <c r="RPV28" s="21"/>
      <c r="RPW28" s="21"/>
      <c r="RPX28" s="21"/>
      <c r="RPY28" s="21"/>
      <c r="RPZ28" s="21"/>
      <c r="RQA28" s="21"/>
      <c r="RQB28" s="21"/>
      <c r="RQC28" s="21"/>
      <c r="RQD28" s="21"/>
      <c r="RQE28" s="21"/>
      <c r="RQF28" s="21"/>
      <c r="RQG28" s="21"/>
      <c r="RQH28" s="21"/>
      <c r="RQI28" s="21"/>
      <c r="RQJ28" s="21"/>
      <c r="RQK28" s="21"/>
      <c r="RQL28" s="21"/>
      <c r="RQM28" s="21"/>
      <c r="RQN28" s="21"/>
      <c r="RQO28" s="21"/>
      <c r="RQP28" s="21"/>
      <c r="RQQ28" s="21"/>
      <c r="RQR28" s="21"/>
      <c r="RQS28" s="21"/>
      <c r="RQT28" s="21"/>
      <c r="RQU28" s="21"/>
      <c r="RQV28" s="21"/>
      <c r="RQW28" s="21"/>
      <c r="RQX28" s="21"/>
      <c r="RQY28" s="21"/>
      <c r="RQZ28" s="21"/>
      <c r="RRA28" s="21"/>
      <c r="RRB28" s="21"/>
      <c r="RRC28" s="21"/>
      <c r="RRD28" s="21"/>
      <c r="RRE28" s="21"/>
      <c r="RRF28" s="21"/>
      <c r="RRG28" s="21"/>
      <c r="RRH28" s="21"/>
      <c r="RRI28" s="21"/>
      <c r="RRJ28" s="21"/>
      <c r="RRK28" s="21"/>
      <c r="RRL28" s="21"/>
      <c r="RRM28" s="21"/>
      <c r="RRN28" s="21"/>
      <c r="RRO28" s="21"/>
      <c r="RRP28" s="21"/>
      <c r="RRQ28" s="21"/>
      <c r="RRR28" s="21"/>
      <c r="RRS28" s="21"/>
      <c r="RRT28" s="21"/>
      <c r="RRU28" s="21"/>
      <c r="RRV28" s="21"/>
      <c r="RRW28" s="21"/>
      <c r="RRX28" s="21"/>
      <c r="RRY28" s="21"/>
      <c r="RRZ28" s="21"/>
      <c r="RSA28" s="21"/>
      <c r="RSB28" s="21"/>
      <c r="RSC28" s="21"/>
      <c r="RSD28" s="21"/>
      <c r="RSE28" s="21"/>
      <c r="RSF28" s="21"/>
      <c r="RSG28" s="21"/>
      <c r="RSH28" s="21"/>
      <c r="RSI28" s="21"/>
      <c r="RSJ28" s="21"/>
      <c r="RSK28" s="21"/>
      <c r="RSL28" s="21"/>
      <c r="RSM28" s="21"/>
      <c r="RSN28" s="21"/>
      <c r="RSO28" s="21"/>
      <c r="RSP28" s="21"/>
      <c r="RSQ28" s="21"/>
      <c r="RSR28" s="21"/>
      <c r="RSS28" s="21"/>
      <c r="RST28" s="21"/>
      <c r="RSU28" s="21"/>
      <c r="RSV28" s="21"/>
      <c r="RSW28" s="21"/>
      <c r="RSX28" s="21"/>
      <c r="RSY28" s="21"/>
      <c r="RSZ28" s="21"/>
      <c r="RTA28" s="21"/>
      <c r="RTB28" s="21"/>
      <c r="RTC28" s="21"/>
      <c r="RTD28" s="21"/>
      <c r="RTE28" s="21"/>
      <c r="RTF28" s="21"/>
      <c r="RTG28" s="21"/>
      <c r="RTH28" s="21"/>
      <c r="RTI28" s="21"/>
      <c r="RTJ28" s="21"/>
      <c r="RTK28" s="21"/>
      <c r="RTL28" s="21"/>
      <c r="RTM28" s="21"/>
      <c r="RTN28" s="21"/>
      <c r="RTO28" s="21"/>
      <c r="RTP28" s="21"/>
      <c r="RTQ28" s="21"/>
      <c r="RTR28" s="21"/>
      <c r="RTS28" s="21"/>
      <c r="RTT28" s="21"/>
      <c r="RTU28" s="21"/>
      <c r="RTV28" s="21"/>
      <c r="RTW28" s="21"/>
      <c r="RTX28" s="21"/>
      <c r="RTY28" s="21"/>
      <c r="RTZ28" s="21"/>
      <c r="RUA28" s="21"/>
      <c r="RUB28" s="21"/>
      <c r="RUC28" s="21"/>
      <c r="RUD28" s="21"/>
      <c r="RUE28" s="21"/>
      <c r="RUF28" s="21"/>
      <c r="RUG28" s="21"/>
      <c r="RUH28" s="21"/>
      <c r="RUI28" s="21"/>
      <c r="RUJ28" s="21"/>
      <c r="RUK28" s="21"/>
      <c r="RUL28" s="21"/>
      <c r="RUM28" s="21"/>
      <c r="RUN28" s="21"/>
      <c r="RUO28" s="21"/>
      <c r="RUP28" s="21"/>
      <c r="RUQ28" s="21"/>
      <c r="RUR28" s="21"/>
      <c r="RUS28" s="21"/>
      <c r="RUT28" s="21"/>
      <c r="RUU28" s="21"/>
      <c r="RUV28" s="21"/>
      <c r="RUW28" s="21"/>
      <c r="RUX28" s="21"/>
      <c r="RUY28" s="21"/>
      <c r="RUZ28" s="21"/>
      <c r="RVA28" s="21"/>
      <c r="RVB28" s="21"/>
      <c r="RVC28" s="21"/>
      <c r="RVD28" s="21"/>
      <c r="RVE28" s="21"/>
      <c r="RVF28" s="21"/>
      <c r="RVG28" s="21"/>
      <c r="RVH28" s="21"/>
      <c r="RVI28" s="21"/>
      <c r="RVJ28" s="21"/>
      <c r="RVK28" s="21"/>
      <c r="RVL28" s="21"/>
      <c r="RVM28" s="21"/>
      <c r="RVN28" s="21"/>
      <c r="RVO28" s="21"/>
      <c r="RVP28" s="21"/>
      <c r="RVQ28" s="21"/>
      <c r="RVR28" s="21"/>
      <c r="RVS28" s="21"/>
      <c r="RVT28" s="21"/>
      <c r="RVU28" s="21"/>
      <c r="RVV28" s="21"/>
      <c r="RVW28" s="21"/>
      <c r="RVX28" s="21"/>
      <c r="RVY28" s="21"/>
      <c r="RVZ28" s="21"/>
      <c r="RWA28" s="21"/>
      <c r="RWB28" s="21"/>
      <c r="RWC28" s="21"/>
      <c r="RWD28" s="21"/>
      <c r="RWE28" s="21"/>
      <c r="RWF28" s="21"/>
      <c r="RWG28" s="21"/>
      <c r="RWH28" s="21"/>
      <c r="RWI28" s="21"/>
      <c r="RWJ28" s="21"/>
      <c r="RWK28" s="21"/>
      <c r="RWL28" s="21"/>
      <c r="RWM28" s="21"/>
      <c r="RWN28" s="21"/>
      <c r="RWO28" s="21"/>
      <c r="RWP28" s="21"/>
      <c r="RWQ28" s="21"/>
      <c r="RWR28" s="21"/>
      <c r="RWS28" s="21"/>
      <c r="RWT28" s="21"/>
      <c r="RWU28" s="21"/>
      <c r="RWV28" s="21"/>
      <c r="RWW28" s="21"/>
      <c r="RWX28" s="21"/>
      <c r="RWY28" s="21"/>
      <c r="RWZ28" s="21"/>
      <c r="RXA28" s="21"/>
      <c r="RXB28" s="21"/>
      <c r="RXC28" s="21"/>
      <c r="RXD28" s="21"/>
      <c r="RXE28" s="21"/>
      <c r="RXF28" s="21"/>
      <c r="RXG28" s="21"/>
      <c r="RXH28" s="21"/>
      <c r="RXI28" s="21"/>
      <c r="RXJ28" s="21"/>
      <c r="RXK28" s="21"/>
      <c r="RXL28" s="21"/>
      <c r="RXM28" s="21"/>
      <c r="RXN28" s="21"/>
      <c r="RXO28" s="21"/>
      <c r="RXP28" s="21"/>
      <c r="RXQ28" s="21"/>
      <c r="RXR28" s="21"/>
      <c r="RXS28" s="21"/>
      <c r="RXT28" s="21"/>
      <c r="RXU28" s="21"/>
      <c r="RXV28" s="21"/>
      <c r="RXW28" s="21"/>
      <c r="RXX28" s="21"/>
      <c r="RXY28" s="21"/>
      <c r="RXZ28" s="21"/>
      <c r="RYA28" s="21"/>
      <c r="RYB28" s="21"/>
      <c r="RYC28" s="21"/>
      <c r="RYD28" s="21"/>
      <c r="RYE28" s="21"/>
      <c r="RYF28" s="21"/>
      <c r="RYG28" s="21"/>
      <c r="RYH28" s="21"/>
      <c r="RYI28" s="21"/>
      <c r="RYJ28" s="21"/>
      <c r="RYK28" s="21"/>
      <c r="RYL28" s="21"/>
      <c r="RYM28" s="21"/>
      <c r="RYN28" s="21"/>
      <c r="RYO28" s="21"/>
      <c r="RYP28" s="21"/>
      <c r="RYQ28" s="21"/>
      <c r="RYR28" s="21"/>
      <c r="RYS28" s="21"/>
      <c r="RYT28" s="21"/>
      <c r="RYU28" s="21"/>
      <c r="RYV28" s="21"/>
      <c r="RYW28" s="21"/>
      <c r="RYX28" s="21"/>
      <c r="RYY28" s="21"/>
      <c r="RYZ28" s="21"/>
      <c r="RZA28" s="21"/>
      <c r="RZB28" s="21"/>
      <c r="RZC28" s="21"/>
      <c r="RZD28" s="21"/>
      <c r="RZE28" s="21"/>
      <c r="RZF28" s="21"/>
      <c r="RZG28" s="21"/>
      <c r="RZH28" s="21"/>
      <c r="RZI28" s="21"/>
      <c r="RZJ28" s="21"/>
      <c r="RZK28" s="21"/>
      <c r="RZL28" s="21"/>
      <c r="RZM28" s="21"/>
      <c r="RZN28" s="21"/>
      <c r="RZO28" s="21"/>
      <c r="RZP28" s="21"/>
      <c r="RZQ28" s="21"/>
      <c r="RZR28" s="21"/>
      <c r="RZS28" s="21"/>
      <c r="RZT28" s="21"/>
      <c r="RZU28" s="21"/>
      <c r="RZV28" s="21"/>
      <c r="RZW28" s="21"/>
      <c r="RZX28" s="21"/>
      <c r="RZY28" s="21"/>
      <c r="RZZ28" s="21"/>
      <c r="SAA28" s="21"/>
      <c r="SAB28" s="21"/>
      <c r="SAC28" s="21"/>
      <c r="SAD28" s="21"/>
      <c r="SAE28" s="21"/>
      <c r="SAF28" s="21"/>
      <c r="SAG28" s="21"/>
      <c r="SAH28" s="21"/>
      <c r="SAI28" s="21"/>
      <c r="SAJ28" s="21"/>
      <c r="SAK28" s="21"/>
      <c r="SAL28" s="21"/>
      <c r="SAM28" s="21"/>
      <c r="SAN28" s="21"/>
      <c r="SAO28" s="21"/>
      <c r="SAP28" s="21"/>
      <c r="SAQ28" s="21"/>
      <c r="SAR28" s="21"/>
      <c r="SAS28" s="21"/>
      <c r="SAT28" s="21"/>
      <c r="SAU28" s="21"/>
      <c r="SAV28" s="21"/>
      <c r="SAW28" s="21"/>
      <c r="SAX28" s="21"/>
      <c r="SAY28" s="21"/>
      <c r="SAZ28" s="21"/>
      <c r="SBA28" s="21"/>
      <c r="SBB28" s="21"/>
      <c r="SBC28" s="21"/>
      <c r="SBD28" s="21"/>
      <c r="SBE28" s="21"/>
      <c r="SBF28" s="21"/>
      <c r="SBG28" s="21"/>
      <c r="SBH28" s="21"/>
      <c r="SBI28" s="21"/>
      <c r="SBJ28" s="21"/>
      <c r="SBK28" s="21"/>
      <c r="SBL28" s="21"/>
      <c r="SBM28" s="21"/>
      <c r="SBN28" s="21"/>
      <c r="SBO28" s="21"/>
      <c r="SBP28" s="21"/>
      <c r="SBQ28" s="21"/>
      <c r="SBR28" s="21"/>
      <c r="SBS28" s="21"/>
      <c r="SBT28" s="21"/>
      <c r="SBU28" s="21"/>
      <c r="SBV28" s="21"/>
      <c r="SBW28" s="21"/>
      <c r="SBX28" s="21"/>
      <c r="SBY28" s="21"/>
      <c r="SBZ28" s="21"/>
      <c r="SCA28" s="21"/>
      <c r="SCB28" s="21"/>
      <c r="SCC28" s="21"/>
      <c r="SCD28" s="21"/>
      <c r="SCE28" s="21"/>
      <c r="SCF28" s="21"/>
      <c r="SCG28" s="21"/>
      <c r="SCH28" s="21"/>
      <c r="SCI28" s="21"/>
      <c r="SCJ28" s="21"/>
      <c r="SCK28" s="21"/>
      <c r="SCL28" s="21"/>
      <c r="SCM28" s="21"/>
      <c r="SCN28" s="21"/>
      <c r="SCO28" s="21"/>
      <c r="SCP28" s="21"/>
      <c r="SCQ28" s="21"/>
      <c r="SCR28" s="21"/>
      <c r="SCS28" s="21"/>
      <c r="SCT28" s="21"/>
      <c r="SCU28" s="21"/>
      <c r="SCV28" s="21"/>
      <c r="SCW28" s="21"/>
      <c r="SCX28" s="21"/>
      <c r="SCY28" s="21"/>
      <c r="SCZ28" s="21"/>
      <c r="SDA28" s="21"/>
      <c r="SDB28" s="21"/>
      <c r="SDC28" s="21"/>
      <c r="SDD28" s="21"/>
      <c r="SDE28" s="21"/>
      <c r="SDF28" s="21"/>
      <c r="SDG28" s="21"/>
      <c r="SDH28" s="21"/>
      <c r="SDI28" s="21"/>
      <c r="SDJ28" s="21"/>
      <c r="SDK28" s="21"/>
      <c r="SDL28" s="21"/>
      <c r="SDM28" s="21"/>
      <c r="SDN28" s="21"/>
      <c r="SDO28" s="21"/>
      <c r="SDP28" s="21"/>
      <c r="SDQ28" s="21"/>
      <c r="SDR28" s="21"/>
      <c r="SDS28" s="21"/>
      <c r="SDT28" s="21"/>
      <c r="SDU28" s="21"/>
      <c r="SDV28" s="21"/>
      <c r="SDW28" s="21"/>
      <c r="SDX28" s="21"/>
      <c r="SDY28" s="21"/>
      <c r="SDZ28" s="21"/>
      <c r="SEA28" s="21"/>
      <c r="SEB28" s="21"/>
      <c r="SEC28" s="21"/>
      <c r="SED28" s="21"/>
      <c r="SEE28" s="21"/>
      <c r="SEF28" s="21"/>
      <c r="SEG28" s="21"/>
      <c r="SEH28" s="21"/>
      <c r="SEI28" s="21"/>
      <c r="SEJ28" s="21"/>
      <c r="SEK28" s="21"/>
      <c r="SEL28" s="21"/>
      <c r="SEM28" s="21"/>
      <c r="SEN28" s="21"/>
      <c r="SEO28" s="21"/>
      <c r="SEP28" s="21"/>
      <c r="SEQ28" s="21"/>
      <c r="SER28" s="21"/>
      <c r="SES28" s="21"/>
      <c r="SET28" s="21"/>
      <c r="SEU28" s="21"/>
      <c r="SEV28" s="21"/>
      <c r="SEW28" s="21"/>
      <c r="SEX28" s="21"/>
      <c r="SEY28" s="21"/>
      <c r="SEZ28" s="21"/>
      <c r="SFA28" s="21"/>
      <c r="SFB28" s="21"/>
      <c r="SFC28" s="21"/>
      <c r="SFD28" s="21"/>
      <c r="SFE28" s="21"/>
      <c r="SFF28" s="21"/>
      <c r="SFG28" s="21"/>
      <c r="SFH28" s="21"/>
      <c r="SFI28" s="21"/>
      <c r="SFJ28" s="21"/>
      <c r="SFK28" s="21"/>
      <c r="SFL28" s="21"/>
      <c r="SFM28" s="21"/>
      <c r="SFN28" s="21"/>
      <c r="SFO28" s="21"/>
      <c r="SFP28" s="21"/>
      <c r="SFQ28" s="21"/>
      <c r="SFR28" s="21"/>
      <c r="SFS28" s="21"/>
      <c r="SFT28" s="21"/>
      <c r="SFU28" s="21"/>
      <c r="SFV28" s="21"/>
      <c r="SFW28" s="21"/>
      <c r="SFX28" s="21"/>
      <c r="SFY28" s="21"/>
      <c r="SFZ28" s="21"/>
      <c r="SGA28" s="21"/>
      <c r="SGB28" s="21"/>
      <c r="SGC28" s="21"/>
      <c r="SGD28" s="21"/>
      <c r="SGE28" s="21"/>
      <c r="SGF28" s="21"/>
      <c r="SGG28" s="21"/>
      <c r="SGH28" s="21"/>
      <c r="SGI28" s="21"/>
      <c r="SGJ28" s="21"/>
      <c r="SGK28" s="21"/>
      <c r="SGL28" s="21"/>
      <c r="SGM28" s="21"/>
      <c r="SGN28" s="21"/>
      <c r="SGO28" s="21"/>
      <c r="SGP28" s="21"/>
      <c r="SGQ28" s="21"/>
      <c r="SGR28" s="21"/>
      <c r="SGS28" s="21"/>
      <c r="SGT28" s="21"/>
      <c r="SGU28" s="21"/>
      <c r="SGV28" s="21"/>
      <c r="SGW28" s="21"/>
      <c r="SGX28" s="21"/>
      <c r="SGY28" s="21"/>
      <c r="SGZ28" s="21"/>
      <c r="SHA28" s="21"/>
      <c r="SHB28" s="21"/>
      <c r="SHC28" s="21"/>
      <c r="SHD28" s="21"/>
      <c r="SHE28" s="21"/>
      <c r="SHF28" s="21"/>
      <c r="SHG28" s="21"/>
      <c r="SHH28" s="21"/>
      <c r="SHI28" s="21"/>
      <c r="SHJ28" s="21"/>
      <c r="SHK28" s="21"/>
      <c r="SHL28" s="21"/>
      <c r="SHM28" s="21"/>
      <c r="SHN28" s="21"/>
      <c r="SHO28" s="21"/>
      <c r="SHP28" s="21"/>
      <c r="SHQ28" s="21"/>
      <c r="SHR28" s="21"/>
      <c r="SHS28" s="21"/>
      <c r="SHT28" s="21"/>
      <c r="SHU28" s="21"/>
      <c r="SHV28" s="21"/>
      <c r="SHW28" s="21"/>
      <c r="SHX28" s="21"/>
      <c r="SHY28" s="21"/>
      <c r="SHZ28" s="21"/>
      <c r="SIA28" s="21"/>
      <c r="SIB28" s="21"/>
      <c r="SIC28" s="21"/>
      <c r="SID28" s="21"/>
      <c r="SIE28" s="21"/>
      <c r="SIF28" s="21"/>
      <c r="SIG28" s="21"/>
      <c r="SIH28" s="21"/>
      <c r="SII28" s="21"/>
      <c r="SIJ28" s="21"/>
      <c r="SIK28" s="21"/>
      <c r="SIL28" s="21"/>
      <c r="SIM28" s="21"/>
      <c r="SIN28" s="21"/>
      <c r="SIO28" s="21"/>
      <c r="SIP28" s="21"/>
      <c r="SIQ28" s="21"/>
      <c r="SIR28" s="21"/>
      <c r="SIS28" s="21"/>
      <c r="SIT28" s="21"/>
      <c r="SIU28" s="21"/>
      <c r="SIV28" s="21"/>
      <c r="SIW28" s="21"/>
      <c r="SIX28" s="21"/>
      <c r="SIY28" s="21"/>
      <c r="SIZ28" s="21"/>
      <c r="SJA28" s="21"/>
      <c r="SJB28" s="21"/>
      <c r="SJC28" s="21"/>
      <c r="SJD28" s="21"/>
      <c r="SJE28" s="21"/>
      <c r="SJF28" s="21"/>
      <c r="SJG28" s="21"/>
      <c r="SJH28" s="21"/>
      <c r="SJI28" s="21"/>
      <c r="SJJ28" s="21"/>
      <c r="SJK28" s="21"/>
      <c r="SJL28" s="21"/>
      <c r="SJM28" s="21"/>
      <c r="SJN28" s="21"/>
      <c r="SJO28" s="21"/>
      <c r="SJP28" s="21"/>
      <c r="SJQ28" s="21"/>
      <c r="SJR28" s="21"/>
      <c r="SJS28" s="21"/>
      <c r="SJT28" s="21"/>
      <c r="SJU28" s="21"/>
      <c r="SJV28" s="21"/>
      <c r="SJW28" s="21"/>
      <c r="SJX28" s="21"/>
      <c r="SJY28" s="21"/>
      <c r="SJZ28" s="21"/>
      <c r="SKA28" s="21"/>
      <c r="SKB28" s="21"/>
      <c r="SKC28" s="21"/>
      <c r="SKD28" s="21"/>
      <c r="SKE28" s="21"/>
      <c r="SKF28" s="21"/>
      <c r="SKG28" s="21"/>
      <c r="SKH28" s="21"/>
      <c r="SKI28" s="21"/>
      <c r="SKJ28" s="21"/>
      <c r="SKK28" s="21"/>
      <c r="SKL28" s="21"/>
      <c r="SKM28" s="21"/>
      <c r="SKN28" s="21"/>
      <c r="SKO28" s="21"/>
      <c r="SKP28" s="21"/>
      <c r="SKQ28" s="21"/>
      <c r="SKR28" s="21"/>
      <c r="SKS28" s="21"/>
      <c r="SKT28" s="21"/>
      <c r="SKU28" s="21"/>
      <c r="SKV28" s="21"/>
      <c r="SKW28" s="21"/>
      <c r="SKX28" s="21"/>
      <c r="SKY28" s="21"/>
      <c r="SKZ28" s="21"/>
      <c r="SLA28" s="21"/>
      <c r="SLB28" s="21"/>
      <c r="SLC28" s="21"/>
      <c r="SLD28" s="21"/>
      <c r="SLE28" s="21"/>
      <c r="SLF28" s="21"/>
      <c r="SLG28" s="21"/>
      <c r="SLH28" s="21"/>
      <c r="SLI28" s="21"/>
      <c r="SLJ28" s="21"/>
      <c r="SLK28" s="21"/>
      <c r="SLL28" s="21"/>
      <c r="SLM28" s="21"/>
      <c r="SLN28" s="21"/>
      <c r="SLO28" s="21"/>
      <c r="SLP28" s="21"/>
      <c r="SLQ28" s="21"/>
      <c r="SLR28" s="21"/>
      <c r="SLS28" s="21"/>
      <c r="SLT28" s="21"/>
      <c r="SLU28" s="21"/>
      <c r="SLV28" s="21"/>
      <c r="SLW28" s="21"/>
      <c r="SLX28" s="21"/>
      <c r="SLY28" s="21"/>
      <c r="SLZ28" s="21"/>
      <c r="SMA28" s="21"/>
      <c r="SMB28" s="21"/>
      <c r="SMC28" s="21"/>
      <c r="SMD28" s="21"/>
      <c r="SME28" s="21"/>
      <c r="SMF28" s="21"/>
      <c r="SMG28" s="21"/>
      <c r="SMH28" s="21"/>
      <c r="SMI28" s="21"/>
      <c r="SMJ28" s="21"/>
      <c r="SMK28" s="21"/>
      <c r="SML28" s="21"/>
      <c r="SMM28" s="21"/>
      <c r="SMN28" s="21"/>
      <c r="SMO28" s="21"/>
      <c r="SMP28" s="21"/>
      <c r="SMQ28" s="21"/>
      <c r="SMR28" s="21"/>
      <c r="SMS28" s="21"/>
      <c r="SMT28" s="21"/>
      <c r="SMU28" s="21"/>
      <c r="SMV28" s="21"/>
      <c r="SMW28" s="21"/>
      <c r="SMX28" s="21"/>
      <c r="SMY28" s="21"/>
      <c r="SMZ28" s="21"/>
      <c r="SNA28" s="21"/>
      <c r="SNB28" s="21"/>
      <c r="SNC28" s="21"/>
      <c r="SND28" s="21"/>
      <c r="SNE28" s="21"/>
      <c r="SNF28" s="21"/>
      <c r="SNG28" s="21"/>
      <c r="SNH28" s="21"/>
      <c r="SNI28" s="21"/>
      <c r="SNJ28" s="21"/>
      <c r="SNK28" s="21"/>
      <c r="SNL28" s="21"/>
      <c r="SNM28" s="21"/>
      <c r="SNN28" s="21"/>
      <c r="SNO28" s="21"/>
      <c r="SNP28" s="21"/>
      <c r="SNQ28" s="21"/>
      <c r="SNR28" s="21"/>
      <c r="SNS28" s="21"/>
      <c r="SNT28" s="21"/>
      <c r="SNU28" s="21"/>
      <c r="SNV28" s="21"/>
      <c r="SNW28" s="21"/>
      <c r="SNX28" s="21"/>
      <c r="SNY28" s="21"/>
      <c r="SNZ28" s="21"/>
      <c r="SOA28" s="21"/>
      <c r="SOB28" s="21"/>
      <c r="SOC28" s="21"/>
      <c r="SOD28" s="21"/>
      <c r="SOE28" s="21"/>
      <c r="SOF28" s="21"/>
      <c r="SOG28" s="21"/>
      <c r="SOH28" s="21"/>
      <c r="SOI28" s="21"/>
      <c r="SOJ28" s="21"/>
      <c r="SOK28" s="21"/>
      <c r="SOL28" s="21"/>
      <c r="SOM28" s="21"/>
      <c r="SON28" s="21"/>
      <c r="SOO28" s="21"/>
      <c r="SOP28" s="21"/>
      <c r="SOQ28" s="21"/>
      <c r="SOR28" s="21"/>
      <c r="SOS28" s="21"/>
      <c r="SOT28" s="21"/>
      <c r="SOU28" s="21"/>
      <c r="SOV28" s="21"/>
      <c r="SOW28" s="21"/>
      <c r="SOX28" s="21"/>
      <c r="SOY28" s="21"/>
      <c r="SOZ28" s="21"/>
      <c r="SPA28" s="21"/>
      <c r="SPB28" s="21"/>
      <c r="SPC28" s="21"/>
      <c r="SPD28" s="21"/>
      <c r="SPE28" s="21"/>
      <c r="SPF28" s="21"/>
      <c r="SPG28" s="21"/>
      <c r="SPH28" s="21"/>
      <c r="SPI28" s="21"/>
      <c r="SPJ28" s="21"/>
      <c r="SPK28" s="21"/>
      <c r="SPL28" s="21"/>
      <c r="SPM28" s="21"/>
      <c r="SPN28" s="21"/>
      <c r="SPO28" s="21"/>
      <c r="SPP28" s="21"/>
      <c r="SPQ28" s="21"/>
      <c r="SPR28" s="21"/>
      <c r="SPS28" s="21"/>
      <c r="SPT28" s="21"/>
      <c r="SPU28" s="21"/>
      <c r="SPV28" s="21"/>
      <c r="SPW28" s="21"/>
      <c r="SPX28" s="21"/>
      <c r="SPY28" s="21"/>
      <c r="SPZ28" s="21"/>
      <c r="SQA28" s="21"/>
      <c r="SQB28" s="21"/>
      <c r="SQC28" s="21"/>
      <c r="SQD28" s="21"/>
      <c r="SQE28" s="21"/>
      <c r="SQF28" s="21"/>
      <c r="SQG28" s="21"/>
      <c r="SQH28" s="21"/>
      <c r="SQI28" s="21"/>
      <c r="SQJ28" s="21"/>
      <c r="SQK28" s="21"/>
      <c r="SQL28" s="21"/>
      <c r="SQM28" s="21"/>
      <c r="SQN28" s="21"/>
      <c r="SQO28" s="21"/>
      <c r="SQP28" s="21"/>
      <c r="SQQ28" s="21"/>
      <c r="SQR28" s="21"/>
      <c r="SQS28" s="21"/>
      <c r="SQT28" s="21"/>
      <c r="SQU28" s="21"/>
      <c r="SQV28" s="21"/>
      <c r="SQW28" s="21"/>
      <c r="SQX28" s="21"/>
      <c r="SQY28" s="21"/>
      <c r="SQZ28" s="21"/>
      <c r="SRA28" s="21"/>
      <c r="SRB28" s="21"/>
      <c r="SRC28" s="21"/>
      <c r="SRD28" s="21"/>
      <c r="SRE28" s="21"/>
      <c r="SRF28" s="21"/>
      <c r="SRG28" s="21"/>
      <c r="SRH28" s="21"/>
      <c r="SRI28" s="21"/>
      <c r="SRJ28" s="21"/>
      <c r="SRK28" s="21"/>
      <c r="SRL28" s="21"/>
      <c r="SRM28" s="21"/>
      <c r="SRN28" s="21"/>
      <c r="SRO28" s="21"/>
      <c r="SRP28" s="21"/>
      <c r="SRQ28" s="21"/>
      <c r="SRR28" s="21"/>
      <c r="SRS28" s="21"/>
      <c r="SRT28" s="21"/>
      <c r="SRU28" s="21"/>
      <c r="SRV28" s="21"/>
      <c r="SRW28" s="21"/>
      <c r="SRX28" s="21"/>
      <c r="SRY28" s="21"/>
      <c r="SRZ28" s="21"/>
      <c r="SSA28" s="21"/>
      <c r="SSB28" s="21"/>
      <c r="SSC28" s="21"/>
      <c r="SSD28" s="21"/>
      <c r="SSE28" s="21"/>
      <c r="SSF28" s="21"/>
      <c r="SSG28" s="21"/>
      <c r="SSH28" s="21"/>
      <c r="SSI28" s="21"/>
      <c r="SSJ28" s="21"/>
      <c r="SSK28" s="21"/>
      <c r="SSL28" s="21"/>
      <c r="SSM28" s="21"/>
      <c r="SSN28" s="21"/>
      <c r="SSO28" s="21"/>
      <c r="SSP28" s="21"/>
      <c r="SSQ28" s="21"/>
      <c r="SSR28" s="21"/>
      <c r="SSS28" s="21"/>
      <c r="SST28" s="21"/>
      <c r="SSU28" s="21"/>
      <c r="SSV28" s="21"/>
      <c r="SSW28" s="21"/>
      <c r="SSX28" s="21"/>
      <c r="SSY28" s="21"/>
      <c r="SSZ28" s="21"/>
      <c r="STA28" s="21"/>
      <c r="STB28" s="21"/>
      <c r="STC28" s="21"/>
      <c r="STD28" s="21"/>
      <c r="STE28" s="21"/>
      <c r="STF28" s="21"/>
      <c r="STG28" s="21"/>
      <c r="STH28" s="21"/>
      <c r="STI28" s="21"/>
      <c r="STJ28" s="21"/>
      <c r="STK28" s="21"/>
      <c r="STL28" s="21"/>
      <c r="STM28" s="21"/>
      <c r="STN28" s="21"/>
      <c r="STO28" s="21"/>
      <c r="STP28" s="21"/>
      <c r="STQ28" s="21"/>
      <c r="STR28" s="21"/>
      <c r="STS28" s="21"/>
      <c r="STT28" s="21"/>
      <c r="STU28" s="21"/>
      <c r="STV28" s="21"/>
      <c r="STW28" s="21"/>
      <c r="STX28" s="21"/>
      <c r="STY28" s="21"/>
      <c r="STZ28" s="21"/>
      <c r="SUA28" s="21"/>
      <c r="SUB28" s="21"/>
      <c r="SUC28" s="21"/>
      <c r="SUD28" s="21"/>
      <c r="SUE28" s="21"/>
      <c r="SUF28" s="21"/>
      <c r="SUG28" s="21"/>
      <c r="SUH28" s="21"/>
      <c r="SUI28" s="21"/>
      <c r="SUJ28" s="21"/>
      <c r="SUK28" s="21"/>
      <c r="SUL28" s="21"/>
      <c r="SUM28" s="21"/>
      <c r="SUN28" s="21"/>
      <c r="SUO28" s="21"/>
      <c r="SUP28" s="21"/>
      <c r="SUQ28" s="21"/>
      <c r="SUR28" s="21"/>
      <c r="SUS28" s="21"/>
      <c r="SUT28" s="21"/>
      <c r="SUU28" s="21"/>
      <c r="SUV28" s="21"/>
      <c r="SUW28" s="21"/>
      <c r="SUX28" s="21"/>
      <c r="SUY28" s="21"/>
      <c r="SUZ28" s="21"/>
      <c r="SVA28" s="21"/>
      <c r="SVB28" s="21"/>
      <c r="SVC28" s="21"/>
      <c r="SVD28" s="21"/>
      <c r="SVE28" s="21"/>
      <c r="SVF28" s="21"/>
      <c r="SVG28" s="21"/>
      <c r="SVH28" s="21"/>
      <c r="SVI28" s="21"/>
      <c r="SVJ28" s="21"/>
      <c r="SVK28" s="21"/>
      <c r="SVL28" s="21"/>
      <c r="SVM28" s="21"/>
      <c r="SVN28" s="21"/>
      <c r="SVO28" s="21"/>
      <c r="SVP28" s="21"/>
      <c r="SVQ28" s="21"/>
      <c r="SVR28" s="21"/>
      <c r="SVS28" s="21"/>
      <c r="SVT28" s="21"/>
      <c r="SVU28" s="21"/>
      <c r="SVV28" s="21"/>
      <c r="SVW28" s="21"/>
      <c r="SVX28" s="21"/>
      <c r="SVY28" s="21"/>
      <c r="SVZ28" s="21"/>
      <c r="SWA28" s="21"/>
      <c r="SWB28" s="21"/>
      <c r="SWC28" s="21"/>
      <c r="SWD28" s="21"/>
      <c r="SWE28" s="21"/>
      <c r="SWF28" s="21"/>
      <c r="SWG28" s="21"/>
      <c r="SWH28" s="21"/>
      <c r="SWI28" s="21"/>
      <c r="SWJ28" s="21"/>
      <c r="SWK28" s="21"/>
      <c r="SWL28" s="21"/>
      <c r="SWM28" s="21"/>
      <c r="SWN28" s="21"/>
      <c r="SWO28" s="21"/>
      <c r="SWP28" s="21"/>
      <c r="SWQ28" s="21"/>
      <c r="SWR28" s="21"/>
      <c r="SWS28" s="21"/>
      <c r="SWT28" s="21"/>
      <c r="SWU28" s="21"/>
      <c r="SWV28" s="21"/>
      <c r="SWW28" s="21"/>
      <c r="SWX28" s="21"/>
      <c r="SWY28" s="21"/>
      <c r="SWZ28" s="21"/>
      <c r="SXA28" s="21"/>
      <c r="SXB28" s="21"/>
      <c r="SXC28" s="21"/>
      <c r="SXD28" s="21"/>
      <c r="SXE28" s="21"/>
      <c r="SXF28" s="21"/>
      <c r="SXG28" s="21"/>
      <c r="SXH28" s="21"/>
      <c r="SXI28" s="21"/>
      <c r="SXJ28" s="21"/>
      <c r="SXK28" s="21"/>
      <c r="SXL28" s="21"/>
      <c r="SXM28" s="21"/>
      <c r="SXN28" s="21"/>
      <c r="SXO28" s="21"/>
      <c r="SXP28" s="21"/>
      <c r="SXQ28" s="21"/>
      <c r="SXR28" s="21"/>
      <c r="SXS28" s="21"/>
      <c r="SXT28" s="21"/>
      <c r="SXU28" s="21"/>
      <c r="SXV28" s="21"/>
      <c r="SXW28" s="21"/>
      <c r="SXX28" s="21"/>
      <c r="SXY28" s="21"/>
      <c r="SXZ28" s="21"/>
      <c r="SYA28" s="21"/>
      <c r="SYB28" s="21"/>
      <c r="SYC28" s="21"/>
      <c r="SYD28" s="21"/>
      <c r="SYE28" s="21"/>
      <c r="SYF28" s="21"/>
      <c r="SYG28" s="21"/>
      <c r="SYH28" s="21"/>
      <c r="SYI28" s="21"/>
      <c r="SYJ28" s="21"/>
      <c r="SYK28" s="21"/>
      <c r="SYL28" s="21"/>
      <c r="SYM28" s="21"/>
      <c r="SYN28" s="21"/>
      <c r="SYO28" s="21"/>
      <c r="SYP28" s="21"/>
      <c r="SYQ28" s="21"/>
      <c r="SYR28" s="21"/>
      <c r="SYS28" s="21"/>
      <c r="SYT28" s="21"/>
      <c r="SYU28" s="21"/>
      <c r="SYV28" s="21"/>
      <c r="SYW28" s="21"/>
      <c r="SYX28" s="21"/>
      <c r="SYY28" s="21"/>
      <c r="SYZ28" s="21"/>
      <c r="SZA28" s="21"/>
      <c r="SZB28" s="21"/>
      <c r="SZC28" s="21"/>
      <c r="SZD28" s="21"/>
      <c r="SZE28" s="21"/>
      <c r="SZF28" s="21"/>
      <c r="SZG28" s="21"/>
      <c r="SZH28" s="21"/>
      <c r="SZI28" s="21"/>
      <c r="SZJ28" s="21"/>
      <c r="SZK28" s="21"/>
      <c r="SZL28" s="21"/>
      <c r="SZM28" s="21"/>
      <c r="SZN28" s="21"/>
      <c r="SZO28" s="21"/>
      <c r="SZP28" s="21"/>
      <c r="SZQ28" s="21"/>
      <c r="SZR28" s="21"/>
      <c r="SZS28" s="21"/>
      <c r="SZT28" s="21"/>
      <c r="SZU28" s="21"/>
      <c r="SZV28" s="21"/>
      <c r="SZW28" s="21"/>
      <c r="SZX28" s="21"/>
      <c r="SZY28" s="21"/>
      <c r="SZZ28" s="21"/>
      <c r="TAA28" s="21"/>
      <c r="TAB28" s="21"/>
      <c r="TAC28" s="21"/>
      <c r="TAD28" s="21"/>
      <c r="TAE28" s="21"/>
      <c r="TAF28" s="21"/>
      <c r="TAG28" s="21"/>
      <c r="TAH28" s="21"/>
      <c r="TAI28" s="21"/>
      <c r="TAJ28" s="21"/>
      <c r="TAK28" s="21"/>
      <c r="TAL28" s="21"/>
      <c r="TAM28" s="21"/>
      <c r="TAN28" s="21"/>
      <c r="TAO28" s="21"/>
      <c r="TAP28" s="21"/>
      <c r="TAQ28" s="21"/>
      <c r="TAR28" s="21"/>
      <c r="TAS28" s="21"/>
      <c r="TAT28" s="21"/>
      <c r="TAU28" s="21"/>
      <c r="TAV28" s="21"/>
      <c r="TAW28" s="21"/>
      <c r="TAX28" s="21"/>
      <c r="TAY28" s="21"/>
      <c r="TAZ28" s="21"/>
      <c r="TBA28" s="21"/>
      <c r="TBB28" s="21"/>
      <c r="TBC28" s="21"/>
      <c r="TBD28" s="21"/>
      <c r="TBE28" s="21"/>
      <c r="TBF28" s="21"/>
      <c r="TBG28" s="21"/>
      <c r="TBH28" s="21"/>
      <c r="TBI28" s="21"/>
      <c r="TBJ28" s="21"/>
      <c r="TBK28" s="21"/>
      <c r="TBL28" s="21"/>
      <c r="TBM28" s="21"/>
      <c r="TBN28" s="21"/>
      <c r="TBO28" s="21"/>
      <c r="TBP28" s="21"/>
      <c r="TBQ28" s="21"/>
      <c r="TBR28" s="21"/>
      <c r="TBS28" s="21"/>
      <c r="TBT28" s="21"/>
      <c r="TBU28" s="21"/>
      <c r="TBV28" s="21"/>
      <c r="TBW28" s="21"/>
      <c r="TBX28" s="21"/>
      <c r="TBY28" s="21"/>
      <c r="TBZ28" s="21"/>
      <c r="TCA28" s="21"/>
      <c r="TCB28" s="21"/>
      <c r="TCC28" s="21"/>
      <c r="TCD28" s="21"/>
      <c r="TCE28" s="21"/>
      <c r="TCF28" s="21"/>
      <c r="TCG28" s="21"/>
      <c r="TCH28" s="21"/>
      <c r="TCI28" s="21"/>
      <c r="TCJ28" s="21"/>
      <c r="TCK28" s="21"/>
      <c r="TCL28" s="21"/>
      <c r="TCM28" s="21"/>
      <c r="TCN28" s="21"/>
      <c r="TCO28" s="21"/>
      <c r="TCP28" s="21"/>
      <c r="TCQ28" s="21"/>
      <c r="TCR28" s="21"/>
      <c r="TCS28" s="21"/>
      <c r="TCT28" s="21"/>
      <c r="TCU28" s="21"/>
      <c r="TCV28" s="21"/>
      <c r="TCW28" s="21"/>
      <c r="TCX28" s="21"/>
      <c r="TCY28" s="21"/>
      <c r="TCZ28" s="21"/>
      <c r="TDA28" s="21"/>
      <c r="TDB28" s="21"/>
      <c r="TDC28" s="21"/>
      <c r="TDD28" s="21"/>
      <c r="TDE28" s="21"/>
      <c r="TDF28" s="21"/>
      <c r="TDG28" s="21"/>
      <c r="TDH28" s="21"/>
      <c r="TDI28" s="21"/>
      <c r="TDJ28" s="21"/>
      <c r="TDK28" s="21"/>
      <c r="TDL28" s="21"/>
      <c r="TDM28" s="21"/>
      <c r="TDN28" s="21"/>
      <c r="TDO28" s="21"/>
      <c r="TDP28" s="21"/>
      <c r="TDQ28" s="21"/>
      <c r="TDR28" s="21"/>
      <c r="TDS28" s="21"/>
      <c r="TDT28" s="21"/>
      <c r="TDU28" s="21"/>
      <c r="TDV28" s="21"/>
      <c r="TDW28" s="21"/>
      <c r="TDX28" s="21"/>
      <c r="TDY28" s="21"/>
      <c r="TDZ28" s="21"/>
      <c r="TEA28" s="21"/>
      <c r="TEB28" s="21"/>
      <c r="TEC28" s="21"/>
      <c r="TED28" s="21"/>
      <c r="TEE28" s="21"/>
      <c r="TEF28" s="21"/>
      <c r="TEG28" s="21"/>
      <c r="TEH28" s="21"/>
      <c r="TEI28" s="21"/>
      <c r="TEJ28" s="21"/>
      <c r="TEK28" s="21"/>
      <c r="TEL28" s="21"/>
      <c r="TEM28" s="21"/>
      <c r="TEN28" s="21"/>
      <c r="TEO28" s="21"/>
      <c r="TEP28" s="21"/>
      <c r="TEQ28" s="21"/>
      <c r="TER28" s="21"/>
      <c r="TES28" s="21"/>
      <c r="TET28" s="21"/>
      <c r="TEU28" s="21"/>
      <c r="TEV28" s="21"/>
      <c r="TEW28" s="21"/>
      <c r="TEX28" s="21"/>
      <c r="TEY28" s="21"/>
      <c r="TEZ28" s="21"/>
      <c r="TFA28" s="21"/>
      <c r="TFB28" s="21"/>
      <c r="TFC28" s="21"/>
      <c r="TFD28" s="21"/>
      <c r="TFE28" s="21"/>
      <c r="TFF28" s="21"/>
      <c r="TFG28" s="21"/>
      <c r="TFH28" s="21"/>
      <c r="TFI28" s="21"/>
      <c r="TFJ28" s="21"/>
      <c r="TFK28" s="21"/>
      <c r="TFL28" s="21"/>
      <c r="TFM28" s="21"/>
      <c r="TFN28" s="21"/>
      <c r="TFO28" s="21"/>
      <c r="TFP28" s="21"/>
      <c r="TFQ28" s="21"/>
      <c r="TFR28" s="21"/>
      <c r="TFS28" s="21"/>
      <c r="TFT28" s="21"/>
      <c r="TFU28" s="21"/>
      <c r="TFV28" s="21"/>
      <c r="TFW28" s="21"/>
      <c r="TFX28" s="21"/>
      <c r="TFY28" s="21"/>
      <c r="TFZ28" s="21"/>
      <c r="TGA28" s="21"/>
      <c r="TGB28" s="21"/>
      <c r="TGC28" s="21"/>
      <c r="TGD28" s="21"/>
      <c r="TGE28" s="21"/>
      <c r="TGF28" s="21"/>
      <c r="TGG28" s="21"/>
      <c r="TGH28" s="21"/>
      <c r="TGI28" s="21"/>
      <c r="TGJ28" s="21"/>
      <c r="TGK28" s="21"/>
      <c r="TGL28" s="21"/>
      <c r="TGM28" s="21"/>
      <c r="TGN28" s="21"/>
      <c r="TGO28" s="21"/>
      <c r="TGP28" s="21"/>
      <c r="TGQ28" s="21"/>
      <c r="TGR28" s="21"/>
      <c r="TGS28" s="21"/>
      <c r="TGT28" s="21"/>
      <c r="TGU28" s="21"/>
      <c r="TGV28" s="21"/>
      <c r="TGW28" s="21"/>
      <c r="TGX28" s="21"/>
      <c r="TGY28" s="21"/>
      <c r="TGZ28" s="21"/>
      <c r="THA28" s="21"/>
      <c r="THB28" s="21"/>
      <c r="THC28" s="21"/>
      <c r="THD28" s="21"/>
      <c r="THE28" s="21"/>
      <c r="THF28" s="21"/>
      <c r="THG28" s="21"/>
      <c r="THH28" s="21"/>
      <c r="THI28" s="21"/>
      <c r="THJ28" s="21"/>
      <c r="THK28" s="21"/>
      <c r="THL28" s="21"/>
      <c r="THM28" s="21"/>
      <c r="THN28" s="21"/>
      <c r="THO28" s="21"/>
      <c r="THP28" s="21"/>
      <c r="THQ28" s="21"/>
      <c r="THR28" s="21"/>
      <c r="THS28" s="21"/>
      <c r="THT28" s="21"/>
      <c r="THU28" s="21"/>
      <c r="THV28" s="21"/>
      <c r="THW28" s="21"/>
      <c r="THX28" s="21"/>
      <c r="THY28" s="21"/>
      <c r="THZ28" s="21"/>
      <c r="TIA28" s="21"/>
      <c r="TIB28" s="21"/>
      <c r="TIC28" s="21"/>
      <c r="TID28" s="21"/>
      <c r="TIE28" s="21"/>
      <c r="TIF28" s="21"/>
      <c r="TIG28" s="21"/>
      <c r="TIH28" s="21"/>
      <c r="TII28" s="21"/>
      <c r="TIJ28" s="21"/>
      <c r="TIK28" s="21"/>
      <c r="TIL28" s="21"/>
      <c r="TIM28" s="21"/>
      <c r="TIN28" s="21"/>
      <c r="TIO28" s="21"/>
      <c r="TIP28" s="21"/>
      <c r="TIQ28" s="21"/>
      <c r="TIR28" s="21"/>
      <c r="TIS28" s="21"/>
      <c r="TIT28" s="21"/>
      <c r="TIU28" s="21"/>
      <c r="TIV28" s="21"/>
      <c r="TIW28" s="21"/>
      <c r="TIX28" s="21"/>
      <c r="TIY28" s="21"/>
      <c r="TIZ28" s="21"/>
      <c r="TJA28" s="21"/>
      <c r="TJB28" s="21"/>
      <c r="TJC28" s="21"/>
      <c r="TJD28" s="21"/>
      <c r="TJE28" s="21"/>
      <c r="TJF28" s="21"/>
      <c r="TJG28" s="21"/>
      <c r="TJH28" s="21"/>
      <c r="TJI28" s="21"/>
      <c r="TJJ28" s="21"/>
      <c r="TJK28" s="21"/>
      <c r="TJL28" s="21"/>
      <c r="TJM28" s="21"/>
      <c r="TJN28" s="21"/>
      <c r="TJO28" s="21"/>
      <c r="TJP28" s="21"/>
      <c r="TJQ28" s="21"/>
      <c r="TJR28" s="21"/>
      <c r="TJS28" s="21"/>
      <c r="TJT28" s="21"/>
      <c r="TJU28" s="21"/>
      <c r="TJV28" s="21"/>
      <c r="TJW28" s="21"/>
      <c r="TJX28" s="21"/>
      <c r="TJY28" s="21"/>
      <c r="TJZ28" s="21"/>
      <c r="TKA28" s="21"/>
      <c r="TKB28" s="21"/>
      <c r="TKC28" s="21"/>
      <c r="TKD28" s="21"/>
      <c r="TKE28" s="21"/>
      <c r="TKF28" s="21"/>
      <c r="TKG28" s="21"/>
      <c r="TKH28" s="21"/>
      <c r="TKI28" s="21"/>
      <c r="TKJ28" s="21"/>
      <c r="TKK28" s="21"/>
      <c r="TKL28" s="21"/>
      <c r="TKM28" s="21"/>
      <c r="TKN28" s="21"/>
      <c r="TKO28" s="21"/>
      <c r="TKP28" s="21"/>
      <c r="TKQ28" s="21"/>
      <c r="TKR28" s="21"/>
      <c r="TKS28" s="21"/>
      <c r="TKT28" s="21"/>
      <c r="TKU28" s="21"/>
      <c r="TKV28" s="21"/>
      <c r="TKW28" s="21"/>
      <c r="TKX28" s="21"/>
      <c r="TKY28" s="21"/>
      <c r="TKZ28" s="21"/>
      <c r="TLA28" s="21"/>
      <c r="TLB28" s="21"/>
      <c r="TLC28" s="21"/>
      <c r="TLD28" s="21"/>
      <c r="TLE28" s="21"/>
      <c r="TLF28" s="21"/>
      <c r="TLG28" s="21"/>
      <c r="TLH28" s="21"/>
      <c r="TLI28" s="21"/>
      <c r="TLJ28" s="21"/>
      <c r="TLK28" s="21"/>
      <c r="TLL28" s="21"/>
      <c r="TLM28" s="21"/>
      <c r="TLN28" s="21"/>
      <c r="TLO28" s="21"/>
      <c r="TLP28" s="21"/>
      <c r="TLQ28" s="21"/>
      <c r="TLR28" s="21"/>
      <c r="TLS28" s="21"/>
      <c r="TLT28" s="21"/>
      <c r="TLU28" s="21"/>
      <c r="TLV28" s="21"/>
      <c r="TLW28" s="21"/>
      <c r="TLX28" s="21"/>
      <c r="TLY28" s="21"/>
      <c r="TLZ28" s="21"/>
      <c r="TMA28" s="21"/>
      <c r="TMB28" s="21"/>
      <c r="TMC28" s="21"/>
      <c r="TMD28" s="21"/>
      <c r="TME28" s="21"/>
      <c r="TMF28" s="21"/>
      <c r="TMG28" s="21"/>
      <c r="TMH28" s="21"/>
      <c r="TMI28" s="21"/>
      <c r="TMJ28" s="21"/>
      <c r="TMK28" s="21"/>
      <c r="TML28" s="21"/>
      <c r="TMM28" s="21"/>
      <c r="TMN28" s="21"/>
      <c r="TMO28" s="21"/>
      <c r="TMP28" s="21"/>
      <c r="TMQ28" s="21"/>
      <c r="TMR28" s="21"/>
      <c r="TMS28" s="21"/>
      <c r="TMT28" s="21"/>
      <c r="TMU28" s="21"/>
      <c r="TMV28" s="21"/>
      <c r="TMW28" s="21"/>
      <c r="TMX28" s="21"/>
      <c r="TMY28" s="21"/>
      <c r="TMZ28" s="21"/>
      <c r="TNA28" s="21"/>
      <c r="TNB28" s="21"/>
      <c r="TNC28" s="21"/>
      <c r="TND28" s="21"/>
      <c r="TNE28" s="21"/>
      <c r="TNF28" s="21"/>
      <c r="TNG28" s="21"/>
      <c r="TNH28" s="21"/>
      <c r="TNI28" s="21"/>
      <c r="TNJ28" s="21"/>
      <c r="TNK28" s="21"/>
      <c r="TNL28" s="21"/>
      <c r="TNM28" s="21"/>
      <c r="TNN28" s="21"/>
      <c r="TNO28" s="21"/>
      <c r="TNP28" s="21"/>
      <c r="TNQ28" s="21"/>
      <c r="TNR28" s="21"/>
      <c r="TNS28" s="21"/>
      <c r="TNT28" s="21"/>
      <c r="TNU28" s="21"/>
      <c r="TNV28" s="21"/>
      <c r="TNW28" s="21"/>
      <c r="TNX28" s="21"/>
      <c r="TNY28" s="21"/>
      <c r="TNZ28" s="21"/>
      <c r="TOA28" s="21"/>
      <c r="TOB28" s="21"/>
      <c r="TOC28" s="21"/>
      <c r="TOD28" s="21"/>
      <c r="TOE28" s="21"/>
      <c r="TOF28" s="21"/>
      <c r="TOG28" s="21"/>
      <c r="TOH28" s="21"/>
      <c r="TOI28" s="21"/>
      <c r="TOJ28" s="21"/>
      <c r="TOK28" s="21"/>
      <c r="TOL28" s="21"/>
      <c r="TOM28" s="21"/>
      <c r="TON28" s="21"/>
      <c r="TOO28" s="21"/>
      <c r="TOP28" s="21"/>
      <c r="TOQ28" s="21"/>
      <c r="TOR28" s="21"/>
      <c r="TOS28" s="21"/>
      <c r="TOT28" s="21"/>
      <c r="TOU28" s="21"/>
      <c r="TOV28" s="21"/>
      <c r="TOW28" s="21"/>
      <c r="TOX28" s="21"/>
      <c r="TOY28" s="21"/>
      <c r="TOZ28" s="21"/>
      <c r="TPA28" s="21"/>
      <c r="TPB28" s="21"/>
      <c r="TPC28" s="21"/>
      <c r="TPD28" s="21"/>
      <c r="TPE28" s="21"/>
      <c r="TPF28" s="21"/>
      <c r="TPG28" s="21"/>
      <c r="TPH28" s="21"/>
      <c r="TPI28" s="21"/>
      <c r="TPJ28" s="21"/>
      <c r="TPK28" s="21"/>
      <c r="TPL28" s="21"/>
      <c r="TPM28" s="21"/>
      <c r="TPN28" s="21"/>
      <c r="TPO28" s="21"/>
      <c r="TPP28" s="21"/>
      <c r="TPQ28" s="21"/>
      <c r="TPR28" s="21"/>
      <c r="TPS28" s="21"/>
      <c r="TPT28" s="21"/>
      <c r="TPU28" s="21"/>
      <c r="TPV28" s="21"/>
      <c r="TPW28" s="21"/>
      <c r="TPX28" s="21"/>
      <c r="TPY28" s="21"/>
      <c r="TPZ28" s="21"/>
      <c r="TQA28" s="21"/>
      <c r="TQB28" s="21"/>
      <c r="TQC28" s="21"/>
      <c r="TQD28" s="21"/>
      <c r="TQE28" s="21"/>
      <c r="TQF28" s="21"/>
      <c r="TQG28" s="21"/>
      <c r="TQH28" s="21"/>
      <c r="TQI28" s="21"/>
      <c r="TQJ28" s="21"/>
      <c r="TQK28" s="21"/>
      <c r="TQL28" s="21"/>
      <c r="TQM28" s="21"/>
      <c r="TQN28" s="21"/>
      <c r="TQO28" s="21"/>
      <c r="TQP28" s="21"/>
      <c r="TQQ28" s="21"/>
      <c r="TQR28" s="21"/>
      <c r="TQS28" s="21"/>
      <c r="TQT28" s="21"/>
      <c r="TQU28" s="21"/>
      <c r="TQV28" s="21"/>
      <c r="TQW28" s="21"/>
      <c r="TQX28" s="21"/>
      <c r="TQY28" s="21"/>
      <c r="TQZ28" s="21"/>
      <c r="TRA28" s="21"/>
      <c r="TRB28" s="21"/>
      <c r="TRC28" s="21"/>
      <c r="TRD28" s="21"/>
      <c r="TRE28" s="21"/>
      <c r="TRF28" s="21"/>
      <c r="TRG28" s="21"/>
      <c r="TRH28" s="21"/>
      <c r="TRI28" s="21"/>
      <c r="TRJ28" s="21"/>
      <c r="TRK28" s="21"/>
      <c r="TRL28" s="21"/>
      <c r="TRM28" s="21"/>
      <c r="TRN28" s="21"/>
      <c r="TRO28" s="21"/>
      <c r="TRP28" s="21"/>
      <c r="TRQ28" s="21"/>
      <c r="TRR28" s="21"/>
      <c r="TRS28" s="21"/>
      <c r="TRT28" s="21"/>
      <c r="TRU28" s="21"/>
      <c r="TRV28" s="21"/>
      <c r="TRW28" s="21"/>
      <c r="TRX28" s="21"/>
      <c r="TRY28" s="21"/>
      <c r="TRZ28" s="21"/>
      <c r="TSA28" s="21"/>
      <c r="TSB28" s="21"/>
      <c r="TSC28" s="21"/>
      <c r="TSD28" s="21"/>
      <c r="TSE28" s="21"/>
      <c r="TSF28" s="21"/>
      <c r="TSG28" s="21"/>
      <c r="TSH28" s="21"/>
      <c r="TSI28" s="21"/>
      <c r="TSJ28" s="21"/>
      <c r="TSK28" s="21"/>
      <c r="TSL28" s="21"/>
      <c r="TSM28" s="21"/>
      <c r="TSN28" s="21"/>
      <c r="TSO28" s="21"/>
      <c r="TSP28" s="21"/>
      <c r="TSQ28" s="21"/>
      <c r="TSR28" s="21"/>
      <c r="TSS28" s="21"/>
      <c r="TST28" s="21"/>
      <c r="TSU28" s="21"/>
      <c r="TSV28" s="21"/>
      <c r="TSW28" s="21"/>
      <c r="TSX28" s="21"/>
      <c r="TSY28" s="21"/>
      <c r="TSZ28" s="21"/>
      <c r="TTA28" s="21"/>
      <c r="TTB28" s="21"/>
      <c r="TTC28" s="21"/>
      <c r="TTD28" s="21"/>
      <c r="TTE28" s="21"/>
      <c r="TTF28" s="21"/>
      <c r="TTG28" s="21"/>
      <c r="TTH28" s="21"/>
      <c r="TTI28" s="21"/>
      <c r="TTJ28" s="21"/>
      <c r="TTK28" s="21"/>
      <c r="TTL28" s="21"/>
      <c r="TTM28" s="21"/>
      <c r="TTN28" s="21"/>
      <c r="TTO28" s="21"/>
      <c r="TTP28" s="21"/>
      <c r="TTQ28" s="21"/>
      <c r="TTR28" s="21"/>
      <c r="TTS28" s="21"/>
      <c r="TTT28" s="21"/>
      <c r="TTU28" s="21"/>
      <c r="TTV28" s="21"/>
      <c r="TTW28" s="21"/>
      <c r="TTX28" s="21"/>
      <c r="TTY28" s="21"/>
      <c r="TTZ28" s="21"/>
      <c r="TUA28" s="21"/>
      <c r="TUB28" s="21"/>
      <c r="TUC28" s="21"/>
      <c r="TUD28" s="21"/>
      <c r="TUE28" s="21"/>
      <c r="TUF28" s="21"/>
      <c r="TUG28" s="21"/>
      <c r="TUH28" s="21"/>
      <c r="TUI28" s="21"/>
      <c r="TUJ28" s="21"/>
      <c r="TUK28" s="21"/>
      <c r="TUL28" s="21"/>
      <c r="TUM28" s="21"/>
      <c r="TUN28" s="21"/>
      <c r="TUO28" s="21"/>
      <c r="TUP28" s="21"/>
      <c r="TUQ28" s="21"/>
      <c r="TUR28" s="21"/>
      <c r="TUS28" s="21"/>
      <c r="TUT28" s="21"/>
      <c r="TUU28" s="21"/>
      <c r="TUV28" s="21"/>
      <c r="TUW28" s="21"/>
      <c r="TUX28" s="21"/>
      <c r="TUY28" s="21"/>
      <c r="TUZ28" s="21"/>
      <c r="TVA28" s="21"/>
      <c r="TVB28" s="21"/>
      <c r="TVC28" s="21"/>
      <c r="TVD28" s="21"/>
      <c r="TVE28" s="21"/>
      <c r="TVF28" s="21"/>
      <c r="TVG28" s="21"/>
      <c r="TVH28" s="21"/>
      <c r="TVI28" s="21"/>
      <c r="TVJ28" s="21"/>
      <c r="TVK28" s="21"/>
      <c r="TVL28" s="21"/>
      <c r="TVM28" s="21"/>
      <c r="TVN28" s="21"/>
      <c r="TVO28" s="21"/>
      <c r="TVP28" s="21"/>
      <c r="TVQ28" s="21"/>
      <c r="TVR28" s="21"/>
      <c r="TVS28" s="21"/>
      <c r="TVT28" s="21"/>
      <c r="TVU28" s="21"/>
      <c r="TVV28" s="21"/>
      <c r="TVW28" s="21"/>
      <c r="TVX28" s="21"/>
      <c r="TVY28" s="21"/>
      <c r="TVZ28" s="21"/>
      <c r="TWA28" s="21"/>
      <c r="TWB28" s="21"/>
      <c r="TWC28" s="21"/>
      <c r="TWD28" s="21"/>
      <c r="TWE28" s="21"/>
      <c r="TWF28" s="21"/>
      <c r="TWG28" s="21"/>
      <c r="TWH28" s="21"/>
      <c r="TWI28" s="21"/>
      <c r="TWJ28" s="21"/>
      <c r="TWK28" s="21"/>
      <c r="TWL28" s="21"/>
      <c r="TWM28" s="21"/>
      <c r="TWN28" s="21"/>
      <c r="TWO28" s="21"/>
      <c r="TWP28" s="21"/>
      <c r="TWQ28" s="21"/>
      <c r="TWR28" s="21"/>
      <c r="TWS28" s="21"/>
      <c r="TWT28" s="21"/>
      <c r="TWU28" s="21"/>
      <c r="TWV28" s="21"/>
      <c r="TWW28" s="21"/>
      <c r="TWX28" s="21"/>
      <c r="TWY28" s="21"/>
      <c r="TWZ28" s="21"/>
      <c r="TXA28" s="21"/>
      <c r="TXB28" s="21"/>
      <c r="TXC28" s="21"/>
      <c r="TXD28" s="21"/>
      <c r="TXE28" s="21"/>
      <c r="TXF28" s="21"/>
      <c r="TXG28" s="21"/>
      <c r="TXH28" s="21"/>
      <c r="TXI28" s="21"/>
      <c r="TXJ28" s="21"/>
      <c r="TXK28" s="21"/>
      <c r="TXL28" s="21"/>
      <c r="TXM28" s="21"/>
      <c r="TXN28" s="21"/>
      <c r="TXO28" s="21"/>
      <c r="TXP28" s="21"/>
      <c r="TXQ28" s="21"/>
      <c r="TXR28" s="21"/>
      <c r="TXS28" s="21"/>
      <c r="TXT28" s="21"/>
      <c r="TXU28" s="21"/>
      <c r="TXV28" s="21"/>
      <c r="TXW28" s="21"/>
      <c r="TXX28" s="21"/>
      <c r="TXY28" s="21"/>
      <c r="TXZ28" s="21"/>
      <c r="TYA28" s="21"/>
      <c r="TYB28" s="21"/>
      <c r="TYC28" s="21"/>
      <c r="TYD28" s="21"/>
      <c r="TYE28" s="21"/>
      <c r="TYF28" s="21"/>
      <c r="TYG28" s="21"/>
      <c r="TYH28" s="21"/>
      <c r="TYI28" s="21"/>
      <c r="TYJ28" s="21"/>
      <c r="TYK28" s="21"/>
      <c r="TYL28" s="21"/>
      <c r="TYM28" s="21"/>
      <c r="TYN28" s="21"/>
      <c r="TYO28" s="21"/>
      <c r="TYP28" s="21"/>
      <c r="TYQ28" s="21"/>
      <c r="TYR28" s="21"/>
      <c r="TYS28" s="21"/>
      <c r="TYT28" s="21"/>
      <c r="TYU28" s="21"/>
      <c r="TYV28" s="21"/>
      <c r="TYW28" s="21"/>
      <c r="TYX28" s="21"/>
      <c r="TYY28" s="21"/>
      <c r="TYZ28" s="21"/>
      <c r="TZA28" s="21"/>
      <c r="TZB28" s="21"/>
      <c r="TZC28" s="21"/>
      <c r="TZD28" s="21"/>
      <c r="TZE28" s="21"/>
      <c r="TZF28" s="21"/>
      <c r="TZG28" s="21"/>
      <c r="TZH28" s="21"/>
      <c r="TZI28" s="21"/>
      <c r="TZJ28" s="21"/>
      <c r="TZK28" s="21"/>
      <c r="TZL28" s="21"/>
      <c r="TZM28" s="21"/>
      <c r="TZN28" s="21"/>
      <c r="TZO28" s="21"/>
      <c r="TZP28" s="21"/>
      <c r="TZQ28" s="21"/>
      <c r="TZR28" s="21"/>
      <c r="TZS28" s="21"/>
      <c r="TZT28" s="21"/>
      <c r="TZU28" s="21"/>
      <c r="TZV28" s="21"/>
      <c r="TZW28" s="21"/>
      <c r="TZX28" s="21"/>
      <c r="TZY28" s="21"/>
      <c r="TZZ28" s="21"/>
      <c r="UAA28" s="21"/>
      <c r="UAB28" s="21"/>
      <c r="UAC28" s="21"/>
      <c r="UAD28" s="21"/>
      <c r="UAE28" s="21"/>
      <c r="UAF28" s="21"/>
      <c r="UAG28" s="21"/>
      <c r="UAH28" s="21"/>
      <c r="UAI28" s="21"/>
      <c r="UAJ28" s="21"/>
      <c r="UAK28" s="21"/>
      <c r="UAL28" s="21"/>
      <c r="UAM28" s="21"/>
      <c r="UAN28" s="21"/>
      <c r="UAO28" s="21"/>
      <c r="UAP28" s="21"/>
      <c r="UAQ28" s="21"/>
      <c r="UAR28" s="21"/>
      <c r="UAS28" s="21"/>
      <c r="UAT28" s="21"/>
      <c r="UAU28" s="21"/>
      <c r="UAV28" s="21"/>
      <c r="UAW28" s="21"/>
      <c r="UAX28" s="21"/>
      <c r="UAY28" s="21"/>
      <c r="UAZ28" s="21"/>
      <c r="UBA28" s="21"/>
      <c r="UBB28" s="21"/>
      <c r="UBC28" s="21"/>
      <c r="UBD28" s="21"/>
      <c r="UBE28" s="21"/>
      <c r="UBF28" s="21"/>
      <c r="UBG28" s="21"/>
      <c r="UBH28" s="21"/>
      <c r="UBI28" s="21"/>
      <c r="UBJ28" s="21"/>
      <c r="UBK28" s="21"/>
      <c r="UBL28" s="21"/>
      <c r="UBM28" s="21"/>
      <c r="UBN28" s="21"/>
      <c r="UBO28" s="21"/>
      <c r="UBP28" s="21"/>
      <c r="UBQ28" s="21"/>
      <c r="UBR28" s="21"/>
      <c r="UBS28" s="21"/>
      <c r="UBT28" s="21"/>
      <c r="UBU28" s="21"/>
      <c r="UBV28" s="21"/>
      <c r="UBW28" s="21"/>
      <c r="UBX28" s="21"/>
      <c r="UBY28" s="21"/>
      <c r="UBZ28" s="21"/>
      <c r="UCA28" s="21"/>
      <c r="UCB28" s="21"/>
      <c r="UCC28" s="21"/>
      <c r="UCD28" s="21"/>
      <c r="UCE28" s="21"/>
      <c r="UCF28" s="21"/>
      <c r="UCG28" s="21"/>
      <c r="UCH28" s="21"/>
      <c r="UCI28" s="21"/>
      <c r="UCJ28" s="21"/>
      <c r="UCK28" s="21"/>
      <c r="UCL28" s="21"/>
      <c r="UCM28" s="21"/>
      <c r="UCN28" s="21"/>
      <c r="UCO28" s="21"/>
      <c r="UCP28" s="21"/>
      <c r="UCQ28" s="21"/>
      <c r="UCR28" s="21"/>
      <c r="UCS28" s="21"/>
      <c r="UCT28" s="21"/>
      <c r="UCU28" s="21"/>
      <c r="UCV28" s="21"/>
      <c r="UCW28" s="21"/>
      <c r="UCX28" s="21"/>
      <c r="UCY28" s="21"/>
      <c r="UCZ28" s="21"/>
      <c r="UDA28" s="21"/>
      <c r="UDB28" s="21"/>
      <c r="UDC28" s="21"/>
      <c r="UDD28" s="21"/>
      <c r="UDE28" s="21"/>
      <c r="UDF28" s="21"/>
      <c r="UDG28" s="21"/>
      <c r="UDH28" s="21"/>
      <c r="UDI28" s="21"/>
      <c r="UDJ28" s="21"/>
      <c r="UDK28" s="21"/>
      <c r="UDL28" s="21"/>
      <c r="UDM28" s="21"/>
      <c r="UDN28" s="21"/>
      <c r="UDO28" s="21"/>
      <c r="UDP28" s="21"/>
      <c r="UDQ28" s="21"/>
      <c r="UDR28" s="21"/>
      <c r="UDS28" s="21"/>
      <c r="UDT28" s="21"/>
      <c r="UDU28" s="21"/>
      <c r="UDV28" s="21"/>
      <c r="UDW28" s="21"/>
      <c r="UDX28" s="21"/>
      <c r="UDY28" s="21"/>
      <c r="UDZ28" s="21"/>
      <c r="UEA28" s="21"/>
      <c r="UEB28" s="21"/>
      <c r="UEC28" s="21"/>
      <c r="UED28" s="21"/>
      <c r="UEE28" s="21"/>
      <c r="UEF28" s="21"/>
      <c r="UEG28" s="21"/>
      <c r="UEH28" s="21"/>
      <c r="UEI28" s="21"/>
      <c r="UEJ28" s="21"/>
      <c r="UEK28" s="21"/>
      <c r="UEL28" s="21"/>
      <c r="UEM28" s="21"/>
      <c r="UEN28" s="21"/>
      <c r="UEO28" s="21"/>
      <c r="UEP28" s="21"/>
      <c r="UEQ28" s="21"/>
      <c r="UER28" s="21"/>
      <c r="UES28" s="21"/>
      <c r="UET28" s="21"/>
      <c r="UEU28" s="21"/>
      <c r="UEV28" s="21"/>
      <c r="UEW28" s="21"/>
      <c r="UEX28" s="21"/>
      <c r="UEY28" s="21"/>
      <c r="UEZ28" s="21"/>
      <c r="UFA28" s="21"/>
      <c r="UFB28" s="21"/>
      <c r="UFC28" s="21"/>
      <c r="UFD28" s="21"/>
      <c r="UFE28" s="21"/>
      <c r="UFF28" s="21"/>
      <c r="UFG28" s="21"/>
      <c r="UFH28" s="21"/>
      <c r="UFI28" s="21"/>
      <c r="UFJ28" s="21"/>
      <c r="UFK28" s="21"/>
      <c r="UFL28" s="21"/>
      <c r="UFM28" s="21"/>
      <c r="UFN28" s="21"/>
      <c r="UFO28" s="21"/>
      <c r="UFP28" s="21"/>
      <c r="UFQ28" s="21"/>
      <c r="UFR28" s="21"/>
      <c r="UFS28" s="21"/>
      <c r="UFT28" s="21"/>
      <c r="UFU28" s="21"/>
      <c r="UFV28" s="21"/>
      <c r="UFW28" s="21"/>
      <c r="UFX28" s="21"/>
      <c r="UFY28" s="21"/>
      <c r="UFZ28" s="21"/>
      <c r="UGA28" s="21"/>
      <c r="UGB28" s="21"/>
      <c r="UGC28" s="21"/>
      <c r="UGD28" s="21"/>
      <c r="UGE28" s="21"/>
      <c r="UGF28" s="21"/>
      <c r="UGG28" s="21"/>
      <c r="UGH28" s="21"/>
      <c r="UGI28" s="21"/>
      <c r="UGJ28" s="21"/>
      <c r="UGK28" s="21"/>
      <c r="UGL28" s="21"/>
      <c r="UGM28" s="21"/>
      <c r="UGN28" s="21"/>
      <c r="UGO28" s="21"/>
      <c r="UGP28" s="21"/>
      <c r="UGQ28" s="21"/>
      <c r="UGR28" s="21"/>
      <c r="UGS28" s="21"/>
      <c r="UGT28" s="21"/>
      <c r="UGU28" s="21"/>
      <c r="UGV28" s="21"/>
      <c r="UGW28" s="21"/>
      <c r="UGX28" s="21"/>
      <c r="UGY28" s="21"/>
      <c r="UGZ28" s="21"/>
      <c r="UHA28" s="21"/>
      <c r="UHB28" s="21"/>
      <c r="UHC28" s="21"/>
      <c r="UHD28" s="21"/>
      <c r="UHE28" s="21"/>
      <c r="UHF28" s="21"/>
      <c r="UHG28" s="21"/>
      <c r="UHH28" s="21"/>
      <c r="UHI28" s="21"/>
      <c r="UHJ28" s="21"/>
      <c r="UHK28" s="21"/>
      <c r="UHL28" s="21"/>
      <c r="UHM28" s="21"/>
      <c r="UHN28" s="21"/>
      <c r="UHO28" s="21"/>
      <c r="UHP28" s="21"/>
      <c r="UHQ28" s="21"/>
      <c r="UHR28" s="21"/>
      <c r="UHS28" s="21"/>
      <c r="UHT28" s="21"/>
      <c r="UHU28" s="21"/>
      <c r="UHV28" s="21"/>
      <c r="UHW28" s="21"/>
      <c r="UHX28" s="21"/>
      <c r="UHY28" s="21"/>
      <c r="UHZ28" s="21"/>
      <c r="UIA28" s="21"/>
      <c r="UIB28" s="21"/>
      <c r="UIC28" s="21"/>
      <c r="UID28" s="21"/>
      <c r="UIE28" s="21"/>
      <c r="UIF28" s="21"/>
      <c r="UIG28" s="21"/>
      <c r="UIH28" s="21"/>
      <c r="UII28" s="21"/>
      <c r="UIJ28" s="21"/>
      <c r="UIK28" s="21"/>
      <c r="UIL28" s="21"/>
      <c r="UIM28" s="21"/>
      <c r="UIN28" s="21"/>
      <c r="UIO28" s="21"/>
      <c r="UIP28" s="21"/>
      <c r="UIQ28" s="21"/>
      <c r="UIR28" s="21"/>
      <c r="UIS28" s="21"/>
      <c r="UIT28" s="21"/>
      <c r="UIU28" s="21"/>
      <c r="UIV28" s="21"/>
      <c r="UIW28" s="21"/>
      <c r="UIX28" s="21"/>
      <c r="UIY28" s="21"/>
      <c r="UIZ28" s="21"/>
      <c r="UJA28" s="21"/>
      <c r="UJB28" s="21"/>
      <c r="UJC28" s="21"/>
      <c r="UJD28" s="21"/>
      <c r="UJE28" s="21"/>
      <c r="UJF28" s="21"/>
      <c r="UJG28" s="21"/>
      <c r="UJH28" s="21"/>
      <c r="UJI28" s="21"/>
      <c r="UJJ28" s="21"/>
      <c r="UJK28" s="21"/>
      <c r="UJL28" s="21"/>
      <c r="UJM28" s="21"/>
      <c r="UJN28" s="21"/>
      <c r="UJO28" s="21"/>
      <c r="UJP28" s="21"/>
      <c r="UJQ28" s="21"/>
      <c r="UJR28" s="21"/>
      <c r="UJS28" s="21"/>
      <c r="UJT28" s="21"/>
      <c r="UJU28" s="21"/>
      <c r="UJV28" s="21"/>
      <c r="UJW28" s="21"/>
      <c r="UJX28" s="21"/>
      <c r="UJY28" s="21"/>
      <c r="UJZ28" s="21"/>
      <c r="UKA28" s="21"/>
      <c r="UKB28" s="21"/>
      <c r="UKC28" s="21"/>
      <c r="UKD28" s="21"/>
      <c r="UKE28" s="21"/>
      <c r="UKF28" s="21"/>
      <c r="UKG28" s="21"/>
      <c r="UKH28" s="21"/>
      <c r="UKI28" s="21"/>
      <c r="UKJ28" s="21"/>
      <c r="UKK28" s="21"/>
      <c r="UKL28" s="21"/>
      <c r="UKM28" s="21"/>
      <c r="UKN28" s="21"/>
      <c r="UKO28" s="21"/>
      <c r="UKP28" s="21"/>
      <c r="UKQ28" s="21"/>
      <c r="UKR28" s="21"/>
      <c r="UKS28" s="21"/>
      <c r="UKT28" s="21"/>
      <c r="UKU28" s="21"/>
      <c r="UKV28" s="21"/>
      <c r="UKW28" s="21"/>
      <c r="UKX28" s="21"/>
      <c r="UKY28" s="21"/>
      <c r="UKZ28" s="21"/>
      <c r="ULA28" s="21"/>
      <c r="ULB28" s="21"/>
      <c r="ULC28" s="21"/>
      <c r="ULD28" s="21"/>
      <c r="ULE28" s="21"/>
      <c r="ULF28" s="21"/>
      <c r="ULG28" s="21"/>
      <c r="ULH28" s="21"/>
      <c r="ULI28" s="21"/>
      <c r="ULJ28" s="21"/>
      <c r="ULK28" s="21"/>
      <c r="ULL28" s="21"/>
      <c r="ULM28" s="21"/>
      <c r="ULN28" s="21"/>
      <c r="ULO28" s="21"/>
      <c r="ULP28" s="21"/>
      <c r="ULQ28" s="21"/>
      <c r="ULR28" s="21"/>
      <c r="ULS28" s="21"/>
      <c r="ULT28" s="21"/>
      <c r="ULU28" s="21"/>
      <c r="ULV28" s="21"/>
      <c r="ULW28" s="21"/>
      <c r="ULX28" s="21"/>
      <c r="ULY28" s="21"/>
      <c r="ULZ28" s="21"/>
      <c r="UMA28" s="21"/>
      <c r="UMB28" s="21"/>
      <c r="UMC28" s="21"/>
      <c r="UMD28" s="21"/>
      <c r="UME28" s="21"/>
      <c r="UMF28" s="21"/>
      <c r="UMG28" s="21"/>
      <c r="UMH28" s="21"/>
      <c r="UMI28" s="21"/>
      <c r="UMJ28" s="21"/>
      <c r="UMK28" s="21"/>
      <c r="UML28" s="21"/>
      <c r="UMM28" s="21"/>
      <c r="UMN28" s="21"/>
      <c r="UMO28" s="21"/>
      <c r="UMP28" s="21"/>
      <c r="UMQ28" s="21"/>
      <c r="UMR28" s="21"/>
      <c r="UMS28" s="21"/>
      <c r="UMT28" s="21"/>
      <c r="UMU28" s="21"/>
      <c r="UMV28" s="21"/>
      <c r="UMW28" s="21"/>
      <c r="UMX28" s="21"/>
      <c r="UMY28" s="21"/>
      <c r="UMZ28" s="21"/>
      <c r="UNA28" s="21"/>
      <c r="UNB28" s="21"/>
      <c r="UNC28" s="21"/>
      <c r="UND28" s="21"/>
      <c r="UNE28" s="21"/>
      <c r="UNF28" s="21"/>
      <c r="UNG28" s="21"/>
      <c r="UNH28" s="21"/>
      <c r="UNI28" s="21"/>
      <c r="UNJ28" s="21"/>
      <c r="UNK28" s="21"/>
      <c r="UNL28" s="21"/>
      <c r="UNM28" s="21"/>
      <c r="UNN28" s="21"/>
      <c r="UNO28" s="21"/>
      <c r="UNP28" s="21"/>
      <c r="UNQ28" s="21"/>
      <c r="UNR28" s="21"/>
      <c r="UNS28" s="21"/>
      <c r="UNT28" s="21"/>
      <c r="UNU28" s="21"/>
      <c r="UNV28" s="21"/>
      <c r="UNW28" s="21"/>
      <c r="UNX28" s="21"/>
      <c r="UNY28" s="21"/>
      <c r="UNZ28" s="21"/>
      <c r="UOA28" s="21"/>
      <c r="UOB28" s="21"/>
      <c r="UOC28" s="21"/>
      <c r="UOD28" s="21"/>
      <c r="UOE28" s="21"/>
      <c r="UOF28" s="21"/>
      <c r="UOG28" s="21"/>
      <c r="UOH28" s="21"/>
      <c r="UOI28" s="21"/>
      <c r="UOJ28" s="21"/>
      <c r="UOK28" s="21"/>
      <c r="UOL28" s="21"/>
      <c r="UOM28" s="21"/>
      <c r="UON28" s="21"/>
      <c r="UOO28" s="21"/>
      <c r="UOP28" s="21"/>
      <c r="UOQ28" s="21"/>
      <c r="UOR28" s="21"/>
      <c r="UOS28" s="21"/>
      <c r="UOT28" s="21"/>
      <c r="UOU28" s="21"/>
      <c r="UOV28" s="21"/>
      <c r="UOW28" s="21"/>
      <c r="UOX28" s="21"/>
      <c r="UOY28" s="21"/>
      <c r="UOZ28" s="21"/>
      <c r="UPA28" s="21"/>
      <c r="UPB28" s="21"/>
      <c r="UPC28" s="21"/>
      <c r="UPD28" s="21"/>
      <c r="UPE28" s="21"/>
      <c r="UPF28" s="21"/>
      <c r="UPG28" s="21"/>
      <c r="UPH28" s="21"/>
      <c r="UPI28" s="21"/>
      <c r="UPJ28" s="21"/>
      <c r="UPK28" s="21"/>
      <c r="UPL28" s="21"/>
      <c r="UPM28" s="21"/>
      <c r="UPN28" s="21"/>
      <c r="UPO28" s="21"/>
      <c r="UPP28" s="21"/>
      <c r="UPQ28" s="21"/>
      <c r="UPR28" s="21"/>
      <c r="UPS28" s="21"/>
      <c r="UPT28" s="21"/>
      <c r="UPU28" s="21"/>
      <c r="UPV28" s="21"/>
      <c r="UPW28" s="21"/>
      <c r="UPX28" s="21"/>
      <c r="UPY28" s="21"/>
      <c r="UPZ28" s="21"/>
      <c r="UQA28" s="21"/>
      <c r="UQB28" s="21"/>
      <c r="UQC28" s="21"/>
      <c r="UQD28" s="21"/>
      <c r="UQE28" s="21"/>
      <c r="UQF28" s="21"/>
      <c r="UQG28" s="21"/>
      <c r="UQH28" s="21"/>
      <c r="UQI28" s="21"/>
      <c r="UQJ28" s="21"/>
      <c r="UQK28" s="21"/>
      <c r="UQL28" s="21"/>
      <c r="UQM28" s="21"/>
      <c r="UQN28" s="21"/>
      <c r="UQO28" s="21"/>
      <c r="UQP28" s="21"/>
      <c r="UQQ28" s="21"/>
      <c r="UQR28" s="21"/>
      <c r="UQS28" s="21"/>
      <c r="UQT28" s="21"/>
      <c r="UQU28" s="21"/>
      <c r="UQV28" s="21"/>
      <c r="UQW28" s="21"/>
      <c r="UQX28" s="21"/>
      <c r="UQY28" s="21"/>
      <c r="UQZ28" s="21"/>
      <c r="URA28" s="21"/>
      <c r="URB28" s="21"/>
      <c r="URC28" s="21"/>
      <c r="URD28" s="21"/>
      <c r="URE28" s="21"/>
      <c r="URF28" s="21"/>
      <c r="URG28" s="21"/>
      <c r="URH28" s="21"/>
      <c r="URI28" s="21"/>
      <c r="URJ28" s="21"/>
      <c r="URK28" s="21"/>
      <c r="URL28" s="21"/>
      <c r="URM28" s="21"/>
      <c r="URN28" s="21"/>
      <c r="URO28" s="21"/>
      <c r="URP28" s="21"/>
      <c r="URQ28" s="21"/>
      <c r="URR28" s="21"/>
      <c r="URS28" s="21"/>
      <c r="URT28" s="21"/>
      <c r="URU28" s="21"/>
      <c r="URV28" s="21"/>
      <c r="URW28" s="21"/>
      <c r="URX28" s="21"/>
      <c r="URY28" s="21"/>
      <c r="URZ28" s="21"/>
      <c r="USA28" s="21"/>
      <c r="USB28" s="21"/>
      <c r="USC28" s="21"/>
      <c r="USD28" s="21"/>
      <c r="USE28" s="21"/>
      <c r="USF28" s="21"/>
      <c r="USG28" s="21"/>
      <c r="USH28" s="21"/>
      <c r="USI28" s="21"/>
      <c r="USJ28" s="21"/>
      <c r="USK28" s="21"/>
      <c r="USL28" s="21"/>
      <c r="USM28" s="21"/>
      <c r="USN28" s="21"/>
      <c r="USO28" s="21"/>
      <c r="USP28" s="21"/>
      <c r="USQ28" s="21"/>
      <c r="USR28" s="21"/>
      <c r="USS28" s="21"/>
      <c r="UST28" s="21"/>
      <c r="USU28" s="21"/>
      <c r="USV28" s="21"/>
      <c r="USW28" s="21"/>
      <c r="USX28" s="21"/>
      <c r="USY28" s="21"/>
      <c r="USZ28" s="21"/>
      <c r="UTA28" s="21"/>
      <c r="UTB28" s="21"/>
      <c r="UTC28" s="21"/>
      <c r="UTD28" s="21"/>
      <c r="UTE28" s="21"/>
      <c r="UTF28" s="21"/>
      <c r="UTG28" s="21"/>
      <c r="UTH28" s="21"/>
      <c r="UTI28" s="21"/>
      <c r="UTJ28" s="21"/>
      <c r="UTK28" s="21"/>
      <c r="UTL28" s="21"/>
      <c r="UTM28" s="21"/>
      <c r="UTN28" s="21"/>
      <c r="UTO28" s="21"/>
      <c r="UTP28" s="21"/>
      <c r="UTQ28" s="21"/>
      <c r="UTR28" s="21"/>
      <c r="UTS28" s="21"/>
      <c r="UTT28" s="21"/>
      <c r="UTU28" s="21"/>
      <c r="UTV28" s="21"/>
      <c r="UTW28" s="21"/>
      <c r="UTX28" s="21"/>
      <c r="UTY28" s="21"/>
      <c r="UTZ28" s="21"/>
      <c r="UUA28" s="21"/>
      <c r="UUB28" s="21"/>
      <c r="UUC28" s="21"/>
      <c r="UUD28" s="21"/>
      <c r="UUE28" s="21"/>
      <c r="UUF28" s="21"/>
      <c r="UUG28" s="21"/>
      <c r="UUH28" s="21"/>
      <c r="UUI28" s="21"/>
      <c r="UUJ28" s="21"/>
      <c r="UUK28" s="21"/>
      <c r="UUL28" s="21"/>
      <c r="UUM28" s="21"/>
      <c r="UUN28" s="21"/>
      <c r="UUO28" s="21"/>
      <c r="UUP28" s="21"/>
      <c r="UUQ28" s="21"/>
      <c r="UUR28" s="21"/>
      <c r="UUS28" s="21"/>
      <c r="UUT28" s="21"/>
      <c r="UUU28" s="21"/>
      <c r="UUV28" s="21"/>
      <c r="UUW28" s="21"/>
      <c r="UUX28" s="21"/>
      <c r="UUY28" s="21"/>
      <c r="UUZ28" s="21"/>
      <c r="UVA28" s="21"/>
      <c r="UVB28" s="21"/>
      <c r="UVC28" s="21"/>
      <c r="UVD28" s="21"/>
      <c r="UVE28" s="21"/>
      <c r="UVF28" s="21"/>
      <c r="UVG28" s="21"/>
      <c r="UVH28" s="21"/>
      <c r="UVI28" s="21"/>
      <c r="UVJ28" s="21"/>
      <c r="UVK28" s="21"/>
      <c r="UVL28" s="21"/>
      <c r="UVM28" s="21"/>
      <c r="UVN28" s="21"/>
      <c r="UVO28" s="21"/>
      <c r="UVP28" s="21"/>
      <c r="UVQ28" s="21"/>
      <c r="UVR28" s="21"/>
      <c r="UVS28" s="21"/>
      <c r="UVT28" s="21"/>
      <c r="UVU28" s="21"/>
      <c r="UVV28" s="21"/>
      <c r="UVW28" s="21"/>
      <c r="UVX28" s="21"/>
      <c r="UVY28" s="21"/>
      <c r="UVZ28" s="21"/>
      <c r="UWA28" s="21"/>
      <c r="UWB28" s="21"/>
      <c r="UWC28" s="21"/>
      <c r="UWD28" s="21"/>
      <c r="UWE28" s="21"/>
      <c r="UWF28" s="21"/>
      <c r="UWG28" s="21"/>
      <c r="UWH28" s="21"/>
      <c r="UWI28" s="21"/>
      <c r="UWJ28" s="21"/>
      <c r="UWK28" s="21"/>
      <c r="UWL28" s="21"/>
      <c r="UWM28" s="21"/>
      <c r="UWN28" s="21"/>
      <c r="UWO28" s="21"/>
      <c r="UWP28" s="21"/>
      <c r="UWQ28" s="21"/>
      <c r="UWR28" s="21"/>
      <c r="UWS28" s="21"/>
      <c r="UWT28" s="21"/>
      <c r="UWU28" s="21"/>
      <c r="UWV28" s="21"/>
      <c r="UWW28" s="21"/>
      <c r="UWX28" s="21"/>
      <c r="UWY28" s="21"/>
      <c r="UWZ28" s="21"/>
      <c r="UXA28" s="21"/>
      <c r="UXB28" s="21"/>
      <c r="UXC28" s="21"/>
      <c r="UXD28" s="21"/>
      <c r="UXE28" s="21"/>
      <c r="UXF28" s="21"/>
      <c r="UXG28" s="21"/>
      <c r="UXH28" s="21"/>
      <c r="UXI28" s="21"/>
      <c r="UXJ28" s="21"/>
      <c r="UXK28" s="21"/>
      <c r="UXL28" s="21"/>
      <c r="UXM28" s="21"/>
      <c r="UXN28" s="21"/>
      <c r="UXO28" s="21"/>
      <c r="UXP28" s="21"/>
      <c r="UXQ28" s="21"/>
      <c r="UXR28" s="21"/>
      <c r="UXS28" s="21"/>
      <c r="UXT28" s="21"/>
      <c r="UXU28" s="21"/>
      <c r="UXV28" s="21"/>
      <c r="UXW28" s="21"/>
      <c r="UXX28" s="21"/>
      <c r="UXY28" s="21"/>
      <c r="UXZ28" s="21"/>
      <c r="UYA28" s="21"/>
      <c r="UYB28" s="21"/>
      <c r="UYC28" s="21"/>
      <c r="UYD28" s="21"/>
      <c r="UYE28" s="21"/>
      <c r="UYF28" s="21"/>
      <c r="UYG28" s="21"/>
      <c r="UYH28" s="21"/>
      <c r="UYI28" s="21"/>
      <c r="UYJ28" s="21"/>
      <c r="UYK28" s="21"/>
      <c r="UYL28" s="21"/>
      <c r="UYM28" s="21"/>
      <c r="UYN28" s="21"/>
      <c r="UYO28" s="21"/>
      <c r="UYP28" s="21"/>
      <c r="UYQ28" s="21"/>
      <c r="UYR28" s="21"/>
      <c r="UYS28" s="21"/>
      <c r="UYT28" s="21"/>
      <c r="UYU28" s="21"/>
      <c r="UYV28" s="21"/>
      <c r="UYW28" s="21"/>
      <c r="UYX28" s="21"/>
      <c r="UYY28" s="21"/>
      <c r="UYZ28" s="21"/>
      <c r="UZA28" s="21"/>
      <c r="UZB28" s="21"/>
      <c r="UZC28" s="21"/>
      <c r="UZD28" s="21"/>
      <c r="UZE28" s="21"/>
      <c r="UZF28" s="21"/>
      <c r="UZG28" s="21"/>
      <c r="UZH28" s="21"/>
      <c r="UZI28" s="21"/>
      <c r="UZJ28" s="21"/>
      <c r="UZK28" s="21"/>
      <c r="UZL28" s="21"/>
      <c r="UZM28" s="21"/>
      <c r="UZN28" s="21"/>
      <c r="UZO28" s="21"/>
      <c r="UZP28" s="21"/>
      <c r="UZQ28" s="21"/>
      <c r="UZR28" s="21"/>
      <c r="UZS28" s="21"/>
      <c r="UZT28" s="21"/>
      <c r="UZU28" s="21"/>
      <c r="UZV28" s="21"/>
      <c r="UZW28" s="21"/>
      <c r="UZX28" s="21"/>
      <c r="UZY28" s="21"/>
      <c r="UZZ28" s="21"/>
      <c r="VAA28" s="21"/>
      <c r="VAB28" s="21"/>
      <c r="VAC28" s="21"/>
      <c r="VAD28" s="21"/>
      <c r="VAE28" s="21"/>
      <c r="VAF28" s="21"/>
      <c r="VAG28" s="21"/>
      <c r="VAH28" s="21"/>
      <c r="VAI28" s="21"/>
      <c r="VAJ28" s="21"/>
      <c r="VAK28" s="21"/>
      <c r="VAL28" s="21"/>
      <c r="VAM28" s="21"/>
      <c r="VAN28" s="21"/>
      <c r="VAO28" s="21"/>
      <c r="VAP28" s="21"/>
      <c r="VAQ28" s="21"/>
      <c r="VAR28" s="21"/>
      <c r="VAS28" s="21"/>
      <c r="VAT28" s="21"/>
      <c r="VAU28" s="21"/>
      <c r="VAV28" s="21"/>
      <c r="VAW28" s="21"/>
      <c r="VAX28" s="21"/>
      <c r="VAY28" s="21"/>
      <c r="VAZ28" s="21"/>
      <c r="VBA28" s="21"/>
      <c r="VBB28" s="21"/>
      <c r="VBC28" s="21"/>
      <c r="VBD28" s="21"/>
      <c r="VBE28" s="21"/>
      <c r="VBF28" s="21"/>
      <c r="VBG28" s="21"/>
      <c r="VBH28" s="21"/>
      <c r="VBI28" s="21"/>
      <c r="VBJ28" s="21"/>
      <c r="VBK28" s="21"/>
      <c r="VBL28" s="21"/>
      <c r="VBM28" s="21"/>
      <c r="VBN28" s="21"/>
      <c r="VBO28" s="21"/>
      <c r="VBP28" s="21"/>
      <c r="VBQ28" s="21"/>
      <c r="VBR28" s="21"/>
      <c r="VBS28" s="21"/>
      <c r="VBT28" s="21"/>
      <c r="VBU28" s="21"/>
      <c r="VBV28" s="21"/>
      <c r="VBW28" s="21"/>
      <c r="VBX28" s="21"/>
      <c r="VBY28" s="21"/>
      <c r="VBZ28" s="21"/>
      <c r="VCA28" s="21"/>
      <c r="VCB28" s="21"/>
      <c r="VCC28" s="21"/>
      <c r="VCD28" s="21"/>
      <c r="VCE28" s="21"/>
      <c r="VCF28" s="21"/>
      <c r="VCG28" s="21"/>
      <c r="VCH28" s="21"/>
      <c r="VCI28" s="21"/>
      <c r="VCJ28" s="21"/>
      <c r="VCK28" s="21"/>
      <c r="VCL28" s="21"/>
      <c r="VCM28" s="21"/>
      <c r="VCN28" s="21"/>
      <c r="VCO28" s="21"/>
      <c r="VCP28" s="21"/>
      <c r="VCQ28" s="21"/>
      <c r="VCR28" s="21"/>
      <c r="VCS28" s="21"/>
      <c r="VCT28" s="21"/>
      <c r="VCU28" s="21"/>
      <c r="VCV28" s="21"/>
      <c r="VCW28" s="21"/>
      <c r="VCX28" s="21"/>
      <c r="VCY28" s="21"/>
      <c r="VCZ28" s="21"/>
      <c r="VDA28" s="21"/>
      <c r="VDB28" s="21"/>
      <c r="VDC28" s="21"/>
      <c r="VDD28" s="21"/>
      <c r="VDE28" s="21"/>
      <c r="VDF28" s="21"/>
      <c r="VDG28" s="21"/>
      <c r="VDH28" s="21"/>
      <c r="VDI28" s="21"/>
      <c r="VDJ28" s="21"/>
      <c r="VDK28" s="21"/>
      <c r="VDL28" s="21"/>
      <c r="VDM28" s="21"/>
      <c r="VDN28" s="21"/>
      <c r="VDO28" s="21"/>
      <c r="VDP28" s="21"/>
      <c r="VDQ28" s="21"/>
      <c r="VDR28" s="21"/>
      <c r="VDS28" s="21"/>
      <c r="VDT28" s="21"/>
      <c r="VDU28" s="21"/>
      <c r="VDV28" s="21"/>
      <c r="VDW28" s="21"/>
      <c r="VDX28" s="21"/>
      <c r="VDY28" s="21"/>
      <c r="VDZ28" s="21"/>
      <c r="VEA28" s="21"/>
      <c r="VEB28" s="21"/>
      <c r="VEC28" s="21"/>
      <c r="VED28" s="21"/>
      <c r="VEE28" s="21"/>
      <c r="VEF28" s="21"/>
      <c r="VEG28" s="21"/>
      <c r="VEH28" s="21"/>
      <c r="VEI28" s="21"/>
      <c r="VEJ28" s="21"/>
      <c r="VEK28" s="21"/>
      <c r="VEL28" s="21"/>
      <c r="VEM28" s="21"/>
      <c r="VEN28" s="21"/>
      <c r="VEO28" s="21"/>
      <c r="VEP28" s="21"/>
      <c r="VEQ28" s="21"/>
      <c r="VER28" s="21"/>
      <c r="VES28" s="21"/>
      <c r="VET28" s="21"/>
      <c r="VEU28" s="21"/>
      <c r="VEV28" s="21"/>
      <c r="VEW28" s="21"/>
      <c r="VEX28" s="21"/>
      <c r="VEY28" s="21"/>
      <c r="VEZ28" s="21"/>
      <c r="VFA28" s="21"/>
      <c r="VFB28" s="21"/>
      <c r="VFC28" s="21"/>
      <c r="VFD28" s="21"/>
      <c r="VFE28" s="21"/>
      <c r="VFF28" s="21"/>
      <c r="VFG28" s="21"/>
      <c r="VFH28" s="21"/>
      <c r="VFI28" s="21"/>
      <c r="VFJ28" s="21"/>
      <c r="VFK28" s="21"/>
      <c r="VFL28" s="21"/>
      <c r="VFM28" s="21"/>
      <c r="VFN28" s="21"/>
      <c r="VFO28" s="21"/>
      <c r="VFP28" s="21"/>
      <c r="VFQ28" s="21"/>
      <c r="VFR28" s="21"/>
      <c r="VFS28" s="21"/>
      <c r="VFT28" s="21"/>
      <c r="VFU28" s="21"/>
      <c r="VFV28" s="21"/>
      <c r="VFW28" s="21"/>
      <c r="VFX28" s="21"/>
      <c r="VFY28" s="21"/>
      <c r="VFZ28" s="21"/>
      <c r="VGA28" s="21"/>
      <c r="VGB28" s="21"/>
      <c r="VGC28" s="21"/>
      <c r="VGD28" s="21"/>
      <c r="VGE28" s="21"/>
      <c r="VGF28" s="21"/>
      <c r="VGG28" s="21"/>
      <c r="VGH28" s="21"/>
      <c r="VGI28" s="21"/>
      <c r="VGJ28" s="21"/>
      <c r="VGK28" s="21"/>
      <c r="VGL28" s="21"/>
      <c r="VGM28" s="21"/>
      <c r="VGN28" s="21"/>
      <c r="VGO28" s="21"/>
      <c r="VGP28" s="21"/>
      <c r="VGQ28" s="21"/>
      <c r="VGR28" s="21"/>
      <c r="VGS28" s="21"/>
      <c r="VGT28" s="21"/>
      <c r="VGU28" s="21"/>
      <c r="VGV28" s="21"/>
      <c r="VGW28" s="21"/>
      <c r="VGX28" s="21"/>
      <c r="VGY28" s="21"/>
      <c r="VGZ28" s="21"/>
      <c r="VHA28" s="21"/>
      <c r="VHB28" s="21"/>
      <c r="VHC28" s="21"/>
      <c r="VHD28" s="21"/>
      <c r="VHE28" s="21"/>
      <c r="VHF28" s="21"/>
      <c r="VHG28" s="21"/>
      <c r="VHH28" s="21"/>
      <c r="VHI28" s="21"/>
      <c r="VHJ28" s="21"/>
      <c r="VHK28" s="21"/>
      <c r="VHL28" s="21"/>
      <c r="VHM28" s="21"/>
      <c r="VHN28" s="21"/>
      <c r="VHO28" s="21"/>
      <c r="VHP28" s="21"/>
      <c r="VHQ28" s="21"/>
      <c r="VHR28" s="21"/>
      <c r="VHS28" s="21"/>
      <c r="VHT28" s="21"/>
      <c r="VHU28" s="21"/>
      <c r="VHV28" s="21"/>
      <c r="VHW28" s="21"/>
      <c r="VHX28" s="21"/>
      <c r="VHY28" s="21"/>
      <c r="VHZ28" s="21"/>
      <c r="VIA28" s="21"/>
      <c r="VIB28" s="21"/>
      <c r="VIC28" s="21"/>
      <c r="VID28" s="21"/>
      <c r="VIE28" s="21"/>
      <c r="VIF28" s="21"/>
      <c r="VIG28" s="21"/>
      <c r="VIH28" s="21"/>
      <c r="VII28" s="21"/>
      <c r="VIJ28" s="21"/>
      <c r="VIK28" s="21"/>
      <c r="VIL28" s="21"/>
      <c r="VIM28" s="21"/>
      <c r="VIN28" s="21"/>
      <c r="VIO28" s="21"/>
      <c r="VIP28" s="21"/>
      <c r="VIQ28" s="21"/>
      <c r="VIR28" s="21"/>
      <c r="VIS28" s="21"/>
      <c r="VIT28" s="21"/>
      <c r="VIU28" s="21"/>
      <c r="VIV28" s="21"/>
      <c r="VIW28" s="21"/>
      <c r="VIX28" s="21"/>
      <c r="VIY28" s="21"/>
      <c r="VIZ28" s="21"/>
      <c r="VJA28" s="21"/>
      <c r="VJB28" s="21"/>
      <c r="VJC28" s="21"/>
      <c r="VJD28" s="21"/>
      <c r="VJE28" s="21"/>
      <c r="VJF28" s="21"/>
      <c r="VJG28" s="21"/>
      <c r="VJH28" s="21"/>
      <c r="VJI28" s="21"/>
      <c r="VJJ28" s="21"/>
      <c r="VJK28" s="21"/>
      <c r="VJL28" s="21"/>
      <c r="VJM28" s="21"/>
      <c r="VJN28" s="21"/>
      <c r="VJO28" s="21"/>
      <c r="VJP28" s="21"/>
      <c r="VJQ28" s="21"/>
      <c r="VJR28" s="21"/>
      <c r="VJS28" s="21"/>
      <c r="VJT28" s="21"/>
      <c r="VJU28" s="21"/>
      <c r="VJV28" s="21"/>
      <c r="VJW28" s="21"/>
      <c r="VJX28" s="21"/>
      <c r="VJY28" s="21"/>
      <c r="VJZ28" s="21"/>
      <c r="VKA28" s="21"/>
      <c r="VKB28" s="21"/>
      <c r="VKC28" s="21"/>
      <c r="VKD28" s="21"/>
      <c r="VKE28" s="21"/>
      <c r="VKF28" s="21"/>
      <c r="VKG28" s="21"/>
      <c r="VKH28" s="21"/>
      <c r="VKI28" s="21"/>
      <c r="VKJ28" s="21"/>
      <c r="VKK28" s="21"/>
      <c r="VKL28" s="21"/>
      <c r="VKM28" s="21"/>
      <c r="VKN28" s="21"/>
      <c r="VKO28" s="21"/>
      <c r="VKP28" s="21"/>
      <c r="VKQ28" s="21"/>
      <c r="VKR28" s="21"/>
      <c r="VKS28" s="21"/>
      <c r="VKT28" s="21"/>
      <c r="VKU28" s="21"/>
      <c r="VKV28" s="21"/>
      <c r="VKW28" s="21"/>
      <c r="VKX28" s="21"/>
      <c r="VKY28" s="21"/>
      <c r="VKZ28" s="21"/>
      <c r="VLA28" s="21"/>
      <c r="VLB28" s="21"/>
      <c r="VLC28" s="21"/>
      <c r="VLD28" s="21"/>
      <c r="VLE28" s="21"/>
      <c r="VLF28" s="21"/>
      <c r="VLG28" s="21"/>
      <c r="VLH28" s="21"/>
      <c r="VLI28" s="21"/>
      <c r="VLJ28" s="21"/>
      <c r="VLK28" s="21"/>
      <c r="VLL28" s="21"/>
      <c r="VLM28" s="21"/>
      <c r="VLN28" s="21"/>
      <c r="VLO28" s="21"/>
      <c r="VLP28" s="21"/>
      <c r="VLQ28" s="21"/>
      <c r="VLR28" s="21"/>
      <c r="VLS28" s="21"/>
      <c r="VLT28" s="21"/>
      <c r="VLU28" s="21"/>
      <c r="VLV28" s="21"/>
      <c r="VLW28" s="21"/>
      <c r="VLX28" s="21"/>
      <c r="VLY28" s="21"/>
      <c r="VLZ28" s="21"/>
      <c r="VMA28" s="21"/>
      <c r="VMB28" s="21"/>
      <c r="VMC28" s="21"/>
      <c r="VMD28" s="21"/>
      <c r="VME28" s="21"/>
      <c r="VMF28" s="21"/>
      <c r="VMG28" s="21"/>
      <c r="VMH28" s="21"/>
      <c r="VMI28" s="21"/>
      <c r="VMJ28" s="21"/>
      <c r="VMK28" s="21"/>
      <c r="VML28" s="21"/>
      <c r="VMM28" s="21"/>
      <c r="VMN28" s="21"/>
      <c r="VMO28" s="21"/>
      <c r="VMP28" s="21"/>
      <c r="VMQ28" s="21"/>
      <c r="VMR28" s="21"/>
      <c r="VMS28" s="21"/>
      <c r="VMT28" s="21"/>
      <c r="VMU28" s="21"/>
      <c r="VMV28" s="21"/>
      <c r="VMW28" s="21"/>
      <c r="VMX28" s="21"/>
      <c r="VMY28" s="21"/>
      <c r="VMZ28" s="21"/>
      <c r="VNA28" s="21"/>
      <c r="VNB28" s="21"/>
      <c r="VNC28" s="21"/>
      <c r="VND28" s="21"/>
      <c r="VNE28" s="21"/>
      <c r="VNF28" s="21"/>
      <c r="VNG28" s="21"/>
      <c r="VNH28" s="21"/>
      <c r="VNI28" s="21"/>
      <c r="VNJ28" s="21"/>
      <c r="VNK28" s="21"/>
      <c r="VNL28" s="21"/>
      <c r="VNM28" s="21"/>
      <c r="VNN28" s="21"/>
      <c r="VNO28" s="21"/>
      <c r="VNP28" s="21"/>
      <c r="VNQ28" s="21"/>
      <c r="VNR28" s="21"/>
      <c r="VNS28" s="21"/>
      <c r="VNT28" s="21"/>
      <c r="VNU28" s="21"/>
      <c r="VNV28" s="21"/>
      <c r="VNW28" s="21"/>
      <c r="VNX28" s="21"/>
      <c r="VNY28" s="21"/>
      <c r="VNZ28" s="21"/>
      <c r="VOA28" s="21"/>
      <c r="VOB28" s="21"/>
      <c r="VOC28" s="21"/>
      <c r="VOD28" s="21"/>
      <c r="VOE28" s="21"/>
      <c r="VOF28" s="21"/>
      <c r="VOG28" s="21"/>
      <c r="VOH28" s="21"/>
      <c r="VOI28" s="21"/>
      <c r="VOJ28" s="21"/>
      <c r="VOK28" s="21"/>
      <c r="VOL28" s="21"/>
      <c r="VOM28" s="21"/>
      <c r="VON28" s="21"/>
      <c r="VOO28" s="21"/>
      <c r="VOP28" s="21"/>
      <c r="VOQ28" s="21"/>
      <c r="VOR28" s="21"/>
      <c r="VOS28" s="21"/>
      <c r="VOT28" s="21"/>
      <c r="VOU28" s="21"/>
      <c r="VOV28" s="21"/>
      <c r="VOW28" s="21"/>
      <c r="VOX28" s="21"/>
      <c r="VOY28" s="21"/>
      <c r="VOZ28" s="21"/>
      <c r="VPA28" s="21"/>
      <c r="VPB28" s="21"/>
      <c r="VPC28" s="21"/>
      <c r="VPD28" s="21"/>
      <c r="VPE28" s="21"/>
      <c r="VPF28" s="21"/>
      <c r="VPG28" s="21"/>
      <c r="VPH28" s="21"/>
      <c r="VPI28" s="21"/>
      <c r="VPJ28" s="21"/>
      <c r="VPK28" s="21"/>
      <c r="VPL28" s="21"/>
      <c r="VPM28" s="21"/>
      <c r="VPN28" s="21"/>
      <c r="VPO28" s="21"/>
      <c r="VPP28" s="21"/>
      <c r="VPQ28" s="21"/>
      <c r="VPR28" s="21"/>
      <c r="VPS28" s="21"/>
      <c r="VPT28" s="21"/>
      <c r="VPU28" s="21"/>
      <c r="VPV28" s="21"/>
      <c r="VPW28" s="21"/>
      <c r="VPX28" s="21"/>
      <c r="VPY28" s="21"/>
      <c r="VPZ28" s="21"/>
      <c r="VQA28" s="21"/>
      <c r="VQB28" s="21"/>
      <c r="VQC28" s="21"/>
      <c r="VQD28" s="21"/>
      <c r="VQE28" s="21"/>
      <c r="VQF28" s="21"/>
      <c r="VQG28" s="21"/>
      <c r="VQH28" s="21"/>
      <c r="VQI28" s="21"/>
      <c r="VQJ28" s="21"/>
      <c r="VQK28" s="21"/>
      <c r="VQL28" s="21"/>
      <c r="VQM28" s="21"/>
      <c r="VQN28" s="21"/>
      <c r="VQO28" s="21"/>
      <c r="VQP28" s="21"/>
      <c r="VQQ28" s="21"/>
      <c r="VQR28" s="21"/>
      <c r="VQS28" s="21"/>
      <c r="VQT28" s="21"/>
      <c r="VQU28" s="21"/>
      <c r="VQV28" s="21"/>
      <c r="VQW28" s="21"/>
      <c r="VQX28" s="21"/>
      <c r="VQY28" s="21"/>
      <c r="VQZ28" s="21"/>
      <c r="VRA28" s="21"/>
      <c r="VRB28" s="21"/>
      <c r="VRC28" s="21"/>
      <c r="VRD28" s="21"/>
      <c r="VRE28" s="21"/>
      <c r="VRF28" s="21"/>
      <c r="VRG28" s="21"/>
      <c r="VRH28" s="21"/>
      <c r="VRI28" s="21"/>
      <c r="VRJ28" s="21"/>
      <c r="VRK28" s="21"/>
      <c r="VRL28" s="21"/>
      <c r="VRM28" s="21"/>
      <c r="VRN28" s="21"/>
      <c r="VRO28" s="21"/>
      <c r="VRP28" s="21"/>
      <c r="VRQ28" s="21"/>
      <c r="VRR28" s="21"/>
      <c r="VRS28" s="21"/>
      <c r="VRT28" s="21"/>
      <c r="VRU28" s="21"/>
      <c r="VRV28" s="21"/>
      <c r="VRW28" s="21"/>
      <c r="VRX28" s="21"/>
      <c r="VRY28" s="21"/>
      <c r="VRZ28" s="21"/>
      <c r="VSA28" s="21"/>
      <c r="VSB28" s="21"/>
      <c r="VSC28" s="21"/>
      <c r="VSD28" s="21"/>
      <c r="VSE28" s="21"/>
      <c r="VSF28" s="21"/>
      <c r="VSG28" s="21"/>
      <c r="VSH28" s="21"/>
      <c r="VSI28" s="21"/>
      <c r="VSJ28" s="21"/>
      <c r="VSK28" s="21"/>
      <c r="VSL28" s="21"/>
      <c r="VSM28" s="21"/>
      <c r="VSN28" s="21"/>
      <c r="VSO28" s="21"/>
      <c r="VSP28" s="21"/>
      <c r="VSQ28" s="21"/>
      <c r="VSR28" s="21"/>
      <c r="VSS28" s="21"/>
      <c r="VST28" s="21"/>
      <c r="VSU28" s="21"/>
      <c r="VSV28" s="21"/>
      <c r="VSW28" s="21"/>
      <c r="VSX28" s="21"/>
      <c r="VSY28" s="21"/>
      <c r="VSZ28" s="21"/>
      <c r="VTA28" s="21"/>
      <c r="VTB28" s="21"/>
      <c r="VTC28" s="21"/>
      <c r="VTD28" s="21"/>
      <c r="VTE28" s="21"/>
      <c r="VTF28" s="21"/>
      <c r="VTG28" s="21"/>
      <c r="VTH28" s="21"/>
      <c r="VTI28" s="21"/>
      <c r="VTJ28" s="21"/>
      <c r="VTK28" s="21"/>
      <c r="VTL28" s="21"/>
      <c r="VTM28" s="21"/>
      <c r="VTN28" s="21"/>
      <c r="VTO28" s="21"/>
      <c r="VTP28" s="21"/>
      <c r="VTQ28" s="21"/>
      <c r="VTR28" s="21"/>
      <c r="VTS28" s="21"/>
      <c r="VTT28" s="21"/>
      <c r="VTU28" s="21"/>
      <c r="VTV28" s="21"/>
      <c r="VTW28" s="21"/>
      <c r="VTX28" s="21"/>
      <c r="VTY28" s="21"/>
      <c r="VTZ28" s="21"/>
      <c r="VUA28" s="21"/>
      <c r="VUB28" s="21"/>
      <c r="VUC28" s="21"/>
      <c r="VUD28" s="21"/>
      <c r="VUE28" s="21"/>
      <c r="VUF28" s="21"/>
      <c r="VUG28" s="21"/>
      <c r="VUH28" s="21"/>
      <c r="VUI28" s="21"/>
      <c r="VUJ28" s="21"/>
      <c r="VUK28" s="21"/>
      <c r="VUL28" s="21"/>
      <c r="VUM28" s="21"/>
      <c r="VUN28" s="21"/>
      <c r="VUO28" s="21"/>
      <c r="VUP28" s="21"/>
      <c r="VUQ28" s="21"/>
      <c r="VUR28" s="21"/>
      <c r="VUS28" s="21"/>
      <c r="VUT28" s="21"/>
      <c r="VUU28" s="21"/>
      <c r="VUV28" s="21"/>
      <c r="VUW28" s="21"/>
      <c r="VUX28" s="21"/>
      <c r="VUY28" s="21"/>
      <c r="VUZ28" s="21"/>
      <c r="VVA28" s="21"/>
      <c r="VVB28" s="21"/>
      <c r="VVC28" s="21"/>
      <c r="VVD28" s="21"/>
      <c r="VVE28" s="21"/>
      <c r="VVF28" s="21"/>
      <c r="VVG28" s="21"/>
      <c r="VVH28" s="21"/>
      <c r="VVI28" s="21"/>
      <c r="VVJ28" s="21"/>
      <c r="VVK28" s="21"/>
      <c r="VVL28" s="21"/>
      <c r="VVM28" s="21"/>
      <c r="VVN28" s="21"/>
      <c r="VVO28" s="21"/>
      <c r="VVP28" s="21"/>
      <c r="VVQ28" s="21"/>
      <c r="VVR28" s="21"/>
      <c r="VVS28" s="21"/>
      <c r="VVT28" s="21"/>
      <c r="VVU28" s="21"/>
      <c r="VVV28" s="21"/>
      <c r="VVW28" s="21"/>
      <c r="VVX28" s="21"/>
      <c r="VVY28" s="21"/>
      <c r="VVZ28" s="21"/>
      <c r="VWA28" s="21"/>
      <c r="VWB28" s="21"/>
      <c r="VWC28" s="21"/>
      <c r="VWD28" s="21"/>
      <c r="VWE28" s="21"/>
      <c r="VWF28" s="21"/>
      <c r="VWG28" s="21"/>
      <c r="VWH28" s="21"/>
      <c r="VWI28" s="21"/>
      <c r="VWJ28" s="21"/>
      <c r="VWK28" s="21"/>
      <c r="VWL28" s="21"/>
      <c r="VWM28" s="21"/>
      <c r="VWN28" s="21"/>
      <c r="VWO28" s="21"/>
      <c r="VWP28" s="21"/>
      <c r="VWQ28" s="21"/>
      <c r="VWR28" s="21"/>
      <c r="VWS28" s="21"/>
      <c r="VWT28" s="21"/>
      <c r="VWU28" s="21"/>
      <c r="VWV28" s="21"/>
      <c r="VWW28" s="21"/>
      <c r="VWX28" s="21"/>
      <c r="VWY28" s="21"/>
      <c r="VWZ28" s="21"/>
      <c r="VXA28" s="21"/>
      <c r="VXB28" s="21"/>
      <c r="VXC28" s="21"/>
      <c r="VXD28" s="21"/>
      <c r="VXE28" s="21"/>
      <c r="VXF28" s="21"/>
      <c r="VXG28" s="21"/>
      <c r="VXH28" s="21"/>
      <c r="VXI28" s="21"/>
      <c r="VXJ28" s="21"/>
      <c r="VXK28" s="21"/>
      <c r="VXL28" s="21"/>
      <c r="VXM28" s="21"/>
      <c r="VXN28" s="21"/>
      <c r="VXO28" s="21"/>
      <c r="VXP28" s="21"/>
      <c r="VXQ28" s="21"/>
      <c r="VXR28" s="21"/>
      <c r="VXS28" s="21"/>
      <c r="VXT28" s="21"/>
      <c r="VXU28" s="21"/>
      <c r="VXV28" s="21"/>
      <c r="VXW28" s="21"/>
      <c r="VXX28" s="21"/>
      <c r="VXY28" s="21"/>
      <c r="VXZ28" s="21"/>
      <c r="VYA28" s="21"/>
      <c r="VYB28" s="21"/>
      <c r="VYC28" s="21"/>
      <c r="VYD28" s="21"/>
      <c r="VYE28" s="21"/>
      <c r="VYF28" s="21"/>
      <c r="VYG28" s="21"/>
      <c r="VYH28" s="21"/>
      <c r="VYI28" s="21"/>
      <c r="VYJ28" s="21"/>
      <c r="VYK28" s="21"/>
      <c r="VYL28" s="21"/>
      <c r="VYM28" s="21"/>
      <c r="VYN28" s="21"/>
      <c r="VYO28" s="21"/>
      <c r="VYP28" s="21"/>
      <c r="VYQ28" s="21"/>
      <c r="VYR28" s="21"/>
      <c r="VYS28" s="21"/>
      <c r="VYT28" s="21"/>
      <c r="VYU28" s="21"/>
      <c r="VYV28" s="21"/>
      <c r="VYW28" s="21"/>
      <c r="VYX28" s="21"/>
      <c r="VYY28" s="21"/>
      <c r="VYZ28" s="21"/>
      <c r="VZA28" s="21"/>
      <c r="VZB28" s="21"/>
      <c r="VZC28" s="21"/>
      <c r="VZD28" s="21"/>
      <c r="VZE28" s="21"/>
      <c r="VZF28" s="21"/>
      <c r="VZG28" s="21"/>
      <c r="VZH28" s="21"/>
      <c r="VZI28" s="21"/>
      <c r="VZJ28" s="21"/>
      <c r="VZK28" s="21"/>
      <c r="VZL28" s="21"/>
      <c r="VZM28" s="21"/>
      <c r="VZN28" s="21"/>
      <c r="VZO28" s="21"/>
      <c r="VZP28" s="21"/>
      <c r="VZQ28" s="21"/>
      <c r="VZR28" s="21"/>
      <c r="VZS28" s="21"/>
      <c r="VZT28" s="21"/>
      <c r="VZU28" s="21"/>
      <c r="VZV28" s="21"/>
      <c r="VZW28" s="21"/>
      <c r="VZX28" s="21"/>
      <c r="VZY28" s="21"/>
      <c r="VZZ28" s="21"/>
      <c r="WAA28" s="21"/>
      <c r="WAB28" s="21"/>
      <c r="WAC28" s="21"/>
      <c r="WAD28" s="21"/>
      <c r="WAE28" s="21"/>
      <c r="WAF28" s="21"/>
      <c r="WAG28" s="21"/>
      <c r="WAH28" s="21"/>
      <c r="WAI28" s="21"/>
      <c r="WAJ28" s="21"/>
      <c r="WAK28" s="21"/>
      <c r="WAL28" s="21"/>
      <c r="WAM28" s="21"/>
      <c r="WAN28" s="21"/>
      <c r="WAO28" s="21"/>
      <c r="WAP28" s="21"/>
      <c r="WAQ28" s="21"/>
      <c r="WAR28" s="21"/>
      <c r="WAS28" s="21"/>
      <c r="WAT28" s="21"/>
      <c r="WAU28" s="21"/>
      <c r="WAV28" s="21"/>
      <c r="WAW28" s="21"/>
      <c r="WAX28" s="21"/>
      <c r="WAY28" s="21"/>
      <c r="WAZ28" s="21"/>
      <c r="WBA28" s="21"/>
      <c r="WBB28" s="21"/>
      <c r="WBC28" s="21"/>
      <c r="WBD28" s="21"/>
      <c r="WBE28" s="21"/>
      <c r="WBF28" s="21"/>
      <c r="WBG28" s="21"/>
      <c r="WBH28" s="21"/>
      <c r="WBI28" s="21"/>
      <c r="WBJ28" s="21"/>
      <c r="WBK28" s="21"/>
      <c r="WBL28" s="21"/>
      <c r="WBM28" s="21"/>
      <c r="WBN28" s="21"/>
      <c r="WBO28" s="21"/>
      <c r="WBP28" s="21"/>
      <c r="WBQ28" s="21"/>
      <c r="WBR28" s="21"/>
      <c r="WBS28" s="21"/>
      <c r="WBT28" s="21"/>
      <c r="WBU28" s="21"/>
      <c r="WBV28" s="21"/>
      <c r="WBW28" s="21"/>
      <c r="WBX28" s="21"/>
      <c r="WBY28" s="21"/>
      <c r="WBZ28" s="21"/>
      <c r="WCA28" s="21"/>
      <c r="WCB28" s="21"/>
      <c r="WCC28" s="21"/>
      <c r="WCD28" s="21"/>
      <c r="WCE28" s="21"/>
      <c r="WCF28" s="21"/>
      <c r="WCG28" s="21"/>
      <c r="WCH28" s="21"/>
      <c r="WCI28" s="21"/>
      <c r="WCJ28" s="21"/>
      <c r="WCK28" s="21"/>
      <c r="WCL28" s="21"/>
      <c r="WCM28" s="21"/>
      <c r="WCN28" s="21"/>
      <c r="WCO28" s="21"/>
      <c r="WCP28" s="21"/>
      <c r="WCQ28" s="21"/>
      <c r="WCR28" s="21"/>
      <c r="WCS28" s="21"/>
      <c r="WCT28" s="21"/>
      <c r="WCU28" s="21"/>
      <c r="WCV28" s="21"/>
      <c r="WCW28" s="21"/>
      <c r="WCX28" s="21"/>
      <c r="WCY28" s="21"/>
      <c r="WCZ28" s="21"/>
      <c r="WDA28" s="21"/>
      <c r="WDB28" s="21"/>
      <c r="WDC28" s="21"/>
      <c r="WDD28" s="21"/>
      <c r="WDE28" s="21"/>
      <c r="WDF28" s="21"/>
      <c r="WDG28" s="21"/>
      <c r="WDH28" s="21"/>
      <c r="WDI28" s="21"/>
      <c r="WDJ28" s="21"/>
      <c r="WDK28" s="21"/>
      <c r="WDL28" s="21"/>
      <c r="WDM28" s="21"/>
      <c r="WDN28" s="21"/>
      <c r="WDO28" s="21"/>
      <c r="WDP28" s="21"/>
      <c r="WDQ28" s="21"/>
      <c r="WDR28" s="21"/>
      <c r="WDS28" s="21"/>
      <c r="WDT28" s="21"/>
      <c r="WDU28" s="21"/>
      <c r="WDV28" s="21"/>
      <c r="WDW28" s="21"/>
      <c r="WDX28" s="21"/>
      <c r="WDY28" s="21"/>
      <c r="WDZ28" s="21"/>
      <c r="WEA28" s="21"/>
      <c r="WEB28" s="21"/>
      <c r="WEC28" s="21"/>
      <c r="WED28" s="21"/>
      <c r="WEE28" s="21"/>
      <c r="WEF28" s="21"/>
      <c r="WEG28" s="21"/>
      <c r="WEH28" s="21"/>
      <c r="WEI28" s="21"/>
      <c r="WEJ28" s="21"/>
      <c r="WEK28" s="21"/>
      <c r="WEL28" s="21"/>
      <c r="WEM28" s="21"/>
      <c r="WEN28" s="21"/>
      <c r="WEO28" s="21"/>
      <c r="WEP28" s="21"/>
      <c r="WEQ28" s="21"/>
      <c r="WER28" s="21"/>
      <c r="WES28" s="21"/>
      <c r="WET28" s="21"/>
      <c r="WEU28" s="21"/>
      <c r="WEV28" s="21"/>
      <c r="WEW28" s="21"/>
      <c r="WEX28" s="21"/>
      <c r="WEY28" s="21"/>
      <c r="WEZ28" s="21"/>
      <c r="WFA28" s="21"/>
      <c r="WFB28" s="21"/>
      <c r="WFC28" s="21"/>
      <c r="WFD28" s="21"/>
      <c r="WFE28" s="21"/>
      <c r="WFF28" s="21"/>
      <c r="WFG28" s="21"/>
      <c r="WFH28" s="21"/>
      <c r="WFI28" s="21"/>
      <c r="WFJ28" s="21"/>
      <c r="WFK28" s="21"/>
      <c r="WFL28" s="21"/>
      <c r="WFM28" s="21"/>
      <c r="WFN28" s="21"/>
      <c r="WFO28" s="21"/>
      <c r="WFP28" s="21"/>
      <c r="WFQ28" s="21"/>
      <c r="WFR28" s="21"/>
      <c r="WFS28" s="21"/>
      <c r="WFT28" s="21"/>
      <c r="WFU28" s="21"/>
      <c r="WFV28" s="21"/>
      <c r="WFW28" s="21"/>
      <c r="WFX28" s="21"/>
      <c r="WFY28" s="21"/>
      <c r="WFZ28" s="21"/>
      <c r="WGA28" s="21"/>
      <c r="WGB28" s="21"/>
      <c r="WGC28" s="21"/>
      <c r="WGD28" s="21"/>
      <c r="WGE28" s="21"/>
      <c r="WGF28" s="21"/>
      <c r="WGG28" s="21"/>
      <c r="WGH28" s="21"/>
      <c r="WGI28" s="21"/>
      <c r="WGJ28" s="21"/>
      <c r="WGK28" s="21"/>
      <c r="WGL28" s="21"/>
      <c r="WGM28" s="21"/>
      <c r="WGN28" s="21"/>
      <c r="WGO28" s="21"/>
      <c r="WGP28" s="21"/>
      <c r="WGQ28" s="21"/>
      <c r="WGR28" s="21"/>
      <c r="WGS28" s="21"/>
      <c r="WGT28" s="21"/>
      <c r="WGU28" s="21"/>
      <c r="WGV28" s="21"/>
      <c r="WGW28" s="21"/>
      <c r="WGX28" s="21"/>
      <c r="WGY28" s="21"/>
      <c r="WGZ28" s="21"/>
      <c r="WHA28" s="21"/>
      <c r="WHB28" s="21"/>
      <c r="WHC28" s="21"/>
      <c r="WHD28" s="21"/>
      <c r="WHE28" s="21"/>
      <c r="WHF28" s="21"/>
      <c r="WHG28" s="21"/>
      <c r="WHH28" s="21"/>
      <c r="WHI28" s="21"/>
      <c r="WHJ28" s="21"/>
      <c r="WHK28" s="21"/>
      <c r="WHL28" s="21"/>
      <c r="WHM28" s="21"/>
      <c r="WHN28" s="21"/>
      <c r="WHO28" s="21"/>
      <c r="WHP28" s="21"/>
      <c r="WHQ28" s="21"/>
      <c r="WHR28" s="21"/>
      <c r="WHS28" s="21"/>
      <c r="WHT28" s="21"/>
      <c r="WHU28" s="21"/>
      <c r="WHV28" s="21"/>
      <c r="WHW28" s="21"/>
      <c r="WHX28" s="21"/>
      <c r="WHY28" s="21"/>
      <c r="WHZ28" s="21"/>
      <c r="WIA28" s="21"/>
      <c r="WIB28" s="21"/>
      <c r="WIC28" s="21"/>
      <c r="WID28" s="21"/>
      <c r="WIE28" s="21"/>
      <c r="WIF28" s="21"/>
      <c r="WIG28" s="21"/>
      <c r="WIH28" s="21"/>
      <c r="WII28" s="21"/>
      <c r="WIJ28" s="21"/>
      <c r="WIK28" s="21"/>
      <c r="WIL28" s="21"/>
      <c r="WIM28" s="21"/>
      <c r="WIN28" s="21"/>
      <c r="WIO28" s="21"/>
      <c r="WIP28" s="21"/>
      <c r="WIQ28" s="21"/>
      <c r="WIR28" s="21"/>
      <c r="WIS28" s="21"/>
      <c r="WIT28" s="21"/>
      <c r="WIU28" s="21"/>
      <c r="WIV28" s="21"/>
      <c r="WIW28" s="21"/>
      <c r="WIX28" s="21"/>
      <c r="WIY28" s="21"/>
      <c r="WIZ28" s="21"/>
      <c r="WJA28" s="21"/>
      <c r="WJB28" s="21"/>
      <c r="WJC28" s="21"/>
      <c r="WJD28" s="21"/>
      <c r="WJE28" s="21"/>
      <c r="WJF28" s="21"/>
      <c r="WJG28" s="21"/>
      <c r="WJH28" s="21"/>
      <c r="WJI28" s="21"/>
      <c r="WJJ28" s="21"/>
      <c r="WJK28" s="21"/>
      <c r="WJL28" s="21"/>
      <c r="WJM28" s="21"/>
      <c r="WJN28" s="21"/>
      <c r="WJO28" s="21"/>
      <c r="WJP28" s="21"/>
      <c r="WJQ28" s="21"/>
      <c r="WJR28" s="21"/>
      <c r="WJS28" s="21"/>
      <c r="WJT28" s="21"/>
      <c r="WJU28" s="21"/>
      <c r="WJV28" s="21"/>
      <c r="WJW28" s="21"/>
      <c r="WJX28" s="21"/>
      <c r="WJY28" s="21"/>
      <c r="WJZ28" s="21"/>
      <c r="WKA28" s="21"/>
      <c r="WKB28" s="21"/>
      <c r="WKC28" s="21"/>
      <c r="WKD28" s="21"/>
      <c r="WKE28" s="21"/>
      <c r="WKF28" s="21"/>
      <c r="WKG28" s="21"/>
      <c r="WKH28" s="21"/>
      <c r="WKI28" s="21"/>
      <c r="WKJ28" s="21"/>
      <c r="WKK28" s="21"/>
      <c r="WKL28" s="21"/>
      <c r="WKM28" s="21"/>
      <c r="WKN28" s="21"/>
      <c r="WKO28" s="21"/>
      <c r="WKP28" s="21"/>
      <c r="WKQ28" s="21"/>
      <c r="WKR28" s="21"/>
      <c r="WKS28" s="21"/>
      <c r="WKT28" s="21"/>
      <c r="WKU28" s="21"/>
      <c r="WKV28" s="21"/>
      <c r="WKW28" s="21"/>
      <c r="WKX28" s="21"/>
      <c r="WKY28" s="21"/>
      <c r="WKZ28" s="21"/>
      <c r="WLA28" s="21"/>
      <c r="WLB28" s="21"/>
      <c r="WLC28" s="21"/>
      <c r="WLD28" s="21"/>
      <c r="WLE28" s="21"/>
      <c r="WLF28" s="21"/>
      <c r="WLG28" s="21"/>
      <c r="WLH28" s="21"/>
      <c r="WLI28" s="21"/>
      <c r="WLJ28" s="21"/>
      <c r="WLK28" s="21"/>
      <c r="WLL28" s="21"/>
      <c r="WLM28" s="21"/>
      <c r="WLN28" s="21"/>
      <c r="WLO28" s="21"/>
      <c r="WLP28" s="21"/>
      <c r="WLQ28" s="21"/>
      <c r="WLR28" s="21"/>
      <c r="WLS28" s="21"/>
      <c r="WLT28" s="21"/>
      <c r="WLU28" s="21"/>
      <c r="WLV28" s="21"/>
      <c r="WLW28" s="21"/>
      <c r="WLX28" s="21"/>
      <c r="WLY28" s="21"/>
      <c r="WLZ28" s="21"/>
      <c r="WMA28" s="21"/>
      <c r="WMB28" s="21"/>
      <c r="WMC28" s="21"/>
      <c r="WMD28" s="21"/>
      <c r="WME28" s="21"/>
      <c r="WMF28" s="21"/>
      <c r="WMG28" s="21"/>
      <c r="WMH28" s="21"/>
      <c r="WMI28" s="21"/>
      <c r="WMJ28" s="21"/>
      <c r="WMK28" s="21"/>
      <c r="WML28" s="21"/>
      <c r="WMM28" s="21"/>
      <c r="WMN28" s="21"/>
      <c r="WMO28" s="21"/>
      <c r="WMP28" s="21"/>
      <c r="WMQ28" s="21"/>
      <c r="WMR28" s="21"/>
      <c r="WMS28" s="21"/>
      <c r="WMT28" s="21"/>
      <c r="WMU28" s="21"/>
      <c r="WMV28" s="21"/>
      <c r="WMW28" s="21"/>
      <c r="WMX28" s="21"/>
      <c r="WMY28" s="21"/>
      <c r="WMZ28" s="21"/>
      <c r="WNA28" s="21"/>
      <c r="WNB28" s="21"/>
      <c r="WNC28" s="21"/>
      <c r="WND28" s="21"/>
      <c r="WNE28" s="21"/>
      <c r="WNF28" s="21"/>
      <c r="WNG28" s="21"/>
      <c r="WNH28" s="21"/>
      <c r="WNI28" s="21"/>
      <c r="WNJ28" s="21"/>
      <c r="WNK28" s="21"/>
      <c r="WNL28" s="21"/>
      <c r="WNM28" s="21"/>
      <c r="WNN28" s="21"/>
      <c r="WNO28" s="21"/>
      <c r="WNP28" s="21"/>
      <c r="WNQ28" s="21"/>
      <c r="WNR28" s="21"/>
      <c r="WNS28" s="21"/>
      <c r="WNT28" s="21"/>
      <c r="WNU28" s="21"/>
      <c r="WNV28" s="21"/>
      <c r="WNW28" s="21"/>
      <c r="WNX28" s="21"/>
      <c r="WNY28" s="21"/>
      <c r="WNZ28" s="21"/>
      <c r="WOA28" s="21"/>
      <c r="WOB28" s="21"/>
      <c r="WOC28" s="21"/>
      <c r="WOD28" s="21"/>
      <c r="WOE28" s="21"/>
      <c r="WOF28" s="21"/>
      <c r="WOG28" s="21"/>
      <c r="WOH28" s="21"/>
      <c r="WOI28" s="21"/>
      <c r="WOJ28" s="21"/>
      <c r="WOK28" s="21"/>
      <c r="WOL28" s="21"/>
      <c r="WOM28" s="21"/>
      <c r="WON28" s="21"/>
      <c r="WOO28" s="21"/>
      <c r="WOP28" s="21"/>
      <c r="WOQ28" s="21"/>
      <c r="WOR28" s="21"/>
      <c r="WOS28" s="21"/>
      <c r="WOT28" s="21"/>
      <c r="WOU28" s="21"/>
      <c r="WOV28" s="21"/>
      <c r="WOW28" s="21"/>
      <c r="WOX28" s="21"/>
      <c r="WOY28" s="21"/>
      <c r="WOZ28" s="21"/>
      <c r="WPA28" s="21"/>
      <c r="WPB28" s="21"/>
      <c r="WPC28" s="21"/>
      <c r="WPD28" s="21"/>
      <c r="WPE28" s="21"/>
      <c r="WPF28" s="21"/>
      <c r="WPG28" s="21"/>
      <c r="WPH28" s="21"/>
      <c r="WPI28" s="21"/>
      <c r="WPJ28" s="21"/>
      <c r="WPK28" s="21"/>
      <c r="WPL28" s="21"/>
      <c r="WPM28" s="21"/>
      <c r="WPN28" s="21"/>
      <c r="WPO28" s="21"/>
      <c r="WPP28" s="21"/>
      <c r="WPQ28" s="21"/>
      <c r="WPR28" s="21"/>
      <c r="WPS28" s="21"/>
      <c r="WPT28" s="21"/>
      <c r="WPU28" s="21"/>
      <c r="WPV28" s="21"/>
      <c r="WPW28" s="21"/>
      <c r="WPX28" s="21"/>
      <c r="WPY28" s="21"/>
      <c r="WPZ28" s="21"/>
      <c r="WQA28" s="21"/>
      <c r="WQB28" s="21"/>
      <c r="WQC28" s="21"/>
      <c r="WQD28" s="21"/>
      <c r="WQE28" s="21"/>
      <c r="WQF28" s="21"/>
      <c r="WQG28" s="21"/>
      <c r="WQH28" s="21"/>
      <c r="WQI28" s="21"/>
      <c r="WQJ28" s="21"/>
      <c r="WQK28" s="21"/>
      <c r="WQL28" s="21"/>
      <c r="WQM28" s="21"/>
      <c r="WQN28" s="21"/>
      <c r="WQO28" s="21"/>
      <c r="WQP28" s="21"/>
      <c r="WQQ28" s="21"/>
      <c r="WQR28" s="21"/>
      <c r="WQS28" s="21"/>
      <c r="WQT28" s="21"/>
      <c r="WQU28" s="21"/>
      <c r="WQV28" s="21"/>
      <c r="WQW28" s="21"/>
      <c r="WQX28" s="21"/>
      <c r="WQY28" s="21"/>
      <c r="WQZ28" s="21"/>
      <c r="WRA28" s="21"/>
      <c r="WRB28" s="21"/>
      <c r="WRC28" s="21"/>
      <c r="WRD28" s="21"/>
      <c r="WRE28" s="21"/>
      <c r="WRF28" s="21"/>
      <c r="WRG28" s="21"/>
      <c r="WRH28" s="21"/>
      <c r="WRI28" s="21"/>
      <c r="WRJ28" s="21"/>
      <c r="WRK28" s="21"/>
      <c r="WRL28" s="21"/>
      <c r="WRM28" s="21"/>
      <c r="WRN28" s="21"/>
      <c r="WRO28" s="21"/>
      <c r="WRP28" s="21"/>
      <c r="WRQ28" s="21"/>
      <c r="WRR28" s="21"/>
      <c r="WRS28" s="21"/>
      <c r="WRT28" s="21"/>
      <c r="WRU28" s="21"/>
      <c r="WRV28" s="21"/>
      <c r="WRW28" s="21"/>
      <c r="WRX28" s="21"/>
      <c r="WRY28" s="21"/>
      <c r="WRZ28" s="21"/>
      <c r="WSA28" s="21"/>
      <c r="WSB28" s="21"/>
      <c r="WSC28" s="21"/>
      <c r="WSD28" s="21"/>
      <c r="WSE28" s="21"/>
      <c r="WSF28" s="21"/>
      <c r="WSG28" s="21"/>
      <c r="WSH28" s="21"/>
      <c r="WSI28" s="21"/>
      <c r="WSJ28" s="21"/>
      <c r="WSK28" s="21"/>
      <c r="WSL28" s="21"/>
      <c r="WSM28" s="21"/>
      <c r="WSN28" s="21"/>
      <c r="WSO28" s="21"/>
      <c r="WSP28" s="21"/>
      <c r="WSQ28" s="21"/>
      <c r="WSR28" s="21"/>
      <c r="WSS28" s="21"/>
      <c r="WST28" s="21"/>
      <c r="WSU28" s="21"/>
      <c r="WSV28" s="21"/>
      <c r="WSW28" s="21"/>
      <c r="WSX28" s="21"/>
      <c r="WSY28" s="21"/>
      <c r="WSZ28" s="21"/>
      <c r="WTA28" s="21"/>
      <c r="WTB28" s="21"/>
      <c r="WTC28" s="21"/>
      <c r="WTD28" s="21"/>
      <c r="WTE28" s="21"/>
      <c r="WTF28" s="21"/>
      <c r="WTG28" s="21"/>
      <c r="WTH28" s="21"/>
      <c r="WTI28" s="21"/>
      <c r="WTJ28" s="21"/>
      <c r="WTK28" s="21"/>
      <c r="WTL28" s="21"/>
      <c r="WTM28" s="21"/>
      <c r="WTN28" s="21"/>
      <c r="WTO28" s="21"/>
      <c r="WTP28" s="21"/>
      <c r="WTQ28" s="21"/>
      <c r="WTR28" s="21"/>
      <c r="WTS28" s="21"/>
      <c r="WTT28" s="21"/>
      <c r="WTU28" s="21"/>
      <c r="WTV28" s="21"/>
      <c r="WTW28" s="21"/>
      <c r="WTX28" s="21"/>
      <c r="WTY28" s="21"/>
      <c r="WTZ28" s="21"/>
      <c r="WUA28" s="21"/>
      <c r="WUB28" s="21"/>
      <c r="WUC28" s="21"/>
      <c r="WUD28" s="21"/>
      <c r="WUE28" s="21"/>
      <c r="WUF28" s="21"/>
      <c r="WUG28" s="21"/>
      <c r="WUH28" s="21"/>
      <c r="WUI28" s="21"/>
      <c r="WUJ28" s="21"/>
      <c r="WUK28" s="21"/>
      <c r="WUL28" s="21"/>
      <c r="WUM28" s="21"/>
      <c r="WUN28" s="21"/>
      <c r="WUO28" s="21"/>
      <c r="WUP28" s="21"/>
      <c r="WUQ28" s="21"/>
      <c r="WUR28" s="21"/>
      <c r="WUS28" s="21"/>
      <c r="WUT28" s="21"/>
      <c r="WUU28" s="21"/>
      <c r="WUV28" s="21"/>
      <c r="WUW28" s="21"/>
      <c r="WUX28" s="21"/>
      <c r="WUY28" s="21"/>
      <c r="WUZ28" s="21"/>
      <c r="WVA28" s="21"/>
      <c r="WVB28" s="21"/>
      <c r="WVC28" s="21"/>
      <c r="WVD28" s="21"/>
      <c r="WVE28" s="21"/>
      <c r="WVF28" s="21"/>
      <c r="WVG28" s="21"/>
      <c r="WVH28" s="21"/>
      <c r="WVI28" s="21"/>
      <c r="WVJ28" s="21"/>
      <c r="WVK28" s="21"/>
      <c r="WVL28" s="21"/>
      <c r="WVM28" s="21"/>
      <c r="WVN28" s="21"/>
      <c r="WVO28" s="21"/>
      <c r="WVP28" s="21"/>
      <c r="WVQ28" s="21"/>
      <c r="WVR28" s="21"/>
      <c r="WVS28" s="21"/>
      <c r="WVT28" s="21"/>
      <c r="WVU28" s="21"/>
      <c r="WVV28" s="21"/>
      <c r="WVW28" s="21"/>
      <c r="WVX28" s="21"/>
      <c r="WVY28" s="21"/>
      <c r="WVZ28" s="21"/>
      <c r="WWA28" s="21"/>
      <c r="WWB28" s="21"/>
      <c r="WWC28" s="21"/>
      <c r="WWD28" s="21"/>
      <c r="WWE28" s="21"/>
      <c r="WWF28" s="21"/>
      <c r="WWG28" s="21"/>
      <c r="WWH28" s="21"/>
      <c r="WWI28" s="21"/>
      <c r="WWJ28" s="21"/>
      <c r="WWK28" s="21"/>
      <c r="WWL28" s="21"/>
      <c r="WWM28" s="21"/>
      <c r="WWN28" s="21"/>
      <c r="WWO28" s="21"/>
      <c r="WWP28" s="21"/>
      <c r="WWQ28" s="21"/>
      <c r="WWR28" s="21"/>
      <c r="WWS28" s="21"/>
      <c r="WWT28" s="21"/>
      <c r="WWU28" s="21"/>
      <c r="WWV28" s="21"/>
      <c r="WWW28" s="21"/>
      <c r="WWX28" s="21"/>
      <c r="WWY28" s="21"/>
      <c r="WWZ28" s="21"/>
      <c r="WXA28" s="21"/>
      <c r="WXB28" s="21"/>
      <c r="WXC28" s="21"/>
      <c r="WXD28" s="21"/>
      <c r="WXE28" s="21"/>
      <c r="WXF28" s="21"/>
      <c r="WXG28" s="21"/>
      <c r="WXH28" s="21"/>
      <c r="WXI28" s="21"/>
      <c r="WXJ28" s="21"/>
      <c r="WXK28" s="21"/>
      <c r="WXL28" s="21"/>
      <c r="WXM28" s="21"/>
      <c r="WXN28" s="21"/>
      <c r="WXO28" s="21"/>
      <c r="WXP28" s="21"/>
      <c r="WXQ28" s="21"/>
      <c r="WXR28" s="21"/>
      <c r="WXS28" s="21"/>
      <c r="WXT28" s="21"/>
      <c r="WXU28" s="21"/>
      <c r="WXV28" s="21"/>
      <c r="WXW28" s="21"/>
      <c r="WXX28" s="21"/>
      <c r="WXY28" s="21"/>
      <c r="WXZ28" s="21"/>
      <c r="WYA28" s="21"/>
      <c r="WYB28" s="21"/>
      <c r="WYC28" s="21"/>
      <c r="WYD28" s="21"/>
      <c r="WYE28" s="21"/>
      <c r="WYF28" s="21"/>
      <c r="WYG28" s="21"/>
      <c r="WYH28" s="21"/>
      <c r="WYI28" s="21"/>
      <c r="WYJ28" s="21"/>
      <c r="WYK28" s="21"/>
      <c r="WYL28" s="21"/>
      <c r="WYM28" s="21"/>
      <c r="WYN28" s="21"/>
      <c r="WYO28" s="21"/>
      <c r="WYP28" s="21"/>
      <c r="WYQ28" s="21"/>
      <c r="WYR28" s="21"/>
      <c r="WYS28" s="21"/>
      <c r="WYT28" s="21"/>
      <c r="WYU28" s="21"/>
      <c r="WYV28" s="21"/>
      <c r="WYW28" s="21"/>
      <c r="WYX28" s="21"/>
      <c r="WYY28" s="21"/>
      <c r="WYZ28" s="21"/>
      <c r="WZA28" s="21"/>
      <c r="WZB28" s="21"/>
      <c r="WZC28" s="21"/>
      <c r="WZD28" s="21"/>
      <c r="WZE28" s="21"/>
      <c r="WZF28" s="21"/>
      <c r="WZG28" s="21"/>
      <c r="WZH28" s="21"/>
      <c r="WZI28" s="21"/>
      <c r="WZJ28" s="21"/>
      <c r="WZK28" s="21"/>
      <c r="WZL28" s="21"/>
      <c r="WZM28" s="21"/>
      <c r="WZN28" s="21"/>
      <c r="WZO28" s="21"/>
      <c r="WZP28" s="21"/>
      <c r="WZQ28" s="21"/>
      <c r="WZR28" s="21"/>
      <c r="WZS28" s="21"/>
      <c r="WZT28" s="21"/>
      <c r="WZU28" s="21"/>
      <c r="WZV28" s="21"/>
      <c r="WZW28" s="21"/>
      <c r="WZX28" s="21"/>
      <c r="WZY28" s="21"/>
      <c r="WZZ28" s="21"/>
      <c r="XAA28" s="21"/>
      <c r="XAB28" s="21"/>
      <c r="XAC28" s="21"/>
      <c r="XAD28" s="21"/>
      <c r="XAE28" s="21"/>
      <c r="XAF28" s="21"/>
      <c r="XAG28" s="21"/>
      <c r="XAH28" s="21"/>
      <c r="XAI28" s="21"/>
      <c r="XAJ28" s="21"/>
      <c r="XAK28" s="21"/>
      <c r="XAL28" s="21"/>
      <c r="XAM28" s="21"/>
      <c r="XAN28" s="21"/>
      <c r="XAO28" s="21"/>
      <c r="XAP28" s="21"/>
      <c r="XAQ28" s="21"/>
      <c r="XAR28" s="21"/>
      <c r="XAS28" s="21"/>
      <c r="XAT28" s="21"/>
      <c r="XAU28" s="21"/>
      <c r="XAV28" s="21"/>
      <c r="XAW28" s="21"/>
      <c r="XAX28" s="21"/>
      <c r="XAY28" s="21"/>
      <c r="XAZ28" s="21"/>
      <c r="XBA28" s="21"/>
      <c r="XBB28" s="21"/>
      <c r="XBC28" s="21"/>
      <c r="XBD28" s="21"/>
      <c r="XBE28" s="21"/>
      <c r="XBF28" s="21"/>
      <c r="XBG28" s="21"/>
      <c r="XBH28" s="21"/>
      <c r="XBI28" s="21"/>
      <c r="XBJ28" s="21"/>
      <c r="XBK28" s="21"/>
      <c r="XBL28" s="21"/>
      <c r="XBM28" s="21"/>
      <c r="XBN28" s="21"/>
      <c r="XBO28" s="21"/>
      <c r="XBP28" s="21"/>
      <c r="XBQ28" s="21"/>
      <c r="XBR28" s="21"/>
      <c r="XBS28" s="21"/>
      <c r="XBT28" s="21"/>
      <c r="XBU28" s="21"/>
      <c r="XBV28" s="21"/>
      <c r="XBW28" s="21"/>
      <c r="XBX28" s="21"/>
      <c r="XBY28" s="21"/>
      <c r="XBZ28" s="21"/>
      <c r="XCA28" s="21"/>
      <c r="XCB28" s="21"/>
      <c r="XCC28" s="21"/>
      <c r="XCD28" s="21"/>
      <c r="XCE28" s="21"/>
      <c r="XCF28" s="21"/>
      <c r="XCG28" s="21"/>
      <c r="XCH28" s="21"/>
      <c r="XCI28" s="21"/>
      <c r="XCJ28" s="21"/>
      <c r="XCK28" s="21"/>
      <c r="XCL28" s="21"/>
      <c r="XCM28" s="21"/>
      <c r="XCN28" s="21"/>
      <c r="XCO28" s="21"/>
      <c r="XCP28" s="21"/>
      <c r="XCQ28" s="21"/>
      <c r="XCR28" s="21"/>
      <c r="XCS28" s="21"/>
      <c r="XCT28" s="21"/>
      <c r="XCU28" s="21"/>
      <c r="XCV28" s="21"/>
      <c r="XCW28" s="21"/>
      <c r="XCX28" s="21"/>
      <c r="XCY28" s="21"/>
      <c r="XCZ28" s="21"/>
      <c r="XDA28" s="21"/>
      <c r="XDB28" s="21"/>
      <c r="XDC28" s="21"/>
      <c r="XDD28" s="21"/>
      <c r="XDE28" s="21"/>
      <c r="XDF28" s="21"/>
      <c r="XDG28" s="21"/>
      <c r="XDH28" s="21"/>
      <c r="XDI28" s="21"/>
      <c r="XDJ28" s="21"/>
      <c r="XDK28" s="21"/>
      <c r="XDL28" s="21"/>
      <c r="XDM28" s="21"/>
      <c r="XDN28" s="21"/>
      <c r="XDO28" s="21"/>
      <c r="XDP28" s="21"/>
      <c r="XDQ28" s="21"/>
      <c r="XDR28" s="21"/>
      <c r="XDS28" s="21"/>
      <c r="XDT28" s="21"/>
      <c r="XDU28" s="21"/>
      <c r="XDV28" s="21"/>
      <c r="XDW28" s="21"/>
      <c r="XDX28" s="21"/>
      <c r="XDY28" s="21"/>
      <c r="XDZ28" s="21"/>
      <c r="XEA28" s="21"/>
      <c r="XEB28" s="21"/>
      <c r="XEC28" s="21"/>
      <c r="XED28" s="21"/>
      <c r="XEE28" s="21"/>
      <c r="XEF28" s="21"/>
      <c r="XEG28" s="21"/>
      <c r="XEH28" s="21"/>
      <c r="XEI28" s="21"/>
      <c r="XEJ28" s="21"/>
      <c r="XEK28" s="21"/>
      <c r="XEL28" s="21"/>
      <c r="XEM28" s="21"/>
      <c r="XEN28" s="21"/>
      <c r="XEO28" s="21"/>
      <c r="XEP28" s="21"/>
      <c r="XEQ28" s="21"/>
      <c r="XER28" s="21"/>
      <c r="XES28" s="21"/>
      <c r="XET28" s="21"/>
      <c r="XEU28" s="21"/>
      <c r="XEV28" s="21"/>
      <c r="XEW28" s="21"/>
      <c r="XEX28" s="21"/>
      <c r="XEY28" s="21"/>
      <c r="XEZ28" s="21"/>
      <c r="XFA28" s="21"/>
      <c r="XFB28" s="21"/>
    </row>
    <row r="29" spans="1:16382">
      <c r="A29">
        <v>23</v>
      </c>
      <c r="B29" t="s">
        <v>0</v>
      </c>
      <c r="C29" t="s">
        <v>237</v>
      </c>
      <c r="D29" t="s">
        <v>39</v>
      </c>
      <c r="E29" t="s">
        <v>39</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c r="JT29" s="21"/>
      <c r="JU29" s="21"/>
      <c r="JV29" s="21"/>
      <c r="JW29" s="21"/>
      <c r="JX29" s="21"/>
      <c r="JY29" s="21"/>
      <c r="JZ29" s="21"/>
      <c r="KA29" s="21"/>
      <c r="KB29" s="21"/>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c r="RS29" s="21"/>
      <c r="RT29" s="21"/>
      <c r="RU29" s="21"/>
      <c r="RV29" s="21"/>
      <c r="RW29" s="21"/>
      <c r="RX29" s="21"/>
      <c r="RY29" s="21"/>
      <c r="RZ29" s="21"/>
      <c r="SA29" s="21"/>
      <c r="SB29" s="21"/>
      <c r="SC29" s="21"/>
      <c r="SD29" s="21"/>
      <c r="SE29" s="21"/>
      <c r="SF29" s="21"/>
      <c r="SG29" s="21"/>
      <c r="SH29" s="21"/>
      <c r="SI29" s="21"/>
      <c r="SJ29" s="21"/>
      <c r="SK29" s="21"/>
      <c r="SL29" s="21"/>
      <c r="SM29" s="21"/>
      <c r="SN29" s="21"/>
      <c r="SO29" s="21"/>
      <c r="SP29" s="21"/>
      <c r="SQ29" s="21"/>
      <c r="SR29" s="21"/>
      <c r="SS29" s="21"/>
      <c r="ST29" s="21"/>
      <c r="SU29" s="21"/>
      <c r="SV29" s="21"/>
      <c r="SW29" s="21"/>
      <c r="SX29" s="21"/>
      <c r="SY29" s="21"/>
      <c r="SZ29" s="21"/>
      <c r="TA29" s="21"/>
      <c r="TB29" s="21"/>
      <c r="TC29" s="21"/>
      <c r="TD29" s="21"/>
      <c r="TE29" s="21"/>
      <c r="TF29" s="21"/>
      <c r="TG29" s="21"/>
      <c r="TH29" s="21"/>
      <c r="TI29" s="21"/>
      <c r="TJ29" s="21"/>
      <c r="TK29" s="21"/>
      <c r="TL29" s="21"/>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c r="UL29" s="21"/>
      <c r="UM29" s="21"/>
      <c r="UN29" s="21"/>
      <c r="UO29" s="21"/>
      <c r="UP29" s="21"/>
      <c r="UQ29" s="21"/>
      <c r="UR29" s="21"/>
      <c r="US29" s="21"/>
      <c r="UT29" s="21"/>
      <c r="UU29" s="21"/>
      <c r="UV29" s="21"/>
      <c r="UW29" s="21"/>
      <c r="UX29" s="21"/>
      <c r="UY29" s="21"/>
      <c r="UZ29" s="21"/>
      <c r="VA29" s="21"/>
      <c r="VB29" s="21"/>
      <c r="VC29" s="21"/>
      <c r="VD29" s="21"/>
      <c r="VE29" s="21"/>
      <c r="VF29" s="21"/>
      <c r="VG29" s="21"/>
      <c r="VH29" s="21"/>
      <c r="VI29" s="21"/>
      <c r="VJ29" s="21"/>
      <c r="VK29" s="21"/>
      <c r="VL29" s="21"/>
      <c r="VM29" s="21"/>
      <c r="VN29" s="21"/>
      <c r="VO29" s="21"/>
      <c r="VP29" s="21"/>
      <c r="VQ29" s="21"/>
      <c r="VR29" s="21"/>
      <c r="VS29" s="21"/>
      <c r="VT29" s="21"/>
      <c r="VU29" s="21"/>
      <c r="VV29" s="21"/>
      <c r="VW29" s="21"/>
      <c r="VX29" s="21"/>
      <c r="VY29" s="21"/>
      <c r="VZ29" s="21"/>
      <c r="WA29" s="21"/>
      <c r="WB29" s="21"/>
      <c r="WC29" s="21"/>
      <c r="WD29" s="21"/>
      <c r="WE29" s="21"/>
      <c r="WF29" s="21"/>
      <c r="WG29" s="21"/>
      <c r="WH29" s="21"/>
      <c r="WI29" s="21"/>
      <c r="WJ29" s="21"/>
      <c r="WK29" s="21"/>
      <c r="WL29" s="21"/>
      <c r="WM29" s="21"/>
      <c r="WN29" s="21"/>
      <c r="WO29" s="21"/>
      <c r="WP29" s="21"/>
      <c r="WQ29" s="21"/>
      <c r="WR29" s="21"/>
      <c r="WS29" s="21"/>
      <c r="WT29" s="21"/>
      <c r="WU29" s="21"/>
      <c r="WV29" s="21"/>
      <c r="WW29" s="21"/>
      <c r="WX29" s="21"/>
      <c r="WY29" s="21"/>
      <c r="WZ29" s="21"/>
      <c r="XA29" s="21"/>
      <c r="XB29" s="21"/>
      <c r="XC29" s="21"/>
      <c r="XD29" s="21"/>
      <c r="XE29" s="21"/>
      <c r="XF29" s="21"/>
      <c r="XG29" s="21"/>
      <c r="XH29" s="21"/>
      <c r="XI29" s="21"/>
      <c r="XJ29" s="21"/>
      <c r="XK29" s="21"/>
      <c r="XL29" s="21"/>
      <c r="XM29" s="21"/>
      <c r="XN29" s="21"/>
      <c r="XO29" s="21"/>
      <c r="XP29" s="21"/>
      <c r="XQ29" s="21"/>
      <c r="XR29" s="21"/>
      <c r="XS29" s="21"/>
      <c r="XT29" s="21"/>
      <c r="XU29" s="21"/>
      <c r="XV29" s="21"/>
      <c r="XW29" s="21"/>
      <c r="XX29" s="21"/>
      <c r="XY29" s="21"/>
      <c r="XZ29" s="21"/>
      <c r="YA29" s="21"/>
      <c r="YB29" s="21"/>
      <c r="YC29" s="21"/>
      <c r="YD29" s="21"/>
      <c r="YE29" s="21"/>
      <c r="YF29" s="21"/>
      <c r="YG29" s="21"/>
      <c r="YH29" s="21"/>
      <c r="YI29" s="21"/>
      <c r="YJ29" s="21"/>
      <c r="YK29" s="21"/>
      <c r="YL29" s="21"/>
      <c r="YM29" s="21"/>
      <c r="YN29" s="21"/>
      <c r="YO29" s="21"/>
      <c r="YP29" s="21"/>
      <c r="YQ29" s="21"/>
      <c r="YR29" s="21"/>
      <c r="YS29" s="21"/>
      <c r="YT29" s="21"/>
      <c r="YU29" s="21"/>
      <c r="YV29" s="21"/>
      <c r="YW29" s="21"/>
      <c r="YX29" s="21"/>
      <c r="YY29" s="21"/>
      <c r="YZ29" s="21"/>
      <c r="ZA29" s="21"/>
      <c r="ZB29" s="21"/>
      <c r="ZC29" s="21"/>
      <c r="ZD29" s="21"/>
      <c r="ZE29" s="21"/>
      <c r="ZF29" s="21"/>
      <c r="ZG29" s="21"/>
      <c r="ZH29" s="21"/>
      <c r="ZI29" s="21"/>
      <c r="ZJ29" s="21"/>
      <c r="ZK29" s="21"/>
      <c r="ZL29" s="21"/>
      <c r="ZM29" s="21"/>
      <c r="ZN29" s="21"/>
      <c r="ZO29" s="21"/>
      <c r="ZP29" s="21"/>
      <c r="ZQ29" s="21"/>
      <c r="ZR29" s="21"/>
      <c r="ZS29" s="21"/>
      <c r="ZT29" s="21"/>
      <c r="ZU29" s="21"/>
      <c r="ZV29" s="21"/>
      <c r="ZW29" s="21"/>
      <c r="ZX29" s="21"/>
      <c r="ZY29" s="21"/>
      <c r="ZZ29" s="21"/>
      <c r="AAA29" s="21"/>
      <c r="AAB29" s="21"/>
      <c r="AAC29" s="21"/>
      <c r="AAD29" s="21"/>
      <c r="AAE29" s="21"/>
      <c r="AAF29" s="21"/>
      <c r="AAG29" s="21"/>
      <c r="AAH29" s="21"/>
      <c r="AAI29" s="21"/>
      <c r="AAJ29" s="21"/>
      <c r="AAK29" s="21"/>
      <c r="AAL29" s="21"/>
      <c r="AAM29" s="21"/>
      <c r="AAN29" s="21"/>
      <c r="AAO29" s="21"/>
      <c r="AAP29" s="21"/>
      <c r="AAQ29" s="21"/>
      <c r="AAR29" s="21"/>
      <c r="AAS29" s="21"/>
      <c r="AAT29" s="21"/>
      <c r="AAU29" s="21"/>
      <c r="AAV29" s="21"/>
      <c r="AAW29" s="21"/>
      <c r="AAX29" s="21"/>
      <c r="AAY29" s="21"/>
      <c r="AAZ29" s="21"/>
      <c r="ABA29" s="21"/>
      <c r="ABB29" s="21"/>
      <c r="ABC29" s="21"/>
      <c r="ABD29" s="21"/>
      <c r="ABE29" s="21"/>
      <c r="ABF29" s="21"/>
      <c r="ABG29" s="21"/>
      <c r="ABH29" s="21"/>
      <c r="ABI29" s="21"/>
      <c r="ABJ29" s="21"/>
      <c r="ABK29" s="21"/>
      <c r="ABL29" s="21"/>
      <c r="ABM29" s="21"/>
      <c r="ABN29" s="21"/>
      <c r="ABO29" s="21"/>
      <c r="ABP29" s="21"/>
      <c r="ABQ29" s="21"/>
      <c r="ABR29" s="21"/>
      <c r="ABS29" s="21"/>
      <c r="ABT29" s="21"/>
      <c r="ABU29" s="21"/>
      <c r="ABV29" s="21"/>
      <c r="ABW29" s="21"/>
      <c r="ABX29" s="21"/>
      <c r="ABY29" s="21"/>
      <c r="ABZ29" s="21"/>
      <c r="ACA29" s="21"/>
      <c r="ACB29" s="21"/>
      <c r="ACC29" s="21"/>
      <c r="ACD29" s="21"/>
      <c r="ACE29" s="21"/>
      <c r="ACF29" s="21"/>
      <c r="ACG29" s="21"/>
      <c r="ACH29" s="21"/>
      <c r="ACI29" s="21"/>
      <c r="ACJ29" s="21"/>
      <c r="ACK29" s="21"/>
      <c r="ACL29" s="21"/>
      <c r="ACM29" s="21"/>
      <c r="ACN29" s="21"/>
      <c r="ACO29" s="21"/>
      <c r="ACP29" s="21"/>
      <c r="ACQ29" s="21"/>
      <c r="ACR29" s="21"/>
      <c r="ACS29" s="21"/>
      <c r="ACT29" s="21"/>
      <c r="ACU29" s="21"/>
      <c r="ACV29" s="21"/>
      <c r="ACW29" s="21"/>
      <c r="ACX29" s="21"/>
      <c r="ACY29" s="21"/>
      <c r="ACZ29" s="21"/>
      <c r="ADA29" s="21"/>
      <c r="ADB29" s="21"/>
      <c r="ADC29" s="21"/>
      <c r="ADD29" s="21"/>
      <c r="ADE29" s="21"/>
      <c r="ADF29" s="21"/>
      <c r="ADG29" s="21"/>
      <c r="ADH29" s="21"/>
      <c r="ADI29" s="21"/>
      <c r="ADJ29" s="21"/>
      <c r="ADK29" s="21"/>
      <c r="ADL29" s="21"/>
      <c r="ADM29" s="21"/>
      <c r="ADN29" s="21"/>
      <c r="ADO29" s="21"/>
      <c r="ADP29" s="21"/>
      <c r="ADQ29" s="21"/>
      <c r="ADR29" s="21"/>
      <c r="ADS29" s="21"/>
      <c r="ADT29" s="21"/>
      <c r="ADU29" s="21"/>
      <c r="ADV29" s="21"/>
      <c r="ADW29" s="21"/>
      <c r="ADX29" s="21"/>
      <c r="ADY29" s="21"/>
      <c r="ADZ29" s="21"/>
      <c r="AEA29" s="21"/>
      <c r="AEB29" s="21"/>
      <c r="AEC29" s="21"/>
      <c r="AED29" s="21"/>
      <c r="AEE29" s="21"/>
      <c r="AEF29" s="21"/>
      <c r="AEG29" s="21"/>
      <c r="AEH29" s="21"/>
      <c r="AEI29" s="21"/>
      <c r="AEJ29" s="21"/>
      <c r="AEK29" s="21"/>
      <c r="AEL29" s="21"/>
      <c r="AEM29" s="21"/>
      <c r="AEN29" s="21"/>
      <c r="AEO29" s="21"/>
      <c r="AEP29" s="21"/>
      <c r="AEQ29" s="21"/>
      <c r="AER29" s="21"/>
      <c r="AES29" s="21"/>
      <c r="AET29" s="21"/>
      <c r="AEU29" s="21"/>
      <c r="AEV29" s="21"/>
      <c r="AEW29" s="21"/>
      <c r="AEX29" s="21"/>
      <c r="AEY29" s="21"/>
      <c r="AEZ29" s="21"/>
      <c r="AFA29" s="21"/>
      <c r="AFB29" s="21"/>
      <c r="AFC29" s="21"/>
      <c r="AFD29" s="21"/>
      <c r="AFE29" s="21"/>
      <c r="AFF29" s="21"/>
      <c r="AFG29" s="21"/>
      <c r="AFH29" s="21"/>
      <c r="AFI29" s="21"/>
      <c r="AFJ29" s="21"/>
      <c r="AFK29" s="21"/>
      <c r="AFL29" s="21"/>
      <c r="AFM29" s="21"/>
      <c r="AFN29" s="21"/>
      <c r="AFO29" s="21"/>
      <c r="AFP29" s="21"/>
      <c r="AFQ29" s="21"/>
      <c r="AFR29" s="21"/>
      <c r="AFS29" s="21"/>
      <c r="AFT29" s="21"/>
      <c r="AFU29" s="21"/>
      <c r="AFV29" s="21"/>
      <c r="AFW29" s="21"/>
      <c r="AFX29" s="21"/>
      <c r="AFY29" s="21"/>
      <c r="AFZ29" s="21"/>
      <c r="AGA29" s="21"/>
      <c r="AGB29" s="21"/>
      <c r="AGC29" s="21"/>
      <c r="AGD29" s="21"/>
      <c r="AGE29" s="21"/>
      <c r="AGF29" s="21"/>
      <c r="AGG29" s="21"/>
      <c r="AGH29" s="21"/>
      <c r="AGI29" s="21"/>
      <c r="AGJ29" s="21"/>
      <c r="AGK29" s="21"/>
      <c r="AGL29" s="21"/>
      <c r="AGM29" s="21"/>
      <c r="AGN29" s="21"/>
      <c r="AGO29" s="21"/>
      <c r="AGP29" s="21"/>
      <c r="AGQ29" s="21"/>
      <c r="AGR29" s="21"/>
      <c r="AGS29" s="21"/>
      <c r="AGT29" s="21"/>
      <c r="AGU29" s="21"/>
      <c r="AGV29" s="21"/>
      <c r="AGW29" s="21"/>
      <c r="AGX29" s="21"/>
      <c r="AGY29" s="21"/>
      <c r="AGZ29" s="21"/>
      <c r="AHA29" s="21"/>
      <c r="AHB29" s="21"/>
      <c r="AHC29" s="21"/>
      <c r="AHD29" s="21"/>
      <c r="AHE29" s="21"/>
      <c r="AHF29" s="21"/>
      <c r="AHG29" s="21"/>
      <c r="AHH29" s="21"/>
      <c r="AHI29" s="21"/>
      <c r="AHJ29" s="21"/>
      <c r="AHK29" s="21"/>
      <c r="AHL29" s="21"/>
      <c r="AHM29" s="21"/>
      <c r="AHN29" s="21"/>
      <c r="AHO29" s="21"/>
      <c r="AHP29" s="21"/>
      <c r="AHQ29" s="21"/>
      <c r="AHR29" s="21"/>
      <c r="AHS29" s="21"/>
      <c r="AHT29" s="21"/>
      <c r="AHU29" s="21"/>
      <c r="AHV29" s="21"/>
      <c r="AHW29" s="21"/>
      <c r="AHX29" s="21"/>
      <c r="AHY29" s="21"/>
      <c r="AHZ29" s="21"/>
      <c r="AIA29" s="21"/>
      <c r="AIB29" s="21"/>
      <c r="AIC29" s="21"/>
      <c r="AID29" s="21"/>
      <c r="AIE29" s="21"/>
      <c r="AIF29" s="21"/>
      <c r="AIG29" s="21"/>
      <c r="AIH29" s="21"/>
      <c r="AII29" s="21"/>
      <c r="AIJ29" s="21"/>
      <c r="AIK29" s="21"/>
      <c r="AIL29" s="21"/>
      <c r="AIM29" s="21"/>
      <c r="AIN29" s="21"/>
      <c r="AIO29" s="21"/>
      <c r="AIP29" s="21"/>
      <c r="AIQ29" s="21"/>
      <c r="AIR29" s="21"/>
      <c r="AIS29" s="21"/>
      <c r="AIT29" s="21"/>
      <c r="AIU29" s="21"/>
      <c r="AIV29" s="21"/>
      <c r="AIW29" s="21"/>
      <c r="AIX29" s="21"/>
      <c r="AIY29" s="21"/>
      <c r="AIZ29" s="21"/>
      <c r="AJA29" s="21"/>
      <c r="AJB29" s="21"/>
      <c r="AJC29" s="21"/>
      <c r="AJD29" s="21"/>
      <c r="AJE29" s="21"/>
      <c r="AJF29" s="21"/>
      <c r="AJG29" s="21"/>
      <c r="AJH29" s="21"/>
      <c r="AJI29" s="21"/>
      <c r="AJJ29" s="21"/>
      <c r="AJK29" s="21"/>
      <c r="AJL29" s="21"/>
      <c r="AJM29" s="21"/>
      <c r="AJN29" s="21"/>
      <c r="AJO29" s="21"/>
      <c r="AJP29" s="21"/>
      <c r="AJQ29" s="21"/>
      <c r="AJR29" s="21"/>
      <c r="AJS29" s="21"/>
      <c r="AJT29" s="21"/>
      <c r="AJU29" s="21"/>
      <c r="AJV29" s="21"/>
      <c r="AJW29" s="21"/>
      <c r="AJX29" s="21"/>
      <c r="AJY29" s="21"/>
      <c r="AJZ29" s="21"/>
      <c r="AKA29" s="21"/>
      <c r="AKB29" s="21"/>
      <c r="AKC29" s="21"/>
      <c r="AKD29" s="21"/>
      <c r="AKE29" s="21"/>
      <c r="AKF29" s="21"/>
      <c r="AKG29" s="21"/>
      <c r="AKH29" s="21"/>
      <c r="AKI29" s="21"/>
      <c r="AKJ29" s="21"/>
      <c r="AKK29" s="21"/>
      <c r="AKL29" s="21"/>
      <c r="AKM29" s="21"/>
      <c r="AKN29" s="21"/>
      <c r="AKO29" s="21"/>
      <c r="AKP29" s="21"/>
      <c r="AKQ29" s="21"/>
      <c r="AKR29" s="21"/>
      <c r="AKS29" s="21"/>
      <c r="AKT29" s="21"/>
      <c r="AKU29" s="21"/>
      <c r="AKV29" s="21"/>
      <c r="AKW29" s="21"/>
      <c r="AKX29" s="21"/>
      <c r="AKY29" s="21"/>
      <c r="AKZ29" s="21"/>
      <c r="ALA29" s="21"/>
      <c r="ALB29" s="21"/>
      <c r="ALC29" s="21"/>
      <c r="ALD29" s="21"/>
      <c r="ALE29" s="21"/>
      <c r="ALF29" s="21"/>
      <c r="ALG29" s="21"/>
      <c r="ALH29" s="21"/>
      <c r="ALI29" s="21"/>
      <c r="ALJ29" s="21"/>
      <c r="ALK29" s="21"/>
      <c r="ALL29" s="21"/>
      <c r="ALM29" s="21"/>
      <c r="ALN29" s="21"/>
      <c r="ALO29" s="21"/>
      <c r="ALP29" s="21"/>
      <c r="ALQ29" s="21"/>
      <c r="ALR29" s="21"/>
      <c r="ALS29" s="21"/>
      <c r="ALT29" s="21"/>
      <c r="ALU29" s="21"/>
      <c r="ALV29" s="21"/>
      <c r="ALW29" s="21"/>
      <c r="ALX29" s="21"/>
      <c r="ALY29" s="21"/>
      <c r="ALZ29" s="21"/>
      <c r="AMA29" s="21"/>
      <c r="AMB29" s="21"/>
      <c r="AMC29" s="21"/>
      <c r="AMD29" s="21"/>
      <c r="AME29" s="21"/>
      <c r="AMF29" s="21"/>
      <c r="AMG29" s="21"/>
      <c r="AMH29" s="21"/>
      <c r="AMI29" s="21"/>
      <c r="AMJ29" s="21"/>
      <c r="AMK29" s="21"/>
      <c r="AML29" s="21"/>
      <c r="AMM29" s="21"/>
      <c r="AMN29" s="21"/>
      <c r="AMO29" s="21"/>
      <c r="AMP29" s="21"/>
      <c r="AMQ29" s="21"/>
      <c r="AMR29" s="21"/>
      <c r="AMS29" s="21"/>
      <c r="AMT29" s="21"/>
      <c r="AMU29" s="21"/>
      <c r="AMV29" s="21"/>
      <c r="AMW29" s="21"/>
      <c r="AMX29" s="21"/>
      <c r="AMY29" s="21"/>
      <c r="AMZ29" s="21"/>
      <c r="ANA29" s="21"/>
      <c r="ANB29" s="21"/>
      <c r="ANC29" s="21"/>
      <c r="AND29" s="21"/>
      <c r="ANE29" s="21"/>
      <c r="ANF29" s="21"/>
      <c r="ANG29" s="21"/>
      <c r="ANH29" s="21"/>
      <c r="ANI29" s="21"/>
      <c r="ANJ29" s="21"/>
      <c r="ANK29" s="21"/>
      <c r="ANL29" s="21"/>
      <c r="ANM29" s="21"/>
      <c r="ANN29" s="21"/>
      <c r="ANO29" s="21"/>
      <c r="ANP29" s="21"/>
      <c r="ANQ29" s="21"/>
      <c r="ANR29" s="21"/>
      <c r="ANS29" s="21"/>
      <c r="ANT29" s="21"/>
      <c r="ANU29" s="21"/>
      <c r="ANV29" s="21"/>
      <c r="ANW29" s="21"/>
      <c r="ANX29" s="21"/>
      <c r="ANY29" s="21"/>
      <c r="ANZ29" s="21"/>
      <c r="AOA29" s="21"/>
      <c r="AOB29" s="21"/>
      <c r="AOC29" s="21"/>
      <c r="AOD29" s="21"/>
      <c r="AOE29" s="21"/>
      <c r="AOF29" s="21"/>
      <c r="AOG29" s="21"/>
      <c r="AOH29" s="21"/>
      <c r="AOI29" s="21"/>
      <c r="AOJ29" s="21"/>
      <c r="AOK29" s="21"/>
      <c r="AOL29" s="21"/>
      <c r="AOM29" s="21"/>
      <c r="AON29" s="21"/>
      <c r="AOO29" s="21"/>
      <c r="AOP29" s="21"/>
      <c r="AOQ29" s="21"/>
      <c r="AOR29" s="21"/>
      <c r="AOS29" s="21"/>
      <c r="AOT29" s="21"/>
      <c r="AOU29" s="21"/>
      <c r="AOV29" s="21"/>
      <c r="AOW29" s="21"/>
      <c r="AOX29" s="21"/>
      <c r="AOY29" s="21"/>
      <c r="AOZ29" s="21"/>
      <c r="APA29" s="21"/>
      <c r="APB29" s="21"/>
      <c r="APC29" s="21"/>
      <c r="APD29" s="21"/>
      <c r="APE29" s="21"/>
      <c r="APF29" s="21"/>
      <c r="APG29" s="21"/>
      <c r="APH29" s="21"/>
      <c r="API29" s="21"/>
      <c r="APJ29" s="21"/>
      <c r="APK29" s="21"/>
      <c r="APL29" s="21"/>
      <c r="APM29" s="21"/>
      <c r="APN29" s="21"/>
      <c r="APO29" s="21"/>
      <c r="APP29" s="21"/>
      <c r="APQ29" s="21"/>
      <c r="APR29" s="21"/>
      <c r="APS29" s="21"/>
      <c r="APT29" s="21"/>
      <c r="APU29" s="21"/>
      <c r="APV29" s="21"/>
      <c r="APW29" s="21"/>
      <c r="APX29" s="21"/>
      <c r="APY29" s="21"/>
      <c r="APZ29" s="21"/>
      <c r="AQA29" s="21"/>
      <c r="AQB29" s="21"/>
      <c r="AQC29" s="21"/>
      <c r="AQD29" s="21"/>
      <c r="AQE29" s="21"/>
      <c r="AQF29" s="21"/>
      <c r="AQG29" s="21"/>
      <c r="AQH29" s="21"/>
      <c r="AQI29" s="21"/>
      <c r="AQJ29" s="21"/>
      <c r="AQK29" s="21"/>
      <c r="AQL29" s="21"/>
      <c r="AQM29" s="21"/>
      <c r="AQN29" s="21"/>
      <c r="AQO29" s="21"/>
      <c r="AQP29" s="21"/>
      <c r="AQQ29" s="21"/>
      <c r="AQR29" s="21"/>
      <c r="AQS29" s="21"/>
      <c r="AQT29" s="21"/>
      <c r="AQU29" s="21"/>
      <c r="AQV29" s="21"/>
      <c r="AQW29" s="21"/>
      <c r="AQX29" s="21"/>
      <c r="AQY29" s="21"/>
      <c r="AQZ29" s="21"/>
      <c r="ARA29" s="21"/>
      <c r="ARB29" s="21"/>
      <c r="ARC29" s="21"/>
      <c r="ARD29" s="21"/>
      <c r="ARE29" s="21"/>
      <c r="ARF29" s="21"/>
      <c r="ARG29" s="21"/>
      <c r="ARH29" s="21"/>
      <c r="ARI29" s="21"/>
      <c r="ARJ29" s="21"/>
      <c r="ARK29" s="21"/>
      <c r="ARL29" s="21"/>
      <c r="ARM29" s="21"/>
      <c r="ARN29" s="21"/>
      <c r="ARO29" s="21"/>
      <c r="ARP29" s="21"/>
      <c r="ARQ29" s="21"/>
      <c r="ARR29" s="21"/>
      <c r="ARS29" s="21"/>
      <c r="ART29" s="21"/>
      <c r="ARU29" s="21"/>
      <c r="ARV29" s="21"/>
      <c r="ARW29" s="21"/>
      <c r="ARX29" s="21"/>
      <c r="ARY29" s="21"/>
      <c r="ARZ29" s="21"/>
      <c r="ASA29" s="21"/>
      <c r="ASB29" s="21"/>
      <c r="ASC29" s="21"/>
      <c r="ASD29" s="21"/>
      <c r="ASE29" s="21"/>
      <c r="ASF29" s="21"/>
      <c r="ASG29" s="21"/>
      <c r="ASH29" s="21"/>
      <c r="ASI29" s="21"/>
      <c r="ASJ29" s="21"/>
      <c r="ASK29" s="21"/>
      <c r="ASL29" s="21"/>
      <c r="ASM29" s="21"/>
      <c r="ASN29" s="21"/>
      <c r="ASO29" s="21"/>
      <c r="ASP29" s="21"/>
      <c r="ASQ29" s="21"/>
      <c r="ASR29" s="21"/>
      <c r="ASS29" s="21"/>
      <c r="AST29" s="21"/>
      <c r="ASU29" s="21"/>
      <c r="ASV29" s="21"/>
      <c r="ASW29" s="21"/>
      <c r="ASX29" s="21"/>
      <c r="ASY29" s="21"/>
      <c r="ASZ29" s="21"/>
      <c r="ATA29" s="21"/>
      <c r="ATB29" s="21"/>
      <c r="ATC29" s="21"/>
      <c r="ATD29" s="21"/>
      <c r="ATE29" s="21"/>
      <c r="ATF29" s="21"/>
      <c r="ATG29" s="21"/>
      <c r="ATH29" s="21"/>
      <c r="ATI29" s="21"/>
      <c r="ATJ29" s="21"/>
      <c r="ATK29" s="21"/>
      <c r="ATL29" s="21"/>
      <c r="ATM29" s="21"/>
      <c r="ATN29" s="21"/>
      <c r="ATO29" s="21"/>
      <c r="ATP29" s="21"/>
      <c r="ATQ29" s="21"/>
      <c r="ATR29" s="21"/>
      <c r="ATS29" s="21"/>
      <c r="ATT29" s="21"/>
      <c r="ATU29" s="21"/>
      <c r="ATV29" s="21"/>
      <c r="ATW29" s="21"/>
      <c r="ATX29" s="21"/>
      <c r="ATY29" s="21"/>
      <c r="ATZ29" s="21"/>
      <c r="AUA29" s="21"/>
      <c r="AUB29" s="21"/>
      <c r="AUC29" s="21"/>
      <c r="AUD29" s="21"/>
      <c r="AUE29" s="21"/>
      <c r="AUF29" s="21"/>
      <c r="AUG29" s="21"/>
      <c r="AUH29" s="21"/>
      <c r="AUI29" s="21"/>
      <c r="AUJ29" s="21"/>
      <c r="AUK29" s="21"/>
      <c r="AUL29" s="21"/>
      <c r="AUM29" s="21"/>
      <c r="AUN29" s="21"/>
      <c r="AUO29" s="21"/>
      <c r="AUP29" s="21"/>
      <c r="AUQ29" s="21"/>
      <c r="AUR29" s="21"/>
      <c r="AUS29" s="21"/>
      <c r="AUT29" s="21"/>
      <c r="AUU29" s="21"/>
      <c r="AUV29" s="21"/>
      <c r="AUW29" s="21"/>
      <c r="AUX29" s="21"/>
      <c r="AUY29" s="21"/>
      <c r="AUZ29" s="21"/>
      <c r="AVA29" s="21"/>
      <c r="AVB29" s="21"/>
      <c r="AVC29" s="21"/>
      <c r="AVD29" s="21"/>
      <c r="AVE29" s="21"/>
      <c r="AVF29" s="21"/>
      <c r="AVG29" s="21"/>
      <c r="AVH29" s="21"/>
      <c r="AVI29" s="21"/>
      <c r="AVJ29" s="21"/>
      <c r="AVK29" s="21"/>
      <c r="AVL29" s="21"/>
      <c r="AVM29" s="21"/>
      <c r="AVN29" s="21"/>
      <c r="AVO29" s="21"/>
      <c r="AVP29" s="21"/>
      <c r="AVQ29" s="21"/>
      <c r="AVR29" s="21"/>
      <c r="AVS29" s="21"/>
      <c r="AVT29" s="21"/>
      <c r="AVU29" s="21"/>
      <c r="AVV29" s="21"/>
      <c r="AVW29" s="21"/>
      <c r="AVX29" s="21"/>
      <c r="AVY29" s="21"/>
      <c r="AVZ29" s="21"/>
      <c r="AWA29" s="21"/>
      <c r="AWB29" s="21"/>
      <c r="AWC29" s="21"/>
      <c r="AWD29" s="21"/>
      <c r="AWE29" s="21"/>
      <c r="AWF29" s="21"/>
      <c r="AWG29" s="21"/>
      <c r="AWH29" s="21"/>
      <c r="AWI29" s="21"/>
      <c r="AWJ29" s="21"/>
      <c r="AWK29" s="21"/>
      <c r="AWL29" s="21"/>
      <c r="AWM29" s="21"/>
      <c r="AWN29" s="21"/>
      <c r="AWO29" s="21"/>
      <c r="AWP29" s="21"/>
      <c r="AWQ29" s="21"/>
      <c r="AWR29" s="21"/>
      <c r="AWS29" s="21"/>
      <c r="AWT29" s="21"/>
      <c r="AWU29" s="21"/>
      <c r="AWV29" s="21"/>
      <c r="AWW29" s="21"/>
      <c r="AWX29" s="21"/>
      <c r="AWY29" s="21"/>
      <c r="AWZ29" s="21"/>
      <c r="AXA29" s="21"/>
      <c r="AXB29" s="21"/>
      <c r="AXC29" s="21"/>
      <c r="AXD29" s="21"/>
      <c r="AXE29" s="21"/>
      <c r="AXF29" s="21"/>
      <c r="AXG29" s="21"/>
      <c r="AXH29" s="21"/>
      <c r="AXI29" s="21"/>
      <c r="AXJ29" s="21"/>
      <c r="AXK29" s="21"/>
      <c r="AXL29" s="21"/>
      <c r="AXM29" s="21"/>
      <c r="AXN29" s="21"/>
      <c r="AXO29" s="21"/>
      <c r="AXP29" s="21"/>
      <c r="AXQ29" s="21"/>
      <c r="AXR29" s="21"/>
      <c r="AXS29" s="21"/>
      <c r="AXT29" s="21"/>
      <c r="AXU29" s="21"/>
      <c r="AXV29" s="21"/>
      <c r="AXW29" s="21"/>
      <c r="AXX29" s="21"/>
      <c r="AXY29" s="21"/>
      <c r="AXZ29" s="21"/>
      <c r="AYA29" s="21"/>
      <c r="AYB29" s="21"/>
      <c r="AYC29" s="21"/>
      <c r="AYD29" s="21"/>
      <c r="AYE29" s="21"/>
      <c r="AYF29" s="21"/>
      <c r="AYG29" s="21"/>
      <c r="AYH29" s="21"/>
      <c r="AYI29" s="21"/>
      <c r="AYJ29" s="21"/>
      <c r="AYK29" s="21"/>
      <c r="AYL29" s="21"/>
      <c r="AYM29" s="21"/>
      <c r="AYN29" s="21"/>
      <c r="AYO29" s="21"/>
      <c r="AYP29" s="21"/>
      <c r="AYQ29" s="21"/>
      <c r="AYR29" s="21"/>
      <c r="AYS29" s="21"/>
      <c r="AYT29" s="21"/>
      <c r="AYU29" s="21"/>
      <c r="AYV29" s="21"/>
      <c r="AYW29" s="21"/>
      <c r="AYX29" s="21"/>
      <c r="AYY29" s="21"/>
      <c r="AYZ29" s="21"/>
      <c r="AZA29" s="21"/>
      <c r="AZB29" s="21"/>
      <c r="AZC29" s="21"/>
      <c r="AZD29" s="21"/>
      <c r="AZE29" s="21"/>
      <c r="AZF29" s="21"/>
      <c r="AZG29" s="21"/>
      <c r="AZH29" s="21"/>
      <c r="AZI29" s="21"/>
      <c r="AZJ29" s="21"/>
      <c r="AZK29" s="21"/>
      <c r="AZL29" s="21"/>
      <c r="AZM29" s="21"/>
      <c r="AZN29" s="21"/>
      <c r="AZO29" s="21"/>
      <c r="AZP29" s="21"/>
      <c r="AZQ29" s="21"/>
      <c r="AZR29" s="21"/>
      <c r="AZS29" s="21"/>
      <c r="AZT29" s="21"/>
      <c r="AZU29" s="21"/>
      <c r="AZV29" s="21"/>
      <c r="AZW29" s="21"/>
      <c r="AZX29" s="21"/>
      <c r="AZY29" s="21"/>
      <c r="AZZ29" s="21"/>
      <c r="BAA29" s="21"/>
      <c r="BAB29" s="21"/>
      <c r="BAC29" s="21"/>
      <c r="BAD29" s="21"/>
      <c r="BAE29" s="21"/>
      <c r="BAF29" s="21"/>
      <c r="BAG29" s="21"/>
      <c r="BAH29" s="21"/>
      <c r="BAI29" s="21"/>
      <c r="BAJ29" s="21"/>
      <c r="BAK29" s="21"/>
      <c r="BAL29" s="21"/>
      <c r="BAM29" s="21"/>
      <c r="BAN29" s="21"/>
      <c r="BAO29" s="21"/>
      <c r="BAP29" s="21"/>
      <c r="BAQ29" s="21"/>
      <c r="BAR29" s="21"/>
      <c r="BAS29" s="21"/>
      <c r="BAT29" s="21"/>
      <c r="BAU29" s="21"/>
      <c r="BAV29" s="21"/>
      <c r="BAW29" s="21"/>
      <c r="BAX29" s="21"/>
      <c r="BAY29" s="21"/>
      <c r="BAZ29" s="21"/>
      <c r="BBA29" s="21"/>
      <c r="BBB29" s="21"/>
      <c r="BBC29" s="21"/>
      <c r="BBD29" s="21"/>
      <c r="BBE29" s="21"/>
      <c r="BBF29" s="21"/>
      <c r="BBG29" s="21"/>
      <c r="BBH29" s="21"/>
      <c r="BBI29" s="21"/>
      <c r="BBJ29" s="21"/>
      <c r="BBK29" s="21"/>
      <c r="BBL29" s="21"/>
      <c r="BBM29" s="21"/>
      <c r="BBN29" s="21"/>
      <c r="BBO29" s="21"/>
      <c r="BBP29" s="21"/>
      <c r="BBQ29" s="21"/>
      <c r="BBR29" s="21"/>
      <c r="BBS29" s="21"/>
      <c r="BBT29" s="21"/>
      <c r="BBU29" s="21"/>
      <c r="BBV29" s="21"/>
      <c r="BBW29" s="21"/>
      <c r="BBX29" s="21"/>
      <c r="BBY29" s="21"/>
      <c r="BBZ29" s="21"/>
      <c r="BCA29" s="21"/>
      <c r="BCB29" s="21"/>
      <c r="BCC29" s="21"/>
      <c r="BCD29" s="21"/>
      <c r="BCE29" s="21"/>
      <c r="BCF29" s="21"/>
      <c r="BCG29" s="21"/>
      <c r="BCH29" s="21"/>
      <c r="BCI29" s="21"/>
      <c r="BCJ29" s="21"/>
      <c r="BCK29" s="21"/>
      <c r="BCL29" s="21"/>
      <c r="BCM29" s="21"/>
      <c r="BCN29" s="21"/>
      <c r="BCO29" s="21"/>
      <c r="BCP29" s="21"/>
      <c r="BCQ29" s="21"/>
      <c r="BCR29" s="21"/>
      <c r="BCS29" s="21"/>
      <c r="BCT29" s="21"/>
      <c r="BCU29" s="21"/>
      <c r="BCV29" s="21"/>
      <c r="BCW29" s="21"/>
      <c r="BCX29" s="21"/>
      <c r="BCY29" s="21"/>
      <c r="BCZ29" s="21"/>
      <c r="BDA29" s="21"/>
      <c r="BDB29" s="21"/>
      <c r="BDC29" s="21"/>
      <c r="BDD29" s="21"/>
      <c r="BDE29" s="21"/>
      <c r="BDF29" s="21"/>
      <c r="BDG29" s="21"/>
      <c r="BDH29" s="21"/>
      <c r="BDI29" s="21"/>
      <c r="BDJ29" s="21"/>
      <c r="BDK29" s="21"/>
      <c r="BDL29" s="21"/>
      <c r="BDM29" s="21"/>
      <c r="BDN29" s="21"/>
      <c r="BDO29" s="21"/>
      <c r="BDP29" s="21"/>
      <c r="BDQ29" s="21"/>
      <c r="BDR29" s="21"/>
      <c r="BDS29" s="21"/>
      <c r="BDT29" s="21"/>
      <c r="BDU29" s="21"/>
      <c r="BDV29" s="21"/>
      <c r="BDW29" s="21"/>
      <c r="BDX29" s="21"/>
      <c r="BDY29" s="21"/>
      <c r="BDZ29" s="21"/>
      <c r="BEA29" s="21"/>
      <c r="BEB29" s="21"/>
      <c r="BEC29" s="21"/>
      <c r="BED29" s="21"/>
      <c r="BEE29" s="21"/>
      <c r="BEF29" s="21"/>
      <c r="BEG29" s="21"/>
      <c r="BEH29" s="21"/>
      <c r="BEI29" s="21"/>
      <c r="BEJ29" s="21"/>
      <c r="BEK29" s="21"/>
      <c r="BEL29" s="21"/>
      <c r="BEM29" s="21"/>
      <c r="BEN29" s="21"/>
      <c r="BEO29" s="21"/>
      <c r="BEP29" s="21"/>
      <c r="BEQ29" s="21"/>
      <c r="BER29" s="21"/>
      <c r="BES29" s="21"/>
      <c r="BET29" s="21"/>
      <c r="BEU29" s="21"/>
      <c r="BEV29" s="21"/>
      <c r="BEW29" s="21"/>
      <c r="BEX29" s="21"/>
      <c r="BEY29" s="21"/>
      <c r="BEZ29" s="21"/>
      <c r="BFA29" s="21"/>
      <c r="BFB29" s="21"/>
      <c r="BFC29" s="21"/>
      <c r="BFD29" s="21"/>
      <c r="BFE29" s="21"/>
      <c r="BFF29" s="21"/>
      <c r="BFG29" s="21"/>
      <c r="BFH29" s="21"/>
      <c r="BFI29" s="21"/>
      <c r="BFJ29" s="21"/>
      <c r="BFK29" s="21"/>
      <c r="BFL29" s="21"/>
      <c r="BFM29" s="21"/>
      <c r="BFN29" s="21"/>
      <c r="BFO29" s="21"/>
      <c r="BFP29" s="21"/>
      <c r="BFQ29" s="21"/>
      <c r="BFR29" s="21"/>
      <c r="BFS29" s="21"/>
      <c r="BFT29" s="21"/>
      <c r="BFU29" s="21"/>
      <c r="BFV29" s="21"/>
      <c r="BFW29" s="21"/>
      <c r="BFX29" s="21"/>
      <c r="BFY29" s="21"/>
      <c r="BFZ29" s="21"/>
      <c r="BGA29" s="21"/>
      <c r="BGB29" s="21"/>
      <c r="BGC29" s="21"/>
      <c r="BGD29" s="21"/>
      <c r="BGE29" s="21"/>
      <c r="BGF29" s="21"/>
      <c r="BGG29" s="21"/>
      <c r="BGH29" s="21"/>
      <c r="BGI29" s="21"/>
      <c r="BGJ29" s="21"/>
      <c r="BGK29" s="21"/>
      <c r="BGL29" s="21"/>
      <c r="BGM29" s="21"/>
      <c r="BGN29" s="21"/>
      <c r="BGO29" s="21"/>
      <c r="BGP29" s="21"/>
      <c r="BGQ29" s="21"/>
      <c r="BGR29" s="21"/>
      <c r="BGS29" s="21"/>
      <c r="BGT29" s="21"/>
      <c r="BGU29" s="21"/>
      <c r="BGV29" s="21"/>
      <c r="BGW29" s="21"/>
      <c r="BGX29" s="21"/>
      <c r="BGY29" s="21"/>
      <c r="BGZ29" s="21"/>
      <c r="BHA29" s="21"/>
      <c r="BHB29" s="21"/>
      <c r="BHC29" s="21"/>
      <c r="BHD29" s="21"/>
      <c r="BHE29" s="21"/>
      <c r="BHF29" s="21"/>
      <c r="BHG29" s="21"/>
      <c r="BHH29" s="21"/>
      <c r="BHI29" s="21"/>
      <c r="BHJ29" s="21"/>
      <c r="BHK29" s="21"/>
      <c r="BHL29" s="21"/>
      <c r="BHM29" s="21"/>
      <c r="BHN29" s="21"/>
      <c r="BHO29" s="21"/>
      <c r="BHP29" s="21"/>
      <c r="BHQ29" s="21"/>
      <c r="BHR29" s="21"/>
      <c r="BHS29" s="21"/>
      <c r="BHT29" s="21"/>
      <c r="BHU29" s="21"/>
      <c r="BHV29" s="21"/>
      <c r="BHW29" s="21"/>
      <c r="BHX29" s="21"/>
      <c r="BHY29" s="21"/>
      <c r="BHZ29" s="21"/>
      <c r="BIA29" s="21"/>
      <c r="BIB29" s="21"/>
      <c r="BIC29" s="21"/>
      <c r="BID29" s="21"/>
      <c r="BIE29" s="21"/>
      <c r="BIF29" s="21"/>
      <c r="BIG29" s="21"/>
      <c r="BIH29" s="21"/>
      <c r="BII29" s="21"/>
      <c r="BIJ29" s="21"/>
      <c r="BIK29" s="21"/>
      <c r="BIL29" s="21"/>
      <c r="BIM29" s="21"/>
      <c r="BIN29" s="21"/>
      <c r="BIO29" s="21"/>
      <c r="BIP29" s="21"/>
      <c r="BIQ29" s="21"/>
      <c r="BIR29" s="21"/>
      <c r="BIS29" s="21"/>
      <c r="BIT29" s="21"/>
      <c r="BIU29" s="21"/>
      <c r="BIV29" s="21"/>
      <c r="BIW29" s="21"/>
      <c r="BIX29" s="21"/>
      <c r="BIY29" s="21"/>
      <c r="BIZ29" s="21"/>
      <c r="BJA29" s="21"/>
      <c r="BJB29" s="21"/>
      <c r="BJC29" s="21"/>
      <c r="BJD29" s="21"/>
      <c r="BJE29" s="21"/>
      <c r="BJF29" s="21"/>
      <c r="BJG29" s="21"/>
      <c r="BJH29" s="21"/>
      <c r="BJI29" s="21"/>
      <c r="BJJ29" s="21"/>
      <c r="BJK29" s="21"/>
      <c r="BJL29" s="21"/>
      <c r="BJM29" s="21"/>
      <c r="BJN29" s="21"/>
      <c r="BJO29" s="21"/>
      <c r="BJP29" s="21"/>
      <c r="BJQ29" s="21"/>
      <c r="BJR29" s="21"/>
      <c r="BJS29" s="21"/>
      <c r="BJT29" s="21"/>
      <c r="BJU29" s="21"/>
      <c r="BJV29" s="21"/>
      <c r="BJW29" s="21"/>
      <c r="BJX29" s="21"/>
      <c r="BJY29" s="21"/>
      <c r="BJZ29" s="21"/>
      <c r="BKA29" s="21"/>
      <c r="BKB29" s="21"/>
      <c r="BKC29" s="21"/>
      <c r="BKD29" s="21"/>
      <c r="BKE29" s="21"/>
      <c r="BKF29" s="21"/>
      <c r="BKG29" s="21"/>
      <c r="BKH29" s="21"/>
      <c r="BKI29" s="21"/>
      <c r="BKJ29" s="21"/>
      <c r="BKK29" s="21"/>
      <c r="BKL29" s="21"/>
      <c r="BKM29" s="21"/>
      <c r="BKN29" s="21"/>
      <c r="BKO29" s="21"/>
      <c r="BKP29" s="21"/>
      <c r="BKQ29" s="21"/>
      <c r="BKR29" s="21"/>
      <c r="BKS29" s="21"/>
      <c r="BKT29" s="21"/>
      <c r="BKU29" s="21"/>
      <c r="BKV29" s="21"/>
      <c r="BKW29" s="21"/>
      <c r="BKX29" s="21"/>
      <c r="BKY29" s="21"/>
      <c r="BKZ29" s="21"/>
      <c r="BLA29" s="21"/>
      <c r="BLB29" s="21"/>
      <c r="BLC29" s="21"/>
      <c r="BLD29" s="21"/>
      <c r="BLE29" s="21"/>
      <c r="BLF29" s="21"/>
      <c r="BLG29" s="21"/>
      <c r="BLH29" s="21"/>
      <c r="BLI29" s="21"/>
      <c r="BLJ29" s="21"/>
      <c r="BLK29" s="21"/>
      <c r="BLL29" s="21"/>
      <c r="BLM29" s="21"/>
      <c r="BLN29" s="21"/>
      <c r="BLO29" s="21"/>
      <c r="BLP29" s="21"/>
      <c r="BLQ29" s="21"/>
      <c r="BLR29" s="21"/>
      <c r="BLS29" s="21"/>
      <c r="BLT29" s="21"/>
      <c r="BLU29" s="21"/>
      <c r="BLV29" s="21"/>
      <c r="BLW29" s="21"/>
      <c r="BLX29" s="21"/>
      <c r="BLY29" s="21"/>
      <c r="BLZ29" s="21"/>
      <c r="BMA29" s="21"/>
      <c r="BMB29" s="21"/>
      <c r="BMC29" s="21"/>
      <c r="BMD29" s="21"/>
      <c r="BME29" s="21"/>
      <c r="BMF29" s="21"/>
      <c r="BMG29" s="21"/>
      <c r="BMH29" s="21"/>
      <c r="BMI29" s="21"/>
      <c r="BMJ29" s="21"/>
      <c r="BMK29" s="21"/>
      <c r="BML29" s="21"/>
      <c r="BMM29" s="21"/>
      <c r="BMN29" s="21"/>
      <c r="BMO29" s="21"/>
      <c r="BMP29" s="21"/>
      <c r="BMQ29" s="21"/>
      <c r="BMR29" s="21"/>
      <c r="BMS29" s="21"/>
      <c r="BMT29" s="21"/>
      <c r="BMU29" s="21"/>
      <c r="BMV29" s="21"/>
      <c r="BMW29" s="21"/>
      <c r="BMX29" s="21"/>
      <c r="BMY29" s="21"/>
      <c r="BMZ29" s="21"/>
      <c r="BNA29" s="21"/>
      <c r="BNB29" s="21"/>
      <c r="BNC29" s="21"/>
      <c r="BND29" s="21"/>
      <c r="BNE29" s="21"/>
      <c r="BNF29" s="21"/>
      <c r="BNG29" s="21"/>
      <c r="BNH29" s="21"/>
      <c r="BNI29" s="21"/>
      <c r="BNJ29" s="21"/>
      <c r="BNK29" s="21"/>
      <c r="BNL29" s="21"/>
      <c r="BNM29" s="21"/>
      <c r="BNN29" s="21"/>
      <c r="BNO29" s="21"/>
      <c r="BNP29" s="21"/>
      <c r="BNQ29" s="21"/>
      <c r="BNR29" s="21"/>
      <c r="BNS29" s="21"/>
      <c r="BNT29" s="21"/>
      <c r="BNU29" s="21"/>
      <c r="BNV29" s="21"/>
      <c r="BNW29" s="21"/>
      <c r="BNX29" s="21"/>
      <c r="BNY29" s="21"/>
      <c r="BNZ29" s="21"/>
      <c r="BOA29" s="21"/>
      <c r="BOB29" s="21"/>
      <c r="BOC29" s="21"/>
      <c r="BOD29" s="21"/>
      <c r="BOE29" s="21"/>
      <c r="BOF29" s="21"/>
      <c r="BOG29" s="21"/>
      <c r="BOH29" s="21"/>
      <c r="BOI29" s="21"/>
      <c r="BOJ29" s="21"/>
      <c r="BOK29" s="21"/>
      <c r="BOL29" s="21"/>
      <c r="BOM29" s="21"/>
      <c r="BON29" s="21"/>
      <c r="BOO29" s="21"/>
      <c r="BOP29" s="21"/>
      <c r="BOQ29" s="21"/>
      <c r="BOR29" s="21"/>
      <c r="BOS29" s="21"/>
      <c r="BOT29" s="21"/>
      <c r="BOU29" s="21"/>
      <c r="BOV29" s="21"/>
      <c r="BOW29" s="21"/>
      <c r="BOX29" s="21"/>
      <c r="BOY29" s="21"/>
      <c r="BOZ29" s="21"/>
      <c r="BPA29" s="21"/>
      <c r="BPB29" s="21"/>
      <c r="BPC29" s="21"/>
      <c r="BPD29" s="21"/>
      <c r="BPE29" s="21"/>
      <c r="BPF29" s="21"/>
      <c r="BPG29" s="21"/>
      <c r="BPH29" s="21"/>
      <c r="BPI29" s="21"/>
      <c r="BPJ29" s="21"/>
      <c r="BPK29" s="21"/>
      <c r="BPL29" s="21"/>
      <c r="BPM29" s="21"/>
      <c r="BPN29" s="21"/>
      <c r="BPO29" s="21"/>
      <c r="BPP29" s="21"/>
      <c r="BPQ29" s="21"/>
      <c r="BPR29" s="21"/>
      <c r="BPS29" s="21"/>
      <c r="BPT29" s="21"/>
      <c r="BPU29" s="21"/>
      <c r="BPV29" s="21"/>
      <c r="BPW29" s="21"/>
      <c r="BPX29" s="21"/>
      <c r="BPY29" s="21"/>
      <c r="BPZ29" s="21"/>
      <c r="BQA29" s="21"/>
      <c r="BQB29" s="21"/>
      <c r="BQC29" s="21"/>
      <c r="BQD29" s="21"/>
      <c r="BQE29" s="21"/>
      <c r="BQF29" s="21"/>
      <c r="BQG29" s="21"/>
      <c r="BQH29" s="21"/>
      <c r="BQI29" s="21"/>
      <c r="BQJ29" s="21"/>
      <c r="BQK29" s="21"/>
      <c r="BQL29" s="21"/>
      <c r="BQM29" s="21"/>
      <c r="BQN29" s="21"/>
      <c r="BQO29" s="21"/>
      <c r="BQP29" s="21"/>
      <c r="BQQ29" s="21"/>
      <c r="BQR29" s="21"/>
      <c r="BQS29" s="21"/>
      <c r="BQT29" s="21"/>
      <c r="BQU29" s="21"/>
      <c r="BQV29" s="21"/>
      <c r="BQW29" s="21"/>
      <c r="BQX29" s="21"/>
      <c r="BQY29" s="21"/>
      <c r="BQZ29" s="21"/>
      <c r="BRA29" s="21"/>
      <c r="BRB29" s="21"/>
      <c r="BRC29" s="21"/>
      <c r="BRD29" s="21"/>
      <c r="BRE29" s="21"/>
      <c r="BRF29" s="21"/>
      <c r="BRG29" s="21"/>
      <c r="BRH29" s="21"/>
      <c r="BRI29" s="21"/>
      <c r="BRJ29" s="21"/>
      <c r="BRK29" s="21"/>
      <c r="BRL29" s="21"/>
      <c r="BRM29" s="21"/>
      <c r="BRN29" s="21"/>
      <c r="BRO29" s="21"/>
      <c r="BRP29" s="21"/>
      <c r="BRQ29" s="21"/>
      <c r="BRR29" s="21"/>
      <c r="BRS29" s="21"/>
      <c r="BRT29" s="21"/>
      <c r="BRU29" s="21"/>
      <c r="BRV29" s="21"/>
      <c r="BRW29" s="21"/>
      <c r="BRX29" s="21"/>
      <c r="BRY29" s="21"/>
      <c r="BRZ29" s="21"/>
      <c r="BSA29" s="21"/>
      <c r="BSB29" s="21"/>
      <c r="BSC29" s="21"/>
      <c r="BSD29" s="21"/>
      <c r="BSE29" s="21"/>
      <c r="BSF29" s="21"/>
      <c r="BSG29" s="21"/>
      <c r="BSH29" s="21"/>
      <c r="BSI29" s="21"/>
      <c r="BSJ29" s="21"/>
      <c r="BSK29" s="21"/>
      <c r="BSL29" s="21"/>
      <c r="BSM29" s="21"/>
      <c r="BSN29" s="21"/>
      <c r="BSO29" s="21"/>
      <c r="BSP29" s="21"/>
      <c r="BSQ29" s="21"/>
      <c r="BSR29" s="21"/>
      <c r="BSS29" s="21"/>
      <c r="BST29" s="21"/>
      <c r="BSU29" s="21"/>
      <c r="BSV29" s="21"/>
      <c r="BSW29" s="21"/>
      <c r="BSX29" s="21"/>
      <c r="BSY29" s="21"/>
      <c r="BSZ29" s="21"/>
      <c r="BTA29" s="21"/>
      <c r="BTB29" s="21"/>
      <c r="BTC29" s="21"/>
      <c r="BTD29" s="21"/>
      <c r="BTE29" s="21"/>
      <c r="BTF29" s="21"/>
      <c r="BTG29" s="21"/>
      <c r="BTH29" s="21"/>
      <c r="BTI29" s="21"/>
      <c r="BTJ29" s="21"/>
      <c r="BTK29" s="21"/>
      <c r="BTL29" s="21"/>
      <c r="BTM29" s="21"/>
      <c r="BTN29" s="21"/>
      <c r="BTO29" s="21"/>
      <c r="BTP29" s="21"/>
      <c r="BTQ29" s="21"/>
      <c r="BTR29" s="21"/>
      <c r="BTS29" s="21"/>
      <c r="BTT29" s="21"/>
      <c r="BTU29" s="21"/>
      <c r="BTV29" s="21"/>
      <c r="BTW29" s="21"/>
      <c r="BTX29" s="21"/>
      <c r="BTY29" s="21"/>
      <c r="BTZ29" s="21"/>
      <c r="BUA29" s="21"/>
      <c r="BUB29" s="21"/>
      <c r="BUC29" s="21"/>
      <c r="BUD29" s="21"/>
      <c r="BUE29" s="21"/>
      <c r="BUF29" s="21"/>
      <c r="BUG29" s="21"/>
      <c r="BUH29" s="21"/>
      <c r="BUI29" s="21"/>
      <c r="BUJ29" s="21"/>
      <c r="BUK29" s="21"/>
      <c r="BUL29" s="21"/>
      <c r="BUM29" s="21"/>
      <c r="BUN29" s="21"/>
      <c r="BUO29" s="21"/>
      <c r="BUP29" s="21"/>
      <c r="BUQ29" s="21"/>
      <c r="BUR29" s="21"/>
      <c r="BUS29" s="21"/>
      <c r="BUT29" s="21"/>
      <c r="BUU29" s="21"/>
      <c r="BUV29" s="21"/>
      <c r="BUW29" s="21"/>
      <c r="BUX29" s="21"/>
      <c r="BUY29" s="21"/>
      <c r="BUZ29" s="21"/>
      <c r="BVA29" s="21"/>
      <c r="BVB29" s="21"/>
      <c r="BVC29" s="21"/>
      <c r="BVD29" s="21"/>
      <c r="BVE29" s="21"/>
      <c r="BVF29" s="21"/>
      <c r="BVG29" s="21"/>
      <c r="BVH29" s="21"/>
      <c r="BVI29" s="21"/>
      <c r="BVJ29" s="21"/>
      <c r="BVK29" s="21"/>
      <c r="BVL29" s="21"/>
      <c r="BVM29" s="21"/>
      <c r="BVN29" s="21"/>
      <c r="BVO29" s="21"/>
      <c r="BVP29" s="21"/>
      <c r="BVQ29" s="21"/>
      <c r="BVR29" s="21"/>
      <c r="BVS29" s="21"/>
      <c r="BVT29" s="21"/>
      <c r="BVU29" s="21"/>
      <c r="BVV29" s="21"/>
      <c r="BVW29" s="21"/>
      <c r="BVX29" s="21"/>
      <c r="BVY29" s="21"/>
      <c r="BVZ29" s="21"/>
      <c r="BWA29" s="21"/>
      <c r="BWB29" s="21"/>
      <c r="BWC29" s="21"/>
      <c r="BWD29" s="21"/>
      <c r="BWE29" s="21"/>
      <c r="BWF29" s="21"/>
      <c r="BWG29" s="21"/>
      <c r="BWH29" s="21"/>
      <c r="BWI29" s="21"/>
      <c r="BWJ29" s="21"/>
      <c r="BWK29" s="21"/>
      <c r="BWL29" s="21"/>
      <c r="BWM29" s="21"/>
      <c r="BWN29" s="21"/>
      <c r="BWO29" s="21"/>
      <c r="BWP29" s="21"/>
      <c r="BWQ29" s="21"/>
      <c r="BWR29" s="21"/>
      <c r="BWS29" s="21"/>
      <c r="BWT29" s="21"/>
      <c r="BWU29" s="21"/>
      <c r="BWV29" s="21"/>
      <c r="BWW29" s="21"/>
      <c r="BWX29" s="21"/>
      <c r="BWY29" s="21"/>
      <c r="BWZ29" s="21"/>
      <c r="BXA29" s="21"/>
      <c r="BXB29" s="21"/>
      <c r="BXC29" s="21"/>
      <c r="BXD29" s="21"/>
      <c r="BXE29" s="21"/>
      <c r="BXF29" s="21"/>
      <c r="BXG29" s="21"/>
      <c r="BXH29" s="21"/>
      <c r="BXI29" s="21"/>
      <c r="BXJ29" s="21"/>
      <c r="BXK29" s="21"/>
      <c r="BXL29" s="21"/>
      <c r="BXM29" s="21"/>
      <c r="BXN29" s="21"/>
      <c r="BXO29" s="21"/>
      <c r="BXP29" s="21"/>
      <c r="BXQ29" s="21"/>
      <c r="BXR29" s="21"/>
      <c r="BXS29" s="21"/>
      <c r="BXT29" s="21"/>
      <c r="BXU29" s="21"/>
      <c r="BXV29" s="21"/>
      <c r="BXW29" s="21"/>
      <c r="BXX29" s="21"/>
      <c r="BXY29" s="21"/>
      <c r="BXZ29" s="21"/>
      <c r="BYA29" s="21"/>
      <c r="BYB29" s="21"/>
      <c r="BYC29" s="21"/>
      <c r="BYD29" s="21"/>
      <c r="BYE29" s="21"/>
      <c r="BYF29" s="21"/>
      <c r="BYG29" s="21"/>
      <c r="BYH29" s="21"/>
      <c r="BYI29" s="21"/>
      <c r="BYJ29" s="21"/>
      <c r="BYK29" s="21"/>
      <c r="BYL29" s="21"/>
      <c r="BYM29" s="21"/>
      <c r="BYN29" s="21"/>
      <c r="BYO29" s="21"/>
      <c r="BYP29" s="21"/>
      <c r="BYQ29" s="21"/>
      <c r="BYR29" s="21"/>
      <c r="BYS29" s="21"/>
      <c r="BYT29" s="21"/>
      <c r="BYU29" s="21"/>
      <c r="BYV29" s="21"/>
      <c r="BYW29" s="21"/>
      <c r="BYX29" s="21"/>
      <c r="BYY29" s="21"/>
      <c r="BYZ29" s="21"/>
      <c r="BZA29" s="21"/>
      <c r="BZB29" s="21"/>
      <c r="BZC29" s="21"/>
      <c r="BZD29" s="21"/>
      <c r="BZE29" s="21"/>
      <c r="BZF29" s="21"/>
      <c r="BZG29" s="21"/>
      <c r="BZH29" s="21"/>
      <c r="BZI29" s="21"/>
      <c r="BZJ29" s="21"/>
      <c r="BZK29" s="21"/>
      <c r="BZL29" s="21"/>
      <c r="BZM29" s="21"/>
      <c r="BZN29" s="21"/>
      <c r="BZO29" s="21"/>
      <c r="BZP29" s="21"/>
      <c r="BZQ29" s="21"/>
      <c r="BZR29" s="21"/>
      <c r="BZS29" s="21"/>
      <c r="BZT29" s="21"/>
      <c r="BZU29" s="21"/>
      <c r="BZV29" s="21"/>
      <c r="BZW29" s="21"/>
      <c r="BZX29" s="21"/>
      <c r="BZY29" s="21"/>
      <c r="BZZ29" s="21"/>
      <c r="CAA29" s="21"/>
      <c r="CAB29" s="21"/>
      <c r="CAC29" s="21"/>
      <c r="CAD29" s="21"/>
      <c r="CAE29" s="21"/>
      <c r="CAF29" s="21"/>
      <c r="CAG29" s="21"/>
      <c r="CAH29" s="21"/>
      <c r="CAI29" s="21"/>
      <c r="CAJ29" s="21"/>
      <c r="CAK29" s="21"/>
      <c r="CAL29" s="21"/>
      <c r="CAM29" s="21"/>
      <c r="CAN29" s="21"/>
      <c r="CAO29" s="21"/>
      <c r="CAP29" s="21"/>
      <c r="CAQ29" s="21"/>
      <c r="CAR29" s="21"/>
      <c r="CAS29" s="21"/>
      <c r="CAT29" s="21"/>
      <c r="CAU29" s="21"/>
      <c r="CAV29" s="21"/>
      <c r="CAW29" s="21"/>
      <c r="CAX29" s="21"/>
      <c r="CAY29" s="21"/>
      <c r="CAZ29" s="21"/>
      <c r="CBA29" s="21"/>
      <c r="CBB29" s="21"/>
      <c r="CBC29" s="21"/>
      <c r="CBD29" s="21"/>
      <c r="CBE29" s="21"/>
      <c r="CBF29" s="21"/>
      <c r="CBG29" s="21"/>
      <c r="CBH29" s="21"/>
      <c r="CBI29" s="21"/>
      <c r="CBJ29" s="21"/>
      <c r="CBK29" s="21"/>
      <c r="CBL29" s="21"/>
      <c r="CBM29" s="21"/>
      <c r="CBN29" s="21"/>
      <c r="CBO29" s="21"/>
      <c r="CBP29" s="21"/>
      <c r="CBQ29" s="21"/>
      <c r="CBR29" s="21"/>
      <c r="CBS29" s="21"/>
      <c r="CBT29" s="21"/>
      <c r="CBU29" s="21"/>
      <c r="CBV29" s="21"/>
      <c r="CBW29" s="21"/>
      <c r="CBX29" s="21"/>
      <c r="CBY29" s="21"/>
      <c r="CBZ29" s="21"/>
      <c r="CCA29" s="21"/>
      <c r="CCB29" s="21"/>
      <c r="CCC29" s="21"/>
      <c r="CCD29" s="21"/>
      <c r="CCE29" s="21"/>
      <c r="CCF29" s="21"/>
      <c r="CCG29" s="21"/>
      <c r="CCH29" s="21"/>
      <c r="CCI29" s="21"/>
      <c r="CCJ29" s="21"/>
      <c r="CCK29" s="21"/>
      <c r="CCL29" s="21"/>
      <c r="CCM29" s="21"/>
      <c r="CCN29" s="21"/>
      <c r="CCO29" s="21"/>
      <c r="CCP29" s="21"/>
      <c r="CCQ29" s="21"/>
      <c r="CCR29" s="21"/>
      <c r="CCS29" s="21"/>
      <c r="CCT29" s="21"/>
      <c r="CCU29" s="21"/>
      <c r="CCV29" s="21"/>
      <c r="CCW29" s="21"/>
      <c r="CCX29" s="21"/>
      <c r="CCY29" s="21"/>
      <c r="CCZ29" s="21"/>
      <c r="CDA29" s="21"/>
      <c r="CDB29" s="21"/>
      <c r="CDC29" s="21"/>
      <c r="CDD29" s="21"/>
      <c r="CDE29" s="21"/>
      <c r="CDF29" s="21"/>
      <c r="CDG29" s="21"/>
      <c r="CDH29" s="21"/>
      <c r="CDI29" s="21"/>
      <c r="CDJ29" s="21"/>
      <c r="CDK29" s="21"/>
      <c r="CDL29" s="21"/>
      <c r="CDM29" s="21"/>
      <c r="CDN29" s="21"/>
      <c r="CDO29" s="21"/>
      <c r="CDP29" s="21"/>
      <c r="CDQ29" s="21"/>
      <c r="CDR29" s="21"/>
      <c r="CDS29" s="21"/>
      <c r="CDT29" s="21"/>
      <c r="CDU29" s="21"/>
      <c r="CDV29" s="21"/>
      <c r="CDW29" s="21"/>
      <c r="CDX29" s="21"/>
      <c r="CDY29" s="21"/>
      <c r="CDZ29" s="21"/>
      <c r="CEA29" s="21"/>
      <c r="CEB29" s="21"/>
      <c r="CEC29" s="21"/>
      <c r="CED29" s="21"/>
      <c r="CEE29" s="21"/>
      <c r="CEF29" s="21"/>
      <c r="CEG29" s="21"/>
      <c r="CEH29" s="21"/>
      <c r="CEI29" s="21"/>
      <c r="CEJ29" s="21"/>
      <c r="CEK29" s="21"/>
      <c r="CEL29" s="21"/>
      <c r="CEM29" s="21"/>
      <c r="CEN29" s="21"/>
      <c r="CEO29" s="21"/>
      <c r="CEP29" s="21"/>
      <c r="CEQ29" s="21"/>
      <c r="CER29" s="21"/>
      <c r="CES29" s="21"/>
      <c r="CET29" s="21"/>
      <c r="CEU29" s="21"/>
      <c r="CEV29" s="21"/>
      <c r="CEW29" s="21"/>
      <c r="CEX29" s="21"/>
      <c r="CEY29" s="21"/>
      <c r="CEZ29" s="21"/>
      <c r="CFA29" s="21"/>
      <c r="CFB29" s="21"/>
      <c r="CFC29" s="21"/>
      <c r="CFD29" s="21"/>
      <c r="CFE29" s="21"/>
      <c r="CFF29" s="21"/>
      <c r="CFG29" s="21"/>
      <c r="CFH29" s="21"/>
      <c r="CFI29" s="21"/>
      <c r="CFJ29" s="21"/>
      <c r="CFK29" s="21"/>
      <c r="CFL29" s="21"/>
      <c r="CFM29" s="21"/>
      <c r="CFN29" s="21"/>
      <c r="CFO29" s="21"/>
      <c r="CFP29" s="21"/>
      <c r="CFQ29" s="21"/>
      <c r="CFR29" s="21"/>
      <c r="CFS29" s="21"/>
      <c r="CFT29" s="21"/>
      <c r="CFU29" s="21"/>
      <c r="CFV29" s="21"/>
      <c r="CFW29" s="21"/>
      <c r="CFX29" s="21"/>
      <c r="CFY29" s="21"/>
      <c r="CFZ29" s="21"/>
      <c r="CGA29" s="21"/>
      <c r="CGB29" s="21"/>
      <c r="CGC29" s="21"/>
      <c r="CGD29" s="21"/>
      <c r="CGE29" s="21"/>
      <c r="CGF29" s="21"/>
      <c r="CGG29" s="21"/>
      <c r="CGH29" s="21"/>
      <c r="CGI29" s="21"/>
      <c r="CGJ29" s="21"/>
      <c r="CGK29" s="21"/>
      <c r="CGL29" s="21"/>
      <c r="CGM29" s="21"/>
      <c r="CGN29" s="21"/>
      <c r="CGO29" s="21"/>
      <c r="CGP29" s="21"/>
      <c r="CGQ29" s="21"/>
      <c r="CGR29" s="21"/>
      <c r="CGS29" s="21"/>
      <c r="CGT29" s="21"/>
      <c r="CGU29" s="21"/>
      <c r="CGV29" s="21"/>
      <c r="CGW29" s="21"/>
      <c r="CGX29" s="21"/>
      <c r="CGY29" s="21"/>
      <c r="CGZ29" s="21"/>
      <c r="CHA29" s="21"/>
      <c r="CHB29" s="21"/>
      <c r="CHC29" s="21"/>
      <c r="CHD29" s="21"/>
      <c r="CHE29" s="21"/>
      <c r="CHF29" s="21"/>
      <c r="CHG29" s="21"/>
      <c r="CHH29" s="21"/>
      <c r="CHI29" s="21"/>
      <c r="CHJ29" s="21"/>
      <c r="CHK29" s="21"/>
      <c r="CHL29" s="21"/>
      <c r="CHM29" s="21"/>
      <c r="CHN29" s="21"/>
      <c r="CHO29" s="21"/>
      <c r="CHP29" s="21"/>
      <c r="CHQ29" s="21"/>
      <c r="CHR29" s="21"/>
      <c r="CHS29" s="21"/>
      <c r="CHT29" s="21"/>
      <c r="CHU29" s="21"/>
      <c r="CHV29" s="21"/>
      <c r="CHW29" s="21"/>
      <c r="CHX29" s="21"/>
      <c r="CHY29" s="21"/>
      <c r="CHZ29" s="21"/>
      <c r="CIA29" s="21"/>
      <c r="CIB29" s="21"/>
      <c r="CIC29" s="21"/>
      <c r="CID29" s="21"/>
      <c r="CIE29" s="21"/>
      <c r="CIF29" s="21"/>
      <c r="CIG29" s="21"/>
      <c r="CIH29" s="21"/>
      <c r="CII29" s="21"/>
      <c r="CIJ29" s="21"/>
      <c r="CIK29" s="21"/>
      <c r="CIL29" s="21"/>
      <c r="CIM29" s="21"/>
      <c r="CIN29" s="21"/>
      <c r="CIO29" s="21"/>
      <c r="CIP29" s="21"/>
      <c r="CIQ29" s="21"/>
      <c r="CIR29" s="21"/>
      <c r="CIS29" s="21"/>
      <c r="CIT29" s="21"/>
      <c r="CIU29" s="21"/>
      <c r="CIV29" s="21"/>
      <c r="CIW29" s="21"/>
      <c r="CIX29" s="21"/>
      <c r="CIY29" s="21"/>
      <c r="CIZ29" s="21"/>
      <c r="CJA29" s="21"/>
      <c r="CJB29" s="21"/>
      <c r="CJC29" s="21"/>
      <c r="CJD29" s="21"/>
      <c r="CJE29" s="21"/>
      <c r="CJF29" s="21"/>
      <c r="CJG29" s="21"/>
      <c r="CJH29" s="21"/>
      <c r="CJI29" s="21"/>
      <c r="CJJ29" s="21"/>
      <c r="CJK29" s="21"/>
      <c r="CJL29" s="21"/>
      <c r="CJM29" s="21"/>
      <c r="CJN29" s="21"/>
      <c r="CJO29" s="21"/>
      <c r="CJP29" s="21"/>
      <c r="CJQ29" s="21"/>
      <c r="CJR29" s="21"/>
      <c r="CJS29" s="21"/>
      <c r="CJT29" s="21"/>
      <c r="CJU29" s="21"/>
      <c r="CJV29" s="21"/>
      <c r="CJW29" s="21"/>
      <c r="CJX29" s="21"/>
      <c r="CJY29" s="21"/>
      <c r="CJZ29" s="21"/>
      <c r="CKA29" s="21"/>
      <c r="CKB29" s="21"/>
      <c r="CKC29" s="21"/>
      <c r="CKD29" s="21"/>
      <c r="CKE29" s="21"/>
      <c r="CKF29" s="21"/>
      <c r="CKG29" s="21"/>
      <c r="CKH29" s="21"/>
      <c r="CKI29" s="21"/>
      <c r="CKJ29" s="21"/>
      <c r="CKK29" s="21"/>
      <c r="CKL29" s="21"/>
      <c r="CKM29" s="21"/>
      <c r="CKN29" s="21"/>
      <c r="CKO29" s="21"/>
      <c r="CKP29" s="21"/>
      <c r="CKQ29" s="21"/>
      <c r="CKR29" s="21"/>
      <c r="CKS29" s="21"/>
      <c r="CKT29" s="21"/>
      <c r="CKU29" s="21"/>
      <c r="CKV29" s="21"/>
      <c r="CKW29" s="21"/>
      <c r="CKX29" s="21"/>
      <c r="CKY29" s="21"/>
      <c r="CKZ29" s="21"/>
      <c r="CLA29" s="21"/>
      <c r="CLB29" s="21"/>
      <c r="CLC29" s="21"/>
      <c r="CLD29" s="21"/>
      <c r="CLE29" s="21"/>
      <c r="CLF29" s="21"/>
      <c r="CLG29" s="21"/>
      <c r="CLH29" s="21"/>
      <c r="CLI29" s="21"/>
      <c r="CLJ29" s="21"/>
      <c r="CLK29" s="21"/>
      <c r="CLL29" s="21"/>
      <c r="CLM29" s="21"/>
      <c r="CLN29" s="21"/>
      <c r="CLO29" s="21"/>
      <c r="CLP29" s="21"/>
      <c r="CLQ29" s="21"/>
      <c r="CLR29" s="21"/>
      <c r="CLS29" s="21"/>
      <c r="CLT29" s="21"/>
      <c r="CLU29" s="21"/>
      <c r="CLV29" s="21"/>
      <c r="CLW29" s="21"/>
      <c r="CLX29" s="21"/>
      <c r="CLY29" s="21"/>
      <c r="CLZ29" s="21"/>
      <c r="CMA29" s="21"/>
      <c r="CMB29" s="21"/>
      <c r="CMC29" s="21"/>
      <c r="CMD29" s="21"/>
      <c r="CME29" s="21"/>
      <c r="CMF29" s="21"/>
      <c r="CMG29" s="21"/>
      <c r="CMH29" s="21"/>
      <c r="CMI29" s="21"/>
      <c r="CMJ29" s="21"/>
      <c r="CMK29" s="21"/>
      <c r="CML29" s="21"/>
      <c r="CMM29" s="21"/>
      <c r="CMN29" s="21"/>
      <c r="CMO29" s="21"/>
      <c r="CMP29" s="21"/>
      <c r="CMQ29" s="21"/>
      <c r="CMR29" s="21"/>
      <c r="CMS29" s="21"/>
      <c r="CMT29" s="21"/>
      <c r="CMU29" s="21"/>
      <c r="CMV29" s="21"/>
      <c r="CMW29" s="21"/>
      <c r="CMX29" s="21"/>
      <c r="CMY29" s="21"/>
      <c r="CMZ29" s="21"/>
      <c r="CNA29" s="21"/>
      <c r="CNB29" s="21"/>
      <c r="CNC29" s="21"/>
      <c r="CND29" s="21"/>
      <c r="CNE29" s="21"/>
      <c r="CNF29" s="21"/>
      <c r="CNG29" s="21"/>
      <c r="CNH29" s="21"/>
      <c r="CNI29" s="21"/>
      <c r="CNJ29" s="21"/>
      <c r="CNK29" s="21"/>
      <c r="CNL29" s="21"/>
      <c r="CNM29" s="21"/>
      <c r="CNN29" s="21"/>
      <c r="CNO29" s="21"/>
      <c r="CNP29" s="21"/>
      <c r="CNQ29" s="21"/>
      <c r="CNR29" s="21"/>
      <c r="CNS29" s="21"/>
      <c r="CNT29" s="21"/>
      <c r="CNU29" s="21"/>
      <c r="CNV29" s="21"/>
      <c r="CNW29" s="21"/>
      <c r="CNX29" s="21"/>
      <c r="CNY29" s="21"/>
      <c r="CNZ29" s="21"/>
      <c r="COA29" s="21"/>
      <c r="COB29" s="21"/>
      <c r="COC29" s="21"/>
      <c r="COD29" s="21"/>
      <c r="COE29" s="21"/>
      <c r="COF29" s="21"/>
      <c r="COG29" s="21"/>
      <c r="COH29" s="21"/>
      <c r="COI29" s="21"/>
      <c r="COJ29" s="21"/>
      <c r="COK29" s="21"/>
      <c r="COL29" s="21"/>
      <c r="COM29" s="21"/>
      <c r="CON29" s="21"/>
      <c r="COO29" s="21"/>
      <c r="COP29" s="21"/>
      <c r="COQ29" s="21"/>
      <c r="COR29" s="21"/>
      <c r="COS29" s="21"/>
      <c r="COT29" s="21"/>
      <c r="COU29" s="21"/>
      <c r="COV29" s="21"/>
      <c r="COW29" s="21"/>
      <c r="COX29" s="21"/>
      <c r="COY29" s="21"/>
      <c r="COZ29" s="21"/>
      <c r="CPA29" s="21"/>
      <c r="CPB29" s="21"/>
      <c r="CPC29" s="21"/>
      <c r="CPD29" s="21"/>
      <c r="CPE29" s="21"/>
      <c r="CPF29" s="21"/>
      <c r="CPG29" s="21"/>
      <c r="CPH29" s="21"/>
      <c r="CPI29" s="21"/>
      <c r="CPJ29" s="21"/>
      <c r="CPK29" s="21"/>
      <c r="CPL29" s="21"/>
      <c r="CPM29" s="21"/>
      <c r="CPN29" s="21"/>
      <c r="CPO29" s="21"/>
      <c r="CPP29" s="21"/>
      <c r="CPQ29" s="21"/>
      <c r="CPR29" s="21"/>
      <c r="CPS29" s="21"/>
      <c r="CPT29" s="21"/>
      <c r="CPU29" s="21"/>
      <c r="CPV29" s="21"/>
      <c r="CPW29" s="21"/>
      <c r="CPX29" s="21"/>
      <c r="CPY29" s="21"/>
      <c r="CPZ29" s="21"/>
      <c r="CQA29" s="21"/>
      <c r="CQB29" s="21"/>
      <c r="CQC29" s="21"/>
      <c r="CQD29" s="21"/>
      <c r="CQE29" s="21"/>
      <c r="CQF29" s="21"/>
      <c r="CQG29" s="21"/>
      <c r="CQH29" s="21"/>
      <c r="CQI29" s="21"/>
      <c r="CQJ29" s="21"/>
      <c r="CQK29" s="21"/>
      <c r="CQL29" s="21"/>
      <c r="CQM29" s="21"/>
      <c r="CQN29" s="21"/>
      <c r="CQO29" s="21"/>
      <c r="CQP29" s="21"/>
      <c r="CQQ29" s="21"/>
      <c r="CQR29" s="21"/>
      <c r="CQS29" s="21"/>
      <c r="CQT29" s="21"/>
      <c r="CQU29" s="21"/>
      <c r="CQV29" s="21"/>
      <c r="CQW29" s="21"/>
      <c r="CQX29" s="21"/>
      <c r="CQY29" s="21"/>
      <c r="CQZ29" s="21"/>
      <c r="CRA29" s="21"/>
      <c r="CRB29" s="21"/>
      <c r="CRC29" s="21"/>
      <c r="CRD29" s="21"/>
      <c r="CRE29" s="21"/>
      <c r="CRF29" s="21"/>
      <c r="CRG29" s="21"/>
      <c r="CRH29" s="21"/>
      <c r="CRI29" s="21"/>
      <c r="CRJ29" s="21"/>
      <c r="CRK29" s="21"/>
      <c r="CRL29" s="21"/>
      <c r="CRM29" s="21"/>
      <c r="CRN29" s="21"/>
      <c r="CRO29" s="21"/>
      <c r="CRP29" s="21"/>
      <c r="CRQ29" s="21"/>
      <c r="CRR29" s="21"/>
      <c r="CRS29" s="21"/>
      <c r="CRT29" s="21"/>
      <c r="CRU29" s="21"/>
      <c r="CRV29" s="21"/>
      <c r="CRW29" s="21"/>
      <c r="CRX29" s="21"/>
      <c r="CRY29" s="21"/>
      <c r="CRZ29" s="21"/>
      <c r="CSA29" s="21"/>
      <c r="CSB29" s="21"/>
      <c r="CSC29" s="21"/>
      <c r="CSD29" s="21"/>
      <c r="CSE29" s="21"/>
      <c r="CSF29" s="21"/>
      <c r="CSG29" s="21"/>
      <c r="CSH29" s="21"/>
      <c r="CSI29" s="21"/>
      <c r="CSJ29" s="21"/>
      <c r="CSK29" s="21"/>
      <c r="CSL29" s="21"/>
      <c r="CSM29" s="21"/>
      <c r="CSN29" s="21"/>
      <c r="CSO29" s="21"/>
      <c r="CSP29" s="21"/>
      <c r="CSQ29" s="21"/>
      <c r="CSR29" s="21"/>
      <c r="CSS29" s="21"/>
      <c r="CST29" s="21"/>
      <c r="CSU29" s="21"/>
      <c r="CSV29" s="21"/>
      <c r="CSW29" s="21"/>
      <c r="CSX29" s="21"/>
      <c r="CSY29" s="21"/>
      <c r="CSZ29" s="21"/>
      <c r="CTA29" s="21"/>
      <c r="CTB29" s="21"/>
      <c r="CTC29" s="21"/>
      <c r="CTD29" s="21"/>
      <c r="CTE29" s="21"/>
      <c r="CTF29" s="21"/>
      <c r="CTG29" s="21"/>
      <c r="CTH29" s="21"/>
      <c r="CTI29" s="21"/>
      <c r="CTJ29" s="21"/>
      <c r="CTK29" s="21"/>
      <c r="CTL29" s="21"/>
      <c r="CTM29" s="21"/>
      <c r="CTN29" s="21"/>
      <c r="CTO29" s="21"/>
      <c r="CTP29" s="21"/>
      <c r="CTQ29" s="21"/>
      <c r="CTR29" s="21"/>
      <c r="CTS29" s="21"/>
      <c r="CTT29" s="21"/>
      <c r="CTU29" s="21"/>
      <c r="CTV29" s="21"/>
      <c r="CTW29" s="21"/>
      <c r="CTX29" s="21"/>
      <c r="CTY29" s="21"/>
      <c r="CTZ29" s="21"/>
      <c r="CUA29" s="21"/>
      <c r="CUB29" s="21"/>
      <c r="CUC29" s="21"/>
      <c r="CUD29" s="21"/>
      <c r="CUE29" s="21"/>
      <c r="CUF29" s="21"/>
      <c r="CUG29" s="21"/>
      <c r="CUH29" s="21"/>
      <c r="CUI29" s="21"/>
      <c r="CUJ29" s="21"/>
      <c r="CUK29" s="21"/>
      <c r="CUL29" s="21"/>
      <c r="CUM29" s="21"/>
      <c r="CUN29" s="21"/>
      <c r="CUO29" s="21"/>
      <c r="CUP29" s="21"/>
      <c r="CUQ29" s="21"/>
      <c r="CUR29" s="21"/>
      <c r="CUS29" s="21"/>
      <c r="CUT29" s="21"/>
      <c r="CUU29" s="21"/>
      <c r="CUV29" s="21"/>
      <c r="CUW29" s="21"/>
      <c r="CUX29" s="21"/>
      <c r="CUY29" s="21"/>
      <c r="CUZ29" s="21"/>
      <c r="CVA29" s="21"/>
      <c r="CVB29" s="21"/>
      <c r="CVC29" s="21"/>
      <c r="CVD29" s="21"/>
      <c r="CVE29" s="21"/>
      <c r="CVF29" s="21"/>
      <c r="CVG29" s="21"/>
      <c r="CVH29" s="21"/>
      <c r="CVI29" s="21"/>
      <c r="CVJ29" s="21"/>
      <c r="CVK29" s="21"/>
      <c r="CVL29" s="21"/>
      <c r="CVM29" s="21"/>
      <c r="CVN29" s="21"/>
      <c r="CVO29" s="21"/>
      <c r="CVP29" s="21"/>
      <c r="CVQ29" s="21"/>
      <c r="CVR29" s="21"/>
      <c r="CVS29" s="21"/>
      <c r="CVT29" s="21"/>
      <c r="CVU29" s="21"/>
      <c r="CVV29" s="21"/>
      <c r="CVW29" s="21"/>
      <c r="CVX29" s="21"/>
      <c r="CVY29" s="21"/>
      <c r="CVZ29" s="21"/>
      <c r="CWA29" s="21"/>
      <c r="CWB29" s="21"/>
      <c r="CWC29" s="21"/>
      <c r="CWD29" s="21"/>
      <c r="CWE29" s="21"/>
      <c r="CWF29" s="21"/>
      <c r="CWG29" s="21"/>
      <c r="CWH29" s="21"/>
      <c r="CWI29" s="21"/>
      <c r="CWJ29" s="21"/>
      <c r="CWK29" s="21"/>
      <c r="CWL29" s="21"/>
      <c r="CWM29" s="21"/>
      <c r="CWN29" s="21"/>
      <c r="CWO29" s="21"/>
      <c r="CWP29" s="21"/>
      <c r="CWQ29" s="21"/>
      <c r="CWR29" s="21"/>
      <c r="CWS29" s="21"/>
      <c r="CWT29" s="21"/>
      <c r="CWU29" s="21"/>
      <c r="CWV29" s="21"/>
      <c r="CWW29" s="21"/>
      <c r="CWX29" s="21"/>
      <c r="CWY29" s="21"/>
      <c r="CWZ29" s="21"/>
      <c r="CXA29" s="21"/>
      <c r="CXB29" s="21"/>
      <c r="CXC29" s="21"/>
      <c r="CXD29" s="21"/>
      <c r="CXE29" s="21"/>
      <c r="CXF29" s="21"/>
      <c r="CXG29" s="21"/>
      <c r="CXH29" s="21"/>
      <c r="CXI29" s="21"/>
      <c r="CXJ29" s="21"/>
      <c r="CXK29" s="21"/>
      <c r="CXL29" s="21"/>
      <c r="CXM29" s="21"/>
      <c r="CXN29" s="21"/>
      <c r="CXO29" s="21"/>
      <c r="CXP29" s="21"/>
      <c r="CXQ29" s="21"/>
      <c r="CXR29" s="21"/>
      <c r="CXS29" s="21"/>
      <c r="CXT29" s="21"/>
      <c r="CXU29" s="21"/>
      <c r="CXV29" s="21"/>
      <c r="CXW29" s="21"/>
      <c r="CXX29" s="21"/>
      <c r="CXY29" s="21"/>
      <c r="CXZ29" s="21"/>
      <c r="CYA29" s="21"/>
      <c r="CYB29" s="21"/>
      <c r="CYC29" s="21"/>
      <c r="CYD29" s="21"/>
      <c r="CYE29" s="21"/>
      <c r="CYF29" s="21"/>
      <c r="CYG29" s="21"/>
      <c r="CYH29" s="21"/>
      <c r="CYI29" s="21"/>
      <c r="CYJ29" s="21"/>
      <c r="CYK29" s="21"/>
      <c r="CYL29" s="21"/>
      <c r="CYM29" s="21"/>
      <c r="CYN29" s="21"/>
      <c r="CYO29" s="21"/>
      <c r="CYP29" s="21"/>
      <c r="CYQ29" s="21"/>
      <c r="CYR29" s="21"/>
      <c r="CYS29" s="21"/>
      <c r="CYT29" s="21"/>
      <c r="CYU29" s="21"/>
      <c r="CYV29" s="21"/>
      <c r="CYW29" s="21"/>
      <c r="CYX29" s="21"/>
      <c r="CYY29" s="21"/>
      <c r="CYZ29" s="21"/>
      <c r="CZA29" s="21"/>
      <c r="CZB29" s="21"/>
      <c r="CZC29" s="21"/>
      <c r="CZD29" s="21"/>
      <c r="CZE29" s="21"/>
      <c r="CZF29" s="21"/>
      <c r="CZG29" s="21"/>
      <c r="CZH29" s="21"/>
      <c r="CZI29" s="21"/>
      <c r="CZJ29" s="21"/>
      <c r="CZK29" s="21"/>
      <c r="CZL29" s="21"/>
      <c r="CZM29" s="21"/>
      <c r="CZN29" s="21"/>
      <c r="CZO29" s="21"/>
      <c r="CZP29" s="21"/>
      <c r="CZQ29" s="21"/>
      <c r="CZR29" s="21"/>
      <c r="CZS29" s="21"/>
      <c r="CZT29" s="21"/>
      <c r="CZU29" s="21"/>
      <c r="CZV29" s="21"/>
      <c r="CZW29" s="21"/>
      <c r="CZX29" s="21"/>
      <c r="CZY29" s="21"/>
      <c r="CZZ29" s="21"/>
      <c r="DAA29" s="21"/>
      <c r="DAB29" s="21"/>
      <c r="DAC29" s="21"/>
      <c r="DAD29" s="21"/>
      <c r="DAE29" s="21"/>
      <c r="DAF29" s="21"/>
      <c r="DAG29" s="21"/>
      <c r="DAH29" s="21"/>
      <c r="DAI29" s="21"/>
      <c r="DAJ29" s="21"/>
      <c r="DAK29" s="21"/>
      <c r="DAL29" s="21"/>
      <c r="DAM29" s="21"/>
      <c r="DAN29" s="21"/>
      <c r="DAO29" s="21"/>
      <c r="DAP29" s="21"/>
      <c r="DAQ29" s="21"/>
      <c r="DAR29" s="21"/>
      <c r="DAS29" s="21"/>
      <c r="DAT29" s="21"/>
      <c r="DAU29" s="21"/>
      <c r="DAV29" s="21"/>
      <c r="DAW29" s="21"/>
      <c r="DAX29" s="21"/>
      <c r="DAY29" s="21"/>
      <c r="DAZ29" s="21"/>
      <c r="DBA29" s="21"/>
      <c r="DBB29" s="21"/>
      <c r="DBC29" s="21"/>
      <c r="DBD29" s="21"/>
      <c r="DBE29" s="21"/>
      <c r="DBF29" s="21"/>
      <c r="DBG29" s="21"/>
      <c r="DBH29" s="21"/>
      <c r="DBI29" s="21"/>
      <c r="DBJ29" s="21"/>
      <c r="DBK29" s="21"/>
      <c r="DBL29" s="21"/>
      <c r="DBM29" s="21"/>
      <c r="DBN29" s="21"/>
      <c r="DBO29" s="21"/>
      <c r="DBP29" s="21"/>
      <c r="DBQ29" s="21"/>
      <c r="DBR29" s="21"/>
      <c r="DBS29" s="21"/>
      <c r="DBT29" s="21"/>
      <c r="DBU29" s="21"/>
      <c r="DBV29" s="21"/>
      <c r="DBW29" s="21"/>
      <c r="DBX29" s="21"/>
      <c r="DBY29" s="21"/>
      <c r="DBZ29" s="21"/>
      <c r="DCA29" s="21"/>
      <c r="DCB29" s="21"/>
      <c r="DCC29" s="21"/>
      <c r="DCD29" s="21"/>
      <c r="DCE29" s="21"/>
      <c r="DCF29" s="21"/>
      <c r="DCG29" s="21"/>
      <c r="DCH29" s="21"/>
      <c r="DCI29" s="21"/>
      <c r="DCJ29" s="21"/>
      <c r="DCK29" s="21"/>
      <c r="DCL29" s="21"/>
      <c r="DCM29" s="21"/>
      <c r="DCN29" s="21"/>
      <c r="DCO29" s="21"/>
      <c r="DCP29" s="21"/>
      <c r="DCQ29" s="21"/>
      <c r="DCR29" s="21"/>
      <c r="DCS29" s="21"/>
      <c r="DCT29" s="21"/>
      <c r="DCU29" s="21"/>
      <c r="DCV29" s="21"/>
      <c r="DCW29" s="21"/>
      <c r="DCX29" s="21"/>
      <c r="DCY29" s="21"/>
      <c r="DCZ29" s="21"/>
      <c r="DDA29" s="21"/>
      <c r="DDB29" s="21"/>
      <c r="DDC29" s="21"/>
      <c r="DDD29" s="21"/>
      <c r="DDE29" s="21"/>
      <c r="DDF29" s="21"/>
      <c r="DDG29" s="21"/>
      <c r="DDH29" s="21"/>
      <c r="DDI29" s="21"/>
      <c r="DDJ29" s="21"/>
      <c r="DDK29" s="21"/>
      <c r="DDL29" s="21"/>
      <c r="DDM29" s="21"/>
      <c r="DDN29" s="21"/>
      <c r="DDO29" s="21"/>
      <c r="DDP29" s="21"/>
      <c r="DDQ29" s="21"/>
      <c r="DDR29" s="21"/>
      <c r="DDS29" s="21"/>
      <c r="DDT29" s="21"/>
      <c r="DDU29" s="21"/>
      <c r="DDV29" s="21"/>
      <c r="DDW29" s="21"/>
      <c r="DDX29" s="21"/>
      <c r="DDY29" s="21"/>
      <c r="DDZ29" s="21"/>
      <c r="DEA29" s="21"/>
      <c r="DEB29" s="21"/>
      <c r="DEC29" s="21"/>
      <c r="DED29" s="21"/>
      <c r="DEE29" s="21"/>
      <c r="DEF29" s="21"/>
      <c r="DEG29" s="21"/>
      <c r="DEH29" s="21"/>
      <c r="DEI29" s="21"/>
      <c r="DEJ29" s="21"/>
      <c r="DEK29" s="21"/>
      <c r="DEL29" s="21"/>
      <c r="DEM29" s="21"/>
      <c r="DEN29" s="21"/>
      <c r="DEO29" s="21"/>
      <c r="DEP29" s="21"/>
      <c r="DEQ29" s="21"/>
      <c r="DER29" s="21"/>
      <c r="DES29" s="21"/>
      <c r="DET29" s="21"/>
      <c r="DEU29" s="21"/>
      <c r="DEV29" s="21"/>
      <c r="DEW29" s="21"/>
      <c r="DEX29" s="21"/>
      <c r="DEY29" s="21"/>
      <c r="DEZ29" s="21"/>
      <c r="DFA29" s="21"/>
      <c r="DFB29" s="21"/>
      <c r="DFC29" s="21"/>
      <c r="DFD29" s="21"/>
      <c r="DFE29" s="21"/>
      <c r="DFF29" s="21"/>
      <c r="DFG29" s="21"/>
      <c r="DFH29" s="21"/>
      <c r="DFI29" s="21"/>
      <c r="DFJ29" s="21"/>
      <c r="DFK29" s="21"/>
      <c r="DFL29" s="21"/>
      <c r="DFM29" s="21"/>
      <c r="DFN29" s="21"/>
      <c r="DFO29" s="21"/>
      <c r="DFP29" s="21"/>
      <c r="DFQ29" s="21"/>
      <c r="DFR29" s="21"/>
      <c r="DFS29" s="21"/>
      <c r="DFT29" s="21"/>
      <c r="DFU29" s="21"/>
      <c r="DFV29" s="21"/>
      <c r="DFW29" s="21"/>
      <c r="DFX29" s="21"/>
      <c r="DFY29" s="21"/>
      <c r="DFZ29" s="21"/>
      <c r="DGA29" s="21"/>
      <c r="DGB29" s="21"/>
      <c r="DGC29" s="21"/>
      <c r="DGD29" s="21"/>
      <c r="DGE29" s="21"/>
      <c r="DGF29" s="21"/>
      <c r="DGG29" s="21"/>
      <c r="DGH29" s="21"/>
      <c r="DGI29" s="21"/>
      <c r="DGJ29" s="21"/>
      <c r="DGK29" s="21"/>
      <c r="DGL29" s="21"/>
      <c r="DGM29" s="21"/>
      <c r="DGN29" s="21"/>
      <c r="DGO29" s="21"/>
      <c r="DGP29" s="21"/>
      <c r="DGQ29" s="21"/>
      <c r="DGR29" s="21"/>
      <c r="DGS29" s="21"/>
      <c r="DGT29" s="21"/>
      <c r="DGU29" s="21"/>
      <c r="DGV29" s="21"/>
      <c r="DGW29" s="21"/>
      <c r="DGX29" s="21"/>
      <c r="DGY29" s="21"/>
      <c r="DGZ29" s="21"/>
      <c r="DHA29" s="21"/>
      <c r="DHB29" s="21"/>
      <c r="DHC29" s="21"/>
      <c r="DHD29" s="21"/>
      <c r="DHE29" s="21"/>
      <c r="DHF29" s="21"/>
      <c r="DHG29" s="21"/>
      <c r="DHH29" s="21"/>
      <c r="DHI29" s="21"/>
      <c r="DHJ29" s="21"/>
      <c r="DHK29" s="21"/>
      <c r="DHL29" s="21"/>
      <c r="DHM29" s="21"/>
      <c r="DHN29" s="21"/>
      <c r="DHO29" s="21"/>
      <c r="DHP29" s="21"/>
      <c r="DHQ29" s="21"/>
      <c r="DHR29" s="21"/>
      <c r="DHS29" s="21"/>
      <c r="DHT29" s="21"/>
      <c r="DHU29" s="21"/>
      <c r="DHV29" s="21"/>
      <c r="DHW29" s="21"/>
      <c r="DHX29" s="21"/>
      <c r="DHY29" s="21"/>
      <c r="DHZ29" s="21"/>
      <c r="DIA29" s="21"/>
      <c r="DIB29" s="21"/>
      <c r="DIC29" s="21"/>
      <c r="DID29" s="21"/>
      <c r="DIE29" s="21"/>
      <c r="DIF29" s="21"/>
      <c r="DIG29" s="21"/>
      <c r="DIH29" s="21"/>
      <c r="DII29" s="21"/>
      <c r="DIJ29" s="21"/>
      <c r="DIK29" s="21"/>
      <c r="DIL29" s="21"/>
      <c r="DIM29" s="21"/>
      <c r="DIN29" s="21"/>
      <c r="DIO29" s="21"/>
      <c r="DIP29" s="21"/>
      <c r="DIQ29" s="21"/>
      <c r="DIR29" s="21"/>
      <c r="DIS29" s="21"/>
      <c r="DIT29" s="21"/>
      <c r="DIU29" s="21"/>
      <c r="DIV29" s="21"/>
      <c r="DIW29" s="21"/>
      <c r="DIX29" s="21"/>
      <c r="DIY29" s="21"/>
      <c r="DIZ29" s="21"/>
      <c r="DJA29" s="21"/>
      <c r="DJB29" s="21"/>
      <c r="DJC29" s="21"/>
      <c r="DJD29" s="21"/>
      <c r="DJE29" s="21"/>
      <c r="DJF29" s="21"/>
      <c r="DJG29" s="21"/>
      <c r="DJH29" s="21"/>
      <c r="DJI29" s="21"/>
      <c r="DJJ29" s="21"/>
      <c r="DJK29" s="21"/>
      <c r="DJL29" s="21"/>
      <c r="DJM29" s="21"/>
      <c r="DJN29" s="21"/>
      <c r="DJO29" s="21"/>
      <c r="DJP29" s="21"/>
      <c r="DJQ29" s="21"/>
      <c r="DJR29" s="21"/>
      <c r="DJS29" s="21"/>
      <c r="DJT29" s="21"/>
      <c r="DJU29" s="21"/>
      <c r="DJV29" s="21"/>
      <c r="DJW29" s="21"/>
      <c r="DJX29" s="21"/>
      <c r="DJY29" s="21"/>
      <c r="DJZ29" s="21"/>
      <c r="DKA29" s="21"/>
      <c r="DKB29" s="21"/>
      <c r="DKC29" s="21"/>
      <c r="DKD29" s="21"/>
      <c r="DKE29" s="21"/>
      <c r="DKF29" s="21"/>
      <c r="DKG29" s="21"/>
      <c r="DKH29" s="21"/>
      <c r="DKI29" s="21"/>
      <c r="DKJ29" s="21"/>
      <c r="DKK29" s="21"/>
      <c r="DKL29" s="21"/>
      <c r="DKM29" s="21"/>
      <c r="DKN29" s="21"/>
      <c r="DKO29" s="21"/>
      <c r="DKP29" s="21"/>
      <c r="DKQ29" s="21"/>
      <c r="DKR29" s="21"/>
      <c r="DKS29" s="21"/>
      <c r="DKT29" s="21"/>
      <c r="DKU29" s="21"/>
      <c r="DKV29" s="21"/>
      <c r="DKW29" s="21"/>
      <c r="DKX29" s="21"/>
      <c r="DKY29" s="21"/>
      <c r="DKZ29" s="21"/>
      <c r="DLA29" s="21"/>
      <c r="DLB29" s="21"/>
      <c r="DLC29" s="21"/>
      <c r="DLD29" s="21"/>
      <c r="DLE29" s="21"/>
      <c r="DLF29" s="21"/>
      <c r="DLG29" s="21"/>
      <c r="DLH29" s="21"/>
      <c r="DLI29" s="21"/>
      <c r="DLJ29" s="21"/>
      <c r="DLK29" s="21"/>
      <c r="DLL29" s="21"/>
      <c r="DLM29" s="21"/>
      <c r="DLN29" s="21"/>
      <c r="DLO29" s="21"/>
      <c r="DLP29" s="21"/>
      <c r="DLQ29" s="21"/>
      <c r="DLR29" s="21"/>
      <c r="DLS29" s="21"/>
      <c r="DLT29" s="21"/>
      <c r="DLU29" s="21"/>
      <c r="DLV29" s="21"/>
      <c r="DLW29" s="21"/>
      <c r="DLX29" s="21"/>
      <c r="DLY29" s="21"/>
      <c r="DLZ29" s="21"/>
      <c r="DMA29" s="21"/>
      <c r="DMB29" s="21"/>
      <c r="DMC29" s="21"/>
      <c r="DMD29" s="21"/>
      <c r="DME29" s="21"/>
      <c r="DMF29" s="21"/>
      <c r="DMG29" s="21"/>
      <c r="DMH29" s="21"/>
      <c r="DMI29" s="21"/>
      <c r="DMJ29" s="21"/>
      <c r="DMK29" s="21"/>
      <c r="DML29" s="21"/>
      <c r="DMM29" s="21"/>
      <c r="DMN29" s="21"/>
      <c r="DMO29" s="21"/>
      <c r="DMP29" s="21"/>
      <c r="DMQ29" s="21"/>
      <c r="DMR29" s="21"/>
      <c r="DMS29" s="21"/>
      <c r="DMT29" s="21"/>
      <c r="DMU29" s="21"/>
      <c r="DMV29" s="21"/>
      <c r="DMW29" s="21"/>
      <c r="DMX29" s="21"/>
      <c r="DMY29" s="21"/>
      <c r="DMZ29" s="21"/>
      <c r="DNA29" s="21"/>
      <c r="DNB29" s="21"/>
      <c r="DNC29" s="21"/>
      <c r="DND29" s="21"/>
      <c r="DNE29" s="21"/>
      <c r="DNF29" s="21"/>
      <c r="DNG29" s="21"/>
      <c r="DNH29" s="21"/>
      <c r="DNI29" s="21"/>
      <c r="DNJ29" s="21"/>
      <c r="DNK29" s="21"/>
      <c r="DNL29" s="21"/>
      <c r="DNM29" s="21"/>
      <c r="DNN29" s="21"/>
      <c r="DNO29" s="21"/>
      <c r="DNP29" s="21"/>
      <c r="DNQ29" s="21"/>
      <c r="DNR29" s="21"/>
      <c r="DNS29" s="21"/>
      <c r="DNT29" s="21"/>
      <c r="DNU29" s="21"/>
      <c r="DNV29" s="21"/>
      <c r="DNW29" s="21"/>
      <c r="DNX29" s="21"/>
      <c r="DNY29" s="21"/>
      <c r="DNZ29" s="21"/>
      <c r="DOA29" s="21"/>
      <c r="DOB29" s="21"/>
      <c r="DOC29" s="21"/>
      <c r="DOD29" s="21"/>
      <c r="DOE29" s="21"/>
      <c r="DOF29" s="21"/>
      <c r="DOG29" s="21"/>
      <c r="DOH29" s="21"/>
      <c r="DOI29" s="21"/>
      <c r="DOJ29" s="21"/>
      <c r="DOK29" s="21"/>
      <c r="DOL29" s="21"/>
      <c r="DOM29" s="21"/>
      <c r="DON29" s="21"/>
      <c r="DOO29" s="21"/>
      <c r="DOP29" s="21"/>
      <c r="DOQ29" s="21"/>
      <c r="DOR29" s="21"/>
      <c r="DOS29" s="21"/>
      <c r="DOT29" s="21"/>
      <c r="DOU29" s="21"/>
      <c r="DOV29" s="21"/>
      <c r="DOW29" s="21"/>
      <c r="DOX29" s="21"/>
      <c r="DOY29" s="21"/>
      <c r="DOZ29" s="21"/>
      <c r="DPA29" s="21"/>
      <c r="DPB29" s="21"/>
      <c r="DPC29" s="21"/>
      <c r="DPD29" s="21"/>
      <c r="DPE29" s="21"/>
      <c r="DPF29" s="21"/>
      <c r="DPG29" s="21"/>
      <c r="DPH29" s="21"/>
      <c r="DPI29" s="21"/>
      <c r="DPJ29" s="21"/>
      <c r="DPK29" s="21"/>
      <c r="DPL29" s="21"/>
      <c r="DPM29" s="21"/>
      <c r="DPN29" s="21"/>
      <c r="DPO29" s="21"/>
      <c r="DPP29" s="21"/>
      <c r="DPQ29" s="21"/>
      <c r="DPR29" s="21"/>
      <c r="DPS29" s="21"/>
      <c r="DPT29" s="21"/>
      <c r="DPU29" s="21"/>
      <c r="DPV29" s="21"/>
      <c r="DPW29" s="21"/>
      <c r="DPX29" s="21"/>
      <c r="DPY29" s="21"/>
      <c r="DPZ29" s="21"/>
      <c r="DQA29" s="21"/>
      <c r="DQB29" s="21"/>
      <c r="DQC29" s="21"/>
      <c r="DQD29" s="21"/>
      <c r="DQE29" s="21"/>
      <c r="DQF29" s="21"/>
      <c r="DQG29" s="21"/>
      <c r="DQH29" s="21"/>
      <c r="DQI29" s="21"/>
      <c r="DQJ29" s="21"/>
      <c r="DQK29" s="21"/>
      <c r="DQL29" s="21"/>
      <c r="DQM29" s="21"/>
      <c r="DQN29" s="21"/>
      <c r="DQO29" s="21"/>
      <c r="DQP29" s="21"/>
      <c r="DQQ29" s="21"/>
      <c r="DQR29" s="21"/>
      <c r="DQS29" s="21"/>
      <c r="DQT29" s="21"/>
      <c r="DQU29" s="21"/>
      <c r="DQV29" s="21"/>
      <c r="DQW29" s="21"/>
      <c r="DQX29" s="21"/>
      <c r="DQY29" s="21"/>
      <c r="DQZ29" s="21"/>
      <c r="DRA29" s="21"/>
      <c r="DRB29" s="21"/>
      <c r="DRC29" s="21"/>
      <c r="DRD29" s="21"/>
      <c r="DRE29" s="21"/>
      <c r="DRF29" s="21"/>
      <c r="DRG29" s="21"/>
      <c r="DRH29" s="21"/>
      <c r="DRI29" s="21"/>
      <c r="DRJ29" s="21"/>
      <c r="DRK29" s="21"/>
      <c r="DRL29" s="21"/>
      <c r="DRM29" s="21"/>
      <c r="DRN29" s="21"/>
      <c r="DRO29" s="21"/>
      <c r="DRP29" s="21"/>
      <c r="DRQ29" s="21"/>
      <c r="DRR29" s="21"/>
      <c r="DRS29" s="21"/>
      <c r="DRT29" s="21"/>
      <c r="DRU29" s="21"/>
      <c r="DRV29" s="21"/>
      <c r="DRW29" s="21"/>
      <c r="DRX29" s="21"/>
      <c r="DRY29" s="21"/>
      <c r="DRZ29" s="21"/>
      <c r="DSA29" s="21"/>
      <c r="DSB29" s="21"/>
      <c r="DSC29" s="21"/>
      <c r="DSD29" s="21"/>
      <c r="DSE29" s="21"/>
      <c r="DSF29" s="21"/>
      <c r="DSG29" s="21"/>
      <c r="DSH29" s="21"/>
      <c r="DSI29" s="21"/>
      <c r="DSJ29" s="21"/>
      <c r="DSK29" s="21"/>
      <c r="DSL29" s="21"/>
      <c r="DSM29" s="21"/>
      <c r="DSN29" s="21"/>
      <c r="DSO29" s="21"/>
      <c r="DSP29" s="21"/>
      <c r="DSQ29" s="21"/>
      <c r="DSR29" s="21"/>
      <c r="DSS29" s="21"/>
      <c r="DST29" s="21"/>
      <c r="DSU29" s="21"/>
      <c r="DSV29" s="21"/>
      <c r="DSW29" s="21"/>
      <c r="DSX29" s="21"/>
      <c r="DSY29" s="21"/>
      <c r="DSZ29" s="21"/>
      <c r="DTA29" s="21"/>
      <c r="DTB29" s="21"/>
      <c r="DTC29" s="21"/>
      <c r="DTD29" s="21"/>
      <c r="DTE29" s="21"/>
      <c r="DTF29" s="21"/>
      <c r="DTG29" s="21"/>
      <c r="DTH29" s="21"/>
      <c r="DTI29" s="21"/>
      <c r="DTJ29" s="21"/>
      <c r="DTK29" s="21"/>
      <c r="DTL29" s="21"/>
      <c r="DTM29" s="21"/>
      <c r="DTN29" s="21"/>
      <c r="DTO29" s="21"/>
      <c r="DTP29" s="21"/>
      <c r="DTQ29" s="21"/>
      <c r="DTR29" s="21"/>
      <c r="DTS29" s="21"/>
      <c r="DTT29" s="21"/>
      <c r="DTU29" s="21"/>
      <c r="DTV29" s="21"/>
      <c r="DTW29" s="21"/>
      <c r="DTX29" s="21"/>
      <c r="DTY29" s="21"/>
      <c r="DTZ29" s="21"/>
      <c r="DUA29" s="21"/>
      <c r="DUB29" s="21"/>
      <c r="DUC29" s="21"/>
      <c r="DUD29" s="21"/>
      <c r="DUE29" s="21"/>
      <c r="DUF29" s="21"/>
      <c r="DUG29" s="21"/>
      <c r="DUH29" s="21"/>
      <c r="DUI29" s="21"/>
      <c r="DUJ29" s="21"/>
      <c r="DUK29" s="21"/>
      <c r="DUL29" s="21"/>
      <c r="DUM29" s="21"/>
      <c r="DUN29" s="21"/>
      <c r="DUO29" s="21"/>
      <c r="DUP29" s="21"/>
      <c r="DUQ29" s="21"/>
      <c r="DUR29" s="21"/>
      <c r="DUS29" s="21"/>
      <c r="DUT29" s="21"/>
      <c r="DUU29" s="21"/>
      <c r="DUV29" s="21"/>
      <c r="DUW29" s="21"/>
      <c r="DUX29" s="21"/>
      <c r="DUY29" s="21"/>
      <c r="DUZ29" s="21"/>
      <c r="DVA29" s="21"/>
      <c r="DVB29" s="21"/>
      <c r="DVC29" s="21"/>
      <c r="DVD29" s="21"/>
      <c r="DVE29" s="21"/>
      <c r="DVF29" s="21"/>
      <c r="DVG29" s="21"/>
      <c r="DVH29" s="21"/>
      <c r="DVI29" s="21"/>
      <c r="DVJ29" s="21"/>
      <c r="DVK29" s="21"/>
      <c r="DVL29" s="21"/>
      <c r="DVM29" s="21"/>
      <c r="DVN29" s="21"/>
      <c r="DVO29" s="21"/>
      <c r="DVP29" s="21"/>
      <c r="DVQ29" s="21"/>
      <c r="DVR29" s="21"/>
      <c r="DVS29" s="21"/>
      <c r="DVT29" s="21"/>
      <c r="DVU29" s="21"/>
      <c r="DVV29" s="21"/>
      <c r="DVW29" s="21"/>
      <c r="DVX29" s="21"/>
      <c r="DVY29" s="21"/>
      <c r="DVZ29" s="21"/>
      <c r="DWA29" s="21"/>
      <c r="DWB29" s="21"/>
      <c r="DWC29" s="21"/>
      <c r="DWD29" s="21"/>
      <c r="DWE29" s="21"/>
      <c r="DWF29" s="21"/>
      <c r="DWG29" s="21"/>
      <c r="DWH29" s="21"/>
      <c r="DWI29" s="21"/>
      <c r="DWJ29" s="21"/>
      <c r="DWK29" s="21"/>
      <c r="DWL29" s="21"/>
      <c r="DWM29" s="21"/>
      <c r="DWN29" s="21"/>
      <c r="DWO29" s="21"/>
      <c r="DWP29" s="21"/>
      <c r="DWQ29" s="21"/>
      <c r="DWR29" s="21"/>
      <c r="DWS29" s="21"/>
      <c r="DWT29" s="21"/>
      <c r="DWU29" s="21"/>
      <c r="DWV29" s="21"/>
      <c r="DWW29" s="21"/>
      <c r="DWX29" s="21"/>
      <c r="DWY29" s="21"/>
      <c r="DWZ29" s="21"/>
      <c r="DXA29" s="21"/>
      <c r="DXB29" s="21"/>
      <c r="DXC29" s="21"/>
      <c r="DXD29" s="21"/>
      <c r="DXE29" s="21"/>
      <c r="DXF29" s="21"/>
      <c r="DXG29" s="21"/>
      <c r="DXH29" s="21"/>
      <c r="DXI29" s="21"/>
      <c r="DXJ29" s="21"/>
      <c r="DXK29" s="21"/>
      <c r="DXL29" s="21"/>
      <c r="DXM29" s="21"/>
      <c r="DXN29" s="21"/>
      <c r="DXO29" s="21"/>
      <c r="DXP29" s="21"/>
      <c r="DXQ29" s="21"/>
      <c r="DXR29" s="21"/>
      <c r="DXS29" s="21"/>
      <c r="DXT29" s="21"/>
      <c r="DXU29" s="21"/>
      <c r="DXV29" s="21"/>
      <c r="DXW29" s="21"/>
      <c r="DXX29" s="21"/>
      <c r="DXY29" s="21"/>
      <c r="DXZ29" s="21"/>
      <c r="DYA29" s="21"/>
      <c r="DYB29" s="21"/>
      <c r="DYC29" s="21"/>
      <c r="DYD29" s="21"/>
      <c r="DYE29" s="21"/>
      <c r="DYF29" s="21"/>
      <c r="DYG29" s="21"/>
      <c r="DYH29" s="21"/>
      <c r="DYI29" s="21"/>
      <c r="DYJ29" s="21"/>
      <c r="DYK29" s="21"/>
      <c r="DYL29" s="21"/>
      <c r="DYM29" s="21"/>
      <c r="DYN29" s="21"/>
      <c r="DYO29" s="21"/>
      <c r="DYP29" s="21"/>
      <c r="DYQ29" s="21"/>
      <c r="DYR29" s="21"/>
      <c r="DYS29" s="21"/>
      <c r="DYT29" s="21"/>
      <c r="DYU29" s="21"/>
      <c r="DYV29" s="21"/>
      <c r="DYW29" s="21"/>
      <c r="DYX29" s="21"/>
      <c r="DYY29" s="21"/>
      <c r="DYZ29" s="21"/>
      <c r="DZA29" s="21"/>
      <c r="DZB29" s="21"/>
      <c r="DZC29" s="21"/>
      <c r="DZD29" s="21"/>
      <c r="DZE29" s="21"/>
      <c r="DZF29" s="21"/>
      <c r="DZG29" s="21"/>
      <c r="DZH29" s="21"/>
      <c r="DZI29" s="21"/>
      <c r="DZJ29" s="21"/>
      <c r="DZK29" s="21"/>
      <c r="DZL29" s="21"/>
      <c r="DZM29" s="21"/>
      <c r="DZN29" s="21"/>
      <c r="DZO29" s="21"/>
      <c r="DZP29" s="21"/>
      <c r="DZQ29" s="21"/>
      <c r="DZR29" s="21"/>
      <c r="DZS29" s="21"/>
      <c r="DZT29" s="21"/>
      <c r="DZU29" s="21"/>
      <c r="DZV29" s="21"/>
      <c r="DZW29" s="21"/>
      <c r="DZX29" s="21"/>
      <c r="DZY29" s="21"/>
      <c r="DZZ29" s="21"/>
      <c r="EAA29" s="21"/>
      <c r="EAB29" s="21"/>
      <c r="EAC29" s="21"/>
      <c r="EAD29" s="21"/>
      <c r="EAE29" s="21"/>
      <c r="EAF29" s="21"/>
      <c r="EAG29" s="21"/>
      <c r="EAH29" s="21"/>
      <c r="EAI29" s="21"/>
      <c r="EAJ29" s="21"/>
      <c r="EAK29" s="21"/>
      <c r="EAL29" s="21"/>
      <c r="EAM29" s="21"/>
      <c r="EAN29" s="21"/>
      <c r="EAO29" s="21"/>
      <c r="EAP29" s="21"/>
      <c r="EAQ29" s="21"/>
      <c r="EAR29" s="21"/>
      <c r="EAS29" s="21"/>
      <c r="EAT29" s="21"/>
      <c r="EAU29" s="21"/>
      <c r="EAV29" s="21"/>
      <c r="EAW29" s="21"/>
      <c r="EAX29" s="21"/>
      <c r="EAY29" s="21"/>
      <c r="EAZ29" s="21"/>
      <c r="EBA29" s="21"/>
      <c r="EBB29" s="21"/>
      <c r="EBC29" s="21"/>
      <c r="EBD29" s="21"/>
      <c r="EBE29" s="21"/>
      <c r="EBF29" s="21"/>
      <c r="EBG29" s="21"/>
      <c r="EBH29" s="21"/>
      <c r="EBI29" s="21"/>
      <c r="EBJ29" s="21"/>
      <c r="EBK29" s="21"/>
      <c r="EBL29" s="21"/>
      <c r="EBM29" s="21"/>
      <c r="EBN29" s="21"/>
      <c r="EBO29" s="21"/>
      <c r="EBP29" s="21"/>
      <c r="EBQ29" s="21"/>
      <c r="EBR29" s="21"/>
      <c r="EBS29" s="21"/>
      <c r="EBT29" s="21"/>
      <c r="EBU29" s="21"/>
      <c r="EBV29" s="21"/>
      <c r="EBW29" s="21"/>
      <c r="EBX29" s="21"/>
      <c r="EBY29" s="21"/>
      <c r="EBZ29" s="21"/>
      <c r="ECA29" s="21"/>
      <c r="ECB29" s="21"/>
      <c r="ECC29" s="21"/>
      <c r="ECD29" s="21"/>
      <c r="ECE29" s="21"/>
      <c r="ECF29" s="21"/>
      <c r="ECG29" s="21"/>
      <c r="ECH29" s="21"/>
      <c r="ECI29" s="21"/>
      <c r="ECJ29" s="21"/>
      <c r="ECK29" s="21"/>
      <c r="ECL29" s="21"/>
      <c r="ECM29" s="21"/>
      <c r="ECN29" s="21"/>
      <c r="ECO29" s="21"/>
      <c r="ECP29" s="21"/>
      <c r="ECQ29" s="21"/>
      <c r="ECR29" s="21"/>
      <c r="ECS29" s="21"/>
      <c r="ECT29" s="21"/>
      <c r="ECU29" s="21"/>
      <c r="ECV29" s="21"/>
      <c r="ECW29" s="21"/>
      <c r="ECX29" s="21"/>
      <c r="ECY29" s="21"/>
      <c r="ECZ29" s="21"/>
      <c r="EDA29" s="21"/>
      <c r="EDB29" s="21"/>
      <c r="EDC29" s="21"/>
      <c r="EDD29" s="21"/>
      <c r="EDE29" s="21"/>
      <c r="EDF29" s="21"/>
      <c r="EDG29" s="21"/>
      <c r="EDH29" s="21"/>
      <c r="EDI29" s="21"/>
      <c r="EDJ29" s="21"/>
      <c r="EDK29" s="21"/>
      <c r="EDL29" s="21"/>
      <c r="EDM29" s="21"/>
      <c r="EDN29" s="21"/>
      <c r="EDO29" s="21"/>
      <c r="EDP29" s="21"/>
      <c r="EDQ29" s="21"/>
      <c r="EDR29" s="21"/>
      <c r="EDS29" s="21"/>
      <c r="EDT29" s="21"/>
      <c r="EDU29" s="21"/>
      <c r="EDV29" s="21"/>
      <c r="EDW29" s="21"/>
      <c r="EDX29" s="21"/>
      <c r="EDY29" s="21"/>
      <c r="EDZ29" s="21"/>
      <c r="EEA29" s="21"/>
      <c r="EEB29" s="21"/>
      <c r="EEC29" s="21"/>
      <c r="EED29" s="21"/>
      <c r="EEE29" s="21"/>
      <c r="EEF29" s="21"/>
      <c r="EEG29" s="21"/>
      <c r="EEH29" s="21"/>
      <c r="EEI29" s="21"/>
      <c r="EEJ29" s="21"/>
      <c r="EEK29" s="21"/>
      <c r="EEL29" s="21"/>
      <c r="EEM29" s="21"/>
      <c r="EEN29" s="21"/>
      <c r="EEO29" s="21"/>
      <c r="EEP29" s="21"/>
      <c r="EEQ29" s="21"/>
      <c r="EER29" s="21"/>
      <c r="EES29" s="21"/>
      <c r="EET29" s="21"/>
      <c r="EEU29" s="21"/>
      <c r="EEV29" s="21"/>
      <c r="EEW29" s="21"/>
      <c r="EEX29" s="21"/>
      <c r="EEY29" s="21"/>
      <c r="EEZ29" s="21"/>
      <c r="EFA29" s="21"/>
      <c r="EFB29" s="21"/>
      <c r="EFC29" s="21"/>
      <c r="EFD29" s="21"/>
      <c r="EFE29" s="21"/>
      <c r="EFF29" s="21"/>
      <c r="EFG29" s="21"/>
      <c r="EFH29" s="21"/>
      <c r="EFI29" s="21"/>
      <c r="EFJ29" s="21"/>
      <c r="EFK29" s="21"/>
      <c r="EFL29" s="21"/>
      <c r="EFM29" s="21"/>
      <c r="EFN29" s="21"/>
      <c r="EFO29" s="21"/>
      <c r="EFP29" s="21"/>
      <c r="EFQ29" s="21"/>
      <c r="EFR29" s="21"/>
      <c r="EFS29" s="21"/>
      <c r="EFT29" s="21"/>
      <c r="EFU29" s="21"/>
      <c r="EFV29" s="21"/>
      <c r="EFW29" s="21"/>
      <c r="EFX29" s="21"/>
      <c r="EFY29" s="21"/>
      <c r="EFZ29" s="21"/>
      <c r="EGA29" s="21"/>
      <c r="EGB29" s="21"/>
      <c r="EGC29" s="21"/>
      <c r="EGD29" s="21"/>
      <c r="EGE29" s="21"/>
      <c r="EGF29" s="21"/>
      <c r="EGG29" s="21"/>
      <c r="EGH29" s="21"/>
      <c r="EGI29" s="21"/>
      <c r="EGJ29" s="21"/>
      <c r="EGK29" s="21"/>
      <c r="EGL29" s="21"/>
      <c r="EGM29" s="21"/>
      <c r="EGN29" s="21"/>
      <c r="EGO29" s="21"/>
      <c r="EGP29" s="21"/>
      <c r="EGQ29" s="21"/>
      <c r="EGR29" s="21"/>
      <c r="EGS29" s="21"/>
      <c r="EGT29" s="21"/>
      <c r="EGU29" s="21"/>
      <c r="EGV29" s="21"/>
      <c r="EGW29" s="21"/>
      <c r="EGX29" s="21"/>
      <c r="EGY29" s="21"/>
      <c r="EGZ29" s="21"/>
      <c r="EHA29" s="21"/>
      <c r="EHB29" s="21"/>
      <c r="EHC29" s="21"/>
      <c r="EHD29" s="21"/>
      <c r="EHE29" s="21"/>
      <c r="EHF29" s="21"/>
      <c r="EHG29" s="21"/>
      <c r="EHH29" s="21"/>
      <c r="EHI29" s="21"/>
      <c r="EHJ29" s="21"/>
      <c r="EHK29" s="21"/>
      <c r="EHL29" s="21"/>
      <c r="EHM29" s="21"/>
      <c r="EHN29" s="21"/>
      <c r="EHO29" s="21"/>
      <c r="EHP29" s="21"/>
      <c r="EHQ29" s="21"/>
      <c r="EHR29" s="21"/>
      <c r="EHS29" s="21"/>
      <c r="EHT29" s="21"/>
      <c r="EHU29" s="21"/>
      <c r="EHV29" s="21"/>
      <c r="EHW29" s="21"/>
      <c r="EHX29" s="21"/>
      <c r="EHY29" s="21"/>
      <c r="EHZ29" s="21"/>
      <c r="EIA29" s="21"/>
      <c r="EIB29" s="21"/>
      <c r="EIC29" s="21"/>
      <c r="EID29" s="21"/>
      <c r="EIE29" s="21"/>
      <c r="EIF29" s="21"/>
      <c r="EIG29" s="21"/>
      <c r="EIH29" s="21"/>
      <c r="EII29" s="21"/>
      <c r="EIJ29" s="21"/>
      <c r="EIK29" s="21"/>
      <c r="EIL29" s="21"/>
      <c r="EIM29" s="21"/>
      <c r="EIN29" s="21"/>
      <c r="EIO29" s="21"/>
      <c r="EIP29" s="21"/>
      <c r="EIQ29" s="21"/>
      <c r="EIR29" s="21"/>
      <c r="EIS29" s="21"/>
      <c r="EIT29" s="21"/>
      <c r="EIU29" s="21"/>
      <c r="EIV29" s="21"/>
      <c r="EIW29" s="21"/>
      <c r="EIX29" s="21"/>
      <c r="EIY29" s="21"/>
      <c r="EIZ29" s="21"/>
      <c r="EJA29" s="21"/>
      <c r="EJB29" s="21"/>
      <c r="EJC29" s="21"/>
      <c r="EJD29" s="21"/>
      <c r="EJE29" s="21"/>
      <c r="EJF29" s="21"/>
      <c r="EJG29" s="21"/>
      <c r="EJH29" s="21"/>
      <c r="EJI29" s="21"/>
      <c r="EJJ29" s="21"/>
      <c r="EJK29" s="21"/>
      <c r="EJL29" s="21"/>
      <c r="EJM29" s="21"/>
      <c r="EJN29" s="21"/>
      <c r="EJO29" s="21"/>
      <c r="EJP29" s="21"/>
      <c r="EJQ29" s="21"/>
      <c r="EJR29" s="21"/>
      <c r="EJS29" s="21"/>
      <c r="EJT29" s="21"/>
      <c r="EJU29" s="21"/>
      <c r="EJV29" s="21"/>
      <c r="EJW29" s="21"/>
      <c r="EJX29" s="21"/>
      <c r="EJY29" s="21"/>
      <c r="EJZ29" s="21"/>
      <c r="EKA29" s="21"/>
      <c r="EKB29" s="21"/>
      <c r="EKC29" s="21"/>
      <c r="EKD29" s="21"/>
      <c r="EKE29" s="21"/>
      <c r="EKF29" s="21"/>
      <c r="EKG29" s="21"/>
      <c r="EKH29" s="21"/>
      <c r="EKI29" s="21"/>
      <c r="EKJ29" s="21"/>
      <c r="EKK29" s="21"/>
      <c r="EKL29" s="21"/>
      <c r="EKM29" s="21"/>
      <c r="EKN29" s="21"/>
      <c r="EKO29" s="21"/>
      <c r="EKP29" s="21"/>
      <c r="EKQ29" s="21"/>
      <c r="EKR29" s="21"/>
      <c r="EKS29" s="21"/>
      <c r="EKT29" s="21"/>
      <c r="EKU29" s="21"/>
      <c r="EKV29" s="21"/>
      <c r="EKW29" s="21"/>
      <c r="EKX29" s="21"/>
      <c r="EKY29" s="21"/>
      <c r="EKZ29" s="21"/>
      <c r="ELA29" s="21"/>
      <c r="ELB29" s="21"/>
      <c r="ELC29" s="21"/>
      <c r="ELD29" s="21"/>
      <c r="ELE29" s="21"/>
      <c r="ELF29" s="21"/>
      <c r="ELG29" s="21"/>
      <c r="ELH29" s="21"/>
      <c r="ELI29" s="21"/>
      <c r="ELJ29" s="21"/>
      <c r="ELK29" s="21"/>
      <c r="ELL29" s="21"/>
      <c r="ELM29" s="21"/>
      <c r="ELN29" s="21"/>
      <c r="ELO29" s="21"/>
      <c r="ELP29" s="21"/>
      <c r="ELQ29" s="21"/>
      <c r="ELR29" s="21"/>
      <c r="ELS29" s="21"/>
      <c r="ELT29" s="21"/>
      <c r="ELU29" s="21"/>
      <c r="ELV29" s="21"/>
      <c r="ELW29" s="21"/>
      <c r="ELX29" s="21"/>
      <c r="ELY29" s="21"/>
      <c r="ELZ29" s="21"/>
      <c r="EMA29" s="21"/>
      <c r="EMB29" s="21"/>
      <c r="EMC29" s="21"/>
      <c r="EMD29" s="21"/>
      <c r="EME29" s="21"/>
      <c r="EMF29" s="21"/>
      <c r="EMG29" s="21"/>
      <c r="EMH29" s="21"/>
      <c r="EMI29" s="21"/>
      <c r="EMJ29" s="21"/>
      <c r="EMK29" s="21"/>
      <c r="EML29" s="21"/>
      <c r="EMM29" s="21"/>
      <c r="EMN29" s="21"/>
      <c r="EMO29" s="21"/>
      <c r="EMP29" s="21"/>
      <c r="EMQ29" s="21"/>
      <c r="EMR29" s="21"/>
      <c r="EMS29" s="21"/>
      <c r="EMT29" s="21"/>
      <c r="EMU29" s="21"/>
      <c r="EMV29" s="21"/>
      <c r="EMW29" s="21"/>
      <c r="EMX29" s="21"/>
      <c r="EMY29" s="21"/>
      <c r="EMZ29" s="21"/>
      <c r="ENA29" s="21"/>
      <c r="ENB29" s="21"/>
      <c r="ENC29" s="21"/>
      <c r="END29" s="21"/>
      <c r="ENE29" s="21"/>
      <c r="ENF29" s="21"/>
      <c r="ENG29" s="21"/>
      <c r="ENH29" s="21"/>
      <c r="ENI29" s="21"/>
      <c r="ENJ29" s="21"/>
      <c r="ENK29" s="21"/>
      <c r="ENL29" s="21"/>
      <c r="ENM29" s="21"/>
      <c r="ENN29" s="21"/>
      <c r="ENO29" s="21"/>
      <c r="ENP29" s="21"/>
      <c r="ENQ29" s="21"/>
      <c r="ENR29" s="21"/>
      <c r="ENS29" s="21"/>
      <c r="ENT29" s="21"/>
      <c r="ENU29" s="21"/>
      <c r="ENV29" s="21"/>
      <c r="ENW29" s="21"/>
      <c r="ENX29" s="21"/>
      <c r="ENY29" s="21"/>
      <c r="ENZ29" s="21"/>
      <c r="EOA29" s="21"/>
      <c r="EOB29" s="21"/>
      <c r="EOC29" s="21"/>
      <c r="EOD29" s="21"/>
      <c r="EOE29" s="21"/>
      <c r="EOF29" s="21"/>
      <c r="EOG29" s="21"/>
      <c r="EOH29" s="21"/>
      <c r="EOI29" s="21"/>
      <c r="EOJ29" s="21"/>
      <c r="EOK29" s="21"/>
      <c r="EOL29" s="21"/>
      <c r="EOM29" s="21"/>
      <c r="EON29" s="21"/>
      <c r="EOO29" s="21"/>
      <c r="EOP29" s="21"/>
      <c r="EOQ29" s="21"/>
      <c r="EOR29" s="21"/>
      <c r="EOS29" s="21"/>
      <c r="EOT29" s="21"/>
      <c r="EOU29" s="21"/>
      <c r="EOV29" s="21"/>
      <c r="EOW29" s="21"/>
      <c r="EOX29" s="21"/>
      <c r="EOY29" s="21"/>
      <c r="EOZ29" s="21"/>
      <c r="EPA29" s="21"/>
      <c r="EPB29" s="21"/>
      <c r="EPC29" s="21"/>
      <c r="EPD29" s="21"/>
      <c r="EPE29" s="21"/>
      <c r="EPF29" s="21"/>
      <c r="EPG29" s="21"/>
      <c r="EPH29" s="21"/>
      <c r="EPI29" s="21"/>
      <c r="EPJ29" s="21"/>
      <c r="EPK29" s="21"/>
      <c r="EPL29" s="21"/>
      <c r="EPM29" s="21"/>
      <c r="EPN29" s="21"/>
      <c r="EPO29" s="21"/>
      <c r="EPP29" s="21"/>
      <c r="EPQ29" s="21"/>
      <c r="EPR29" s="21"/>
      <c r="EPS29" s="21"/>
      <c r="EPT29" s="21"/>
      <c r="EPU29" s="21"/>
      <c r="EPV29" s="21"/>
      <c r="EPW29" s="21"/>
      <c r="EPX29" s="21"/>
      <c r="EPY29" s="21"/>
      <c r="EPZ29" s="21"/>
      <c r="EQA29" s="21"/>
      <c r="EQB29" s="21"/>
      <c r="EQC29" s="21"/>
      <c r="EQD29" s="21"/>
      <c r="EQE29" s="21"/>
      <c r="EQF29" s="21"/>
      <c r="EQG29" s="21"/>
      <c r="EQH29" s="21"/>
      <c r="EQI29" s="21"/>
      <c r="EQJ29" s="21"/>
      <c r="EQK29" s="21"/>
      <c r="EQL29" s="21"/>
      <c r="EQM29" s="21"/>
      <c r="EQN29" s="21"/>
      <c r="EQO29" s="21"/>
      <c r="EQP29" s="21"/>
      <c r="EQQ29" s="21"/>
      <c r="EQR29" s="21"/>
      <c r="EQS29" s="21"/>
      <c r="EQT29" s="21"/>
      <c r="EQU29" s="21"/>
      <c r="EQV29" s="21"/>
      <c r="EQW29" s="21"/>
      <c r="EQX29" s="21"/>
      <c r="EQY29" s="21"/>
      <c r="EQZ29" s="21"/>
      <c r="ERA29" s="21"/>
      <c r="ERB29" s="21"/>
      <c r="ERC29" s="21"/>
      <c r="ERD29" s="21"/>
      <c r="ERE29" s="21"/>
      <c r="ERF29" s="21"/>
      <c r="ERG29" s="21"/>
      <c r="ERH29" s="21"/>
      <c r="ERI29" s="21"/>
      <c r="ERJ29" s="21"/>
      <c r="ERK29" s="21"/>
      <c r="ERL29" s="21"/>
      <c r="ERM29" s="21"/>
      <c r="ERN29" s="21"/>
      <c r="ERO29" s="21"/>
      <c r="ERP29" s="21"/>
      <c r="ERQ29" s="21"/>
      <c r="ERR29" s="21"/>
      <c r="ERS29" s="21"/>
      <c r="ERT29" s="21"/>
      <c r="ERU29" s="21"/>
      <c r="ERV29" s="21"/>
      <c r="ERW29" s="21"/>
      <c r="ERX29" s="21"/>
      <c r="ERY29" s="21"/>
      <c r="ERZ29" s="21"/>
      <c r="ESA29" s="21"/>
      <c r="ESB29" s="21"/>
      <c r="ESC29" s="21"/>
      <c r="ESD29" s="21"/>
      <c r="ESE29" s="21"/>
      <c r="ESF29" s="21"/>
      <c r="ESG29" s="21"/>
      <c r="ESH29" s="21"/>
      <c r="ESI29" s="21"/>
      <c r="ESJ29" s="21"/>
      <c r="ESK29" s="21"/>
      <c r="ESL29" s="21"/>
      <c r="ESM29" s="21"/>
      <c r="ESN29" s="21"/>
      <c r="ESO29" s="21"/>
      <c r="ESP29" s="21"/>
      <c r="ESQ29" s="21"/>
      <c r="ESR29" s="21"/>
      <c r="ESS29" s="21"/>
      <c r="EST29" s="21"/>
      <c r="ESU29" s="21"/>
      <c r="ESV29" s="21"/>
      <c r="ESW29" s="21"/>
      <c r="ESX29" s="21"/>
      <c r="ESY29" s="21"/>
      <c r="ESZ29" s="21"/>
      <c r="ETA29" s="21"/>
      <c r="ETB29" s="21"/>
      <c r="ETC29" s="21"/>
      <c r="ETD29" s="21"/>
      <c r="ETE29" s="21"/>
      <c r="ETF29" s="21"/>
      <c r="ETG29" s="21"/>
      <c r="ETH29" s="21"/>
      <c r="ETI29" s="21"/>
      <c r="ETJ29" s="21"/>
      <c r="ETK29" s="21"/>
      <c r="ETL29" s="21"/>
      <c r="ETM29" s="21"/>
      <c r="ETN29" s="21"/>
      <c r="ETO29" s="21"/>
      <c r="ETP29" s="21"/>
      <c r="ETQ29" s="21"/>
      <c r="ETR29" s="21"/>
      <c r="ETS29" s="21"/>
      <c r="ETT29" s="21"/>
      <c r="ETU29" s="21"/>
      <c r="ETV29" s="21"/>
      <c r="ETW29" s="21"/>
      <c r="ETX29" s="21"/>
      <c r="ETY29" s="21"/>
      <c r="ETZ29" s="21"/>
      <c r="EUA29" s="21"/>
      <c r="EUB29" s="21"/>
      <c r="EUC29" s="21"/>
      <c r="EUD29" s="21"/>
      <c r="EUE29" s="21"/>
      <c r="EUF29" s="21"/>
      <c r="EUG29" s="21"/>
      <c r="EUH29" s="21"/>
      <c r="EUI29" s="21"/>
      <c r="EUJ29" s="21"/>
      <c r="EUK29" s="21"/>
      <c r="EUL29" s="21"/>
      <c r="EUM29" s="21"/>
      <c r="EUN29" s="21"/>
      <c r="EUO29" s="21"/>
      <c r="EUP29" s="21"/>
      <c r="EUQ29" s="21"/>
      <c r="EUR29" s="21"/>
      <c r="EUS29" s="21"/>
      <c r="EUT29" s="21"/>
      <c r="EUU29" s="21"/>
      <c r="EUV29" s="21"/>
      <c r="EUW29" s="21"/>
      <c r="EUX29" s="21"/>
      <c r="EUY29" s="21"/>
      <c r="EUZ29" s="21"/>
      <c r="EVA29" s="21"/>
      <c r="EVB29" s="21"/>
      <c r="EVC29" s="21"/>
      <c r="EVD29" s="21"/>
      <c r="EVE29" s="21"/>
      <c r="EVF29" s="21"/>
      <c r="EVG29" s="21"/>
      <c r="EVH29" s="21"/>
      <c r="EVI29" s="21"/>
      <c r="EVJ29" s="21"/>
      <c r="EVK29" s="21"/>
      <c r="EVL29" s="21"/>
      <c r="EVM29" s="21"/>
      <c r="EVN29" s="21"/>
      <c r="EVO29" s="21"/>
      <c r="EVP29" s="21"/>
      <c r="EVQ29" s="21"/>
      <c r="EVR29" s="21"/>
      <c r="EVS29" s="21"/>
      <c r="EVT29" s="21"/>
      <c r="EVU29" s="21"/>
      <c r="EVV29" s="21"/>
      <c r="EVW29" s="21"/>
      <c r="EVX29" s="21"/>
      <c r="EVY29" s="21"/>
      <c r="EVZ29" s="21"/>
      <c r="EWA29" s="21"/>
      <c r="EWB29" s="21"/>
      <c r="EWC29" s="21"/>
      <c r="EWD29" s="21"/>
      <c r="EWE29" s="21"/>
      <c r="EWF29" s="21"/>
      <c r="EWG29" s="21"/>
      <c r="EWH29" s="21"/>
      <c r="EWI29" s="21"/>
      <c r="EWJ29" s="21"/>
      <c r="EWK29" s="21"/>
      <c r="EWL29" s="21"/>
      <c r="EWM29" s="21"/>
      <c r="EWN29" s="21"/>
      <c r="EWO29" s="21"/>
      <c r="EWP29" s="21"/>
      <c r="EWQ29" s="21"/>
      <c r="EWR29" s="21"/>
      <c r="EWS29" s="21"/>
      <c r="EWT29" s="21"/>
      <c r="EWU29" s="21"/>
      <c r="EWV29" s="21"/>
      <c r="EWW29" s="21"/>
      <c r="EWX29" s="21"/>
      <c r="EWY29" s="21"/>
      <c r="EWZ29" s="21"/>
      <c r="EXA29" s="21"/>
      <c r="EXB29" s="21"/>
      <c r="EXC29" s="21"/>
      <c r="EXD29" s="21"/>
      <c r="EXE29" s="21"/>
      <c r="EXF29" s="21"/>
      <c r="EXG29" s="21"/>
      <c r="EXH29" s="21"/>
      <c r="EXI29" s="21"/>
      <c r="EXJ29" s="21"/>
      <c r="EXK29" s="21"/>
      <c r="EXL29" s="21"/>
      <c r="EXM29" s="21"/>
      <c r="EXN29" s="21"/>
      <c r="EXO29" s="21"/>
      <c r="EXP29" s="21"/>
      <c r="EXQ29" s="21"/>
      <c r="EXR29" s="21"/>
      <c r="EXS29" s="21"/>
      <c r="EXT29" s="21"/>
      <c r="EXU29" s="21"/>
      <c r="EXV29" s="21"/>
      <c r="EXW29" s="21"/>
      <c r="EXX29" s="21"/>
      <c r="EXY29" s="21"/>
      <c r="EXZ29" s="21"/>
      <c r="EYA29" s="21"/>
      <c r="EYB29" s="21"/>
      <c r="EYC29" s="21"/>
      <c r="EYD29" s="21"/>
      <c r="EYE29" s="21"/>
      <c r="EYF29" s="21"/>
      <c r="EYG29" s="21"/>
      <c r="EYH29" s="21"/>
      <c r="EYI29" s="21"/>
      <c r="EYJ29" s="21"/>
      <c r="EYK29" s="21"/>
      <c r="EYL29" s="21"/>
      <c r="EYM29" s="21"/>
      <c r="EYN29" s="21"/>
      <c r="EYO29" s="21"/>
      <c r="EYP29" s="21"/>
      <c r="EYQ29" s="21"/>
      <c r="EYR29" s="21"/>
      <c r="EYS29" s="21"/>
      <c r="EYT29" s="21"/>
      <c r="EYU29" s="21"/>
      <c r="EYV29" s="21"/>
      <c r="EYW29" s="21"/>
      <c r="EYX29" s="21"/>
      <c r="EYY29" s="21"/>
      <c r="EYZ29" s="21"/>
      <c r="EZA29" s="21"/>
      <c r="EZB29" s="21"/>
      <c r="EZC29" s="21"/>
      <c r="EZD29" s="21"/>
      <c r="EZE29" s="21"/>
      <c r="EZF29" s="21"/>
      <c r="EZG29" s="21"/>
      <c r="EZH29" s="21"/>
      <c r="EZI29" s="21"/>
      <c r="EZJ29" s="21"/>
      <c r="EZK29" s="21"/>
      <c r="EZL29" s="21"/>
      <c r="EZM29" s="21"/>
      <c r="EZN29" s="21"/>
      <c r="EZO29" s="21"/>
      <c r="EZP29" s="21"/>
      <c r="EZQ29" s="21"/>
      <c r="EZR29" s="21"/>
      <c r="EZS29" s="21"/>
      <c r="EZT29" s="21"/>
      <c r="EZU29" s="21"/>
      <c r="EZV29" s="21"/>
      <c r="EZW29" s="21"/>
      <c r="EZX29" s="21"/>
      <c r="EZY29" s="21"/>
      <c r="EZZ29" s="21"/>
      <c r="FAA29" s="21"/>
      <c r="FAB29" s="21"/>
      <c r="FAC29" s="21"/>
      <c r="FAD29" s="21"/>
      <c r="FAE29" s="21"/>
      <c r="FAF29" s="21"/>
      <c r="FAG29" s="21"/>
      <c r="FAH29" s="21"/>
      <c r="FAI29" s="21"/>
      <c r="FAJ29" s="21"/>
      <c r="FAK29" s="21"/>
      <c r="FAL29" s="21"/>
      <c r="FAM29" s="21"/>
      <c r="FAN29" s="21"/>
      <c r="FAO29" s="21"/>
      <c r="FAP29" s="21"/>
      <c r="FAQ29" s="21"/>
      <c r="FAR29" s="21"/>
      <c r="FAS29" s="21"/>
      <c r="FAT29" s="21"/>
      <c r="FAU29" s="21"/>
      <c r="FAV29" s="21"/>
      <c r="FAW29" s="21"/>
      <c r="FAX29" s="21"/>
      <c r="FAY29" s="21"/>
      <c r="FAZ29" s="21"/>
      <c r="FBA29" s="21"/>
      <c r="FBB29" s="21"/>
      <c r="FBC29" s="21"/>
      <c r="FBD29" s="21"/>
      <c r="FBE29" s="21"/>
      <c r="FBF29" s="21"/>
      <c r="FBG29" s="21"/>
      <c r="FBH29" s="21"/>
      <c r="FBI29" s="21"/>
      <c r="FBJ29" s="21"/>
      <c r="FBK29" s="21"/>
      <c r="FBL29" s="21"/>
      <c r="FBM29" s="21"/>
      <c r="FBN29" s="21"/>
      <c r="FBO29" s="21"/>
      <c r="FBP29" s="21"/>
      <c r="FBQ29" s="21"/>
      <c r="FBR29" s="21"/>
      <c r="FBS29" s="21"/>
      <c r="FBT29" s="21"/>
      <c r="FBU29" s="21"/>
      <c r="FBV29" s="21"/>
      <c r="FBW29" s="21"/>
      <c r="FBX29" s="21"/>
      <c r="FBY29" s="21"/>
      <c r="FBZ29" s="21"/>
      <c r="FCA29" s="21"/>
      <c r="FCB29" s="21"/>
      <c r="FCC29" s="21"/>
      <c r="FCD29" s="21"/>
      <c r="FCE29" s="21"/>
      <c r="FCF29" s="21"/>
      <c r="FCG29" s="21"/>
      <c r="FCH29" s="21"/>
      <c r="FCI29" s="21"/>
      <c r="FCJ29" s="21"/>
      <c r="FCK29" s="21"/>
      <c r="FCL29" s="21"/>
      <c r="FCM29" s="21"/>
      <c r="FCN29" s="21"/>
      <c r="FCO29" s="21"/>
      <c r="FCP29" s="21"/>
      <c r="FCQ29" s="21"/>
      <c r="FCR29" s="21"/>
      <c r="FCS29" s="21"/>
      <c r="FCT29" s="21"/>
      <c r="FCU29" s="21"/>
      <c r="FCV29" s="21"/>
      <c r="FCW29" s="21"/>
      <c r="FCX29" s="21"/>
      <c r="FCY29" s="21"/>
      <c r="FCZ29" s="21"/>
      <c r="FDA29" s="21"/>
      <c r="FDB29" s="21"/>
      <c r="FDC29" s="21"/>
      <c r="FDD29" s="21"/>
      <c r="FDE29" s="21"/>
      <c r="FDF29" s="21"/>
      <c r="FDG29" s="21"/>
      <c r="FDH29" s="21"/>
      <c r="FDI29" s="21"/>
      <c r="FDJ29" s="21"/>
      <c r="FDK29" s="21"/>
      <c r="FDL29" s="21"/>
      <c r="FDM29" s="21"/>
      <c r="FDN29" s="21"/>
      <c r="FDO29" s="21"/>
      <c r="FDP29" s="21"/>
      <c r="FDQ29" s="21"/>
      <c r="FDR29" s="21"/>
      <c r="FDS29" s="21"/>
      <c r="FDT29" s="21"/>
      <c r="FDU29" s="21"/>
      <c r="FDV29" s="21"/>
      <c r="FDW29" s="21"/>
      <c r="FDX29" s="21"/>
      <c r="FDY29" s="21"/>
      <c r="FDZ29" s="21"/>
      <c r="FEA29" s="21"/>
      <c r="FEB29" s="21"/>
      <c r="FEC29" s="21"/>
      <c r="FED29" s="21"/>
      <c r="FEE29" s="21"/>
      <c r="FEF29" s="21"/>
      <c r="FEG29" s="21"/>
      <c r="FEH29" s="21"/>
      <c r="FEI29" s="21"/>
      <c r="FEJ29" s="21"/>
      <c r="FEK29" s="21"/>
      <c r="FEL29" s="21"/>
      <c r="FEM29" s="21"/>
      <c r="FEN29" s="21"/>
      <c r="FEO29" s="21"/>
      <c r="FEP29" s="21"/>
      <c r="FEQ29" s="21"/>
      <c r="FER29" s="21"/>
      <c r="FES29" s="21"/>
      <c r="FET29" s="21"/>
      <c r="FEU29" s="21"/>
      <c r="FEV29" s="21"/>
      <c r="FEW29" s="21"/>
      <c r="FEX29" s="21"/>
      <c r="FEY29" s="21"/>
      <c r="FEZ29" s="21"/>
      <c r="FFA29" s="21"/>
      <c r="FFB29" s="21"/>
      <c r="FFC29" s="21"/>
      <c r="FFD29" s="21"/>
      <c r="FFE29" s="21"/>
      <c r="FFF29" s="21"/>
      <c r="FFG29" s="21"/>
      <c r="FFH29" s="21"/>
      <c r="FFI29" s="21"/>
      <c r="FFJ29" s="21"/>
      <c r="FFK29" s="21"/>
      <c r="FFL29" s="21"/>
      <c r="FFM29" s="21"/>
      <c r="FFN29" s="21"/>
      <c r="FFO29" s="21"/>
      <c r="FFP29" s="21"/>
      <c r="FFQ29" s="21"/>
      <c r="FFR29" s="21"/>
      <c r="FFS29" s="21"/>
      <c r="FFT29" s="21"/>
      <c r="FFU29" s="21"/>
      <c r="FFV29" s="21"/>
      <c r="FFW29" s="21"/>
      <c r="FFX29" s="21"/>
      <c r="FFY29" s="21"/>
      <c r="FFZ29" s="21"/>
      <c r="FGA29" s="21"/>
      <c r="FGB29" s="21"/>
      <c r="FGC29" s="21"/>
      <c r="FGD29" s="21"/>
      <c r="FGE29" s="21"/>
      <c r="FGF29" s="21"/>
      <c r="FGG29" s="21"/>
      <c r="FGH29" s="21"/>
      <c r="FGI29" s="21"/>
      <c r="FGJ29" s="21"/>
      <c r="FGK29" s="21"/>
      <c r="FGL29" s="21"/>
      <c r="FGM29" s="21"/>
      <c r="FGN29" s="21"/>
      <c r="FGO29" s="21"/>
      <c r="FGP29" s="21"/>
      <c r="FGQ29" s="21"/>
      <c r="FGR29" s="21"/>
      <c r="FGS29" s="21"/>
      <c r="FGT29" s="21"/>
      <c r="FGU29" s="21"/>
      <c r="FGV29" s="21"/>
      <c r="FGW29" s="21"/>
      <c r="FGX29" s="21"/>
      <c r="FGY29" s="21"/>
      <c r="FGZ29" s="21"/>
      <c r="FHA29" s="21"/>
      <c r="FHB29" s="21"/>
      <c r="FHC29" s="21"/>
      <c r="FHD29" s="21"/>
      <c r="FHE29" s="21"/>
      <c r="FHF29" s="21"/>
      <c r="FHG29" s="21"/>
      <c r="FHH29" s="21"/>
      <c r="FHI29" s="21"/>
      <c r="FHJ29" s="21"/>
      <c r="FHK29" s="21"/>
      <c r="FHL29" s="21"/>
      <c r="FHM29" s="21"/>
      <c r="FHN29" s="21"/>
      <c r="FHO29" s="21"/>
      <c r="FHP29" s="21"/>
      <c r="FHQ29" s="21"/>
      <c r="FHR29" s="21"/>
      <c r="FHS29" s="21"/>
      <c r="FHT29" s="21"/>
      <c r="FHU29" s="21"/>
      <c r="FHV29" s="21"/>
      <c r="FHW29" s="21"/>
      <c r="FHX29" s="21"/>
      <c r="FHY29" s="21"/>
      <c r="FHZ29" s="21"/>
      <c r="FIA29" s="21"/>
      <c r="FIB29" s="21"/>
      <c r="FIC29" s="21"/>
      <c r="FID29" s="21"/>
      <c r="FIE29" s="21"/>
      <c r="FIF29" s="21"/>
      <c r="FIG29" s="21"/>
      <c r="FIH29" s="21"/>
      <c r="FII29" s="21"/>
      <c r="FIJ29" s="21"/>
      <c r="FIK29" s="21"/>
      <c r="FIL29" s="21"/>
      <c r="FIM29" s="21"/>
      <c r="FIN29" s="21"/>
      <c r="FIO29" s="21"/>
      <c r="FIP29" s="21"/>
      <c r="FIQ29" s="21"/>
      <c r="FIR29" s="21"/>
      <c r="FIS29" s="21"/>
      <c r="FIT29" s="21"/>
      <c r="FIU29" s="21"/>
      <c r="FIV29" s="21"/>
      <c r="FIW29" s="21"/>
      <c r="FIX29" s="21"/>
      <c r="FIY29" s="21"/>
      <c r="FIZ29" s="21"/>
      <c r="FJA29" s="21"/>
      <c r="FJB29" s="21"/>
      <c r="FJC29" s="21"/>
      <c r="FJD29" s="21"/>
      <c r="FJE29" s="21"/>
      <c r="FJF29" s="21"/>
      <c r="FJG29" s="21"/>
      <c r="FJH29" s="21"/>
      <c r="FJI29" s="21"/>
      <c r="FJJ29" s="21"/>
      <c r="FJK29" s="21"/>
      <c r="FJL29" s="21"/>
      <c r="FJM29" s="21"/>
      <c r="FJN29" s="21"/>
      <c r="FJO29" s="21"/>
      <c r="FJP29" s="21"/>
      <c r="FJQ29" s="21"/>
      <c r="FJR29" s="21"/>
      <c r="FJS29" s="21"/>
      <c r="FJT29" s="21"/>
      <c r="FJU29" s="21"/>
      <c r="FJV29" s="21"/>
      <c r="FJW29" s="21"/>
      <c r="FJX29" s="21"/>
      <c r="FJY29" s="21"/>
      <c r="FJZ29" s="21"/>
      <c r="FKA29" s="21"/>
      <c r="FKB29" s="21"/>
      <c r="FKC29" s="21"/>
      <c r="FKD29" s="21"/>
      <c r="FKE29" s="21"/>
      <c r="FKF29" s="21"/>
      <c r="FKG29" s="21"/>
      <c r="FKH29" s="21"/>
      <c r="FKI29" s="21"/>
      <c r="FKJ29" s="21"/>
      <c r="FKK29" s="21"/>
      <c r="FKL29" s="21"/>
      <c r="FKM29" s="21"/>
      <c r="FKN29" s="21"/>
      <c r="FKO29" s="21"/>
      <c r="FKP29" s="21"/>
      <c r="FKQ29" s="21"/>
      <c r="FKR29" s="21"/>
      <c r="FKS29" s="21"/>
      <c r="FKT29" s="21"/>
      <c r="FKU29" s="21"/>
      <c r="FKV29" s="21"/>
      <c r="FKW29" s="21"/>
      <c r="FKX29" s="21"/>
      <c r="FKY29" s="21"/>
      <c r="FKZ29" s="21"/>
      <c r="FLA29" s="21"/>
      <c r="FLB29" s="21"/>
      <c r="FLC29" s="21"/>
      <c r="FLD29" s="21"/>
      <c r="FLE29" s="21"/>
      <c r="FLF29" s="21"/>
      <c r="FLG29" s="21"/>
      <c r="FLH29" s="21"/>
      <c r="FLI29" s="21"/>
      <c r="FLJ29" s="21"/>
      <c r="FLK29" s="21"/>
      <c r="FLL29" s="21"/>
      <c r="FLM29" s="21"/>
      <c r="FLN29" s="21"/>
      <c r="FLO29" s="21"/>
      <c r="FLP29" s="21"/>
      <c r="FLQ29" s="21"/>
      <c r="FLR29" s="21"/>
      <c r="FLS29" s="21"/>
      <c r="FLT29" s="21"/>
      <c r="FLU29" s="21"/>
      <c r="FLV29" s="21"/>
      <c r="FLW29" s="21"/>
      <c r="FLX29" s="21"/>
      <c r="FLY29" s="21"/>
      <c r="FLZ29" s="21"/>
      <c r="FMA29" s="21"/>
      <c r="FMB29" s="21"/>
      <c r="FMC29" s="21"/>
      <c r="FMD29" s="21"/>
      <c r="FME29" s="21"/>
      <c r="FMF29" s="21"/>
      <c r="FMG29" s="21"/>
      <c r="FMH29" s="21"/>
      <c r="FMI29" s="21"/>
      <c r="FMJ29" s="21"/>
      <c r="FMK29" s="21"/>
      <c r="FML29" s="21"/>
      <c r="FMM29" s="21"/>
      <c r="FMN29" s="21"/>
      <c r="FMO29" s="21"/>
      <c r="FMP29" s="21"/>
      <c r="FMQ29" s="21"/>
      <c r="FMR29" s="21"/>
      <c r="FMS29" s="21"/>
      <c r="FMT29" s="21"/>
      <c r="FMU29" s="21"/>
      <c r="FMV29" s="21"/>
      <c r="FMW29" s="21"/>
      <c r="FMX29" s="21"/>
      <c r="FMY29" s="21"/>
      <c r="FMZ29" s="21"/>
      <c r="FNA29" s="21"/>
      <c r="FNB29" s="21"/>
      <c r="FNC29" s="21"/>
      <c r="FND29" s="21"/>
      <c r="FNE29" s="21"/>
      <c r="FNF29" s="21"/>
      <c r="FNG29" s="21"/>
      <c r="FNH29" s="21"/>
      <c r="FNI29" s="21"/>
      <c r="FNJ29" s="21"/>
      <c r="FNK29" s="21"/>
      <c r="FNL29" s="21"/>
      <c r="FNM29" s="21"/>
      <c r="FNN29" s="21"/>
      <c r="FNO29" s="21"/>
      <c r="FNP29" s="21"/>
      <c r="FNQ29" s="21"/>
      <c r="FNR29" s="21"/>
      <c r="FNS29" s="21"/>
      <c r="FNT29" s="21"/>
      <c r="FNU29" s="21"/>
      <c r="FNV29" s="21"/>
      <c r="FNW29" s="21"/>
      <c r="FNX29" s="21"/>
      <c r="FNY29" s="21"/>
      <c r="FNZ29" s="21"/>
      <c r="FOA29" s="21"/>
      <c r="FOB29" s="21"/>
      <c r="FOC29" s="21"/>
      <c r="FOD29" s="21"/>
      <c r="FOE29" s="21"/>
      <c r="FOF29" s="21"/>
      <c r="FOG29" s="21"/>
      <c r="FOH29" s="21"/>
      <c r="FOI29" s="21"/>
      <c r="FOJ29" s="21"/>
      <c r="FOK29" s="21"/>
      <c r="FOL29" s="21"/>
      <c r="FOM29" s="21"/>
      <c r="FON29" s="21"/>
      <c r="FOO29" s="21"/>
      <c r="FOP29" s="21"/>
      <c r="FOQ29" s="21"/>
      <c r="FOR29" s="21"/>
      <c r="FOS29" s="21"/>
      <c r="FOT29" s="21"/>
      <c r="FOU29" s="21"/>
      <c r="FOV29" s="21"/>
      <c r="FOW29" s="21"/>
      <c r="FOX29" s="21"/>
      <c r="FOY29" s="21"/>
      <c r="FOZ29" s="21"/>
      <c r="FPA29" s="21"/>
      <c r="FPB29" s="21"/>
      <c r="FPC29" s="21"/>
      <c r="FPD29" s="21"/>
      <c r="FPE29" s="21"/>
      <c r="FPF29" s="21"/>
      <c r="FPG29" s="21"/>
      <c r="FPH29" s="21"/>
      <c r="FPI29" s="21"/>
      <c r="FPJ29" s="21"/>
      <c r="FPK29" s="21"/>
      <c r="FPL29" s="21"/>
      <c r="FPM29" s="21"/>
      <c r="FPN29" s="21"/>
      <c r="FPO29" s="21"/>
      <c r="FPP29" s="21"/>
      <c r="FPQ29" s="21"/>
      <c r="FPR29" s="21"/>
      <c r="FPS29" s="21"/>
      <c r="FPT29" s="21"/>
      <c r="FPU29" s="21"/>
      <c r="FPV29" s="21"/>
      <c r="FPW29" s="21"/>
      <c r="FPX29" s="21"/>
      <c r="FPY29" s="21"/>
      <c r="FPZ29" s="21"/>
      <c r="FQA29" s="21"/>
      <c r="FQB29" s="21"/>
      <c r="FQC29" s="21"/>
      <c r="FQD29" s="21"/>
      <c r="FQE29" s="21"/>
      <c r="FQF29" s="21"/>
      <c r="FQG29" s="21"/>
      <c r="FQH29" s="21"/>
      <c r="FQI29" s="21"/>
      <c r="FQJ29" s="21"/>
      <c r="FQK29" s="21"/>
      <c r="FQL29" s="21"/>
      <c r="FQM29" s="21"/>
      <c r="FQN29" s="21"/>
      <c r="FQO29" s="21"/>
      <c r="FQP29" s="21"/>
      <c r="FQQ29" s="21"/>
      <c r="FQR29" s="21"/>
      <c r="FQS29" s="21"/>
      <c r="FQT29" s="21"/>
      <c r="FQU29" s="21"/>
      <c r="FQV29" s="21"/>
      <c r="FQW29" s="21"/>
      <c r="FQX29" s="21"/>
      <c r="FQY29" s="21"/>
      <c r="FQZ29" s="21"/>
      <c r="FRA29" s="21"/>
      <c r="FRB29" s="21"/>
      <c r="FRC29" s="21"/>
      <c r="FRD29" s="21"/>
      <c r="FRE29" s="21"/>
      <c r="FRF29" s="21"/>
      <c r="FRG29" s="21"/>
      <c r="FRH29" s="21"/>
      <c r="FRI29" s="21"/>
      <c r="FRJ29" s="21"/>
      <c r="FRK29" s="21"/>
      <c r="FRL29" s="21"/>
      <c r="FRM29" s="21"/>
      <c r="FRN29" s="21"/>
      <c r="FRO29" s="21"/>
      <c r="FRP29" s="21"/>
      <c r="FRQ29" s="21"/>
      <c r="FRR29" s="21"/>
      <c r="FRS29" s="21"/>
      <c r="FRT29" s="21"/>
      <c r="FRU29" s="21"/>
      <c r="FRV29" s="21"/>
      <c r="FRW29" s="21"/>
      <c r="FRX29" s="21"/>
      <c r="FRY29" s="21"/>
      <c r="FRZ29" s="21"/>
      <c r="FSA29" s="21"/>
      <c r="FSB29" s="21"/>
      <c r="FSC29" s="21"/>
      <c r="FSD29" s="21"/>
      <c r="FSE29" s="21"/>
      <c r="FSF29" s="21"/>
      <c r="FSG29" s="21"/>
      <c r="FSH29" s="21"/>
      <c r="FSI29" s="21"/>
      <c r="FSJ29" s="21"/>
      <c r="FSK29" s="21"/>
      <c r="FSL29" s="21"/>
      <c r="FSM29" s="21"/>
      <c r="FSN29" s="21"/>
      <c r="FSO29" s="21"/>
      <c r="FSP29" s="21"/>
      <c r="FSQ29" s="21"/>
      <c r="FSR29" s="21"/>
      <c r="FSS29" s="21"/>
      <c r="FST29" s="21"/>
      <c r="FSU29" s="21"/>
      <c r="FSV29" s="21"/>
      <c r="FSW29" s="21"/>
      <c r="FSX29" s="21"/>
      <c r="FSY29" s="21"/>
      <c r="FSZ29" s="21"/>
      <c r="FTA29" s="21"/>
      <c r="FTB29" s="21"/>
      <c r="FTC29" s="21"/>
      <c r="FTD29" s="21"/>
      <c r="FTE29" s="21"/>
      <c r="FTF29" s="21"/>
      <c r="FTG29" s="21"/>
      <c r="FTH29" s="21"/>
      <c r="FTI29" s="21"/>
      <c r="FTJ29" s="21"/>
      <c r="FTK29" s="21"/>
      <c r="FTL29" s="21"/>
      <c r="FTM29" s="21"/>
      <c r="FTN29" s="21"/>
      <c r="FTO29" s="21"/>
      <c r="FTP29" s="21"/>
      <c r="FTQ29" s="21"/>
      <c r="FTR29" s="21"/>
      <c r="FTS29" s="21"/>
      <c r="FTT29" s="21"/>
      <c r="FTU29" s="21"/>
      <c r="FTV29" s="21"/>
      <c r="FTW29" s="21"/>
      <c r="FTX29" s="21"/>
      <c r="FTY29" s="21"/>
      <c r="FTZ29" s="21"/>
      <c r="FUA29" s="21"/>
      <c r="FUB29" s="21"/>
      <c r="FUC29" s="21"/>
      <c r="FUD29" s="21"/>
      <c r="FUE29" s="21"/>
      <c r="FUF29" s="21"/>
      <c r="FUG29" s="21"/>
      <c r="FUH29" s="21"/>
      <c r="FUI29" s="21"/>
      <c r="FUJ29" s="21"/>
      <c r="FUK29" s="21"/>
      <c r="FUL29" s="21"/>
      <c r="FUM29" s="21"/>
      <c r="FUN29" s="21"/>
      <c r="FUO29" s="21"/>
      <c r="FUP29" s="21"/>
      <c r="FUQ29" s="21"/>
      <c r="FUR29" s="21"/>
      <c r="FUS29" s="21"/>
      <c r="FUT29" s="21"/>
      <c r="FUU29" s="21"/>
      <c r="FUV29" s="21"/>
      <c r="FUW29" s="21"/>
      <c r="FUX29" s="21"/>
      <c r="FUY29" s="21"/>
      <c r="FUZ29" s="21"/>
      <c r="FVA29" s="21"/>
      <c r="FVB29" s="21"/>
      <c r="FVC29" s="21"/>
      <c r="FVD29" s="21"/>
      <c r="FVE29" s="21"/>
      <c r="FVF29" s="21"/>
      <c r="FVG29" s="21"/>
      <c r="FVH29" s="21"/>
      <c r="FVI29" s="21"/>
      <c r="FVJ29" s="21"/>
      <c r="FVK29" s="21"/>
      <c r="FVL29" s="21"/>
      <c r="FVM29" s="21"/>
      <c r="FVN29" s="21"/>
      <c r="FVO29" s="21"/>
      <c r="FVP29" s="21"/>
      <c r="FVQ29" s="21"/>
      <c r="FVR29" s="21"/>
      <c r="FVS29" s="21"/>
      <c r="FVT29" s="21"/>
      <c r="FVU29" s="21"/>
      <c r="FVV29" s="21"/>
      <c r="FVW29" s="21"/>
      <c r="FVX29" s="21"/>
      <c r="FVY29" s="21"/>
      <c r="FVZ29" s="21"/>
      <c r="FWA29" s="21"/>
      <c r="FWB29" s="21"/>
      <c r="FWC29" s="21"/>
      <c r="FWD29" s="21"/>
      <c r="FWE29" s="21"/>
      <c r="FWF29" s="21"/>
      <c r="FWG29" s="21"/>
      <c r="FWH29" s="21"/>
      <c r="FWI29" s="21"/>
      <c r="FWJ29" s="21"/>
      <c r="FWK29" s="21"/>
      <c r="FWL29" s="21"/>
      <c r="FWM29" s="21"/>
      <c r="FWN29" s="21"/>
      <c r="FWO29" s="21"/>
      <c r="FWP29" s="21"/>
      <c r="FWQ29" s="21"/>
      <c r="FWR29" s="21"/>
      <c r="FWS29" s="21"/>
      <c r="FWT29" s="21"/>
      <c r="FWU29" s="21"/>
      <c r="FWV29" s="21"/>
      <c r="FWW29" s="21"/>
      <c r="FWX29" s="21"/>
      <c r="FWY29" s="21"/>
      <c r="FWZ29" s="21"/>
      <c r="FXA29" s="21"/>
      <c r="FXB29" s="21"/>
      <c r="FXC29" s="21"/>
      <c r="FXD29" s="21"/>
      <c r="FXE29" s="21"/>
      <c r="FXF29" s="21"/>
      <c r="FXG29" s="21"/>
      <c r="FXH29" s="21"/>
      <c r="FXI29" s="21"/>
      <c r="FXJ29" s="21"/>
      <c r="FXK29" s="21"/>
      <c r="FXL29" s="21"/>
      <c r="FXM29" s="21"/>
      <c r="FXN29" s="21"/>
      <c r="FXO29" s="21"/>
      <c r="FXP29" s="21"/>
      <c r="FXQ29" s="21"/>
      <c r="FXR29" s="21"/>
      <c r="FXS29" s="21"/>
      <c r="FXT29" s="21"/>
      <c r="FXU29" s="21"/>
      <c r="FXV29" s="21"/>
      <c r="FXW29" s="21"/>
      <c r="FXX29" s="21"/>
      <c r="FXY29" s="21"/>
      <c r="FXZ29" s="21"/>
      <c r="FYA29" s="21"/>
      <c r="FYB29" s="21"/>
      <c r="FYC29" s="21"/>
      <c r="FYD29" s="21"/>
      <c r="FYE29" s="21"/>
      <c r="FYF29" s="21"/>
      <c r="FYG29" s="21"/>
      <c r="FYH29" s="21"/>
      <c r="FYI29" s="21"/>
      <c r="FYJ29" s="21"/>
      <c r="FYK29" s="21"/>
      <c r="FYL29" s="21"/>
      <c r="FYM29" s="21"/>
      <c r="FYN29" s="21"/>
      <c r="FYO29" s="21"/>
      <c r="FYP29" s="21"/>
      <c r="FYQ29" s="21"/>
      <c r="FYR29" s="21"/>
      <c r="FYS29" s="21"/>
      <c r="FYT29" s="21"/>
      <c r="FYU29" s="21"/>
      <c r="FYV29" s="21"/>
      <c r="FYW29" s="21"/>
      <c r="FYX29" s="21"/>
      <c r="FYY29" s="21"/>
      <c r="FYZ29" s="21"/>
      <c r="FZA29" s="21"/>
      <c r="FZB29" s="21"/>
      <c r="FZC29" s="21"/>
      <c r="FZD29" s="21"/>
      <c r="FZE29" s="21"/>
      <c r="FZF29" s="21"/>
      <c r="FZG29" s="21"/>
      <c r="FZH29" s="21"/>
      <c r="FZI29" s="21"/>
      <c r="FZJ29" s="21"/>
      <c r="FZK29" s="21"/>
      <c r="FZL29" s="21"/>
      <c r="FZM29" s="21"/>
      <c r="FZN29" s="21"/>
      <c r="FZO29" s="21"/>
      <c r="FZP29" s="21"/>
      <c r="FZQ29" s="21"/>
      <c r="FZR29" s="21"/>
      <c r="FZS29" s="21"/>
      <c r="FZT29" s="21"/>
      <c r="FZU29" s="21"/>
      <c r="FZV29" s="21"/>
      <c r="FZW29" s="21"/>
      <c r="FZX29" s="21"/>
      <c r="FZY29" s="21"/>
      <c r="FZZ29" s="21"/>
      <c r="GAA29" s="21"/>
      <c r="GAB29" s="21"/>
      <c r="GAC29" s="21"/>
      <c r="GAD29" s="21"/>
      <c r="GAE29" s="21"/>
      <c r="GAF29" s="21"/>
      <c r="GAG29" s="21"/>
      <c r="GAH29" s="21"/>
      <c r="GAI29" s="21"/>
      <c r="GAJ29" s="21"/>
      <c r="GAK29" s="21"/>
      <c r="GAL29" s="21"/>
      <c r="GAM29" s="21"/>
      <c r="GAN29" s="21"/>
      <c r="GAO29" s="21"/>
      <c r="GAP29" s="21"/>
      <c r="GAQ29" s="21"/>
      <c r="GAR29" s="21"/>
      <c r="GAS29" s="21"/>
      <c r="GAT29" s="21"/>
      <c r="GAU29" s="21"/>
      <c r="GAV29" s="21"/>
      <c r="GAW29" s="21"/>
      <c r="GAX29" s="21"/>
      <c r="GAY29" s="21"/>
      <c r="GAZ29" s="21"/>
      <c r="GBA29" s="21"/>
      <c r="GBB29" s="21"/>
      <c r="GBC29" s="21"/>
      <c r="GBD29" s="21"/>
      <c r="GBE29" s="21"/>
      <c r="GBF29" s="21"/>
      <c r="GBG29" s="21"/>
      <c r="GBH29" s="21"/>
      <c r="GBI29" s="21"/>
      <c r="GBJ29" s="21"/>
      <c r="GBK29" s="21"/>
      <c r="GBL29" s="21"/>
      <c r="GBM29" s="21"/>
      <c r="GBN29" s="21"/>
      <c r="GBO29" s="21"/>
      <c r="GBP29" s="21"/>
      <c r="GBQ29" s="21"/>
      <c r="GBR29" s="21"/>
      <c r="GBS29" s="21"/>
      <c r="GBT29" s="21"/>
      <c r="GBU29" s="21"/>
      <c r="GBV29" s="21"/>
      <c r="GBW29" s="21"/>
      <c r="GBX29" s="21"/>
      <c r="GBY29" s="21"/>
      <c r="GBZ29" s="21"/>
      <c r="GCA29" s="21"/>
      <c r="GCB29" s="21"/>
      <c r="GCC29" s="21"/>
      <c r="GCD29" s="21"/>
      <c r="GCE29" s="21"/>
      <c r="GCF29" s="21"/>
      <c r="GCG29" s="21"/>
      <c r="GCH29" s="21"/>
      <c r="GCI29" s="21"/>
      <c r="GCJ29" s="21"/>
      <c r="GCK29" s="21"/>
      <c r="GCL29" s="21"/>
      <c r="GCM29" s="21"/>
      <c r="GCN29" s="21"/>
      <c r="GCO29" s="21"/>
      <c r="GCP29" s="21"/>
      <c r="GCQ29" s="21"/>
      <c r="GCR29" s="21"/>
      <c r="GCS29" s="21"/>
      <c r="GCT29" s="21"/>
      <c r="GCU29" s="21"/>
      <c r="GCV29" s="21"/>
      <c r="GCW29" s="21"/>
      <c r="GCX29" s="21"/>
      <c r="GCY29" s="21"/>
      <c r="GCZ29" s="21"/>
      <c r="GDA29" s="21"/>
      <c r="GDB29" s="21"/>
      <c r="GDC29" s="21"/>
      <c r="GDD29" s="21"/>
      <c r="GDE29" s="21"/>
      <c r="GDF29" s="21"/>
      <c r="GDG29" s="21"/>
      <c r="GDH29" s="21"/>
      <c r="GDI29" s="21"/>
      <c r="GDJ29" s="21"/>
      <c r="GDK29" s="21"/>
      <c r="GDL29" s="21"/>
      <c r="GDM29" s="21"/>
      <c r="GDN29" s="21"/>
      <c r="GDO29" s="21"/>
      <c r="GDP29" s="21"/>
      <c r="GDQ29" s="21"/>
      <c r="GDR29" s="21"/>
      <c r="GDS29" s="21"/>
      <c r="GDT29" s="21"/>
      <c r="GDU29" s="21"/>
      <c r="GDV29" s="21"/>
      <c r="GDW29" s="21"/>
      <c r="GDX29" s="21"/>
      <c r="GDY29" s="21"/>
      <c r="GDZ29" s="21"/>
      <c r="GEA29" s="21"/>
      <c r="GEB29" s="21"/>
      <c r="GEC29" s="21"/>
      <c r="GED29" s="21"/>
      <c r="GEE29" s="21"/>
      <c r="GEF29" s="21"/>
      <c r="GEG29" s="21"/>
      <c r="GEH29" s="21"/>
      <c r="GEI29" s="21"/>
      <c r="GEJ29" s="21"/>
      <c r="GEK29" s="21"/>
      <c r="GEL29" s="21"/>
      <c r="GEM29" s="21"/>
      <c r="GEN29" s="21"/>
      <c r="GEO29" s="21"/>
      <c r="GEP29" s="21"/>
      <c r="GEQ29" s="21"/>
      <c r="GER29" s="21"/>
      <c r="GES29" s="21"/>
      <c r="GET29" s="21"/>
      <c r="GEU29" s="21"/>
      <c r="GEV29" s="21"/>
      <c r="GEW29" s="21"/>
      <c r="GEX29" s="21"/>
      <c r="GEY29" s="21"/>
      <c r="GEZ29" s="21"/>
      <c r="GFA29" s="21"/>
      <c r="GFB29" s="21"/>
      <c r="GFC29" s="21"/>
      <c r="GFD29" s="21"/>
      <c r="GFE29" s="21"/>
      <c r="GFF29" s="21"/>
      <c r="GFG29" s="21"/>
      <c r="GFH29" s="21"/>
      <c r="GFI29" s="21"/>
      <c r="GFJ29" s="21"/>
      <c r="GFK29" s="21"/>
      <c r="GFL29" s="21"/>
      <c r="GFM29" s="21"/>
      <c r="GFN29" s="21"/>
      <c r="GFO29" s="21"/>
      <c r="GFP29" s="21"/>
      <c r="GFQ29" s="21"/>
      <c r="GFR29" s="21"/>
      <c r="GFS29" s="21"/>
      <c r="GFT29" s="21"/>
      <c r="GFU29" s="21"/>
      <c r="GFV29" s="21"/>
      <c r="GFW29" s="21"/>
      <c r="GFX29" s="21"/>
      <c r="GFY29" s="21"/>
      <c r="GFZ29" s="21"/>
      <c r="GGA29" s="21"/>
      <c r="GGB29" s="21"/>
      <c r="GGC29" s="21"/>
      <c r="GGD29" s="21"/>
      <c r="GGE29" s="21"/>
      <c r="GGF29" s="21"/>
      <c r="GGG29" s="21"/>
      <c r="GGH29" s="21"/>
      <c r="GGI29" s="21"/>
      <c r="GGJ29" s="21"/>
      <c r="GGK29" s="21"/>
      <c r="GGL29" s="21"/>
      <c r="GGM29" s="21"/>
      <c r="GGN29" s="21"/>
      <c r="GGO29" s="21"/>
      <c r="GGP29" s="21"/>
      <c r="GGQ29" s="21"/>
      <c r="GGR29" s="21"/>
      <c r="GGS29" s="21"/>
      <c r="GGT29" s="21"/>
      <c r="GGU29" s="21"/>
      <c r="GGV29" s="21"/>
      <c r="GGW29" s="21"/>
      <c r="GGX29" s="21"/>
      <c r="GGY29" s="21"/>
      <c r="GGZ29" s="21"/>
      <c r="GHA29" s="21"/>
      <c r="GHB29" s="21"/>
      <c r="GHC29" s="21"/>
      <c r="GHD29" s="21"/>
      <c r="GHE29" s="21"/>
      <c r="GHF29" s="21"/>
      <c r="GHG29" s="21"/>
      <c r="GHH29" s="21"/>
      <c r="GHI29" s="21"/>
      <c r="GHJ29" s="21"/>
      <c r="GHK29" s="21"/>
      <c r="GHL29" s="21"/>
      <c r="GHM29" s="21"/>
      <c r="GHN29" s="21"/>
      <c r="GHO29" s="21"/>
      <c r="GHP29" s="21"/>
      <c r="GHQ29" s="21"/>
      <c r="GHR29" s="21"/>
      <c r="GHS29" s="21"/>
      <c r="GHT29" s="21"/>
      <c r="GHU29" s="21"/>
      <c r="GHV29" s="21"/>
      <c r="GHW29" s="21"/>
      <c r="GHX29" s="21"/>
      <c r="GHY29" s="21"/>
      <c r="GHZ29" s="21"/>
      <c r="GIA29" s="21"/>
      <c r="GIB29" s="21"/>
      <c r="GIC29" s="21"/>
      <c r="GID29" s="21"/>
      <c r="GIE29" s="21"/>
      <c r="GIF29" s="21"/>
      <c r="GIG29" s="21"/>
      <c r="GIH29" s="21"/>
      <c r="GII29" s="21"/>
      <c r="GIJ29" s="21"/>
      <c r="GIK29" s="21"/>
      <c r="GIL29" s="21"/>
      <c r="GIM29" s="21"/>
      <c r="GIN29" s="21"/>
      <c r="GIO29" s="21"/>
      <c r="GIP29" s="21"/>
      <c r="GIQ29" s="21"/>
      <c r="GIR29" s="21"/>
      <c r="GIS29" s="21"/>
      <c r="GIT29" s="21"/>
      <c r="GIU29" s="21"/>
      <c r="GIV29" s="21"/>
      <c r="GIW29" s="21"/>
      <c r="GIX29" s="21"/>
      <c r="GIY29" s="21"/>
      <c r="GIZ29" s="21"/>
      <c r="GJA29" s="21"/>
      <c r="GJB29" s="21"/>
      <c r="GJC29" s="21"/>
      <c r="GJD29" s="21"/>
      <c r="GJE29" s="21"/>
      <c r="GJF29" s="21"/>
      <c r="GJG29" s="21"/>
      <c r="GJH29" s="21"/>
      <c r="GJI29" s="21"/>
      <c r="GJJ29" s="21"/>
      <c r="GJK29" s="21"/>
      <c r="GJL29" s="21"/>
      <c r="GJM29" s="21"/>
      <c r="GJN29" s="21"/>
      <c r="GJO29" s="21"/>
      <c r="GJP29" s="21"/>
      <c r="GJQ29" s="21"/>
      <c r="GJR29" s="21"/>
      <c r="GJS29" s="21"/>
      <c r="GJT29" s="21"/>
      <c r="GJU29" s="21"/>
      <c r="GJV29" s="21"/>
      <c r="GJW29" s="21"/>
      <c r="GJX29" s="21"/>
      <c r="GJY29" s="21"/>
      <c r="GJZ29" s="21"/>
      <c r="GKA29" s="21"/>
      <c r="GKB29" s="21"/>
      <c r="GKC29" s="21"/>
      <c r="GKD29" s="21"/>
      <c r="GKE29" s="21"/>
      <c r="GKF29" s="21"/>
      <c r="GKG29" s="21"/>
      <c r="GKH29" s="21"/>
      <c r="GKI29" s="21"/>
      <c r="GKJ29" s="21"/>
      <c r="GKK29" s="21"/>
      <c r="GKL29" s="21"/>
      <c r="GKM29" s="21"/>
      <c r="GKN29" s="21"/>
      <c r="GKO29" s="21"/>
      <c r="GKP29" s="21"/>
      <c r="GKQ29" s="21"/>
      <c r="GKR29" s="21"/>
      <c r="GKS29" s="21"/>
      <c r="GKT29" s="21"/>
      <c r="GKU29" s="21"/>
      <c r="GKV29" s="21"/>
      <c r="GKW29" s="21"/>
      <c r="GKX29" s="21"/>
      <c r="GKY29" s="21"/>
      <c r="GKZ29" s="21"/>
      <c r="GLA29" s="21"/>
      <c r="GLB29" s="21"/>
      <c r="GLC29" s="21"/>
      <c r="GLD29" s="21"/>
      <c r="GLE29" s="21"/>
      <c r="GLF29" s="21"/>
      <c r="GLG29" s="21"/>
      <c r="GLH29" s="21"/>
      <c r="GLI29" s="21"/>
      <c r="GLJ29" s="21"/>
      <c r="GLK29" s="21"/>
      <c r="GLL29" s="21"/>
      <c r="GLM29" s="21"/>
      <c r="GLN29" s="21"/>
      <c r="GLO29" s="21"/>
      <c r="GLP29" s="21"/>
      <c r="GLQ29" s="21"/>
      <c r="GLR29" s="21"/>
      <c r="GLS29" s="21"/>
      <c r="GLT29" s="21"/>
      <c r="GLU29" s="21"/>
      <c r="GLV29" s="21"/>
      <c r="GLW29" s="21"/>
      <c r="GLX29" s="21"/>
      <c r="GLY29" s="21"/>
      <c r="GLZ29" s="21"/>
      <c r="GMA29" s="21"/>
      <c r="GMB29" s="21"/>
      <c r="GMC29" s="21"/>
      <c r="GMD29" s="21"/>
      <c r="GME29" s="21"/>
      <c r="GMF29" s="21"/>
      <c r="GMG29" s="21"/>
      <c r="GMH29" s="21"/>
      <c r="GMI29" s="21"/>
      <c r="GMJ29" s="21"/>
      <c r="GMK29" s="21"/>
      <c r="GML29" s="21"/>
      <c r="GMM29" s="21"/>
      <c r="GMN29" s="21"/>
      <c r="GMO29" s="21"/>
      <c r="GMP29" s="21"/>
      <c r="GMQ29" s="21"/>
      <c r="GMR29" s="21"/>
      <c r="GMS29" s="21"/>
      <c r="GMT29" s="21"/>
      <c r="GMU29" s="21"/>
      <c r="GMV29" s="21"/>
      <c r="GMW29" s="21"/>
      <c r="GMX29" s="21"/>
      <c r="GMY29" s="21"/>
      <c r="GMZ29" s="21"/>
      <c r="GNA29" s="21"/>
      <c r="GNB29" s="21"/>
      <c r="GNC29" s="21"/>
      <c r="GND29" s="21"/>
      <c r="GNE29" s="21"/>
      <c r="GNF29" s="21"/>
      <c r="GNG29" s="21"/>
      <c r="GNH29" s="21"/>
      <c r="GNI29" s="21"/>
      <c r="GNJ29" s="21"/>
      <c r="GNK29" s="21"/>
      <c r="GNL29" s="21"/>
      <c r="GNM29" s="21"/>
      <c r="GNN29" s="21"/>
      <c r="GNO29" s="21"/>
      <c r="GNP29" s="21"/>
      <c r="GNQ29" s="21"/>
      <c r="GNR29" s="21"/>
      <c r="GNS29" s="21"/>
      <c r="GNT29" s="21"/>
      <c r="GNU29" s="21"/>
      <c r="GNV29" s="21"/>
      <c r="GNW29" s="21"/>
      <c r="GNX29" s="21"/>
      <c r="GNY29" s="21"/>
      <c r="GNZ29" s="21"/>
      <c r="GOA29" s="21"/>
      <c r="GOB29" s="21"/>
      <c r="GOC29" s="21"/>
      <c r="GOD29" s="21"/>
      <c r="GOE29" s="21"/>
      <c r="GOF29" s="21"/>
      <c r="GOG29" s="21"/>
      <c r="GOH29" s="21"/>
      <c r="GOI29" s="21"/>
      <c r="GOJ29" s="21"/>
      <c r="GOK29" s="21"/>
      <c r="GOL29" s="21"/>
      <c r="GOM29" s="21"/>
      <c r="GON29" s="21"/>
      <c r="GOO29" s="21"/>
      <c r="GOP29" s="21"/>
      <c r="GOQ29" s="21"/>
      <c r="GOR29" s="21"/>
      <c r="GOS29" s="21"/>
      <c r="GOT29" s="21"/>
      <c r="GOU29" s="21"/>
      <c r="GOV29" s="21"/>
      <c r="GOW29" s="21"/>
      <c r="GOX29" s="21"/>
      <c r="GOY29" s="21"/>
      <c r="GOZ29" s="21"/>
      <c r="GPA29" s="21"/>
      <c r="GPB29" s="21"/>
      <c r="GPC29" s="21"/>
      <c r="GPD29" s="21"/>
      <c r="GPE29" s="21"/>
      <c r="GPF29" s="21"/>
      <c r="GPG29" s="21"/>
      <c r="GPH29" s="21"/>
      <c r="GPI29" s="21"/>
      <c r="GPJ29" s="21"/>
      <c r="GPK29" s="21"/>
      <c r="GPL29" s="21"/>
      <c r="GPM29" s="21"/>
      <c r="GPN29" s="21"/>
      <c r="GPO29" s="21"/>
      <c r="GPP29" s="21"/>
      <c r="GPQ29" s="21"/>
      <c r="GPR29" s="21"/>
      <c r="GPS29" s="21"/>
      <c r="GPT29" s="21"/>
      <c r="GPU29" s="21"/>
      <c r="GPV29" s="21"/>
      <c r="GPW29" s="21"/>
      <c r="GPX29" s="21"/>
      <c r="GPY29" s="21"/>
      <c r="GPZ29" s="21"/>
      <c r="GQA29" s="21"/>
      <c r="GQB29" s="21"/>
      <c r="GQC29" s="21"/>
      <c r="GQD29" s="21"/>
      <c r="GQE29" s="21"/>
      <c r="GQF29" s="21"/>
      <c r="GQG29" s="21"/>
      <c r="GQH29" s="21"/>
      <c r="GQI29" s="21"/>
      <c r="GQJ29" s="21"/>
      <c r="GQK29" s="21"/>
      <c r="GQL29" s="21"/>
      <c r="GQM29" s="21"/>
      <c r="GQN29" s="21"/>
      <c r="GQO29" s="21"/>
      <c r="GQP29" s="21"/>
      <c r="GQQ29" s="21"/>
      <c r="GQR29" s="21"/>
      <c r="GQS29" s="21"/>
      <c r="GQT29" s="21"/>
      <c r="GQU29" s="21"/>
      <c r="GQV29" s="21"/>
      <c r="GQW29" s="21"/>
      <c r="GQX29" s="21"/>
      <c r="GQY29" s="21"/>
      <c r="GQZ29" s="21"/>
      <c r="GRA29" s="21"/>
      <c r="GRB29" s="21"/>
      <c r="GRC29" s="21"/>
      <c r="GRD29" s="21"/>
      <c r="GRE29" s="21"/>
      <c r="GRF29" s="21"/>
      <c r="GRG29" s="21"/>
      <c r="GRH29" s="21"/>
      <c r="GRI29" s="21"/>
      <c r="GRJ29" s="21"/>
      <c r="GRK29" s="21"/>
      <c r="GRL29" s="21"/>
      <c r="GRM29" s="21"/>
      <c r="GRN29" s="21"/>
      <c r="GRO29" s="21"/>
      <c r="GRP29" s="21"/>
      <c r="GRQ29" s="21"/>
      <c r="GRR29" s="21"/>
      <c r="GRS29" s="21"/>
      <c r="GRT29" s="21"/>
      <c r="GRU29" s="21"/>
      <c r="GRV29" s="21"/>
      <c r="GRW29" s="21"/>
      <c r="GRX29" s="21"/>
      <c r="GRY29" s="21"/>
      <c r="GRZ29" s="21"/>
      <c r="GSA29" s="21"/>
      <c r="GSB29" s="21"/>
      <c r="GSC29" s="21"/>
      <c r="GSD29" s="21"/>
      <c r="GSE29" s="21"/>
      <c r="GSF29" s="21"/>
      <c r="GSG29" s="21"/>
      <c r="GSH29" s="21"/>
      <c r="GSI29" s="21"/>
      <c r="GSJ29" s="21"/>
      <c r="GSK29" s="21"/>
      <c r="GSL29" s="21"/>
      <c r="GSM29" s="21"/>
      <c r="GSN29" s="21"/>
      <c r="GSO29" s="21"/>
      <c r="GSP29" s="21"/>
      <c r="GSQ29" s="21"/>
      <c r="GSR29" s="21"/>
      <c r="GSS29" s="21"/>
      <c r="GST29" s="21"/>
      <c r="GSU29" s="21"/>
      <c r="GSV29" s="21"/>
      <c r="GSW29" s="21"/>
      <c r="GSX29" s="21"/>
      <c r="GSY29" s="21"/>
      <c r="GSZ29" s="21"/>
      <c r="GTA29" s="21"/>
      <c r="GTB29" s="21"/>
      <c r="GTC29" s="21"/>
      <c r="GTD29" s="21"/>
      <c r="GTE29" s="21"/>
      <c r="GTF29" s="21"/>
      <c r="GTG29" s="21"/>
      <c r="GTH29" s="21"/>
      <c r="GTI29" s="21"/>
      <c r="GTJ29" s="21"/>
      <c r="GTK29" s="21"/>
      <c r="GTL29" s="21"/>
      <c r="GTM29" s="21"/>
      <c r="GTN29" s="21"/>
      <c r="GTO29" s="21"/>
      <c r="GTP29" s="21"/>
      <c r="GTQ29" s="21"/>
      <c r="GTR29" s="21"/>
      <c r="GTS29" s="21"/>
      <c r="GTT29" s="21"/>
      <c r="GTU29" s="21"/>
      <c r="GTV29" s="21"/>
      <c r="GTW29" s="21"/>
      <c r="GTX29" s="21"/>
      <c r="GTY29" s="21"/>
      <c r="GTZ29" s="21"/>
      <c r="GUA29" s="21"/>
      <c r="GUB29" s="21"/>
      <c r="GUC29" s="21"/>
      <c r="GUD29" s="21"/>
      <c r="GUE29" s="21"/>
      <c r="GUF29" s="21"/>
      <c r="GUG29" s="21"/>
      <c r="GUH29" s="21"/>
      <c r="GUI29" s="21"/>
      <c r="GUJ29" s="21"/>
      <c r="GUK29" s="21"/>
      <c r="GUL29" s="21"/>
      <c r="GUM29" s="21"/>
      <c r="GUN29" s="21"/>
      <c r="GUO29" s="21"/>
      <c r="GUP29" s="21"/>
      <c r="GUQ29" s="21"/>
      <c r="GUR29" s="21"/>
      <c r="GUS29" s="21"/>
      <c r="GUT29" s="21"/>
      <c r="GUU29" s="21"/>
      <c r="GUV29" s="21"/>
      <c r="GUW29" s="21"/>
      <c r="GUX29" s="21"/>
      <c r="GUY29" s="21"/>
      <c r="GUZ29" s="21"/>
      <c r="GVA29" s="21"/>
      <c r="GVB29" s="21"/>
      <c r="GVC29" s="21"/>
      <c r="GVD29" s="21"/>
      <c r="GVE29" s="21"/>
      <c r="GVF29" s="21"/>
      <c r="GVG29" s="21"/>
      <c r="GVH29" s="21"/>
      <c r="GVI29" s="21"/>
      <c r="GVJ29" s="21"/>
      <c r="GVK29" s="21"/>
      <c r="GVL29" s="21"/>
      <c r="GVM29" s="21"/>
      <c r="GVN29" s="21"/>
      <c r="GVO29" s="21"/>
      <c r="GVP29" s="21"/>
      <c r="GVQ29" s="21"/>
      <c r="GVR29" s="21"/>
      <c r="GVS29" s="21"/>
      <c r="GVT29" s="21"/>
      <c r="GVU29" s="21"/>
      <c r="GVV29" s="21"/>
      <c r="GVW29" s="21"/>
      <c r="GVX29" s="21"/>
      <c r="GVY29" s="21"/>
      <c r="GVZ29" s="21"/>
      <c r="GWA29" s="21"/>
      <c r="GWB29" s="21"/>
      <c r="GWC29" s="21"/>
      <c r="GWD29" s="21"/>
      <c r="GWE29" s="21"/>
      <c r="GWF29" s="21"/>
      <c r="GWG29" s="21"/>
      <c r="GWH29" s="21"/>
      <c r="GWI29" s="21"/>
      <c r="GWJ29" s="21"/>
      <c r="GWK29" s="21"/>
      <c r="GWL29" s="21"/>
      <c r="GWM29" s="21"/>
      <c r="GWN29" s="21"/>
      <c r="GWO29" s="21"/>
      <c r="GWP29" s="21"/>
      <c r="GWQ29" s="21"/>
      <c r="GWR29" s="21"/>
      <c r="GWS29" s="21"/>
      <c r="GWT29" s="21"/>
      <c r="GWU29" s="21"/>
      <c r="GWV29" s="21"/>
      <c r="GWW29" s="21"/>
      <c r="GWX29" s="21"/>
      <c r="GWY29" s="21"/>
      <c r="GWZ29" s="21"/>
      <c r="GXA29" s="21"/>
      <c r="GXB29" s="21"/>
      <c r="GXC29" s="21"/>
      <c r="GXD29" s="21"/>
      <c r="GXE29" s="21"/>
      <c r="GXF29" s="21"/>
      <c r="GXG29" s="21"/>
      <c r="GXH29" s="21"/>
      <c r="GXI29" s="21"/>
      <c r="GXJ29" s="21"/>
      <c r="GXK29" s="21"/>
      <c r="GXL29" s="21"/>
      <c r="GXM29" s="21"/>
      <c r="GXN29" s="21"/>
      <c r="GXO29" s="21"/>
      <c r="GXP29" s="21"/>
      <c r="GXQ29" s="21"/>
      <c r="GXR29" s="21"/>
      <c r="GXS29" s="21"/>
      <c r="GXT29" s="21"/>
      <c r="GXU29" s="21"/>
      <c r="GXV29" s="21"/>
      <c r="GXW29" s="21"/>
      <c r="GXX29" s="21"/>
      <c r="GXY29" s="21"/>
      <c r="GXZ29" s="21"/>
      <c r="GYA29" s="21"/>
      <c r="GYB29" s="21"/>
      <c r="GYC29" s="21"/>
      <c r="GYD29" s="21"/>
      <c r="GYE29" s="21"/>
      <c r="GYF29" s="21"/>
      <c r="GYG29" s="21"/>
      <c r="GYH29" s="21"/>
      <c r="GYI29" s="21"/>
      <c r="GYJ29" s="21"/>
      <c r="GYK29" s="21"/>
      <c r="GYL29" s="21"/>
      <c r="GYM29" s="21"/>
      <c r="GYN29" s="21"/>
      <c r="GYO29" s="21"/>
      <c r="GYP29" s="21"/>
      <c r="GYQ29" s="21"/>
      <c r="GYR29" s="21"/>
      <c r="GYS29" s="21"/>
      <c r="GYT29" s="21"/>
      <c r="GYU29" s="21"/>
      <c r="GYV29" s="21"/>
      <c r="GYW29" s="21"/>
      <c r="GYX29" s="21"/>
      <c r="GYY29" s="21"/>
      <c r="GYZ29" s="21"/>
      <c r="GZA29" s="21"/>
      <c r="GZB29" s="21"/>
      <c r="GZC29" s="21"/>
      <c r="GZD29" s="21"/>
      <c r="GZE29" s="21"/>
      <c r="GZF29" s="21"/>
      <c r="GZG29" s="21"/>
      <c r="GZH29" s="21"/>
      <c r="GZI29" s="21"/>
      <c r="GZJ29" s="21"/>
      <c r="GZK29" s="21"/>
      <c r="GZL29" s="21"/>
      <c r="GZM29" s="21"/>
      <c r="GZN29" s="21"/>
      <c r="GZO29" s="21"/>
      <c r="GZP29" s="21"/>
      <c r="GZQ29" s="21"/>
      <c r="GZR29" s="21"/>
      <c r="GZS29" s="21"/>
      <c r="GZT29" s="21"/>
      <c r="GZU29" s="21"/>
      <c r="GZV29" s="21"/>
      <c r="GZW29" s="21"/>
      <c r="GZX29" s="21"/>
      <c r="GZY29" s="21"/>
      <c r="GZZ29" s="21"/>
      <c r="HAA29" s="21"/>
      <c r="HAB29" s="21"/>
      <c r="HAC29" s="21"/>
      <c r="HAD29" s="21"/>
      <c r="HAE29" s="21"/>
      <c r="HAF29" s="21"/>
      <c r="HAG29" s="21"/>
      <c r="HAH29" s="21"/>
      <c r="HAI29" s="21"/>
      <c r="HAJ29" s="21"/>
      <c r="HAK29" s="21"/>
      <c r="HAL29" s="21"/>
      <c r="HAM29" s="21"/>
      <c r="HAN29" s="21"/>
      <c r="HAO29" s="21"/>
      <c r="HAP29" s="21"/>
      <c r="HAQ29" s="21"/>
      <c r="HAR29" s="21"/>
      <c r="HAS29" s="21"/>
      <c r="HAT29" s="21"/>
      <c r="HAU29" s="21"/>
      <c r="HAV29" s="21"/>
      <c r="HAW29" s="21"/>
      <c r="HAX29" s="21"/>
      <c r="HAY29" s="21"/>
      <c r="HAZ29" s="21"/>
      <c r="HBA29" s="21"/>
      <c r="HBB29" s="21"/>
      <c r="HBC29" s="21"/>
      <c r="HBD29" s="21"/>
      <c r="HBE29" s="21"/>
      <c r="HBF29" s="21"/>
      <c r="HBG29" s="21"/>
      <c r="HBH29" s="21"/>
      <c r="HBI29" s="21"/>
      <c r="HBJ29" s="21"/>
      <c r="HBK29" s="21"/>
      <c r="HBL29" s="21"/>
      <c r="HBM29" s="21"/>
      <c r="HBN29" s="21"/>
      <c r="HBO29" s="21"/>
      <c r="HBP29" s="21"/>
      <c r="HBQ29" s="21"/>
      <c r="HBR29" s="21"/>
      <c r="HBS29" s="21"/>
      <c r="HBT29" s="21"/>
      <c r="HBU29" s="21"/>
      <c r="HBV29" s="21"/>
      <c r="HBW29" s="21"/>
      <c r="HBX29" s="21"/>
      <c r="HBY29" s="21"/>
      <c r="HBZ29" s="21"/>
      <c r="HCA29" s="21"/>
      <c r="HCB29" s="21"/>
      <c r="HCC29" s="21"/>
      <c r="HCD29" s="21"/>
      <c r="HCE29" s="21"/>
      <c r="HCF29" s="21"/>
      <c r="HCG29" s="21"/>
      <c r="HCH29" s="21"/>
      <c r="HCI29" s="21"/>
      <c r="HCJ29" s="21"/>
      <c r="HCK29" s="21"/>
      <c r="HCL29" s="21"/>
      <c r="HCM29" s="21"/>
      <c r="HCN29" s="21"/>
      <c r="HCO29" s="21"/>
      <c r="HCP29" s="21"/>
      <c r="HCQ29" s="21"/>
      <c r="HCR29" s="21"/>
      <c r="HCS29" s="21"/>
      <c r="HCT29" s="21"/>
      <c r="HCU29" s="21"/>
      <c r="HCV29" s="21"/>
      <c r="HCW29" s="21"/>
      <c r="HCX29" s="21"/>
      <c r="HCY29" s="21"/>
      <c r="HCZ29" s="21"/>
      <c r="HDA29" s="21"/>
      <c r="HDB29" s="21"/>
      <c r="HDC29" s="21"/>
      <c r="HDD29" s="21"/>
      <c r="HDE29" s="21"/>
      <c r="HDF29" s="21"/>
      <c r="HDG29" s="21"/>
      <c r="HDH29" s="21"/>
      <c r="HDI29" s="21"/>
      <c r="HDJ29" s="21"/>
      <c r="HDK29" s="21"/>
      <c r="HDL29" s="21"/>
      <c r="HDM29" s="21"/>
      <c r="HDN29" s="21"/>
      <c r="HDO29" s="21"/>
      <c r="HDP29" s="21"/>
      <c r="HDQ29" s="21"/>
      <c r="HDR29" s="21"/>
      <c r="HDS29" s="21"/>
      <c r="HDT29" s="21"/>
      <c r="HDU29" s="21"/>
      <c r="HDV29" s="21"/>
      <c r="HDW29" s="21"/>
      <c r="HDX29" s="21"/>
      <c r="HDY29" s="21"/>
      <c r="HDZ29" s="21"/>
      <c r="HEA29" s="21"/>
      <c r="HEB29" s="21"/>
      <c r="HEC29" s="21"/>
      <c r="HED29" s="21"/>
      <c r="HEE29" s="21"/>
      <c r="HEF29" s="21"/>
      <c r="HEG29" s="21"/>
      <c r="HEH29" s="21"/>
      <c r="HEI29" s="21"/>
      <c r="HEJ29" s="21"/>
      <c r="HEK29" s="21"/>
      <c r="HEL29" s="21"/>
      <c r="HEM29" s="21"/>
      <c r="HEN29" s="21"/>
      <c r="HEO29" s="21"/>
      <c r="HEP29" s="21"/>
      <c r="HEQ29" s="21"/>
      <c r="HER29" s="21"/>
      <c r="HES29" s="21"/>
      <c r="HET29" s="21"/>
      <c r="HEU29" s="21"/>
      <c r="HEV29" s="21"/>
      <c r="HEW29" s="21"/>
      <c r="HEX29" s="21"/>
      <c r="HEY29" s="21"/>
      <c r="HEZ29" s="21"/>
      <c r="HFA29" s="21"/>
      <c r="HFB29" s="21"/>
      <c r="HFC29" s="21"/>
      <c r="HFD29" s="21"/>
      <c r="HFE29" s="21"/>
      <c r="HFF29" s="21"/>
      <c r="HFG29" s="21"/>
      <c r="HFH29" s="21"/>
      <c r="HFI29" s="21"/>
      <c r="HFJ29" s="21"/>
      <c r="HFK29" s="21"/>
      <c r="HFL29" s="21"/>
      <c r="HFM29" s="21"/>
      <c r="HFN29" s="21"/>
      <c r="HFO29" s="21"/>
      <c r="HFP29" s="21"/>
      <c r="HFQ29" s="21"/>
      <c r="HFR29" s="21"/>
      <c r="HFS29" s="21"/>
      <c r="HFT29" s="21"/>
      <c r="HFU29" s="21"/>
      <c r="HFV29" s="21"/>
      <c r="HFW29" s="21"/>
      <c r="HFX29" s="21"/>
      <c r="HFY29" s="21"/>
      <c r="HFZ29" s="21"/>
      <c r="HGA29" s="21"/>
      <c r="HGB29" s="21"/>
      <c r="HGC29" s="21"/>
      <c r="HGD29" s="21"/>
      <c r="HGE29" s="21"/>
      <c r="HGF29" s="21"/>
      <c r="HGG29" s="21"/>
      <c r="HGH29" s="21"/>
      <c r="HGI29" s="21"/>
      <c r="HGJ29" s="21"/>
      <c r="HGK29" s="21"/>
      <c r="HGL29" s="21"/>
      <c r="HGM29" s="21"/>
      <c r="HGN29" s="21"/>
      <c r="HGO29" s="21"/>
      <c r="HGP29" s="21"/>
      <c r="HGQ29" s="21"/>
      <c r="HGR29" s="21"/>
      <c r="HGS29" s="21"/>
      <c r="HGT29" s="21"/>
      <c r="HGU29" s="21"/>
      <c r="HGV29" s="21"/>
      <c r="HGW29" s="21"/>
      <c r="HGX29" s="21"/>
      <c r="HGY29" s="21"/>
      <c r="HGZ29" s="21"/>
      <c r="HHA29" s="21"/>
      <c r="HHB29" s="21"/>
      <c r="HHC29" s="21"/>
      <c r="HHD29" s="21"/>
      <c r="HHE29" s="21"/>
      <c r="HHF29" s="21"/>
      <c r="HHG29" s="21"/>
      <c r="HHH29" s="21"/>
      <c r="HHI29" s="21"/>
      <c r="HHJ29" s="21"/>
      <c r="HHK29" s="21"/>
      <c r="HHL29" s="21"/>
      <c r="HHM29" s="21"/>
      <c r="HHN29" s="21"/>
      <c r="HHO29" s="21"/>
      <c r="HHP29" s="21"/>
      <c r="HHQ29" s="21"/>
      <c r="HHR29" s="21"/>
      <c r="HHS29" s="21"/>
      <c r="HHT29" s="21"/>
      <c r="HHU29" s="21"/>
      <c r="HHV29" s="21"/>
      <c r="HHW29" s="21"/>
      <c r="HHX29" s="21"/>
      <c r="HHY29" s="21"/>
      <c r="HHZ29" s="21"/>
      <c r="HIA29" s="21"/>
      <c r="HIB29" s="21"/>
      <c r="HIC29" s="21"/>
      <c r="HID29" s="21"/>
      <c r="HIE29" s="21"/>
      <c r="HIF29" s="21"/>
      <c r="HIG29" s="21"/>
      <c r="HIH29" s="21"/>
      <c r="HII29" s="21"/>
      <c r="HIJ29" s="21"/>
      <c r="HIK29" s="21"/>
      <c r="HIL29" s="21"/>
      <c r="HIM29" s="21"/>
      <c r="HIN29" s="21"/>
      <c r="HIO29" s="21"/>
      <c r="HIP29" s="21"/>
      <c r="HIQ29" s="21"/>
      <c r="HIR29" s="21"/>
      <c r="HIS29" s="21"/>
      <c r="HIT29" s="21"/>
      <c r="HIU29" s="21"/>
      <c r="HIV29" s="21"/>
      <c r="HIW29" s="21"/>
      <c r="HIX29" s="21"/>
      <c r="HIY29" s="21"/>
      <c r="HIZ29" s="21"/>
      <c r="HJA29" s="21"/>
      <c r="HJB29" s="21"/>
      <c r="HJC29" s="21"/>
      <c r="HJD29" s="21"/>
      <c r="HJE29" s="21"/>
      <c r="HJF29" s="21"/>
      <c r="HJG29" s="21"/>
      <c r="HJH29" s="21"/>
      <c r="HJI29" s="21"/>
      <c r="HJJ29" s="21"/>
      <c r="HJK29" s="21"/>
      <c r="HJL29" s="21"/>
      <c r="HJM29" s="21"/>
      <c r="HJN29" s="21"/>
      <c r="HJO29" s="21"/>
      <c r="HJP29" s="21"/>
      <c r="HJQ29" s="21"/>
      <c r="HJR29" s="21"/>
      <c r="HJS29" s="21"/>
      <c r="HJT29" s="21"/>
      <c r="HJU29" s="21"/>
      <c r="HJV29" s="21"/>
      <c r="HJW29" s="21"/>
      <c r="HJX29" s="21"/>
      <c r="HJY29" s="21"/>
      <c r="HJZ29" s="21"/>
      <c r="HKA29" s="21"/>
      <c r="HKB29" s="21"/>
      <c r="HKC29" s="21"/>
      <c r="HKD29" s="21"/>
      <c r="HKE29" s="21"/>
      <c r="HKF29" s="21"/>
      <c r="HKG29" s="21"/>
      <c r="HKH29" s="21"/>
      <c r="HKI29" s="21"/>
      <c r="HKJ29" s="21"/>
      <c r="HKK29" s="21"/>
      <c r="HKL29" s="21"/>
      <c r="HKM29" s="21"/>
      <c r="HKN29" s="21"/>
      <c r="HKO29" s="21"/>
      <c r="HKP29" s="21"/>
      <c r="HKQ29" s="21"/>
      <c r="HKR29" s="21"/>
      <c r="HKS29" s="21"/>
      <c r="HKT29" s="21"/>
      <c r="HKU29" s="21"/>
      <c r="HKV29" s="21"/>
      <c r="HKW29" s="21"/>
      <c r="HKX29" s="21"/>
      <c r="HKY29" s="21"/>
      <c r="HKZ29" s="21"/>
      <c r="HLA29" s="21"/>
      <c r="HLB29" s="21"/>
      <c r="HLC29" s="21"/>
      <c r="HLD29" s="21"/>
      <c r="HLE29" s="21"/>
      <c r="HLF29" s="21"/>
      <c r="HLG29" s="21"/>
      <c r="HLH29" s="21"/>
      <c r="HLI29" s="21"/>
      <c r="HLJ29" s="21"/>
      <c r="HLK29" s="21"/>
      <c r="HLL29" s="21"/>
      <c r="HLM29" s="21"/>
      <c r="HLN29" s="21"/>
      <c r="HLO29" s="21"/>
      <c r="HLP29" s="21"/>
      <c r="HLQ29" s="21"/>
      <c r="HLR29" s="21"/>
      <c r="HLS29" s="21"/>
      <c r="HLT29" s="21"/>
      <c r="HLU29" s="21"/>
      <c r="HLV29" s="21"/>
      <c r="HLW29" s="21"/>
      <c r="HLX29" s="21"/>
      <c r="HLY29" s="21"/>
      <c r="HLZ29" s="21"/>
      <c r="HMA29" s="21"/>
      <c r="HMB29" s="21"/>
      <c r="HMC29" s="21"/>
      <c r="HMD29" s="21"/>
      <c r="HME29" s="21"/>
      <c r="HMF29" s="21"/>
      <c r="HMG29" s="21"/>
      <c r="HMH29" s="21"/>
      <c r="HMI29" s="21"/>
      <c r="HMJ29" s="21"/>
      <c r="HMK29" s="21"/>
      <c r="HML29" s="21"/>
      <c r="HMM29" s="21"/>
      <c r="HMN29" s="21"/>
      <c r="HMO29" s="21"/>
      <c r="HMP29" s="21"/>
      <c r="HMQ29" s="21"/>
      <c r="HMR29" s="21"/>
      <c r="HMS29" s="21"/>
      <c r="HMT29" s="21"/>
      <c r="HMU29" s="21"/>
      <c r="HMV29" s="21"/>
      <c r="HMW29" s="21"/>
      <c r="HMX29" s="21"/>
      <c r="HMY29" s="21"/>
      <c r="HMZ29" s="21"/>
      <c r="HNA29" s="21"/>
      <c r="HNB29" s="21"/>
      <c r="HNC29" s="21"/>
      <c r="HND29" s="21"/>
      <c r="HNE29" s="21"/>
      <c r="HNF29" s="21"/>
      <c r="HNG29" s="21"/>
      <c r="HNH29" s="21"/>
      <c r="HNI29" s="21"/>
      <c r="HNJ29" s="21"/>
      <c r="HNK29" s="21"/>
      <c r="HNL29" s="21"/>
      <c r="HNM29" s="21"/>
      <c r="HNN29" s="21"/>
      <c r="HNO29" s="21"/>
      <c r="HNP29" s="21"/>
      <c r="HNQ29" s="21"/>
      <c r="HNR29" s="21"/>
      <c r="HNS29" s="21"/>
      <c r="HNT29" s="21"/>
      <c r="HNU29" s="21"/>
      <c r="HNV29" s="21"/>
      <c r="HNW29" s="21"/>
      <c r="HNX29" s="21"/>
      <c r="HNY29" s="21"/>
      <c r="HNZ29" s="21"/>
      <c r="HOA29" s="21"/>
      <c r="HOB29" s="21"/>
      <c r="HOC29" s="21"/>
      <c r="HOD29" s="21"/>
      <c r="HOE29" s="21"/>
      <c r="HOF29" s="21"/>
      <c r="HOG29" s="21"/>
      <c r="HOH29" s="21"/>
      <c r="HOI29" s="21"/>
      <c r="HOJ29" s="21"/>
      <c r="HOK29" s="21"/>
      <c r="HOL29" s="21"/>
      <c r="HOM29" s="21"/>
      <c r="HON29" s="21"/>
      <c r="HOO29" s="21"/>
      <c r="HOP29" s="21"/>
      <c r="HOQ29" s="21"/>
      <c r="HOR29" s="21"/>
      <c r="HOS29" s="21"/>
      <c r="HOT29" s="21"/>
      <c r="HOU29" s="21"/>
      <c r="HOV29" s="21"/>
      <c r="HOW29" s="21"/>
      <c r="HOX29" s="21"/>
      <c r="HOY29" s="21"/>
      <c r="HOZ29" s="21"/>
      <c r="HPA29" s="21"/>
      <c r="HPB29" s="21"/>
      <c r="HPC29" s="21"/>
      <c r="HPD29" s="21"/>
      <c r="HPE29" s="21"/>
      <c r="HPF29" s="21"/>
      <c r="HPG29" s="21"/>
      <c r="HPH29" s="21"/>
      <c r="HPI29" s="21"/>
      <c r="HPJ29" s="21"/>
      <c r="HPK29" s="21"/>
      <c r="HPL29" s="21"/>
      <c r="HPM29" s="21"/>
      <c r="HPN29" s="21"/>
      <c r="HPO29" s="21"/>
      <c r="HPP29" s="21"/>
      <c r="HPQ29" s="21"/>
      <c r="HPR29" s="21"/>
      <c r="HPS29" s="21"/>
      <c r="HPT29" s="21"/>
      <c r="HPU29" s="21"/>
      <c r="HPV29" s="21"/>
      <c r="HPW29" s="21"/>
      <c r="HPX29" s="21"/>
      <c r="HPY29" s="21"/>
      <c r="HPZ29" s="21"/>
      <c r="HQA29" s="21"/>
      <c r="HQB29" s="21"/>
      <c r="HQC29" s="21"/>
      <c r="HQD29" s="21"/>
      <c r="HQE29" s="21"/>
      <c r="HQF29" s="21"/>
      <c r="HQG29" s="21"/>
      <c r="HQH29" s="21"/>
      <c r="HQI29" s="21"/>
      <c r="HQJ29" s="21"/>
      <c r="HQK29" s="21"/>
      <c r="HQL29" s="21"/>
      <c r="HQM29" s="21"/>
      <c r="HQN29" s="21"/>
      <c r="HQO29" s="21"/>
      <c r="HQP29" s="21"/>
      <c r="HQQ29" s="21"/>
      <c r="HQR29" s="21"/>
      <c r="HQS29" s="21"/>
      <c r="HQT29" s="21"/>
      <c r="HQU29" s="21"/>
      <c r="HQV29" s="21"/>
      <c r="HQW29" s="21"/>
      <c r="HQX29" s="21"/>
      <c r="HQY29" s="21"/>
      <c r="HQZ29" s="21"/>
      <c r="HRA29" s="21"/>
      <c r="HRB29" s="21"/>
      <c r="HRC29" s="21"/>
      <c r="HRD29" s="21"/>
      <c r="HRE29" s="21"/>
      <c r="HRF29" s="21"/>
      <c r="HRG29" s="21"/>
      <c r="HRH29" s="21"/>
      <c r="HRI29" s="21"/>
      <c r="HRJ29" s="21"/>
      <c r="HRK29" s="21"/>
      <c r="HRL29" s="21"/>
      <c r="HRM29" s="21"/>
      <c r="HRN29" s="21"/>
      <c r="HRO29" s="21"/>
      <c r="HRP29" s="21"/>
      <c r="HRQ29" s="21"/>
      <c r="HRR29" s="21"/>
      <c r="HRS29" s="21"/>
      <c r="HRT29" s="21"/>
      <c r="HRU29" s="21"/>
      <c r="HRV29" s="21"/>
      <c r="HRW29" s="21"/>
      <c r="HRX29" s="21"/>
      <c r="HRY29" s="21"/>
      <c r="HRZ29" s="21"/>
      <c r="HSA29" s="21"/>
      <c r="HSB29" s="21"/>
      <c r="HSC29" s="21"/>
      <c r="HSD29" s="21"/>
      <c r="HSE29" s="21"/>
      <c r="HSF29" s="21"/>
      <c r="HSG29" s="21"/>
      <c r="HSH29" s="21"/>
      <c r="HSI29" s="21"/>
      <c r="HSJ29" s="21"/>
      <c r="HSK29" s="21"/>
      <c r="HSL29" s="21"/>
      <c r="HSM29" s="21"/>
      <c r="HSN29" s="21"/>
      <c r="HSO29" s="21"/>
      <c r="HSP29" s="21"/>
      <c r="HSQ29" s="21"/>
      <c r="HSR29" s="21"/>
      <c r="HSS29" s="21"/>
      <c r="HST29" s="21"/>
      <c r="HSU29" s="21"/>
      <c r="HSV29" s="21"/>
      <c r="HSW29" s="21"/>
      <c r="HSX29" s="21"/>
      <c r="HSY29" s="21"/>
      <c r="HSZ29" s="21"/>
      <c r="HTA29" s="21"/>
      <c r="HTB29" s="21"/>
      <c r="HTC29" s="21"/>
      <c r="HTD29" s="21"/>
      <c r="HTE29" s="21"/>
      <c r="HTF29" s="21"/>
      <c r="HTG29" s="21"/>
      <c r="HTH29" s="21"/>
      <c r="HTI29" s="21"/>
      <c r="HTJ29" s="21"/>
      <c r="HTK29" s="21"/>
      <c r="HTL29" s="21"/>
      <c r="HTM29" s="21"/>
      <c r="HTN29" s="21"/>
      <c r="HTO29" s="21"/>
      <c r="HTP29" s="21"/>
      <c r="HTQ29" s="21"/>
      <c r="HTR29" s="21"/>
      <c r="HTS29" s="21"/>
      <c r="HTT29" s="21"/>
      <c r="HTU29" s="21"/>
      <c r="HTV29" s="21"/>
      <c r="HTW29" s="21"/>
      <c r="HTX29" s="21"/>
      <c r="HTY29" s="21"/>
      <c r="HTZ29" s="21"/>
      <c r="HUA29" s="21"/>
      <c r="HUB29" s="21"/>
      <c r="HUC29" s="21"/>
      <c r="HUD29" s="21"/>
      <c r="HUE29" s="21"/>
      <c r="HUF29" s="21"/>
      <c r="HUG29" s="21"/>
      <c r="HUH29" s="21"/>
      <c r="HUI29" s="21"/>
      <c r="HUJ29" s="21"/>
      <c r="HUK29" s="21"/>
      <c r="HUL29" s="21"/>
      <c r="HUM29" s="21"/>
      <c r="HUN29" s="21"/>
      <c r="HUO29" s="21"/>
      <c r="HUP29" s="21"/>
      <c r="HUQ29" s="21"/>
      <c r="HUR29" s="21"/>
      <c r="HUS29" s="21"/>
      <c r="HUT29" s="21"/>
      <c r="HUU29" s="21"/>
      <c r="HUV29" s="21"/>
      <c r="HUW29" s="21"/>
      <c r="HUX29" s="21"/>
      <c r="HUY29" s="21"/>
      <c r="HUZ29" s="21"/>
      <c r="HVA29" s="21"/>
      <c r="HVB29" s="21"/>
      <c r="HVC29" s="21"/>
      <c r="HVD29" s="21"/>
      <c r="HVE29" s="21"/>
      <c r="HVF29" s="21"/>
      <c r="HVG29" s="21"/>
      <c r="HVH29" s="21"/>
      <c r="HVI29" s="21"/>
      <c r="HVJ29" s="21"/>
      <c r="HVK29" s="21"/>
      <c r="HVL29" s="21"/>
      <c r="HVM29" s="21"/>
      <c r="HVN29" s="21"/>
      <c r="HVO29" s="21"/>
      <c r="HVP29" s="21"/>
      <c r="HVQ29" s="21"/>
      <c r="HVR29" s="21"/>
      <c r="HVS29" s="21"/>
      <c r="HVT29" s="21"/>
      <c r="HVU29" s="21"/>
      <c r="HVV29" s="21"/>
      <c r="HVW29" s="21"/>
      <c r="HVX29" s="21"/>
      <c r="HVY29" s="21"/>
      <c r="HVZ29" s="21"/>
      <c r="HWA29" s="21"/>
      <c r="HWB29" s="21"/>
      <c r="HWC29" s="21"/>
      <c r="HWD29" s="21"/>
      <c r="HWE29" s="21"/>
      <c r="HWF29" s="21"/>
      <c r="HWG29" s="21"/>
      <c r="HWH29" s="21"/>
      <c r="HWI29" s="21"/>
      <c r="HWJ29" s="21"/>
      <c r="HWK29" s="21"/>
      <c r="HWL29" s="21"/>
      <c r="HWM29" s="21"/>
      <c r="HWN29" s="21"/>
      <c r="HWO29" s="21"/>
      <c r="HWP29" s="21"/>
      <c r="HWQ29" s="21"/>
      <c r="HWR29" s="21"/>
      <c r="HWS29" s="21"/>
      <c r="HWT29" s="21"/>
      <c r="HWU29" s="21"/>
      <c r="HWV29" s="21"/>
      <c r="HWW29" s="21"/>
      <c r="HWX29" s="21"/>
      <c r="HWY29" s="21"/>
      <c r="HWZ29" s="21"/>
      <c r="HXA29" s="21"/>
      <c r="HXB29" s="21"/>
      <c r="HXC29" s="21"/>
      <c r="HXD29" s="21"/>
      <c r="HXE29" s="21"/>
      <c r="HXF29" s="21"/>
      <c r="HXG29" s="21"/>
      <c r="HXH29" s="21"/>
      <c r="HXI29" s="21"/>
      <c r="HXJ29" s="21"/>
      <c r="HXK29" s="21"/>
      <c r="HXL29" s="21"/>
      <c r="HXM29" s="21"/>
      <c r="HXN29" s="21"/>
      <c r="HXO29" s="21"/>
      <c r="HXP29" s="21"/>
      <c r="HXQ29" s="21"/>
      <c r="HXR29" s="21"/>
      <c r="HXS29" s="21"/>
      <c r="HXT29" s="21"/>
      <c r="HXU29" s="21"/>
      <c r="HXV29" s="21"/>
      <c r="HXW29" s="21"/>
      <c r="HXX29" s="21"/>
      <c r="HXY29" s="21"/>
      <c r="HXZ29" s="21"/>
      <c r="HYA29" s="21"/>
      <c r="HYB29" s="21"/>
      <c r="HYC29" s="21"/>
      <c r="HYD29" s="21"/>
      <c r="HYE29" s="21"/>
      <c r="HYF29" s="21"/>
      <c r="HYG29" s="21"/>
      <c r="HYH29" s="21"/>
      <c r="HYI29" s="21"/>
      <c r="HYJ29" s="21"/>
      <c r="HYK29" s="21"/>
      <c r="HYL29" s="21"/>
      <c r="HYM29" s="21"/>
      <c r="HYN29" s="21"/>
      <c r="HYO29" s="21"/>
      <c r="HYP29" s="21"/>
      <c r="HYQ29" s="21"/>
      <c r="HYR29" s="21"/>
      <c r="HYS29" s="21"/>
      <c r="HYT29" s="21"/>
      <c r="HYU29" s="21"/>
      <c r="HYV29" s="21"/>
      <c r="HYW29" s="21"/>
      <c r="HYX29" s="21"/>
      <c r="HYY29" s="21"/>
      <c r="HYZ29" s="21"/>
      <c r="HZA29" s="21"/>
      <c r="HZB29" s="21"/>
      <c r="HZC29" s="21"/>
      <c r="HZD29" s="21"/>
      <c r="HZE29" s="21"/>
      <c r="HZF29" s="21"/>
      <c r="HZG29" s="21"/>
      <c r="HZH29" s="21"/>
      <c r="HZI29" s="21"/>
      <c r="HZJ29" s="21"/>
      <c r="HZK29" s="21"/>
      <c r="HZL29" s="21"/>
      <c r="HZM29" s="21"/>
      <c r="HZN29" s="21"/>
      <c r="HZO29" s="21"/>
      <c r="HZP29" s="21"/>
      <c r="HZQ29" s="21"/>
      <c r="HZR29" s="21"/>
      <c r="HZS29" s="21"/>
      <c r="HZT29" s="21"/>
      <c r="HZU29" s="21"/>
      <c r="HZV29" s="21"/>
      <c r="HZW29" s="21"/>
      <c r="HZX29" s="21"/>
      <c r="HZY29" s="21"/>
      <c r="HZZ29" s="21"/>
      <c r="IAA29" s="21"/>
      <c r="IAB29" s="21"/>
      <c r="IAC29" s="21"/>
      <c r="IAD29" s="21"/>
      <c r="IAE29" s="21"/>
      <c r="IAF29" s="21"/>
      <c r="IAG29" s="21"/>
      <c r="IAH29" s="21"/>
      <c r="IAI29" s="21"/>
      <c r="IAJ29" s="21"/>
      <c r="IAK29" s="21"/>
      <c r="IAL29" s="21"/>
      <c r="IAM29" s="21"/>
      <c r="IAN29" s="21"/>
      <c r="IAO29" s="21"/>
      <c r="IAP29" s="21"/>
      <c r="IAQ29" s="21"/>
      <c r="IAR29" s="21"/>
      <c r="IAS29" s="21"/>
      <c r="IAT29" s="21"/>
      <c r="IAU29" s="21"/>
      <c r="IAV29" s="21"/>
      <c r="IAW29" s="21"/>
      <c r="IAX29" s="21"/>
      <c r="IAY29" s="21"/>
      <c r="IAZ29" s="21"/>
      <c r="IBA29" s="21"/>
      <c r="IBB29" s="21"/>
      <c r="IBC29" s="21"/>
      <c r="IBD29" s="21"/>
      <c r="IBE29" s="21"/>
      <c r="IBF29" s="21"/>
      <c r="IBG29" s="21"/>
      <c r="IBH29" s="21"/>
      <c r="IBI29" s="21"/>
      <c r="IBJ29" s="21"/>
      <c r="IBK29" s="21"/>
      <c r="IBL29" s="21"/>
      <c r="IBM29" s="21"/>
      <c r="IBN29" s="21"/>
      <c r="IBO29" s="21"/>
      <c r="IBP29" s="21"/>
      <c r="IBQ29" s="21"/>
      <c r="IBR29" s="21"/>
      <c r="IBS29" s="21"/>
      <c r="IBT29" s="21"/>
      <c r="IBU29" s="21"/>
      <c r="IBV29" s="21"/>
      <c r="IBW29" s="21"/>
      <c r="IBX29" s="21"/>
      <c r="IBY29" s="21"/>
      <c r="IBZ29" s="21"/>
      <c r="ICA29" s="21"/>
      <c r="ICB29" s="21"/>
      <c r="ICC29" s="21"/>
      <c r="ICD29" s="21"/>
      <c r="ICE29" s="21"/>
      <c r="ICF29" s="21"/>
      <c r="ICG29" s="21"/>
      <c r="ICH29" s="21"/>
      <c r="ICI29" s="21"/>
      <c r="ICJ29" s="21"/>
      <c r="ICK29" s="21"/>
      <c r="ICL29" s="21"/>
      <c r="ICM29" s="21"/>
      <c r="ICN29" s="21"/>
      <c r="ICO29" s="21"/>
      <c r="ICP29" s="21"/>
      <c r="ICQ29" s="21"/>
      <c r="ICR29" s="21"/>
      <c r="ICS29" s="21"/>
      <c r="ICT29" s="21"/>
      <c r="ICU29" s="21"/>
      <c r="ICV29" s="21"/>
      <c r="ICW29" s="21"/>
      <c r="ICX29" s="21"/>
      <c r="ICY29" s="21"/>
      <c r="ICZ29" s="21"/>
      <c r="IDA29" s="21"/>
      <c r="IDB29" s="21"/>
      <c r="IDC29" s="21"/>
      <c r="IDD29" s="21"/>
      <c r="IDE29" s="21"/>
      <c r="IDF29" s="21"/>
      <c r="IDG29" s="21"/>
      <c r="IDH29" s="21"/>
      <c r="IDI29" s="21"/>
      <c r="IDJ29" s="21"/>
      <c r="IDK29" s="21"/>
      <c r="IDL29" s="21"/>
      <c r="IDM29" s="21"/>
      <c r="IDN29" s="21"/>
      <c r="IDO29" s="21"/>
      <c r="IDP29" s="21"/>
      <c r="IDQ29" s="21"/>
      <c r="IDR29" s="21"/>
      <c r="IDS29" s="21"/>
      <c r="IDT29" s="21"/>
      <c r="IDU29" s="21"/>
      <c r="IDV29" s="21"/>
      <c r="IDW29" s="21"/>
      <c r="IDX29" s="21"/>
      <c r="IDY29" s="21"/>
      <c r="IDZ29" s="21"/>
      <c r="IEA29" s="21"/>
      <c r="IEB29" s="21"/>
      <c r="IEC29" s="21"/>
      <c r="IED29" s="21"/>
      <c r="IEE29" s="21"/>
      <c r="IEF29" s="21"/>
      <c r="IEG29" s="21"/>
      <c r="IEH29" s="21"/>
      <c r="IEI29" s="21"/>
      <c r="IEJ29" s="21"/>
      <c r="IEK29" s="21"/>
      <c r="IEL29" s="21"/>
      <c r="IEM29" s="21"/>
      <c r="IEN29" s="21"/>
      <c r="IEO29" s="21"/>
      <c r="IEP29" s="21"/>
      <c r="IEQ29" s="21"/>
      <c r="IER29" s="21"/>
      <c r="IES29" s="21"/>
      <c r="IET29" s="21"/>
      <c r="IEU29" s="21"/>
      <c r="IEV29" s="21"/>
      <c r="IEW29" s="21"/>
      <c r="IEX29" s="21"/>
      <c r="IEY29" s="21"/>
      <c r="IEZ29" s="21"/>
      <c r="IFA29" s="21"/>
      <c r="IFB29" s="21"/>
      <c r="IFC29" s="21"/>
      <c r="IFD29" s="21"/>
      <c r="IFE29" s="21"/>
      <c r="IFF29" s="21"/>
      <c r="IFG29" s="21"/>
      <c r="IFH29" s="21"/>
      <c r="IFI29" s="21"/>
      <c r="IFJ29" s="21"/>
      <c r="IFK29" s="21"/>
      <c r="IFL29" s="21"/>
      <c r="IFM29" s="21"/>
      <c r="IFN29" s="21"/>
      <c r="IFO29" s="21"/>
      <c r="IFP29" s="21"/>
      <c r="IFQ29" s="21"/>
      <c r="IFR29" s="21"/>
      <c r="IFS29" s="21"/>
      <c r="IFT29" s="21"/>
      <c r="IFU29" s="21"/>
      <c r="IFV29" s="21"/>
      <c r="IFW29" s="21"/>
      <c r="IFX29" s="21"/>
      <c r="IFY29" s="21"/>
      <c r="IFZ29" s="21"/>
      <c r="IGA29" s="21"/>
      <c r="IGB29" s="21"/>
      <c r="IGC29" s="21"/>
      <c r="IGD29" s="21"/>
      <c r="IGE29" s="21"/>
      <c r="IGF29" s="21"/>
      <c r="IGG29" s="21"/>
      <c r="IGH29" s="21"/>
      <c r="IGI29" s="21"/>
      <c r="IGJ29" s="21"/>
      <c r="IGK29" s="21"/>
      <c r="IGL29" s="21"/>
      <c r="IGM29" s="21"/>
      <c r="IGN29" s="21"/>
      <c r="IGO29" s="21"/>
      <c r="IGP29" s="21"/>
      <c r="IGQ29" s="21"/>
      <c r="IGR29" s="21"/>
      <c r="IGS29" s="21"/>
      <c r="IGT29" s="21"/>
      <c r="IGU29" s="21"/>
      <c r="IGV29" s="21"/>
      <c r="IGW29" s="21"/>
      <c r="IGX29" s="21"/>
      <c r="IGY29" s="21"/>
      <c r="IGZ29" s="21"/>
      <c r="IHA29" s="21"/>
      <c r="IHB29" s="21"/>
      <c r="IHC29" s="21"/>
      <c r="IHD29" s="21"/>
      <c r="IHE29" s="21"/>
      <c r="IHF29" s="21"/>
      <c r="IHG29" s="21"/>
      <c r="IHH29" s="21"/>
      <c r="IHI29" s="21"/>
      <c r="IHJ29" s="21"/>
      <c r="IHK29" s="21"/>
      <c r="IHL29" s="21"/>
      <c r="IHM29" s="21"/>
      <c r="IHN29" s="21"/>
      <c r="IHO29" s="21"/>
      <c r="IHP29" s="21"/>
      <c r="IHQ29" s="21"/>
      <c r="IHR29" s="21"/>
      <c r="IHS29" s="21"/>
      <c r="IHT29" s="21"/>
      <c r="IHU29" s="21"/>
      <c r="IHV29" s="21"/>
      <c r="IHW29" s="21"/>
      <c r="IHX29" s="21"/>
      <c r="IHY29" s="21"/>
      <c r="IHZ29" s="21"/>
      <c r="IIA29" s="21"/>
      <c r="IIB29" s="21"/>
      <c r="IIC29" s="21"/>
      <c r="IID29" s="21"/>
      <c r="IIE29" s="21"/>
      <c r="IIF29" s="21"/>
      <c r="IIG29" s="21"/>
      <c r="IIH29" s="21"/>
      <c r="III29" s="21"/>
      <c r="IIJ29" s="21"/>
      <c r="IIK29" s="21"/>
      <c r="IIL29" s="21"/>
      <c r="IIM29" s="21"/>
      <c r="IIN29" s="21"/>
      <c r="IIO29" s="21"/>
      <c r="IIP29" s="21"/>
      <c r="IIQ29" s="21"/>
      <c r="IIR29" s="21"/>
      <c r="IIS29" s="21"/>
      <c r="IIT29" s="21"/>
      <c r="IIU29" s="21"/>
      <c r="IIV29" s="21"/>
      <c r="IIW29" s="21"/>
      <c r="IIX29" s="21"/>
      <c r="IIY29" s="21"/>
      <c r="IIZ29" s="21"/>
      <c r="IJA29" s="21"/>
      <c r="IJB29" s="21"/>
      <c r="IJC29" s="21"/>
      <c r="IJD29" s="21"/>
      <c r="IJE29" s="21"/>
      <c r="IJF29" s="21"/>
      <c r="IJG29" s="21"/>
      <c r="IJH29" s="21"/>
      <c r="IJI29" s="21"/>
      <c r="IJJ29" s="21"/>
      <c r="IJK29" s="21"/>
      <c r="IJL29" s="21"/>
      <c r="IJM29" s="21"/>
      <c r="IJN29" s="21"/>
      <c r="IJO29" s="21"/>
      <c r="IJP29" s="21"/>
      <c r="IJQ29" s="21"/>
      <c r="IJR29" s="21"/>
      <c r="IJS29" s="21"/>
      <c r="IJT29" s="21"/>
      <c r="IJU29" s="21"/>
      <c r="IJV29" s="21"/>
      <c r="IJW29" s="21"/>
      <c r="IJX29" s="21"/>
      <c r="IJY29" s="21"/>
      <c r="IJZ29" s="21"/>
      <c r="IKA29" s="21"/>
      <c r="IKB29" s="21"/>
      <c r="IKC29" s="21"/>
      <c r="IKD29" s="21"/>
      <c r="IKE29" s="21"/>
      <c r="IKF29" s="21"/>
      <c r="IKG29" s="21"/>
      <c r="IKH29" s="21"/>
      <c r="IKI29" s="21"/>
      <c r="IKJ29" s="21"/>
      <c r="IKK29" s="21"/>
      <c r="IKL29" s="21"/>
      <c r="IKM29" s="21"/>
      <c r="IKN29" s="21"/>
      <c r="IKO29" s="21"/>
      <c r="IKP29" s="21"/>
      <c r="IKQ29" s="21"/>
      <c r="IKR29" s="21"/>
      <c r="IKS29" s="21"/>
      <c r="IKT29" s="21"/>
      <c r="IKU29" s="21"/>
      <c r="IKV29" s="21"/>
      <c r="IKW29" s="21"/>
      <c r="IKX29" s="21"/>
      <c r="IKY29" s="21"/>
      <c r="IKZ29" s="21"/>
      <c r="ILA29" s="21"/>
      <c r="ILB29" s="21"/>
      <c r="ILC29" s="21"/>
      <c r="ILD29" s="21"/>
      <c r="ILE29" s="21"/>
      <c r="ILF29" s="21"/>
      <c r="ILG29" s="21"/>
      <c r="ILH29" s="21"/>
      <c r="ILI29" s="21"/>
      <c r="ILJ29" s="21"/>
      <c r="ILK29" s="21"/>
      <c r="ILL29" s="21"/>
      <c r="ILM29" s="21"/>
      <c r="ILN29" s="21"/>
      <c r="ILO29" s="21"/>
      <c r="ILP29" s="21"/>
      <c r="ILQ29" s="21"/>
      <c r="ILR29" s="21"/>
      <c r="ILS29" s="21"/>
      <c r="ILT29" s="21"/>
      <c r="ILU29" s="21"/>
      <c r="ILV29" s="21"/>
      <c r="ILW29" s="21"/>
      <c r="ILX29" s="21"/>
      <c r="ILY29" s="21"/>
      <c r="ILZ29" s="21"/>
      <c r="IMA29" s="21"/>
      <c r="IMB29" s="21"/>
      <c r="IMC29" s="21"/>
      <c r="IMD29" s="21"/>
      <c r="IME29" s="21"/>
      <c r="IMF29" s="21"/>
      <c r="IMG29" s="21"/>
      <c r="IMH29" s="21"/>
      <c r="IMI29" s="21"/>
      <c r="IMJ29" s="21"/>
      <c r="IMK29" s="21"/>
      <c r="IML29" s="21"/>
      <c r="IMM29" s="21"/>
      <c r="IMN29" s="21"/>
      <c r="IMO29" s="21"/>
      <c r="IMP29" s="21"/>
      <c r="IMQ29" s="21"/>
      <c r="IMR29" s="21"/>
      <c r="IMS29" s="21"/>
      <c r="IMT29" s="21"/>
      <c r="IMU29" s="21"/>
      <c r="IMV29" s="21"/>
      <c r="IMW29" s="21"/>
      <c r="IMX29" s="21"/>
      <c r="IMY29" s="21"/>
      <c r="IMZ29" s="21"/>
      <c r="INA29" s="21"/>
      <c r="INB29" s="21"/>
      <c r="INC29" s="21"/>
      <c r="IND29" s="21"/>
      <c r="INE29" s="21"/>
      <c r="INF29" s="21"/>
      <c r="ING29" s="21"/>
      <c r="INH29" s="21"/>
      <c r="INI29" s="21"/>
      <c r="INJ29" s="21"/>
      <c r="INK29" s="21"/>
      <c r="INL29" s="21"/>
      <c r="INM29" s="21"/>
      <c r="INN29" s="21"/>
      <c r="INO29" s="21"/>
      <c r="INP29" s="21"/>
      <c r="INQ29" s="21"/>
      <c r="INR29" s="21"/>
      <c r="INS29" s="21"/>
      <c r="INT29" s="21"/>
      <c r="INU29" s="21"/>
      <c r="INV29" s="21"/>
      <c r="INW29" s="21"/>
      <c r="INX29" s="21"/>
      <c r="INY29" s="21"/>
      <c r="INZ29" s="21"/>
      <c r="IOA29" s="21"/>
      <c r="IOB29" s="21"/>
      <c r="IOC29" s="21"/>
      <c r="IOD29" s="21"/>
      <c r="IOE29" s="21"/>
      <c r="IOF29" s="21"/>
      <c r="IOG29" s="21"/>
      <c r="IOH29" s="21"/>
      <c r="IOI29" s="21"/>
      <c r="IOJ29" s="21"/>
      <c r="IOK29" s="21"/>
      <c r="IOL29" s="21"/>
      <c r="IOM29" s="21"/>
      <c r="ION29" s="21"/>
      <c r="IOO29" s="21"/>
      <c r="IOP29" s="21"/>
      <c r="IOQ29" s="21"/>
      <c r="IOR29" s="21"/>
      <c r="IOS29" s="21"/>
      <c r="IOT29" s="21"/>
      <c r="IOU29" s="21"/>
      <c r="IOV29" s="21"/>
      <c r="IOW29" s="21"/>
      <c r="IOX29" s="21"/>
      <c r="IOY29" s="21"/>
      <c r="IOZ29" s="21"/>
      <c r="IPA29" s="21"/>
      <c r="IPB29" s="21"/>
      <c r="IPC29" s="21"/>
      <c r="IPD29" s="21"/>
      <c r="IPE29" s="21"/>
      <c r="IPF29" s="21"/>
      <c r="IPG29" s="21"/>
      <c r="IPH29" s="21"/>
      <c r="IPI29" s="21"/>
      <c r="IPJ29" s="21"/>
      <c r="IPK29" s="21"/>
      <c r="IPL29" s="21"/>
      <c r="IPM29" s="21"/>
      <c r="IPN29" s="21"/>
      <c r="IPO29" s="21"/>
      <c r="IPP29" s="21"/>
      <c r="IPQ29" s="21"/>
      <c r="IPR29" s="21"/>
      <c r="IPS29" s="21"/>
      <c r="IPT29" s="21"/>
      <c r="IPU29" s="21"/>
      <c r="IPV29" s="21"/>
      <c r="IPW29" s="21"/>
      <c r="IPX29" s="21"/>
      <c r="IPY29" s="21"/>
      <c r="IPZ29" s="21"/>
      <c r="IQA29" s="21"/>
      <c r="IQB29" s="21"/>
      <c r="IQC29" s="21"/>
      <c r="IQD29" s="21"/>
      <c r="IQE29" s="21"/>
      <c r="IQF29" s="21"/>
      <c r="IQG29" s="21"/>
      <c r="IQH29" s="21"/>
      <c r="IQI29" s="21"/>
      <c r="IQJ29" s="21"/>
      <c r="IQK29" s="21"/>
      <c r="IQL29" s="21"/>
      <c r="IQM29" s="21"/>
      <c r="IQN29" s="21"/>
      <c r="IQO29" s="21"/>
      <c r="IQP29" s="21"/>
      <c r="IQQ29" s="21"/>
      <c r="IQR29" s="21"/>
      <c r="IQS29" s="21"/>
      <c r="IQT29" s="21"/>
      <c r="IQU29" s="21"/>
      <c r="IQV29" s="21"/>
      <c r="IQW29" s="21"/>
      <c r="IQX29" s="21"/>
      <c r="IQY29" s="21"/>
      <c r="IQZ29" s="21"/>
      <c r="IRA29" s="21"/>
      <c r="IRB29" s="21"/>
      <c r="IRC29" s="21"/>
      <c r="IRD29" s="21"/>
      <c r="IRE29" s="21"/>
      <c r="IRF29" s="21"/>
      <c r="IRG29" s="21"/>
      <c r="IRH29" s="21"/>
      <c r="IRI29" s="21"/>
      <c r="IRJ29" s="21"/>
      <c r="IRK29" s="21"/>
      <c r="IRL29" s="21"/>
      <c r="IRM29" s="21"/>
      <c r="IRN29" s="21"/>
      <c r="IRO29" s="21"/>
      <c r="IRP29" s="21"/>
      <c r="IRQ29" s="21"/>
      <c r="IRR29" s="21"/>
      <c r="IRS29" s="21"/>
      <c r="IRT29" s="21"/>
      <c r="IRU29" s="21"/>
      <c r="IRV29" s="21"/>
      <c r="IRW29" s="21"/>
      <c r="IRX29" s="21"/>
      <c r="IRY29" s="21"/>
      <c r="IRZ29" s="21"/>
      <c r="ISA29" s="21"/>
      <c r="ISB29" s="21"/>
      <c r="ISC29" s="21"/>
      <c r="ISD29" s="21"/>
      <c r="ISE29" s="21"/>
      <c r="ISF29" s="21"/>
      <c r="ISG29" s="21"/>
      <c r="ISH29" s="21"/>
      <c r="ISI29" s="21"/>
      <c r="ISJ29" s="21"/>
      <c r="ISK29" s="21"/>
      <c r="ISL29" s="21"/>
      <c r="ISM29" s="21"/>
      <c r="ISN29" s="21"/>
      <c r="ISO29" s="21"/>
      <c r="ISP29" s="21"/>
      <c r="ISQ29" s="21"/>
      <c r="ISR29" s="21"/>
      <c r="ISS29" s="21"/>
      <c r="IST29" s="21"/>
      <c r="ISU29" s="21"/>
      <c r="ISV29" s="21"/>
      <c r="ISW29" s="21"/>
      <c r="ISX29" s="21"/>
      <c r="ISY29" s="21"/>
      <c r="ISZ29" s="21"/>
      <c r="ITA29" s="21"/>
      <c r="ITB29" s="21"/>
      <c r="ITC29" s="21"/>
      <c r="ITD29" s="21"/>
      <c r="ITE29" s="21"/>
      <c r="ITF29" s="21"/>
      <c r="ITG29" s="21"/>
      <c r="ITH29" s="21"/>
      <c r="ITI29" s="21"/>
      <c r="ITJ29" s="21"/>
      <c r="ITK29" s="21"/>
      <c r="ITL29" s="21"/>
      <c r="ITM29" s="21"/>
      <c r="ITN29" s="21"/>
      <c r="ITO29" s="21"/>
      <c r="ITP29" s="21"/>
      <c r="ITQ29" s="21"/>
      <c r="ITR29" s="21"/>
      <c r="ITS29" s="21"/>
      <c r="ITT29" s="21"/>
      <c r="ITU29" s="21"/>
      <c r="ITV29" s="21"/>
      <c r="ITW29" s="21"/>
      <c r="ITX29" s="21"/>
      <c r="ITY29" s="21"/>
      <c r="ITZ29" s="21"/>
      <c r="IUA29" s="21"/>
      <c r="IUB29" s="21"/>
      <c r="IUC29" s="21"/>
      <c r="IUD29" s="21"/>
      <c r="IUE29" s="21"/>
      <c r="IUF29" s="21"/>
      <c r="IUG29" s="21"/>
      <c r="IUH29" s="21"/>
      <c r="IUI29" s="21"/>
      <c r="IUJ29" s="21"/>
      <c r="IUK29" s="21"/>
      <c r="IUL29" s="21"/>
      <c r="IUM29" s="21"/>
      <c r="IUN29" s="21"/>
      <c r="IUO29" s="21"/>
      <c r="IUP29" s="21"/>
      <c r="IUQ29" s="21"/>
      <c r="IUR29" s="21"/>
      <c r="IUS29" s="21"/>
      <c r="IUT29" s="21"/>
      <c r="IUU29" s="21"/>
      <c r="IUV29" s="21"/>
      <c r="IUW29" s="21"/>
      <c r="IUX29" s="21"/>
      <c r="IUY29" s="21"/>
      <c r="IUZ29" s="21"/>
      <c r="IVA29" s="21"/>
      <c r="IVB29" s="21"/>
      <c r="IVC29" s="21"/>
      <c r="IVD29" s="21"/>
      <c r="IVE29" s="21"/>
      <c r="IVF29" s="21"/>
      <c r="IVG29" s="21"/>
      <c r="IVH29" s="21"/>
      <c r="IVI29" s="21"/>
      <c r="IVJ29" s="21"/>
      <c r="IVK29" s="21"/>
      <c r="IVL29" s="21"/>
      <c r="IVM29" s="21"/>
      <c r="IVN29" s="21"/>
      <c r="IVO29" s="21"/>
      <c r="IVP29" s="21"/>
      <c r="IVQ29" s="21"/>
      <c r="IVR29" s="21"/>
      <c r="IVS29" s="21"/>
      <c r="IVT29" s="21"/>
      <c r="IVU29" s="21"/>
      <c r="IVV29" s="21"/>
      <c r="IVW29" s="21"/>
      <c r="IVX29" s="21"/>
      <c r="IVY29" s="21"/>
      <c r="IVZ29" s="21"/>
      <c r="IWA29" s="21"/>
      <c r="IWB29" s="21"/>
      <c r="IWC29" s="21"/>
      <c r="IWD29" s="21"/>
      <c r="IWE29" s="21"/>
      <c r="IWF29" s="21"/>
      <c r="IWG29" s="21"/>
      <c r="IWH29" s="21"/>
      <c r="IWI29" s="21"/>
      <c r="IWJ29" s="21"/>
      <c r="IWK29" s="21"/>
      <c r="IWL29" s="21"/>
      <c r="IWM29" s="21"/>
      <c r="IWN29" s="21"/>
      <c r="IWO29" s="21"/>
      <c r="IWP29" s="21"/>
      <c r="IWQ29" s="21"/>
      <c r="IWR29" s="21"/>
      <c r="IWS29" s="21"/>
      <c r="IWT29" s="21"/>
      <c r="IWU29" s="21"/>
      <c r="IWV29" s="21"/>
      <c r="IWW29" s="21"/>
      <c r="IWX29" s="21"/>
      <c r="IWY29" s="21"/>
      <c r="IWZ29" s="21"/>
      <c r="IXA29" s="21"/>
      <c r="IXB29" s="21"/>
      <c r="IXC29" s="21"/>
      <c r="IXD29" s="21"/>
      <c r="IXE29" s="21"/>
      <c r="IXF29" s="21"/>
      <c r="IXG29" s="21"/>
      <c r="IXH29" s="21"/>
      <c r="IXI29" s="21"/>
      <c r="IXJ29" s="21"/>
      <c r="IXK29" s="21"/>
      <c r="IXL29" s="21"/>
      <c r="IXM29" s="21"/>
      <c r="IXN29" s="21"/>
      <c r="IXO29" s="21"/>
      <c r="IXP29" s="21"/>
      <c r="IXQ29" s="21"/>
      <c r="IXR29" s="21"/>
      <c r="IXS29" s="21"/>
      <c r="IXT29" s="21"/>
      <c r="IXU29" s="21"/>
      <c r="IXV29" s="21"/>
      <c r="IXW29" s="21"/>
      <c r="IXX29" s="21"/>
      <c r="IXY29" s="21"/>
      <c r="IXZ29" s="21"/>
      <c r="IYA29" s="21"/>
      <c r="IYB29" s="21"/>
      <c r="IYC29" s="21"/>
      <c r="IYD29" s="21"/>
      <c r="IYE29" s="21"/>
      <c r="IYF29" s="21"/>
      <c r="IYG29" s="21"/>
      <c r="IYH29" s="21"/>
      <c r="IYI29" s="21"/>
      <c r="IYJ29" s="21"/>
      <c r="IYK29" s="21"/>
      <c r="IYL29" s="21"/>
      <c r="IYM29" s="21"/>
      <c r="IYN29" s="21"/>
      <c r="IYO29" s="21"/>
      <c r="IYP29" s="21"/>
      <c r="IYQ29" s="21"/>
      <c r="IYR29" s="21"/>
      <c r="IYS29" s="21"/>
      <c r="IYT29" s="21"/>
      <c r="IYU29" s="21"/>
      <c r="IYV29" s="21"/>
      <c r="IYW29" s="21"/>
      <c r="IYX29" s="21"/>
      <c r="IYY29" s="21"/>
      <c r="IYZ29" s="21"/>
      <c r="IZA29" s="21"/>
      <c r="IZB29" s="21"/>
      <c r="IZC29" s="21"/>
      <c r="IZD29" s="21"/>
      <c r="IZE29" s="21"/>
      <c r="IZF29" s="21"/>
      <c r="IZG29" s="21"/>
      <c r="IZH29" s="21"/>
      <c r="IZI29" s="21"/>
      <c r="IZJ29" s="21"/>
      <c r="IZK29" s="21"/>
      <c r="IZL29" s="21"/>
      <c r="IZM29" s="21"/>
      <c r="IZN29" s="21"/>
      <c r="IZO29" s="21"/>
      <c r="IZP29" s="21"/>
      <c r="IZQ29" s="21"/>
      <c r="IZR29" s="21"/>
      <c r="IZS29" s="21"/>
      <c r="IZT29" s="21"/>
      <c r="IZU29" s="21"/>
      <c r="IZV29" s="21"/>
      <c r="IZW29" s="21"/>
      <c r="IZX29" s="21"/>
      <c r="IZY29" s="21"/>
      <c r="IZZ29" s="21"/>
      <c r="JAA29" s="21"/>
      <c r="JAB29" s="21"/>
      <c r="JAC29" s="21"/>
      <c r="JAD29" s="21"/>
      <c r="JAE29" s="21"/>
      <c r="JAF29" s="21"/>
      <c r="JAG29" s="21"/>
      <c r="JAH29" s="21"/>
      <c r="JAI29" s="21"/>
      <c r="JAJ29" s="21"/>
      <c r="JAK29" s="21"/>
      <c r="JAL29" s="21"/>
      <c r="JAM29" s="21"/>
      <c r="JAN29" s="21"/>
      <c r="JAO29" s="21"/>
      <c r="JAP29" s="21"/>
      <c r="JAQ29" s="21"/>
      <c r="JAR29" s="21"/>
      <c r="JAS29" s="21"/>
      <c r="JAT29" s="21"/>
      <c r="JAU29" s="21"/>
      <c r="JAV29" s="21"/>
      <c r="JAW29" s="21"/>
      <c r="JAX29" s="21"/>
      <c r="JAY29" s="21"/>
      <c r="JAZ29" s="21"/>
      <c r="JBA29" s="21"/>
      <c r="JBB29" s="21"/>
      <c r="JBC29" s="21"/>
      <c r="JBD29" s="21"/>
      <c r="JBE29" s="21"/>
      <c r="JBF29" s="21"/>
      <c r="JBG29" s="21"/>
      <c r="JBH29" s="21"/>
      <c r="JBI29" s="21"/>
      <c r="JBJ29" s="21"/>
      <c r="JBK29" s="21"/>
      <c r="JBL29" s="21"/>
      <c r="JBM29" s="21"/>
      <c r="JBN29" s="21"/>
      <c r="JBO29" s="21"/>
      <c r="JBP29" s="21"/>
      <c r="JBQ29" s="21"/>
      <c r="JBR29" s="21"/>
      <c r="JBS29" s="21"/>
      <c r="JBT29" s="21"/>
      <c r="JBU29" s="21"/>
      <c r="JBV29" s="21"/>
      <c r="JBW29" s="21"/>
      <c r="JBX29" s="21"/>
      <c r="JBY29" s="21"/>
      <c r="JBZ29" s="21"/>
      <c r="JCA29" s="21"/>
      <c r="JCB29" s="21"/>
      <c r="JCC29" s="21"/>
      <c r="JCD29" s="21"/>
      <c r="JCE29" s="21"/>
      <c r="JCF29" s="21"/>
      <c r="JCG29" s="21"/>
      <c r="JCH29" s="21"/>
      <c r="JCI29" s="21"/>
      <c r="JCJ29" s="21"/>
      <c r="JCK29" s="21"/>
      <c r="JCL29" s="21"/>
      <c r="JCM29" s="21"/>
      <c r="JCN29" s="21"/>
      <c r="JCO29" s="21"/>
      <c r="JCP29" s="21"/>
      <c r="JCQ29" s="21"/>
      <c r="JCR29" s="21"/>
      <c r="JCS29" s="21"/>
      <c r="JCT29" s="21"/>
      <c r="JCU29" s="21"/>
      <c r="JCV29" s="21"/>
      <c r="JCW29" s="21"/>
      <c r="JCX29" s="21"/>
      <c r="JCY29" s="21"/>
      <c r="JCZ29" s="21"/>
      <c r="JDA29" s="21"/>
      <c r="JDB29" s="21"/>
      <c r="JDC29" s="21"/>
      <c r="JDD29" s="21"/>
      <c r="JDE29" s="21"/>
      <c r="JDF29" s="21"/>
      <c r="JDG29" s="21"/>
      <c r="JDH29" s="21"/>
      <c r="JDI29" s="21"/>
      <c r="JDJ29" s="21"/>
      <c r="JDK29" s="21"/>
      <c r="JDL29" s="21"/>
      <c r="JDM29" s="21"/>
      <c r="JDN29" s="21"/>
      <c r="JDO29" s="21"/>
      <c r="JDP29" s="21"/>
      <c r="JDQ29" s="21"/>
      <c r="JDR29" s="21"/>
      <c r="JDS29" s="21"/>
      <c r="JDT29" s="21"/>
      <c r="JDU29" s="21"/>
      <c r="JDV29" s="21"/>
      <c r="JDW29" s="21"/>
      <c r="JDX29" s="21"/>
      <c r="JDY29" s="21"/>
      <c r="JDZ29" s="21"/>
      <c r="JEA29" s="21"/>
      <c r="JEB29" s="21"/>
      <c r="JEC29" s="21"/>
      <c r="JED29" s="21"/>
      <c r="JEE29" s="21"/>
      <c r="JEF29" s="21"/>
      <c r="JEG29" s="21"/>
      <c r="JEH29" s="21"/>
      <c r="JEI29" s="21"/>
      <c r="JEJ29" s="21"/>
      <c r="JEK29" s="21"/>
      <c r="JEL29" s="21"/>
      <c r="JEM29" s="21"/>
      <c r="JEN29" s="21"/>
      <c r="JEO29" s="21"/>
      <c r="JEP29" s="21"/>
      <c r="JEQ29" s="21"/>
      <c r="JER29" s="21"/>
      <c r="JES29" s="21"/>
      <c r="JET29" s="21"/>
      <c r="JEU29" s="21"/>
      <c r="JEV29" s="21"/>
      <c r="JEW29" s="21"/>
      <c r="JEX29" s="21"/>
      <c r="JEY29" s="21"/>
      <c r="JEZ29" s="21"/>
      <c r="JFA29" s="21"/>
      <c r="JFB29" s="21"/>
      <c r="JFC29" s="21"/>
      <c r="JFD29" s="21"/>
      <c r="JFE29" s="21"/>
      <c r="JFF29" s="21"/>
      <c r="JFG29" s="21"/>
      <c r="JFH29" s="21"/>
      <c r="JFI29" s="21"/>
      <c r="JFJ29" s="21"/>
      <c r="JFK29" s="21"/>
      <c r="JFL29" s="21"/>
      <c r="JFM29" s="21"/>
      <c r="JFN29" s="21"/>
      <c r="JFO29" s="21"/>
      <c r="JFP29" s="21"/>
      <c r="JFQ29" s="21"/>
      <c r="JFR29" s="21"/>
      <c r="JFS29" s="21"/>
      <c r="JFT29" s="21"/>
      <c r="JFU29" s="21"/>
      <c r="JFV29" s="21"/>
      <c r="JFW29" s="21"/>
      <c r="JFX29" s="21"/>
      <c r="JFY29" s="21"/>
      <c r="JFZ29" s="21"/>
      <c r="JGA29" s="21"/>
      <c r="JGB29" s="21"/>
      <c r="JGC29" s="21"/>
      <c r="JGD29" s="21"/>
      <c r="JGE29" s="21"/>
      <c r="JGF29" s="21"/>
      <c r="JGG29" s="21"/>
      <c r="JGH29" s="21"/>
      <c r="JGI29" s="21"/>
      <c r="JGJ29" s="21"/>
      <c r="JGK29" s="21"/>
      <c r="JGL29" s="21"/>
      <c r="JGM29" s="21"/>
      <c r="JGN29" s="21"/>
      <c r="JGO29" s="21"/>
      <c r="JGP29" s="21"/>
      <c r="JGQ29" s="21"/>
      <c r="JGR29" s="21"/>
      <c r="JGS29" s="21"/>
      <c r="JGT29" s="21"/>
      <c r="JGU29" s="21"/>
      <c r="JGV29" s="21"/>
      <c r="JGW29" s="21"/>
      <c r="JGX29" s="21"/>
      <c r="JGY29" s="21"/>
      <c r="JGZ29" s="21"/>
      <c r="JHA29" s="21"/>
      <c r="JHB29" s="21"/>
      <c r="JHC29" s="21"/>
      <c r="JHD29" s="21"/>
      <c r="JHE29" s="21"/>
      <c r="JHF29" s="21"/>
      <c r="JHG29" s="21"/>
      <c r="JHH29" s="21"/>
      <c r="JHI29" s="21"/>
      <c r="JHJ29" s="21"/>
      <c r="JHK29" s="21"/>
      <c r="JHL29" s="21"/>
      <c r="JHM29" s="21"/>
      <c r="JHN29" s="21"/>
      <c r="JHO29" s="21"/>
      <c r="JHP29" s="21"/>
      <c r="JHQ29" s="21"/>
      <c r="JHR29" s="21"/>
      <c r="JHS29" s="21"/>
      <c r="JHT29" s="21"/>
      <c r="JHU29" s="21"/>
      <c r="JHV29" s="21"/>
      <c r="JHW29" s="21"/>
      <c r="JHX29" s="21"/>
      <c r="JHY29" s="21"/>
      <c r="JHZ29" s="21"/>
      <c r="JIA29" s="21"/>
      <c r="JIB29" s="21"/>
      <c r="JIC29" s="21"/>
      <c r="JID29" s="21"/>
      <c r="JIE29" s="21"/>
      <c r="JIF29" s="21"/>
      <c r="JIG29" s="21"/>
      <c r="JIH29" s="21"/>
      <c r="JII29" s="21"/>
      <c r="JIJ29" s="21"/>
      <c r="JIK29" s="21"/>
      <c r="JIL29" s="21"/>
      <c r="JIM29" s="21"/>
      <c r="JIN29" s="21"/>
      <c r="JIO29" s="21"/>
      <c r="JIP29" s="21"/>
      <c r="JIQ29" s="21"/>
      <c r="JIR29" s="21"/>
      <c r="JIS29" s="21"/>
      <c r="JIT29" s="21"/>
      <c r="JIU29" s="21"/>
      <c r="JIV29" s="21"/>
      <c r="JIW29" s="21"/>
      <c r="JIX29" s="21"/>
      <c r="JIY29" s="21"/>
      <c r="JIZ29" s="21"/>
      <c r="JJA29" s="21"/>
      <c r="JJB29" s="21"/>
      <c r="JJC29" s="21"/>
      <c r="JJD29" s="21"/>
      <c r="JJE29" s="21"/>
      <c r="JJF29" s="21"/>
      <c r="JJG29" s="21"/>
      <c r="JJH29" s="21"/>
      <c r="JJI29" s="21"/>
      <c r="JJJ29" s="21"/>
      <c r="JJK29" s="21"/>
      <c r="JJL29" s="21"/>
      <c r="JJM29" s="21"/>
      <c r="JJN29" s="21"/>
      <c r="JJO29" s="21"/>
      <c r="JJP29" s="21"/>
      <c r="JJQ29" s="21"/>
      <c r="JJR29" s="21"/>
      <c r="JJS29" s="21"/>
      <c r="JJT29" s="21"/>
      <c r="JJU29" s="21"/>
      <c r="JJV29" s="21"/>
      <c r="JJW29" s="21"/>
      <c r="JJX29" s="21"/>
      <c r="JJY29" s="21"/>
      <c r="JJZ29" s="21"/>
      <c r="JKA29" s="21"/>
      <c r="JKB29" s="21"/>
      <c r="JKC29" s="21"/>
      <c r="JKD29" s="21"/>
      <c r="JKE29" s="21"/>
      <c r="JKF29" s="21"/>
      <c r="JKG29" s="21"/>
      <c r="JKH29" s="21"/>
      <c r="JKI29" s="21"/>
      <c r="JKJ29" s="21"/>
      <c r="JKK29" s="21"/>
      <c r="JKL29" s="21"/>
      <c r="JKM29" s="21"/>
      <c r="JKN29" s="21"/>
      <c r="JKO29" s="21"/>
      <c r="JKP29" s="21"/>
      <c r="JKQ29" s="21"/>
      <c r="JKR29" s="21"/>
      <c r="JKS29" s="21"/>
      <c r="JKT29" s="21"/>
      <c r="JKU29" s="21"/>
      <c r="JKV29" s="21"/>
      <c r="JKW29" s="21"/>
      <c r="JKX29" s="21"/>
      <c r="JKY29" s="21"/>
      <c r="JKZ29" s="21"/>
      <c r="JLA29" s="21"/>
      <c r="JLB29" s="21"/>
      <c r="JLC29" s="21"/>
      <c r="JLD29" s="21"/>
      <c r="JLE29" s="21"/>
      <c r="JLF29" s="21"/>
      <c r="JLG29" s="21"/>
      <c r="JLH29" s="21"/>
      <c r="JLI29" s="21"/>
      <c r="JLJ29" s="21"/>
      <c r="JLK29" s="21"/>
      <c r="JLL29" s="21"/>
      <c r="JLM29" s="21"/>
      <c r="JLN29" s="21"/>
      <c r="JLO29" s="21"/>
      <c r="JLP29" s="21"/>
      <c r="JLQ29" s="21"/>
      <c r="JLR29" s="21"/>
      <c r="JLS29" s="21"/>
      <c r="JLT29" s="21"/>
      <c r="JLU29" s="21"/>
      <c r="JLV29" s="21"/>
      <c r="JLW29" s="21"/>
      <c r="JLX29" s="21"/>
      <c r="JLY29" s="21"/>
      <c r="JLZ29" s="21"/>
      <c r="JMA29" s="21"/>
      <c r="JMB29" s="21"/>
      <c r="JMC29" s="21"/>
      <c r="JMD29" s="21"/>
      <c r="JME29" s="21"/>
      <c r="JMF29" s="21"/>
      <c r="JMG29" s="21"/>
      <c r="JMH29" s="21"/>
      <c r="JMI29" s="21"/>
      <c r="JMJ29" s="21"/>
      <c r="JMK29" s="21"/>
      <c r="JML29" s="21"/>
      <c r="JMM29" s="21"/>
      <c r="JMN29" s="21"/>
      <c r="JMO29" s="21"/>
      <c r="JMP29" s="21"/>
      <c r="JMQ29" s="21"/>
      <c r="JMR29" s="21"/>
      <c r="JMS29" s="21"/>
      <c r="JMT29" s="21"/>
      <c r="JMU29" s="21"/>
      <c r="JMV29" s="21"/>
      <c r="JMW29" s="21"/>
      <c r="JMX29" s="21"/>
      <c r="JMY29" s="21"/>
      <c r="JMZ29" s="21"/>
      <c r="JNA29" s="21"/>
      <c r="JNB29" s="21"/>
      <c r="JNC29" s="21"/>
      <c r="JND29" s="21"/>
      <c r="JNE29" s="21"/>
      <c r="JNF29" s="21"/>
      <c r="JNG29" s="21"/>
      <c r="JNH29" s="21"/>
      <c r="JNI29" s="21"/>
      <c r="JNJ29" s="21"/>
      <c r="JNK29" s="21"/>
      <c r="JNL29" s="21"/>
      <c r="JNM29" s="21"/>
      <c r="JNN29" s="21"/>
      <c r="JNO29" s="21"/>
      <c r="JNP29" s="21"/>
      <c r="JNQ29" s="21"/>
      <c r="JNR29" s="21"/>
      <c r="JNS29" s="21"/>
      <c r="JNT29" s="21"/>
      <c r="JNU29" s="21"/>
      <c r="JNV29" s="21"/>
      <c r="JNW29" s="21"/>
      <c r="JNX29" s="21"/>
      <c r="JNY29" s="21"/>
      <c r="JNZ29" s="21"/>
      <c r="JOA29" s="21"/>
      <c r="JOB29" s="21"/>
      <c r="JOC29" s="21"/>
      <c r="JOD29" s="21"/>
      <c r="JOE29" s="21"/>
      <c r="JOF29" s="21"/>
      <c r="JOG29" s="21"/>
      <c r="JOH29" s="21"/>
      <c r="JOI29" s="21"/>
      <c r="JOJ29" s="21"/>
      <c r="JOK29" s="21"/>
      <c r="JOL29" s="21"/>
      <c r="JOM29" s="21"/>
      <c r="JON29" s="21"/>
      <c r="JOO29" s="21"/>
      <c r="JOP29" s="21"/>
      <c r="JOQ29" s="21"/>
      <c r="JOR29" s="21"/>
      <c r="JOS29" s="21"/>
      <c r="JOT29" s="21"/>
      <c r="JOU29" s="21"/>
      <c r="JOV29" s="21"/>
      <c r="JOW29" s="21"/>
      <c r="JOX29" s="21"/>
      <c r="JOY29" s="21"/>
      <c r="JOZ29" s="21"/>
      <c r="JPA29" s="21"/>
      <c r="JPB29" s="21"/>
      <c r="JPC29" s="21"/>
      <c r="JPD29" s="21"/>
      <c r="JPE29" s="21"/>
      <c r="JPF29" s="21"/>
      <c r="JPG29" s="21"/>
      <c r="JPH29" s="21"/>
      <c r="JPI29" s="21"/>
      <c r="JPJ29" s="21"/>
      <c r="JPK29" s="21"/>
      <c r="JPL29" s="21"/>
      <c r="JPM29" s="21"/>
      <c r="JPN29" s="21"/>
      <c r="JPO29" s="21"/>
      <c r="JPP29" s="21"/>
      <c r="JPQ29" s="21"/>
      <c r="JPR29" s="21"/>
      <c r="JPS29" s="21"/>
      <c r="JPT29" s="21"/>
      <c r="JPU29" s="21"/>
      <c r="JPV29" s="21"/>
      <c r="JPW29" s="21"/>
      <c r="JPX29" s="21"/>
      <c r="JPY29" s="21"/>
      <c r="JPZ29" s="21"/>
      <c r="JQA29" s="21"/>
      <c r="JQB29" s="21"/>
      <c r="JQC29" s="21"/>
      <c r="JQD29" s="21"/>
      <c r="JQE29" s="21"/>
      <c r="JQF29" s="21"/>
      <c r="JQG29" s="21"/>
      <c r="JQH29" s="21"/>
      <c r="JQI29" s="21"/>
      <c r="JQJ29" s="21"/>
      <c r="JQK29" s="21"/>
      <c r="JQL29" s="21"/>
      <c r="JQM29" s="21"/>
      <c r="JQN29" s="21"/>
      <c r="JQO29" s="21"/>
      <c r="JQP29" s="21"/>
      <c r="JQQ29" s="21"/>
      <c r="JQR29" s="21"/>
      <c r="JQS29" s="21"/>
      <c r="JQT29" s="21"/>
      <c r="JQU29" s="21"/>
      <c r="JQV29" s="21"/>
      <c r="JQW29" s="21"/>
      <c r="JQX29" s="21"/>
      <c r="JQY29" s="21"/>
      <c r="JQZ29" s="21"/>
      <c r="JRA29" s="21"/>
      <c r="JRB29" s="21"/>
      <c r="JRC29" s="21"/>
      <c r="JRD29" s="21"/>
      <c r="JRE29" s="21"/>
      <c r="JRF29" s="21"/>
      <c r="JRG29" s="21"/>
      <c r="JRH29" s="21"/>
      <c r="JRI29" s="21"/>
      <c r="JRJ29" s="21"/>
      <c r="JRK29" s="21"/>
      <c r="JRL29" s="21"/>
      <c r="JRM29" s="21"/>
      <c r="JRN29" s="21"/>
      <c r="JRO29" s="21"/>
      <c r="JRP29" s="21"/>
      <c r="JRQ29" s="21"/>
      <c r="JRR29" s="21"/>
      <c r="JRS29" s="21"/>
      <c r="JRT29" s="21"/>
      <c r="JRU29" s="21"/>
      <c r="JRV29" s="21"/>
      <c r="JRW29" s="21"/>
      <c r="JRX29" s="21"/>
      <c r="JRY29" s="21"/>
      <c r="JRZ29" s="21"/>
      <c r="JSA29" s="21"/>
      <c r="JSB29" s="21"/>
      <c r="JSC29" s="21"/>
      <c r="JSD29" s="21"/>
      <c r="JSE29" s="21"/>
      <c r="JSF29" s="21"/>
      <c r="JSG29" s="21"/>
      <c r="JSH29" s="21"/>
      <c r="JSI29" s="21"/>
      <c r="JSJ29" s="21"/>
      <c r="JSK29" s="21"/>
      <c r="JSL29" s="21"/>
      <c r="JSM29" s="21"/>
      <c r="JSN29" s="21"/>
      <c r="JSO29" s="21"/>
      <c r="JSP29" s="21"/>
      <c r="JSQ29" s="21"/>
      <c r="JSR29" s="21"/>
      <c r="JSS29" s="21"/>
      <c r="JST29" s="21"/>
      <c r="JSU29" s="21"/>
      <c r="JSV29" s="21"/>
      <c r="JSW29" s="21"/>
      <c r="JSX29" s="21"/>
      <c r="JSY29" s="21"/>
      <c r="JSZ29" s="21"/>
      <c r="JTA29" s="21"/>
      <c r="JTB29" s="21"/>
      <c r="JTC29" s="21"/>
      <c r="JTD29" s="21"/>
      <c r="JTE29" s="21"/>
      <c r="JTF29" s="21"/>
      <c r="JTG29" s="21"/>
      <c r="JTH29" s="21"/>
      <c r="JTI29" s="21"/>
      <c r="JTJ29" s="21"/>
      <c r="JTK29" s="21"/>
      <c r="JTL29" s="21"/>
      <c r="JTM29" s="21"/>
      <c r="JTN29" s="21"/>
      <c r="JTO29" s="21"/>
      <c r="JTP29" s="21"/>
      <c r="JTQ29" s="21"/>
      <c r="JTR29" s="21"/>
      <c r="JTS29" s="21"/>
      <c r="JTT29" s="21"/>
      <c r="JTU29" s="21"/>
      <c r="JTV29" s="21"/>
      <c r="JTW29" s="21"/>
      <c r="JTX29" s="21"/>
      <c r="JTY29" s="21"/>
      <c r="JTZ29" s="21"/>
      <c r="JUA29" s="21"/>
      <c r="JUB29" s="21"/>
      <c r="JUC29" s="21"/>
      <c r="JUD29" s="21"/>
      <c r="JUE29" s="21"/>
      <c r="JUF29" s="21"/>
      <c r="JUG29" s="21"/>
      <c r="JUH29" s="21"/>
      <c r="JUI29" s="21"/>
      <c r="JUJ29" s="21"/>
      <c r="JUK29" s="21"/>
      <c r="JUL29" s="21"/>
      <c r="JUM29" s="21"/>
      <c r="JUN29" s="21"/>
      <c r="JUO29" s="21"/>
      <c r="JUP29" s="21"/>
      <c r="JUQ29" s="21"/>
      <c r="JUR29" s="21"/>
      <c r="JUS29" s="21"/>
      <c r="JUT29" s="21"/>
      <c r="JUU29" s="21"/>
      <c r="JUV29" s="21"/>
      <c r="JUW29" s="21"/>
      <c r="JUX29" s="21"/>
      <c r="JUY29" s="21"/>
      <c r="JUZ29" s="21"/>
      <c r="JVA29" s="21"/>
      <c r="JVB29" s="21"/>
      <c r="JVC29" s="21"/>
      <c r="JVD29" s="21"/>
      <c r="JVE29" s="21"/>
      <c r="JVF29" s="21"/>
      <c r="JVG29" s="21"/>
      <c r="JVH29" s="21"/>
      <c r="JVI29" s="21"/>
      <c r="JVJ29" s="21"/>
      <c r="JVK29" s="21"/>
      <c r="JVL29" s="21"/>
      <c r="JVM29" s="21"/>
      <c r="JVN29" s="21"/>
      <c r="JVO29" s="21"/>
      <c r="JVP29" s="21"/>
      <c r="JVQ29" s="21"/>
      <c r="JVR29" s="21"/>
      <c r="JVS29" s="21"/>
      <c r="JVT29" s="21"/>
      <c r="JVU29" s="21"/>
      <c r="JVV29" s="21"/>
      <c r="JVW29" s="21"/>
      <c r="JVX29" s="21"/>
      <c r="JVY29" s="21"/>
      <c r="JVZ29" s="21"/>
      <c r="JWA29" s="21"/>
      <c r="JWB29" s="21"/>
      <c r="JWC29" s="21"/>
      <c r="JWD29" s="21"/>
      <c r="JWE29" s="21"/>
      <c r="JWF29" s="21"/>
      <c r="JWG29" s="21"/>
      <c r="JWH29" s="21"/>
      <c r="JWI29" s="21"/>
      <c r="JWJ29" s="21"/>
      <c r="JWK29" s="21"/>
      <c r="JWL29" s="21"/>
      <c r="JWM29" s="21"/>
      <c r="JWN29" s="21"/>
      <c r="JWO29" s="21"/>
      <c r="JWP29" s="21"/>
      <c r="JWQ29" s="21"/>
      <c r="JWR29" s="21"/>
      <c r="JWS29" s="21"/>
      <c r="JWT29" s="21"/>
      <c r="JWU29" s="21"/>
      <c r="JWV29" s="21"/>
      <c r="JWW29" s="21"/>
      <c r="JWX29" s="21"/>
      <c r="JWY29" s="21"/>
      <c r="JWZ29" s="21"/>
      <c r="JXA29" s="21"/>
      <c r="JXB29" s="21"/>
      <c r="JXC29" s="21"/>
      <c r="JXD29" s="21"/>
      <c r="JXE29" s="21"/>
      <c r="JXF29" s="21"/>
      <c r="JXG29" s="21"/>
      <c r="JXH29" s="21"/>
      <c r="JXI29" s="21"/>
      <c r="JXJ29" s="21"/>
      <c r="JXK29" s="21"/>
      <c r="JXL29" s="21"/>
      <c r="JXM29" s="21"/>
      <c r="JXN29" s="21"/>
      <c r="JXO29" s="21"/>
      <c r="JXP29" s="21"/>
      <c r="JXQ29" s="21"/>
      <c r="JXR29" s="21"/>
      <c r="JXS29" s="21"/>
      <c r="JXT29" s="21"/>
      <c r="JXU29" s="21"/>
      <c r="JXV29" s="21"/>
      <c r="JXW29" s="21"/>
      <c r="JXX29" s="21"/>
      <c r="JXY29" s="21"/>
      <c r="JXZ29" s="21"/>
      <c r="JYA29" s="21"/>
      <c r="JYB29" s="21"/>
      <c r="JYC29" s="21"/>
      <c r="JYD29" s="21"/>
      <c r="JYE29" s="21"/>
      <c r="JYF29" s="21"/>
      <c r="JYG29" s="21"/>
      <c r="JYH29" s="21"/>
      <c r="JYI29" s="21"/>
      <c r="JYJ29" s="21"/>
      <c r="JYK29" s="21"/>
      <c r="JYL29" s="21"/>
      <c r="JYM29" s="21"/>
      <c r="JYN29" s="21"/>
      <c r="JYO29" s="21"/>
      <c r="JYP29" s="21"/>
      <c r="JYQ29" s="21"/>
      <c r="JYR29" s="21"/>
      <c r="JYS29" s="21"/>
      <c r="JYT29" s="21"/>
      <c r="JYU29" s="21"/>
      <c r="JYV29" s="21"/>
      <c r="JYW29" s="21"/>
      <c r="JYX29" s="21"/>
      <c r="JYY29" s="21"/>
      <c r="JYZ29" s="21"/>
      <c r="JZA29" s="21"/>
      <c r="JZB29" s="21"/>
      <c r="JZC29" s="21"/>
      <c r="JZD29" s="21"/>
      <c r="JZE29" s="21"/>
      <c r="JZF29" s="21"/>
      <c r="JZG29" s="21"/>
      <c r="JZH29" s="21"/>
      <c r="JZI29" s="21"/>
      <c r="JZJ29" s="21"/>
      <c r="JZK29" s="21"/>
      <c r="JZL29" s="21"/>
      <c r="JZM29" s="21"/>
      <c r="JZN29" s="21"/>
      <c r="JZO29" s="21"/>
      <c r="JZP29" s="21"/>
      <c r="JZQ29" s="21"/>
      <c r="JZR29" s="21"/>
      <c r="JZS29" s="21"/>
      <c r="JZT29" s="21"/>
      <c r="JZU29" s="21"/>
      <c r="JZV29" s="21"/>
      <c r="JZW29" s="21"/>
      <c r="JZX29" s="21"/>
      <c r="JZY29" s="21"/>
      <c r="JZZ29" s="21"/>
      <c r="KAA29" s="21"/>
      <c r="KAB29" s="21"/>
      <c r="KAC29" s="21"/>
      <c r="KAD29" s="21"/>
      <c r="KAE29" s="21"/>
      <c r="KAF29" s="21"/>
      <c r="KAG29" s="21"/>
      <c r="KAH29" s="21"/>
      <c r="KAI29" s="21"/>
      <c r="KAJ29" s="21"/>
      <c r="KAK29" s="21"/>
      <c r="KAL29" s="21"/>
      <c r="KAM29" s="21"/>
      <c r="KAN29" s="21"/>
      <c r="KAO29" s="21"/>
      <c r="KAP29" s="21"/>
      <c r="KAQ29" s="21"/>
      <c r="KAR29" s="21"/>
      <c r="KAS29" s="21"/>
      <c r="KAT29" s="21"/>
      <c r="KAU29" s="21"/>
      <c r="KAV29" s="21"/>
      <c r="KAW29" s="21"/>
      <c r="KAX29" s="21"/>
      <c r="KAY29" s="21"/>
      <c r="KAZ29" s="21"/>
      <c r="KBA29" s="21"/>
      <c r="KBB29" s="21"/>
      <c r="KBC29" s="21"/>
      <c r="KBD29" s="21"/>
      <c r="KBE29" s="21"/>
      <c r="KBF29" s="21"/>
      <c r="KBG29" s="21"/>
      <c r="KBH29" s="21"/>
      <c r="KBI29" s="21"/>
      <c r="KBJ29" s="21"/>
      <c r="KBK29" s="21"/>
      <c r="KBL29" s="21"/>
      <c r="KBM29" s="21"/>
      <c r="KBN29" s="21"/>
      <c r="KBO29" s="21"/>
      <c r="KBP29" s="21"/>
      <c r="KBQ29" s="21"/>
      <c r="KBR29" s="21"/>
      <c r="KBS29" s="21"/>
      <c r="KBT29" s="21"/>
      <c r="KBU29" s="21"/>
      <c r="KBV29" s="21"/>
      <c r="KBW29" s="21"/>
      <c r="KBX29" s="21"/>
      <c r="KBY29" s="21"/>
      <c r="KBZ29" s="21"/>
      <c r="KCA29" s="21"/>
      <c r="KCB29" s="21"/>
      <c r="KCC29" s="21"/>
      <c r="KCD29" s="21"/>
      <c r="KCE29" s="21"/>
      <c r="KCF29" s="21"/>
      <c r="KCG29" s="21"/>
      <c r="KCH29" s="21"/>
      <c r="KCI29" s="21"/>
      <c r="KCJ29" s="21"/>
      <c r="KCK29" s="21"/>
      <c r="KCL29" s="21"/>
      <c r="KCM29" s="21"/>
      <c r="KCN29" s="21"/>
      <c r="KCO29" s="21"/>
      <c r="KCP29" s="21"/>
      <c r="KCQ29" s="21"/>
      <c r="KCR29" s="21"/>
      <c r="KCS29" s="21"/>
      <c r="KCT29" s="21"/>
      <c r="KCU29" s="21"/>
      <c r="KCV29" s="21"/>
      <c r="KCW29" s="21"/>
      <c r="KCX29" s="21"/>
      <c r="KCY29" s="21"/>
      <c r="KCZ29" s="21"/>
      <c r="KDA29" s="21"/>
      <c r="KDB29" s="21"/>
      <c r="KDC29" s="21"/>
      <c r="KDD29" s="21"/>
      <c r="KDE29" s="21"/>
      <c r="KDF29" s="21"/>
      <c r="KDG29" s="21"/>
      <c r="KDH29" s="21"/>
      <c r="KDI29" s="21"/>
      <c r="KDJ29" s="21"/>
      <c r="KDK29" s="21"/>
      <c r="KDL29" s="21"/>
      <c r="KDM29" s="21"/>
      <c r="KDN29" s="21"/>
      <c r="KDO29" s="21"/>
      <c r="KDP29" s="21"/>
      <c r="KDQ29" s="21"/>
      <c r="KDR29" s="21"/>
      <c r="KDS29" s="21"/>
      <c r="KDT29" s="21"/>
      <c r="KDU29" s="21"/>
      <c r="KDV29" s="21"/>
      <c r="KDW29" s="21"/>
      <c r="KDX29" s="21"/>
      <c r="KDY29" s="21"/>
      <c r="KDZ29" s="21"/>
      <c r="KEA29" s="21"/>
      <c r="KEB29" s="21"/>
      <c r="KEC29" s="21"/>
      <c r="KED29" s="21"/>
      <c r="KEE29" s="21"/>
      <c r="KEF29" s="21"/>
      <c r="KEG29" s="21"/>
      <c r="KEH29" s="21"/>
      <c r="KEI29" s="21"/>
      <c r="KEJ29" s="21"/>
      <c r="KEK29" s="21"/>
      <c r="KEL29" s="21"/>
      <c r="KEM29" s="21"/>
      <c r="KEN29" s="21"/>
      <c r="KEO29" s="21"/>
      <c r="KEP29" s="21"/>
      <c r="KEQ29" s="21"/>
      <c r="KER29" s="21"/>
      <c r="KES29" s="21"/>
      <c r="KET29" s="21"/>
      <c r="KEU29" s="21"/>
      <c r="KEV29" s="21"/>
      <c r="KEW29" s="21"/>
      <c r="KEX29" s="21"/>
      <c r="KEY29" s="21"/>
      <c r="KEZ29" s="21"/>
      <c r="KFA29" s="21"/>
      <c r="KFB29" s="21"/>
      <c r="KFC29" s="21"/>
      <c r="KFD29" s="21"/>
      <c r="KFE29" s="21"/>
      <c r="KFF29" s="21"/>
      <c r="KFG29" s="21"/>
      <c r="KFH29" s="21"/>
      <c r="KFI29" s="21"/>
      <c r="KFJ29" s="21"/>
      <c r="KFK29" s="21"/>
      <c r="KFL29" s="21"/>
      <c r="KFM29" s="21"/>
      <c r="KFN29" s="21"/>
      <c r="KFO29" s="21"/>
      <c r="KFP29" s="21"/>
      <c r="KFQ29" s="21"/>
      <c r="KFR29" s="21"/>
      <c r="KFS29" s="21"/>
      <c r="KFT29" s="21"/>
      <c r="KFU29" s="21"/>
      <c r="KFV29" s="21"/>
      <c r="KFW29" s="21"/>
      <c r="KFX29" s="21"/>
      <c r="KFY29" s="21"/>
      <c r="KFZ29" s="21"/>
      <c r="KGA29" s="21"/>
      <c r="KGB29" s="21"/>
      <c r="KGC29" s="21"/>
      <c r="KGD29" s="21"/>
      <c r="KGE29" s="21"/>
      <c r="KGF29" s="21"/>
      <c r="KGG29" s="21"/>
      <c r="KGH29" s="21"/>
      <c r="KGI29" s="21"/>
      <c r="KGJ29" s="21"/>
      <c r="KGK29" s="21"/>
      <c r="KGL29" s="21"/>
      <c r="KGM29" s="21"/>
      <c r="KGN29" s="21"/>
      <c r="KGO29" s="21"/>
      <c r="KGP29" s="21"/>
      <c r="KGQ29" s="21"/>
      <c r="KGR29" s="21"/>
      <c r="KGS29" s="21"/>
      <c r="KGT29" s="21"/>
      <c r="KGU29" s="21"/>
      <c r="KGV29" s="21"/>
      <c r="KGW29" s="21"/>
      <c r="KGX29" s="21"/>
      <c r="KGY29" s="21"/>
      <c r="KGZ29" s="21"/>
      <c r="KHA29" s="21"/>
      <c r="KHB29" s="21"/>
      <c r="KHC29" s="21"/>
      <c r="KHD29" s="21"/>
      <c r="KHE29" s="21"/>
      <c r="KHF29" s="21"/>
      <c r="KHG29" s="21"/>
      <c r="KHH29" s="21"/>
      <c r="KHI29" s="21"/>
      <c r="KHJ29" s="21"/>
      <c r="KHK29" s="21"/>
      <c r="KHL29" s="21"/>
      <c r="KHM29" s="21"/>
      <c r="KHN29" s="21"/>
      <c r="KHO29" s="21"/>
      <c r="KHP29" s="21"/>
      <c r="KHQ29" s="21"/>
      <c r="KHR29" s="21"/>
      <c r="KHS29" s="21"/>
      <c r="KHT29" s="21"/>
      <c r="KHU29" s="21"/>
      <c r="KHV29" s="21"/>
      <c r="KHW29" s="21"/>
      <c r="KHX29" s="21"/>
      <c r="KHY29" s="21"/>
      <c r="KHZ29" s="21"/>
      <c r="KIA29" s="21"/>
      <c r="KIB29" s="21"/>
      <c r="KIC29" s="21"/>
      <c r="KID29" s="21"/>
      <c r="KIE29" s="21"/>
      <c r="KIF29" s="21"/>
      <c r="KIG29" s="21"/>
      <c r="KIH29" s="21"/>
      <c r="KII29" s="21"/>
      <c r="KIJ29" s="21"/>
      <c r="KIK29" s="21"/>
      <c r="KIL29" s="21"/>
      <c r="KIM29" s="21"/>
      <c r="KIN29" s="21"/>
      <c r="KIO29" s="21"/>
      <c r="KIP29" s="21"/>
      <c r="KIQ29" s="21"/>
      <c r="KIR29" s="21"/>
      <c r="KIS29" s="21"/>
      <c r="KIT29" s="21"/>
      <c r="KIU29" s="21"/>
      <c r="KIV29" s="21"/>
      <c r="KIW29" s="21"/>
      <c r="KIX29" s="21"/>
      <c r="KIY29" s="21"/>
      <c r="KIZ29" s="21"/>
      <c r="KJA29" s="21"/>
      <c r="KJB29" s="21"/>
      <c r="KJC29" s="21"/>
      <c r="KJD29" s="21"/>
      <c r="KJE29" s="21"/>
      <c r="KJF29" s="21"/>
      <c r="KJG29" s="21"/>
      <c r="KJH29" s="21"/>
      <c r="KJI29" s="21"/>
      <c r="KJJ29" s="21"/>
      <c r="KJK29" s="21"/>
      <c r="KJL29" s="21"/>
      <c r="KJM29" s="21"/>
      <c r="KJN29" s="21"/>
      <c r="KJO29" s="21"/>
      <c r="KJP29" s="21"/>
      <c r="KJQ29" s="21"/>
      <c r="KJR29" s="21"/>
      <c r="KJS29" s="21"/>
      <c r="KJT29" s="21"/>
      <c r="KJU29" s="21"/>
      <c r="KJV29" s="21"/>
      <c r="KJW29" s="21"/>
      <c r="KJX29" s="21"/>
      <c r="KJY29" s="21"/>
      <c r="KJZ29" s="21"/>
      <c r="KKA29" s="21"/>
      <c r="KKB29" s="21"/>
      <c r="KKC29" s="21"/>
      <c r="KKD29" s="21"/>
      <c r="KKE29" s="21"/>
      <c r="KKF29" s="21"/>
      <c r="KKG29" s="21"/>
      <c r="KKH29" s="21"/>
      <c r="KKI29" s="21"/>
      <c r="KKJ29" s="21"/>
      <c r="KKK29" s="21"/>
      <c r="KKL29" s="21"/>
      <c r="KKM29" s="21"/>
      <c r="KKN29" s="21"/>
      <c r="KKO29" s="21"/>
      <c r="KKP29" s="21"/>
      <c r="KKQ29" s="21"/>
      <c r="KKR29" s="21"/>
      <c r="KKS29" s="21"/>
      <c r="KKT29" s="21"/>
      <c r="KKU29" s="21"/>
      <c r="KKV29" s="21"/>
      <c r="KKW29" s="21"/>
      <c r="KKX29" s="21"/>
      <c r="KKY29" s="21"/>
      <c r="KKZ29" s="21"/>
      <c r="KLA29" s="21"/>
      <c r="KLB29" s="21"/>
      <c r="KLC29" s="21"/>
      <c r="KLD29" s="21"/>
      <c r="KLE29" s="21"/>
      <c r="KLF29" s="21"/>
      <c r="KLG29" s="21"/>
      <c r="KLH29" s="21"/>
      <c r="KLI29" s="21"/>
      <c r="KLJ29" s="21"/>
      <c r="KLK29" s="21"/>
      <c r="KLL29" s="21"/>
      <c r="KLM29" s="21"/>
      <c r="KLN29" s="21"/>
      <c r="KLO29" s="21"/>
      <c r="KLP29" s="21"/>
      <c r="KLQ29" s="21"/>
      <c r="KLR29" s="21"/>
      <c r="KLS29" s="21"/>
      <c r="KLT29" s="21"/>
      <c r="KLU29" s="21"/>
      <c r="KLV29" s="21"/>
      <c r="KLW29" s="21"/>
      <c r="KLX29" s="21"/>
      <c r="KLY29" s="21"/>
      <c r="KLZ29" s="21"/>
      <c r="KMA29" s="21"/>
      <c r="KMB29" s="21"/>
      <c r="KMC29" s="21"/>
      <c r="KMD29" s="21"/>
      <c r="KME29" s="21"/>
      <c r="KMF29" s="21"/>
      <c r="KMG29" s="21"/>
      <c r="KMH29" s="21"/>
      <c r="KMI29" s="21"/>
      <c r="KMJ29" s="21"/>
      <c r="KMK29" s="21"/>
      <c r="KML29" s="21"/>
      <c r="KMM29" s="21"/>
      <c r="KMN29" s="21"/>
      <c r="KMO29" s="21"/>
      <c r="KMP29" s="21"/>
      <c r="KMQ29" s="21"/>
      <c r="KMR29" s="21"/>
      <c r="KMS29" s="21"/>
      <c r="KMT29" s="21"/>
      <c r="KMU29" s="21"/>
      <c r="KMV29" s="21"/>
      <c r="KMW29" s="21"/>
      <c r="KMX29" s="21"/>
      <c r="KMY29" s="21"/>
      <c r="KMZ29" s="21"/>
      <c r="KNA29" s="21"/>
      <c r="KNB29" s="21"/>
      <c r="KNC29" s="21"/>
      <c r="KND29" s="21"/>
      <c r="KNE29" s="21"/>
      <c r="KNF29" s="21"/>
      <c r="KNG29" s="21"/>
      <c r="KNH29" s="21"/>
      <c r="KNI29" s="21"/>
      <c r="KNJ29" s="21"/>
      <c r="KNK29" s="21"/>
      <c r="KNL29" s="21"/>
      <c r="KNM29" s="21"/>
      <c r="KNN29" s="21"/>
      <c r="KNO29" s="21"/>
      <c r="KNP29" s="21"/>
      <c r="KNQ29" s="21"/>
      <c r="KNR29" s="21"/>
      <c r="KNS29" s="21"/>
      <c r="KNT29" s="21"/>
      <c r="KNU29" s="21"/>
      <c r="KNV29" s="21"/>
      <c r="KNW29" s="21"/>
      <c r="KNX29" s="21"/>
      <c r="KNY29" s="21"/>
      <c r="KNZ29" s="21"/>
      <c r="KOA29" s="21"/>
      <c r="KOB29" s="21"/>
      <c r="KOC29" s="21"/>
      <c r="KOD29" s="21"/>
      <c r="KOE29" s="21"/>
      <c r="KOF29" s="21"/>
      <c r="KOG29" s="21"/>
      <c r="KOH29" s="21"/>
      <c r="KOI29" s="21"/>
      <c r="KOJ29" s="21"/>
      <c r="KOK29" s="21"/>
      <c r="KOL29" s="21"/>
      <c r="KOM29" s="21"/>
      <c r="KON29" s="21"/>
      <c r="KOO29" s="21"/>
      <c r="KOP29" s="21"/>
      <c r="KOQ29" s="21"/>
      <c r="KOR29" s="21"/>
      <c r="KOS29" s="21"/>
      <c r="KOT29" s="21"/>
      <c r="KOU29" s="21"/>
      <c r="KOV29" s="21"/>
      <c r="KOW29" s="21"/>
      <c r="KOX29" s="21"/>
      <c r="KOY29" s="21"/>
      <c r="KOZ29" s="21"/>
      <c r="KPA29" s="21"/>
      <c r="KPB29" s="21"/>
      <c r="KPC29" s="21"/>
      <c r="KPD29" s="21"/>
      <c r="KPE29" s="21"/>
      <c r="KPF29" s="21"/>
      <c r="KPG29" s="21"/>
      <c r="KPH29" s="21"/>
      <c r="KPI29" s="21"/>
      <c r="KPJ29" s="21"/>
      <c r="KPK29" s="21"/>
      <c r="KPL29" s="21"/>
      <c r="KPM29" s="21"/>
      <c r="KPN29" s="21"/>
      <c r="KPO29" s="21"/>
      <c r="KPP29" s="21"/>
      <c r="KPQ29" s="21"/>
      <c r="KPR29" s="21"/>
      <c r="KPS29" s="21"/>
      <c r="KPT29" s="21"/>
      <c r="KPU29" s="21"/>
      <c r="KPV29" s="21"/>
      <c r="KPW29" s="21"/>
      <c r="KPX29" s="21"/>
      <c r="KPY29" s="21"/>
      <c r="KPZ29" s="21"/>
      <c r="KQA29" s="21"/>
      <c r="KQB29" s="21"/>
      <c r="KQC29" s="21"/>
      <c r="KQD29" s="21"/>
      <c r="KQE29" s="21"/>
      <c r="KQF29" s="21"/>
      <c r="KQG29" s="21"/>
      <c r="KQH29" s="21"/>
      <c r="KQI29" s="21"/>
      <c r="KQJ29" s="21"/>
      <c r="KQK29" s="21"/>
      <c r="KQL29" s="21"/>
      <c r="KQM29" s="21"/>
      <c r="KQN29" s="21"/>
      <c r="KQO29" s="21"/>
      <c r="KQP29" s="21"/>
      <c r="KQQ29" s="21"/>
      <c r="KQR29" s="21"/>
      <c r="KQS29" s="21"/>
      <c r="KQT29" s="21"/>
      <c r="KQU29" s="21"/>
      <c r="KQV29" s="21"/>
      <c r="KQW29" s="21"/>
      <c r="KQX29" s="21"/>
      <c r="KQY29" s="21"/>
      <c r="KQZ29" s="21"/>
      <c r="KRA29" s="21"/>
      <c r="KRB29" s="21"/>
      <c r="KRC29" s="21"/>
      <c r="KRD29" s="21"/>
      <c r="KRE29" s="21"/>
      <c r="KRF29" s="21"/>
      <c r="KRG29" s="21"/>
      <c r="KRH29" s="21"/>
      <c r="KRI29" s="21"/>
      <c r="KRJ29" s="21"/>
      <c r="KRK29" s="21"/>
      <c r="KRL29" s="21"/>
      <c r="KRM29" s="21"/>
      <c r="KRN29" s="21"/>
      <c r="KRO29" s="21"/>
      <c r="KRP29" s="21"/>
      <c r="KRQ29" s="21"/>
      <c r="KRR29" s="21"/>
      <c r="KRS29" s="21"/>
      <c r="KRT29" s="21"/>
      <c r="KRU29" s="21"/>
      <c r="KRV29" s="21"/>
      <c r="KRW29" s="21"/>
      <c r="KRX29" s="21"/>
      <c r="KRY29" s="21"/>
      <c r="KRZ29" s="21"/>
      <c r="KSA29" s="21"/>
      <c r="KSB29" s="21"/>
      <c r="KSC29" s="21"/>
      <c r="KSD29" s="21"/>
      <c r="KSE29" s="21"/>
      <c r="KSF29" s="21"/>
      <c r="KSG29" s="21"/>
      <c r="KSH29" s="21"/>
      <c r="KSI29" s="21"/>
      <c r="KSJ29" s="21"/>
      <c r="KSK29" s="21"/>
      <c r="KSL29" s="21"/>
      <c r="KSM29" s="21"/>
      <c r="KSN29" s="21"/>
      <c r="KSO29" s="21"/>
      <c r="KSP29" s="21"/>
      <c r="KSQ29" s="21"/>
      <c r="KSR29" s="21"/>
      <c r="KSS29" s="21"/>
      <c r="KST29" s="21"/>
      <c r="KSU29" s="21"/>
      <c r="KSV29" s="21"/>
      <c r="KSW29" s="21"/>
      <c r="KSX29" s="21"/>
      <c r="KSY29" s="21"/>
      <c r="KSZ29" s="21"/>
      <c r="KTA29" s="21"/>
      <c r="KTB29" s="21"/>
      <c r="KTC29" s="21"/>
      <c r="KTD29" s="21"/>
      <c r="KTE29" s="21"/>
      <c r="KTF29" s="21"/>
      <c r="KTG29" s="21"/>
      <c r="KTH29" s="21"/>
      <c r="KTI29" s="21"/>
      <c r="KTJ29" s="21"/>
      <c r="KTK29" s="21"/>
      <c r="KTL29" s="21"/>
      <c r="KTM29" s="21"/>
      <c r="KTN29" s="21"/>
      <c r="KTO29" s="21"/>
      <c r="KTP29" s="21"/>
      <c r="KTQ29" s="21"/>
      <c r="KTR29" s="21"/>
      <c r="KTS29" s="21"/>
      <c r="KTT29" s="21"/>
      <c r="KTU29" s="21"/>
      <c r="KTV29" s="21"/>
      <c r="KTW29" s="21"/>
      <c r="KTX29" s="21"/>
      <c r="KTY29" s="21"/>
      <c r="KTZ29" s="21"/>
      <c r="KUA29" s="21"/>
      <c r="KUB29" s="21"/>
      <c r="KUC29" s="21"/>
      <c r="KUD29" s="21"/>
      <c r="KUE29" s="21"/>
      <c r="KUF29" s="21"/>
      <c r="KUG29" s="21"/>
      <c r="KUH29" s="21"/>
      <c r="KUI29" s="21"/>
      <c r="KUJ29" s="21"/>
      <c r="KUK29" s="21"/>
      <c r="KUL29" s="21"/>
      <c r="KUM29" s="21"/>
      <c r="KUN29" s="21"/>
      <c r="KUO29" s="21"/>
      <c r="KUP29" s="21"/>
      <c r="KUQ29" s="21"/>
      <c r="KUR29" s="21"/>
      <c r="KUS29" s="21"/>
      <c r="KUT29" s="21"/>
      <c r="KUU29" s="21"/>
      <c r="KUV29" s="21"/>
      <c r="KUW29" s="21"/>
      <c r="KUX29" s="21"/>
      <c r="KUY29" s="21"/>
      <c r="KUZ29" s="21"/>
      <c r="KVA29" s="21"/>
      <c r="KVB29" s="21"/>
      <c r="KVC29" s="21"/>
      <c r="KVD29" s="21"/>
      <c r="KVE29" s="21"/>
      <c r="KVF29" s="21"/>
      <c r="KVG29" s="21"/>
      <c r="KVH29" s="21"/>
      <c r="KVI29" s="21"/>
      <c r="KVJ29" s="21"/>
      <c r="KVK29" s="21"/>
      <c r="KVL29" s="21"/>
      <c r="KVM29" s="21"/>
      <c r="KVN29" s="21"/>
      <c r="KVO29" s="21"/>
      <c r="KVP29" s="21"/>
      <c r="KVQ29" s="21"/>
      <c r="KVR29" s="21"/>
      <c r="KVS29" s="21"/>
      <c r="KVT29" s="21"/>
      <c r="KVU29" s="21"/>
      <c r="KVV29" s="21"/>
      <c r="KVW29" s="21"/>
      <c r="KVX29" s="21"/>
      <c r="KVY29" s="21"/>
      <c r="KVZ29" s="21"/>
      <c r="KWA29" s="21"/>
      <c r="KWB29" s="21"/>
      <c r="KWC29" s="21"/>
      <c r="KWD29" s="21"/>
      <c r="KWE29" s="21"/>
      <c r="KWF29" s="21"/>
      <c r="KWG29" s="21"/>
      <c r="KWH29" s="21"/>
      <c r="KWI29" s="21"/>
      <c r="KWJ29" s="21"/>
      <c r="KWK29" s="21"/>
      <c r="KWL29" s="21"/>
      <c r="KWM29" s="21"/>
      <c r="KWN29" s="21"/>
      <c r="KWO29" s="21"/>
      <c r="KWP29" s="21"/>
      <c r="KWQ29" s="21"/>
      <c r="KWR29" s="21"/>
      <c r="KWS29" s="21"/>
      <c r="KWT29" s="21"/>
      <c r="KWU29" s="21"/>
      <c r="KWV29" s="21"/>
      <c r="KWW29" s="21"/>
      <c r="KWX29" s="21"/>
      <c r="KWY29" s="21"/>
      <c r="KWZ29" s="21"/>
      <c r="KXA29" s="21"/>
      <c r="KXB29" s="21"/>
      <c r="KXC29" s="21"/>
      <c r="KXD29" s="21"/>
      <c r="KXE29" s="21"/>
      <c r="KXF29" s="21"/>
      <c r="KXG29" s="21"/>
      <c r="KXH29" s="21"/>
      <c r="KXI29" s="21"/>
      <c r="KXJ29" s="21"/>
      <c r="KXK29" s="21"/>
      <c r="KXL29" s="21"/>
      <c r="KXM29" s="21"/>
      <c r="KXN29" s="21"/>
      <c r="KXO29" s="21"/>
      <c r="KXP29" s="21"/>
      <c r="KXQ29" s="21"/>
      <c r="KXR29" s="21"/>
      <c r="KXS29" s="21"/>
      <c r="KXT29" s="21"/>
      <c r="KXU29" s="21"/>
      <c r="KXV29" s="21"/>
      <c r="KXW29" s="21"/>
      <c r="KXX29" s="21"/>
      <c r="KXY29" s="21"/>
      <c r="KXZ29" s="21"/>
      <c r="KYA29" s="21"/>
      <c r="KYB29" s="21"/>
      <c r="KYC29" s="21"/>
      <c r="KYD29" s="21"/>
      <c r="KYE29" s="21"/>
      <c r="KYF29" s="21"/>
      <c r="KYG29" s="21"/>
      <c r="KYH29" s="21"/>
      <c r="KYI29" s="21"/>
      <c r="KYJ29" s="21"/>
      <c r="KYK29" s="21"/>
      <c r="KYL29" s="21"/>
      <c r="KYM29" s="21"/>
      <c r="KYN29" s="21"/>
      <c r="KYO29" s="21"/>
      <c r="KYP29" s="21"/>
      <c r="KYQ29" s="21"/>
      <c r="KYR29" s="21"/>
      <c r="KYS29" s="21"/>
      <c r="KYT29" s="21"/>
      <c r="KYU29" s="21"/>
      <c r="KYV29" s="21"/>
      <c r="KYW29" s="21"/>
      <c r="KYX29" s="21"/>
      <c r="KYY29" s="21"/>
      <c r="KYZ29" s="21"/>
      <c r="KZA29" s="21"/>
      <c r="KZB29" s="21"/>
      <c r="KZC29" s="21"/>
      <c r="KZD29" s="21"/>
      <c r="KZE29" s="21"/>
      <c r="KZF29" s="21"/>
      <c r="KZG29" s="21"/>
      <c r="KZH29" s="21"/>
      <c r="KZI29" s="21"/>
      <c r="KZJ29" s="21"/>
      <c r="KZK29" s="21"/>
      <c r="KZL29" s="21"/>
      <c r="KZM29" s="21"/>
      <c r="KZN29" s="21"/>
      <c r="KZO29" s="21"/>
      <c r="KZP29" s="21"/>
      <c r="KZQ29" s="21"/>
      <c r="KZR29" s="21"/>
      <c r="KZS29" s="21"/>
      <c r="KZT29" s="21"/>
      <c r="KZU29" s="21"/>
      <c r="KZV29" s="21"/>
      <c r="KZW29" s="21"/>
      <c r="KZX29" s="21"/>
      <c r="KZY29" s="21"/>
      <c r="KZZ29" s="21"/>
      <c r="LAA29" s="21"/>
      <c r="LAB29" s="21"/>
      <c r="LAC29" s="21"/>
      <c r="LAD29" s="21"/>
      <c r="LAE29" s="21"/>
      <c r="LAF29" s="21"/>
      <c r="LAG29" s="21"/>
      <c r="LAH29" s="21"/>
      <c r="LAI29" s="21"/>
      <c r="LAJ29" s="21"/>
      <c r="LAK29" s="21"/>
      <c r="LAL29" s="21"/>
      <c r="LAM29" s="21"/>
      <c r="LAN29" s="21"/>
      <c r="LAO29" s="21"/>
      <c r="LAP29" s="21"/>
      <c r="LAQ29" s="21"/>
      <c r="LAR29" s="21"/>
      <c r="LAS29" s="21"/>
      <c r="LAT29" s="21"/>
      <c r="LAU29" s="21"/>
      <c r="LAV29" s="21"/>
      <c r="LAW29" s="21"/>
      <c r="LAX29" s="21"/>
      <c r="LAY29" s="21"/>
      <c r="LAZ29" s="21"/>
      <c r="LBA29" s="21"/>
      <c r="LBB29" s="21"/>
      <c r="LBC29" s="21"/>
      <c r="LBD29" s="21"/>
      <c r="LBE29" s="21"/>
      <c r="LBF29" s="21"/>
      <c r="LBG29" s="21"/>
      <c r="LBH29" s="21"/>
      <c r="LBI29" s="21"/>
      <c r="LBJ29" s="21"/>
      <c r="LBK29" s="21"/>
      <c r="LBL29" s="21"/>
      <c r="LBM29" s="21"/>
      <c r="LBN29" s="21"/>
      <c r="LBO29" s="21"/>
      <c r="LBP29" s="21"/>
      <c r="LBQ29" s="21"/>
      <c r="LBR29" s="21"/>
      <c r="LBS29" s="21"/>
      <c r="LBT29" s="21"/>
      <c r="LBU29" s="21"/>
      <c r="LBV29" s="21"/>
      <c r="LBW29" s="21"/>
      <c r="LBX29" s="21"/>
      <c r="LBY29" s="21"/>
      <c r="LBZ29" s="21"/>
      <c r="LCA29" s="21"/>
      <c r="LCB29" s="21"/>
      <c r="LCC29" s="21"/>
      <c r="LCD29" s="21"/>
      <c r="LCE29" s="21"/>
      <c r="LCF29" s="21"/>
      <c r="LCG29" s="21"/>
      <c r="LCH29" s="21"/>
      <c r="LCI29" s="21"/>
      <c r="LCJ29" s="21"/>
      <c r="LCK29" s="21"/>
      <c r="LCL29" s="21"/>
      <c r="LCM29" s="21"/>
      <c r="LCN29" s="21"/>
      <c r="LCO29" s="21"/>
      <c r="LCP29" s="21"/>
      <c r="LCQ29" s="21"/>
      <c r="LCR29" s="21"/>
      <c r="LCS29" s="21"/>
      <c r="LCT29" s="21"/>
      <c r="LCU29" s="21"/>
      <c r="LCV29" s="21"/>
      <c r="LCW29" s="21"/>
      <c r="LCX29" s="21"/>
      <c r="LCY29" s="21"/>
      <c r="LCZ29" s="21"/>
      <c r="LDA29" s="21"/>
      <c r="LDB29" s="21"/>
      <c r="LDC29" s="21"/>
      <c r="LDD29" s="21"/>
      <c r="LDE29" s="21"/>
      <c r="LDF29" s="21"/>
      <c r="LDG29" s="21"/>
      <c r="LDH29" s="21"/>
      <c r="LDI29" s="21"/>
      <c r="LDJ29" s="21"/>
      <c r="LDK29" s="21"/>
      <c r="LDL29" s="21"/>
      <c r="LDM29" s="21"/>
      <c r="LDN29" s="21"/>
      <c r="LDO29" s="21"/>
      <c r="LDP29" s="21"/>
      <c r="LDQ29" s="21"/>
      <c r="LDR29" s="21"/>
      <c r="LDS29" s="21"/>
      <c r="LDT29" s="21"/>
      <c r="LDU29" s="21"/>
      <c r="LDV29" s="21"/>
      <c r="LDW29" s="21"/>
      <c r="LDX29" s="21"/>
      <c r="LDY29" s="21"/>
      <c r="LDZ29" s="21"/>
      <c r="LEA29" s="21"/>
      <c r="LEB29" s="21"/>
      <c r="LEC29" s="21"/>
      <c r="LED29" s="21"/>
      <c r="LEE29" s="21"/>
      <c r="LEF29" s="21"/>
      <c r="LEG29" s="21"/>
      <c r="LEH29" s="21"/>
      <c r="LEI29" s="21"/>
      <c r="LEJ29" s="21"/>
      <c r="LEK29" s="21"/>
      <c r="LEL29" s="21"/>
      <c r="LEM29" s="21"/>
      <c r="LEN29" s="21"/>
      <c r="LEO29" s="21"/>
      <c r="LEP29" s="21"/>
      <c r="LEQ29" s="21"/>
      <c r="LER29" s="21"/>
      <c r="LES29" s="21"/>
      <c r="LET29" s="21"/>
      <c r="LEU29" s="21"/>
      <c r="LEV29" s="21"/>
      <c r="LEW29" s="21"/>
      <c r="LEX29" s="21"/>
      <c r="LEY29" s="21"/>
      <c r="LEZ29" s="21"/>
      <c r="LFA29" s="21"/>
      <c r="LFB29" s="21"/>
      <c r="LFC29" s="21"/>
      <c r="LFD29" s="21"/>
      <c r="LFE29" s="21"/>
      <c r="LFF29" s="21"/>
      <c r="LFG29" s="21"/>
      <c r="LFH29" s="21"/>
      <c r="LFI29" s="21"/>
      <c r="LFJ29" s="21"/>
      <c r="LFK29" s="21"/>
      <c r="LFL29" s="21"/>
      <c r="LFM29" s="21"/>
      <c r="LFN29" s="21"/>
      <c r="LFO29" s="21"/>
      <c r="LFP29" s="21"/>
      <c r="LFQ29" s="21"/>
      <c r="LFR29" s="21"/>
      <c r="LFS29" s="21"/>
      <c r="LFT29" s="21"/>
      <c r="LFU29" s="21"/>
      <c r="LFV29" s="21"/>
      <c r="LFW29" s="21"/>
      <c r="LFX29" s="21"/>
      <c r="LFY29" s="21"/>
      <c r="LFZ29" s="21"/>
      <c r="LGA29" s="21"/>
      <c r="LGB29" s="21"/>
      <c r="LGC29" s="21"/>
      <c r="LGD29" s="21"/>
      <c r="LGE29" s="21"/>
      <c r="LGF29" s="21"/>
      <c r="LGG29" s="21"/>
      <c r="LGH29" s="21"/>
      <c r="LGI29" s="21"/>
      <c r="LGJ29" s="21"/>
      <c r="LGK29" s="21"/>
      <c r="LGL29" s="21"/>
      <c r="LGM29" s="21"/>
      <c r="LGN29" s="21"/>
      <c r="LGO29" s="21"/>
      <c r="LGP29" s="21"/>
      <c r="LGQ29" s="21"/>
      <c r="LGR29" s="21"/>
      <c r="LGS29" s="21"/>
      <c r="LGT29" s="21"/>
      <c r="LGU29" s="21"/>
      <c r="LGV29" s="21"/>
      <c r="LGW29" s="21"/>
      <c r="LGX29" s="21"/>
      <c r="LGY29" s="21"/>
      <c r="LGZ29" s="21"/>
      <c r="LHA29" s="21"/>
      <c r="LHB29" s="21"/>
      <c r="LHC29" s="21"/>
      <c r="LHD29" s="21"/>
      <c r="LHE29" s="21"/>
      <c r="LHF29" s="21"/>
      <c r="LHG29" s="21"/>
      <c r="LHH29" s="21"/>
      <c r="LHI29" s="21"/>
      <c r="LHJ29" s="21"/>
      <c r="LHK29" s="21"/>
      <c r="LHL29" s="21"/>
      <c r="LHM29" s="21"/>
      <c r="LHN29" s="21"/>
      <c r="LHO29" s="21"/>
      <c r="LHP29" s="21"/>
      <c r="LHQ29" s="21"/>
      <c r="LHR29" s="21"/>
      <c r="LHS29" s="21"/>
      <c r="LHT29" s="21"/>
      <c r="LHU29" s="21"/>
      <c r="LHV29" s="21"/>
      <c r="LHW29" s="21"/>
      <c r="LHX29" s="21"/>
      <c r="LHY29" s="21"/>
      <c r="LHZ29" s="21"/>
      <c r="LIA29" s="21"/>
      <c r="LIB29" s="21"/>
      <c r="LIC29" s="21"/>
      <c r="LID29" s="21"/>
      <c r="LIE29" s="21"/>
      <c r="LIF29" s="21"/>
      <c r="LIG29" s="21"/>
      <c r="LIH29" s="21"/>
      <c r="LII29" s="21"/>
      <c r="LIJ29" s="21"/>
      <c r="LIK29" s="21"/>
      <c r="LIL29" s="21"/>
      <c r="LIM29" s="21"/>
      <c r="LIN29" s="21"/>
      <c r="LIO29" s="21"/>
      <c r="LIP29" s="21"/>
      <c r="LIQ29" s="21"/>
      <c r="LIR29" s="21"/>
      <c r="LIS29" s="21"/>
      <c r="LIT29" s="21"/>
      <c r="LIU29" s="21"/>
      <c r="LIV29" s="21"/>
      <c r="LIW29" s="21"/>
      <c r="LIX29" s="21"/>
      <c r="LIY29" s="21"/>
      <c r="LIZ29" s="21"/>
      <c r="LJA29" s="21"/>
      <c r="LJB29" s="21"/>
      <c r="LJC29" s="21"/>
      <c r="LJD29" s="21"/>
      <c r="LJE29" s="21"/>
      <c r="LJF29" s="21"/>
      <c r="LJG29" s="21"/>
      <c r="LJH29" s="21"/>
      <c r="LJI29" s="21"/>
      <c r="LJJ29" s="21"/>
      <c r="LJK29" s="21"/>
      <c r="LJL29" s="21"/>
      <c r="LJM29" s="21"/>
      <c r="LJN29" s="21"/>
      <c r="LJO29" s="21"/>
      <c r="LJP29" s="21"/>
      <c r="LJQ29" s="21"/>
      <c r="LJR29" s="21"/>
      <c r="LJS29" s="21"/>
      <c r="LJT29" s="21"/>
      <c r="LJU29" s="21"/>
      <c r="LJV29" s="21"/>
      <c r="LJW29" s="21"/>
      <c r="LJX29" s="21"/>
      <c r="LJY29" s="21"/>
      <c r="LJZ29" s="21"/>
      <c r="LKA29" s="21"/>
      <c r="LKB29" s="21"/>
      <c r="LKC29" s="21"/>
      <c r="LKD29" s="21"/>
      <c r="LKE29" s="21"/>
      <c r="LKF29" s="21"/>
      <c r="LKG29" s="21"/>
      <c r="LKH29" s="21"/>
      <c r="LKI29" s="21"/>
      <c r="LKJ29" s="21"/>
      <c r="LKK29" s="21"/>
      <c r="LKL29" s="21"/>
      <c r="LKM29" s="21"/>
      <c r="LKN29" s="21"/>
      <c r="LKO29" s="21"/>
      <c r="LKP29" s="21"/>
      <c r="LKQ29" s="21"/>
      <c r="LKR29" s="21"/>
      <c r="LKS29" s="21"/>
      <c r="LKT29" s="21"/>
      <c r="LKU29" s="21"/>
      <c r="LKV29" s="21"/>
      <c r="LKW29" s="21"/>
      <c r="LKX29" s="21"/>
      <c r="LKY29" s="21"/>
      <c r="LKZ29" s="21"/>
      <c r="LLA29" s="21"/>
      <c r="LLB29" s="21"/>
      <c r="LLC29" s="21"/>
      <c r="LLD29" s="21"/>
      <c r="LLE29" s="21"/>
      <c r="LLF29" s="21"/>
      <c r="LLG29" s="21"/>
      <c r="LLH29" s="21"/>
      <c r="LLI29" s="21"/>
      <c r="LLJ29" s="21"/>
      <c r="LLK29" s="21"/>
      <c r="LLL29" s="21"/>
      <c r="LLM29" s="21"/>
      <c r="LLN29" s="21"/>
      <c r="LLO29" s="21"/>
      <c r="LLP29" s="21"/>
      <c r="LLQ29" s="21"/>
      <c r="LLR29" s="21"/>
      <c r="LLS29" s="21"/>
      <c r="LLT29" s="21"/>
      <c r="LLU29" s="21"/>
      <c r="LLV29" s="21"/>
      <c r="LLW29" s="21"/>
      <c r="LLX29" s="21"/>
      <c r="LLY29" s="21"/>
      <c r="LLZ29" s="21"/>
      <c r="LMA29" s="21"/>
      <c r="LMB29" s="21"/>
      <c r="LMC29" s="21"/>
      <c r="LMD29" s="21"/>
      <c r="LME29" s="21"/>
      <c r="LMF29" s="21"/>
      <c r="LMG29" s="21"/>
      <c r="LMH29" s="21"/>
      <c r="LMI29" s="21"/>
      <c r="LMJ29" s="21"/>
      <c r="LMK29" s="21"/>
      <c r="LML29" s="21"/>
      <c r="LMM29" s="21"/>
      <c r="LMN29" s="21"/>
      <c r="LMO29" s="21"/>
      <c r="LMP29" s="21"/>
      <c r="LMQ29" s="21"/>
      <c r="LMR29" s="21"/>
      <c r="LMS29" s="21"/>
      <c r="LMT29" s="21"/>
      <c r="LMU29" s="21"/>
      <c r="LMV29" s="21"/>
      <c r="LMW29" s="21"/>
      <c r="LMX29" s="21"/>
      <c r="LMY29" s="21"/>
      <c r="LMZ29" s="21"/>
      <c r="LNA29" s="21"/>
      <c r="LNB29" s="21"/>
      <c r="LNC29" s="21"/>
      <c r="LND29" s="21"/>
      <c r="LNE29" s="21"/>
      <c r="LNF29" s="21"/>
      <c r="LNG29" s="21"/>
      <c r="LNH29" s="21"/>
      <c r="LNI29" s="21"/>
      <c r="LNJ29" s="21"/>
      <c r="LNK29" s="21"/>
      <c r="LNL29" s="21"/>
      <c r="LNM29" s="21"/>
      <c r="LNN29" s="21"/>
      <c r="LNO29" s="21"/>
      <c r="LNP29" s="21"/>
      <c r="LNQ29" s="21"/>
      <c r="LNR29" s="21"/>
      <c r="LNS29" s="21"/>
      <c r="LNT29" s="21"/>
      <c r="LNU29" s="21"/>
      <c r="LNV29" s="21"/>
      <c r="LNW29" s="21"/>
      <c r="LNX29" s="21"/>
      <c r="LNY29" s="21"/>
      <c r="LNZ29" s="21"/>
      <c r="LOA29" s="21"/>
      <c r="LOB29" s="21"/>
      <c r="LOC29" s="21"/>
      <c r="LOD29" s="21"/>
      <c r="LOE29" s="21"/>
      <c r="LOF29" s="21"/>
      <c r="LOG29" s="21"/>
      <c r="LOH29" s="21"/>
      <c r="LOI29" s="21"/>
      <c r="LOJ29" s="21"/>
      <c r="LOK29" s="21"/>
      <c r="LOL29" s="21"/>
      <c r="LOM29" s="21"/>
      <c r="LON29" s="21"/>
      <c r="LOO29" s="21"/>
      <c r="LOP29" s="21"/>
      <c r="LOQ29" s="21"/>
      <c r="LOR29" s="21"/>
      <c r="LOS29" s="21"/>
      <c r="LOT29" s="21"/>
      <c r="LOU29" s="21"/>
      <c r="LOV29" s="21"/>
      <c r="LOW29" s="21"/>
      <c r="LOX29" s="21"/>
      <c r="LOY29" s="21"/>
      <c r="LOZ29" s="21"/>
      <c r="LPA29" s="21"/>
      <c r="LPB29" s="21"/>
      <c r="LPC29" s="21"/>
      <c r="LPD29" s="21"/>
      <c r="LPE29" s="21"/>
      <c r="LPF29" s="21"/>
      <c r="LPG29" s="21"/>
      <c r="LPH29" s="21"/>
      <c r="LPI29" s="21"/>
      <c r="LPJ29" s="21"/>
      <c r="LPK29" s="21"/>
      <c r="LPL29" s="21"/>
      <c r="LPM29" s="21"/>
      <c r="LPN29" s="21"/>
      <c r="LPO29" s="21"/>
      <c r="LPP29" s="21"/>
      <c r="LPQ29" s="21"/>
      <c r="LPR29" s="21"/>
      <c r="LPS29" s="21"/>
      <c r="LPT29" s="21"/>
      <c r="LPU29" s="21"/>
      <c r="LPV29" s="21"/>
      <c r="LPW29" s="21"/>
      <c r="LPX29" s="21"/>
      <c r="LPY29" s="21"/>
      <c r="LPZ29" s="21"/>
      <c r="LQA29" s="21"/>
      <c r="LQB29" s="21"/>
      <c r="LQC29" s="21"/>
      <c r="LQD29" s="21"/>
      <c r="LQE29" s="21"/>
      <c r="LQF29" s="21"/>
      <c r="LQG29" s="21"/>
      <c r="LQH29" s="21"/>
      <c r="LQI29" s="21"/>
      <c r="LQJ29" s="21"/>
      <c r="LQK29" s="21"/>
      <c r="LQL29" s="21"/>
      <c r="LQM29" s="21"/>
      <c r="LQN29" s="21"/>
      <c r="LQO29" s="21"/>
      <c r="LQP29" s="21"/>
      <c r="LQQ29" s="21"/>
      <c r="LQR29" s="21"/>
      <c r="LQS29" s="21"/>
      <c r="LQT29" s="21"/>
      <c r="LQU29" s="21"/>
      <c r="LQV29" s="21"/>
      <c r="LQW29" s="21"/>
      <c r="LQX29" s="21"/>
      <c r="LQY29" s="21"/>
      <c r="LQZ29" s="21"/>
      <c r="LRA29" s="21"/>
      <c r="LRB29" s="21"/>
      <c r="LRC29" s="21"/>
      <c r="LRD29" s="21"/>
      <c r="LRE29" s="21"/>
      <c r="LRF29" s="21"/>
      <c r="LRG29" s="21"/>
      <c r="LRH29" s="21"/>
      <c r="LRI29" s="21"/>
      <c r="LRJ29" s="21"/>
      <c r="LRK29" s="21"/>
      <c r="LRL29" s="21"/>
      <c r="LRM29" s="21"/>
      <c r="LRN29" s="21"/>
      <c r="LRO29" s="21"/>
      <c r="LRP29" s="21"/>
      <c r="LRQ29" s="21"/>
      <c r="LRR29" s="21"/>
      <c r="LRS29" s="21"/>
      <c r="LRT29" s="21"/>
      <c r="LRU29" s="21"/>
      <c r="LRV29" s="21"/>
      <c r="LRW29" s="21"/>
      <c r="LRX29" s="21"/>
      <c r="LRY29" s="21"/>
      <c r="LRZ29" s="21"/>
      <c r="LSA29" s="21"/>
      <c r="LSB29" s="21"/>
      <c r="LSC29" s="21"/>
      <c r="LSD29" s="21"/>
      <c r="LSE29" s="21"/>
      <c r="LSF29" s="21"/>
      <c r="LSG29" s="21"/>
      <c r="LSH29" s="21"/>
      <c r="LSI29" s="21"/>
      <c r="LSJ29" s="21"/>
      <c r="LSK29" s="21"/>
      <c r="LSL29" s="21"/>
      <c r="LSM29" s="21"/>
      <c r="LSN29" s="21"/>
      <c r="LSO29" s="21"/>
      <c r="LSP29" s="21"/>
      <c r="LSQ29" s="21"/>
      <c r="LSR29" s="21"/>
      <c r="LSS29" s="21"/>
      <c r="LST29" s="21"/>
      <c r="LSU29" s="21"/>
      <c r="LSV29" s="21"/>
      <c r="LSW29" s="21"/>
      <c r="LSX29" s="21"/>
      <c r="LSY29" s="21"/>
      <c r="LSZ29" s="21"/>
      <c r="LTA29" s="21"/>
      <c r="LTB29" s="21"/>
      <c r="LTC29" s="21"/>
      <c r="LTD29" s="21"/>
      <c r="LTE29" s="21"/>
      <c r="LTF29" s="21"/>
      <c r="LTG29" s="21"/>
      <c r="LTH29" s="21"/>
      <c r="LTI29" s="21"/>
      <c r="LTJ29" s="21"/>
      <c r="LTK29" s="21"/>
      <c r="LTL29" s="21"/>
      <c r="LTM29" s="21"/>
      <c r="LTN29" s="21"/>
      <c r="LTO29" s="21"/>
      <c r="LTP29" s="21"/>
      <c r="LTQ29" s="21"/>
      <c r="LTR29" s="21"/>
      <c r="LTS29" s="21"/>
      <c r="LTT29" s="21"/>
      <c r="LTU29" s="21"/>
      <c r="LTV29" s="21"/>
      <c r="LTW29" s="21"/>
      <c r="LTX29" s="21"/>
      <c r="LTY29" s="21"/>
      <c r="LTZ29" s="21"/>
      <c r="LUA29" s="21"/>
      <c r="LUB29" s="21"/>
      <c r="LUC29" s="21"/>
      <c r="LUD29" s="21"/>
      <c r="LUE29" s="21"/>
      <c r="LUF29" s="21"/>
      <c r="LUG29" s="21"/>
      <c r="LUH29" s="21"/>
      <c r="LUI29" s="21"/>
      <c r="LUJ29" s="21"/>
      <c r="LUK29" s="21"/>
      <c r="LUL29" s="21"/>
      <c r="LUM29" s="21"/>
      <c r="LUN29" s="21"/>
      <c r="LUO29" s="21"/>
      <c r="LUP29" s="21"/>
      <c r="LUQ29" s="21"/>
      <c r="LUR29" s="21"/>
      <c r="LUS29" s="21"/>
      <c r="LUT29" s="21"/>
      <c r="LUU29" s="21"/>
      <c r="LUV29" s="21"/>
      <c r="LUW29" s="21"/>
      <c r="LUX29" s="21"/>
      <c r="LUY29" s="21"/>
      <c r="LUZ29" s="21"/>
      <c r="LVA29" s="21"/>
      <c r="LVB29" s="21"/>
      <c r="LVC29" s="21"/>
      <c r="LVD29" s="21"/>
      <c r="LVE29" s="21"/>
      <c r="LVF29" s="21"/>
      <c r="LVG29" s="21"/>
      <c r="LVH29" s="21"/>
      <c r="LVI29" s="21"/>
      <c r="LVJ29" s="21"/>
      <c r="LVK29" s="21"/>
      <c r="LVL29" s="21"/>
      <c r="LVM29" s="21"/>
      <c r="LVN29" s="21"/>
      <c r="LVO29" s="21"/>
      <c r="LVP29" s="21"/>
      <c r="LVQ29" s="21"/>
      <c r="LVR29" s="21"/>
      <c r="LVS29" s="21"/>
      <c r="LVT29" s="21"/>
      <c r="LVU29" s="21"/>
      <c r="LVV29" s="21"/>
      <c r="LVW29" s="21"/>
      <c r="LVX29" s="21"/>
      <c r="LVY29" s="21"/>
      <c r="LVZ29" s="21"/>
      <c r="LWA29" s="21"/>
      <c r="LWB29" s="21"/>
      <c r="LWC29" s="21"/>
      <c r="LWD29" s="21"/>
      <c r="LWE29" s="21"/>
      <c r="LWF29" s="21"/>
      <c r="LWG29" s="21"/>
      <c r="LWH29" s="21"/>
      <c r="LWI29" s="21"/>
      <c r="LWJ29" s="21"/>
      <c r="LWK29" s="21"/>
      <c r="LWL29" s="21"/>
      <c r="LWM29" s="21"/>
      <c r="LWN29" s="21"/>
      <c r="LWO29" s="21"/>
      <c r="LWP29" s="21"/>
      <c r="LWQ29" s="21"/>
      <c r="LWR29" s="21"/>
      <c r="LWS29" s="21"/>
      <c r="LWT29" s="21"/>
      <c r="LWU29" s="21"/>
      <c r="LWV29" s="21"/>
      <c r="LWW29" s="21"/>
      <c r="LWX29" s="21"/>
      <c r="LWY29" s="21"/>
      <c r="LWZ29" s="21"/>
      <c r="LXA29" s="21"/>
      <c r="LXB29" s="21"/>
      <c r="LXC29" s="21"/>
      <c r="LXD29" s="21"/>
      <c r="LXE29" s="21"/>
      <c r="LXF29" s="21"/>
      <c r="LXG29" s="21"/>
      <c r="LXH29" s="21"/>
      <c r="LXI29" s="21"/>
      <c r="LXJ29" s="21"/>
      <c r="LXK29" s="21"/>
      <c r="LXL29" s="21"/>
      <c r="LXM29" s="21"/>
      <c r="LXN29" s="21"/>
      <c r="LXO29" s="21"/>
      <c r="LXP29" s="21"/>
      <c r="LXQ29" s="21"/>
      <c r="LXR29" s="21"/>
      <c r="LXS29" s="21"/>
      <c r="LXT29" s="21"/>
      <c r="LXU29" s="21"/>
      <c r="LXV29" s="21"/>
      <c r="LXW29" s="21"/>
      <c r="LXX29" s="21"/>
      <c r="LXY29" s="21"/>
      <c r="LXZ29" s="21"/>
      <c r="LYA29" s="21"/>
      <c r="LYB29" s="21"/>
      <c r="LYC29" s="21"/>
      <c r="LYD29" s="21"/>
      <c r="LYE29" s="21"/>
      <c r="LYF29" s="21"/>
      <c r="LYG29" s="21"/>
      <c r="LYH29" s="21"/>
      <c r="LYI29" s="21"/>
      <c r="LYJ29" s="21"/>
      <c r="LYK29" s="21"/>
      <c r="LYL29" s="21"/>
      <c r="LYM29" s="21"/>
      <c r="LYN29" s="21"/>
      <c r="LYO29" s="21"/>
      <c r="LYP29" s="21"/>
      <c r="LYQ29" s="21"/>
      <c r="LYR29" s="21"/>
      <c r="LYS29" s="21"/>
      <c r="LYT29" s="21"/>
      <c r="LYU29" s="21"/>
      <c r="LYV29" s="21"/>
      <c r="LYW29" s="21"/>
      <c r="LYX29" s="21"/>
      <c r="LYY29" s="21"/>
      <c r="LYZ29" s="21"/>
      <c r="LZA29" s="21"/>
      <c r="LZB29" s="21"/>
      <c r="LZC29" s="21"/>
      <c r="LZD29" s="21"/>
      <c r="LZE29" s="21"/>
      <c r="LZF29" s="21"/>
      <c r="LZG29" s="21"/>
      <c r="LZH29" s="21"/>
      <c r="LZI29" s="21"/>
      <c r="LZJ29" s="21"/>
      <c r="LZK29" s="21"/>
      <c r="LZL29" s="21"/>
      <c r="LZM29" s="21"/>
      <c r="LZN29" s="21"/>
      <c r="LZO29" s="21"/>
      <c r="LZP29" s="21"/>
      <c r="LZQ29" s="21"/>
      <c r="LZR29" s="21"/>
      <c r="LZS29" s="21"/>
      <c r="LZT29" s="21"/>
      <c r="LZU29" s="21"/>
      <c r="LZV29" s="21"/>
      <c r="LZW29" s="21"/>
      <c r="LZX29" s="21"/>
      <c r="LZY29" s="21"/>
      <c r="LZZ29" s="21"/>
      <c r="MAA29" s="21"/>
      <c r="MAB29" s="21"/>
      <c r="MAC29" s="21"/>
      <c r="MAD29" s="21"/>
      <c r="MAE29" s="21"/>
      <c r="MAF29" s="21"/>
      <c r="MAG29" s="21"/>
      <c r="MAH29" s="21"/>
      <c r="MAI29" s="21"/>
      <c r="MAJ29" s="21"/>
      <c r="MAK29" s="21"/>
      <c r="MAL29" s="21"/>
      <c r="MAM29" s="21"/>
      <c r="MAN29" s="21"/>
      <c r="MAO29" s="21"/>
      <c r="MAP29" s="21"/>
      <c r="MAQ29" s="21"/>
      <c r="MAR29" s="21"/>
      <c r="MAS29" s="21"/>
      <c r="MAT29" s="21"/>
      <c r="MAU29" s="21"/>
      <c r="MAV29" s="21"/>
      <c r="MAW29" s="21"/>
      <c r="MAX29" s="21"/>
      <c r="MAY29" s="21"/>
      <c r="MAZ29" s="21"/>
      <c r="MBA29" s="21"/>
      <c r="MBB29" s="21"/>
      <c r="MBC29" s="21"/>
      <c r="MBD29" s="21"/>
      <c r="MBE29" s="21"/>
      <c r="MBF29" s="21"/>
      <c r="MBG29" s="21"/>
      <c r="MBH29" s="21"/>
      <c r="MBI29" s="21"/>
      <c r="MBJ29" s="21"/>
      <c r="MBK29" s="21"/>
      <c r="MBL29" s="21"/>
      <c r="MBM29" s="21"/>
      <c r="MBN29" s="21"/>
      <c r="MBO29" s="21"/>
      <c r="MBP29" s="21"/>
      <c r="MBQ29" s="21"/>
      <c r="MBR29" s="21"/>
      <c r="MBS29" s="21"/>
      <c r="MBT29" s="21"/>
      <c r="MBU29" s="21"/>
      <c r="MBV29" s="21"/>
      <c r="MBW29" s="21"/>
      <c r="MBX29" s="21"/>
      <c r="MBY29" s="21"/>
      <c r="MBZ29" s="21"/>
      <c r="MCA29" s="21"/>
      <c r="MCB29" s="21"/>
      <c r="MCC29" s="21"/>
      <c r="MCD29" s="21"/>
      <c r="MCE29" s="21"/>
      <c r="MCF29" s="21"/>
      <c r="MCG29" s="21"/>
      <c r="MCH29" s="21"/>
      <c r="MCI29" s="21"/>
      <c r="MCJ29" s="21"/>
      <c r="MCK29" s="21"/>
      <c r="MCL29" s="21"/>
      <c r="MCM29" s="21"/>
      <c r="MCN29" s="21"/>
      <c r="MCO29" s="21"/>
      <c r="MCP29" s="21"/>
      <c r="MCQ29" s="21"/>
      <c r="MCR29" s="21"/>
      <c r="MCS29" s="21"/>
      <c r="MCT29" s="21"/>
      <c r="MCU29" s="21"/>
      <c r="MCV29" s="21"/>
      <c r="MCW29" s="21"/>
      <c r="MCX29" s="21"/>
      <c r="MCY29" s="21"/>
      <c r="MCZ29" s="21"/>
      <c r="MDA29" s="21"/>
      <c r="MDB29" s="21"/>
      <c r="MDC29" s="21"/>
      <c r="MDD29" s="21"/>
      <c r="MDE29" s="21"/>
      <c r="MDF29" s="21"/>
      <c r="MDG29" s="21"/>
      <c r="MDH29" s="21"/>
      <c r="MDI29" s="21"/>
      <c r="MDJ29" s="21"/>
      <c r="MDK29" s="21"/>
      <c r="MDL29" s="21"/>
      <c r="MDM29" s="21"/>
      <c r="MDN29" s="21"/>
      <c r="MDO29" s="21"/>
      <c r="MDP29" s="21"/>
      <c r="MDQ29" s="21"/>
      <c r="MDR29" s="21"/>
      <c r="MDS29" s="21"/>
      <c r="MDT29" s="21"/>
      <c r="MDU29" s="21"/>
      <c r="MDV29" s="21"/>
      <c r="MDW29" s="21"/>
      <c r="MDX29" s="21"/>
      <c r="MDY29" s="21"/>
      <c r="MDZ29" s="21"/>
      <c r="MEA29" s="21"/>
      <c r="MEB29" s="21"/>
      <c r="MEC29" s="21"/>
      <c r="MED29" s="21"/>
      <c r="MEE29" s="21"/>
      <c r="MEF29" s="21"/>
      <c r="MEG29" s="21"/>
      <c r="MEH29" s="21"/>
      <c r="MEI29" s="21"/>
      <c r="MEJ29" s="21"/>
      <c r="MEK29" s="21"/>
      <c r="MEL29" s="21"/>
      <c r="MEM29" s="21"/>
      <c r="MEN29" s="21"/>
      <c r="MEO29" s="21"/>
      <c r="MEP29" s="21"/>
      <c r="MEQ29" s="21"/>
      <c r="MER29" s="21"/>
      <c r="MES29" s="21"/>
      <c r="MET29" s="21"/>
      <c r="MEU29" s="21"/>
      <c r="MEV29" s="21"/>
      <c r="MEW29" s="21"/>
      <c r="MEX29" s="21"/>
      <c r="MEY29" s="21"/>
      <c r="MEZ29" s="21"/>
      <c r="MFA29" s="21"/>
      <c r="MFB29" s="21"/>
      <c r="MFC29" s="21"/>
      <c r="MFD29" s="21"/>
      <c r="MFE29" s="21"/>
      <c r="MFF29" s="21"/>
      <c r="MFG29" s="21"/>
      <c r="MFH29" s="21"/>
      <c r="MFI29" s="21"/>
      <c r="MFJ29" s="21"/>
      <c r="MFK29" s="21"/>
      <c r="MFL29" s="21"/>
      <c r="MFM29" s="21"/>
      <c r="MFN29" s="21"/>
      <c r="MFO29" s="21"/>
      <c r="MFP29" s="21"/>
      <c r="MFQ29" s="21"/>
      <c r="MFR29" s="21"/>
      <c r="MFS29" s="21"/>
      <c r="MFT29" s="21"/>
      <c r="MFU29" s="21"/>
      <c r="MFV29" s="21"/>
      <c r="MFW29" s="21"/>
      <c r="MFX29" s="21"/>
      <c r="MFY29" s="21"/>
      <c r="MFZ29" s="21"/>
      <c r="MGA29" s="21"/>
      <c r="MGB29" s="21"/>
      <c r="MGC29" s="21"/>
      <c r="MGD29" s="21"/>
      <c r="MGE29" s="21"/>
      <c r="MGF29" s="21"/>
      <c r="MGG29" s="21"/>
      <c r="MGH29" s="21"/>
      <c r="MGI29" s="21"/>
      <c r="MGJ29" s="21"/>
      <c r="MGK29" s="21"/>
      <c r="MGL29" s="21"/>
      <c r="MGM29" s="21"/>
      <c r="MGN29" s="21"/>
      <c r="MGO29" s="21"/>
      <c r="MGP29" s="21"/>
      <c r="MGQ29" s="21"/>
      <c r="MGR29" s="21"/>
      <c r="MGS29" s="21"/>
      <c r="MGT29" s="21"/>
      <c r="MGU29" s="21"/>
      <c r="MGV29" s="21"/>
      <c r="MGW29" s="21"/>
      <c r="MGX29" s="21"/>
      <c r="MGY29" s="21"/>
      <c r="MGZ29" s="21"/>
      <c r="MHA29" s="21"/>
      <c r="MHB29" s="21"/>
      <c r="MHC29" s="21"/>
      <c r="MHD29" s="21"/>
      <c r="MHE29" s="21"/>
      <c r="MHF29" s="21"/>
      <c r="MHG29" s="21"/>
      <c r="MHH29" s="21"/>
      <c r="MHI29" s="21"/>
      <c r="MHJ29" s="21"/>
      <c r="MHK29" s="21"/>
      <c r="MHL29" s="21"/>
      <c r="MHM29" s="21"/>
      <c r="MHN29" s="21"/>
      <c r="MHO29" s="21"/>
      <c r="MHP29" s="21"/>
      <c r="MHQ29" s="21"/>
      <c r="MHR29" s="21"/>
      <c r="MHS29" s="21"/>
      <c r="MHT29" s="21"/>
      <c r="MHU29" s="21"/>
      <c r="MHV29" s="21"/>
      <c r="MHW29" s="21"/>
      <c r="MHX29" s="21"/>
      <c r="MHY29" s="21"/>
      <c r="MHZ29" s="21"/>
      <c r="MIA29" s="21"/>
      <c r="MIB29" s="21"/>
      <c r="MIC29" s="21"/>
      <c r="MID29" s="21"/>
      <c r="MIE29" s="21"/>
      <c r="MIF29" s="21"/>
      <c r="MIG29" s="21"/>
      <c r="MIH29" s="21"/>
      <c r="MII29" s="21"/>
      <c r="MIJ29" s="21"/>
      <c r="MIK29" s="21"/>
      <c r="MIL29" s="21"/>
      <c r="MIM29" s="21"/>
      <c r="MIN29" s="21"/>
      <c r="MIO29" s="21"/>
      <c r="MIP29" s="21"/>
      <c r="MIQ29" s="21"/>
      <c r="MIR29" s="21"/>
      <c r="MIS29" s="21"/>
      <c r="MIT29" s="21"/>
      <c r="MIU29" s="21"/>
      <c r="MIV29" s="21"/>
      <c r="MIW29" s="21"/>
      <c r="MIX29" s="21"/>
      <c r="MIY29" s="21"/>
      <c r="MIZ29" s="21"/>
      <c r="MJA29" s="21"/>
      <c r="MJB29" s="21"/>
      <c r="MJC29" s="21"/>
      <c r="MJD29" s="21"/>
      <c r="MJE29" s="21"/>
      <c r="MJF29" s="21"/>
      <c r="MJG29" s="21"/>
      <c r="MJH29" s="21"/>
      <c r="MJI29" s="21"/>
      <c r="MJJ29" s="21"/>
      <c r="MJK29" s="21"/>
      <c r="MJL29" s="21"/>
      <c r="MJM29" s="21"/>
      <c r="MJN29" s="21"/>
      <c r="MJO29" s="21"/>
      <c r="MJP29" s="21"/>
      <c r="MJQ29" s="21"/>
      <c r="MJR29" s="21"/>
      <c r="MJS29" s="21"/>
      <c r="MJT29" s="21"/>
      <c r="MJU29" s="21"/>
      <c r="MJV29" s="21"/>
      <c r="MJW29" s="21"/>
      <c r="MJX29" s="21"/>
      <c r="MJY29" s="21"/>
      <c r="MJZ29" s="21"/>
      <c r="MKA29" s="21"/>
      <c r="MKB29" s="21"/>
      <c r="MKC29" s="21"/>
      <c r="MKD29" s="21"/>
      <c r="MKE29" s="21"/>
      <c r="MKF29" s="21"/>
      <c r="MKG29" s="21"/>
      <c r="MKH29" s="21"/>
      <c r="MKI29" s="21"/>
      <c r="MKJ29" s="21"/>
      <c r="MKK29" s="21"/>
      <c r="MKL29" s="21"/>
      <c r="MKM29" s="21"/>
      <c r="MKN29" s="21"/>
      <c r="MKO29" s="21"/>
      <c r="MKP29" s="21"/>
      <c r="MKQ29" s="21"/>
      <c r="MKR29" s="21"/>
      <c r="MKS29" s="21"/>
      <c r="MKT29" s="21"/>
      <c r="MKU29" s="21"/>
      <c r="MKV29" s="21"/>
      <c r="MKW29" s="21"/>
      <c r="MKX29" s="21"/>
      <c r="MKY29" s="21"/>
      <c r="MKZ29" s="21"/>
      <c r="MLA29" s="21"/>
      <c r="MLB29" s="21"/>
      <c r="MLC29" s="21"/>
      <c r="MLD29" s="21"/>
      <c r="MLE29" s="21"/>
      <c r="MLF29" s="21"/>
      <c r="MLG29" s="21"/>
      <c r="MLH29" s="21"/>
      <c r="MLI29" s="21"/>
      <c r="MLJ29" s="21"/>
      <c r="MLK29" s="21"/>
      <c r="MLL29" s="21"/>
      <c r="MLM29" s="21"/>
      <c r="MLN29" s="21"/>
      <c r="MLO29" s="21"/>
      <c r="MLP29" s="21"/>
      <c r="MLQ29" s="21"/>
      <c r="MLR29" s="21"/>
      <c r="MLS29" s="21"/>
      <c r="MLT29" s="21"/>
      <c r="MLU29" s="21"/>
      <c r="MLV29" s="21"/>
      <c r="MLW29" s="21"/>
      <c r="MLX29" s="21"/>
      <c r="MLY29" s="21"/>
      <c r="MLZ29" s="21"/>
      <c r="MMA29" s="21"/>
      <c r="MMB29" s="21"/>
      <c r="MMC29" s="21"/>
      <c r="MMD29" s="21"/>
      <c r="MME29" s="21"/>
      <c r="MMF29" s="21"/>
      <c r="MMG29" s="21"/>
      <c r="MMH29" s="21"/>
      <c r="MMI29" s="21"/>
      <c r="MMJ29" s="21"/>
      <c r="MMK29" s="21"/>
      <c r="MML29" s="21"/>
      <c r="MMM29" s="21"/>
      <c r="MMN29" s="21"/>
      <c r="MMO29" s="21"/>
      <c r="MMP29" s="21"/>
      <c r="MMQ29" s="21"/>
      <c r="MMR29" s="21"/>
      <c r="MMS29" s="21"/>
      <c r="MMT29" s="21"/>
      <c r="MMU29" s="21"/>
      <c r="MMV29" s="21"/>
      <c r="MMW29" s="21"/>
      <c r="MMX29" s="21"/>
      <c r="MMY29" s="21"/>
      <c r="MMZ29" s="21"/>
      <c r="MNA29" s="21"/>
      <c r="MNB29" s="21"/>
      <c r="MNC29" s="21"/>
      <c r="MND29" s="21"/>
      <c r="MNE29" s="21"/>
      <c r="MNF29" s="21"/>
      <c r="MNG29" s="21"/>
      <c r="MNH29" s="21"/>
      <c r="MNI29" s="21"/>
      <c r="MNJ29" s="21"/>
      <c r="MNK29" s="21"/>
      <c r="MNL29" s="21"/>
      <c r="MNM29" s="21"/>
      <c r="MNN29" s="21"/>
      <c r="MNO29" s="21"/>
      <c r="MNP29" s="21"/>
      <c r="MNQ29" s="21"/>
      <c r="MNR29" s="21"/>
      <c r="MNS29" s="21"/>
      <c r="MNT29" s="21"/>
      <c r="MNU29" s="21"/>
      <c r="MNV29" s="21"/>
      <c r="MNW29" s="21"/>
      <c r="MNX29" s="21"/>
      <c r="MNY29" s="21"/>
      <c r="MNZ29" s="21"/>
      <c r="MOA29" s="21"/>
      <c r="MOB29" s="21"/>
      <c r="MOC29" s="21"/>
      <c r="MOD29" s="21"/>
      <c r="MOE29" s="21"/>
      <c r="MOF29" s="21"/>
      <c r="MOG29" s="21"/>
      <c r="MOH29" s="21"/>
      <c r="MOI29" s="21"/>
      <c r="MOJ29" s="21"/>
      <c r="MOK29" s="21"/>
      <c r="MOL29" s="21"/>
      <c r="MOM29" s="21"/>
      <c r="MON29" s="21"/>
      <c r="MOO29" s="21"/>
      <c r="MOP29" s="21"/>
      <c r="MOQ29" s="21"/>
      <c r="MOR29" s="21"/>
      <c r="MOS29" s="21"/>
      <c r="MOT29" s="21"/>
      <c r="MOU29" s="21"/>
      <c r="MOV29" s="21"/>
      <c r="MOW29" s="21"/>
      <c r="MOX29" s="21"/>
      <c r="MOY29" s="21"/>
      <c r="MOZ29" s="21"/>
      <c r="MPA29" s="21"/>
      <c r="MPB29" s="21"/>
      <c r="MPC29" s="21"/>
      <c r="MPD29" s="21"/>
      <c r="MPE29" s="21"/>
      <c r="MPF29" s="21"/>
      <c r="MPG29" s="21"/>
      <c r="MPH29" s="21"/>
      <c r="MPI29" s="21"/>
      <c r="MPJ29" s="21"/>
      <c r="MPK29" s="21"/>
      <c r="MPL29" s="21"/>
      <c r="MPM29" s="21"/>
      <c r="MPN29" s="21"/>
      <c r="MPO29" s="21"/>
      <c r="MPP29" s="21"/>
      <c r="MPQ29" s="21"/>
      <c r="MPR29" s="21"/>
      <c r="MPS29" s="21"/>
      <c r="MPT29" s="21"/>
      <c r="MPU29" s="21"/>
      <c r="MPV29" s="21"/>
      <c r="MPW29" s="21"/>
      <c r="MPX29" s="21"/>
      <c r="MPY29" s="21"/>
      <c r="MPZ29" s="21"/>
      <c r="MQA29" s="21"/>
      <c r="MQB29" s="21"/>
      <c r="MQC29" s="21"/>
      <c r="MQD29" s="21"/>
      <c r="MQE29" s="21"/>
      <c r="MQF29" s="21"/>
      <c r="MQG29" s="21"/>
      <c r="MQH29" s="21"/>
      <c r="MQI29" s="21"/>
      <c r="MQJ29" s="21"/>
      <c r="MQK29" s="21"/>
      <c r="MQL29" s="21"/>
      <c r="MQM29" s="21"/>
      <c r="MQN29" s="21"/>
      <c r="MQO29" s="21"/>
      <c r="MQP29" s="21"/>
      <c r="MQQ29" s="21"/>
      <c r="MQR29" s="21"/>
      <c r="MQS29" s="21"/>
      <c r="MQT29" s="21"/>
      <c r="MQU29" s="21"/>
      <c r="MQV29" s="21"/>
      <c r="MQW29" s="21"/>
      <c r="MQX29" s="21"/>
      <c r="MQY29" s="21"/>
      <c r="MQZ29" s="21"/>
      <c r="MRA29" s="21"/>
      <c r="MRB29" s="21"/>
      <c r="MRC29" s="21"/>
      <c r="MRD29" s="21"/>
      <c r="MRE29" s="21"/>
      <c r="MRF29" s="21"/>
      <c r="MRG29" s="21"/>
      <c r="MRH29" s="21"/>
      <c r="MRI29" s="21"/>
      <c r="MRJ29" s="21"/>
      <c r="MRK29" s="21"/>
      <c r="MRL29" s="21"/>
      <c r="MRM29" s="21"/>
      <c r="MRN29" s="21"/>
      <c r="MRO29" s="21"/>
      <c r="MRP29" s="21"/>
      <c r="MRQ29" s="21"/>
      <c r="MRR29" s="21"/>
      <c r="MRS29" s="21"/>
      <c r="MRT29" s="21"/>
      <c r="MRU29" s="21"/>
      <c r="MRV29" s="21"/>
      <c r="MRW29" s="21"/>
      <c r="MRX29" s="21"/>
      <c r="MRY29" s="21"/>
      <c r="MRZ29" s="21"/>
      <c r="MSA29" s="21"/>
      <c r="MSB29" s="21"/>
      <c r="MSC29" s="21"/>
      <c r="MSD29" s="21"/>
      <c r="MSE29" s="21"/>
      <c r="MSF29" s="21"/>
      <c r="MSG29" s="21"/>
      <c r="MSH29" s="21"/>
      <c r="MSI29" s="21"/>
      <c r="MSJ29" s="21"/>
      <c r="MSK29" s="21"/>
      <c r="MSL29" s="21"/>
      <c r="MSM29" s="21"/>
      <c r="MSN29" s="21"/>
      <c r="MSO29" s="21"/>
      <c r="MSP29" s="21"/>
      <c r="MSQ29" s="21"/>
      <c r="MSR29" s="21"/>
      <c r="MSS29" s="21"/>
      <c r="MST29" s="21"/>
      <c r="MSU29" s="21"/>
      <c r="MSV29" s="21"/>
      <c r="MSW29" s="21"/>
      <c r="MSX29" s="21"/>
      <c r="MSY29" s="21"/>
      <c r="MSZ29" s="21"/>
      <c r="MTA29" s="21"/>
      <c r="MTB29" s="21"/>
      <c r="MTC29" s="21"/>
      <c r="MTD29" s="21"/>
      <c r="MTE29" s="21"/>
      <c r="MTF29" s="21"/>
      <c r="MTG29" s="21"/>
      <c r="MTH29" s="21"/>
      <c r="MTI29" s="21"/>
      <c r="MTJ29" s="21"/>
      <c r="MTK29" s="21"/>
      <c r="MTL29" s="21"/>
      <c r="MTM29" s="21"/>
      <c r="MTN29" s="21"/>
      <c r="MTO29" s="21"/>
      <c r="MTP29" s="21"/>
      <c r="MTQ29" s="21"/>
      <c r="MTR29" s="21"/>
      <c r="MTS29" s="21"/>
      <c r="MTT29" s="21"/>
      <c r="MTU29" s="21"/>
      <c r="MTV29" s="21"/>
      <c r="MTW29" s="21"/>
      <c r="MTX29" s="21"/>
      <c r="MTY29" s="21"/>
      <c r="MTZ29" s="21"/>
      <c r="MUA29" s="21"/>
      <c r="MUB29" s="21"/>
      <c r="MUC29" s="21"/>
      <c r="MUD29" s="21"/>
      <c r="MUE29" s="21"/>
      <c r="MUF29" s="21"/>
      <c r="MUG29" s="21"/>
      <c r="MUH29" s="21"/>
      <c r="MUI29" s="21"/>
      <c r="MUJ29" s="21"/>
      <c r="MUK29" s="21"/>
      <c r="MUL29" s="21"/>
      <c r="MUM29" s="21"/>
      <c r="MUN29" s="21"/>
      <c r="MUO29" s="21"/>
      <c r="MUP29" s="21"/>
      <c r="MUQ29" s="21"/>
      <c r="MUR29" s="21"/>
      <c r="MUS29" s="21"/>
      <c r="MUT29" s="21"/>
      <c r="MUU29" s="21"/>
      <c r="MUV29" s="21"/>
      <c r="MUW29" s="21"/>
      <c r="MUX29" s="21"/>
      <c r="MUY29" s="21"/>
      <c r="MUZ29" s="21"/>
      <c r="MVA29" s="21"/>
      <c r="MVB29" s="21"/>
      <c r="MVC29" s="21"/>
      <c r="MVD29" s="21"/>
      <c r="MVE29" s="21"/>
      <c r="MVF29" s="21"/>
      <c r="MVG29" s="21"/>
      <c r="MVH29" s="21"/>
      <c r="MVI29" s="21"/>
      <c r="MVJ29" s="21"/>
      <c r="MVK29" s="21"/>
      <c r="MVL29" s="21"/>
      <c r="MVM29" s="21"/>
      <c r="MVN29" s="21"/>
      <c r="MVO29" s="21"/>
      <c r="MVP29" s="21"/>
      <c r="MVQ29" s="21"/>
      <c r="MVR29" s="21"/>
      <c r="MVS29" s="21"/>
      <c r="MVT29" s="21"/>
      <c r="MVU29" s="21"/>
      <c r="MVV29" s="21"/>
      <c r="MVW29" s="21"/>
      <c r="MVX29" s="21"/>
      <c r="MVY29" s="21"/>
      <c r="MVZ29" s="21"/>
      <c r="MWA29" s="21"/>
      <c r="MWB29" s="21"/>
      <c r="MWC29" s="21"/>
      <c r="MWD29" s="21"/>
      <c r="MWE29" s="21"/>
      <c r="MWF29" s="21"/>
      <c r="MWG29" s="21"/>
      <c r="MWH29" s="21"/>
      <c r="MWI29" s="21"/>
      <c r="MWJ29" s="21"/>
      <c r="MWK29" s="21"/>
      <c r="MWL29" s="21"/>
      <c r="MWM29" s="21"/>
      <c r="MWN29" s="21"/>
      <c r="MWO29" s="21"/>
      <c r="MWP29" s="21"/>
      <c r="MWQ29" s="21"/>
      <c r="MWR29" s="21"/>
      <c r="MWS29" s="21"/>
      <c r="MWT29" s="21"/>
      <c r="MWU29" s="21"/>
      <c r="MWV29" s="21"/>
      <c r="MWW29" s="21"/>
      <c r="MWX29" s="21"/>
      <c r="MWY29" s="21"/>
      <c r="MWZ29" s="21"/>
      <c r="MXA29" s="21"/>
      <c r="MXB29" s="21"/>
      <c r="MXC29" s="21"/>
      <c r="MXD29" s="21"/>
      <c r="MXE29" s="21"/>
      <c r="MXF29" s="21"/>
      <c r="MXG29" s="21"/>
      <c r="MXH29" s="21"/>
      <c r="MXI29" s="21"/>
      <c r="MXJ29" s="21"/>
      <c r="MXK29" s="21"/>
      <c r="MXL29" s="21"/>
      <c r="MXM29" s="21"/>
      <c r="MXN29" s="21"/>
      <c r="MXO29" s="21"/>
      <c r="MXP29" s="21"/>
      <c r="MXQ29" s="21"/>
      <c r="MXR29" s="21"/>
      <c r="MXS29" s="21"/>
      <c r="MXT29" s="21"/>
      <c r="MXU29" s="21"/>
      <c r="MXV29" s="21"/>
      <c r="MXW29" s="21"/>
      <c r="MXX29" s="21"/>
      <c r="MXY29" s="21"/>
      <c r="MXZ29" s="21"/>
      <c r="MYA29" s="21"/>
      <c r="MYB29" s="21"/>
      <c r="MYC29" s="21"/>
      <c r="MYD29" s="21"/>
      <c r="MYE29" s="21"/>
      <c r="MYF29" s="21"/>
      <c r="MYG29" s="21"/>
      <c r="MYH29" s="21"/>
      <c r="MYI29" s="21"/>
      <c r="MYJ29" s="21"/>
      <c r="MYK29" s="21"/>
      <c r="MYL29" s="21"/>
      <c r="MYM29" s="21"/>
      <c r="MYN29" s="21"/>
      <c r="MYO29" s="21"/>
      <c r="MYP29" s="21"/>
      <c r="MYQ29" s="21"/>
      <c r="MYR29" s="21"/>
      <c r="MYS29" s="21"/>
      <c r="MYT29" s="21"/>
      <c r="MYU29" s="21"/>
      <c r="MYV29" s="21"/>
      <c r="MYW29" s="21"/>
      <c r="MYX29" s="21"/>
      <c r="MYY29" s="21"/>
      <c r="MYZ29" s="21"/>
      <c r="MZA29" s="21"/>
      <c r="MZB29" s="21"/>
      <c r="MZC29" s="21"/>
      <c r="MZD29" s="21"/>
      <c r="MZE29" s="21"/>
      <c r="MZF29" s="21"/>
      <c r="MZG29" s="21"/>
      <c r="MZH29" s="21"/>
      <c r="MZI29" s="21"/>
      <c r="MZJ29" s="21"/>
      <c r="MZK29" s="21"/>
      <c r="MZL29" s="21"/>
      <c r="MZM29" s="21"/>
      <c r="MZN29" s="21"/>
      <c r="MZO29" s="21"/>
      <c r="MZP29" s="21"/>
      <c r="MZQ29" s="21"/>
      <c r="MZR29" s="21"/>
      <c r="MZS29" s="21"/>
      <c r="MZT29" s="21"/>
      <c r="MZU29" s="21"/>
      <c r="MZV29" s="21"/>
      <c r="MZW29" s="21"/>
      <c r="MZX29" s="21"/>
      <c r="MZY29" s="21"/>
      <c r="MZZ29" s="21"/>
      <c r="NAA29" s="21"/>
      <c r="NAB29" s="21"/>
      <c r="NAC29" s="21"/>
      <c r="NAD29" s="21"/>
      <c r="NAE29" s="21"/>
      <c r="NAF29" s="21"/>
      <c r="NAG29" s="21"/>
      <c r="NAH29" s="21"/>
      <c r="NAI29" s="21"/>
      <c r="NAJ29" s="21"/>
      <c r="NAK29" s="21"/>
      <c r="NAL29" s="21"/>
      <c r="NAM29" s="21"/>
      <c r="NAN29" s="21"/>
      <c r="NAO29" s="21"/>
      <c r="NAP29" s="21"/>
      <c r="NAQ29" s="21"/>
      <c r="NAR29" s="21"/>
      <c r="NAS29" s="21"/>
      <c r="NAT29" s="21"/>
      <c r="NAU29" s="21"/>
      <c r="NAV29" s="21"/>
      <c r="NAW29" s="21"/>
      <c r="NAX29" s="21"/>
      <c r="NAY29" s="21"/>
      <c r="NAZ29" s="21"/>
      <c r="NBA29" s="21"/>
      <c r="NBB29" s="21"/>
      <c r="NBC29" s="21"/>
      <c r="NBD29" s="21"/>
      <c r="NBE29" s="21"/>
      <c r="NBF29" s="21"/>
      <c r="NBG29" s="21"/>
      <c r="NBH29" s="21"/>
      <c r="NBI29" s="21"/>
      <c r="NBJ29" s="21"/>
      <c r="NBK29" s="21"/>
      <c r="NBL29" s="21"/>
      <c r="NBM29" s="21"/>
      <c r="NBN29" s="21"/>
      <c r="NBO29" s="21"/>
      <c r="NBP29" s="21"/>
      <c r="NBQ29" s="21"/>
      <c r="NBR29" s="21"/>
      <c r="NBS29" s="21"/>
      <c r="NBT29" s="21"/>
      <c r="NBU29" s="21"/>
      <c r="NBV29" s="21"/>
      <c r="NBW29" s="21"/>
      <c r="NBX29" s="21"/>
      <c r="NBY29" s="21"/>
      <c r="NBZ29" s="21"/>
      <c r="NCA29" s="21"/>
      <c r="NCB29" s="21"/>
      <c r="NCC29" s="21"/>
      <c r="NCD29" s="21"/>
      <c r="NCE29" s="21"/>
      <c r="NCF29" s="21"/>
      <c r="NCG29" s="21"/>
      <c r="NCH29" s="21"/>
      <c r="NCI29" s="21"/>
      <c r="NCJ29" s="21"/>
      <c r="NCK29" s="21"/>
      <c r="NCL29" s="21"/>
      <c r="NCM29" s="21"/>
      <c r="NCN29" s="21"/>
      <c r="NCO29" s="21"/>
      <c r="NCP29" s="21"/>
      <c r="NCQ29" s="21"/>
      <c r="NCR29" s="21"/>
      <c r="NCS29" s="21"/>
      <c r="NCT29" s="21"/>
      <c r="NCU29" s="21"/>
      <c r="NCV29" s="21"/>
      <c r="NCW29" s="21"/>
      <c r="NCX29" s="21"/>
      <c r="NCY29" s="21"/>
      <c r="NCZ29" s="21"/>
      <c r="NDA29" s="21"/>
      <c r="NDB29" s="21"/>
      <c r="NDC29" s="21"/>
      <c r="NDD29" s="21"/>
      <c r="NDE29" s="21"/>
      <c r="NDF29" s="21"/>
      <c r="NDG29" s="21"/>
      <c r="NDH29" s="21"/>
      <c r="NDI29" s="21"/>
      <c r="NDJ29" s="21"/>
      <c r="NDK29" s="21"/>
      <c r="NDL29" s="21"/>
      <c r="NDM29" s="21"/>
      <c r="NDN29" s="21"/>
      <c r="NDO29" s="21"/>
      <c r="NDP29" s="21"/>
      <c r="NDQ29" s="21"/>
      <c r="NDR29" s="21"/>
      <c r="NDS29" s="21"/>
      <c r="NDT29" s="21"/>
      <c r="NDU29" s="21"/>
      <c r="NDV29" s="21"/>
      <c r="NDW29" s="21"/>
      <c r="NDX29" s="21"/>
      <c r="NDY29" s="21"/>
      <c r="NDZ29" s="21"/>
      <c r="NEA29" s="21"/>
      <c r="NEB29" s="21"/>
      <c r="NEC29" s="21"/>
      <c r="NED29" s="21"/>
      <c r="NEE29" s="21"/>
      <c r="NEF29" s="21"/>
      <c r="NEG29" s="21"/>
      <c r="NEH29" s="21"/>
      <c r="NEI29" s="21"/>
      <c r="NEJ29" s="21"/>
      <c r="NEK29" s="21"/>
      <c r="NEL29" s="21"/>
      <c r="NEM29" s="21"/>
      <c r="NEN29" s="21"/>
      <c r="NEO29" s="21"/>
      <c r="NEP29" s="21"/>
      <c r="NEQ29" s="21"/>
      <c r="NER29" s="21"/>
      <c r="NES29" s="21"/>
      <c r="NET29" s="21"/>
      <c r="NEU29" s="21"/>
      <c r="NEV29" s="21"/>
      <c r="NEW29" s="21"/>
      <c r="NEX29" s="21"/>
      <c r="NEY29" s="21"/>
      <c r="NEZ29" s="21"/>
      <c r="NFA29" s="21"/>
      <c r="NFB29" s="21"/>
      <c r="NFC29" s="21"/>
      <c r="NFD29" s="21"/>
      <c r="NFE29" s="21"/>
      <c r="NFF29" s="21"/>
      <c r="NFG29" s="21"/>
      <c r="NFH29" s="21"/>
      <c r="NFI29" s="21"/>
      <c r="NFJ29" s="21"/>
      <c r="NFK29" s="21"/>
      <c r="NFL29" s="21"/>
      <c r="NFM29" s="21"/>
      <c r="NFN29" s="21"/>
      <c r="NFO29" s="21"/>
      <c r="NFP29" s="21"/>
      <c r="NFQ29" s="21"/>
      <c r="NFR29" s="21"/>
      <c r="NFS29" s="21"/>
      <c r="NFT29" s="21"/>
      <c r="NFU29" s="21"/>
      <c r="NFV29" s="21"/>
      <c r="NFW29" s="21"/>
      <c r="NFX29" s="21"/>
      <c r="NFY29" s="21"/>
      <c r="NFZ29" s="21"/>
      <c r="NGA29" s="21"/>
      <c r="NGB29" s="21"/>
      <c r="NGC29" s="21"/>
      <c r="NGD29" s="21"/>
      <c r="NGE29" s="21"/>
      <c r="NGF29" s="21"/>
      <c r="NGG29" s="21"/>
      <c r="NGH29" s="21"/>
      <c r="NGI29" s="21"/>
      <c r="NGJ29" s="21"/>
      <c r="NGK29" s="21"/>
      <c r="NGL29" s="21"/>
      <c r="NGM29" s="21"/>
      <c r="NGN29" s="21"/>
      <c r="NGO29" s="21"/>
      <c r="NGP29" s="21"/>
      <c r="NGQ29" s="21"/>
      <c r="NGR29" s="21"/>
      <c r="NGS29" s="21"/>
      <c r="NGT29" s="21"/>
      <c r="NGU29" s="21"/>
      <c r="NGV29" s="21"/>
      <c r="NGW29" s="21"/>
      <c r="NGX29" s="21"/>
      <c r="NGY29" s="21"/>
      <c r="NGZ29" s="21"/>
      <c r="NHA29" s="21"/>
      <c r="NHB29" s="21"/>
      <c r="NHC29" s="21"/>
      <c r="NHD29" s="21"/>
      <c r="NHE29" s="21"/>
      <c r="NHF29" s="21"/>
      <c r="NHG29" s="21"/>
      <c r="NHH29" s="21"/>
      <c r="NHI29" s="21"/>
      <c r="NHJ29" s="21"/>
      <c r="NHK29" s="21"/>
      <c r="NHL29" s="21"/>
      <c r="NHM29" s="21"/>
      <c r="NHN29" s="21"/>
      <c r="NHO29" s="21"/>
      <c r="NHP29" s="21"/>
      <c r="NHQ29" s="21"/>
      <c r="NHR29" s="21"/>
      <c r="NHS29" s="21"/>
      <c r="NHT29" s="21"/>
      <c r="NHU29" s="21"/>
      <c r="NHV29" s="21"/>
      <c r="NHW29" s="21"/>
      <c r="NHX29" s="21"/>
      <c r="NHY29" s="21"/>
      <c r="NHZ29" s="21"/>
      <c r="NIA29" s="21"/>
      <c r="NIB29" s="21"/>
      <c r="NIC29" s="21"/>
      <c r="NID29" s="21"/>
      <c r="NIE29" s="21"/>
      <c r="NIF29" s="21"/>
      <c r="NIG29" s="21"/>
      <c r="NIH29" s="21"/>
      <c r="NII29" s="21"/>
      <c r="NIJ29" s="21"/>
      <c r="NIK29" s="21"/>
      <c r="NIL29" s="21"/>
      <c r="NIM29" s="21"/>
      <c r="NIN29" s="21"/>
      <c r="NIO29" s="21"/>
      <c r="NIP29" s="21"/>
      <c r="NIQ29" s="21"/>
      <c r="NIR29" s="21"/>
      <c r="NIS29" s="21"/>
      <c r="NIT29" s="21"/>
      <c r="NIU29" s="21"/>
      <c r="NIV29" s="21"/>
      <c r="NIW29" s="21"/>
      <c r="NIX29" s="21"/>
      <c r="NIY29" s="21"/>
      <c r="NIZ29" s="21"/>
      <c r="NJA29" s="21"/>
      <c r="NJB29" s="21"/>
      <c r="NJC29" s="21"/>
      <c r="NJD29" s="21"/>
      <c r="NJE29" s="21"/>
      <c r="NJF29" s="21"/>
      <c r="NJG29" s="21"/>
      <c r="NJH29" s="21"/>
      <c r="NJI29" s="21"/>
      <c r="NJJ29" s="21"/>
      <c r="NJK29" s="21"/>
      <c r="NJL29" s="21"/>
      <c r="NJM29" s="21"/>
      <c r="NJN29" s="21"/>
      <c r="NJO29" s="21"/>
      <c r="NJP29" s="21"/>
      <c r="NJQ29" s="21"/>
      <c r="NJR29" s="21"/>
      <c r="NJS29" s="21"/>
      <c r="NJT29" s="21"/>
      <c r="NJU29" s="21"/>
      <c r="NJV29" s="21"/>
      <c r="NJW29" s="21"/>
      <c r="NJX29" s="21"/>
      <c r="NJY29" s="21"/>
      <c r="NJZ29" s="21"/>
      <c r="NKA29" s="21"/>
      <c r="NKB29" s="21"/>
      <c r="NKC29" s="21"/>
      <c r="NKD29" s="21"/>
      <c r="NKE29" s="21"/>
      <c r="NKF29" s="21"/>
      <c r="NKG29" s="21"/>
      <c r="NKH29" s="21"/>
      <c r="NKI29" s="21"/>
      <c r="NKJ29" s="21"/>
      <c r="NKK29" s="21"/>
      <c r="NKL29" s="21"/>
      <c r="NKM29" s="21"/>
      <c r="NKN29" s="21"/>
      <c r="NKO29" s="21"/>
      <c r="NKP29" s="21"/>
      <c r="NKQ29" s="21"/>
      <c r="NKR29" s="21"/>
      <c r="NKS29" s="21"/>
      <c r="NKT29" s="21"/>
      <c r="NKU29" s="21"/>
      <c r="NKV29" s="21"/>
      <c r="NKW29" s="21"/>
      <c r="NKX29" s="21"/>
      <c r="NKY29" s="21"/>
      <c r="NKZ29" s="21"/>
      <c r="NLA29" s="21"/>
      <c r="NLB29" s="21"/>
      <c r="NLC29" s="21"/>
      <c r="NLD29" s="21"/>
      <c r="NLE29" s="21"/>
      <c r="NLF29" s="21"/>
      <c r="NLG29" s="21"/>
      <c r="NLH29" s="21"/>
      <c r="NLI29" s="21"/>
      <c r="NLJ29" s="21"/>
      <c r="NLK29" s="21"/>
      <c r="NLL29" s="21"/>
      <c r="NLM29" s="21"/>
      <c r="NLN29" s="21"/>
      <c r="NLO29" s="21"/>
      <c r="NLP29" s="21"/>
      <c r="NLQ29" s="21"/>
      <c r="NLR29" s="21"/>
      <c r="NLS29" s="21"/>
      <c r="NLT29" s="21"/>
      <c r="NLU29" s="21"/>
      <c r="NLV29" s="21"/>
      <c r="NLW29" s="21"/>
      <c r="NLX29" s="21"/>
      <c r="NLY29" s="21"/>
      <c r="NLZ29" s="21"/>
      <c r="NMA29" s="21"/>
      <c r="NMB29" s="21"/>
      <c r="NMC29" s="21"/>
      <c r="NMD29" s="21"/>
      <c r="NME29" s="21"/>
      <c r="NMF29" s="21"/>
      <c r="NMG29" s="21"/>
      <c r="NMH29" s="21"/>
      <c r="NMI29" s="21"/>
      <c r="NMJ29" s="21"/>
      <c r="NMK29" s="21"/>
      <c r="NML29" s="21"/>
      <c r="NMM29" s="21"/>
      <c r="NMN29" s="21"/>
      <c r="NMO29" s="21"/>
      <c r="NMP29" s="21"/>
      <c r="NMQ29" s="21"/>
      <c r="NMR29" s="21"/>
      <c r="NMS29" s="21"/>
      <c r="NMT29" s="21"/>
      <c r="NMU29" s="21"/>
      <c r="NMV29" s="21"/>
      <c r="NMW29" s="21"/>
      <c r="NMX29" s="21"/>
      <c r="NMY29" s="21"/>
      <c r="NMZ29" s="21"/>
      <c r="NNA29" s="21"/>
      <c r="NNB29" s="21"/>
      <c r="NNC29" s="21"/>
      <c r="NND29" s="21"/>
      <c r="NNE29" s="21"/>
      <c r="NNF29" s="21"/>
      <c r="NNG29" s="21"/>
      <c r="NNH29" s="21"/>
      <c r="NNI29" s="21"/>
      <c r="NNJ29" s="21"/>
      <c r="NNK29" s="21"/>
      <c r="NNL29" s="21"/>
      <c r="NNM29" s="21"/>
      <c r="NNN29" s="21"/>
      <c r="NNO29" s="21"/>
      <c r="NNP29" s="21"/>
      <c r="NNQ29" s="21"/>
      <c r="NNR29" s="21"/>
      <c r="NNS29" s="21"/>
      <c r="NNT29" s="21"/>
      <c r="NNU29" s="21"/>
      <c r="NNV29" s="21"/>
      <c r="NNW29" s="21"/>
      <c r="NNX29" s="21"/>
      <c r="NNY29" s="21"/>
      <c r="NNZ29" s="21"/>
      <c r="NOA29" s="21"/>
      <c r="NOB29" s="21"/>
      <c r="NOC29" s="21"/>
      <c r="NOD29" s="21"/>
      <c r="NOE29" s="21"/>
      <c r="NOF29" s="21"/>
      <c r="NOG29" s="21"/>
      <c r="NOH29" s="21"/>
      <c r="NOI29" s="21"/>
      <c r="NOJ29" s="21"/>
      <c r="NOK29" s="21"/>
      <c r="NOL29" s="21"/>
      <c r="NOM29" s="21"/>
      <c r="NON29" s="21"/>
      <c r="NOO29" s="21"/>
      <c r="NOP29" s="21"/>
      <c r="NOQ29" s="21"/>
      <c r="NOR29" s="21"/>
      <c r="NOS29" s="21"/>
      <c r="NOT29" s="21"/>
      <c r="NOU29" s="21"/>
      <c r="NOV29" s="21"/>
      <c r="NOW29" s="21"/>
      <c r="NOX29" s="21"/>
      <c r="NOY29" s="21"/>
      <c r="NOZ29" s="21"/>
      <c r="NPA29" s="21"/>
      <c r="NPB29" s="21"/>
      <c r="NPC29" s="21"/>
      <c r="NPD29" s="21"/>
      <c r="NPE29" s="21"/>
      <c r="NPF29" s="21"/>
      <c r="NPG29" s="21"/>
      <c r="NPH29" s="21"/>
      <c r="NPI29" s="21"/>
      <c r="NPJ29" s="21"/>
      <c r="NPK29" s="21"/>
      <c r="NPL29" s="21"/>
      <c r="NPM29" s="21"/>
      <c r="NPN29" s="21"/>
      <c r="NPO29" s="21"/>
      <c r="NPP29" s="21"/>
      <c r="NPQ29" s="21"/>
      <c r="NPR29" s="21"/>
      <c r="NPS29" s="21"/>
      <c r="NPT29" s="21"/>
      <c r="NPU29" s="21"/>
      <c r="NPV29" s="21"/>
      <c r="NPW29" s="21"/>
      <c r="NPX29" s="21"/>
      <c r="NPY29" s="21"/>
      <c r="NPZ29" s="21"/>
      <c r="NQA29" s="21"/>
      <c r="NQB29" s="21"/>
      <c r="NQC29" s="21"/>
      <c r="NQD29" s="21"/>
      <c r="NQE29" s="21"/>
      <c r="NQF29" s="21"/>
      <c r="NQG29" s="21"/>
      <c r="NQH29" s="21"/>
      <c r="NQI29" s="21"/>
      <c r="NQJ29" s="21"/>
      <c r="NQK29" s="21"/>
      <c r="NQL29" s="21"/>
      <c r="NQM29" s="21"/>
      <c r="NQN29" s="21"/>
      <c r="NQO29" s="21"/>
      <c r="NQP29" s="21"/>
      <c r="NQQ29" s="21"/>
      <c r="NQR29" s="21"/>
      <c r="NQS29" s="21"/>
      <c r="NQT29" s="21"/>
      <c r="NQU29" s="21"/>
      <c r="NQV29" s="21"/>
      <c r="NQW29" s="21"/>
      <c r="NQX29" s="21"/>
      <c r="NQY29" s="21"/>
      <c r="NQZ29" s="21"/>
      <c r="NRA29" s="21"/>
      <c r="NRB29" s="21"/>
      <c r="NRC29" s="21"/>
      <c r="NRD29" s="21"/>
      <c r="NRE29" s="21"/>
      <c r="NRF29" s="21"/>
      <c r="NRG29" s="21"/>
      <c r="NRH29" s="21"/>
      <c r="NRI29" s="21"/>
      <c r="NRJ29" s="21"/>
      <c r="NRK29" s="21"/>
      <c r="NRL29" s="21"/>
      <c r="NRM29" s="21"/>
      <c r="NRN29" s="21"/>
      <c r="NRO29" s="21"/>
      <c r="NRP29" s="21"/>
      <c r="NRQ29" s="21"/>
      <c r="NRR29" s="21"/>
      <c r="NRS29" s="21"/>
      <c r="NRT29" s="21"/>
      <c r="NRU29" s="21"/>
      <c r="NRV29" s="21"/>
      <c r="NRW29" s="21"/>
      <c r="NRX29" s="21"/>
      <c r="NRY29" s="21"/>
      <c r="NRZ29" s="21"/>
      <c r="NSA29" s="21"/>
      <c r="NSB29" s="21"/>
      <c r="NSC29" s="21"/>
      <c r="NSD29" s="21"/>
      <c r="NSE29" s="21"/>
      <c r="NSF29" s="21"/>
      <c r="NSG29" s="21"/>
      <c r="NSH29" s="21"/>
      <c r="NSI29" s="21"/>
      <c r="NSJ29" s="21"/>
      <c r="NSK29" s="21"/>
      <c r="NSL29" s="21"/>
      <c r="NSM29" s="21"/>
      <c r="NSN29" s="21"/>
      <c r="NSO29" s="21"/>
      <c r="NSP29" s="21"/>
      <c r="NSQ29" s="21"/>
      <c r="NSR29" s="21"/>
      <c r="NSS29" s="21"/>
      <c r="NST29" s="21"/>
      <c r="NSU29" s="21"/>
      <c r="NSV29" s="21"/>
      <c r="NSW29" s="21"/>
      <c r="NSX29" s="21"/>
      <c r="NSY29" s="21"/>
      <c r="NSZ29" s="21"/>
      <c r="NTA29" s="21"/>
      <c r="NTB29" s="21"/>
      <c r="NTC29" s="21"/>
      <c r="NTD29" s="21"/>
      <c r="NTE29" s="21"/>
      <c r="NTF29" s="21"/>
      <c r="NTG29" s="21"/>
      <c r="NTH29" s="21"/>
      <c r="NTI29" s="21"/>
      <c r="NTJ29" s="21"/>
      <c r="NTK29" s="21"/>
      <c r="NTL29" s="21"/>
      <c r="NTM29" s="21"/>
      <c r="NTN29" s="21"/>
      <c r="NTO29" s="21"/>
      <c r="NTP29" s="21"/>
      <c r="NTQ29" s="21"/>
      <c r="NTR29" s="21"/>
      <c r="NTS29" s="21"/>
      <c r="NTT29" s="21"/>
      <c r="NTU29" s="21"/>
      <c r="NTV29" s="21"/>
      <c r="NTW29" s="21"/>
      <c r="NTX29" s="21"/>
      <c r="NTY29" s="21"/>
      <c r="NTZ29" s="21"/>
      <c r="NUA29" s="21"/>
      <c r="NUB29" s="21"/>
      <c r="NUC29" s="21"/>
      <c r="NUD29" s="21"/>
      <c r="NUE29" s="21"/>
      <c r="NUF29" s="21"/>
      <c r="NUG29" s="21"/>
      <c r="NUH29" s="21"/>
      <c r="NUI29" s="21"/>
      <c r="NUJ29" s="21"/>
      <c r="NUK29" s="21"/>
      <c r="NUL29" s="21"/>
      <c r="NUM29" s="21"/>
      <c r="NUN29" s="21"/>
      <c r="NUO29" s="21"/>
      <c r="NUP29" s="21"/>
      <c r="NUQ29" s="21"/>
      <c r="NUR29" s="21"/>
      <c r="NUS29" s="21"/>
      <c r="NUT29" s="21"/>
      <c r="NUU29" s="21"/>
      <c r="NUV29" s="21"/>
      <c r="NUW29" s="21"/>
      <c r="NUX29" s="21"/>
      <c r="NUY29" s="21"/>
      <c r="NUZ29" s="21"/>
      <c r="NVA29" s="21"/>
      <c r="NVB29" s="21"/>
      <c r="NVC29" s="21"/>
      <c r="NVD29" s="21"/>
      <c r="NVE29" s="21"/>
      <c r="NVF29" s="21"/>
      <c r="NVG29" s="21"/>
      <c r="NVH29" s="21"/>
      <c r="NVI29" s="21"/>
      <c r="NVJ29" s="21"/>
      <c r="NVK29" s="21"/>
      <c r="NVL29" s="21"/>
      <c r="NVM29" s="21"/>
      <c r="NVN29" s="21"/>
      <c r="NVO29" s="21"/>
      <c r="NVP29" s="21"/>
      <c r="NVQ29" s="21"/>
      <c r="NVR29" s="21"/>
      <c r="NVS29" s="21"/>
      <c r="NVT29" s="21"/>
      <c r="NVU29" s="21"/>
      <c r="NVV29" s="21"/>
      <c r="NVW29" s="21"/>
      <c r="NVX29" s="21"/>
      <c r="NVY29" s="21"/>
      <c r="NVZ29" s="21"/>
      <c r="NWA29" s="21"/>
      <c r="NWB29" s="21"/>
      <c r="NWC29" s="21"/>
      <c r="NWD29" s="21"/>
      <c r="NWE29" s="21"/>
      <c r="NWF29" s="21"/>
      <c r="NWG29" s="21"/>
      <c r="NWH29" s="21"/>
      <c r="NWI29" s="21"/>
      <c r="NWJ29" s="21"/>
      <c r="NWK29" s="21"/>
      <c r="NWL29" s="21"/>
      <c r="NWM29" s="21"/>
      <c r="NWN29" s="21"/>
      <c r="NWO29" s="21"/>
      <c r="NWP29" s="21"/>
      <c r="NWQ29" s="21"/>
      <c r="NWR29" s="21"/>
      <c r="NWS29" s="21"/>
      <c r="NWT29" s="21"/>
      <c r="NWU29" s="21"/>
      <c r="NWV29" s="21"/>
      <c r="NWW29" s="21"/>
      <c r="NWX29" s="21"/>
      <c r="NWY29" s="21"/>
      <c r="NWZ29" s="21"/>
      <c r="NXA29" s="21"/>
      <c r="NXB29" s="21"/>
      <c r="NXC29" s="21"/>
      <c r="NXD29" s="21"/>
      <c r="NXE29" s="21"/>
      <c r="NXF29" s="21"/>
      <c r="NXG29" s="21"/>
      <c r="NXH29" s="21"/>
      <c r="NXI29" s="21"/>
      <c r="NXJ29" s="21"/>
      <c r="NXK29" s="21"/>
      <c r="NXL29" s="21"/>
      <c r="NXM29" s="21"/>
      <c r="NXN29" s="21"/>
      <c r="NXO29" s="21"/>
      <c r="NXP29" s="21"/>
      <c r="NXQ29" s="21"/>
      <c r="NXR29" s="21"/>
      <c r="NXS29" s="21"/>
      <c r="NXT29" s="21"/>
      <c r="NXU29" s="21"/>
      <c r="NXV29" s="21"/>
      <c r="NXW29" s="21"/>
      <c r="NXX29" s="21"/>
      <c r="NXY29" s="21"/>
      <c r="NXZ29" s="21"/>
      <c r="NYA29" s="21"/>
      <c r="NYB29" s="21"/>
      <c r="NYC29" s="21"/>
      <c r="NYD29" s="21"/>
      <c r="NYE29" s="21"/>
      <c r="NYF29" s="21"/>
      <c r="NYG29" s="21"/>
      <c r="NYH29" s="21"/>
      <c r="NYI29" s="21"/>
      <c r="NYJ29" s="21"/>
      <c r="NYK29" s="21"/>
      <c r="NYL29" s="21"/>
      <c r="NYM29" s="21"/>
      <c r="NYN29" s="21"/>
      <c r="NYO29" s="21"/>
      <c r="NYP29" s="21"/>
      <c r="NYQ29" s="21"/>
      <c r="NYR29" s="21"/>
      <c r="NYS29" s="21"/>
      <c r="NYT29" s="21"/>
      <c r="NYU29" s="21"/>
      <c r="NYV29" s="21"/>
      <c r="NYW29" s="21"/>
      <c r="NYX29" s="21"/>
      <c r="NYY29" s="21"/>
      <c r="NYZ29" s="21"/>
      <c r="NZA29" s="21"/>
      <c r="NZB29" s="21"/>
      <c r="NZC29" s="21"/>
      <c r="NZD29" s="21"/>
      <c r="NZE29" s="21"/>
      <c r="NZF29" s="21"/>
      <c r="NZG29" s="21"/>
      <c r="NZH29" s="21"/>
      <c r="NZI29" s="21"/>
      <c r="NZJ29" s="21"/>
      <c r="NZK29" s="21"/>
      <c r="NZL29" s="21"/>
      <c r="NZM29" s="21"/>
      <c r="NZN29" s="21"/>
      <c r="NZO29" s="21"/>
      <c r="NZP29" s="21"/>
      <c r="NZQ29" s="21"/>
      <c r="NZR29" s="21"/>
      <c r="NZS29" s="21"/>
      <c r="NZT29" s="21"/>
      <c r="NZU29" s="21"/>
      <c r="NZV29" s="21"/>
      <c r="NZW29" s="21"/>
      <c r="NZX29" s="21"/>
      <c r="NZY29" s="21"/>
      <c r="NZZ29" s="21"/>
      <c r="OAA29" s="21"/>
      <c r="OAB29" s="21"/>
      <c r="OAC29" s="21"/>
      <c r="OAD29" s="21"/>
      <c r="OAE29" s="21"/>
      <c r="OAF29" s="21"/>
      <c r="OAG29" s="21"/>
      <c r="OAH29" s="21"/>
      <c r="OAI29" s="21"/>
      <c r="OAJ29" s="21"/>
      <c r="OAK29" s="21"/>
      <c r="OAL29" s="21"/>
      <c r="OAM29" s="21"/>
      <c r="OAN29" s="21"/>
      <c r="OAO29" s="21"/>
      <c r="OAP29" s="21"/>
      <c r="OAQ29" s="21"/>
      <c r="OAR29" s="21"/>
      <c r="OAS29" s="21"/>
      <c r="OAT29" s="21"/>
      <c r="OAU29" s="21"/>
      <c r="OAV29" s="21"/>
      <c r="OAW29" s="21"/>
      <c r="OAX29" s="21"/>
      <c r="OAY29" s="21"/>
      <c r="OAZ29" s="21"/>
      <c r="OBA29" s="21"/>
      <c r="OBB29" s="21"/>
      <c r="OBC29" s="21"/>
      <c r="OBD29" s="21"/>
      <c r="OBE29" s="21"/>
      <c r="OBF29" s="21"/>
      <c r="OBG29" s="21"/>
      <c r="OBH29" s="21"/>
      <c r="OBI29" s="21"/>
      <c r="OBJ29" s="21"/>
      <c r="OBK29" s="21"/>
      <c r="OBL29" s="21"/>
      <c r="OBM29" s="21"/>
      <c r="OBN29" s="21"/>
      <c r="OBO29" s="21"/>
      <c r="OBP29" s="21"/>
      <c r="OBQ29" s="21"/>
      <c r="OBR29" s="21"/>
      <c r="OBS29" s="21"/>
      <c r="OBT29" s="21"/>
      <c r="OBU29" s="21"/>
      <c r="OBV29" s="21"/>
      <c r="OBW29" s="21"/>
      <c r="OBX29" s="21"/>
      <c r="OBY29" s="21"/>
      <c r="OBZ29" s="21"/>
      <c r="OCA29" s="21"/>
      <c r="OCB29" s="21"/>
      <c r="OCC29" s="21"/>
      <c r="OCD29" s="21"/>
      <c r="OCE29" s="21"/>
      <c r="OCF29" s="21"/>
      <c r="OCG29" s="21"/>
      <c r="OCH29" s="21"/>
      <c r="OCI29" s="21"/>
      <c r="OCJ29" s="21"/>
      <c r="OCK29" s="21"/>
      <c r="OCL29" s="21"/>
      <c r="OCM29" s="21"/>
      <c r="OCN29" s="21"/>
      <c r="OCO29" s="21"/>
      <c r="OCP29" s="21"/>
      <c r="OCQ29" s="21"/>
      <c r="OCR29" s="21"/>
      <c r="OCS29" s="21"/>
      <c r="OCT29" s="21"/>
      <c r="OCU29" s="21"/>
      <c r="OCV29" s="21"/>
      <c r="OCW29" s="21"/>
      <c r="OCX29" s="21"/>
      <c r="OCY29" s="21"/>
      <c r="OCZ29" s="21"/>
      <c r="ODA29" s="21"/>
      <c r="ODB29" s="21"/>
      <c r="ODC29" s="21"/>
      <c r="ODD29" s="21"/>
      <c r="ODE29" s="21"/>
      <c r="ODF29" s="21"/>
      <c r="ODG29" s="21"/>
      <c r="ODH29" s="21"/>
      <c r="ODI29" s="21"/>
      <c r="ODJ29" s="21"/>
      <c r="ODK29" s="21"/>
      <c r="ODL29" s="21"/>
      <c r="ODM29" s="21"/>
      <c r="ODN29" s="21"/>
      <c r="ODO29" s="21"/>
      <c r="ODP29" s="21"/>
      <c r="ODQ29" s="21"/>
      <c r="ODR29" s="21"/>
      <c r="ODS29" s="21"/>
      <c r="ODT29" s="21"/>
      <c r="ODU29" s="21"/>
      <c r="ODV29" s="21"/>
      <c r="ODW29" s="21"/>
      <c r="ODX29" s="21"/>
      <c r="ODY29" s="21"/>
      <c r="ODZ29" s="21"/>
      <c r="OEA29" s="21"/>
      <c r="OEB29" s="21"/>
      <c r="OEC29" s="21"/>
      <c r="OED29" s="21"/>
      <c r="OEE29" s="21"/>
      <c r="OEF29" s="21"/>
      <c r="OEG29" s="21"/>
      <c r="OEH29" s="21"/>
      <c r="OEI29" s="21"/>
      <c r="OEJ29" s="21"/>
      <c r="OEK29" s="21"/>
      <c r="OEL29" s="21"/>
      <c r="OEM29" s="21"/>
      <c r="OEN29" s="21"/>
      <c r="OEO29" s="21"/>
      <c r="OEP29" s="21"/>
      <c r="OEQ29" s="21"/>
      <c r="OER29" s="21"/>
      <c r="OES29" s="21"/>
      <c r="OET29" s="21"/>
      <c r="OEU29" s="21"/>
      <c r="OEV29" s="21"/>
      <c r="OEW29" s="21"/>
      <c r="OEX29" s="21"/>
      <c r="OEY29" s="21"/>
      <c r="OEZ29" s="21"/>
      <c r="OFA29" s="21"/>
      <c r="OFB29" s="21"/>
      <c r="OFC29" s="21"/>
      <c r="OFD29" s="21"/>
      <c r="OFE29" s="21"/>
      <c r="OFF29" s="21"/>
      <c r="OFG29" s="21"/>
      <c r="OFH29" s="21"/>
      <c r="OFI29" s="21"/>
      <c r="OFJ29" s="21"/>
      <c r="OFK29" s="21"/>
      <c r="OFL29" s="21"/>
      <c r="OFM29" s="21"/>
      <c r="OFN29" s="21"/>
      <c r="OFO29" s="21"/>
      <c r="OFP29" s="21"/>
      <c r="OFQ29" s="21"/>
      <c r="OFR29" s="21"/>
      <c r="OFS29" s="21"/>
      <c r="OFT29" s="21"/>
      <c r="OFU29" s="21"/>
      <c r="OFV29" s="21"/>
      <c r="OFW29" s="21"/>
      <c r="OFX29" s="21"/>
      <c r="OFY29" s="21"/>
      <c r="OFZ29" s="21"/>
      <c r="OGA29" s="21"/>
      <c r="OGB29" s="21"/>
      <c r="OGC29" s="21"/>
      <c r="OGD29" s="21"/>
      <c r="OGE29" s="21"/>
      <c r="OGF29" s="21"/>
      <c r="OGG29" s="21"/>
      <c r="OGH29" s="21"/>
      <c r="OGI29" s="21"/>
      <c r="OGJ29" s="21"/>
      <c r="OGK29" s="21"/>
      <c r="OGL29" s="21"/>
      <c r="OGM29" s="21"/>
      <c r="OGN29" s="21"/>
      <c r="OGO29" s="21"/>
      <c r="OGP29" s="21"/>
      <c r="OGQ29" s="21"/>
      <c r="OGR29" s="21"/>
      <c r="OGS29" s="21"/>
      <c r="OGT29" s="21"/>
      <c r="OGU29" s="21"/>
      <c r="OGV29" s="21"/>
      <c r="OGW29" s="21"/>
      <c r="OGX29" s="21"/>
      <c r="OGY29" s="21"/>
      <c r="OGZ29" s="21"/>
      <c r="OHA29" s="21"/>
      <c r="OHB29" s="21"/>
      <c r="OHC29" s="21"/>
      <c r="OHD29" s="21"/>
      <c r="OHE29" s="21"/>
      <c r="OHF29" s="21"/>
      <c r="OHG29" s="21"/>
      <c r="OHH29" s="21"/>
      <c r="OHI29" s="21"/>
      <c r="OHJ29" s="21"/>
      <c r="OHK29" s="21"/>
      <c r="OHL29" s="21"/>
      <c r="OHM29" s="21"/>
      <c r="OHN29" s="21"/>
      <c r="OHO29" s="21"/>
      <c r="OHP29" s="21"/>
      <c r="OHQ29" s="21"/>
      <c r="OHR29" s="21"/>
      <c r="OHS29" s="21"/>
      <c r="OHT29" s="21"/>
      <c r="OHU29" s="21"/>
      <c r="OHV29" s="21"/>
      <c r="OHW29" s="21"/>
      <c r="OHX29" s="21"/>
      <c r="OHY29" s="21"/>
      <c r="OHZ29" s="21"/>
      <c r="OIA29" s="21"/>
      <c r="OIB29" s="21"/>
      <c r="OIC29" s="21"/>
      <c r="OID29" s="21"/>
      <c r="OIE29" s="21"/>
      <c r="OIF29" s="21"/>
      <c r="OIG29" s="21"/>
      <c r="OIH29" s="21"/>
      <c r="OII29" s="21"/>
      <c r="OIJ29" s="21"/>
      <c r="OIK29" s="21"/>
      <c r="OIL29" s="21"/>
      <c r="OIM29" s="21"/>
      <c r="OIN29" s="21"/>
      <c r="OIO29" s="21"/>
      <c r="OIP29" s="21"/>
      <c r="OIQ29" s="21"/>
      <c r="OIR29" s="21"/>
      <c r="OIS29" s="21"/>
      <c r="OIT29" s="21"/>
      <c r="OIU29" s="21"/>
      <c r="OIV29" s="21"/>
      <c r="OIW29" s="21"/>
      <c r="OIX29" s="21"/>
      <c r="OIY29" s="21"/>
      <c r="OIZ29" s="21"/>
      <c r="OJA29" s="21"/>
      <c r="OJB29" s="21"/>
      <c r="OJC29" s="21"/>
      <c r="OJD29" s="21"/>
      <c r="OJE29" s="21"/>
      <c r="OJF29" s="21"/>
      <c r="OJG29" s="21"/>
      <c r="OJH29" s="21"/>
      <c r="OJI29" s="21"/>
      <c r="OJJ29" s="21"/>
      <c r="OJK29" s="21"/>
      <c r="OJL29" s="21"/>
      <c r="OJM29" s="21"/>
      <c r="OJN29" s="21"/>
      <c r="OJO29" s="21"/>
      <c r="OJP29" s="21"/>
      <c r="OJQ29" s="21"/>
      <c r="OJR29" s="21"/>
      <c r="OJS29" s="21"/>
      <c r="OJT29" s="21"/>
      <c r="OJU29" s="21"/>
      <c r="OJV29" s="21"/>
      <c r="OJW29" s="21"/>
      <c r="OJX29" s="21"/>
      <c r="OJY29" s="21"/>
      <c r="OJZ29" s="21"/>
      <c r="OKA29" s="21"/>
      <c r="OKB29" s="21"/>
      <c r="OKC29" s="21"/>
      <c r="OKD29" s="21"/>
      <c r="OKE29" s="21"/>
      <c r="OKF29" s="21"/>
      <c r="OKG29" s="21"/>
      <c r="OKH29" s="21"/>
      <c r="OKI29" s="21"/>
      <c r="OKJ29" s="21"/>
      <c r="OKK29" s="21"/>
      <c r="OKL29" s="21"/>
      <c r="OKM29" s="21"/>
      <c r="OKN29" s="21"/>
      <c r="OKO29" s="21"/>
      <c r="OKP29" s="21"/>
      <c r="OKQ29" s="21"/>
      <c r="OKR29" s="21"/>
      <c r="OKS29" s="21"/>
      <c r="OKT29" s="21"/>
      <c r="OKU29" s="21"/>
      <c r="OKV29" s="21"/>
      <c r="OKW29" s="21"/>
      <c r="OKX29" s="21"/>
      <c r="OKY29" s="21"/>
      <c r="OKZ29" s="21"/>
      <c r="OLA29" s="21"/>
      <c r="OLB29" s="21"/>
      <c r="OLC29" s="21"/>
      <c r="OLD29" s="21"/>
      <c r="OLE29" s="21"/>
      <c r="OLF29" s="21"/>
      <c r="OLG29" s="21"/>
      <c r="OLH29" s="21"/>
      <c r="OLI29" s="21"/>
      <c r="OLJ29" s="21"/>
      <c r="OLK29" s="21"/>
      <c r="OLL29" s="21"/>
      <c r="OLM29" s="21"/>
      <c r="OLN29" s="21"/>
      <c r="OLO29" s="21"/>
      <c r="OLP29" s="21"/>
      <c r="OLQ29" s="21"/>
      <c r="OLR29" s="21"/>
      <c r="OLS29" s="21"/>
      <c r="OLT29" s="21"/>
      <c r="OLU29" s="21"/>
      <c r="OLV29" s="21"/>
      <c r="OLW29" s="21"/>
      <c r="OLX29" s="21"/>
      <c r="OLY29" s="21"/>
      <c r="OLZ29" s="21"/>
      <c r="OMA29" s="21"/>
      <c r="OMB29" s="21"/>
      <c r="OMC29" s="21"/>
      <c r="OMD29" s="21"/>
      <c r="OME29" s="21"/>
      <c r="OMF29" s="21"/>
      <c r="OMG29" s="21"/>
      <c r="OMH29" s="21"/>
      <c r="OMI29" s="21"/>
      <c r="OMJ29" s="21"/>
      <c r="OMK29" s="21"/>
      <c r="OML29" s="21"/>
      <c r="OMM29" s="21"/>
      <c r="OMN29" s="21"/>
      <c r="OMO29" s="21"/>
      <c r="OMP29" s="21"/>
      <c r="OMQ29" s="21"/>
      <c r="OMR29" s="21"/>
      <c r="OMS29" s="21"/>
      <c r="OMT29" s="21"/>
      <c r="OMU29" s="21"/>
      <c r="OMV29" s="21"/>
      <c r="OMW29" s="21"/>
      <c r="OMX29" s="21"/>
      <c r="OMY29" s="21"/>
      <c r="OMZ29" s="21"/>
      <c r="ONA29" s="21"/>
      <c r="ONB29" s="21"/>
      <c r="ONC29" s="21"/>
      <c r="OND29" s="21"/>
      <c r="ONE29" s="21"/>
      <c r="ONF29" s="21"/>
      <c r="ONG29" s="21"/>
      <c r="ONH29" s="21"/>
      <c r="ONI29" s="21"/>
      <c r="ONJ29" s="21"/>
      <c r="ONK29" s="21"/>
      <c r="ONL29" s="21"/>
      <c r="ONM29" s="21"/>
      <c r="ONN29" s="21"/>
      <c r="ONO29" s="21"/>
      <c r="ONP29" s="21"/>
      <c r="ONQ29" s="21"/>
      <c r="ONR29" s="21"/>
      <c r="ONS29" s="21"/>
      <c r="ONT29" s="21"/>
      <c r="ONU29" s="21"/>
      <c r="ONV29" s="21"/>
      <c r="ONW29" s="21"/>
      <c r="ONX29" s="21"/>
      <c r="ONY29" s="21"/>
      <c r="ONZ29" s="21"/>
      <c r="OOA29" s="21"/>
      <c r="OOB29" s="21"/>
      <c r="OOC29" s="21"/>
      <c r="OOD29" s="21"/>
      <c r="OOE29" s="21"/>
      <c r="OOF29" s="21"/>
      <c r="OOG29" s="21"/>
      <c r="OOH29" s="21"/>
      <c r="OOI29" s="21"/>
      <c r="OOJ29" s="21"/>
      <c r="OOK29" s="21"/>
      <c r="OOL29" s="21"/>
      <c r="OOM29" s="21"/>
      <c r="OON29" s="21"/>
      <c r="OOO29" s="21"/>
      <c r="OOP29" s="21"/>
      <c r="OOQ29" s="21"/>
      <c r="OOR29" s="21"/>
      <c r="OOS29" s="21"/>
      <c r="OOT29" s="21"/>
      <c r="OOU29" s="21"/>
      <c r="OOV29" s="21"/>
      <c r="OOW29" s="21"/>
      <c r="OOX29" s="21"/>
      <c r="OOY29" s="21"/>
      <c r="OOZ29" s="21"/>
      <c r="OPA29" s="21"/>
      <c r="OPB29" s="21"/>
      <c r="OPC29" s="21"/>
      <c r="OPD29" s="21"/>
      <c r="OPE29" s="21"/>
      <c r="OPF29" s="21"/>
      <c r="OPG29" s="21"/>
      <c r="OPH29" s="21"/>
      <c r="OPI29" s="21"/>
      <c r="OPJ29" s="21"/>
      <c r="OPK29" s="21"/>
      <c r="OPL29" s="21"/>
      <c r="OPM29" s="21"/>
      <c r="OPN29" s="21"/>
      <c r="OPO29" s="21"/>
      <c r="OPP29" s="21"/>
      <c r="OPQ29" s="21"/>
      <c r="OPR29" s="21"/>
      <c r="OPS29" s="21"/>
      <c r="OPT29" s="21"/>
      <c r="OPU29" s="21"/>
      <c r="OPV29" s="21"/>
      <c r="OPW29" s="21"/>
      <c r="OPX29" s="21"/>
      <c r="OPY29" s="21"/>
      <c r="OPZ29" s="21"/>
      <c r="OQA29" s="21"/>
      <c r="OQB29" s="21"/>
      <c r="OQC29" s="21"/>
      <c r="OQD29" s="21"/>
      <c r="OQE29" s="21"/>
      <c r="OQF29" s="21"/>
      <c r="OQG29" s="21"/>
      <c r="OQH29" s="21"/>
      <c r="OQI29" s="21"/>
      <c r="OQJ29" s="21"/>
      <c r="OQK29" s="21"/>
      <c r="OQL29" s="21"/>
      <c r="OQM29" s="21"/>
      <c r="OQN29" s="21"/>
      <c r="OQO29" s="21"/>
      <c r="OQP29" s="21"/>
      <c r="OQQ29" s="21"/>
      <c r="OQR29" s="21"/>
      <c r="OQS29" s="21"/>
      <c r="OQT29" s="21"/>
      <c r="OQU29" s="21"/>
      <c r="OQV29" s="21"/>
      <c r="OQW29" s="21"/>
      <c r="OQX29" s="21"/>
      <c r="OQY29" s="21"/>
      <c r="OQZ29" s="21"/>
      <c r="ORA29" s="21"/>
      <c r="ORB29" s="21"/>
      <c r="ORC29" s="21"/>
      <c r="ORD29" s="21"/>
      <c r="ORE29" s="21"/>
      <c r="ORF29" s="21"/>
      <c r="ORG29" s="21"/>
      <c r="ORH29" s="21"/>
      <c r="ORI29" s="21"/>
      <c r="ORJ29" s="21"/>
      <c r="ORK29" s="21"/>
      <c r="ORL29" s="21"/>
      <c r="ORM29" s="21"/>
      <c r="ORN29" s="21"/>
      <c r="ORO29" s="21"/>
      <c r="ORP29" s="21"/>
      <c r="ORQ29" s="21"/>
      <c r="ORR29" s="21"/>
      <c r="ORS29" s="21"/>
      <c r="ORT29" s="21"/>
      <c r="ORU29" s="21"/>
      <c r="ORV29" s="21"/>
      <c r="ORW29" s="21"/>
      <c r="ORX29" s="21"/>
      <c r="ORY29" s="21"/>
      <c r="ORZ29" s="21"/>
      <c r="OSA29" s="21"/>
      <c r="OSB29" s="21"/>
      <c r="OSC29" s="21"/>
      <c r="OSD29" s="21"/>
      <c r="OSE29" s="21"/>
      <c r="OSF29" s="21"/>
      <c r="OSG29" s="21"/>
      <c r="OSH29" s="21"/>
      <c r="OSI29" s="21"/>
      <c r="OSJ29" s="21"/>
      <c r="OSK29" s="21"/>
      <c r="OSL29" s="21"/>
      <c r="OSM29" s="21"/>
      <c r="OSN29" s="21"/>
      <c r="OSO29" s="21"/>
      <c r="OSP29" s="21"/>
      <c r="OSQ29" s="21"/>
      <c r="OSR29" s="21"/>
      <c r="OSS29" s="21"/>
      <c r="OST29" s="21"/>
      <c r="OSU29" s="21"/>
      <c r="OSV29" s="21"/>
      <c r="OSW29" s="21"/>
      <c r="OSX29" s="21"/>
      <c r="OSY29" s="21"/>
      <c r="OSZ29" s="21"/>
      <c r="OTA29" s="21"/>
      <c r="OTB29" s="21"/>
      <c r="OTC29" s="21"/>
      <c r="OTD29" s="21"/>
      <c r="OTE29" s="21"/>
      <c r="OTF29" s="21"/>
      <c r="OTG29" s="21"/>
      <c r="OTH29" s="21"/>
      <c r="OTI29" s="21"/>
      <c r="OTJ29" s="21"/>
      <c r="OTK29" s="21"/>
      <c r="OTL29" s="21"/>
      <c r="OTM29" s="21"/>
      <c r="OTN29" s="21"/>
      <c r="OTO29" s="21"/>
      <c r="OTP29" s="21"/>
      <c r="OTQ29" s="21"/>
      <c r="OTR29" s="21"/>
      <c r="OTS29" s="21"/>
      <c r="OTT29" s="21"/>
      <c r="OTU29" s="21"/>
      <c r="OTV29" s="21"/>
      <c r="OTW29" s="21"/>
      <c r="OTX29" s="21"/>
      <c r="OTY29" s="21"/>
      <c r="OTZ29" s="21"/>
      <c r="OUA29" s="21"/>
      <c r="OUB29" s="21"/>
      <c r="OUC29" s="21"/>
      <c r="OUD29" s="21"/>
      <c r="OUE29" s="21"/>
      <c r="OUF29" s="21"/>
      <c r="OUG29" s="21"/>
      <c r="OUH29" s="21"/>
      <c r="OUI29" s="21"/>
      <c r="OUJ29" s="21"/>
      <c r="OUK29" s="21"/>
      <c r="OUL29" s="21"/>
      <c r="OUM29" s="21"/>
      <c r="OUN29" s="21"/>
      <c r="OUO29" s="21"/>
      <c r="OUP29" s="21"/>
      <c r="OUQ29" s="21"/>
      <c r="OUR29" s="21"/>
      <c r="OUS29" s="21"/>
      <c r="OUT29" s="21"/>
      <c r="OUU29" s="21"/>
      <c r="OUV29" s="21"/>
      <c r="OUW29" s="21"/>
      <c r="OUX29" s="21"/>
      <c r="OUY29" s="21"/>
      <c r="OUZ29" s="21"/>
      <c r="OVA29" s="21"/>
      <c r="OVB29" s="21"/>
      <c r="OVC29" s="21"/>
      <c r="OVD29" s="21"/>
      <c r="OVE29" s="21"/>
      <c r="OVF29" s="21"/>
      <c r="OVG29" s="21"/>
      <c r="OVH29" s="21"/>
      <c r="OVI29" s="21"/>
      <c r="OVJ29" s="21"/>
      <c r="OVK29" s="21"/>
      <c r="OVL29" s="21"/>
      <c r="OVM29" s="21"/>
      <c r="OVN29" s="21"/>
      <c r="OVO29" s="21"/>
      <c r="OVP29" s="21"/>
      <c r="OVQ29" s="21"/>
      <c r="OVR29" s="21"/>
      <c r="OVS29" s="21"/>
      <c r="OVT29" s="21"/>
      <c r="OVU29" s="21"/>
      <c r="OVV29" s="21"/>
      <c r="OVW29" s="21"/>
      <c r="OVX29" s="21"/>
      <c r="OVY29" s="21"/>
      <c r="OVZ29" s="21"/>
      <c r="OWA29" s="21"/>
      <c r="OWB29" s="21"/>
      <c r="OWC29" s="21"/>
      <c r="OWD29" s="21"/>
      <c r="OWE29" s="21"/>
      <c r="OWF29" s="21"/>
      <c r="OWG29" s="21"/>
      <c r="OWH29" s="21"/>
      <c r="OWI29" s="21"/>
      <c r="OWJ29" s="21"/>
      <c r="OWK29" s="21"/>
      <c r="OWL29" s="21"/>
      <c r="OWM29" s="21"/>
      <c r="OWN29" s="21"/>
      <c r="OWO29" s="21"/>
      <c r="OWP29" s="21"/>
      <c r="OWQ29" s="21"/>
      <c r="OWR29" s="21"/>
      <c r="OWS29" s="21"/>
      <c r="OWT29" s="21"/>
      <c r="OWU29" s="21"/>
      <c r="OWV29" s="21"/>
      <c r="OWW29" s="21"/>
      <c r="OWX29" s="21"/>
      <c r="OWY29" s="21"/>
      <c r="OWZ29" s="21"/>
      <c r="OXA29" s="21"/>
      <c r="OXB29" s="21"/>
      <c r="OXC29" s="21"/>
      <c r="OXD29" s="21"/>
      <c r="OXE29" s="21"/>
      <c r="OXF29" s="21"/>
      <c r="OXG29" s="21"/>
      <c r="OXH29" s="21"/>
      <c r="OXI29" s="21"/>
      <c r="OXJ29" s="21"/>
      <c r="OXK29" s="21"/>
      <c r="OXL29" s="21"/>
      <c r="OXM29" s="21"/>
      <c r="OXN29" s="21"/>
      <c r="OXO29" s="21"/>
      <c r="OXP29" s="21"/>
      <c r="OXQ29" s="21"/>
      <c r="OXR29" s="21"/>
      <c r="OXS29" s="21"/>
      <c r="OXT29" s="21"/>
      <c r="OXU29" s="21"/>
      <c r="OXV29" s="21"/>
      <c r="OXW29" s="21"/>
      <c r="OXX29" s="21"/>
      <c r="OXY29" s="21"/>
      <c r="OXZ29" s="21"/>
      <c r="OYA29" s="21"/>
      <c r="OYB29" s="21"/>
      <c r="OYC29" s="21"/>
      <c r="OYD29" s="21"/>
      <c r="OYE29" s="21"/>
      <c r="OYF29" s="21"/>
      <c r="OYG29" s="21"/>
      <c r="OYH29" s="21"/>
      <c r="OYI29" s="21"/>
      <c r="OYJ29" s="21"/>
      <c r="OYK29" s="21"/>
      <c r="OYL29" s="21"/>
      <c r="OYM29" s="21"/>
      <c r="OYN29" s="21"/>
      <c r="OYO29" s="21"/>
      <c r="OYP29" s="21"/>
      <c r="OYQ29" s="21"/>
      <c r="OYR29" s="21"/>
      <c r="OYS29" s="21"/>
      <c r="OYT29" s="21"/>
      <c r="OYU29" s="21"/>
      <c r="OYV29" s="21"/>
      <c r="OYW29" s="21"/>
      <c r="OYX29" s="21"/>
      <c r="OYY29" s="21"/>
      <c r="OYZ29" s="21"/>
      <c r="OZA29" s="21"/>
      <c r="OZB29" s="21"/>
      <c r="OZC29" s="21"/>
      <c r="OZD29" s="21"/>
      <c r="OZE29" s="21"/>
      <c r="OZF29" s="21"/>
      <c r="OZG29" s="21"/>
      <c r="OZH29" s="21"/>
      <c r="OZI29" s="21"/>
      <c r="OZJ29" s="21"/>
      <c r="OZK29" s="21"/>
      <c r="OZL29" s="21"/>
      <c r="OZM29" s="21"/>
      <c r="OZN29" s="21"/>
      <c r="OZO29" s="21"/>
      <c r="OZP29" s="21"/>
      <c r="OZQ29" s="21"/>
      <c r="OZR29" s="21"/>
      <c r="OZS29" s="21"/>
      <c r="OZT29" s="21"/>
      <c r="OZU29" s="21"/>
      <c r="OZV29" s="21"/>
      <c r="OZW29" s="21"/>
      <c r="OZX29" s="21"/>
      <c r="OZY29" s="21"/>
      <c r="OZZ29" s="21"/>
      <c r="PAA29" s="21"/>
      <c r="PAB29" s="21"/>
      <c r="PAC29" s="21"/>
      <c r="PAD29" s="21"/>
      <c r="PAE29" s="21"/>
      <c r="PAF29" s="21"/>
      <c r="PAG29" s="21"/>
      <c r="PAH29" s="21"/>
      <c r="PAI29" s="21"/>
      <c r="PAJ29" s="21"/>
      <c r="PAK29" s="21"/>
      <c r="PAL29" s="21"/>
      <c r="PAM29" s="21"/>
      <c r="PAN29" s="21"/>
      <c r="PAO29" s="21"/>
      <c r="PAP29" s="21"/>
      <c r="PAQ29" s="21"/>
      <c r="PAR29" s="21"/>
      <c r="PAS29" s="21"/>
      <c r="PAT29" s="21"/>
      <c r="PAU29" s="21"/>
      <c r="PAV29" s="21"/>
      <c r="PAW29" s="21"/>
      <c r="PAX29" s="21"/>
      <c r="PAY29" s="21"/>
      <c r="PAZ29" s="21"/>
      <c r="PBA29" s="21"/>
      <c r="PBB29" s="21"/>
      <c r="PBC29" s="21"/>
      <c r="PBD29" s="21"/>
      <c r="PBE29" s="21"/>
      <c r="PBF29" s="21"/>
      <c r="PBG29" s="21"/>
      <c r="PBH29" s="21"/>
      <c r="PBI29" s="21"/>
      <c r="PBJ29" s="21"/>
      <c r="PBK29" s="21"/>
      <c r="PBL29" s="21"/>
      <c r="PBM29" s="21"/>
      <c r="PBN29" s="21"/>
      <c r="PBO29" s="21"/>
      <c r="PBP29" s="21"/>
      <c r="PBQ29" s="21"/>
      <c r="PBR29" s="21"/>
      <c r="PBS29" s="21"/>
      <c r="PBT29" s="21"/>
      <c r="PBU29" s="21"/>
      <c r="PBV29" s="21"/>
      <c r="PBW29" s="21"/>
      <c r="PBX29" s="21"/>
      <c r="PBY29" s="21"/>
      <c r="PBZ29" s="21"/>
      <c r="PCA29" s="21"/>
      <c r="PCB29" s="21"/>
      <c r="PCC29" s="21"/>
      <c r="PCD29" s="21"/>
      <c r="PCE29" s="21"/>
      <c r="PCF29" s="21"/>
      <c r="PCG29" s="21"/>
      <c r="PCH29" s="21"/>
      <c r="PCI29" s="21"/>
      <c r="PCJ29" s="21"/>
      <c r="PCK29" s="21"/>
      <c r="PCL29" s="21"/>
      <c r="PCM29" s="21"/>
      <c r="PCN29" s="21"/>
      <c r="PCO29" s="21"/>
      <c r="PCP29" s="21"/>
      <c r="PCQ29" s="21"/>
      <c r="PCR29" s="21"/>
      <c r="PCS29" s="21"/>
      <c r="PCT29" s="21"/>
      <c r="PCU29" s="21"/>
      <c r="PCV29" s="21"/>
      <c r="PCW29" s="21"/>
      <c r="PCX29" s="21"/>
      <c r="PCY29" s="21"/>
      <c r="PCZ29" s="21"/>
      <c r="PDA29" s="21"/>
      <c r="PDB29" s="21"/>
      <c r="PDC29" s="21"/>
      <c r="PDD29" s="21"/>
      <c r="PDE29" s="21"/>
      <c r="PDF29" s="21"/>
      <c r="PDG29" s="21"/>
      <c r="PDH29" s="21"/>
      <c r="PDI29" s="21"/>
      <c r="PDJ29" s="21"/>
      <c r="PDK29" s="21"/>
      <c r="PDL29" s="21"/>
      <c r="PDM29" s="21"/>
      <c r="PDN29" s="21"/>
      <c r="PDO29" s="21"/>
      <c r="PDP29" s="21"/>
      <c r="PDQ29" s="21"/>
      <c r="PDR29" s="21"/>
      <c r="PDS29" s="21"/>
      <c r="PDT29" s="21"/>
      <c r="PDU29" s="21"/>
      <c r="PDV29" s="21"/>
      <c r="PDW29" s="21"/>
      <c r="PDX29" s="21"/>
      <c r="PDY29" s="21"/>
      <c r="PDZ29" s="21"/>
      <c r="PEA29" s="21"/>
      <c r="PEB29" s="21"/>
      <c r="PEC29" s="21"/>
      <c r="PED29" s="21"/>
      <c r="PEE29" s="21"/>
      <c r="PEF29" s="21"/>
      <c r="PEG29" s="21"/>
      <c r="PEH29" s="21"/>
      <c r="PEI29" s="21"/>
      <c r="PEJ29" s="21"/>
      <c r="PEK29" s="21"/>
      <c r="PEL29" s="21"/>
      <c r="PEM29" s="21"/>
      <c r="PEN29" s="21"/>
      <c r="PEO29" s="21"/>
      <c r="PEP29" s="21"/>
      <c r="PEQ29" s="21"/>
      <c r="PER29" s="21"/>
      <c r="PES29" s="21"/>
      <c r="PET29" s="21"/>
      <c r="PEU29" s="21"/>
      <c r="PEV29" s="21"/>
      <c r="PEW29" s="21"/>
      <c r="PEX29" s="21"/>
      <c r="PEY29" s="21"/>
      <c r="PEZ29" s="21"/>
      <c r="PFA29" s="21"/>
      <c r="PFB29" s="21"/>
      <c r="PFC29" s="21"/>
      <c r="PFD29" s="21"/>
      <c r="PFE29" s="21"/>
      <c r="PFF29" s="21"/>
      <c r="PFG29" s="21"/>
      <c r="PFH29" s="21"/>
      <c r="PFI29" s="21"/>
      <c r="PFJ29" s="21"/>
      <c r="PFK29" s="21"/>
      <c r="PFL29" s="21"/>
      <c r="PFM29" s="21"/>
      <c r="PFN29" s="21"/>
      <c r="PFO29" s="21"/>
      <c r="PFP29" s="21"/>
      <c r="PFQ29" s="21"/>
      <c r="PFR29" s="21"/>
      <c r="PFS29" s="21"/>
      <c r="PFT29" s="21"/>
      <c r="PFU29" s="21"/>
      <c r="PFV29" s="21"/>
      <c r="PFW29" s="21"/>
      <c r="PFX29" s="21"/>
      <c r="PFY29" s="21"/>
      <c r="PFZ29" s="21"/>
      <c r="PGA29" s="21"/>
      <c r="PGB29" s="21"/>
      <c r="PGC29" s="21"/>
      <c r="PGD29" s="21"/>
      <c r="PGE29" s="21"/>
      <c r="PGF29" s="21"/>
      <c r="PGG29" s="21"/>
      <c r="PGH29" s="21"/>
      <c r="PGI29" s="21"/>
      <c r="PGJ29" s="21"/>
      <c r="PGK29" s="21"/>
      <c r="PGL29" s="21"/>
      <c r="PGM29" s="21"/>
      <c r="PGN29" s="21"/>
      <c r="PGO29" s="21"/>
      <c r="PGP29" s="21"/>
      <c r="PGQ29" s="21"/>
      <c r="PGR29" s="21"/>
      <c r="PGS29" s="21"/>
      <c r="PGT29" s="21"/>
      <c r="PGU29" s="21"/>
      <c r="PGV29" s="21"/>
      <c r="PGW29" s="21"/>
      <c r="PGX29" s="21"/>
      <c r="PGY29" s="21"/>
      <c r="PGZ29" s="21"/>
      <c r="PHA29" s="21"/>
      <c r="PHB29" s="21"/>
      <c r="PHC29" s="21"/>
      <c r="PHD29" s="21"/>
      <c r="PHE29" s="21"/>
      <c r="PHF29" s="21"/>
      <c r="PHG29" s="21"/>
      <c r="PHH29" s="21"/>
      <c r="PHI29" s="21"/>
      <c r="PHJ29" s="21"/>
      <c r="PHK29" s="21"/>
      <c r="PHL29" s="21"/>
      <c r="PHM29" s="21"/>
      <c r="PHN29" s="21"/>
      <c r="PHO29" s="21"/>
      <c r="PHP29" s="21"/>
      <c r="PHQ29" s="21"/>
      <c r="PHR29" s="21"/>
      <c r="PHS29" s="21"/>
      <c r="PHT29" s="21"/>
      <c r="PHU29" s="21"/>
      <c r="PHV29" s="21"/>
      <c r="PHW29" s="21"/>
      <c r="PHX29" s="21"/>
      <c r="PHY29" s="21"/>
      <c r="PHZ29" s="21"/>
      <c r="PIA29" s="21"/>
      <c r="PIB29" s="21"/>
      <c r="PIC29" s="21"/>
      <c r="PID29" s="21"/>
      <c r="PIE29" s="21"/>
      <c r="PIF29" s="21"/>
      <c r="PIG29" s="21"/>
      <c r="PIH29" s="21"/>
      <c r="PII29" s="21"/>
      <c r="PIJ29" s="21"/>
      <c r="PIK29" s="21"/>
      <c r="PIL29" s="21"/>
      <c r="PIM29" s="21"/>
      <c r="PIN29" s="21"/>
      <c r="PIO29" s="21"/>
      <c r="PIP29" s="21"/>
      <c r="PIQ29" s="21"/>
      <c r="PIR29" s="21"/>
      <c r="PIS29" s="21"/>
      <c r="PIT29" s="21"/>
      <c r="PIU29" s="21"/>
      <c r="PIV29" s="21"/>
      <c r="PIW29" s="21"/>
      <c r="PIX29" s="21"/>
      <c r="PIY29" s="21"/>
      <c r="PIZ29" s="21"/>
      <c r="PJA29" s="21"/>
      <c r="PJB29" s="21"/>
      <c r="PJC29" s="21"/>
      <c r="PJD29" s="21"/>
      <c r="PJE29" s="21"/>
      <c r="PJF29" s="21"/>
      <c r="PJG29" s="21"/>
      <c r="PJH29" s="21"/>
      <c r="PJI29" s="21"/>
      <c r="PJJ29" s="21"/>
      <c r="PJK29" s="21"/>
      <c r="PJL29" s="21"/>
      <c r="PJM29" s="21"/>
      <c r="PJN29" s="21"/>
      <c r="PJO29" s="21"/>
      <c r="PJP29" s="21"/>
      <c r="PJQ29" s="21"/>
      <c r="PJR29" s="21"/>
      <c r="PJS29" s="21"/>
      <c r="PJT29" s="21"/>
      <c r="PJU29" s="21"/>
      <c r="PJV29" s="21"/>
      <c r="PJW29" s="21"/>
      <c r="PJX29" s="21"/>
      <c r="PJY29" s="21"/>
      <c r="PJZ29" s="21"/>
      <c r="PKA29" s="21"/>
      <c r="PKB29" s="21"/>
      <c r="PKC29" s="21"/>
      <c r="PKD29" s="21"/>
      <c r="PKE29" s="21"/>
      <c r="PKF29" s="21"/>
      <c r="PKG29" s="21"/>
      <c r="PKH29" s="21"/>
      <c r="PKI29" s="21"/>
      <c r="PKJ29" s="21"/>
      <c r="PKK29" s="21"/>
      <c r="PKL29" s="21"/>
      <c r="PKM29" s="21"/>
      <c r="PKN29" s="21"/>
      <c r="PKO29" s="21"/>
      <c r="PKP29" s="21"/>
      <c r="PKQ29" s="21"/>
      <c r="PKR29" s="21"/>
      <c r="PKS29" s="21"/>
      <c r="PKT29" s="21"/>
      <c r="PKU29" s="21"/>
      <c r="PKV29" s="21"/>
      <c r="PKW29" s="21"/>
      <c r="PKX29" s="21"/>
      <c r="PKY29" s="21"/>
      <c r="PKZ29" s="21"/>
      <c r="PLA29" s="21"/>
      <c r="PLB29" s="21"/>
      <c r="PLC29" s="21"/>
      <c r="PLD29" s="21"/>
      <c r="PLE29" s="21"/>
      <c r="PLF29" s="21"/>
      <c r="PLG29" s="21"/>
      <c r="PLH29" s="21"/>
      <c r="PLI29" s="21"/>
      <c r="PLJ29" s="21"/>
      <c r="PLK29" s="21"/>
      <c r="PLL29" s="21"/>
      <c r="PLM29" s="21"/>
      <c r="PLN29" s="21"/>
      <c r="PLO29" s="21"/>
      <c r="PLP29" s="21"/>
      <c r="PLQ29" s="21"/>
      <c r="PLR29" s="21"/>
      <c r="PLS29" s="21"/>
      <c r="PLT29" s="21"/>
      <c r="PLU29" s="21"/>
      <c r="PLV29" s="21"/>
      <c r="PLW29" s="21"/>
      <c r="PLX29" s="21"/>
      <c r="PLY29" s="21"/>
      <c r="PLZ29" s="21"/>
      <c r="PMA29" s="21"/>
      <c r="PMB29" s="21"/>
      <c r="PMC29" s="21"/>
      <c r="PMD29" s="21"/>
      <c r="PME29" s="21"/>
      <c r="PMF29" s="21"/>
      <c r="PMG29" s="21"/>
      <c r="PMH29" s="21"/>
      <c r="PMI29" s="21"/>
      <c r="PMJ29" s="21"/>
      <c r="PMK29" s="21"/>
      <c r="PML29" s="21"/>
      <c r="PMM29" s="21"/>
      <c r="PMN29" s="21"/>
      <c r="PMO29" s="21"/>
      <c r="PMP29" s="21"/>
      <c r="PMQ29" s="21"/>
      <c r="PMR29" s="21"/>
      <c r="PMS29" s="21"/>
      <c r="PMT29" s="21"/>
      <c r="PMU29" s="21"/>
      <c r="PMV29" s="21"/>
      <c r="PMW29" s="21"/>
      <c r="PMX29" s="21"/>
      <c r="PMY29" s="21"/>
      <c r="PMZ29" s="21"/>
      <c r="PNA29" s="21"/>
      <c r="PNB29" s="21"/>
      <c r="PNC29" s="21"/>
      <c r="PND29" s="21"/>
      <c r="PNE29" s="21"/>
      <c r="PNF29" s="21"/>
      <c r="PNG29" s="21"/>
      <c r="PNH29" s="21"/>
      <c r="PNI29" s="21"/>
      <c r="PNJ29" s="21"/>
      <c r="PNK29" s="21"/>
      <c r="PNL29" s="21"/>
      <c r="PNM29" s="21"/>
      <c r="PNN29" s="21"/>
      <c r="PNO29" s="21"/>
      <c r="PNP29" s="21"/>
      <c r="PNQ29" s="21"/>
      <c r="PNR29" s="21"/>
      <c r="PNS29" s="21"/>
      <c r="PNT29" s="21"/>
      <c r="PNU29" s="21"/>
      <c r="PNV29" s="21"/>
      <c r="PNW29" s="21"/>
      <c r="PNX29" s="21"/>
      <c r="PNY29" s="21"/>
      <c r="PNZ29" s="21"/>
      <c r="POA29" s="21"/>
      <c r="POB29" s="21"/>
      <c r="POC29" s="21"/>
      <c r="POD29" s="21"/>
      <c r="POE29" s="21"/>
      <c r="POF29" s="21"/>
      <c r="POG29" s="21"/>
      <c r="POH29" s="21"/>
      <c r="POI29" s="21"/>
      <c r="POJ29" s="21"/>
      <c r="POK29" s="21"/>
      <c r="POL29" s="21"/>
      <c r="POM29" s="21"/>
      <c r="PON29" s="21"/>
      <c r="POO29" s="21"/>
      <c r="POP29" s="21"/>
      <c r="POQ29" s="21"/>
      <c r="POR29" s="21"/>
      <c r="POS29" s="21"/>
      <c r="POT29" s="21"/>
      <c r="POU29" s="21"/>
      <c r="POV29" s="21"/>
      <c r="POW29" s="21"/>
      <c r="POX29" s="21"/>
      <c r="POY29" s="21"/>
      <c r="POZ29" s="21"/>
      <c r="PPA29" s="21"/>
      <c r="PPB29" s="21"/>
      <c r="PPC29" s="21"/>
      <c r="PPD29" s="21"/>
      <c r="PPE29" s="21"/>
      <c r="PPF29" s="21"/>
      <c r="PPG29" s="21"/>
      <c r="PPH29" s="21"/>
      <c r="PPI29" s="21"/>
      <c r="PPJ29" s="21"/>
      <c r="PPK29" s="21"/>
      <c r="PPL29" s="21"/>
      <c r="PPM29" s="21"/>
      <c r="PPN29" s="21"/>
      <c r="PPO29" s="21"/>
      <c r="PPP29" s="21"/>
      <c r="PPQ29" s="21"/>
      <c r="PPR29" s="21"/>
      <c r="PPS29" s="21"/>
      <c r="PPT29" s="21"/>
      <c r="PPU29" s="21"/>
      <c r="PPV29" s="21"/>
      <c r="PPW29" s="21"/>
      <c r="PPX29" s="21"/>
      <c r="PPY29" s="21"/>
      <c r="PPZ29" s="21"/>
      <c r="PQA29" s="21"/>
      <c r="PQB29" s="21"/>
      <c r="PQC29" s="21"/>
      <c r="PQD29" s="21"/>
      <c r="PQE29" s="21"/>
      <c r="PQF29" s="21"/>
      <c r="PQG29" s="21"/>
      <c r="PQH29" s="21"/>
      <c r="PQI29" s="21"/>
      <c r="PQJ29" s="21"/>
      <c r="PQK29" s="21"/>
      <c r="PQL29" s="21"/>
      <c r="PQM29" s="21"/>
      <c r="PQN29" s="21"/>
      <c r="PQO29" s="21"/>
      <c r="PQP29" s="21"/>
      <c r="PQQ29" s="21"/>
      <c r="PQR29" s="21"/>
      <c r="PQS29" s="21"/>
      <c r="PQT29" s="21"/>
      <c r="PQU29" s="21"/>
      <c r="PQV29" s="21"/>
      <c r="PQW29" s="21"/>
      <c r="PQX29" s="21"/>
      <c r="PQY29" s="21"/>
      <c r="PQZ29" s="21"/>
      <c r="PRA29" s="21"/>
      <c r="PRB29" s="21"/>
      <c r="PRC29" s="21"/>
      <c r="PRD29" s="21"/>
      <c r="PRE29" s="21"/>
      <c r="PRF29" s="21"/>
      <c r="PRG29" s="21"/>
      <c r="PRH29" s="21"/>
      <c r="PRI29" s="21"/>
      <c r="PRJ29" s="21"/>
      <c r="PRK29" s="21"/>
      <c r="PRL29" s="21"/>
      <c r="PRM29" s="21"/>
      <c r="PRN29" s="21"/>
      <c r="PRO29" s="21"/>
      <c r="PRP29" s="21"/>
      <c r="PRQ29" s="21"/>
      <c r="PRR29" s="21"/>
      <c r="PRS29" s="21"/>
      <c r="PRT29" s="21"/>
      <c r="PRU29" s="21"/>
      <c r="PRV29" s="21"/>
      <c r="PRW29" s="21"/>
      <c r="PRX29" s="21"/>
      <c r="PRY29" s="21"/>
      <c r="PRZ29" s="21"/>
      <c r="PSA29" s="21"/>
      <c r="PSB29" s="21"/>
      <c r="PSC29" s="21"/>
      <c r="PSD29" s="21"/>
      <c r="PSE29" s="21"/>
      <c r="PSF29" s="21"/>
      <c r="PSG29" s="21"/>
      <c r="PSH29" s="21"/>
      <c r="PSI29" s="21"/>
      <c r="PSJ29" s="21"/>
      <c r="PSK29" s="21"/>
      <c r="PSL29" s="21"/>
      <c r="PSM29" s="21"/>
      <c r="PSN29" s="21"/>
      <c r="PSO29" s="21"/>
      <c r="PSP29" s="21"/>
      <c r="PSQ29" s="21"/>
      <c r="PSR29" s="21"/>
      <c r="PSS29" s="21"/>
      <c r="PST29" s="21"/>
      <c r="PSU29" s="21"/>
      <c r="PSV29" s="21"/>
      <c r="PSW29" s="21"/>
      <c r="PSX29" s="21"/>
      <c r="PSY29" s="21"/>
      <c r="PSZ29" s="21"/>
      <c r="PTA29" s="21"/>
      <c r="PTB29" s="21"/>
      <c r="PTC29" s="21"/>
      <c r="PTD29" s="21"/>
      <c r="PTE29" s="21"/>
      <c r="PTF29" s="21"/>
      <c r="PTG29" s="21"/>
      <c r="PTH29" s="21"/>
      <c r="PTI29" s="21"/>
      <c r="PTJ29" s="21"/>
      <c r="PTK29" s="21"/>
      <c r="PTL29" s="21"/>
      <c r="PTM29" s="21"/>
      <c r="PTN29" s="21"/>
      <c r="PTO29" s="21"/>
      <c r="PTP29" s="21"/>
      <c r="PTQ29" s="21"/>
      <c r="PTR29" s="21"/>
      <c r="PTS29" s="21"/>
      <c r="PTT29" s="21"/>
      <c r="PTU29" s="21"/>
      <c r="PTV29" s="21"/>
      <c r="PTW29" s="21"/>
      <c r="PTX29" s="21"/>
      <c r="PTY29" s="21"/>
      <c r="PTZ29" s="21"/>
      <c r="PUA29" s="21"/>
      <c r="PUB29" s="21"/>
      <c r="PUC29" s="21"/>
      <c r="PUD29" s="21"/>
      <c r="PUE29" s="21"/>
      <c r="PUF29" s="21"/>
      <c r="PUG29" s="21"/>
      <c r="PUH29" s="21"/>
      <c r="PUI29" s="21"/>
      <c r="PUJ29" s="21"/>
      <c r="PUK29" s="21"/>
      <c r="PUL29" s="21"/>
      <c r="PUM29" s="21"/>
      <c r="PUN29" s="21"/>
      <c r="PUO29" s="21"/>
      <c r="PUP29" s="21"/>
      <c r="PUQ29" s="21"/>
      <c r="PUR29" s="21"/>
      <c r="PUS29" s="21"/>
      <c r="PUT29" s="21"/>
      <c r="PUU29" s="21"/>
      <c r="PUV29" s="21"/>
      <c r="PUW29" s="21"/>
      <c r="PUX29" s="21"/>
      <c r="PUY29" s="21"/>
      <c r="PUZ29" s="21"/>
      <c r="PVA29" s="21"/>
      <c r="PVB29" s="21"/>
      <c r="PVC29" s="21"/>
      <c r="PVD29" s="21"/>
      <c r="PVE29" s="21"/>
      <c r="PVF29" s="21"/>
      <c r="PVG29" s="21"/>
      <c r="PVH29" s="21"/>
      <c r="PVI29" s="21"/>
      <c r="PVJ29" s="21"/>
      <c r="PVK29" s="21"/>
      <c r="PVL29" s="21"/>
      <c r="PVM29" s="21"/>
      <c r="PVN29" s="21"/>
      <c r="PVO29" s="21"/>
      <c r="PVP29" s="21"/>
      <c r="PVQ29" s="21"/>
      <c r="PVR29" s="21"/>
      <c r="PVS29" s="21"/>
      <c r="PVT29" s="21"/>
      <c r="PVU29" s="21"/>
      <c r="PVV29" s="21"/>
      <c r="PVW29" s="21"/>
      <c r="PVX29" s="21"/>
      <c r="PVY29" s="21"/>
      <c r="PVZ29" s="21"/>
      <c r="PWA29" s="21"/>
      <c r="PWB29" s="21"/>
      <c r="PWC29" s="21"/>
      <c r="PWD29" s="21"/>
      <c r="PWE29" s="21"/>
      <c r="PWF29" s="21"/>
      <c r="PWG29" s="21"/>
      <c r="PWH29" s="21"/>
      <c r="PWI29" s="21"/>
      <c r="PWJ29" s="21"/>
      <c r="PWK29" s="21"/>
      <c r="PWL29" s="21"/>
      <c r="PWM29" s="21"/>
      <c r="PWN29" s="21"/>
      <c r="PWO29" s="21"/>
      <c r="PWP29" s="21"/>
      <c r="PWQ29" s="21"/>
      <c r="PWR29" s="21"/>
      <c r="PWS29" s="21"/>
      <c r="PWT29" s="21"/>
      <c r="PWU29" s="21"/>
      <c r="PWV29" s="21"/>
      <c r="PWW29" s="21"/>
      <c r="PWX29" s="21"/>
      <c r="PWY29" s="21"/>
      <c r="PWZ29" s="21"/>
      <c r="PXA29" s="21"/>
      <c r="PXB29" s="21"/>
      <c r="PXC29" s="21"/>
      <c r="PXD29" s="21"/>
      <c r="PXE29" s="21"/>
      <c r="PXF29" s="21"/>
      <c r="PXG29" s="21"/>
      <c r="PXH29" s="21"/>
      <c r="PXI29" s="21"/>
      <c r="PXJ29" s="21"/>
      <c r="PXK29" s="21"/>
      <c r="PXL29" s="21"/>
      <c r="PXM29" s="21"/>
      <c r="PXN29" s="21"/>
      <c r="PXO29" s="21"/>
      <c r="PXP29" s="21"/>
      <c r="PXQ29" s="21"/>
      <c r="PXR29" s="21"/>
      <c r="PXS29" s="21"/>
      <c r="PXT29" s="21"/>
      <c r="PXU29" s="21"/>
      <c r="PXV29" s="21"/>
      <c r="PXW29" s="21"/>
      <c r="PXX29" s="21"/>
      <c r="PXY29" s="21"/>
      <c r="PXZ29" s="21"/>
      <c r="PYA29" s="21"/>
      <c r="PYB29" s="21"/>
      <c r="PYC29" s="21"/>
      <c r="PYD29" s="21"/>
      <c r="PYE29" s="21"/>
      <c r="PYF29" s="21"/>
      <c r="PYG29" s="21"/>
      <c r="PYH29" s="21"/>
      <c r="PYI29" s="21"/>
      <c r="PYJ29" s="21"/>
      <c r="PYK29" s="21"/>
      <c r="PYL29" s="21"/>
      <c r="PYM29" s="21"/>
      <c r="PYN29" s="21"/>
      <c r="PYO29" s="21"/>
      <c r="PYP29" s="21"/>
      <c r="PYQ29" s="21"/>
      <c r="PYR29" s="21"/>
      <c r="PYS29" s="21"/>
      <c r="PYT29" s="21"/>
      <c r="PYU29" s="21"/>
      <c r="PYV29" s="21"/>
      <c r="PYW29" s="21"/>
      <c r="PYX29" s="21"/>
      <c r="PYY29" s="21"/>
      <c r="PYZ29" s="21"/>
      <c r="PZA29" s="21"/>
      <c r="PZB29" s="21"/>
      <c r="PZC29" s="21"/>
      <c r="PZD29" s="21"/>
      <c r="PZE29" s="21"/>
      <c r="PZF29" s="21"/>
      <c r="PZG29" s="21"/>
      <c r="PZH29" s="21"/>
      <c r="PZI29" s="21"/>
      <c r="PZJ29" s="21"/>
      <c r="PZK29" s="21"/>
      <c r="PZL29" s="21"/>
      <c r="PZM29" s="21"/>
      <c r="PZN29" s="21"/>
      <c r="PZO29" s="21"/>
      <c r="PZP29" s="21"/>
      <c r="PZQ29" s="21"/>
      <c r="PZR29" s="21"/>
      <c r="PZS29" s="21"/>
      <c r="PZT29" s="21"/>
      <c r="PZU29" s="21"/>
      <c r="PZV29" s="21"/>
      <c r="PZW29" s="21"/>
      <c r="PZX29" s="21"/>
      <c r="PZY29" s="21"/>
      <c r="PZZ29" s="21"/>
      <c r="QAA29" s="21"/>
      <c r="QAB29" s="21"/>
      <c r="QAC29" s="21"/>
      <c r="QAD29" s="21"/>
      <c r="QAE29" s="21"/>
      <c r="QAF29" s="21"/>
      <c r="QAG29" s="21"/>
      <c r="QAH29" s="21"/>
      <c r="QAI29" s="21"/>
      <c r="QAJ29" s="21"/>
      <c r="QAK29" s="21"/>
      <c r="QAL29" s="21"/>
      <c r="QAM29" s="21"/>
      <c r="QAN29" s="21"/>
      <c r="QAO29" s="21"/>
      <c r="QAP29" s="21"/>
      <c r="QAQ29" s="21"/>
      <c r="QAR29" s="21"/>
      <c r="QAS29" s="21"/>
      <c r="QAT29" s="21"/>
      <c r="QAU29" s="21"/>
      <c r="QAV29" s="21"/>
      <c r="QAW29" s="21"/>
      <c r="QAX29" s="21"/>
      <c r="QAY29" s="21"/>
      <c r="QAZ29" s="21"/>
      <c r="QBA29" s="21"/>
      <c r="QBB29" s="21"/>
      <c r="QBC29" s="21"/>
      <c r="QBD29" s="21"/>
      <c r="QBE29" s="21"/>
      <c r="QBF29" s="21"/>
      <c r="QBG29" s="21"/>
      <c r="QBH29" s="21"/>
      <c r="QBI29" s="21"/>
      <c r="QBJ29" s="21"/>
      <c r="QBK29" s="21"/>
      <c r="QBL29" s="21"/>
      <c r="QBM29" s="21"/>
      <c r="QBN29" s="21"/>
      <c r="QBO29" s="21"/>
      <c r="QBP29" s="21"/>
      <c r="QBQ29" s="21"/>
      <c r="QBR29" s="21"/>
      <c r="QBS29" s="21"/>
      <c r="QBT29" s="21"/>
      <c r="QBU29" s="21"/>
      <c r="QBV29" s="21"/>
      <c r="QBW29" s="21"/>
      <c r="QBX29" s="21"/>
      <c r="QBY29" s="21"/>
      <c r="QBZ29" s="21"/>
      <c r="QCA29" s="21"/>
      <c r="QCB29" s="21"/>
      <c r="QCC29" s="21"/>
      <c r="QCD29" s="21"/>
      <c r="QCE29" s="21"/>
      <c r="QCF29" s="21"/>
      <c r="QCG29" s="21"/>
      <c r="QCH29" s="21"/>
      <c r="QCI29" s="21"/>
      <c r="QCJ29" s="21"/>
      <c r="QCK29" s="21"/>
      <c r="QCL29" s="21"/>
      <c r="QCM29" s="21"/>
      <c r="QCN29" s="21"/>
      <c r="QCO29" s="21"/>
      <c r="QCP29" s="21"/>
      <c r="QCQ29" s="21"/>
      <c r="QCR29" s="21"/>
      <c r="QCS29" s="21"/>
      <c r="QCT29" s="21"/>
      <c r="QCU29" s="21"/>
      <c r="QCV29" s="21"/>
      <c r="QCW29" s="21"/>
      <c r="QCX29" s="21"/>
      <c r="QCY29" s="21"/>
      <c r="QCZ29" s="21"/>
      <c r="QDA29" s="21"/>
      <c r="QDB29" s="21"/>
      <c r="QDC29" s="21"/>
      <c r="QDD29" s="21"/>
      <c r="QDE29" s="21"/>
      <c r="QDF29" s="21"/>
      <c r="QDG29" s="21"/>
      <c r="QDH29" s="21"/>
      <c r="QDI29" s="21"/>
      <c r="QDJ29" s="21"/>
      <c r="QDK29" s="21"/>
      <c r="QDL29" s="21"/>
      <c r="QDM29" s="21"/>
      <c r="QDN29" s="21"/>
      <c r="QDO29" s="21"/>
      <c r="QDP29" s="21"/>
      <c r="QDQ29" s="21"/>
      <c r="QDR29" s="21"/>
      <c r="QDS29" s="21"/>
      <c r="QDT29" s="21"/>
      <c r="QDU29" s="21"/>
      <c r="QDV29" s="21"/>
      <c r="QDW29" s="21"/>
      <c r="QDX29" s="21"/>
      <c r="QDY29" s="21"/>
      <c r="QDZ29" s="21"/>
      <c r="QEA29" s="21"/>
      <c r="QEB29" s="21"/>
      <c r="QEC29" s="21"/>
      <c r="QED29" s="21"/>
      <c r="QEE29" s="21"/>
      <c r="QEF29" s="21"/>
      <c r="QEG29" s="21"/>
      <c r="QEH29" s="21"/>
      <c r="QEI29" s="21"/>
      <c r="QEJ29" s="21"/>
      <c r="QEK29" s="21"/>
      <c r="QEL29" s="21"/>
      <c r="QEM29" s="21"/>
      <c r="QEN29" s="21"/>
      <c r="QEO29" s="21"/>
      <c r="QEP29" s="21"/>
      <c r="QEQ29" s="21"/>
      <c r="QER29" s="21"/>
      <c r="QES29" s="21"/>
      <c r="QET29" s="21"/>
      <c r="QEU29" s="21"/>
      <c r="QEV29" s="21"/>
      <c r="QEW29" s="21"/>
      <c r="QEX29" s="21"/>
      <c r="QEY29" s="21"/>
      <c r="QEZ29" s="21"/>
      <c r="QFA29" s="21"/>
      <c r="QFB29" s="21"/>
      <c r="QFC29" s="21"/>
      <c r="QFD29" s="21"/>
      <c r="QFE29" s="21"/>
      <c r="QFF29" s="21"/>
      <c r="QFG29" s="21"/>
      <c r="QFH29" s="21"/>
      <c r="QFI29" s="21"/>
      <c r="QFJ29" s="21"/>
      <c r="QFK29" s="21"/>
      <c r="QFL29" s="21"/>
      <c r="QFM29" s="21"/>
      <c r="QFN29" s="21"/>
      <c r="QFO29" s="21"/>
      <c r="QFP29" s="21"/>
      <c r="QFQ29" s="21"/>
      <c r="QFR29" s="21"/>
      <c r="QFS29" s="21"/>
      <c r="QFT29" s="21"/>
      <c r="QFU29" s="21"/>
      <c r="QFV29" s="21"/>
      <c r="QFW29" s="21"/>
      <c r="QFX29" s="21"/>
      <c r="QFY29" s="21"/>
      <c r="QFZ29" s="21"/>
      <c r="QGA29" s="21"/>
      <c r="QGB29" s="21"/>
      <c r="QGC29" s="21"/>
      <c r="QGD29" s="21"/>
      <c r="QGE29" s="21"/>
      <c r="QGF29" s="21"/>
      <c r="QGG29" s="21"/>
      <c r="QGH29" s="21"/>
      <c r="QGI29" s="21"/>
      <c r="QGJ29" s="21"/>
      <c r="QGK29" s="21"/>
      <c r="QGL29" s="21"/>
      <c r="QGM29" s="21"/>
      <c r="QGN29" s="21"/>
      <c r="QGO29" s="21"/>
      <c r="QGP29" s="21"/>
      <c r="QGQ29" s="21"/>
      <c r="QGR29" s="21"/>
      <c r="QGS29" s="21"/>
      <c r="QGT29" s="21"/>
      <c r="QGU29" s="21"/>
      <c r="QGV29" s="21"/>
      <c r="QGW29" s="21"/>
      <c r="QGX29" s="21"/>
      <c r="QGY29" s="21"/>
      <c r="QGZ29" s="21"/>
      <c r="QHA29" s="21"/>
      <c r="QHB29" s="21"/>
      <c r="QHC29" s="21"/>
      <c r="QHD29" s="21"/>
      <c r="QHE29" s="21"/>
      <c r="QHF29" s="21"/>
      <c r="QHG29" s="21"/>
      <c r="QHH29" s="21"/>
      <c r="QHI29" s="21"/>
      <c r="QHJ29" s="21"/>
      <c r="QHK29" s="21"/>
      <c r="QHL29" s="21"/>
      <c r="QHM29" s="21"/>
      <c r="QHN29" s="21"/>
      <c r="QHO29" s="21"/>
      <c r="QHP29" s="21"/>
      <c r="QHQ29" s="21"/>
      <c r="QHR29" s="21"/>
      <c r="QHS29" s="21"/>
      <c r="QHT29" s="21"/>
      <c r="QHU29" s="21"/>
      <c r="QHV29" s="21"/>
      <c r="QHW29" s="21"/>
      <c r="QHX29" s="21"/>
      <c r="QHY29" s="21"/>
      <c r="QHZ29" s="21"/>
      <c r="QIA29" s="21"/>
      <c r="QIB29" s="21"/>
      <c r="QIC29" s="21"/>
      <c r="QID29" s="21"/>
      <c r="QIE29" s="21"/>
      <c r="QIF29" s="21"/>
      <c r="QIG29" s="21"/>
      <c r="QIH29" s="21"/>
      <c r="QII29" s="21"/>
      <c r="QIJ29" s="21"/>
      <c r="QIK29" s="21"/>
      <c r="QIL29" s="21"/>
      <c r="QIM29" s="21"/>
      <c r="QIN29" s="21"/>
      <c r="QIO29" s="21"/>
      <c r="QIP29" s="21"/>
      <c r="QIQ29" s="21"/>
      <c r="QIR29" s="21"/>
      <c r="QIS29" s="21"/>
      <c r="QIT29" s="21"/>
      <c r="QIU29" s="21"/>
      <c r="QIV29" s="21"/>
      <c r="QIW29" s="21"/>
      <c r="QIX29" s="21"/>
      <c r="QIY29" s="21"/>
      <c r="QIZ29" s="21"/>
      <c r="QJA29" s="21"/>
      <c r="QJB29" s="21"/>
      <c r="QJC29" s="21"/>
      <c r="QJD29" s="21"/>
      <c r="QJE29" s="21"/>
      <c r="QJF29" s="21"/>
      <c r="QJG29" s="21"/>
      <c r="QJH29" s="21"/>
      <c r="QJI29" s="21"/>
      <c r="QJJ29" s="21"/>
      <c r="QJK29" s="21"/>
      <c r="QJL29" s="21"/>
      <c r="QJM29" s="21"/>
      <c r="QJN29" s="21"/>
      <c r="QJO29" s="21"/>
      <c r="QJP29" s="21"/>
      <c r="QJQ29" s="21"/>
      <c r="QJR29" s="21"/>
      <c r="QJS29" s="21"/>
      <c r="QJT29" s="21"/>
      <c r="QJU29" s="21"/>
      <c r="QJV29" s="21"/>
      <c r="QJW29" s="21"/>
      <c r="QJX29" s="21"/>
      <c r="QJY29" s="21"/>
      <c r="QJZ29" s="21"/>
      <c r="QKA29" s="21"/>
      <c r="QKB29" s="21"/>
      <c r="QKC29" s="21"/>
      <c r="QKD29" s="21"/>
      <c r="QKE29" s="21"/>
      <c r="QKF29" s="21"/>
      <c r="QKG29" s="21"/>
      <c r="QKH29" s="21"/>
      <c r="QKI29" s="21"/>
      <c r="QKJ29" s="21"/>
      <c r="QKK29" s="21"/>
      <c r="QKL29" s="21"/>
      <c r="QKM29" s="21"/>
      <c r="QKN29" s="21"/>
      <c r="QKO29" s="21"/>
      <c r="QKP29" s="21"/>
      <c r="QKQ29" s="21"/>
      <c r="QKR29" s="21"/>
      <c r="QKS29" s="21"/>
      <c r="QKT29" s="21"/>
      <c r="QKU29" s="21"/>
      <c r="QKV29" s="21"/>
      <c r="QKW29" s="21"/>
      <c r="QKX29" s="21"/>
      <c r="QKY29" s="21"/>
      <c r="QKZ29" s="21"/>
      <c r="QLA29" s="21"/>
      <c r="QLB29" s="21"/>
      <c r="QLC29" s="21"/>
      <c r="QLD29" s="21"/>
      <c r="QLE29" s="21"/>
      <c r="QLF29" s="21"/>
      <c r="QLG29" s="21"/>
      <c r="QLH29" s="21"/>
      <c r="QLI29" s="21"/>
      <c r="QLJ29" s="21"/>
      <c r="QLK29" s="21"/>
      <c r="QLL29" s="21"/>
      <c r="QLM29" s="21"/>
      <c r="QLN29" s="21"/>
      <c r="QLO29" s="21"/>
      <c r="QLP29" s="21"/>
      <c r="QLQ29" s="21"/>
      <c r="QLR29" s="21"/>
      <c r="QLS29" s="21"/>
      <c r="QLT29" s="21"/>
      <c r="QLU29" s="21"/>
      <c r="QLV29" s="21"/>
      <c r="QLW29" s="21"/>
      <c r="QLX29" s="21"/>
      <c r="QLY29" s="21"/>
      <c r="QLZ29" s="21"/>
      <c r="QMA29" s="21"/>
      <c r="QMB29" s="21"/>
      <c r="QMC29" s="21"/>
      <c r="QMD29" s="21"/>
      <c r="QME29" s="21"/>
      <c r="QMF29" s="21"/>
      <c r="QMG29" s="21"/>
      <c r="QMH29" s="21"/>
      <c r="QMI29" s="21"/>
      <c r="QMJ29" s="21"/>
      <c r="QMK29" s="21"/>
      <c r="QML29" s="21"/>
      <c r="QMM29" s="21"/>
      <c r="QMN29" s="21"/>
      <c r="QMO29" s="21"/>
      <c r="QMP29" s="21"/>
      <c r="QMQ29" s="21"/>
      <c r="QMR29" s="21"/>
      <c r="QMS29" s="21"/>
      <c r="QMT29" s="21"/>
      <c r="QMU29" s="21"/>
      <c r="QMV29" s="21"/>
      <c r="QMW29" s="21"/>
      <c r="QMX29" s="21"/>
      <c r="QMY29" s="21"/>
      <c r="QMZ29" s="21"/>
      <c r="QNA29" s="21"/>
      <c r="QNB29" s="21"/>
      <c r="QNC29" s="21"/>
      <c r="QND29" s="21"/>
      <c r="QNE29" s="21"/>
      <c r="QNF29" s="21"/>
      <c r="QNG29" s="21"/>
      <c r="QNH29" s="21"/>
      <c r="QNI29" s="21"/>
      <c r="QNJ29" s="21"/>
      <c r="QNK29" s="21"/>
      <c r="QNL29" s="21"/>
      <c r="QNM29" s="21"/>
      <c r="QNN29" s="21"/>
      <c r="QNO29" s="21"/>
      <c r="QNP29" s="21"/>
      <c r="QNQ29" s="21"/>
      <c r="QNR29" s="21"/>
      <c r="QNS29" s="21"/>
      <c r="QNT29" s="21"/>
      <c r="QNU29" s="21"/>
      <c r="QNV29" s="21"/>
      <c r="QNW29" s="21"/>
      <c r="QNX29" s="21"/>
      <c r="QNY29" s="21"/>
      <c r="QNZ29" s="21"/>
      <c r="QOA29" s="21"/>
      <c r="QOB29" s="21"/>
      <c r="QOC29" s="21"/>
      <c r="QOD29" s="21"/>
      <c r="QOE29" s="21"/>
      <c r="QOF29" s="21"/>
      <c r="QOG29" s="21"/>
      <c r="QOH29" s="21"/>
      <c r="QOI29" s="21"/>
      <c r="QOJ29" s="21"/>
      <c r="QOK29" s="21"/>
      <c r="QOL29" s="21"/>
      <c r="QOM29" s="21"/>
      <c r="QON29" s="21"/>
      <c r="QOO29" s="21"/>
      <c r="QOP29" s="21"/>
      <c r="QOQ29" s="21"/>
      <c r="QOR29" s="21"/>
      <c r="QOS29" s="21"/>
      <c r="QOT29" s="21"/>
      <c r="QOU29" s="21"/>
      <c r="QOV29" s="21"/>
      <c r="QOW29" s="21"/>
      <c r="QOX29" s="21"/>
      <c r="QOY29" s="21"/>
      <c r="QOZ29" s="21"/>
      <c r="QPA29" s="21"/>
      <c r="QPB29" s="21"/>
      <c r="QPC29" s="21"/>
      <c r="QPD29" s="21"/>
      <c r="QPE29" s="21"/>
      <c r="QPF29" s="21"/>
      <c r="QPG29" s="21"/>
      <c r="QPH29" s="21"/>
      <c r="QPI29" s="21"/>
      <c r="QPJ29" s="21"/>
      <c r="QPK29" s="21"/>
      <c r="QPL29" s="21"/>
      <c r="QPM29" s="21"/>
      <c r="QPN29" s="21"/>
      <c r="QPO29" s="21"/>
      <c r="QPP29" s="21"/>
      <c r="QPQ29" s="21"/>
      <c r="QPR29" s="21"/>
      <c r="QPS29" s="21"/>
      <c r="QPT29" s="21"/>
      <c r="QPU29" s="21"/>
      <c r="QPV29" s="21"/>
      <c r="QPW29" s="21"/>
      <c r="QPX29" s="21"/>
      <c r="QPY29" s="21"/>
      <c r="QPZ29" s="21"/>
      <c r="QQA29" s="21"/>
      <c r="QQB29" s="21"/>
      <c r="QQC29" s="21"/>
      <c r="QQD29" s="21"/>
      <c r="QQE29" s="21"/>
      <c r="QQF29" s="21"/>
      <c r="QQG29" s="21"/>
      <c r="QQH29" s="21"/>
      <c r="QQI29" s="21"/>
      <c r="QQJ29" s="21"/>
      <c r="QQK29" s="21"/>
      <c r="QQL29" s="21"/>
      <c r="QQM29" s="21"/>
      <c r="QQN29" s="21"/>
      <c r="QQO29" s="21"/>
      <c r="QQP29" s="21"/>
      <c r="QQQ29" s="21"/>
      <c r="QQR29" s="21"/>
      <c r="QQS29" s="21"/>
      <c r="QQT29" s="21"/>
      <c r="QQU29" s="21"/>
      <c r="QQV29" s="21"/>
      <c r="QQW29" s="21"/>
      <c r="QQX29" s="21"/>
      <c r="QQY29" s="21"/>
      <c r="QQZ29" s="21"/>
      <c r="QRA29" s="21"/>
      <c r="QRB29" s="21"/>
      <c r="QRC29" s="21"/>
      <c r="QRD29" s="21"/>
      <c r="QRE29" s="21"/>
      <c r="QRF29" s="21"/>
      <c r="QRG29" s="21"/>
      <c r="QRH29" s="21"/>
      <c r="QRI29" s="21"/>
      <c r="QRJ29" s="21"/>
      <c r="QRK29" s="21"/>
      <c r="QRL29" s="21"/>
      <c r="QRM29" s="21"/>
      <c r="QRN29" s="21"/>
      <c r="QRO29" s="21"/>
      <c r="QRP29" s="21"/>
      <c r="QRQ29" s="21"/>
      <c r="QRR29" s="21"/>
      <c r="QRS29" s="21"/>
      <c r="QRT29" s="21"/>
      <c r="QRU29" s="21"/>
      <c r="QRV29" s="21"/>
      <c r="QRW29" s="21"/>
      <c r="QRX29" s="21"/>
      <c r="QRY29" s="21"/>
      <c r="QRZ29" s="21"/>
      <c r="QSA29" s="21"/>
      <c r="QSB29" s="21"/>
      <c r="QSC29" s="21"/>
      <c r="QSD29" s="21"/>
      <c r="QSE29" s="21"/>
      <c r="QSF29" s="21"/>
      <c r="QSG29" s="21"/>
      <c r="QSH29" s="21"/>
      <c r="QSI29" s="21"/>
      <c r="QSJ29" s="21"/>
      <c r="QSK29" s="21"/>
      <c r="QSL29" s="21"/>
      <c r="QSM29" s="21"/>
      <c r="QSN29" s="21"/>
      <c r="QSO29" s="21"/>
      <c r="QSP29" s="21"/>
      <c r="QSQ29" s="21"/>
      <c r="QSR29" s="21"/>
      <c r="QSS29" s="21"/>
      <c r="QST29" s="21"/>
      <c r="QSU29" s="21"/>
      <c r="QSV29" s="21"/>
      <c r="QSW29" s="21"/>
      <c r="QSX29" s="21"/>
      <c r="QSY29" s="21"/>
      <c r="QSZ29" s="21"/>
      <c r="QTA29" s="21"/>
      <c r="QTB29" s="21"/>
      <c r="QTC29" s="21"/>
      <c r="QTD29" s="21"/>
      <c r="QTE29" s="21"/>
      <c r="QTF29" s="21"/>
      <c r="QTG29" s="21"/>
      <c r="QTH29" s="21"/>
      <c r="QTI29" s="21"/>
      <c r="QTJ29" s="21"/>
      <c r="QTK29" s="21"/>
      <c r="QTL29" s="21"/>
      <c r="QTM29" s="21"/>
      <c r="QTN29" s="21"/>
      <c r="QTO29" s="21"/>
      <c r="QTP29" s="21"/>
      <c r="QTQ29" s="21"/>
      <c r="QTR29" s="21"/>
      <c r="QTS29" s="21"/>
      <c r="QTT29" s="21"/>
      <c r="QTU29" s="21"/>
      <c r="QTV29" s="21"/>
      <c r="QTW29" s="21"/>
      <c r="QTX29" s="21"/>
      <c r="QTY29" s="21"/>
      <c r="QTZ29" s="21"/>
      <c r="QUA29" s="21"/>
      <c r="QUB29" s="21"/>
      <c r="QUC29" s="21"/>
      <c r="QUD29" s="21"/>
      <c r="QUE29" s="21"/>
      <c r="QUF29" s="21"/>
      <c r="QUG29" s="21"/>
      <c r="QUH29" s="21"/>
      <c r="QUI29" s="21"/>
      <c r="QUJ29" s="21"/>
      <c r="QUK29" s="21"/>
      <c r="QUL29" s="21"/>
      <c r="QUM29" s="21"/>
      <c r="QUN29" s="21"/>
      <c r="QUO29" s="21"/>
      <c r="QUP29" s="21"/>
      <c r="QUQ29" s="21"/>
      <c r="QUR29" s="21"/>
      <c r="QUS29" s="21"/>
      <c r="QUT29" s="21"/>
      <c r="QUU29" s="21"/>
      <c r="QUV29" s="21"/>
      <c r="QUW29" s="21"/>
      <c r="QUX29" s="21"/>
      <c r="QUY29" s="21"/>
      <c r="QUZ29" s="21"/>
      <c r="QVA29" s="21"/>
      <c r="QVB29" s="21"/>
      <c r="QVC29" s="21"/>
      <c r="QVD29" s="21"/>
      <c r="QVE29" s="21"/>
      <c r="QVF29" s="21"/>
      <c r="QVG29" s="21"/>
      <c r="QVH29" s="21"/>
      <c r="QVI29" s="21"/>
      <c r="QVJ29" s="21"/>
      <c r="QVK29" s="21"/>
      <c r="QVL29" s="21"/>
      <c r="QVM29" s="21"/>
      <c r="QVN29" s="21"/>
      <c r="QVO29" s="21"/>
      <c r="QVP29" s="21"/>
      <c r="QVQ29" s="21"/>
      <c r="QVR29" s="21"/>
      <c r="QVS29" s="21"/>
      <c r="QVT29" s="21"/>
      <c r="QVU29" s="21"/>
      <c r="QVV29" s="21"/>
      <c r="QVW29" s="21"/>
      <c r="QVX29" s="21"/>
      <c r="QVY29" s="21"/>
      <c r="QVZ29" s="21"/>
      <c r="QWA29" s="21"/>
      <c r="QWB29" s="21"/>
      <c r="QWC29" s="21"/>
      <c r="QWD29" s="21"/>
      <c r="QWE29" s="21"/>
      <c r="QWF29" s="21"/>
      <c r="QWG29" s="21"/>
      <c r="QWH29" s="21"/>
      <c r="QWI29" s="21"/>
      <c r="QWJ29" s="21"/>
      <c r="QWK29" s="21"/>
      <c r="QWL29" s="21"/>
      <c r="QWM29" s="21"/>
      <c r="QWN29" s="21"/>
      <c r="QWO29" s="21"/>
      <c r="QWP29" s="21"/>
      <c r="QWQ29" s="21"/>
      <c r="QWR29" s="21"/>
      <c r="QWS29" s="21"/>
      <c r="QWT29" s="21"/>
      <c r="QWU29" s="21"/>
      <c r="QWV29" s="21"/>
      <c r="QWW29" s="21"/>
      <c r="QWX29" s="21"/>
      <c r="QWY29" s="21"/>
      <c r="QWZ29" s="21"/>
      <c r="QXA29" s="21"/>
      <c r="QXB29" s="21"/>
      <c r="QXC29" s="21"/>
      <c r="QXD29" s="21"/>
      <c r="QXE29" s="21"/>
      <c r="QXF29" s="21"/>
      <c r="QXG29" s="21"/>
      <c r="QXH29" s="21"/>
      <c r="QXI29" s="21"/>
      <c r="QXJ29" s="21"/>
      <c r="QXK29" s="21"/>
      <c r="QXL29" s="21"/>
      <c r="QXM29" s="21"/>
      <c r="QXN29" s="21"/>
      <c r="QXO29" s="21"/>
      <c r="QXP29" s="21"/>
      <c r="QXQ29" s="21"/>
      <c r="QXR29" s="21"/>
      <c r="QXS29" s="21"/>
      <c r="QXT29" s="21"/>
      <c r="QXU29" s="21"/>
      <c r="QXV29" s="21"/>
      <c r="QXW29" s="21"/>
      <c r="QXX29" s="21"/>
      <c r="QXY29" s="21"/>
      <c r="QXZ29" s="21"/>
      <c r="QYA29" s="21"/>
      <c r="QYB29" s="21"/>
      <c r="QYC29" s="21"/>
      <c r="QYD29" s="21"/>
      <c r="QYE29" s="21"/>
      <c r="QYF29" s="21"/>
      <c r="QYG29" s="21"/>
      <c r="QYH29" s="21"/>
      <c r="QYI29" s="21"/>
      <c r="QYJ29" s="21"/>
      <c r="QYK29" s="21"/>
      <c r="QYL29" s="21"/>
      <c r="QYM29" s="21"/>
      <c r="QYN29" s="21"/>
      <c r="QYO29" s="21"/>
      <c r="QYP29" s="21"/>
      <c r="QYQ29" s="21"/>
      <c r="QYR29" s="21"/>
      <c r="QYS29" s="21"/>
      <c r="QYT29" s="21"/>
      <c r="QYU29" s="21"/>
      <c r="QYV29" s="21"/>
      <c r="QYW29" s="21"/>
      <c r="QYX29" s="21"/>
      <c r="QYY29" s="21"/>
      <c r="QYZ29" s="21"/>
      <c r="QZA29" s="21"/>
      <c r="QZB29" s="21"/>
      <c r="QZC29" s="21"/>
      <c r="QZD29" s="21"/>
      <c r="QZE29" s="21"/>
      <c r="QZF29" s="21"/>
      <c r="QZG29" s="21"/>
      <c r="QZH29" s="21"/>
      <c r="QZI29" s="21"/>
      <c r="QZJ29" s="21"/>
      <c r="QZK29" s="21"/>
      <c r="QZL29" s="21"/>
      <c r="QZM29" s="21"/>
      <c r="QZN29" s="21"/>
      <c r="QZO29" s="21"/>
      <c r="QZP29" s="21"/>
      <c r="QZQ29" s="21"/>
      <c r="QZR29" s="21"/>
      <c r="QZS29" s="21"/>
      <c r="QZT29" s="21"/>
      <c r="QZU29" s="21"/>
      <c r="QZV29" s="21"/>
      <c r="QZW29" s="21"/>
      <c r="QZX29" s="21"/>
      <c r="QZY29" s="21"/>
      <c r="QZZ29" s="21"/>
      <c r="RAA29" s="21"/>
      <c r="RAB29" s="21"/>
      <c r="RAC29" s="21"/>
      <c r="RAD29" s="21"/>
      <c r="RAE29" s="21"/>
      <c r="RAF29" s="21"/>
      <c r="RAG29" s="21"/>
      <c r="RAH29" s="21"/>
      <c r="RAI29" s="21"/>
      <c r="RAJ29" s="21"/>
      <c r="RAK29" s="21"/>
      <c r="RAL29" s="21"/>
      <c r="RAM29" s="21"/>
      <c r="RAN29" s="21"/>
      <c r="RAO29" s="21"/>
      <c r="RAP29" s="21"/>
      <c r="RAQ29" s="21"/>
      <c r="RAR29" s="21"/>
      <c r="RAS29" s="21"/>
      <c r="RAT29" s="21"/>
      <c r="RAU29" s="21"/>
      <c r="RAV29" s="21"/>
      <c r="RAW29" s="21"/>
      <c r="RAX29" s="21"/>
      <c r="RAY29" s="21"/>
      <c r="RAZ29" s="21"/>
      <c r="RBA29" s="21"/>
      <c r="RBB29" s="21"/>
      <c r="RBC29" s="21"/>
      <c r="RBD29" s="21"/>
      <c r="RBE29" s="21"/>
      <c r="RBF29" s="21"/>
      <c r="RBG29" s="21"/>
      <c r="RBH29" s="21"/>
      <c r="RBI29" s="21"/>
      <c r="RBJ29" s="21"/>
      <c r="RBK29" s="21"/>
      <c r="RBL29" s="21"/>
      <c r="RBM29" s="21"/>
      <c r="RBN29" s="21"/>
      <c r="RBO29" s="21"/>
      <c r="RBP29" s="21"/>
      <c r="RBQ29" s="21"/>
      <c r="RBR29" s="21"/>
      <c r="RBS29" s="21"/>
      <c r="RBT29" s="21"/>
      <c r="RBU29" s="21"/>
      <c r="RBV29" s="21"/>
      <c r="RBW29" s="21"/>
      <c r="RBX29" s="21"/>
      <c r="RBY29" s="21"/>
      <c r="RBZ29" s="21"/>
      <c r="RCA29" s="21"/>
      <c r="RCB29" s="21"/>
      <c r="RCC29" s="21"/>
      <c r="RCD29" s="21"/>
      <c r="RCE29" s="21"/>
      <c r="RCF29" s="21"/>
      <c r="RCG29" s="21"/>
      <c r="RCH29" s="21"/>
      <c r="RCI29" s="21"/>
      <c r="RCJ29" s="21"/>
      <c r="RCK29" s="21"/>
      <c r="RCL29" s="21"/>
      <c r="RCM29" s="21"/>
      <c r="RCN29" s="21"/>
      <c r="RCO29" s="21"/>
      <c r="RCP29" s="21"/>
      <c r="RCQ29" s="21"/>
      <c r="RCR29" s="21"/>
      <c r="RCS29" s="21"/>
      <c r="RCT29" s="21"/>
      <c r="RCU29" s="21"/>
      <c r="RCV29" s="21"/>
      <c r="RCW29" s="21"/>
      <c r="RCX29" s="21"/>
      <c r="RCY29" s="21"/>
      <c r="RCZ29" s="21"/>
      <c r="RDA29" s="21"/>
      <c r="RDB29" s="21"/>
      <c r="RDC29" s="21"/>
      <c r="RDD29" s="21"/>
      <c r="RDE29" s="21"/>
      <c r="RDF29" s="21"/>
      <c r="RDG29" s="21"/>
      <c r="RDH29" s="21"/>
      <c r="RDI29" s="21"/>
      <c r="RDJ29" s="21"/>
      <c r="RDK29" s="21"/>
      <c r="RDL29" s="21"/>
      <c r="RDM29" s="21"/>
      <c r="RDN29" s="21"/>
      <c r="RDO29" s="21"/>
      <c r="RDP29" s="21"/>
      <c r="RDQ29" s="21"/>
      <c r="RDR29" s="21"/>
      <c r="RDS29" s="21"/>
      <c r="RDT29" s="21"/>
      <c r="RDU29" s="21"/>
      <c r="RDV29" s="21"/>
      <c r="RDW29" s="21"/>
      <c r="RDX29" s="21"/>
      <c r="RDY29" s="21"/>
      <c r="RDZ29" s="21"/>
      <c r="REA29" s="21"/>
      <c r="REB29" s="21"/>
      <c r="REC29" s="21"/>
      <c r="RED29" s="21"/>
      <c r="REE29" s="21"/>
      <c r="REF29" s="21"/>
      <c r="REG29" s="21"/>
      <c r="REH29" s="21"/>
      <c r="REI29" s="21"/>
      <c r="REJ29" s="21"/>
      <c r="REK29" s="21"/>
      <c r="REL29" s="21"/>
      <c r="REM29" s="21"/>
      <c r="REN29" s="21"/>
      <c r="REO29" s="21"/>
      <c r="REP29" s="21"/>
      <c r="REQ29" s="21"/>
      <c r="RER29" s="21"/>
      <c r="RES29" s="21"/>
      <c r="RET29" s="21"/>
      <c r="REU29" s="21"/>
      <c r="REV29" s="21"/>
      <c r="REW29" s="21"/>
      <c r="REX29" s="21"/>
      <c r="REY29" s="21"/>
      <c r="REZ29" s="21"/>
      <c r="RFA29" s="21"/>
      <c r="RFB29" s="21"/>
      <c r="RFC29" s="21"/>
      <c r="RFD29" s="21"/>
      <c r="RFE29" s="21"/>
      <c r="RFF29" s="21"/>
      <c r="RFG29" s="21"/>
      <c r="RFH29" s="21"/>
      <c r="RFI29" s="21"/>
      <c r="RFJ29" s="21"/>
      <c r="RFK29" s="21"/>
      <c r="RFL29" s="21"/>
      <c r="RFM29" s="21"/>
      <c r="RFN29" s="21"/>
      <c r="RFO29" s="21"/>
      <c r="RFP29" s="21"/>
      <c r="RFQ29" s="21"/>
      <c r="RFR29" s="21"/>
      <c r="RFS29" s="21"/>
      <c r="RFT29" s="21"/>
      <c r="RFU29" s="21"/>
      <c r="RFV29" s="21"/>
      <c r="RFW29" s="21"/>
      <c r="RFX29" s="21"/>
      <c r="RFY29" s="21"/>
      <c r="RFZ29" s="21"/>
      <c r="RGA29" s="21"/>
      <c r="RGB29" s="21"/>
      <c r="RGC29" s="21"/>
      <c r="RGD29" s="21"/>
      <c r="RGE29" s="21"/>
      <c r="RGF29" s="21"/>
      <c r="RGG29" s="21"/>
      <c r="RGH29" s="21"/>
      <c r="RGI29" s="21"/>
      <c r="RGJ29" s="21"/>
      <c r="RGK29" s="21"/>
      <c r="RGL29" s="21"/>
      <c r="RGM29" s="21"/>
      <c r="RGN29" s="21"/>
      <c r="RGO29" s="21"/>
      <c r="RGP29" s="21"/>
      <c r="RGQ29" s="21"/>
      <c r="RGR29" s="21"/>
      <c r="RGS29" s="21"/>
      <c r="RGT29" s="21"/>
      <c r="RGU29" s="21"/>
      <c r="RGV29" s="21"/>
      <c r="RGW29" s="21"/>
      <c r="RGX29" s="21"/>
      <c r="RGY29" s="21"/>
      <c r="RGZ29" s="21"/>
      <c r="RHA29" s="21"/>
      <c r="RHB29" s="21"/>
      <c r="RHC29" s="21"/>
      <c r="RHD29" s="21"/>
      <c r="RHE29" s="21"/>
      <c r="RHF29" s="21"/>
      <c r="RHG29" s="21"/>
      <c r="RHH29" s="21"/>
      <c r="RHI29" s="21"/>
      <c r="RHJ29" s="21"/>
      <c r="RHK29" s="21"/>
      <c r="RHL29" s="21"/>
      <c r="RHM29" s="21"/>
      <c r="RHN29" s="21"/>
      <c r="RHO29" s="21"/>
      <c r="RHP29" s="21"/>
      <c r="RHQ29" s="21"/>
      <c r="RHR29" s="21"/>
      <c r="RHS29" s="21"/>
      <c r="RHT29" s="21"/>
      <c r="RHU29" s="21"/>
      <c r="RHV29" s="21"/>
      <c r="RHW29" s="21"/>
      <c r="RHX29" s="21"/>
      <c r="RHY29" s="21"/>
      <c r="RHZ29" s="21"/>
      <c r="RIA29" s="21"/>
      <c r="RIB29" s="21"/>
      <c r="RIC29" s="21"/>
      <c r="RID29" s="21"/>
      <c r="RIE29" s="21"/>
      <c r="RIF29" s="21"/>
      <c r="RIG29" s="21"/>
      <c r="RIH29" s="21"/>
      <c r="RII29" s="21"/>
      <c r="RIJ29" s="21"/>
      <c r="RIK29" s="21"/>
      <c r="RIL29" s="21"/>
      <c r="RIM29" s="21"/>
      <c r="RIN29" s="21"/>
      <c r="RIO29" s="21"/>
      <c r="RIP29" s="21"/>
      <c r="RIQ29" s="21"/>
      <c r="RIR29" s="21"/>
      <c r="RIS29" s="21"/>
      <c r="RIT29" s="21"/>
      <c r="RIU29" s="21"/>
      <c r="RIV29" s="21"/>
      <c r="RIW29" s="21"/>
      <c r="RIX29" s="21"/>
      <c r="RIY29" s="21"/>
      <c r="RIZ29" s="21"/>
      <c r="RJA29" s="21"/>
      <c r="RJB29" s="21"/>
      <c r="RJC29" s="21"/>
      <c r="RJD29" s="21"/>
      <c r="RJE29" s="21"/>
      <c r="RJF29" s="21"/>
      <c r="RJG29" s="21"/>
      <c r="RJH29" s="21"/>
      <c r="RJI29" s="21"/>
      <c r="RJJ29" s="21"/>
      <c r="RJK29" s="21"/>
      <c r="RJL29" s="21"/>
      <c r="RJM29" s="21"/>
      <c r="RJN29" s="21"/>
      <c r="RJO29" s="21"/>
      <c r="RJP29" s="21"/>
      <c r="RJQ29" s="21"/>
      <c r="RJR29" s="21"/>
      <c r="RJS29" s="21"/>
      <c r="RJT29" s="21"/>
      <c r="RJU29" s="21"/>
      <c r="RJV29" s="21"/>
      <c r="RJW29" s="21"/>
      <c r="RJX29" s="21"/>
      <c r="RJY29" s="21"/>
      <c r="RJZ29" s="21"/>
      <c r="RKA29" s="21"/>
      <c r="RKB29" s="21"/>
      <c r="RKC29" s="21"/>
      <c r="RKD29" s="21"/>
      <c r="RKE29" s="21"/>
      <c r="RKF29" s="21"/>
      <c r="RKG29" s="21"/>
      <c r="RKH29" s="21"/>
      <c r="RKI29" s="21"/>
      <c r="RKJ29" s="21"/>
      <c r="RKK29" s="21"/>
      <c r="RKL29" s="21"/>
      <c r="RKM29" s="21"/>
      <c r="RKN29" s="21"/>
      <c r="RKO29" s="21"/>
      <c r="RKP29" s="21"/>
      <c r="RKQ29" s="21"/>
      <c r="RKR29" s="21"/>
      <c r="RKS29" s="21"/>
      <c r="RKT29" s="21"/>
      <c r="RKU29" s="21"/>
      <c r="RKV29" s="21"/>
      <c r="RKW29" s="21"/>
      <c r="RKX29" s="21"/>
      <c r="RKY29" s="21"/>
      <c r="RKZ29" s="21"/>
      <c r="RLA29" s="21"/>
      <c r="RLB29" s="21"/>
      <c r="RLC29" s="21"/>
      <c r="RLD29" s="21"/>
      <c r="RLE29" s="21"/>
      <c r="RLF29" s="21"/>
      <c r="RLG29" s="21"/>
      <c r="RLH29" s="21"/>
      <c r="RLI29" s="21"/>
      <c r="RLJ29" s="21"/>
      <c r="RLK29" s="21"/>
      <c r="RLL29" s="21"/>
      <c r="RLM29" s="21"/>
      <c r="RLN29" s="21"/>
      <c r="RLO29" s="21"/>
      <c r="RLP29" s="21"/>
      <c r="RLQ29" s="21"/>
      <c r="RLR29" s="21"/>
      <c r="RLS29" s="21"/>
      <c r="RLT29" s="21"/>
      <c r="RLU29" s="21"/>
      <c r="RLV29" s="21"/>
      <c r="RLW29" s="21"/>
      <c r="RLX29" s="21"/>
      <c r="RLY29" s="21"/>
      <c r="RLZ29" s="21"/>
      <c r="RMA29" s="21"/>
      <c r="RMB29" s="21"/>
      <c r="RMC29" s="21"/>
      <c r="RMD29" s="21"/>
      <c r="RME29" s="21"/>
      <c r="RMF29" s="21"/>
      <c r="RMG29" s="21"/>
      <c r="RMH29" s="21"/>
      <c r="RMI29" s="21"/>
      <c r="RMJ29" s="21"/>
      <c r="RMK29" s="21"/>
      <c r="RML29" s="21"/>
      <c r="RMM29" s="21"/>
      <c r="RMN29" s="21"/>
      <c r="RMO29" s="21"/>
      <c r="RMP29" s="21"/>
      <c r="RMQ29" s="21"/>
      <c r="RMR29" s="21"/>
      <c r="RMS29" s="21"/>
      <c r="RMT29" s="21"/>
      <c r="RMU29" s="21"/>
      <c r="RMV29" s="21"/>
      <c r="RMW29" s="21"/>
      <c r="RMX29" s="21"/>
      <c r="RMY29" s="21"/>
      <c r="RMZ29" s="21"/>
      <c r="RNA29" s="21"/>
      <c r="RNB29" s="21"/>
      <c r="RNC29" s="21"/>
      <c r="RND29" s="21"/>
      <c r="RNE29" s="21"/>
      <c r="RNF29" s="21"/>
      <c r="RNG29" s="21"/>
      <c r="RNH29" s="21"/>
      <c r="RNI29" s="21"/>
      <c r="RNJ29" s="21"/>
      <c r="RNK29" s="21"/>
      <c r="RNL29" s="21"/>
      <c r="RNM29" s="21"/>
      <c r="RNN29" s="21"/>
      <c r="RNO29" s="21"/>
      <c r="RNP29" s="21"/>
      <c r="RNQ29" s="21"/>
      <c r="RNR29" s="21"/>
      <c r="RNS29" s="21"/>
      <c r="RNT29" s="21"/>
      <c r="RNU29" s="21"/>
      <c r="RNV29" s="21"/>
      <c r="RNW29" s="21"/>
      <c r="RNX29" s="21"/>
      <c r="RNY29" s="21"/>
      <c r="RNZ29" s="21"/>
      <c r="ROA29" s="21"/>
      <c r="ROB29" s="21"/>
      <c r="ROC29" s="21"/>
      <c r="ROD29" s="21"/>
      <c r="ROE29" s="21"/>
      <c r="ROF29" s="21"/>
      <c r="ROG29" s="21"/>
      <c r="ROH29" s="21"/>
      <c r="ROI29" s="21"/>
      <c r="ROJ29" s="21"/>
      <c r="ROK29" s="21"/>
      <c r="ROL29" s="21"/>
      <c r="ROM29" s="21"/>
      <c r="RON29" s="21"/>
      <c r="ROO29" s="21"/>
      <c r="ROP29" s="21"/>
      <c r="ROQ29" s="21"/>
      <c r="ROR29" s="21"/>
      <c r="ROS29" s="21"/>
      <c r="ROT29" s="21"/>
      <c r="ROU29" s="21"/>
      <c r="ROV29" s="21"/>
      <c r="ROW29" s="21"/>
      <c r="ROX29" s="21"/>
      <c r="ROY29" s="21"/>
      <c r="ROZ29" s="21"/>
      <c r="RPA29" s="21"/>
      <c r="RPB29" s="21"/>
      <c r="RPC29" s="21"/>
      <c r="RPD29" s="21"/>
      <c r="RPE29" s="21"/>
      <c r="RPF29" s="21"/>
      <c r="RPG29" s="21"/>
      <c r="RPH29" s="21"/>
      <c r="RPI29" s="21"/>
      <c r="RPJ29" s="21"/>
      <c r="RPK29" s="21"/>
      <c r="RPL29" s="21"/>
      <c r="RPM29" s="21"/>
      <c r="RPN29" s="21"/>
      <c r="RPO29" s="21"/>
      <c r="RPP29" s="21"/>
      <c r="RPQ29" s="21"/>
      <c r="RPR29" s="21"/>
      <c r="RPS29" s="21"/>
      <c r="RPT29" s="21"/>
      <c r="RPU29" s="21"/>
      <c r="RPV29" s="21"/>
      <c r="RPW29" s="21"/>
      <c r="RPX29" s="21"/>
      <c r="RPY29" s="21"/>
      <c r="RPZ29" s="21"/>
      <c r="RQA29" s="21"/>
      <c r="RQB29" s="21"/>
      <c r="RQC29" s="21"/>
      <c r="RQD29" s="21"/>
      <c r="RQE29" s="21"/>
      <c r="RQF29" s="21"/>
      <c r="RQG29" s="21"/>
      <c r="RQH29" s="21"/>
      <c r="RQI29" s="21"/>
      <c r="RQJ29" s="21"/>
      <c r="RQK29" s="21"/>
      <c r="RQL29" s="21"/>
      <c r="RQM29" s="21"/>
      <c r="RQN29" s="21"/>
      <c r="RQO29" s="21"/>
      <c r="RQP29" s="21"/>
      <c r="RQQ29" s="21"/>
      <c r="RQR29" s="21"/>
      <c r="RQS29" s="21"/>
      <c r="RQT29" s="21"/>
      <c r="RQU29" s="21"/>
      <c r="RQV29" s="21"/>
      <c r="RQW29" s="21"/>
      <c r="RQX29" s="21"/>
      <c r="RQY29" s="21"/>
      <c r="RQZ29" s="21"/>
      <c r="RRA29" s="21"/>
      <c r="RRB29" s="21"/>
      <c r="RRC29" s="21"/>
      <c r="RRD29" s="21"/>
      <c r="RRE29" s="21"/>
      <c r="RRF29" s="21"/>
      <c r="RRG29" s="21"/>
      <c r="RRH29" s="21"/>
      <c r="RRI29" s="21"/>
      <c r="RRJ29" s="21"/>
      <c r="RRK29" s="21"/>
      <c r="RRL29" s="21"/>
      <c r="RRM29" s="21"/>
      <c r="RRN29" s="21"/>
      <c r="RRO29" s="21"/>
      <c r="RRP29" s="21"/>
      <c r="RRQ29" s="21"/>
      <c r="RRR29" s="21"/>
      <c r="RRS29" s="21"/>
      <c r="RRT29" s="21"/>
      <c r="RRU29" s="21"/>
      <c r="RRV29" s="21"/>
      <c r="RRW29" s="21"/>
      <c r="RRX29" s="21"/>
      <c r="RRY29" s="21"/>
      <c r="RRZ29" s="21"/>
      <c r="RSA29" s="21"/>
      <c r="RSB29" s="21"/>
      <c r="RSC29" s="21"/>
      <c r="RSD29" s="21"/>
      <c r="RSE29" s="21"/>
      <c r="RSF29" s="21"/>
      <c r="RSG29" s="21"/>
      <c r="RSH29" s="21"/>
      <c r="RSI29" s="21"/>
      <c r="RSJ29" s="21"/>
      <c r="RSK29" s="21"/>
      <c r="RSL29" s="21"/>
      <c r="RSM29" s="21"/>
      <c r="RSN29" s="21"/>
      <c r="RSO29" s="21"/>
      <c r="RSP29" s="21"/>
      <c r="RSQ29" s="21"/>
      <c r="RSR29" s="21"/>
      <c r="RSS29" s="21"/>
      <c r="RST29" s="21"/>
      <c r="RSU29" s="21"/>
      <c r="RSV29" s="21"/>
      <c r="RSW29" s="21"/>
      <c r="RSX29" s="21"/>
      <c r="RSY29" s="21"/>
      <c r="RSZ29" s="21"/>
      <c r="RTA29" s="21"/>
      <c r="RTB29" s="21"/>
      <c r="RTC29" s="21"/>
      <c r="RTD29" s="21"/>
      <c r="RTE29" s="21"/>
      <c r="RTF29" s="21"/>
      <c r="RTG29" s="21"/>
      <c r="RTH29" s="21"/>
      <c r="RTI29" s="21"/>
      <c r="RTJ29" s="21"/>
      <c r="RTK29" s="21"/>
      <c r="RTL29" s="21"/>
      <c r="RTM29" s="21"/>
      <c r="RTN29" s="21"/>
      <c r="RTO29" s="21"/>
      <c r="RTP29" s="21"/>
      <c r="RTQ29" s="21"/>
      <c r="RTR29" s="21"/>
      <c r="RTS29" s="21"/>
      <c r="RTT29" s="21"/>
      <c r="RTU29" s="21"/>
      <c r="RTV29" s="21"/>
      <c r="RTW29" s="21"/>
      <c r="RTX29" s="21"/>
      <c r="RTY29" s="21"/>
      <c r="RTZ29" s="21"/>
      <c r="RUA29" s="21"/>
      <c r="RUB29" s="21"/>
      <c r="RUC29" s="21"/>
      <c r="RUD29" s="21"/>
      <c r="RUE29" s="21"/>
      <c r="RUF29" s="21"/>
      <c r="RUG29" s="21"/>
      <c r="RUH29" s="21"/>
      <c r="RUI29" s="21"/>
      <c r="RUJ29" s="21"/>
      <c r="RUK29" s="21"/>
      <c r="RUL29" s="21"/>
      <c r="RUM29" s="21"/>
      <c r="RUN29" s="21"/>
      <c r="RUO29" s="21"/>
      <c r="RUP29" s="21"/>
      <c r="RUQ29" s="21"/>
      <c r="RUR29" s="21"/>
      <c r="RUS29" s="21"/>
      <c r="RUT29" s="21"/>
      <c r="RUU29" s="21"/>
      <c r="RUV29" s="21"/>
      <c r="RUW29" s="21"/>
      <c r="RUX29" s="21"/>
      <c r="RUY29" s="21"/>
      <c r="RUZ29" s="21"/>
      <c r="RVA29" s="21"/>
      <c r="RVB29" s="21"/>
      <c r="RVC29" s="21"/>
      <c r="RVD29" s="21"/>
      <c r="RVE29" s="21"/>
      <c r="RVF29" s="21"/>
      <c r="RVG29" s="21"/>
      <c r="RVH29" s="21"/>
      <c r="RVI29" s="21"/>
      <c r="RVJ29" s="21"/>
      <c r="RVK29" s="21"/>
      <c r="RVL29" s="21"/>
      <c r="RVM29" s="21"/>
      <c r="RVN29" s="21"/>
      <c r="RVO29" s="21"/>
      <c r="RVP29" s="21"/>
      <c r="RVQ29" s="21"/>
      <c r="RVR29" s="21"/>
      <c r="RVS29" s="21"/>
      <c r="RVT29" s="21"/>
      <c r="RVU29" s="21"/>
      <c r="RVV29" s="21"/>
      <c r="RVW29" s="21"/>
      <c r="RVX29" s="21"/>
      <c r="RVY29" s="21"/>
      <c r="RVZ29" s="21"/>
      <c r="RWA29" s="21"/>
      <c r="RWB29" s="21"/>
      <c r="RWC29" s="21"/>
      <c r="RWD29" s="21"/>
      <c r="RWE29" s="21"/>
      <c r="RWF29" s="21"/>
      <c r="RWG29" s="21"/>
      <c r="RWH29" s="21"/>
      <c r="RWI29" s="21"/>
      <c r="RWJ29" s="21"/>
      <c r="RWK29" s="21"/>
      <c r="RWL29" s="21"/>
      <c r="RWM29" s="21"/>
      <c r="RWN29" s="21"/>
      <c r="RWO29" s="21"/>
      <c r="RWP29" s="21"/>
      <c r="RWQ29" s="21"/>
      <c r="RWR29" s="21"/>
      <c r="RWS29" s="21"/>
      <c r="RWT29" s="21"/>
      <c r="RWU29" s="21"/>
      <c r="RWV29" s="21"/>
      <c r="RWW29" s="21"/>
      <c r="RWX29" s="21"/>
      <c r="RWY29" s="21"/>
      <c r="RWZ29" s="21"/>
      <c r="RXA29" s="21"/>
      <c r="RXB29" s="21"/>
      <c r="RXC29" s="21"/>
      <c r="RXD29" s="21"/>
      <c r="RXE29" s="21"/>
      <c r="RXF29" s="21"/>
      <c r="RXG29" s="21"/>
      <c r="RXH29" s="21"/>
      <c r="RXI29" s="21"/>
      <c r="RXJ29" s="21"/>
      <c r="RXK29" s="21"/>
      <c r="RXL29" s="21"/>
      <c r="RXM29" s="21"/>
      <c r="RXN29" s="21"/>
      <c r="RXO29" s="21"/>
      <c r="RXP29" s="21"/>
      <c r="RXQ29" s="21"/>
      <c r="RXR29" s="21"/>
      <c r="RXS29" s="21"/>
      <c r="RXT29" s="21"/>
      <c r="RXU29" s="21"/>
      <c r="RXV29" s="21"/>
      <c r="RXW29" s="21"/>
      <c r="RXX29" s="21"/>
      <c r="RXY29" s="21"/>
      <c r="RXZ29" s="21"/>
      <c r="RYA29" s="21"/>
      <c r="RYB29" s="21"/>
      <c r="RYC29" s="21"/>
      <c r="RYD29" s="21"/>
      <c r="RYE29" s="21"/>
      <c r="RYF29" s="21"/>
      <c r="RYG29" s="21"/>
      <c r="RYH29" s="21"/>
      <c r="RYI29" s="21"/>
      <c r="RYJ29" s="21"/>
      <c r="RYK29" s="21"/>
      <c r="RYL29" s="21"/>
      <c r="RYM29" s="21"/>
      <c r="RYN29" s="21"/>
      <c r="RYO29" s="21"/>
      <c r="RYP29" s="21"/>
      <c r="RYQ29" s="21"/>
      <c r="RYR29" s="21"/>
      <c r="RYS29" s="21"/>
      <c r="RYT29" s="21"/>
      <c r="RYU29" s="21"/>
      <c r="RYV29" s="21"/>
      <c r="RYW29" s="21"/>
      <c r="RYX29" s="21"/>
      <c r="RYY29" s="21"/>
      <c r="RYZ29" s="21"/>
      <c r="RZA29" s="21"/>
      <c r="RZB29" s="21"/>
      <c r="RZC29" s="21"/>
      <c r="RZD29" s="21"/>
      <c r="RZE29" s="21"/>
      <c r="RZF29" s="21"/>
      <c r="RZG29" s="21"/>
      <c r="RZH29" s="21"/>
      <c r="RZI29" s="21"/>
      <c r="RZJ29" s="21"/>
      <c r="RZK29" s="21"/>
      <c r="RZL29" s="21"/>
      <c r="RZM29" s="21"/>
      <c r="RZN29" s="21"/>
      <c r="RZO29" s="21"/>
      <c r="RZP29" s="21"/>
      <c r="RZQ29" s="21"/>
      <c r="RZR29" s="21"/>
      <c r="RZS29" s="21"/>
      <c r="RZT29" s="21"/>
      <c r="RZU29" s="21"/>
      <c r="RZV29" s="21"/>
      <c r="RZW29" s="21"/>
      <c r="RZX29" s="21"/>
      <c r="RZY29" s="21"/>
      <c r="RZZ29" s="21"/>
      <c r="SAA29" s="21"/>
      <c r="SAB29" s="21"/>
      <c r="SAC29" s="21"/>
      <c r="SAD29" s="21"/>
      <c r="SAE29" s="21"/>
      <c r="SAF29" s="21"/>
      <c r="SAG29" s="21"/>
      <c r="SAH29" s="21"/>
      <c r="SAI29" s="21"/>
      <c r="SAJ29" s="21"/>
      <c r="SAK29" s="21"/>
      <c r="SAL29" s="21"/>
      <c r="SAM29" s="21"/>
      <c r="SAN29" s="21"/>
      <c r="SAO29" s="21"/>
      <c r="SAP29" s="21"/>
      <c r="SAQ29" s="21"/>
      <c r="SAR29" s="21"/>
      <c r="SAS29" s="21"/>
      <c r="SAT29" s="21"/>
      <c r="SAU29" s="21"/>
      <c r="SAV29" s="21"/>
      <c r="SAW29" s="21"/>
      <c r="SAX29" s="21"/>
      <c r="SAY29" s="21"/>
      <c r="SAZ29" s="21"/>
      <c r="SBA29" s="21"/>
      <c r="SBB29" s="21"/>
      <c r="SBC29" s="21"/>
      <c r="SBD29" s="21"/>
      <c r="SBE29" s="21"/>
      <c r="SBF29" s="21"/>
      <c r="SBG29" s="21"/>
      <c r="SBH29" s="21"/>
      <c r="SBI29" s="21"/>
      <c r="SBJ29" s="21"/>
      <c r="SBK29" s="21"/>
      <c r="SBL29" s="21"/>
      <c r="SBM29" s="21"/>
      <c r="SBN29" s="21"/>
      <c r="SBO29" s="21"/>
      <c r="SBP29" s="21"/>
      <c r="SBQ29" s="21"/>
      <c r="SBR29" s="21"/>
      <c r="SBS29" s="21"/>
      <c r="SBT29" s="21"/>
      <c r="SBU29" s="21"/>
      <c r="SBV29" s="21"/>
      <c r="SBW29" s="21"/>
      <c r="SBX29" s="21"/>
      <c r="SBY29" s="21"/>
      <c r="SBZ29" s="21"/>
      <c r="SCA29" s="21"/>
      <c r="SCB29" s="21"/>
      <c r="SCC29" s="21"/>
      <c r="SCD29" s="21"/>
      <c r="SCE29" s="21"/>
      <c r="SCF29" s="21"/>
      <c r="SCG29" s="21"/>
      <c r="SCH29" s="21"/>
      <c r="SCI29" s="21"/>
      <c r="SCJ29" s="21"/>
      <c r="SCK29" s="21"/>
      <c r="SCL29" s="21"/>
      <c r="SCM29" s="21"/>
      <c r="SCN29" s="21"/>
      <c r="SCO29" s="21"/>
      <c r="SCP29" s="21"/>
      <c r="SCQ29" s="21"/>
      <c r="SCR29" s="21"/>
      <c r="SCS29" s="21"/>
      <c r="SCT29" s="21"/>
      <c r="SCU29" s="21"/>
      <c r="SCV29" s="21"/>
      <c r="SCW29" s="21"/>
      <c r="SCX29" s="21"/>
      <c r="SCY29" s="21"/>
      <c r="SCZ29" s="21"/>
      <c r="SDA29" s="21"/>
      <c r="SDB29" s="21"/>
      <c r="SDC29" s="21"/>
      <c r="SDD29" s="21"/>
      <c r="SDE29" s="21"/>
      <c r="SDF29" s="21"/>
      <c r="SDG29" s="21"/>
      <c r="SDH29" s="21"/>
      <c r="SDI29" s="21"/>
      <c r="SDJ29" s="21"/>
      <c r="SDK29" s="21"/>
      <c r="SDL29" s="21"/>
      <c r="SDM29" s="21"/>
      <c r="SDN29" s="21"/>
      <c r="SDO29" s="21"/>
      <c r="SDP29" s="21"/>
      <c r="SDQ29" s="21"/>
      <c r="SDR29" s="21"/>
      <c r="SDS29" s="21"/>
      <c r="SDT29" s="21"/>
      <c r="SDU29" s="21"/>
      <c r="SDV29" s="21"/>
      <c r="SDW29" s="21"/>
      <c r="SDX29" s="21"/>
      <c r="SDY29" s="21"/>
      <c r="SDZ29" s="21"/>
      <c r="SEA29" s="21"/>
      <c r="SEB29" s="21"/>
      <c r="SEC29" s="21"/>
      <c r="SED29" s="21"/>
      <c r="SEE29" s="21"/>
      <c r="SEF29" s="21"/>
      <c r="SEG29" s="21"/>
      <c r="SEH29" s="21"/>
      <c r="SEI29" s="21"/>
      <c r="SEJ29" s="21"/>
      <c r="SEK29" s="21"/>
      <c r="SEL29" s="21"/>
      <c r="SEM29" s="21"/>
      <c r="SEN29" s="21"/>
      <c r="SEO29" s="21"/>
      <c r="SEP29" s="21"/>
      <c r="SEQ29" s="21"/>
      <c r="SER29" s="21"/>
      <c r="SES29" s="21"/>
      <c r="SET29" s="21"/>
      <c r="SEU29" s="21"/>
      <c r="SEV29" s="21"/>
      <c r="SEW29" s="21"/>
      <c r="SEX29" s="21"/>
      <c r="SEY29" s="21"/>
      <c r="SEZ29" s="21"/>
      <c r="SFA29" s="21"/>
      <c r="SFB29" s="21"/>
      <c r="SFC29" s="21"/>
      <c r="SFD29" s="21"/>
      <c r="SFE29" s="21"/>
      <c r="SFF29" s="21"/>
      <c r="SFG29" s="21"/>
      <c r="SFH29" s="21"/>
      <c r="SFI29" s="21"/>
      <c r="SFJ29" s="21"/>
      <c r="SFK29" s="21"/>
      <c r="SFL29" s="21"/>
      <c r="SFM29" s="21"/>
      <c r="SFN29" s="21"/>
      <c r="SFO29" s="21"/>
      <c r="SFP29" s="21"/>
      <c r="SFQ29" s="21"/>
      <c r="SFR29" s="21"/>
      <c r="SFS29" s="21"/>
      <c r="SFT29" s="21"/>
      <c r="SFU29" s="21"/>
      <c r="SFV29" s="21"/>
      <c r="SFW29" s="21"/>
      <c r="SFX29" s="21"/>
      <c r="SFY29" s="21"/>
      <c r="SFZ29" s="21"/>
      <c r="SGA29" s="21"/>
      <c r="SGB29" s="21"/>
      <c r="SGC29" s="21"/>
      <c r="SGD29" s="21"/>
      <c r="SGE29" s="21"/>
      <c r="SGF29" s="21"/>
      <c r="SGG29" s="21"/>
      <c r="SGH29" s="21"/>
      <c r="SGI29" s="21"/>
      <c r="SGJ29" s="21"/>
      <c r="SGK29" s="21"/>
      <c r="SGL29" s="21"/>
      <c r="SGM29" s="21"/>
      <c r="SGN29" s="21"/>
      <c r="SGO29" s="21"/>
      <c r="SGP29" s="21"/>
      <c r="SGQ29" s="21"/>
      <c r="SGR29" s="21"/>
      <c r="SGS29" s="21"/>
      <c r="SGT29" s="21"/>
      <c r="SGU29" s="21"/>
      <c r="SGV29" s="21"/>
      <c r="SGW29" s="21"/>
      <c r="SGX29" s="21"/>
      <c r="SGY29" s="21"/>
      <c r="SGZ29" s="21"/>
      <c r="SHA29" s="21"/>
      <c r="SHB29" s="21"/>
      <c r="SHC29" s="21"/>
      <c r="SHD29" s="21"/>
      <c r="SHE29" s="21"/>
      <c r="SHF29" s="21"/>
      <c r="SHG29" s="21"/>
      <c r="SHH29" s="21"/>
      <c r="SHI29" s="21"/>
      <c r="SHJ29" s="21"/>
      <c r="SHK29" s="21"/>
      <c r="SHL29" s="21"/>
      <c r="SHM29" s="21"/>
      <c r="SHN29" s="21"/>
      <c r="SHO29" s="21"/>
      <c r="SHP29" s="21"/>
      <c r="SHQ29" s="21"/>
      <c r="SHR29" s="21"/>
      <c r="SHS29" s="21"/>
      <c r="SHT29" s="21"/>
      <c r="SHU29" s="21"/>
      <c r="SHV29" s="21"/>
      <c r="SHW29" s="21"/>
      <c r="SHX29" s="21"/>
      <c r="SHY29" s="21"/>
      <c r="SHZ29" s="21"/>
      <c r="SIA29" s="21"/>
      <c r="SIB29" s="21"/>
      <c r="SIC29" s="21"/>
      <c r="SID29" s="21"/>
      <c r="SIE29" s="21"/>
      <c r="SIF29" s="21"/>
      <c r="SIG29" s="21"/>
      <c r="SIH29" s="21"/>
      <c r="SII29" s="21"/>
      <c r="SIJ29" s="21"/>
      <c r="SIK29" s="21"/>
      <c r="SIL29" s="21"/>
      <c r="SIM29" s="21"/>
      <c r="SIN29" s="21"/>
      <c r="SIO29" s="21"/>
      <c r="SIP29" s="21"/>
      <c r="SIQ29" s="21"/>
      <c r="SIR29" s="21"/>
      <c r="SIS29" s="21"/>
      <c r="SIT29" s="21"/>
      <c r="SIU29" s="21"/>
      <c r="SIV29" s="21"/>
      <c r="SIW29" s="21"/>
      <c r="SIX29" s="21"/>
      <c r="SIY29" s="21"/>
      <c r="SIZ29" s="21"/>
      <c r="SJA29" s="21"/>
      <c r="SJB29" s="21"/>
      <c r="SJC29" s="21"/>
      <c r="SJD29" s="21"/>
      <c r="SJE29" s="21"/>
      <c r="SJF29" s="21"/>
      <c r="SJG29" s="21"/>
      <c r="SJH29" s="21"/>
      <c r="SJI29" s="21"/>
      <c r="SJJ29" s="21"/>
      <c r="SJK29" s="21"/>
      <c r="SJL29" s="21"/>
      <c r="SJM29" s="21"/>
      <c r="SJN29" s="21"/>
      <c r="SJO29" s="21"/>
      <c r="SJP29" s="21"/>
      <c r="SJQ29" s="21"/>
      <c r="SJR29" s="21"/>
      <c r="SJS29" s="21"/>
      <c r="SJT29" s="21"/>
      <c r="SJU29" s="21"/>
      <c r="SJV29" s="21"/>
      <c r="SJW29" s="21"/>
      <c r="SJX29" s="21"/>
      <c r="SJY29" s="21"/>
      <c r="SJZ29" s="21"/>
      <c r="SKA29" s="21"/>
      <c r="SKB29" s="21"/>
      <c r="SKC29" s="21"/>
      <c r="SKD29" s="21"/>
      <c r="SKE29" s="21"/>
      <c r="SKF29" s="21"/>
      <c r="SKG29" s="21"/>
      <c r="SKH29" s="21"/>
      <c r="SKI29" s="21"/>
      <c r="SKJ29" s="21"/>
      <c r="SKK29" s="21"/>
      <c r="SKL29" s="21"/>
      <c r="SKM29" s="21"/>
      <c r="SKN29" s="21"/>
      <c r="SKO29" s="21"/>
      <c r="SKP29" s="21"/>
      <c r="SKQ29" s="21"/>
      <c r="SKR29" s="21"/>
      <c r="SKS29" s="21"/>
      <c r="SKT29" s="21"/>
      <c r="SKU29" s="21"/>
      <c r="SKV29" s="21"/>
      <c r="SKW29" s="21"/>
      <c r="SKX29" s="21"/>
      <c r="SKY29" s="21"/>
      <c r="SKZ29" s="21"/>
      <c r="SLA29" s="21"/>
      <c r="SLB29" s="21"/>
      <c r="SLC29" s="21"/>
      <c r="SLD29" s="21"/>
      <c r="SLE29" s="21"/>
      <c r="SLF29" s="21"/>
      <c r="SLG29" s="21"/>
      <c r="SLH29" s="21"/>
      <c r="SLI29" s="21"/>
      <c r="SLJ29" s="21"/>
      <c r="SLK29" s="21"/>
      <c r="SLL29" s="21"/>
      <c r="SLM29" s="21"/>
      <c r="SLN29" s="21"/>
      <c r="SLO29" s="21"/>
      <c r="SLP29" s="21"/>
      <c r="SLQ29" s="21"/>
      <c r="SLR29" s="21"/>
      <c r="SLS29" s="21"/>
      <c r="SLT29" s="21"/>
      <c r="SLU29" s="21"/>
      <c r="SLV29" s="21"/>
      <c r="SLW29" s="21"/>
      <c r="SLX29" s="21"/>
      <c r="SLY29" s="21"/>
      <c r="SLZ29" s="21"/>
      <c r="SMA29" s="21"/>
      <c r="SMB29" s="21"/>
      <c r="SMC29" s="21"/>
      <c r="SMD29" s="21"/>
      <c r="SME29" s="21"/>
      <c r="SMF29" s="21"/>
      <c r="SMG29" s="21"/>
      <c r="SMH29" s="21"/>
      <c r="SMI29" s="21"/>
      <c r="SMJ29" s="21"/>
      <c r="SMK29" s="21"/>
      <c r="SML29" s="21"/>
      <c r="SMM29" s="21"/>
      <c r="SMN29" s="21"/>
      <c r="SMO29" s="21"/>
      <c r="SMP29" s="21"/>
      <c r="SMQ29" s="21"/>
      <c r="SMR29" s="21"/>
      <c r="SMS29" s="21"/>
      <c r="SMT29" s="21"/>
      <c r="SMU29" s="21"/>
      <c r="SMV29" s="21"/>
      <c r="SMW29" s="21"/>
      <c r="SMX29" s="21"/>
      <c r="SMY29" s="21"/>
      <c r="SMZ29" s="21"/>
      <c r="SNA29" s="21"/>
      <c r="SNB29" s="21"/>
      <c r="SNC29" s="21"/>
      <c r="SND29" s="21"/>
      <c r="SNE29" s="21"/>
      <c r="SNF29" s="21"/>
      <c r="SNG29" s="21"/>
      <c r="SNH29" s="21"/>
      <c r="SNI29" s="21"/>
      <c r="SNJ29" s="21"/>
      <c r="SNK29" s="21"/>
      <c r="SNL29" s="21"/>
      <c r="SNM29" s="21"/>
      <c r="SNN29" s="21"/>
      <c r="SNO29" s="21"/>
      <c r="SNP29" s="21"/>
      <c r="SNQ29" s="21"/>
      <c r="SNR29" s="21"/>
      <c r="SNS29" s="21"/>
      <c r="SNT29" s="21"/>
      <c r="SNU29" s="21"/>
      <c r="SNV29" s="21"/>
      <c r="SNW29" s="21"/>
      <c r="SNX29" s="21"/>
      <c r="SNY29" s="21"/>
      <c r="SNZ29" s="21"/>
      <c r="SOA29" s="21"/>
      <c r="SOB29" s="21"/>
      <c r="SOC29" s="21"/>
      <c r="SOD29" s="21"/>
      <c r="SOE29" s="21"/>
      <c r="SOF29" s="21"/>
      <c r="SOG29" s="21"/>
      <c r="SOH29" s="21"/>
      <c r="SOI29" s="21"/>
      <c r="SOJ29" s="21"/>
      <c r="SOK29" s="21"/>
      <c r="SOL29" s="21"/>
      <c r="SOM29" s="21"/>
      <c r="SON29" s="21"/>
      <c r="SOO29" s="21"/>
      <c r="SOP29" s="21"/>
      <c r="SOQ29" s="21"/>
      <c r="SOR29" s="21"/>
      <c r="SOS29" s="21"/>
      <c r="SOT29" s="21"/>
      <c r="SOU29" s="21"/>
      <c r="SOV29" s="21"/>
      <c r="SOW29" s="21"/>
      <c r="SOX29" s="21"/>
      <c r="SOY29" s="21"/>
      <c r="SOZ29" s="21"/>
      <c r="SPA29" s="21"/>
      <c r="SPB29" s="21"/>
      <c r="SPC29" s="21"/>
      <c r="SPD29" s="21"/>
      <c r="SPE29" s="21"/>
      <c r="SPF29" s="21"/>
      <c r="SPG29" s="21"/>
      <c r="SPH29" s="21"/>
      <c r="SPI29" s="21"/>
      <c r="SPJ29" s="21"/>
      <c r="SPK29" s="21"/>
      <c r="SPL29" s="21"/>
      <c r="SPM29" s="21"/>
      <c r="SPN29" s="21"/>
      <c r="SPO29" s="21"/>
      <c r="SPP29" s="21"/>
      <c r="SPQ29" s="21"/>
      <c r="SPR29" s="21"/>
      <c r="SPS29" s="21"/>
      <c r="SPT29" s="21"/>
      <c r="SPU29" s="21"/>
      <c r="SPV29" s="21"/>
      <c r="SPW29" s="21"/>
      <c r="SPX29" s="21"/>
      <c r="SPY29" s="21"/>
      <c r="SPZ29" s="21"/>
      <c r="SQA29" s="21"/>
      <c r="SQB29" s="21"/>
      <c r="SQC29" s="21"/>
      <c r="SQD29" s="21"/>
      <c r="SQE29" s="21"/>
      <c r="SQF29" s="21"/>
      <c r="SQG29" s="21"/>
      <c r="SQH29" s="21"/>
      <c r="SQI29" s="21"/>
      <c r="SQJ29" s="21"/>
      <c r="SQK29" s="21"/>
      <c r="SQL29" s="21"/>
      <c r="SQM29" s="21"/>
      <c r="SQN29" s="21"/>
      <c r="SQO29" s="21"/>
      <c r="SQP29" s="21"/>
      <c r="SQQ29" s="21"/>
      <c r="SQR29" s="21"/>
      <c r="SQS29" s="21"/>
      <c r="SQT29" s="21"/>
      <c r="SQU29" s="21"/>
      <c r="SQV29" s="21"/>
      <c r="SQW29" s="21"/>
      <c r="SQX29" s="21"/>
      <c r="SQY29" s="21"/>
      <c r="SQZ29" s="21"/>
      <c r="SRA29" s="21"/>
      <c r="SRB29" s="21"/>
      <c r="SRC29" s="21"/>
      <c r="SRD29" s="21"/>
      <c r="SRE29" s="21"/>
      <c r="SRF29" s="21"/>
      <c r="SRG29" s="21"/>
      <c r="SRH29" s="21"/>
      <c r="SRI29" s="21"/>
      <c r="SRJ29" s="21"/>
      <c r="SRK29" s="21"/>
      <c r="SRL29" s="21"/>
      <c r="SRM29" s="21"/>
      <c r="SRN29" s="21"/>
      <c r="SRO29" s="21"/>
      <c r="SRP29" s="21"/>
      <c r="SRQ29" s="21"/>
      <c r="SRR29" s="21"/>
      <c r="SRS29" s="21"/>
      <c r="SRT29" s="21"/>
      <c r="SRU29" s="21"/>
      <c r="SRV29" s="21"/>
      <c r="SRW29" s="21"/>
      <c r="SRX29" s="21"/>
      <c r="SRY29" s="21"/>
      <c r="SRZ29" s="21"/>
      <c r="SSA29" s="21"/>
      <c r="SSB29" s="21"/>
      <c r="SSC29" s="21"/>
      <c r="SSD29" s="21"/>
      <c r="SSE29" s="21"/>
      <c r="SSF29" s="21"/>
      <c r="SSG29" s="21"/>
      <c r="SSH29" s="21"/>
      <c r="SSI29" s="21"/>
      <c r="SSJ29" s="21"/>
      <c r="SSK29" s="21"/>
      <c r="SSL29" s="21"/>
      <c r="SSM29" s="21"/>
      <c r="SSN29" s="21"/>
      <c r="SSO29" s="21"/>
      <c r="SSP29" s="21"/>
      <c r="SSQ29" s="21"/>
      <c r="SSR29" s="21"/>
      <c r="SSS29" s="21"/>
      <c r="SST29" s="21"/>
      <c r="SSU29" s="21"/>
      <c r="SSV29" s="21"/>
      <c r="SSW29" s="21"/>
      <c r="SSX29" s="21"/>
      <c r="SSY29" s="21"/>
      <c r="SSZ29" s="21"/>
      <c r="STA29" s="21"/>
      <c r="STB29" s="21"/>
      <c r="STC29" s="21"/>
      <c r="STD29" s="21"/>
      <c r="STE29" s="21"/>
      <c r="STF29" s="21"/>
      <c r="STG29" s="21"/>
      <c r="STH29" s="21"/>
      <c r="STI29" s="21"/>
      <c r="STJ29" s="21"/>
      <c r="STK29" s="21"/>
      <c r="STL29" s="21"/>
      <c r="STM29" s="21"/>
      <c r="STN29" s="21"/>
      <c r="STO29" s="21"/>
      <c r="STP29" s="21"/>
      <c r="STQ29" s="21"/>
      <c r="STR29" s="21"/>
      <c r="STS29" s="21"/>
      <c r="STT29" s="21"/>
      <c r="STU29" s="21"/>
      <c r="STV29" s="21"/>
      <c r="STW29" s="21"/>
      <c r="STX29" s="21"/>
      <c r="STY29" s="21"/>
      <c r="STZ29" s="21"/>
      <c r="SUA29" s="21"/>
      <c r="SUB29" s="21"/>
      <c r="SUC29" s="21"/>
      <c r="SUD29" s="21"/>
      <c r="SUE29" s="21"/>
      <c r="SUF29" s="21"/>
      <c r="SUG29" s="21"/>
      <c r="SUH29" s="21"/>
      <c r="SUI29" s="21"/>
      <c r="SUJ29" s="21"/>
      <c r="SUK29" s="21"/>
      <c r="SUL29" s="21"/>
      <c r="SUM29" s="21"/>
      <c r="SUN29" s="21"/>
      <c r="SUO29" s="21"/>
      <c r="SUP29" s="21"/>
      <c r="SUQ29" s="21"/>
      <c r="SUR29" s="21"/>
      <c r="SUS29" s="21"/>
      <c r="SUT29" s="21"/>
      <c r="SUU29" s="21"/>
      <c r="SUV29" s="21"/>
      <c r="SUW29" s="21"/>
      <c r="SUX29" s="21"/>
      <c r="SUY29" s="21"/>
      <c r="SUZ29" s="21"/>
      <c r="SVA29" s="21"/>
      <c r="SVB29" s="21"/>
      <c r="SVC29" s="21"/>
      <c r="SVD29" s="21"/>
      <c r="SVE29" s="21"/>
      <c r="SVF29" s="21"/>
      <c r="SVG29" s="21"/>
      <c r="SVH29" s="21"/>
      <c r="SVI29" s="21"/>
      <c r="SVJ29" s="21"/>
      <c r="SVK29" s="21"/>
      <c r="SVL29" s="21"/>
      <c r="SVM29" s="21"/>
      <c r="SVN29" s="21"/>
      <c r="SVO29" s="21"/>
      <c r="SVP29" s="21"/>
      <c r="SVQ29" s="21"/>
      <c r="SVR29" s="21"/>
      <c r="SVS29" s="21"/>
      <c r="SVT29" s="21"/>
      <c r="SVU29" s="21"/>
      <c r="SVV29" s="21"/>
      <c r="SVW29" s="21"/>
      <c r="SVX29" s="21"/>
      <c r="SVY29" s="21"/>
      <c r="SVZ29" s="21"/>
      <c r="SWA29" s="21"/>
      <c r="SWB29" s="21"/>
      <c r="SWC29" s="21"/>
      <c r="SWD29" s="21"/>
      <c r="SWE29" s="21"/>
      <c r="SWF29" s="21"/>
      <c r="SWG29" s="21"/>
      <c r="SWH29" s="21"/>
      <c r="SWI29" s="21"/>
      <c r="SWJ29" s="21"/>
      <c r="SWK29" s="21"/>
      <c r="SWL29" s="21"/>
      <c r="SWM29" s="21"/>
      <c r="SWN29" s="21"/>
      <c r="SWO29" s="21"/>
      <c r="SWP29" s="21"/>
      <c r="SWQ29" s="21"/>
      <c r="SWR29" s="21"/>
      <c r="SWS29" s="21"/>
      <c r="SWT29" s="21"/>
      <c r="SWU29" s="21"/>
      <c r="SWV29" s="21"/>
      <c r="SWW29" s="21"/>
      <c r="SWX29" s="21"/>
      <c r="SWY29" s="21"/>
      <c r="SWZ29" s="21"/>
      <c r="SXA29" s="21"/>
      <c r="SXB29" s="21"/>
      <c r="SXC29" s="21"/>
      <c r="SXD29" s="21"/>
      <c r="SXE29" s="21"/>
      <c r="SXF29" s="21"/>
      <c r="SXG29" s="21"/>
      <c r="SXH29" s="21"/>
      <c r="SXI29" s="21"/>
      <c r="SXJ29" s="21"/>
      <c r="SXK29" s="21"/>
      <c r="SXL29" s="21"/>
      <c r="SXM29" s="21"/>
      <c r="SXN29" s="21"/>
      <c r="SXO29" s="21"/>
      <c r="SXP29" s="21"/>
      <c r="SXQ29" s="21"/>
      <c r="SXR29" s="21"/>
      <c r="SXS29" s="21"/>
      <c r="SXT29" s="21"/>
      <c r="SXU29" s="21"/>
      <c r="SXV29" s="21"/>
      <c r="SXW29" s="21"/>
      <c r="SXX29" s="21"/>
      <c r="SXY29" s="21"/>
      <c r="SXZ29" s="21"/>
      <c r="SYA29" s="21"/>
      <c r="SYB29" s="21"/>
      <c r="SYC29" s="21"/>
      <c r="SYD29" s="21"/>
      <c r="SYE29" s="21"/>
      <c r="SYF29" s="21"/>
      <c r="SYG29" s="21"/>
      <c r="SYH29" s="21"/>
      <c r="SYI29" s="21"/>
      <c r="SYJ29" s="21"/>
      <c r="SYK29" s="21"/>
      <c r="SYL29" s="21"/>
      <c r="SYM29" s="21"/>
      <c r="SYN29" s="21"/>
      <c r="SYO29" s="21"/>
      <c r="SYP29" s="21"/>
      <c r="SYQ29" s="21"/>
      <c r="SYR29" s="21"/>
      <c r="SYS29" s="21"/>
      <c r="SYT29" s="21"/>
      <c r="SYU29" s="21"/>
      <c r="SYV29" s="21"/>
      <c r="SYW29" s="21"/>
      <c r="SYX29" s="21"/>
      <c r="SYY29" s="21"/>
      <c r="SYZ29" s="21"/>
      <c r="SZA29" s="21"/>
      <c r="SZB29" s="21"/>
      <c r="SZC29" s="21"/>
      <c r="SZD29" s="21"/>
      <c r="SZE29" s="21"/>
      <c r="SZF29" s="21"/>
      <c r="SZG29" s="21"/>
      <c r="SZH29" s="21"/>
      <c r="SZI29" s="21"/>
      <c r="SZJ29" s="21"/>
      <c r="SZK29" s="21"/>
      <c r="SZL29" s="21"/>
      <c r="SZM29" s="21"/>
      <c r="SZN29" s="21"/>
      <c r="SZO29" s="21"/>
      <c r="SZP29" s="21"/>
      <c r="SZQ29" s="21"/>
      <c r="SZR29" s="21"/>
      <c r="SZS29" s="21"/>
      <c r="SZT29" s="21"/>
      <c r="SZU29" s="21"/>
      <c r="SZV29" s="21"/>
      <c r="SZW29" s="21"/>
      <c r="SZX29" s="21"/>
      <c r="SZY29" s="21"/>
      <c r="SZZ29" s="21"/>
      <c r="TAA29" s="21"/>
      <c r="TAB29" s="21"/>
      <c r="TAC29" s="21"/>
      <c r="TAD29" s="21"/>
      <c r="TAE29" s="21"/>
      <c r="TAF29" s="21"/>
      <c r="TAG29" s="21"/>
      <c r="TAH29" s="21"/>
      <c r="TAI29" s="21"/>
      <c r="TAJ29" s="21"/>
      <c r="TAK29" s="21"/>
      <c r="TAL29" s="21"/>
      <c r="TAM29" s="21"/>
      <c r="TAN29" s="21"/>
      <c r="TAO29" s="21"/>
      <c r="TAP29" s="21"/>
      <c r="TAQ29" s="21"/>
      <c r="TAR29" s="21"/>
      <c r="TAS29" s="21"/>
      <c r="TAT29" s="21"/>
      <c r="TAU29" s="21"/>
      <c r="TAV29" s="21"/>
      <c r="TAW29" s="21"/>
      <c r="TAX29" s="21"/>
      <c r="TAY29" s="21"/>
      <c r="TAZ29" s="21"/>
      <c r="TBA29" s="21"/>
      <c r="TBB29" s="21"/>
      <c r="TBC29" s="21"/>
      <c r="TBD29" s="21"/>
      <c r="TBE29" s="21"/>
      <c r="TBF29" s="21"/>
      <c r="TBG29" s="21"/>
      <c r="TBH29" s="21"/>
      <c r="TBI29" s="21"/>
      <c r="TBJ29" s="21"/>
      <c r="TBK29" s="21"/>
      <c r="TBL29" s="21"/>
      <c r="TBM29" s="21"/>
      <c r="TBN29" s="21"/>
      <c r="TBO29" s="21"/>
      <c r="TBP29" s="21"/>
      <c r="TBQ29" s="21"/>
      <c r="TBR29" s="21"/>
      <c r="TBS29" s="21"/>
      <c r="TBT29" s="21"/>
      <c r="TBU29" s="21"/>
      <c r="TBV29" s="21"/>
      <c r="TBW29" s="21"/>
      <c r="TBX29" s="21"/>
      <c r="TBY29" s="21"/>
      <c r="TBZ29" s="21"/>
      <c r="TCA29" s="21"/>
      <c r="TCB29" s="21"/>
      <c r="TCC29" s="21"/>
      <c r="TCD29" s="21"/>
      <c r="TCE29" s="21"/>
      <c r="TCF29" s="21"/>
      <c r="TCG29" s="21"/>
      <c r="TCH29" s="21"/>
      <c r="TCI29" s="21"/>
      <c r="TCJ29" s="21"/>
      <c r="TCK29" s="21"/>
      <c r="TCL29" s="21"/>
      <c r="TCM29" s="21"/>
      <c r="TCN29" s="21"/>
      <c r="TCO29" s="21"/>
      <c r="TCP29" s="21"/>
      <c r="TCQ29" s="21"/>
      <c r="TCR29" s="21"/>
      <c r="TCS29" s="21"/>
      <c r="TCT29" s="21"/>
      <c r="TCU29" s="21"/>
      <c r="TCV29" s="21"/>
      <c r="TCW29" s="21"/>
      <c r="TCX29" s="21"/>
      <c r="TCY29" s="21"/>
      <c r="TCZ29" s="21"/>
      <c r="TDA29" s="21"/>
      <c r="TDB29" s="21"/>
      <c r="TDC29" s="21"/>
      <c r="TDD29" s="21"/>
      <c r="TDE29" s="21"/>
      <c r="TDF29" s="21"/>
      <c r="TDG29" s="21"/>
      <c r="TDH29" s="21"/>
      <c r="TDI29" s="21"/>
      <c r="TDJ29" s="21"/>
      <c r="TDK29" s="21"/>
      <c r="TDL29" s="21"/>
      <c r="TDM29" s="21"/>
      <c r="TDN29" s="21"/>
      <c r="TDO29" s="21"/>
      <c r="TDP29" s="21"/>
      <c r="TDQ29" s="21"/>
      <c r="TDR29" s="21"/>
      <c r="TDS29" s="21"/>
      <c r="TDT29" s="21"/>
      <c r="TDU29" s="21"/>
      <c r="TDV29" s="21"/>
      <c r="TDW29" s="21"/>
      <c r="TDX29" s="21"/>
      <c r="TDY29" s="21"/>
      <c r="TDZ29" s="21"/>
      <c r="TEA29" s="21"/>
      <c r="TEB29" s="21"/>
      <c r="TEC29" s="21"/>
      <c r="TED29" s="21"/>
      <c r="TEE29" s="21"/>
      <c r="TEF29" s="21"/>
      <c r="TEG29" s="21"/>
      <c r="TEH29" s="21"/>
      <c r="TEI29" s="21"/>
      <c r="TEJ29" s="21"/>
      <c r="TEK29" s="21"/>
      <c r="TEL29" s="21"/>
      <c r="TEM29" s="21"/>
      <c r="TEN29" s="21"/>
      <c r="TEO29" s="21"/>
      <c r="TEP29" s="21"/>
      <c r="TEQ29" s="21"/>
      <c r="TER29" s="21"/>
      <c r="TES29" s="21"/>
      <c r="TET29" s="21"/>
      <c r="TEU29" s="21"/>
      <c r="TEV29" s="21"/>
      <c r="TEW29" s="21"/>
      <c r="TEX29" s="21"/>
      <c r="TEY29" s="21"/>
      <c r="TEZ29" s="21"/>
      <c r="TFA29" s="21"/>
      <c r="TFB29" s="21"/>
      <c r="TFC29" s="21"/>
      <c r="TFD29" s="21"/>
      <c r="TFE29" s="21"/>
      <c r="TFF29" s="21"/>
      <c r="TFG29" s="21"/>
      <c r="TFH29" s="21"/>
      <c r="TFI29" s="21"/>
      <c r="TFJ29" s="21"/>
      <c r="TFK29" s="21"/>
      <c r="TFL29" s="21"/>
      <c r="TFM29" s="21"/>
      <c r="TFN29" s="21"/>
      <c r="TFO29" s="21"/>
      <c r="TFP29" s="21"/>
      <c r="TFQ29" s="21"/>
      <c r="TFR29" s="21"/>
      <c r="TFS29" s="21"/>
      <c r="TFT29" s="21"/>
      <c r="TFU29" s="21"/>
      <c r="TFV29" s="21"/>
      <c r="TFW29" s="21"/>
      <c r="TFX29" s="21"/>
      <c r="TFY29" s="21"/>
      <c r="TFZ29" s="21"/>
      <c r="TGA29" s="21"/>
      <c r="TGB29" s="21"/>
      <c r="TGC29" s="21"/>
      <c r="TGD29" s="21"/>
      <c r="TGE29" s="21"/>
      <c r="TGF29" s="21"/>
      <c r="TGG29" s="21"/>
      <c r="TGH29" s="21"/>
      <c r="TGI29" s="21"/>
      <c r="TGJ29" s="21"/>
      <c r="TGK29" s="21"/>
      <c r="TGL29" s="21"/>
      <c r="TGM29" s="21"/>
      <c r="TGN29" s="21"/>
      <c r="TGO29" s="21"/>
      <c r="TGP29" s="21"/>
      <c r="TGQ29" s="21"/>
      <c r="TGR29" s="21"/>
      <c r="TGS29" s="21"/>
      <c r="TGT29" s="21"/>
      <c r="TGU29" s="21"/>
      <c r="TGV29" s="21"/>
      <c r="TGW29" s="21"/>
      <c r="TGX29" s="21"/>
      <c r="TGY29" s="21"/>
      <c r="TGZ29" s="21"/>
      <c r="THA29" s="21"/>
      <c r="THB29" s="21"/>
      <c r="THC29" s="21"/>
      <c r="THD29" s="21"/>
      <c r="THE29" s="21"/>
      <c r="THF29" s="21"/>
      <c r="THG29" s="21"/>
      <c r="THH29" s="21"/>
      <c r="THI29" s="21"/>
      <c r="THJ29" s="21"/>
      <c r="THK29" s="21"/>
      <c r="THL29" s="21"/>
      <c r="THM29" s="21"/>
      <c r="THN29" s="21"/>
      <c r="THO29" s="21"/>
      <c r="THP29" s="21"/>
      <c r="THQ29" s="21"/>
      <c r="THR29" s="21"/>
      <c r="THS29" s="21"/>
      <c r="THT29" s="21"/>
      <c r="THU29" s="21"/>
      <c r="THV29" s="21"/>
      <c r="THW29" s="21"/>
      <c r="THX29" s="21"/>
      <c r="THY29" s="21"/>
      <c r="THZ29" s="21"/>
      <c r="TIA29" s="21"/>
      <c r="TIB29" s="21"/>
      <c r="TIC29" s="21"/>
      <c r="TID29" s="21"/>
      <c r="TIE29" s="21"/>
      <c r="TIF29" s="21"/>
      <c r="TIG29" s="21"/>
      <c r="TIH29" s="21"/>
      <c r="TII29" s="21"/>
      <c r="TIJ29" s="21"/>
      <c r="TIK29" s="21"/>
      <c r="TIL29" s="21"/>
      <c r="TIM29" s="21"/>
      <c r="TIN29" s="21"/>
      <c r="TIO29" s="21"/>
      <c r="TIP29" s="21"/>
      <c r="TIQ29" s="21"/>
      <c r="TIR29" s="21"/>
      <c r="TIS29" s="21"/>
      <c r="TIT29" s="21"/>
      <c r="TIU29" s="21"/>
      <c r="TIV29" s="21"/>
      <c r="TIW29" s="21"/>
      <c r="TIX29" s="21"/>
      <c r="TIY29" s="21"/>
      <c r="TIZ29" s="21"/>
      <c r="TJA29" s="21"/>
      <c r="TJB29" s="21"/>
      <c r="TJC29" s="21"/>
      <c r="TJD29" s="21"/>
      <c r="TJE29" s="21"/>
      <c r="TJF29" s="21"/>
      <c r="TJG29" s="21"/>
      <c r="TJH29" s="21"/>
      <c r="TJI29" s="21"/>
      <c r="TJJ29" s="21"/>
      <c r="TJK29" s="21"/>
      <c r="TJL29" s="21"/>
      <c r="TJM29" s="21"/>
      <c r="TJN29" s="21"/>
      <c r="TJO29" s="21"/>
      <c r="TJP29" s="21"/>
      <c r="TJQ29" s="21"/>
      <c r="TJR29" s="21"/>
      <c r="TJS29" s="21"/>
      <c r="TJT29" s="21"/>
      <c r="TJU29" s="21"/>
      <c r="TJV29" s="21"/>
      <c r="TJW29" s="21"/>
      <c r="TJX29" s="21"/>
      <c r="TJY29" s="21"/>
      <c r="TJZ29" s="21"/>
      <c r="TKA29" s="21"/>
      <c r="TKB29" s="21"/>
      <c r="TKC29" s="21"/>
      <c r="TKD29" s="21"/>
      <c r="TKE29" s="21"/>
      <c r="TKF29" s="21"/>
      <c r="TKG29" s="21"/>
      <c r="TKH29" s="21"/>
      <c r="TKI29" s="21"/>
      <c r="TKJ29" s="21"/>
      <c r="TKK29" s="21"/>
      <c r="TKL29" s="21"/>
      <c r="TKM29" s="21"/>
      <c r="TKN29" s="21"/>
      <c r="TKO29" s="21"/>
      <c r="TKP29" s="21"/>
      <c r="TKQ29" s="21"/>
      <c r="TKR29" s="21"/>
      <c r="TKS29" s="21"/>
      <c r="TKT29" s="21"/>
      <c r="TKU29" s="21"/>
      <c r="TKV29" s="21"/>
      <c r="TKW29" s="21"/>
      <c r="TKX29" s="21"/>
      <c r="TKY29" s="21"/>
      <c r="TKZ29" s="21"/>
      <c r="TLA29" s="21"/>
      <c r="TLB29" s="21"/>
      <c r="TLC29" s="21"/>
      <c r="TLD29" s="21"/>
      <c r="TLE29" s="21"/>
      <c r="TLF29" s="21"/>
      <c r="TLG29" s="21"/>
      <c r="TLH29" s="21"/>
      <c r="TLI29" s="21"/>
      <c r="TLJ29" s="21"/>
      <c r="TLK29" s="21"/>
      <c r="TLL29" s="21"/>
      <c r="TLM29" s="21"/>
      <c r="TLN29" s="21"/>
      <c r="TLO29" s="21"/>
      <c r="TLP29" s="21"/>
      <c r="TLQ29" s="21"/>
      <c r="TLR29" s="21"/>
      <c r="TLS29" s="21"/>
      <c r="TLT29" s="21"/>
      <c r="TLU29" s="21"/>
      <c r="TLV29" s="21"/>
      <c r="TLW29" s="21"/>
      <c r="TLX29" s="21"/>
      <c r="TLY29" s="21"/>
      <c r="TLZ29" s="21"/>
      <c r="TMA29" s="21"/>
      <c r="TMB29" s="21"/>
      <c r="TMC29" s="21"/>
      <c r="TMD29" s="21"/>
      <c r="TME29" s="21"/>
      <c r="TMF29" s="21"/>
      <c r="TMG29" s="21"/>
      <c r="TMH29" s="21"/>
      <c r="TMI29" s="21"/>
      <c r="TMJ29" s="21"/>
      <c r="TMK29" s="21"/>
      <c r="TML29" s="21"/>
      <c r="TMM29" s="21"/>
      <c r="TMN29" s="21"/>
      <c r="TMO29" s="21"/>
      <c r="TMP29" s="21"/>
      <c r="TMQ29" s="21"/>
      <c r="TMR29" s="21"/>
      <c r="TMS29" s="21"/>
      <c r="TMT29" s="21"/>
      <c r="TMU29" s="21"/>
      <c r="TMV29" s="21"/>
      <c r="TMW29" s="21"/>
      <c r="TMX29" s="21"/>
      <c r="TMY29" s="21"/>
      <c r="TMZ29" s="21"/>
      <c r="TNA29" s="21"/>
      <c r="TNB29" s="21"/>
      <c r="TNC29" s="21"/>
      <c r="TND29" s="21"/>
      <c r="TNE29" s="21"/>
      <c r="TNF29" s="21"/>
      <c r="TNG29" s="21"/>
      <c r="TNH29" s="21"/>
      <c r="TNI29" s="21"/>
      <c r="TNJ29" s="21"/>
      <c r="TNK29" s="21"/>
      <c r="TNL29" s="21"/>
      <c r="TNM29" s="21"/>
      <c r="TNN29" s="21"/>
      <c r="TNO29" s="21"/>
      <c r="TNP29" s="21"/>
      <c r="TNQ29" s="21"/>
      <c r="TNR29" s="21"/>
      <c r="TNS29" s="21"/>
      <c r="TNT29" s="21"/>
      <c r="TNU29" s="21"/>
      <c r="TNV29" s="21"/>
      <c r="TNW29" s="21"/>
      <c r="TNX29" s="21"/>
      <c r="TNY29" s="21"/>
      <c r="TNZ29" s="21"/>
      <c r="TOA29" s="21"/>
      <c r="TOB29" s="21"/>
      <c r="TOC29" s="21"/>
      <c r="TOD29" s="21"/>
      <c r="TOE29" s="21"/>
      <c r="TOF29" s="21"/>
      <c r="TOG29" s="21"/>
      <c r="TOH29" s="21"/>
      <c r="TOI29" s="21"/>
      <c r="TOJ29" s="21"/>
      <c r="TOK29" s="21"/>
      <c r="TOL29" s="21"/>
      <c r="TOM29" s="21"/>
      <c r="TON29" s="21"/>
      <c r="TOO29" s="21"/>
      <c r="TOP29" s="21"/>
      <c r="TOQ29" s="21"/>
      <c r="TOR29" s="21"/>
      <c r="TOS29" s="21"/>
      <c r="TOT29" s="21"/>
      <c r="TOU29" s="21"/>
      <c r="TOV29" s="21"/>
      <c r="TOW29" s="21"/>
      <c r="TOX29" s="21"/>
      <c r="TOY29" s="21"/>
      <c r="TOZ29" s="21"/>
      <c r="TPA29" s="21"/>
      <c r="TPB29" s="21"/>
      <c r="TPC29" s="21"/>
      <c r="TPD29" s="21"/>
      <c r="TPE29" s="21"/>
      <c r="TPF29" s="21"/>
      <c r="TPG29" s="21"/>
      <c r="TPH29" s="21"/>
      <c r="TPI29" s="21"/>
      <c r="TPJ29" s="21"/>
      <c r="TPK29" s="21"/>
      <c r="TPL29" s="21"/>
      <c r="TPM29" s="21"/>
      <c r="TPN29" s="21"/>
      <c r="TPO29" s="21"/>
      <c r="TPP29" s="21"/>
      <c r="TPQ29" s="21"/>
      <c r="TPR29" s="21"/>
      <c r="TPS29" s="21"/>
      <c r="TPT29" s="21"/>
      <c r="TPU29" s="21"/>
      <c r="TPV29" s="21"/>
      <c r="TPW29" s="21"/>
      <c r="TPX29" s="21"/>
      <c r="TPY29" s="21"/>
      <c r="TPZ29" s="21"/>
      <c r="TQA29" s="21"/>
      <c r="TQB29" s="21"/>
      <c r="TQC29" s="21"/>
      <c r="TQD29" s="21"/>
      <c r="TQE29" s="21"/>
      <c r="TQF29" s="21"/>
      <c r="TQG29" s="21"/>
      <c r="TQH29" s="21"/>
      <c r="TQI29" s="21"/>
      <c r="TQJ29" s="21"/>
      <c r="TQK29" s="21"/>
      <c r="TQL29" s="21"/>
      <c r="TQM29" s="21"/>
      <c r="TQN29" s="21"/>
      <c r="TQO29" s="21"/>
      <c r="TQP29" s="21"/>
      <c r="TQQ29" s="21"/>
      <c r="TQR29" s="21"/>
      <c r="TQS29" s="21"/>
      <c r="TQT29" s="21"/>
      <c r="TQU29" s="21"/>
      <c r="TQV29" s="21"/>
      <c r="TQW29" s="21"/>
      <c r="TQX29" s="21"/>
      <c r="TQY29" s="21"/>
      <c r="TQZ29" s="21"/>
      <c r="TRA29" s="21"/>
      <c r="TRB29" s="21"/>
      <c r="TRC29" s="21"/>
      <c r="TRD29" s="21"/>
      <c r="TRE29" s="21"/>
      <c r="TRF29" s="21"/>
      <c r="TRG29" s="21"/>
      <c r="TRH29" s="21"/>
      <c r="TRI29" s="21"/>
      <c r="TRJ29" s="21"/>
      <c r="TRK29" s="21"/>
      <c r="TRL29" s="21"/>
      <c r="TRM29" s="21"/>
      <c r="TRN29" s="21"/>
      <c r="TRO29" s="21"/>
      <c r="TRP29" s="21"/>
      <c r="TRQ29" s="21"/>
      <c r="TRR29" s="21"/>
      <c r="TRS29" s="21"/>
      <c r="TRT29" s="21"/>
      <c r="TRU29" s="21"/>
      <c r="TRV29" s="21"/>
      <c r="TRW29" s="21"/>
      <c r="TRX29" s="21"/>
      <c r="TRY29" s="21"/>
      <c r="TRZ29" s="21"/>
      <c r="TSA29" s="21"/>
      <c r="TSB29" s="21"/>
      <c r="TSC29" s="21"/>
      <c r="TSD29" s="21"/>
      <c r="TSE29" s="21"/>
      <c r="TSF29" s="21"/>
      <c r="TSG29" s="21"/>
      <c r="TSH29" s="21"/>
      <c r="TSI29" s="21"/>
      <c r="TSJ29" s="21"/>
      <c r="TSK29" s="21"/>
      <c r="TSL29" s="21"/>
      <c r="TSM29" s="21"/>
      <c r="TSN29" s="21"/>
      <c r="TSO29" s="21"/>
      <c r="TSP29" s="21"/>
      <c r="TSQ29" s="21"/>
      <c r="TSR29" s="21"/>
      <c r="TSS29" s="21"/>
      <c r="TST29" s="21"/>
      <c r="TSU29" s="21"/>
      <c r="TSV29" s="21"/>
      <c r="TSW29" s="21"/>
      <c r="TSX29" s="21"/>
      <c r="TSY29" s="21"/>
      <c r="TSZ29" s="21"/>
      <c r="TTA29" s="21"/>
      <c r="TTB29" s="21"/>
      <c r="TTC29" s="21"/>
      <c r="TTD29" s="21"/>
      <c r="TTE29" s="21"/>
      <c r="TTF29" s="21"/>
      <c r="TTG29" s="21"/>
      <c r="TTH29" s="21"/>
      <c r="TTI29" s="21"/>
      <c r="TTJ29" s="21"/>
      <c r="TTK29" s="21"/>
      <c r="TTL29" s="21"/>
      <c r="TTM29" s="21"/>
      <c r="TTN29" s="21"/>
      <c r="TTO29" s="21"/>
      <c r="TTP29" s="21"/>
      <c r="TTQ29" s="21"/>
      <c r="TTR29" s="21"/>
      <c r="TTS29" s="21"/>
      <c r="TTT29" s="21"/>
      <c r="TTU29" s="21"/>
      <c r="TTV29" s="21"/>
      <c r="TTW29" s="21"/>
      <c r="TTX29" s="21"/>
      <c r="TTY29" s="21"/>
      <c r="TTZ29" s="21"/>
      <c r="TUA29" s="21"/>
      <c r="TUB29" s="21"/>
      <c r="TUC29" s="21"/>
      <c r="TUD29" s="21"/>
      <c r="TUE29" s="21"/>
      <c r="TUF29" s="21"/>
      <c r="TUG29" s="21"/>
      <c r="TUH29" s="21"/>
      <c r="TUI29" s="21"/>
      <c r="TUJ29" s="21"/>
      <c r="TUK29" s="21"/>
      <c r="TUL29" s="21"/>
      <c r="TUM29" s="21"/>
      <c r="TUN29" s="21"/>
      <c r="TUO29" s="21"/>
      <c r="TUP29" s="21"/>
      <c r="TUQ29" s="21"/>
      <c r="TUR29" s="21"/>
      <c r="TUS29" s="21"/>
      <c r="TUT29" s="21"/>
      <c r="TUU29" s="21"/>
      <c r="TUV29" s="21"/>
      <c r="TUW29" s="21"/>
      <c r="TUX29" s="21"/>
      <c r="TUY29" s="21"/>
      <c r="TUZ29" s="21"/>
      <c r="TVA29" s="21"/>
      <c r="TVB29" s="21"/>
      <c r="TVC29" s="21"/>
      <c r="TVD29" s="21"/>
      <c r="TVE29" s="21"/>
      <c r="TVF29" s="21"/>
      <c r="TVG29" s="21"/>
      <c r="TVH29" s="21"/>
      <c r="TVI29" s="21"/>
      <c r="TVJ29" s="21"/>
      <c r="TVK29" s="21"/>
      <c r="TVL29" s="21"/>
      <c r="TVM29" s="21"/>
      <c r="TVN29" s="21"/>
      <c r="TVO29" s="21"/>
      <c r="TVP29" s="21"/>
      <c r="TVQ29" s="21"/>
      <c r="TVR29" s="21"/>
      <c r="TVS29" s="21"/>
      <c r="TVT29" s="21"/>
      <c r="TVU29" s="21"/>
      <c r="TVV29" s="21"/>
      <c r="TVW29" s="21"/>
      <c r="TVX29" s="21"/>
      <c r="TVY29" s="21"/>
      <c r="TVZ29" s="21"/>
      <c r="TWA29" s="21"/>
      <c r="TWB29" s="21"/>
      <c r="TWC29" s="21"/>
      <c r="TWD29" s="21"/>
      <c r="TWE29" s="21"/>
      <c r="TWF29" s="21"/>
      <c r="TWG29" s="21"/>
      <c r="TWH29" s="21"/>
      <c r="TWI29" s="21"/>
      <c r="TWJ29" s="21"/>
      <c r="TWK29" s="21"/>
      <c r="TWL29" s="21"/>
      <c r="TWM29" s="21"/>
      <c r="TWN29" s="21"/>
      <c r="TWO29" s="21"/>
      <c r="TWP29" s="21"/>
      <c r="TWQ29" s="21"/>
      <c r="TWR29" s="21"/>
      <c r="TWS29" s="21"/>
      <c r="TWT29" s="21"/>
      <c r="TWU29" s="21"/>
      <c r="TWV29" s="21"/>
      <c r="TWW29" s="21"/>
      <c r="TWX29" s="21"/>
      <c r="TWY29" s="21"/>
      <c r="TWZ29" s="21"/>
      <c r="TXA29" s="21"/>
      <c r="TXB29" s="21"/>
      <c r="TXC29" s="21"/>
      <c r="TXD29" s="21"/>
      <c r="TXE29" s="21"/>
      <c r="TXF29" s="21"/>
      <c r="TXG29" s="21"/>
      <c r="TXH29" s="21"/>
      <c r="TXI29" s="21"/>
      <c r="TXJ29" s="21"/>
      <c r="TXK29" s="21"/>
      <c r="TXL29" s="21"/>
      <c r="TXM29" s="21"/>
      <c r="TXN29" s="21"/>
      <c r="TXO29" s="21"/>
      <c r="TXP29" s="21"/>
      <c r="TXQ29" s="21"/>
      <c r="TXR29" s="21"/>
      <c r="TXS29" s="21"/>
      <c r="TXT29" s="21"/>
      <c r="TXU29" s="21"/>
      <c r="TXV29" s="21"/>
      <c r="TXW29" s="21"/>
      <c r="TXX29" s="21"/>
      <c r="TXY29" s="21"/>
      <c r="TXZ29" s="21"/>
      <c r="TYA29" s="21"/>
      <c r="TYB29" s="21"/>
      <c r="TYC29" s="21"/>
      <c r="TYD29" s="21"/>
      <c r="TYE29" s="21"/>
      <c r="TYF29" s="21"/>
      <c r="TYG29" s="21"/>
      <c r="TYH29" s="21"/>
      <c r="TYI29" s="21"/>
      <c r="TYJ29" s="21"/>
      <c r="TYK29" s="21"/>
      <c r="TYL29" s="21"/>
      <c r="TYM29" s="21"/>
      <c r="TYN29" s="21"/>
      <c r="TYO29" s="21"/>
      <c r="TYP29" s="21"/>
      <c r="TYQ29" s="21"/>
      <c r="TYR29" s="21"/>
      <c r="TYS29" s="21"/>
      <c r="TYT29" s="21"/>
      <c r="TYU29" s="21"/>
      <c r="TYV29" s="21"/>
      <c r="TYW29" s="21"/>
      <c r="TYX29" s="21"/>
      <c r="TYY29" s="21"/>
      <c r="TYZ29" s="21"/>
      <c r="TZA29" s="21"/>
      <c r="TZB29" s="21"/>
      <c r="TZC29" s="21"/>
      <c r="TZD29" s="21"/>
      <c r="TZE29" s="21"/>
      <c r="TZF29" s="21"/>
      <c r="TZG29" s="21"/>
      <c r="TZH29" s="21"/>
      <c r="TZI29" s="21"/>
      <c r="TZJ29" s="21"/>
      <c r="TZK29" s="21"/>
      <c r="TZL29" s="21"/>
      <c r="TZM29" s="21"/>
      <c r="TZN29" s="21"/>
      <c r="TZO29" s="21"/>
      <c r="TZP29" s="21"/>
      <c r="TZQ29" s="21"/>
      <c r="TZR29" s="21"/>
      <c r="TZS29" s="21"/>
      <c r="TZT29" s="21"/>
      <c r="TZU29" s="21"/>
      <c r="TZV29" s="21"/>
      <c r="TZW29" s="21"/>
      <c r="TZX29" s="21"/>
      <c r="TZY29" s="21"/>
      <c r="TZZ29" s="21"/>
      <c r="UAA29" s="21"/>
      <c r="UAB29" s="21"/>
      <c r="UAC29" s="21"/>
      <c r="UAD29" s="21"/>
      <c r="UAE29" s="21"/>
      <c r="UAF29" s="21"/>
      <c r="UAG29" s="21"/>
      <c r="UAH29" s="21"/>
      <c r="UAI29" s="21"/>
      <c r="UAJ29" s="21"/>
      <c r="UAK29" s="21"/>
      <c r="UAL29" s="21"/>
      <c r="UAM29" s="21"/>
      <c r="UAN29" s="21"/>
      <c r="UAO29" s="21"/>
      <c r="UAP29" s="21"/>
      <c r="UAQ29" s="21"/>
      <c r="UAR29" s="21"/>
      <c r="UAS29" s="21"/>
      <c r="UAT29" s="21"/>
      <c r="UAU29" s="21"/>
      <c r="UAV29" s="21"/>
      <c r="UAW29" s="21"/>
      <c r="UAX29" s="21"/>
      <c r="UAY29" s="21"/>
      <c r="UAZ29" s="21"/>
      <c r="UBA29" s="21"/>
      <c r="UBB29" s="21"/>
      <c r="UBC29" s="21"/>
      <c r="UBD29" s="21"/>
      <c r="UBE29" s="21"/>
      <c r="UBF29" s="21"/>
      <c r="UBG29" s="21"/>
      <c r="UBH29" s="21"/>
      <c r="UBI29" s="21"/>
      <c r="UBJ29" s="21"/>
      <c r="UBK29" s="21"/>
      <c r="UBL29" s="21"/>
      <c r="UBM29" s="21"/>
      <c r="UBN29" s="21"/>
      <c r="UBO29" s="21"/>
      <c r="UBP29" s="21"/>
      <c r="UBQ29" s="21"/>
      <c r="UBR29" s="21"/>
      <c r="UBS29" s="21"/>
      <c r="UBT29" s="21"/>
      <c r="UBU29" s="21"/>
      <c r="UBV29" s="21"/>
      <c r="UBW29" s="21"/>
      <c r="UBX29" s="21"/>
      <c r="UBY29" s="21"/>
      <c r="UBZ29" s="21"/>
      <c r="UCA29" s="21"/>
      <c r="UCB29" s="21"/>
      <c r="UCC29" s="21"/>
      <c r="UCD29" s="21"/>
      <c r="UCE29" s="21"/>
      <c r="UCF29" s="21"/>
      <c r="UCG29" s="21"/>
      <c r="UCH29" s="21"/>
      <c r="UCI29" s="21"/>
      <c r="UCJ29" s="21"/>
      <c r="UCK29" s="21"/>
      <c r="UCL29" s="21"/>
      <c r="UCM29" s="21"/>
      <c r="UCN29" s="21"/>
      <c r="UCO29" s="21"/>
      <c r="UCP29" s="21"/>
      <c r="UCQ29" s="21"/>
      <c r="UCR29" s="21"/>
      <c r="UCS29" s="21"/>
      <c r="UCT29" s="21"/>
      <c r="UCU29" s="21"/>
      <c r="UCV29" s="21"/>
      <c r="UCW29" s="21"/>
      <c r="UCX29" s="21"/>
      <c r="UCY29" s="21"/>
      <c r="UCZ29" s="21"/>
      <c r="UDA29" s="21"/>
      <c r="UDB29" s="21"/>
      <c r="UDC29" s="21"/>
      <c r="UDD29" s="21"/>
      <c r="UDE29" s="21"/>
      <c r="UDF29" s="21"/>
      <c r="UDG29" s="21"/>
      <c r="UDH29" s="21"/>
      <c r="UDI29" s="21"/>
      <c r="UDJ29" s="21"/>
      <c r="UDK29" s="21"/>
      <c r="UDL29" s="21"/>
      <c r="UDM29" s="21"/>
      <c r="UDN29" s="21"/>
      <c r="UDO29" s="21"/>
      <c r="UDP29" s="21"/>
      <c r="UDQ29" s="21"/>
      <c r="UDR29" s="21"/>
      <c r="UDS29" s="21"/>
      <c r="UDT29" s="21"/>
      <c r="UDU29" s="21"/>
      <c r="UDV29" s="21"/>
      <c r="UDW29" s="21"/>
      <c r="UDX29" s="21"/>
      <c r="UDY29" s="21"/>
      <c r="UDZ29" s="21"/>
      <c r="UEA29" s="21"/>
      <c r="UEB29" s="21"/>
      <c r="UEC29" s="21"/>
      <c r="UED29" s="21"/>
      <c r="UEE29" s="21"/>
      <c r="UEF29" s="21"/>
      <c r="UEG29" s="21"/>
      <c r="UEH29" s="21"/>
      <c r="UEI29" s="21"/>
      <c r="UEJ29" s="21"/>
      <c r="UEK29" s="21"/>
      <c r="UEL29" s="21"/>
      <c r="UEM29" s="21"/>
      <c r="UEN29" s="21"/>
      <c r="UEO29" s="21"/>
      <c r="UEP29" s="21"/>
      <c r="UEQ29" s="21"/>
      <c r="UER29" s="21"/>
      <c r="UES29" s="21"/>
      <c r="UET29" s="21"/>
      <c r="UEU29" s="21"/>
      <c r="UEV29" s="21"/>
      <c r="UEW29" s="21"/>
      <c r="UEX29" s="21"/>
      <c r="UEY29" s="21"/>
      <c r="UEZ29" s="21"/>
      <c r="UFA29" s="21"/>
      <c r="UFB29" s="21"/>
      <c r="UFC29" s="21"/>
      <c r="UFD29" s="21"/>
      <c r="UFE29" s="21"/>
      <c r="UFF29" s="21"/>
      <c r="UFG29" s="21"/>
      <c r="UFH29" s="21"/>
      <c r="UFI29" s="21"/>
      <c r="UFJ29" s="21"/>
      <c r="UFK29" s="21"/>
      <c r="UFL29" s="21"/>
      <c r="UFM29" s="21"/>
      <c r="UFN29" s="21"/>
      <c r="UFO29" s="21"/>
      <c r="UFP29" s="21"/>
      <c r="UFQ29" s="21"/>
      <c r="UFR29" s="21"/>
      <c r="UFS29" s="21"/>
      <c r="UFT29" s="21"/>
      <c r="UFU29" s="21"/>
      <c r="UFV29" s="21"/>
      <c r="UFW29" s="21"/>
      <c r="UFX29" s="21"/>
      <c r="UFY29" s="21"/>
      <c r="UFZ29" s="21"/>
      <c r="UGA29" s="21"/>
      <c r="UGB29" s="21"/>
      <c r="UGC29" s="21"/>
      <c r="UGD29" s="21"/>
      <c r="UGE29" s="21"/>
      <c r="UGF29" s="21"/>
      <c r="UGG29" s="21"/>
      <c r="UGH29" s="21"/>
      <c r="UGI29" s="21"/>
      <c r="UGJ29" s="21"/>
      <c r="UGK29" s="21"/>
      <c r="UGL29" s="21"/>
      <c r="UGM29" s="21"/>
      <c r="UGN29" s="21"/>
      <c r="UGO29" s="21"/>
      <c r="UGP29" s="21"/>
      <c r="UGQ29" s="21"/>
      <c r="UGR29" s="21"/>
      <c r="UGS29" s="21"/>
      <c r="UGT29" s="21"/>
      <c r="UGU29" s="21"/>
      <c r="UGV29" s="21"/>
      <c r="UGW29" s="21"/>
      <c r="UGX29" s="21"/>
      <c r="UGY29" s="21"/>
      <c r="UGZ29" s="21"/>
      <c r="UHA29" s="21"/>
      <c r="UHB29" s="21"/>
      <c r="UHC29" s="21"/>
      <c r="UHD29" s="21"/>
      <c r="UHE29" s="21"/>
      <c r="UHF29" s="21"/>
      <c r="UHG29" s="21"/>
      <c r="UHH29" s="21"/>
      <c r="UHI29" s="21"/>
      <c r="UHJ29" s="21"/>
      <c r="UHK29" s="21"/>
      <c r="UHL29" s="21"/>
      <c r="UHM29" s="21"/>
      <c r="UHN29" s="21"/>
      <c r="UHO29" s="21"/>
      <c r="UHP29" s="21"/>
      <c r="UHQ29" s="21"/>
      <c r="UHR29" s="21"/>
      <c r="UHS29" s="21"/>
      <c r="UHT29" s="21"/>
      <c r="UHU29" s="21"/>
      <c r="UHV29" s="21"/>
      <c r="UHW29" s="21"/>
      <c r="UHX29" s="21"/>
      <c r="UHY29" s="21"/>
      <c r="UHZ29" s="21"/>
      <c r="UIA29" s="21"/>
      <c r="UIB29" s="21"/>
      <c r="UIC29" s="21"/>
      <c r="UID29" s="21"/>
      <c r="UIE29" s="21"/>
      <c r="UIF29" s="21"/>
      <c r="UIG29" s="21"/>
      <c r="UIH29" s="21"/>
      <c r="UII29" s="21"/>
      <c r="UIJ29" s="21"/>
      <c r="UIK29" s="21"/>
      <c r="UIL29" s="21"/>
      <c r="UIM29" s="21"/>
      <c r="UIN29" s="21"/>
      <c r="UIO29" s="21"/>
      <c r="UIP29" s="21"/>
      <c r="UIQ29" s="21"/>
      <c r="UIR29" s="21"/>
      <c r="UIS29" s="21"/>
      <c r="UIT29" s="21"/>
      <c r="UIU29" s="21"/>
      <c r="UIV29" s="21"/>
      <c r="UIW29" s="21"/>
      <c r="UIX29" s="21"/>
      <c r="UIY29" s="21"/>
      <c r="UIZ29" s="21"/>
      <c r="UJA29" s="21"/>
      <c r="UJB29" s="21"/>
      <c r="UJC29" s="21"/>
      <c r="UJD29" s="21"/>
      <c r="UJE29" s="21"/>
      <c r="UJF29" s="21"/>
      <c r="UJG29" s="21"/>
      <c r="UJH29" s="21"/>
      <c r="UJI29" s="21"/>
      <c r="UJJ29" s="21"/>
      <c r="UJK29" s="21"/>
      <c r="UJL29" s="21"/>
      <c r="UJM29" s="21"/>
      <c r="UJN29" s="21"/>
      <c r="UJO29" s="21"/>
      <c r="UJP29" s="21"/>
      <c r="UJQ29" s="21"/>
      <c r="UJR29" s="21"/>
      <c r="UJS29" s="21"/>
      <c r="UJT29" s="21"/>
      <c r="UJU29" s="21"/>
      <c r="UJV29" s="21"/>
      <c r="UJW29" s="21"/>
      <c r="UJX29" s="21"/>
      <c r="UJY29" s="21"/>
      <c r="UJZ29" s="21"/>
      <c r="UKA29" s="21"/>
      <c r="UKB29" s="21"/>
      <c r="UKC29" s="21"/>
      <c r="UKD29" s="21"/>
      <c r="UKE29" s="21"/>
      <c r="UKF29" s="21"/>
      <c r="UKG29" s="21"/>
      <c r="UKH29" s="21"/>
      <c r="UKI29" s="21"/>
      <c r="UKJ29" s="21"/>
      <c r="UKK29" s="21"/>
      <c r="UKL29" s="21"/>
      <c r="UKM29" s="21"/>
      <c r="UKN29" s="21"/>
      <c r="UKO29" s="21"/>
      <c r="UKP29" s="21"/>
      <c r="UKQ29" s="21"/>
      <c r="UKR29" s="21"/>
      <c r="UKS29" s="21"/>
      <c r="UKT29" s="21"/>
      <c r="UKU29" s="21"/>
      <c r="UKV29" s="21"/>
      <c r="UKW29" s="21"/>
      <c r="UKX29" s="21"/>
      <c r="UKY29" s="21"/>
      <c r="UKZ29" s="21"/>
      <c r="ULA29" s="21"/>
      <c r="ULB29" s="21"/>
      <c r="ULC29" s="21"/>
      <c r="ULD29" s="21"/>
      <c r="ULE29" s="21"/>
      <c r="ULF29" s="21"/>
      <c r="ULG29" s="21"/>
      <c r="ULH29" s="21"/>
      <c r="ULI29" s="21"/>
      <c r="ULJ29" s="21"/>
      <c r="ULK29" s="21"/>
      <c r="ULL29" s="21"/>
      <c r="ULM29" s="21"/>
      <c r="ULN29" s="21"/>
      <c r="ULO29" s="21"/>
      <c r="ULP29" s="21"/>
      <c r="ULQ29" s="21"/>
      <c r="ULR29" s="21"/>
      <c r="ULS29" s="21"/>
      <c r="ULT29" s="21"/>
      <c r="ULU29" s="21"/>
      <c r="ULV29" s="21"/>
      <c r="ULW29" s="21"/>
      <c r="ULX29" s="21"/>
      <c r="ULY29" s="21"/>
      <c r="ULZ29" s="21"/>
      <c r="UMA29" s="21"/>
      <c r="UMB29" s="21"/>
      <c r="UMC29" s="21"/>
      <c r="UMD29" s="21"/>
      <c r="UME29" s="21"/>
      <c r="UMF29" s="21"/>
      <c r="UMG29" s="21"/>
      <c r="UMH29" s="21"/>
      <c r="UMI29" s="21"/>
      <c r="UMJ29" s="21"/>
      <c r="UMK29" s="21"/>
      <c r="UML29" s="21"/>
      <c r="UMM29" s="21"/>
      <c r="UMN29" s="21"/>
      <c r="UMO29" s="21"/>
      <c r="UMP29" s="21"/>
      <c r="UMQ29" s="21"/>
      <c r="UMR29" s="21"/>
      <c r="UMS29" s="21"/>
      <c r="UMT29" s="21"/>
      <c r="UMU29" s="21"/>
      <c r="UMV29" s="21"/>
      <c r="UMW29" s="21"/>
      <c r="UMX29" s="21"/>
      <c r="UMY29" s="21"/>
      <c r="UMZ29" s="21"/>
      <c r="UNA29" s="21"/>
      <c r="UNB29" s="21"/>
      <c r="UNC29" s="21"/>
      <c r="UND29" s="21"/>
      <c r="UNE29" s="21"/>
      <c r="UNF29" s="21"/>
      <c r="UNG29" s="21"/>
      <c r="UNH29" s="21"/>
      <c r="UNI29" s="21"/>
      <c r="UNJ29" s="21"/>
      <c r="UNK29" s="21"/>
      <c r="UNL29" s="21"/>
      <c r="UNM29" s="21"/>
      <c r="UNN29" s="21"/>
      <c r="UNO29" s="21"/>
      <c r="UNP29" s="21"/>
      <c r="UNQ29" s="21"/>
      <c r="UNR29" s="21"/>
      <c r="UNS29" s="21"/>
      <c r="UNT29" s="21"/>
      <c r="UNU29" s="21"/>
      <c r="UNV29" s="21"/>
      <c r="UNW29" s="21"/>
      <c r="UNX29" s="21"/>
      <c r="UNY29" s="21"/>
      <c r="UNZ29" s="21"/>
      <c r="UOA29" s="21"/>
      <c r="UOB29" s="21"/>
      <c r="UOC29" s="21"/>
      <c r="UOD29" s="21"/>
      <c r="UOE29" s="21"/>
      <c r="UOF29" s="21"/>
      <c r="UOG29" s="21"/>
      <c r="UOH29" s="21"/>
      <c r="UOI29" s="21"/>
      <c r="UOJ29" s="21"/>
      <c r="UOK29" s="21"/>
      <c r="UOL29" s="21"/>
      <c r="UOM29" s="21"/>
      <c r="UON29" s="21"/>
      <c r="UOO29" s="21"/>
      <c r="UOP29" s="21"/>
      <c r="UOQ29" s="21"/>
      <c r="UOR29" s="21"/>
      <c r="UOS29" s="21"/>
      <c r="UOT29" s="21"/>
      <c r="UOU29" s="21"/>
      <c r="UOV29" s="21"/>
      <c r="UOW29" s="21"/>
      <c r="UOX29" s="21"/>
      <c r="UOY29" s="21"/>
      <c r="UOZ29" s="21"/>
      <c r="UPA29" s="21"/>
      <c r="UPB29" s="21"/>
      <c r="UPC29" s="21"/>
      <c r="UPD29" s="21"/>
      <c r="UPE29" s="21"/>
      <c r="UPF29" s="21"/>
      <c r="UPG29" s="21"/>
      <c r="UPH29" s="21"/>
      <c r="UPI29" s="21"/>
      <c r="UPJ29" s="21"/>
      <c r="UPK29" s="21"/>
      <c r="UPL29" s="21"/>
      <c r="UPM29" s="21"/>
      <c r="UPN29" s="21"/>
      <c r="UPO29" s="21"/>
      <c r="UPP29" s="21"/>
      <c r="UPQ29" s="21"/>
      <c r="UPR29" s="21"/>
      <c r="UPS29" s="21"/>
      <c r="UPT29" s="21"/>
      <c r="UPU29" s="21"/>
      <c r="UPV29" s="21"/>
      <c r="UPW29" s="21"/>
      <c r="UPX29" s="21"/>
      <c r="UPY29" s="21"/>
      <c r="UPZ29" s="21"/>
      <c r="UQA29" s="21"/>
      <c r="UQB29" s="21"/>
      <c r="UQC29" s="21"/>
      <c r="UQD29" s="21"/>
      <c r="UQE29" s="21"/>
      <c r="UQF29" s="21"/>
      <c r="UQG29" s="21"/>
      <c r="UQH29" s="21"/>
      <c r="UQI29" s="21"/>
      <c r="UQJ29" s="21"/>
      <c r="UQK29" s="21"/>
      <c r="UQL29" s="21"/>
      <c r="UQM29" s="21"/>
      <c r="UQN29" s="21"/>
      <c r="UQO29" s="21"/>
      <c r="UQP29" s="21"/>
      <c r="UQQ29" s="21"/>
      <c r="UQR29" s="21"/>
      <c r="UQS29" s="21"/>
      <c r="UQT29" s="21"/>
      <c r="UQU29" s="21"/>
      <c r="UQV29" s="21"/>
      <c r="UQW29" s="21"/>
      <c r="UQX29" s="21"/>
      <c r="UQY29" s="21"/>
      <c r="UQZ29" s="21"/>
      <c r="URA29" s="21"/>
      <c r="URB29" s="21"/>
      <c r="URC29" s="21"/>
      <c r="URD29" s="21"/>
      <c r="URE29" s="21"/>
      <c r="URF29" s="21"/>
      <c r="URG29" s="21"/>
      <c r="URH29" s="21"/>
      <c r="URI29" s="21"/>
      <c r="URJ29" s="21"/>
      <c r="URK29" s="21"/>
      <c r="URL29" s="21"/>
      <c r="URM29" s="21"/>
      <c r="URN29" s="21"/>
      <c r="URO29" s="21"/>
      <c r="URP29" s="21"/>
      <c r="URQ29" s="21"/>
      <c r="URR29" s="21"/>
      <c r="URS29" s="21"/>
      <c r="URT29" s="21"/>
      <c r="URU29" s="21"/>
      <c r="URV29" s="21"/>
      <c r="URW29" s="21"/>
      <c r="URX29" s="21"/>
      <c r="URY29" s="21"/>
      <c r="URZ29" s="21"/>
      <c r="USA29" s="21"/>
      <c r="USB29" s="21"/>
      <c r="USC29" s="21"/>
      <c r="USD29" s="21"/>
      <c r="USE29" s="21"/>
      <c r="USF29" s="21"/>
      <c r="USG29" s="21"/>
      <c r="USH29" s="21"/>
      <c r="USI29" s="21"/>
      <c r="USJ29" s="21"/>
      <c r="USK29" s="21"/>
      <c r="USL29" s="21"/>
      <c r="USM29" s="21"/>
      <c r="USN29" s="21"/>
      <c r="USO29" s="21"/>
      <c r="USP29" s="21"/>
      <c r="USQ29" s="21"/>
      <c r="USR29" s="21"/>
      <c r="USS29" s="21"/>
      <c r="UST29" s="21"/>
      <c r="USU29" s="21"/>
      <c r="USV29" s="21"/>
      <c r="USW29" s="21"/>
      <c r="USX29" s="21"/>
      <c r="USY29" s="21"/>
      <c r="USZ29" s="21"/>
      <c r="UTA29" s="21"/>
      <c r="UTB29" s="21"/>
      <c r="UTC29" s="21"/>
      <c r="UTD29" s="21"/>
      <c r="UTE29" s="21"/>
      <c r="UTF29" s="21"/>
      <c r="UTG29" s="21"/>
      <c r="UTH29" s="21"/>
      <c r="UTI29" s="21"/>
      <c r="UTJ29" s="21"/>
      <c r="UTK29" s="21"/>
      <c r="UTL29" s="21"/>
      <c r="UTM29" s="21"/>
      <c r="UTN29" s="21"/>
      <c r="UTO29" s="21"/>
      <c r="UTP29" s="21"/>
      <c r="UTQ29" s="21"/>
      <c r="UTR29" s="21"/>
      <c r="UTS29" s="21"/>
      <c r="UTT29" s="21"/>
      <c r="UTU29" s="21"/>
      <c r="UTV29" s="21"/>
      <c r="UTW29" s="21"/>
      <c r="UTX29" s="21"/>
      <c r="UTY29" s="21"/>
      <c r="UTZ29" s="21"/>
      <c r="UUA29" s="21"/>
      <c r="UUB29" s="21"/>
      <c r="UUC29" s="21"/>
      <c r="UUD29" s="21"/>
      <c r="UUE29" s="21"/>
      <c r="UUF29" s="21"/>
      <c r="UUG29" s="21"/>
      <c r="UUH29" s="21"/>
      <c r="UUI29" s="21"/>
      <c r="UUJ29" s="21"/>
      <c r="UUK29" s="21"/>
      <c r="UUL29" s="21"/>
      <c r="UUM29" s="21"/>
      <c r="UUN29" s="21"/>
      <c r="UUO29" s="21"/>
      <c r="UUP29" s="21"/>
      <c r="UUQ29" s="21"/>
      <c r="UUR29" s="21"/>
      <c r="UUS29" s="21"/>
      <c r="UUT29" s="21"/>
      <c r="UUU29" s="21"/>
      <c r="UUV29" s="21"/>
      <c r="UUW29" s="21"/>
      <c r="UUX29" s="21"/>
      <c r="UUY29" s="21"/>
      <c r="UUZ29" s="21"/>
      <c r="UVA29" s="21"/>
      <c r="UVB29" s="21"/>
      <c r="UVC29" s="21"/>
      <c r="UVD29" s="21"/>
      <c r="UVE29" s="21"/>
      <c r="UVF29" s="21"/>
      <c r="UVG29" s="21"/>
      <c r="UVH29" s="21"/>
      <c r="UVI29" s="21"/>
      <c r="UVJ29" s="21"/>
      <c r="UVK29" s="21"/>
      <c r="UVL29" s="21"/>
      <c r="UVM29" s="21"/>
      <c r="UVN29" s="21"/>
      <c r="UVO29" s="21"/>
      <c r="UVP29" s="21"/>
      <c r="UVQ29" s="21"/>
      <c r="UVR29" s="21"/>
      <c r="UVS29" s="21"/>
      <c r="UVT29" s="21"/>
      <c r="UVU29" s="21"/>
      <c r="UVV29" s="21"/>
      <c r="UVW29" s="21"/>
      <c r="UVX29" s="21"/>
      <c r="UVY29" s="21"/>
      <c r="UVZ29" s="21"/>
      <c r="UWA29" s="21"/>
      <c r="UWB29" s="21"/>
      <c r="UWC29" s="21"/>
      <c r="UWD29" s="21"/>
      <c r="UWE29" s="21"/>
      <c r="UWF29" s="21"/>
      <c r="UWG29" s="21"/>
      <c r="UWH29" s="21"/>
      <c r="UWI29" s="21"/>
      <c r="UWJ29" s="21"/>
      <c r="UWK29" s="21"/>
      <c r="UWL29" s="21"/>
      <c r="UWM29" s="21"/>
      <c r="UWN29" s="21"/>
      <c r="UWO29" s="21"/>
      <c r="UWP29" s="21"/>
      <c r="UWQ29" s="21"/>
      <c r="UWR29" s="21"/>
      <c r="UWS29" s="21"/>
      <c r="UWT29" s="21"/>
      <c r="UWU29" s="21"/>
      <c r="UWV29" s="21"/>
      <c r="UWW29" s="21"/>
      <c r="UWX29" s="21"/>
      <c r="UWY29" s="21"/>
      <c r="UWZ29" s="21"/>
      <c r="UXA29" s="21"/>
      <c r="UXB29" s="21"/>
      <c r="UXC29" s="21"/>
      <c r="UXD29" s="21"/>
      <c r="UXE29" s="21"/>
      <c r="UXF29" s="21"/>
      <c r="UXG29" s="21"/>
      <c r="UXH29" s="21"/>
      <c r="UXI29" s="21"/>
      <c r="UXJ29" s="21"/>
      <c r="UXK29" s="21"/>
      <c r="UXL29" s="21"/>
      <c r="UXM29" s="21"/>
      <c r="UXN29" s="21"/>
      <c r="UXO29" s="21"/>
      <c r="UXP29" s="21"/>
      <c r="UXQ29" s="21"/>
      <c r="UXR29" s="21"/>
      <c r="UXS29" s="21"/>
      <c r="UXT29" s="21"/>
      <c r="UXU29" s="21"/>
      <c r="UXV29" s="21"/>
      <c r="UXW29" s="21"/>
      <c r="UXX29" s="21"/>
      <c r="UXY29" s="21"/>
      <c r="UXZ29" s="21"/>
      <c r="UYA29" s="21"/>
      <c r="UYB29" s="21"/>
      <c r="UYC29" s="21"/>
      <c r="UYD29" s="21"/>
      <c r="UYE29" s="21"/>
      <c r="UYF29" s="21"/>
      <c r="UYG29" s="21"/>
      <c r="UYH29" s="21"/>
      <c r="UYI29" s="21"/>
      <c r="UYJ29" s="21"/>
      <c r="UYK29" s="21"/>
      <c r="UYL29" s="21"/>
      <c r="UYM29" s="21"/>
      <c r="UYN29" s="21"/>
      <c r="UYO29" s="21"/>
      <c r="UYP29" s="21"/>
      <c r="UYQ29" s="21"/>
      <c r="UYR29" s="21"/>
      <c r="UYS29" s="21"/>
      <c r="UYT29" s="21"/>
      <c r="UYU29" s="21"/>
      <c r="UYV29" s="21"/>
      <c r="UYW29" s="21"/>
      <c r="UYX29" s="21"/>
      <c r="UYY29" s="21"/>
      <c r="UYZ29" s="21"/>
      <c r="UZA29" s="21"/>
      <c r="UZB29" s="21"/>
      <c r="UZC29" s="21"/>
      <c r="UZD29" s="21"/>
      <c r="UZE29" s="21"/>
      <c r="UZF29" s="21"/>
      <c r="UZG29" s="21"/>
      <c r="UZH29" s="21"/>
      <c r="UZI29" s="21"/>
      <c r="UZJ29" s="21"/>
      <c r="UZK29" s="21"/>
      <c r="UZL29" s="21"/>
      <c r="UZM29" s="21"/>
      <c r="UZN29" s="21"/>
      <c r="UZO29" s="21"/>
      <c r="UZP29" s="21"/>
      <c r="UZQ29" s="21"/>
      <c r="UZR29" s="21"/>
      <c r="UZS29" s="21"/>
      <c r="UZT29" s="21"/>
      <c r="UZU29" s="21"/>
      <c r="UZV29" s="21"/>
      <c r="UZW29" s="21"/>
      <c r="UZX29" s="21"/>
      <c r="UZY29" s="21"/>
      <c r="UZZ29" s="21"/>
      <c r="VAA29" s="21"/>
      <c r="VAB29" s="21"/>
      <c r="VAC29" s="21"/>
      <c r="VAD29" s="21"/>
      <c r="VAE29" s="21"/>
      <c r="VAF29" s="21"/>
      <c r="VAG29" s="21"/>
      <c r="VAH29" s="21"/>
      <c r="VAI29" s="21"/>
      <c r="VAJ29" s="21"/>
      <c r="VAK29" s="21"/>
      <c r="VAL29" s="21"/>
      <c r="VAM29" s="21"/>
      <c r="VAN29" s="21"/>
      <c r="VAO29" s="21"/>
      <c r="VAP29" s="21"/>
      <c r="VAQ29" s="21"/>
      <c r="VAR29" s="21"/>
      <c r="VAS29" s="21"/>
      <c r="VAT29" s="21"/>
      <c r="VAU29" s="21"/>
      <c r="VAV29" s="21"/>
      <c r="VAW29" s="21"/>
      <c r="VAX29" s="21"/>
      <c r="VAY29" s="21"/>
      <c r="VAZ29" s="21"/>
      <c r="VBA29" s="21"/>
      <c r="VBB29" s="21"/>
      <c r="VBC29" s="21"/>
      <c r="VBD29" s="21"/>
      <c r="VBE29" s="21"/>
      <c r="VBF29" s="21"/>
      <c r="VBG29" s="21"/>
      <c r="VBH29" s="21"/>
      <c r="VBI29" s="21"/>
      <c r="VBJ29" s="21"/>
      <c r="VBK29" s="21"/>
      <c r="VBL29" s="21"/>
      <c r="VBM29" s="21"/>
      <c r="VBN29" s="21"/>
      <c r="VBO29" s="21"/>
      <c r="VBP29" s="21"/>
      <c r="VBQ29" s="21"/>
      <c r="VBR29" s="21"/>
      <c r="VBS29" s="21"/>
      <c r="VBT29" s="21"/>
      <c r="VBU29" s="21"/>
      <c r="VBV29" s="21"/>
      <c r="VBW29" s="21"/>
      <c r="VBX29" s="21"/>
      <c r="VBY29" s="21"/>
      <c r="VBZ29" s="21"/>
      <c r="VCA29" s="21"/>
      <c r="VCB29" s="21"/>
      <c r="VCC29" s="21"/>
      <c r="VCD29" s="21"/>
      <c r="VCE29" s="21"/>
      <c r="VCF29" s="21"/>
      <c r="VCG29" s="21"/>
      <c r="VCH29" s="21"/>
      <c r="VCI29" s="21"/>
      <c r="VCJ29" s="21"/>
      <c r="VCK29" s="21"/>
      <c r="VCL29" s="21"/>
      <c r="VCM29" s="21"/>
      <c r="VCN29" s="21"/>
      <c r="VCO29" s="21"/>
      <c r="VCP29" s="21"/>
      <c r="VCQ29" s="21"/>
      <c r="VCR29" s="21"/>
      <c r="VCS29" s="21"/>
      <c r="VCT29" s="21"/>
      <c r="VCU29" s="21"/>
      <c r="VCV29" s="21"/>
      <c r="VCW29" s="21"/>
      <c r="VCX29" s="21"/>
      <c r="VCY29" s="21"/>
      <c r="VCZ29" s="21"/>
      <c r="VDA29" s="21"/>
      <c r="VDB29" s="21"/>
      <c r="VDC29" s="21"/>
      <c r="VDD29" s="21"/>
      <c r="VDE29" s="21"/>
      <c r="VDF29" s="21"/>
      <c r="VDG29" s="21"/>
      <c r="VDH29" s="21"/>
      <c r="VDI29" s="21"/>
      <c r="VDJ29" s="21"/>
      <c r="VDK29" s="21"/>
      <c r="VDL29" s="21"/>
      <c r="VDM29" s="21"/>
      <c r="VDN29" s="21"/>
      <c r="VDO29" s="21"/>
      <c r="VDP29" s="21"/>
      <c r="VDQ29" s="21"/>
      <c r="VDR29" s="21"/>
      <c r="VDS29" s="21"/>
      <c r="VDT29" s="21"/>
      <c r="VDU29" s="21"/>
      <c r="VDV29" s="21"/>
      <c r="VDW29" s="21"/>
      <c r="VDX29" s="21"/>
      <c r="VDY29" s="21"/>
      <c r="VDZ29" s="21"/>
      <c r="VEA29" s="21"/>
      <c r="VEB29" s="21"/>
      <c r="VEC29" s="21"/>
      <c r="VED29" s="21"/>
      <c r="VEE29" s="21"/>
      <c r="VEF29" s="21"/>
      <c r="VEG29" s="21"/>
      <c r="VEH29" s="21"/>
      <c r="VEI29" s="21"/>
      <c r="VEJ29" s="21"/>
      <c r="VEK29" s="21"/>
      <c r="VEL29" s="21"/>
      <c r="VEM29" s="21"/>
      <c r="VEN29" s="21"/>
      <c r="VEO29" s="21"/>
      <c r="VEP29" s="21"/>
      <c r="VEQ29" s="21"/>
      <c r="VER29" s="21"/>
      <c r="VES29" s="21"/>
      <c r="VET29" s="21"/>
      <c r="VEU29" s="21"/>
      <c r="VEV29" s="21"/>
      <c r="VEW29" s="21"/>
      <c r="VEX29" s="21"/>
      <c r="VEY29" s="21"/>
      <c r="VEZ29" s="21"/>
      <c r="VFA29" s="21"/>
      <c r="VFB29" s="21"/>
      <c r="VFC29" s="21"/>
      <c r="VFD29" s="21"/>
      <c r="VFE29" s="21"/>
      <c r="VFF29" s="21"/>
      <c r="VFG29" s="21"/>
      <c r="VFH29" s="21"/>
      <c r="VFI29" s="21"/>
      <c r="VFJ29" s="21"/>
      <c r="VFK29" s="21"/>
      <c r="VFL29" s="21"/>
      <c r="VFM29" s="21"/>
      <c r="VFN29" s="21"/>
      <c r="VFO29" s="21"/>
      <c r="VFP29" s="21"/>
      <c r="VFQ29" s="21"/>
      <c r="VFR29" s="21"/>
      <c r="VFS29" s="21"/>
      <c r="VFT29" s="21"/>
      <c r="VFU29" s="21"/>
      <c r="VFV29" s="21"/>
      <c r="VFW29" s="21"/>
      <c r="VFX29" s="21"/>
      <c r="VFY29" s="21"/>
      <c r="VFZ29" s="21"/>
      <c r="VGA29" s="21"/>
      <c r="VGB29" s="21"/>
      <c r="VGC29" s="21"/>
      <c r="VGD29" s="21"/>
      <c r="VGE29" s="21"/>
      <c r="VGF29" s="21"/>
      <c r="VGG29" s="21"/>
      <c r="VGH29" s="21"/>
      <c r="VGI29" s="21"/>
      <c r="VGJ29" s="21"/>
      <c r="VGK29" s="21"/>
      <c r="VGL29" s="21"/>
      <c r="VGM29" s="21"/>
      <c r="VGN29" s="21"/>
      <c r="VGO29" s="21"/>
      <c r="VGP29" s="21"/>
      <c r="VGQ29" s="21"/>
      <c r="VGR29" s="21"/>
      <c r="VGS29" s="21"/>
      <c r="VGT29" s="21"/>
      <c r="VGU29" s="21"/>
      <c r="VGV29" s="21"/>
      <c r="VGW29" s="21"/>
      <c r="VGX29" s="21"/>
      <c r="VGY29" s="21"/>
      <c r="VGZ29" s="21"/>
      <c r="VHA29" s="21"/>
      <c r="VHB29" s="21"/>
      <c r="VHC29" s="21"/>
      <c r="VHD29" s="21"/>
      <c r="VHE29" s="21"/>
      <c r="VHF29" s="21"/>
      <c r="VHG29" s="21"/>
      <c r="VHH29" s="21"/>
      <c r="VHI29" s="21"/>
      <c r="VHJ29" s="21"/>
      <c r="VHK29" s="21"/>
      <c r="VHL29" s="21"/>
      <c r="VHM29" s="21"/>
      <c r="VHN29" s="21"/>
      <c r="VHO29" s="21"/>
      <c r="VHP29" s="21"/>
      <c r="VHQ29" s="21"/>
      <c r="VHR29" s="21"/>
      <c r="VHS29" s="21"/>
      <c r="VHT29" s="21"/>
      <c r="VHU29" s="21"/>
      <c r="VHV29" s="21"/>
      <c r="VHW29" s="21"/>
      <c r="VHX29" s="21"/>
      <c r="VHY29" s="21"/>
      <c r="VHZ29" s="21"/>
      <c r="VIA29" s="21"/>
      <c r="VIB29" s="21"/>
      <c r="VIC29" s="21"/>
      <c r="VID29" s="21"/>
      <c r="VIE29" s="21"/>
      <c r="VIF29" s="21"/>
      <c r="VIG29" s="21"/>
      <c r="VIH29" s="21"/>
      <c r="VII29" s="21"/>
      <c r="VIJ29" s="21"/>
      <c r="VIK29" s="21"/>
      <c r="VIL29" s="21"/>
      <c r="VIM29" s="21"/>
      <c r="VIN29" s="21"/>
      <c r="VIO29" s="21"/>
      <c r="VIP29" s="21"/>
      <c r="VIQ29" s="21"/>
      <c r="VIR29" s="21"/>
      <c r="VIS29" s="21"/>
      <c r="VIT29" s="21"/>
      <c r="VIU29" s="21"/>
      <c r="VIV29" s="21"/>
      <c r="VIW29" s="21"/>
      <c r="VIX29" s="21"/>
      <c r="VIY29" s="21"/>
      <c r="VIZ29" s="21"/>
      <c r="VJA29" s="21"/>
      <c r="VJB29" s="21"/>
      <c r="VJC29" s="21"/>
      <c r="VJD29" s="21"/>
      <c r="VJE29" s="21"/>
      <c r="VJF29" s="21"/>
      <c r="VJG29" s="21"/>
      <c r="VJH29" s="21"/>
      <c r="VJI29" s="21"/>
      <c r="VJJ29" s="21"/>
      <c r="VJK29" s="21"/>
      <c r="VJL29" s="21"/>
      <c r="VJM29" s="21"/>
      <c r="VJN29" s="21"/>
      <c r="VJO29" s="21"/>
      <c r="VJP29" s="21"/>
      <c r="VJQ29" s="21"/>
      <c r="VJR29" s="21"/>
      <c r="VJS29" s="21"/>
      <c r="VJT29" s="21"/>
      <c r="VJU29" s="21"/>
      <c r="VJV29" s="21"/>
      <c r="VJW29" s="21"/>
      <c r="VJX29" s="21"/>
      <c r="VJY29" s="21"/>
      <c r="VJZ29" s="21"/>
      <c r="VKA29" s="21"/>
      <c r="VKB29" s="21"/>
      <c r="VKC29" s="21"/>
      <c r="VKD29" s="21"/>
      <c r="VKE29" s="21"/>
      <c r="VKF29" s="21"/>
      <c r="VKG29" s="21"/>
      <c r="VKH29" s="21"/>
      <c r="VKI29" s="21"/>
      <c r="VKJ29" s="21"/>
      <c r="VKK29" s="21"/>
      <c r="VKL29" s="21"/>
      <c r="VKM29" s="21"/>
      <c r="VKN29" s="21"/>
      <c r="VKO29" s="21"/>
      <c r="VKP29" s="21"/>
      <c r="VKQ29" s="21"/>
      <c r="VKR29" s="21"/>
      <c r="VKS29" s="21"/>
      <c r="VKT29" s="21"/>
      <c r="VKU29" s="21"/>
      <c r="VKV29" s="21"/>
      <c r="VKW29" s="21"/>
      <c r="VKX29" s="21"/>
      <c r="VKY29" s="21"/>
      <c r="VKZ29" s="21"/>
      <c r="VLA29" s="21"/>
      <c r="VLB29" s="21"/>
      <c r="VLC29" s="21"/>
      <c r="VLD29" s="21"/>
      <c r="VLE29" s="21"/>
      <c r="VLF29" s="21"/>
      <c r="VLG29" s="21"/>
      <c r="VLH29" s="21"/>
      <c r="VLI29" s="21"/>
      <c r="VLJ29" s="21"/>
      <c r="VLK29" s="21"/>
      <c r="VLL29" s="21"/>
      <c r="VLM29" s="21"/>
      <c r="VLN29" s="21"/>
      <c r="VLO29" s="21"/>
      <c r="VLP29" s="21"/>
      <c r="VLQ29" s="21"/>
      <c r="VLR29" s="21"/>
      <c r="VLS29" s="21"/>
      <c r="VLT29" s="21"/>
      <c r="VLU29" s="21"/>
      <c r="VLV29" s="21"/>
      <c r="VLW29" s="21"/>
      <c r="VLX29" s="21"/>
      <c r="VLY29" s="21"/>
      <c r="VLZ29" s="21"/>
      <c r="VMA29" s="21"/>
      <c r="VMB29" s="21"/>
      <c r="VMC29" s="21"/>
      <c r="VMD29" s="21"/>
      <c r="VME29" s="21"/>
      <c r="VMF29" s="21"/>
      <c r="VMG29" s="21"/>
      <c r="VMH29" s="21"/>
      <c r="VMI29" s="21"/>
      <c r="VMJ29" s="21"/>
      <c r="VMK29" s="21"/>
      <c r="VML29" s="21"/>
      <c r="VMM29" s="21"/>
      <c r="VMN29" s="21"/>
      <c r="VMO29" s="21"/>
      <c r="VMP29" s="21"/>
      <c r="VMQ29" s="21"/>
      <c r="VMR29" s="21"/>
      <c r="VMS29" s="21"/>
      <c r="VMT29" s="21"/>
      <c r="VMU29" s="21"/>
      <c r="VMV29" s="21"/>
      <c r="VMW29" s="21"/>
      <c r="VMX29" s="21"/>
      <c r="VMY29" s="21"/>
      <c r="VMZ29" s="21"/>
      <c r="VNA29" s="21"/>
      <c r="VNB29" s="21"/>
      <c r="VNC29" s="21"/>
      <c r="VND29" s="21"/>
      <c r="VNE29" s="21"/>
      <c r="VNF29" s="21"/>
      <c r="VNG29" s="21"/>
      <c r="VNH29" s="21"/>
      <c r="VNI29" s="21"/>
      <c r="VNJ29" s="21"/>
      <c r="VNK29" s="21"/>
      <c r="VNL29" s="21"/>
      <c r="VNM29" s="21"/>
      <c r="VNN29" s="21"/>
      <c r="VNO29" s="21"/>
      <c r="VNP29" s="21"/>
      <c r="VNQ29" s="21"/>
      <c r="VNR29" s="21"/>
      <c r="VNS29" s="21"/>
      <c r="VNT29" s="21"/>
      <c r="VNU29" s="21"/>
      <c r="VNV29" s="21"/>
      <c r="VNW29" s="21"/>
      <c r="VNX29" s="21"/>
      <c r="VNY29" s="21"/>
      <c r="VNZ29" s="21"/>
      <c r="VOA29" s="21"/>
      <c r="VOB29" s="21"/>
      <c r="VOC29" s="21"/>
      <c r="VOD29" s="21"/>
      <c r="VOE29" s="21"/>
      <c r="VOF29" s="21"/>
      <c r="VOG29" s="21"/>
      <c r="VOH29" s="21"/>
      <c r="VOI29" s="21"/>
      <c r="VOJ29" s="21"/>
      <c r="VOK29" s="21"/>
      <c r="VOL29" s="21"/>
      <c r="VOM29" s="21"/>
      <c r="VON29" s="21"/>
      <c r="VOO29" s="21"/>
      <c r="VOP29" s="21"/>
      <c r="VOQ29" s="21"/>
      <c r="VOR29" s="21"/>
      <c r="VOS29" s="21"/>
      <c r="VOT29" s="21"/>
      <c r="VOU29" s="21"/>
      <c r="VOV29" s="21"/>
      <c r="VOW29" s="21"/>
      <c r="VOX29" s="21"/>
      <c r="VOY29" s="21"/>
      <c r="VOZ29" s="21"/>
      <c r="VPA29" s="21"/>
      <c r="VPB29" s="21"/>
      <c r="VPC29" s="21"/>
      <c r="VPD29" s="21"/>
      <c r="VPE29" s="21"/>
      <c r="VPF29" s="21"/>
      <c r="VPG29" s="21"/>
      <c r="VPH29" s="21"/>
      <c r="VPI29" s="21"/>
      <c r="VPJ29" s="21"/>
      <c r="VPK29" s="21"/>
      <c r="VPL29" s="21"/>
      <c r="VPM29" s="21"/>
      <c r="VPN29" s="21"/>
      <c r="VPO29" s="21"/>
      <c r="VPP29" s="21"/>
      <c r="VPQ29" s="21"/>
      <c r="VPR29" s="21"/>
      <c r="VPS29" s="21"/>
      <c r="VPT29" s="21"/>
      <c r="VPU29" s="21"/>
      <c r="VPV29" s="21"/>
      <c r="VPW29" s="21"/>
      <c r="VPX29" s="21"/>
      <c r="VPY29" s="21"/>
      <c r="VPZ29" s="21"/>
      <c r="VQA29" s="21"/>
      <c r="VQB29" s="21"/>
      <c r="VQC29" s="21"/>
      <c r="VQD29" s="21"/>
      <c r="VQE29" s="21"/>
      <c r="VQF29" s="21"/>
      <c r="VQG29" s="21"/>
      <c r="VQH29" s="21"/>
      <c r="VQI29" s="21"/>
      <c r="VQJ29" s="21"/>
      <c r="VQK29" s="21"/>
      <c r="VQL29" s="21"/>
      <c r="VQM29" s="21"/>
      <c r="VQN29" s="21"/>
      <c r="VQO29" s="21"/>
      <c r="VQP29" s="21"/>
      <c r="VQQ29" s="21"/>
      <c r="VQR29" s="21"/>
      <c r="VQS29" s="21"/>
      <c r="VQT29" s="21"/>
      <c r="VQU29" s="21"/>
      <c r="VQV29" s="21"/>
      <c r="VQW29" s="21"/>
      <c r="VQX29" s="21"/>
      <c r="VQY29" s="21"/>
      <c r="VQZ29" s="21"/>
      <c r="VRA29" s="21"/>
      <c r="VRB29" s="21"/>
      <c r="VRC29" s="21"/>
      <c r="VRD29" s="21"/>
      <c r="VRE29" s="21"/>
      <c r="VRF29" s="21"/>
      <c r="VRG29" s="21"/>
      <c r="VRH29" s="21"/>
      <c r="VRI29" s="21"/>
      <c r="VRJ29" s="21"/>
      <c r="VRK29" s="21"/>
      <c r="VRL29" s="21"/>
      <c r="VRM29" s="21"/>
      <c r="VRN29" s="21"/>
      <c r="VRO29" s="21"/>
      <c r="VRP29" s="21"/>
      <c r="VRQ29" s="21"/>
      <c r="VRR29" s="21"/>
      <c r="VRS29" s="21"/>
      <c r="VRT29" s="21"/>
      <c r="VRU29" s="21"/>
      <c r="VRV29" s="21"/>
      <c r="VRW29" s="21"/>
      <c r="VRX29" s="21"/>
      <c r="VRY29" s="21"/>
      <c r="VRZ29" s="21"/>
      <c r="VSA29" s="21"/>
      <c r="VSB29" s="21"/>
      <c r="VSC29" s="21"/>
      <c r="VSD29" s="21"/>
      <c r="VSE29" s="21"/>
      <c r="VSF29" s="21"/>
      <c r="VSG29" s="21"/>
      <c r="VSH29" s="21"/>
      <c r="VSI29" s="21"/>
      <c r="VSJ29" s="21"/>
      <c r="VSK29" s="21"/>
      <c r="VSL29" s="21"/>
      <c r="VSM29" s="21"/>
      <c r="VSN29" s="21"/>
      <c r="VSO29" s="21"/>
      <c r="VSP29" s="21"/>
      <c r="VSQ29" s="21"/>
      <c r="VSR29" s="21"/>
      <c r="VSS29" s="21"/>
      <c r="VST29" s="21"/>
      <c r="VSU29" s="21"/>
      <c r="VSV29" s="21"/>
      <c r="VSW29" s="21"/>
      <c r="VSX29" s="21"/>
      <c r="VSY29" s="21"/>
      <c r="VSZ29" s="21"/>
      <c r="VTA29" s="21"/>
      <c r="VTB29" s="21"/>
      <c r="VTC29" s="21"/>
      <c r="VTD29" s="21"/>
      <c r="VTE29" s="21"/>
      <c r="VTF29" s="21"/>
      <c r="VTG29" s="21"/>
      <c r="VTH29" s="21"/>
      <c r="VTI29" s="21"/>
      <c r="VTJ29" s="21"/>
      <c r="VTK29" s="21"/>
      <c r="VTL29" s="21"/>
      <c r="VTM29" s="21"/>
      <c r="VTN29" s="21"/>
      <c r="VTO29" s="21"/>
      <c r="VTP29" s="21"/>
      <c r="VTQ29" s="21"/>
      <c r="VTR29" s="21"/>
      <c r="VTS29" s="21"/>
      <c r="VTT29" s="21"/>
      <c r="VTU29" s="21"/>
      <c r="VTV29" s="21"/>
      <c r="VTW29" s="21"/>
      <c r="VTX29" s="21"/>
      <c r="VTY29" s="21"/>
      <c r="VTZ29" s="21"/>
      <c r="VUA29" s="21"/>
      <c r="VUB29" s="21"/>
      <c r="VUC29" s="21"/>
      <c r="VUD29" s="21"/>
      <c r="VUE29" s="21"/>
      <c r="VUF29" s="21"/>
      <c r="VUG29" s="21"/>
      <c r="VUH29" s="21"/>
      <c r="VUI29" s="21"/>
      <c r="VUJ29" s="21"/>
      <c r="VUK29" s="21"/>
      <c r="VUL29" s="21"/>
      <c r="VUM29" s="21"/>
      <c r="VUN29" s="21"/>
      <c r="VUO29" s="21"/>
      <c r="VUP29" s="21"/>
      <c r="VUQ29" s="21"/>
      <c r="VUR29" s="21"/>
      <c r="VUS29" s="21"/>
      <c r="VUT29" s="21"/>
      <c r="VUU29" s="21"/>
      <c r="VUV29" s="21"/>
      <c r="VUW29" s="21"/>
      <c r="VUX29" s="21"/>
      <c r="VUY29" s="21"/>
      <c r="VUZ29" s="21"/>
      <c r="VVA29" s="21"/>
      <c r="VVB29" s="21"/>
      <c r="VVC29" s="21"/>
      <c r="VVD29" s="21"/>
      <c r="VVE29" s="21"/>
      <c r="VVF29" s="21"/>
      <c r="VVG29" s="21"/>
      <c r="VVH29" s="21"/>
      <c r="VVI29" s="21"/>
      <c r="VVJ29" s="21"/>
      <c r="VVK29" s="21"/>
      <c r="VVL29" s="21"/>
      <c r="VVM29" s="21"/>
      <c r="VVN29" s="21"/>
      <c r="VVO29" s="21"/>
      <c r="VVP29" s="21"/>
      <c r="VVQ29" s="21"/>
      <c r="VVR29" s="21"/>
      <c r="VVS29" s="21"/>
      <c r="VVT29" s="21"/>
      <c r="VVU29" s="21"/>
      <c r="VVV29" s="21"/>
      <c r="VVW29" s="21"/>
      <c r="VVX29" s="21"/>
      <c r="VVY29" s="21"/>
      <c r="VVZ29" s="21"/>
      <c r="VWA29" s="21"/>
      <c r="VWB29" s="21"/>
      <c r="VWC29" s="21"/>
      <c r="VWD29" s="21"/>
      <c r="VWE29" s="21"/>
      <c r="VWF29" s="21"/>
      <c r="VWG29" s="21"/>
      <c r="VWH29" s="21"/>
      <c r="VWI29" s="21"/>
      <c r="VWJ29" s="21"/>
      <c r="VWK29" s="21"/>
      <c r="VWL29" s="21"/>
      <c r="VWM29" s="21"/>
      <c r="VWN29" s="21"/>
      <c r="VWO29" s="21"/>
      <c r="VWP29" s="21"/>
      <c r="VWQ29" s="21"/>
      <c r="VWR29" s="21"/>
      <c r="VWS29" s="21"/>
      <c r="VWT29" s="21"/>
      <c r="VWU29" s="21"/>
      <c r="VWV29" s="21"/>
      <c r="VWW29" s="21"/>
      <c r="VWX29" s="21"/>
      <c r="VWY29" s="21"/>
      <c r="VWZ29" s="21"/>
      <c r="VXA29" s="21"/>
      <c r="VXB29" s="21"/>
      <c r="VXC29" s="21"/>
      <c r="VXD29" s="21"/>
      <c r="VXE29" s="21"/>
      <c r="VXF29" s="21"/>
      <c r="VXG29" s="21"/>
      <c r="VXH29" s="21"/>
      <c r="VXI29" s="21"/>
      <c r="VXJ29" s="21"/>
      <c r="VXK29" s="21"/>
      <c r="VXL29" s="21"/>
      <c r="VXM29" s="21"/>
      <c r="VXN29" s="21"/>
      <c r="VXO29" s="21"/>
      <c r="VXP29" s="21"/>
      <c r="VXQ29" s="21"/>
      <c r="VXR29" s="21"/>
      <c r="VXS29" s="21"/>
      <c r="VXT29" s="21"/>
      <c r="VXU29" s="21"/>
      <c r="VXV29" s="21"/>
      <c r="VXW29" s="21"/>
      <c r="VXX29" s="21"/>
      <c r="VXY29" s="21"/>
      <c r="VXZ29" s="21"/>
      <c r="VYA29" s="21"/>
      <c r="VYB29" s="21"/>
      <c r="VYC29" s="21"/>
      <c r="VYD29" s="21"/>
      <c r="VYE29" s="21"/>
      <c r="VYF29" s="21"/>
      <c r="VYG29" s="21"/>
      <c r="VYH29" s="21"/>
      <c r="VYI29" s="21"/>
      <c r="VYJ29" s="21"/>
      <c r="VYK29" s="21"/>
      <c r="VYL29" s="21"/>
      <c r="VYM29" s="21"/>
      <c r="VYN29" s="21"/>
      <c r="VYO29" s="21"/>
      <c r="VYP29" s="21"/>
      <c r="VYQ29" s="21"/>
      <c r="VYR29" s="21"/>
      <c r="VYS29" s="21"/>
      <c r="VYT29" s="21"/>
      <c r="VYU29" s="21"/>
      <c r="VYV29" s="21"/>
      <c r="VYW29" s="21"/>
      <c r="VYX29" s="21"/>
      <c r="VYY29" s="21"/>
      <c r="VYZ29" s="21"/>
      <c r="VZA29" s="21"/>
      <c r="VZB29" s="21"/>
      <c r="VZC29" s="21"/>
      <c r="VZD29" s="21"/>
      <c r="VZE29" s="21"/>
      <c r="VZF29" s="21"/>
      <c r="VZG29" s="21"/>
      <c r="VZH29" s="21"/>
      <c r="VZI29" s="21"/>
      <c r="VZJ29" s="21"/>
      <c r="VZK29" s="21"/>
      <c r="VZL29" s="21"/>
      <c r="VZM29" s="21"/>
      <c r="VZN29" s="21"/>
      <c r="VZO29" s="21"/>
      <c r="VZP29" s="21"/>
      <c r="VZQ29" s="21"/>
      <c r="VZR29" s="21"/>
      <c r="VZS29" s="21"/>
      <c r="VZT29" s="21"/>
      <c r="VZU29" s="21"/>
      <c r="VZV29" s="21"/>
      <c r="VZW29" s="21"/>
      <c r="VZX29" s="21"/>
      <c r="VZY29" s="21"/>
      <c r="VZZ29" s="21"/>
      <c r="WAA29" s="21"/>
      <c r="WAB29" s="21"/>
      <c r="WAC29" s="21"/>
      <c r="WAD29" s="21"/>
      <c r="WAE29" s="21"/>
      <c r="WAF29" s="21"/>
      <c r="WAG29" s="21"/>
      <c r="WAH29" s="21"/>
      <c r="WAI29" s="21"/>
      <c r="WAJ29" s="21"/>
      <c r="WAK29" s="21"/>
      <c r="WAL29" s="21"/>
      <c r="WAM29" s="21"/>
      <c r="WAN29" s="21"/>
      <c r="WAO29" s="21"/>
      <c r="WAP29" s="21"/>
      <c r="WAQ29" s="21"/>
      <c r="WAR29" s="21"/>
      <c r="WAS29" s="21"/>
      <c r="WAT29" s="21"/>
      <c r="WAU29" s="21"/>
      <c r="WAV29" s="21"/>
      <c r="WAW29" s="21"/>
      <c r="WAX29" s="21"/>
      <c r="WAY29" s="21"/>
      <c r="WAZ29" s="21"/>
      <c r="WBA29" s="21"/>
      <c r="WBB29" s="21"/>
      <c r="WBC29" s="21"/>
      <c r="WBD29" s="21"/>
      <c r="WBE29" s="21"/>
      <c r="WBF29" s="21"/>
      <c r="WBG29" s="21"/>
      <c r="WBH29" s="21"/>
      <c r="WBI29" s="21"/>
      <c r="WBJ29" s="21"/>
      <c r="WBK29" s="21"/>
      <c r="WBL29" s="21"/>
      <c r="WBM29" s="21"/>
      <c r="WBN29" s="21"/>
      <c r="WBO29" s="21"/>
      <c r="WBP29" s="21"/>
      <c r="WBQ29" s="21"/>
      <c r="WBR29" s="21"/>
      <c r="WBS29" s="21"/>
      <c r="WBT29" s="21"/>
      <c r="WBU29" s="21"/>
      <c r="WBV29" s="21"/>
      <c r="WBW29" s="21"/>
      <c r="WBX29" s="21"/>
      <c r="WBY29" s="21"/>
      <c r="WBZ29" s="21"/>
      <c r="WCA29" s="21"/>
      <c r="WCB29" s="21"/>
      <c r="WCC29" s="21"/>
      <c r="WCD29" s="21"/>
      <c r="WCE29" s="21"/>
      <c r="WCF29" s="21"/>
      <c r="WCG29" s="21"/>
      <c r="WCH29" s="21"/>
      <c r="WCI29" s="21"/>
      <c r="WCJ29" s="21"/>
      <c r="WCK29" s="21"/>
      <c r="WCL29" s="21"/>
      <c r="WCM29" s="21"/>
      <c r="WCN29" s="21"/>
      <c r="WCO29" s="21"/>
      <c r="WCP29" s="21"/>
      <c r="WCQ29" s="21"/>
      <c r="WCR29" s="21"/>
      <c r="WCS29" s="21"/>
      <c r="WCT29" s="21"/>
      <c r="WCU29" s="21"/>
      <c r="WCV29" s="21"/>
      <c r="WCW29" s="21"/>
      <c r="WCX29" s="21"/>
      <c r="WCY29" s="21"/>
      <c r="WCZ29" s="21"/>
      <c r="WDA29" s="21"/>
      <c r="WDB29" s="21"/>
      <c r="WDC29" s="21"/>
      <c r="WDD29" s="21"/>
      <c r="WDE29" s="21"/>
      <c r="WDF29" s="21"/>
      <c r="WDG29" s="21"/>
      <c r="WDH29" s="21"/>
      <c r="WDI29" s="21"/>
      <c r="WDJ29" s="21"/>
      <c r="WDK29" s="21"/>
      <c r="WDL29" s="21"/>
      <c r="WDM29" s="21"/>
      <c r="WDN29" s="21"/>
      <c r="WDO29" s="21"/>
      <c r="WDP29" s="21"/>
      <c r="WDQ29" s="21"/>
      <c r="WDR29" s="21"/>
      <c r="WDS29" s="21"/>
      <c r="WDT29" s="21"/>
      <c r="WDU29" s="21"/>
      <c r="WDV29" s="21"/>
      <c r="WDW29" s="21"/>
      <c r="WDX29" s="21"/>
      <c r="WDY29" s="21"/>
      <c r="WDZ29" s="21"/>
      <c r="WEA29" s="21"/>
      <c r="WEB29" s="21"/>
      <c r="WEC29" s="21"/>
      <c r="WED29" s="21"/>
      <c r="WEE29" s="21"/>
      <c r="WEF29" s="21"/>
      <c r="WEG29" s="21"/>
      <c r="WEH29" s="21"/>
      <c r="WEI29" s="21"/>
      <c r="WEJ29" s="21"/>
      <c r="WEK29" s="21"/>
      <c r="WEL29" s="21"/>
      <c r="WEM29" s="21"/>
      <c r="WEN29" s="21"/>
      <c r="WEO29" s="21"/>
      <c r="WEP29" s="21"/>
      <c r="WEQ29" s="21"/>
      <c r="WER29" s="21"/>
      <c r="WES29" s="21"/>
      <c r="WET29" s="21"/>
      <c r="WEU29" s="21"/>
      <c r="WEV29" s="21"/>
      <c r="WEW29" s="21"/>
      <c r="WEX29" s="21"/>
      <c r="WEY29" s="21"/>
      <c r="WEZ29" s="21"/>
      <c r="WFA29" s="21"/>
      <c r="WFB29" s="21"/>
      <c r="WFC29" s="21"/>
      <c r="WFD29" s="21"/>
      <c r="WFE29" s="21"/>
      <c r="WFF29" s="21"/>
      <c r="WFG29" s="21"/>
      <c r="WFH29" s="21"/>
      <c r="WFI29" s="21"/>
      <c r="WFJ29" s="21"/>
      <c r="WFK29" s="21"/>
      <c r="WFL29" s="21"/>
      <c r="WFM29" s="21"/>
      <c r="WFN29" s="21"/>
      <c r="WFO29" s="21"/>
      <c r="WFP29" s="21"/>
      <c r="WFQ29" s="21"/>
      <c r="WFR29" s="21"/>
      <c r="WFS29" s="21"/>
      <c r="WFT29" s="21"/>
      <c r="WFU29" s="21"/>
      <c r="WFV29" s="21"/>
      <c r="WFW29" s="21"/>
      <c r="WFX29" s="21"/>
      <c r="WFY29" s="21"/>
      <c r="WFZ29" s="21"/>
      <c r="WGA29" s="21"/>
      <c r="WGB29" s="21"/>
      <c r="WGC29" s="21"/>
      <c r="WGD29" s="21"/>
      <c r="WGE29" s="21"/>
      <c r="WGF29" s="21"/>
      <c r="WGG29" s="21"/>
      <c r="WGH29" s="21"/>
      <c r="WGI29" s="21"/>
      <c r="WGJ29" s="21"/>
      <c r="WGK29" s="21"/>
      <c r="WGL29" s="21"/>
      <c r="WGM29" s="21"/>
      <c r="WGN29" s="21"/>
      <c r="WGO29" s="21"/>
      <c r="WGP29" s="21"/>
      <c r="WGQ29" s="21"/>
      <c r="WGR29" s="21"/>
      <c r="WGS29" s="21"/>
      <c r="WGT29" s="21"/>
      <c r="WGU29" s="21"/>
      <c r="WGV29" s="21"/>
      <c r="WGW29" s="21"/>
      <c r="WGX29" s="21"/>
      <c r="WGY29" s="21"/>
      <c r="WGZ29" s="21"/>
      <c r="WHA29" s="21"/>
      <c r="WHB29" s="21"/>
      <c r="WHC29" s="21"/>
      <c r="WHD29" s="21"/>
      <c r="WHE29" s="21"/>
      <c r="WHF29" s="21"/>
      <c r="WHG29" s="21"/>
      <c r="WHH29" s="21"/>
      <c r="WHI29" s="21"/>
      <c r="WHJ29" s="21"/>
      <c r="WHK29" s="21"/>
      <c r="WHL29" s="21"/>
      <c r="WHM29" s="21"/>
      <c r="WHN29" s="21"/>
      <c r="WHO29" s="21"/>
      <c r="WHP29" s="21"/>
      <c r="WHQ29" s="21"/>
      <c r="WHR29" s="21"/>
      <c r="WHS29" s="21"/>
      <c r="WHT29" s="21"/>
      <c r="WHU29" s="21"/>
      <c r="WHV29" s="21"/>
      <c r="WHW29" s="21"/>
      <c r="WHX29" s="21"/>
      <c r="WHY29" s="21"/>
      <c r="WHZ29" s="21"/>
      <c r="WIA29" s="21"/>
      <c r="WIB29" s="21"/>
      <c r="WIC29" s="21"/>
      <c r="WID29" s="21"/>
      <c r="WIE29" s="21"/>
      <c r="WIF29" s="21"/>
      <c r="WIG29" s="21"/>
      <c r="WIH29" s="21"/>
      <c r="WII29" s="21"/>
      <c r="WIJ29" s="21"/>
      <c r="WIK29" s="21"/>
      <c r="WIL29" s="21"/>
      <c r="WIM29" s="21"/>
      <c r="WIN29" s="21"/>
      <c r="WIO29" s="21"/>
      <c r="WIP29" s="21"/>
      <c r="WIQ29" s="21"/>
      <c r="WIR29" s="21"/>
      <c r="WIS29" s="21"/>
      <c r="WIT29" s="21"/>
      <c r="WIU29" s="21"/>
      <c r="WIV29" s="21"/>
      <c r="WIW29" s="21"/>
      <c r="WIX29" s="21"/>
      <c r="WIY29" s="21"/>
      <c r="WIZ29" s="21"/>
      <c r="WJA29" s="21"/>
      <c r="WJB29" s="21"/>
      <c r="WJC29" s="21"/>
      <c r="WJD29" s="21"/>
      <c r="WJE29" s="21"/>
      <c r="WJF29" s="21"/>
      <c r="WJG29" s="21"/>
      <c r="WJH29" s="21"/>
      <c r="WJI29" s="21"/>
      <c r="WJJ29" s="21"/>
      <c r="WJK29" s="21"/>
      <c r="WJL29" s="21"/>
      <c r="WJM29" s="21"/>
      <c r="WJN29" s="21"/>
      <c r="WJO29" s="21"/>
      <c r="WJP29" s="21"/>
      <c r="WJQ29" s="21"/>
      <c r="WJR29" s="21"/>
      <c r="WJS29" s="21"/>
      <c r="WJT29" s="21"/>
      <c r="WJU29" s="21"/>
      <c r="WJV29" s="21"/>
      <c r="WJW29" s="21"/>
      <c r="WJX29" s="21"/>
      <c r="WJY29" s="21"/>
      <c r="WJZ29" s="21"/>
      <c r="WKA29" s="21"/>
      <c r="WKB29" s="21"/>
      <c r="WKC29" s="21"/>
      <c r="WKD29" s="21"/>
      <c r="WKE29" s="21"/>
      <c r="WKF29" s="21"/>
      <c r="WKG29" s="21"/>
      <c r="WKH29" s="21"/>
      <c r="WKI29" s="21"/>
      <c r="WKJ29" s="21"/>
      <c r="WKK29" s="21"/>
      <c r="WKL29" s="21"/>
      <c r="WKM29" s="21"/>
      <c r="WKN29" s="21"/>
      <c r="WKO29" s="21"/>
      <c r="WKP29" s="21"/>
      <c r="WKQ29" s="21"/>
      <c r="WKR29" s="21"/>
      <c r="WKS29" s="21"/>
      <c r="WKT29" s="21"/>
      <c r="WKU29" s="21"/>
      <c r="WKV29" s="21"/>
      <c r="WKW29" s="21"/>
      <c r="WKX29" s="21"/>
      <c r="WKY29" s="21"/>
      <c r="WKZ29" s="21"/>
      <c r="WLA29" s="21"/>
      <c r="WLB29" s="21"/>
      <c r="WLC29" s="21"/>
      <c r="WLD29" s="21"/>
      <c r="WLE29" s="21"/>
      <c r="WLF29" s="21"/>
      <c r="WLG29" s="21"/>
      <c r="WLH29" s="21"/>
      <c r="WLI29" s="21"/>
      <c r="WLJ29" s="21"/>
      <c r="WLK29" s="21"/>
      <c r="WLL29" s="21"/>
      <c r="WLM29" s="21"/>
      <c r="WLN29" s="21"/>
      <c r="WLO29" s="21"/>
      <c r="WLP29" s="21"/>
      <c r="WLQ29" s="21"/>
      <c r="WLR29" s="21"/>
      <c r="WLS29" s="21"/>
      <c r="WLT29" s="21"/>
      <c r="WLU29" s="21"/>
      <c r="WLV29" s="21"/>
      <c r="WLW29" s="21"/>
      <c r="WLX29" s="21"/>
      <c r="WLY29" s="21"/>
      <c r="WLZ29" s="21"/>
      <c r="WMA29" s="21"/>
      <c r="WMB29" s="21"/>
      <c r="WMC29" s="21"/>
      <c r="WMD29" s="21"/>
      <c r="WME29" s="21"/>
      <c r="WMF29" s="21"/>
      <c r="WMG29" s="21"/>
      <c r="WMH29" s="21"/>
      <c r="WMI29" s="21"/>
      <c r="WMJ29" s="21"/>
      <c r="WMK29" s="21"/>
      <c r="WML29" s="21"/>
      <c r="WMM29" s="21"/>
      <c r="WMN29" s="21"/>
      <c r="WMO29" s="21"/>
      <c r="WMP29" s="21"/>
      <c r="WMQ29" s="21"/>
      <c r="WMR29" s="21"/>
      <c r="WMS29" s="21"/>
      <c r="WMT29" s="21"/>
      <c r="WMU29" s="21"/>
      <c r="WMV29" s="21"/>
      <c r="WMW29" s="21"/>
      <c r="WMX29" s="21"/>
      <c r="WMY29" s="21"/>
      <c r="WMZ29" s="21"/>
      <c r="WNA29" s="21"/>
      <c r="WNB29" s="21"/>
      <c r="WNC29" s="21"/>
      <c r="WND29" s="21"/>
      <c r="WNE29" s="21"/>
      <c r="WNF29" s="21"/>
      <c r="WNG29" s="21"/>
      <c r="WNH29" s="21"/>
      <c r="WNI29" s="21"/>
      <c r="WNJ29" s="21"/>
      <c r="WNK29" s="21"/>
      <c r="WNL29" s="21"/>
      <c r="WNM29" s="21"/>
      <c r="WNN29" s="21"/>
      <c r="WNO29" s="21"/>
      <c r="WNP29" s="21"/>
      <c r="WNQ29" s="21"/>
      <c r="WNR29" s="21"/>
      <c r="WNS29" s="21"/>
      <c r="WNT29" s="21"/>
      <c r="WNU29" s="21"/>
      <c r="WNV29" s="21"/>
      <c r="WNW29" s="21"/>
      <c r="WNX29" s="21"/>
      <c r="WNY29" s="21"/>
      <c r="WNZ29" s="21"/>
      <c r="WOA29" s="21"/>
      <c r="WOB29" s="21"/>
      <c r="WOC29" s="21"/>
      <c r="WOD29" s="21"/>
      <c r="WOE29" s="21"/>
      <c r="WOF29" s="21"/>
      <c r="WOG29" s="21"/>
      <c r="WOH29" s="21"/>
      <c r="WOI29" s="21"/>
      <c r="WOJ29" s="21"/>
      <c r="WOK29" s="21"/>
      <c r="WOL29" s="21"/>
      <c r="WOM29" s="21"/>
      <c r="WON29" s="21"/>
      <c r="WOO29" s="21"/>
      <c r="WOP29" s="21"/>
      <c r="WOQ29" s="21"/>
      <c r="WOR29" s="21"/>
      <c r="WOS29" s="21"/>
      <c r="WOT29" s="21"/>
      <c r="WOU29" s="21"/>
      <c r="WOV29" s="21"/>
      <c r="WOW29" s="21"/>
      <c r="WOX29" s="21"/>
      <c r="WOY29" s="21"/>
      <c r="WOZ29" s="21"/>
      <c r="WPA29" s="21"/>
      <c r="WPB29" s="21"/>
      <c r="WPC29" s="21"/>
      <c r="WPD29" s="21"/>
      <c r="WPE29" s="21"/>
      <c r="WPF29" s="21"/>
      <c r="WPG29" s="21"/>
      <c r="WPH29" s="21"/>
      <c r="WPI29" s="21"/>
      <c r="WPJ29" s="21"/>
      <c r="WPK29" s="21"/>
      <c r="WPL29" s="21"/>
      <c r="WPM29" s="21"/>
      <c r="WPN29" s="21"/>
      <c r="WPO29" s="21"/>
      <c r="WPP29" s="21"/>
      <c r="WPQ29" s="21"/>
      <c r="WPR29" s="21"/>
      <c r="WPS29" s="21"/>
      <c r="WPT29" s="21"/>
      <c r="WPU29" s="21"/>
      <c r="WPV29" s="21"/>
      <c r="WPW29" s="21"/>
      <c r="WPX29" s="21"/>
      <c r="WPY29" s="21"/>
      <c r="WPZ29" s="21"/>
      <c r="WQA29" s="21"/>
      <c r="WQB29" s="21"/>
      <c r="WQC29" s="21"/>
      <c r="WQD29" s="21"/>
      <c r="WQE29" s="21"/>
      <c r="WQF29" s="21"/>
      <c r="WQG29" s="21"/>
      <c r="WQH29" s="21"/>
      <c r="WQI29" s="21"/>
      <c r="WQJ29" s="21"/>
      <c r="WQK29" s="21"/>
      <c r="WQL29" s="21"/>
      <c r="WQM29" s="21"/>
      <c r="WQN29" s="21"/>
      <c r="WQO29" s="21"/>
      <c r="WQP29" s="21"/>
      <c r="WQQ29" s="21"/>
      <c r="WQR29" s="21"/>
      <c r="WQS29" s="21"/>
      <c r="WQT29" s="21"/>
      <c r="WQU29" s="21"/>
      <c r="WQV29" s="21"/>
      <c r="WQW29" s="21"/>
      <c r="WQX29" s="21"/>
      <c r="WQY29" s="21"/>
      <c r="WQZ29" s="21"/>
      <c r="WRA29" s="21"/>
      <c r="WRB29" s="21"/>
      <c r="WRC29" s="21"/>
      <c r="WRD29" s="21"/>
      <c r="WRE29" s="21"/>
      <c r="WRF29" s="21"/>
      <c r="WRG29" s="21"/>
      <c r="WRH29" s="21"/>
      <c r="WRI29" s="21"/>
      <c r="WRJ29" s="21"/>
      <c r="WRK29" s="21"/>
      <c r="WRL29" s="21"/>
      <c r="WRM29" s="21"/>
      <c r="WRN29" s="21"/>
      <c r="WRO29" s="21"/>
      <c r="WRP29" s="21"/>
      <c r="WRQ29" s="21"/>
      <c r="WRR29" s="21"/>
      <c r="WRS29" s="21"/>
      <c r="WRT29" s="21"/>
      <c r="WRU29" s="21"/>
      <c r="WRV29" s="21"/>
      <c r="WRW29" s="21"/>
      <c r="WRX29" s="21"/>
      <c r="WRY29" s="21"/>
      <c r="WRZ29" s="21"/>
      <c r="WSA29" s="21"/>
      <c r="WSB29" s="21"/>
      <c r="WSC29" s="21"/>
      <c r="WSD29" s="21"/>
      <c r="WSE29" s="21"/>
      <c r="WSF29" s="21"/>
      <c r="WSG29" s="21"/>
      <c r="WSH29" s="21"/>
      <c r="WSI29" s="21"/>
      <c r="WSJ29" s="21"/>
      <c r="WSK29" s="21"/>
      <c r="WSL29" s="21"/>
      <c r="WSM29" s="21"/>
      <c r="WSN29" s="21"/>
      <c r="WSO29" s="21"/>
      <c r="WSP29" s="21"/>
      <c r="WSQ29" s="21"/>
      <c r="WSR29" s="21"/>
      <c r="WSS29" s="21"/>
      <c r="WST29" s="21"/>
      <c r="WSU29" s="21"/>
      <c r="WSV29" s="21"/>
      <c r="WSW29" s="21"/>
      <c r="WSX29" s="21"/>
      <c r="WSY29" s="21"/>
      <c r="WSZ29" s="21"/>
      <c r="WTA29" s="21"/>
      <c r="WTB29" s="21"/>
      <c r="WTC29" s="21"/>
      <c r="WTD29" s="21"/>
      <c r="WTE29" s="21"/>
      <c r="WTF29" s="21"/>
      <c r="WTG29" s="21"/>
      <c r="WTH29" s="21"/>
      <c r="WTI29" s="21"/>
      <c r="WTJ29" s="21"/>
      <c r="WTK29" s="21"/>
      <c r="WTL29" s="21"/>
      <c r="WTM29" s="21"/>
      <c r="WTN29" s="21"/>
      <c r="WTO29" s="21"/>
      <c r="WTP29" s="21"/>
      <c r="WTQ29" s="21"/>
      <c r="WTR29" s="21"/>
      <c r="WTS29" s="21"/>
      <c r="WTT29" s="21"/>
      <c r="WTU29" s="21"/>
      <c r="WTV29" s="21"/>
      <c r="WTW29" s="21"/>
      <c r="WTX29" s="21"/>
      <c r="WTY29" s="21"/>
      <c r="WTZ29" s="21"/>
      <c r="WUA29" s="21"/>
      <c r="WUB29" s="21"/>
      <c r="WUC29" s="21"/>
      <c r="WUD29" s="21"/>
      <c r="WUE29" s="21"/>
      <c r="WUF29" s="21"/>
      <c r="WUG29" s="21"/>
      <c r="WUH29" s="21"/>
      <c r="WUI29" s="21"/>
      <c r="WUJ29" s="21"/>
      <c r="WUK29" s="21"/>
      <c r="WUL29" s="21"/>
      <c r="WUM29" s="21"/>
      <c r="WUN29" s="21"/>
      <c r="WUO29" s="21"/>
      <c r="WUP29" s="21"/>
      <c r="WUQ29" s="21"/>
      <c r="WUR29" s="21"/>
      <c r="WUS29" s="21"/>
      <c r="WUT29" s="21"/>
      <c r="WUU29" s="21"/>
      <c r="WUV29" s="21"/>
      <c r="WUW29" s="21"/>
      <c r="WUX29" s="21"/>
      <c r="WUY29" s="21"/>
      <c r="WUZ29" s="21"/>
      <c r="WVA29" s="21"/>
      <c r="WVB29" s="21"/>
      <c r="WVC29" s="21"/>
      <c r="WVD29" s="21"/>
      <c r="WVE29" s="21"/>
      <c r="WVF29" s="21"/>
      <c r="WVG29" s="21"/>
      <c r="WVH29" s="21"/>
      <c r="WVI29" s="21"/>
      <c r="WVJ29" s="21"/>
      <c r="WVK29" s="21"/>
      <c r="WVL29" s="21"/>
      <c r="WVM29" s="21"/>
      <c r="WVN29" s="21"/>
      <c r="WVO29" s="21"/>
      <c r="WVP29" s="21"/>
      <c r="WVQ29" s="21"/>
      <c r="WVR29" s="21"/>
      <c r="WVS29" s="21"/>
      <c r="WVT29" s="21"/>
      <c r="WVU29" s="21"/>
      <c r="WVV29" s="21"/>
      <c r="WVW29" s="21"/>
      <c r="WVX29" s="21"/>
      <c r="WVY29" s="21"/>
      <c r="WVZ29" s="21"/>
      <c r="WWA29" s="21"/>
      <c r="WWB29" s="21"/>
      <c r="WWC29" s="21"/>
      <c r="WWD29" s="21"/>
      <c r="WWE29" s="21"/>
      <c r="WWF29" s="21"/>
      <c r="WWG29" s="21"/>
      <c r="WWH29" s="21"/>
      <c r="WWI29" s="21"/>
      <c r="WWJ29" s="21"/>
      <c r="WWK29" s="21"/>
      <c r="WWL29" s="21"/>
      <c r="WWM29" s="21"/>
      <c r="WWN29" s="21"/>
      <c r="WWO29" s="21"/>
      <c r="WWP29" s="21"/>
      <c r="WWQ29" s="21"/>
      <c r="WWR29" s="21"/>
      <c r="WWS29" s="21"/>
      <c r="WWT29" s="21"/>
      <c r="WWU29" s="21"/>
      <c r="WWV29" s="21"/>
      <c r="WWW29" s="21"/>
      <c r="WWX29" s="21"/>
      <c r="WWY29" s="21"/>
      <c r="WWZ29" s="21"/>
      <c r="WXA29" s="21"/>
      <c r="WXB29" s="21"/>
      <c r="WXC29" s="21"/>
      <c r="WXD29" s="21"/>
      <c r="WXE29" s="21"/>
      <c r="WXF29" s="21"/>
      <c r="WXG29" s="21"/>
      <c r="WXH29" s="21"/>
      <c r="WXI29" s="21"/>
      <c r="WXJ29" s="21"/>
      <c r="WXK29" s="21"/>
      <c r="WXL29" s="21"/>
      <c r="WXM29" s="21"/>
      <c r="WXN29" s="21"/>
      <c r="WXO29" s="21"/>
      <c r="WXP29" s="21"/>
      <c r="WXQ29" s="21"/>
      <c r="WXR29" s="21"/>
      <c r="WXS29" s="21"/>
      <c r="WXT29" s="21"/>
      <c r="WXU29" s="21"/>
      <c r="WXV29" s="21"/>
      <c r="WXW29" s="21"/>
      <c r="WXX29" s="21"/>
      <c r="WXY29" s="21"/>
      <c r="WXZ29" s="21"/>
      <c r="WYA29" s="21"/>
      <c r="WYB29" s="21"/>
      <c r="WYC29" s="21"/>
      <c r="WYD29" s="21"/>
      <c r="WYE29" s="21"/>
      <c r="WYF29" s="21"/>
      <c r="WYG29" s="21"/>
      <c r="WYH29" s="21"/>
      <c r="WYI29" s="21"/>
      <c r="WYJ29" s="21"/>
      <c r="WYK29" s="21"/>
      <c r="WYL29" s="21"/>
      <c r="WYM29" s="21"/>
      <c r="WYN29" s="21"/>
      <c r="WYO29" s="21"/>
      <c r="WYP29" s="21"/>
      <c r="WYQ29" s="21"/>
      <c r="WYR29" s="21"/>
      <c r="WYS29" s="21"/>
      <c r="WYT29" s="21"/>
      <c r="WYU29" s="21"/>
      <c r="WYV29" s="21"/>
      <c r="WYW29" s="21"/>
      <c r="WYX29" s="21"/>
      <c r="WYY29" s="21"/>
      <c r="WYZ29" s="21"/>
      <c r="WZA29" s="21"/>
      <c r="WZB29" s="21"/>
      <c r="WZC29" s="21"/>
      <c r="WZD29" s="21"/>
      <c r="WZE29" s="21"/>
      <c r="WZF29" s="21"/>
      <c r="WZG29" s="21"/>
      <c r="WZH29" s="21"/>
      <c r="WZI29" s="21"/>
      <c r="WZJ29" s="21"/>
      <c r="WZK29" s="21"/>
      <c r="WZL29" s="21"/>
      <c r="WZM29" s="21"/>
      <c r="WZN29" s="21"/>
      <c r="WZO29" s="21"/>
      <c r="WZP29" s="21"/>
      <c r="WZQ29" s="21"/>
      <c r="WZR29" s="21"/>
      <c r="WZS29" s="21"/>
      <c r="WZT29" s="21"/>
      <c r="WZU29" s="21"/>
      <c r="WZV29" s="21"/>
      <c r="WZW29" s="21"/>
      <c r="WZX29" s="21"/>
      <c r="WZY29" s="21"/>
      <c r="WZZ29" s="21"/>
      <c r="XAA29" s="21"/>
      <c r="XAB29" s="21"/>
      <c r="XAC29" s="21"/>
      <c r="XAD29" s="21"/>
      <c r="XAE29" s="21"/>
      <c r="XAF29" s="21"/>
      <c r="XAG29" s="21"/>
      <c r="XAH29" s="21"/>
      <c r="XAI29" s="21"/>
      <c r="XAJ29" s="21"/>
      <c r="XAK29" s="21"/>
      <c r="XAL29" s="21"/>
      <c r="XAM29" s="21"/>
      <c r="XAN29" s="21"/>
      <c r="XAO29" s="21"/>
      <c r="XAP29" s="21"/>
      <c r="XAQ29" s="21"/>
      <c r="XAR29" s="21"/>
      <c r="XAS29" s="21"/>
      <c r="XAT29" s="21"/>
      <c r="XAU29" s="21"/>
      <c r="XAV29" s="21"/>
      <c r="XAW29" s="21"/>
      <c r="XAX29" s="21"/>
      <c r="XAY29" s="21"/>
      <c r="XAZ29" s="21"/>
      <c r="XBA29" s="21"/>
      <c r="XBB29" s="21"/>
      <c r="XBC29" s="21"/>
      <c r="XBD29" s="21"/>
      <c r="XBE29" s="21"/>
      <c r="XBF29" s="21"/>
      <c r="XBG29" s="21"/>
      <c r="XBH29" s="21"/>
      <c r="XBI29" s="21"/>
      <c r="XBJ29" s="21"/>
      <c r="XBK29" s="21"/>
      <c r="XBL29" s="21"/>
      <c r="XBM29" s="21"/>
      <c r="XBN29" s="21"/>
      <c r="XBO29" s="21"/>
      <c r="XBP29" s="21"/>
      <c r="XBQ29" s="21"/>
      <c r="XBR29" s="21"/>
      <c r="XBS29" s="21"/>
      <c r="XBT29" s="21"/>
      <c r="XBU29" s="21"/>
      <c r="XBV29" s="21"/>
      <c r="XBW29" s="21"/>
      <c r="XBX29" s="21"/>
      <c r="XBY29" s="21"/>
      <c r="XBZ29" s="21"/>
      <c r="XCA29" s="21"/>
      <c r="XCB29" s="21"/>
      <c r="XCC29" s="21"/>
      <c r="XCD29" s="21"/>
      <c r="XCE29" s="21"/>
      <c r="XCF29" s="21"/>
      <c r="XCG29" s="21"/>
      <c r="XCH29" s="21"/>
      <c r="XCI29" s="21"/>
      <c r="XCJ29" s="21"/>
      <c r="XCK29" s="21"/>
      <c r="XCL29" s="21"/>
      <c r="XCM29" s="21"/>
      <c r="XCN29" s="21"/>
      <c r="XCO29" s="21"/>
      <c r="XCP29" s="21"/>
      <c r="XCQ29" s="21"/>
      <c r="XCR29" s="21"/>
      <c r="XCS29" s="21"/>
      <c r="XCT29" s="21"/>
      <c r="XCU29" s="21"/>
      <c r="XCV29" s="21"/>
      <c r="XCW29" s="21"/>
      <c r="XCX29" s="21"/>
      <c r="XCY29" s="21"/>
      <c r="XCZ29" s="21"/>
      <c r="XDA29" s="21"/>
      <c r="XDB29" s="21"/>
      <c r="XDC29" s="21"/>
      <c r="XDD29" s="21"/>
      <c r="XDE29" s="21"/>
      <c r="XDF29" s="21"/>
      <c r="XDG29" s="21"/>
      <c r="XDH29" s="21"/>
      <c r="XDI29" s="21"/>
      <c r="XDJ29" s="21"/>
      <c r="XDK29" s="21"/>
      <c r="XDL29" s="21"/>
      <c r="XDM29" s="21"/>
      <c r="XDN29" s="21"/>
      <c r="XDO29" s="21"/>
      <c r="XDP29" s="21"/>
      <c r="XDQ29" s="21"/>
      <c r="XDR29" s="21"/>
      <c r="XDS29" s="21"/>
      <c r="XDT29" s="21"/>
      <c r="XDU29" s="21"/>
      <c r="XDV29" s="21"/>
      <c r="XDW29" s="21"/>
      <c r="XDX29" s="21"/>
      <c r="XDY29" s="21"/>
      <c r="XDZ29" s="21"/>
      <c r="XEA29" s="21"/>
      <c r="XEB29" s="21"/>
      <c r="XEC29" s="21"/>
      <c r="XED29" s="21"/>
      <c r="XEE29" s="21"/>
      <c r="XEF29" s="21"/>
      <c r="XEG29" s="21"/>
      <c r="XEH29" s="21"/>
      <c r="XEI29" s="21"/>
      <c r="XEJ29" s="21"/>
      <c r="XEK29" s="21"/>
      <c r="XEL29" s="21"/>
      <c r="XEM29" s="21"/>
      <c r="XEN29" s="21"/>
      <c r="XEO29" s="21"/>
      <c r="XEP29" s="21"/>
      <c r="XEQ29" s="21"/>
      <c r="XER29" s="21"/>
      <c r="XES29" s="21"/>
      <c r="XET29" s="21"/>
      <c r="XEU29" s="21"/>
      <c r="XEV29" s="21"/>
      <c r="XEW29" s="21"/>
      <c r="XEX29" s="21"/>
      <c r="XEY29" s="21"/>
      <c r="XEZ29" s="21"/>
      <c r="XFA29" s="21"/>
      <c r="XFB29" s="21"/>
    </row>
    <row r="30" spans="1:16382">
      <c r="A30">
        <v>24</v>
      </c>
      <c r="B30" t="s">
        <v>48</v>
      </c>
      <c r="C30" s="10" t="s">
        <v>41</v>
      </c>
      <c r="D30" t="s">
        <v>39</v>
      </c>
      <c r="E30" s="10" t="s">
        <v>42</v>
      </c>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c r="RS30" s="21"/>
      <c r="RT30" s="21"/>
      <c r="RU30" s="21"/>
      <c r="RV30" s="21"/>
      <c r="RW30" s="21"/>
      <c r="RX30" s="21"/>
      <c r="RY30" s="21"/>
      <c r="RZ30" s="21"/>
      <c r="SA30" s="21"/>
      <c r="SB30" s="21"/>
      <c r="SC30" s="21"/>
      <c r="SD30" s="21"/>
      <c r="SE30" s="21"/>
      <c r="SF30" s="21"/>
      <c r="SG30" s="21"/>
      <c r="SH30" s="21"/>
      <c r="SI30" s="21"/>
      <c r="SJ30" s="21"/>
      <c r="SK30" s="21"/>
      <c r="SL30" s="21"/>
      <c r="SM30" s="21"/>
      <c r="SN30" s="21"/>
      <c r="SO30" s="21"/>
      <c r="SP30" s="21"/>
      <c r="SQ30" s="21"/>
      <c r="SR30" s="21"/>
      <c r="SS30" s="21"/>
      <c r="ST30" s="21"/>
      <c r="SU30" s="21"/>
      <c r="SV30" s="21"/>
      <c r="SW30" s="21"/>
      <c r="SX30" s="21"/>
      <c r="SY30" s="21"/>
      <c r="SZ30" s="21"/>
      <c r="TA30" s="21"/>
      <c r="TB30" s="21"/>
      <c r="TC30" s="21"/>
      <c r="TD30" s="21"/>
      <c r="TE30" s="21"/>
      <c r="TF30" s="21"/>
      <c r="TG30" s="21"/>
      <c r="TH30" s="21"/>
      <c r="TI30" s="21"/>
      <c r="TJ30" s="21"/>
      <c r="TK30" s="21"/>
      <c r="TL30" s="21"/>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c r="UL30" s="21"/>
      <c r="UM30" s="21"/>
      <c r="UN30" s="21"/>
      <c r="UO30" s="21"/>
      <c r="UP30" s="21"/>
      <c r="UQ30" s="21"/>
      <c r="UR30" s="21"/>
      <c r="US30" s="21"/>
      <c r="UT30" s="21"/>
      <c r="UU30" s="21"/>
      <c r="UV30" s="21"/>
      <c r="UW30" s="21"/>
      <c r="UX30" s="21"/>
      <c r="UY30" s="21"/>
      <c r="UZ30" s="21"/>
      <c r="VA30" s="21"/>
      <c r="VB30" s="21"/>
      <c r="VC30" s="21"/>
      <c r="VD30" s="21"/>
      <c r="VE30" s="21"/>
      <c r="VF30" s="21"/>
      <c r="VG30" s="21"/>
      <c r="VH30" s="21"/>
      <c r="VI30" s="21"/>
      <c r="VJ30" s="21"/>
      <c r="VK30" s="21"/>
      <c r="VL30" s="21"/>
      <c r="VM30" s="21"/>
      <c r="VN30" s="21"/>
      <c r="VO30" s="21"/>
      <c r="VP30" s="21"/>
      <c r="VQ30" s="21"/>
      <c r="VR30" s="21"/>
      <c r="VS30" s="21"/>
      <c r="VT30" s="21"/>
      <c r="VU30" s="21"/>
      <c r="VV30" s="21"/>
      <c r="VW30" s="21"/>
      <c r="VX30" s="21"/>
      <c r="VY30" s="21"/>
      <c r="VZ30" s="21"/>
      <c r="WA30" s="21"/>
      <c r="WB30" s="21"/>
      <c r="WC30" s="21"/>
      <c r="WD30" s="21"/>
      <c r="WE30" s="21"/>
      <c r="WF30" s="21"/>
      <c r="WG30" s="21"/>
      <c r="WH30" s="21"/>
      <c r="WI30" s="21"/>
      <c r="WJ30" s="21"/>
      <c r="WK30" s="21"/>
      <c r="WL30" s="21"/>
      <c r="WM30" s="21"/>
      <c r="WN30" s="21"/>
      <c r="WO30" s="21"/>
      <c r="WP30" s="21"/>
      <c r="WQ30" s="21"/>
      <c r="WR30" s="21"/>
      <c r="WS30" s="21"/>
      <c r="WT30" s="21"/>
      <c r="WU30" s="21"/>
      <c r="WV30" s="21"/>
      <c r="WW30" s="21"/>
      <c r="WX30" s="21"/>
      <c r="WY30" s="21"/>
      <c r="WZ30" s="21"/>
      <c r="XA30" s="21"/>
      <c r="XB30" s="21"/>
      <c r="XC30" s="21"/>
      <c r="XD30" s="21"/>
      <c r="XE30" s="21"/>
      <c r="XF30" s="21"/>
      <c r="XG30" s="21"/>
      <c r="XH30" s="21"/>
      <c r="XI30" s="21"/>
      <c r="XJ30" s="21"/>
      <c r="XK30" s="21"/>
      <c r="XL30" s="21"/>
      <c r="XM30" s="21"/>
      <c r="XN30" s="21"/>
      <c r="XO30" s="21"/>
      <c r="XP30" s="21"/>
      <c r="XQ30" s="21"/>
      <c r="XR30" s="21"/>
      <c r="XS30" s="21"/>
      <c r="XT30" s="21"/>
      <c r="XU30" s="21"/>
      <c r="XV30" s="21"/>
      <c r="XW30" s="21"/>
      <c r="XX30" s="21"/>
      <c r="XY30" s="21"/>
      <c r="XZ30" s="21"/>
      <c r="YA30" s="21"/>
      <c r="YB30" s="21"/>
      <c r="YC30" s="21"/>
      <c r="YD30" s="21"/>
      <c r="YE30" s="21"/>
      <c r="YF30" s="21"/>
      <c r="YG30" s="21"/>
      <c r="YH30" s="21"/>
      <c r="YI30" s="21"/>
      <c r="YJ30" s="21"/>
      <c r="YK30" s="21"/>
      <c r="YL30" s="21"/>
      <c r="YM30" s="21"/>
      <c r="YN30" s="21"/>
      <c r="YO30" s="21"/>
      <c r="YP30" s="21"/>
      <c r="YQ30" s="21"/>
      <c r="YR30" s="21"/>
      <c r="YS30" s="21"/>
      <c r="YT30" s="21"/>
      <c r="YU30" s="21"/>
      <c r="YV30" s="21"/>
      <c r="YW30" s="21"/>
      <c r="YX30" s="21"/>
      <c r="YY30" s="21"/>
      <c r="YZ30" s="21"/>
      <c r="ZA30" s="21"/>
      <c r="ZB30" s="21"/>
      <c r="ZC30" s="21"/>
      <c r="ZD30" s="21"/>
      <c r="ZE30" s="21"/>
      <c r="ZF30" s="21"/>
      <c r="ZG30" s="21"/>
      <c r="ZH30" s="21"/>
      <c r="ZI30" s="21"/>
      <c r="ZJ30" s="21"/>
      <c r="ZK30" s="21"/>
      <c r="ZL30" s="21"/>
      <c r="ZM30" s="21"/>
      <c r="ZN30" s="21"/>
      <c r="ZO30" s="21"/>
      <c r="ZP30" s="21"/>
      <c r="ZQ30" s="21"/>
      <c r="ZR30" s="21"/>
      <c r="ZS30" s="21"/>
      <c r="ZT30" s="21"/>
      <c r="ZU30" s="21"/>
      <c r="ZV30" s="21"/>
      <c r="ZW30" s="21"/>
      <c r="ZX30" s="21"/>
      <c r="ZY30" s="21"/>
      <c r="ZZ30" s="21"/>
      <c r="AAA30" s="21"/>
      <c r="AAB30" s="21"/>
      <c r="AAC30" s="21"/>
      <c r="AAD30" s="21"/>
      <c r="AAE30" s="21"/>
      <c r="AAF30" s="21"/>
      <c r="AAG30" s="21"/>
      <c r="AAH30" s="21"/>
      <c r="AAI30" s="21"/>
      <c r="AAJ30" s="21"/>
      <c r="AAK30" s="21"/>
      <c r="AAL30" s="21"/>
      <c r="AAM30" s="21"/>
      <c r="AAN30" s="21"/>
      <c r="AAO30" s="21"/>
      <c r="AAP30" s="21"/>
      <c r="AAQ30" s="21"/>
      <c r="AAR30" s="21"/>
      <c r="AAS30" s="21"/>
      <c r="AAT30" s="21"/>
      <c r="AAU30" s="21"/>
      <c r="AAV30" s="21"/>
      <c r="AAW30" s="21"/>
      <c r="AAX30" s="21"/>
      <c r="AAY30" s="21"/>
      <c r="AAZ30" s="21"/>
      <c r="ABA30" s="21"/>
      <c r="ABB30" s="21"/>
      <c r="ABC30" s="21"/>
      <c r="ABD30" s="21"/>
      <c r="ABE30" s="21"/>
      <c r="ABF30" s="21"/>
      <c r="ABG30" s="21"/>
      <c r="ABH30" s="21"/>
      <c r="ABI30" s="21"/>
      <c r="ABJ30" s="21"/>
      <c r="ABK30" s="21"/>
      <c r="ABL30" s="21"/>
      <c r="ABM30" s="21"/>
      <c r="ABN30" s="21"/>
      <c r="ABO30" s="21"/>
      <c r="ABP30" s="21"/>
      <c r="ABQ30" s="21"/>
      <c r="ABR30" s="21"/>
      <c r="ABS30" s="21"/>
      <c r="ABT30" s="21"/>
      <c r="ABU30" s="21"/>
      <c r="ABV30" s="21"/>
      <c r="ABW30" s="21"/>
      <c r="ABX30" s="21"/>
      <c r="ABY30" s="21"/>
      <c r="ABZ30" s="21"/>
      <c r="ACA30" s="21"/>
      <c r="ACB30" s="21"/>
      <c r="ACC30" s="21"/>
      <c r="ACD30" s="21"/>
      <c r="ACE30" s="21"/>
      <c r="ACF30" s="21"/>
      <c r="ACG30" s="21"/>
      <c r="ACH30" s="21"/>
      <c r="ACI30" s="21"/>
      <c r="ACJ30" s="21"/>
      <c r="ACK30" s="21"/>
      <c r="ACL30" s="21"/>
      <c r="ACM30" s="21"/>
      <c r="ACN30" s="21"/>
      <c r="ACO30" s="21"/>
      <c r="ACP30" s="21"/>
      <c r="ACQ30" s="21"/>
      <c r="ACR30" s="21"/>
      <c r="ACS30" s="21"/>
      <c r="ACT30" s="21"/>
      <c r="ACU30" s="21"/>
      <c r="ACV30" s="21"/>
      <c r="ACW30" s="21"/>
      <c r="ACX30" s="21"/>
      <c r="ACY30" s="21"/>
      <c r="ACZ30" s="21"/>
      <c r="ADA30" s="21"/>
      <c r="ADB30" s="21"/>
      <c r="ADC30" s="21"/>
      <c r="ADD30" s="21"/>
      <c r="ADE30" s="21"/>
      <c r="ADF30" s="21"/>
      <c r="ADG30" s="21"/>
      <c r="ADH30" s="21"/>
      <c r="ADI30" s="21"/>
      <c r="ADJ30" s="21"/>
      <c r="ADK30" s="21"/>
      <c r="ADL30" s="21"/>
      <c r="ADM30" s="21"/>
      <c r="ADN30" s="21"/>
      <c r="ADO30" s="21"/>
      <c r="ADP30" s="21"/>
      <c r="ADQ30" s="21"/>
      <c r="ADR30" s="21"/>
      <c r="ADS30" s="21"/>
      <c r="ADT30" s="21"/>
      <c r="ADU30" s="21"/>
      <c r="ADV30" s="21"/>
      <c r="ADW30" s="21"/>
      <c r="ADX30" s="21"/>
      <c r="ADY30" s="21"/>
      <c r="ADZ30" s="21"/>
      <c r="AEA30" s="21"/>
      <c r="AEB30" s="21"/>
      <c r="AEC30" s="21"/>
      <c r="AED30" s="21"/>
      <c r="AEE30" s="21"/>
      <c r="AEF30" s="21"/>
      <c r="AEG30" s="21"/>
      <c r="AEH30" s="21"/>
      <c r="AEI30" s="21"/>
      <c r="AEJ30" s="21"/>
      <c r="AEK30" s="21"/>
      <c r="AEL30" s="21"/>
      <c r="AEM30" s="21"/>
      <c r="AEN30" s="21"/>
      <c r="AEO30" s="21"/>
      <c r="AEP30" s="21"/>
      <c r="AEQ30" s="21"/>
      <c r="AER30" s="21"/>
      <c r="AES30" s="21"/>
      <c r="AET30" s="21"/>
      <c r="AEU30" s="21"/>
      <c r="AEV30" s="21"/>
      <c r="AEW30" s="21"/>
      <c r="AEX30" s="21"/>
      <c r="AEY30" s="21"/>
      <c r="AEZ30" s="21"/>
      <c r="AFA30" s="21"/>
      <c r="AFB30" s="21"/>
      <c r="AFC30" s="21"/>
      <c r="AFD30" s="21"/>
      <c r="AFE30" s="21"/>
      <c r="AFF30" s="21"/>
      <c r="AFG30" s="21"/>
      <c r="AFH30" s="21"/>
      <c r="AFI30" s="21"/>
      <c r="AFJ30" s="21"/>
      <c r="AFK30" s="21"/>
      <c r="AFL30" s="21"/>
      <c r="AFM30" s="21"/>
      <c r="AFN30" s="21"/>
      <c r="AFO30" s="21"/>
      <c r="AFP30" s="21"/>
      <c r="AFQ30" s="21"/>
      <c r="AFR30" s="21"/>
      <c r="AFS30" s="21"/>
      <c r="AFT30" s="21"/>
      <c r="AFU30" s="21"/>
      <c r="AFV30" s="21"/>
      <c r="AFW30" s="21"/>
      <c r="AFX30" s="21"/>
      <c r="AFY30" s="21"/>
      <c r="AFZ30" s="21"/>
      <c r="AGA30" s="21"/>
      <c r="AGB30" s="21"/>
      <c r="AGC30" s="21"/>
      <c r="AGD30" s="21"/>
      <c r="AGE30" s="21"/>
      <c r="AGF30" s="21"/>
      <c r="AGG30" s="21"/>
      <c r="AGH30" s="21"/>
      <c r="AGI30" s="21"/>
      <c r="AGJ30" s="21"/>
      <c r="AGK30" s="21"/>
      <c r="AGL30" s="21"/>
      <c r="AGM30" s="21"/>
      <c r="AGN30" s="21"/>
      <c r="AGO30" s="21"/>
      <c r="AGP30" s="21"/>
      <c r="AGQ30" s="21"/>
      <c r="AGR30" s="21"/>
      <c r="AGS30" s="21"/>
      <c r="AGT30" s="21"/>
      <c r="AGU30" s="21"/>
      <c r="AGV30" s="21"/>
      <c r="AGW30" s="21"/>
      <c r="AGX30" s="21"/>
      <c r="AGY30" s="21"/>
      <c r="AGZ30" s="21"/>
      <c r="AHA30" s="21"/>
      <c r="AHB30" s="21"/>
      <c r="AHC30" s="21"/>
      <c r="AHD30" s="21"/>
      <c r="AHE30" s="21"/>
      <c r="AHF30" s="21"/>
      <c r="AHG30" s="21"/>
      <c r="AHH30" s="21"/>
      <c r="AHI30" s="21"/>
      <c r="AHJ30" s="21"/>
      <c r="AHK30" s="21"/>
      <c r="AHL30" s="21"/>
      <c r="AHM30" s="21"/>
      <c r="AHN30" s="21"/>
      <c r="AHO30" s="21"/>
      <c r="AHP30" s="21"/>
      <c r="AHQ30" s="21"/>
      <c r="AHR30" s="21"/>
      <c r="AHS30" s="21"/>
      <c r="AHT30" s="21"/>
      <c r="AHU30" s="21"/>
      <c r="AHV30" s="21"/>
      <c r="AHW30" s="21"/>
      <c r="AHX30" s="21"/>
      <c r="AHY30" s="21"/>
      <c r="AHZ30" s="21"/>
      <c r="AIA30" s="21"/>
      <c r="AIB30" s="21"/>
      <c r="AIC30" s="21"/>
      <c r="AID30" s="21"/>
      <c r="AIE30" s="21"/>
      <c r="AIF30" s="21"/>
      <c r="AIG30" s="21"/>
      <c r="AIH30" s="21"/>
      <c r="AII30" s="21"/>
      <c r="AIJ30" s="21"/>
      <c r="AIK30" s="21"/>
      <c r="AIL30" s="21"/>
      <c r="AIM30" s="21"/>
      <c r="AIN30" s="21"/>
      <c r="AIO30" s="21"/>
      <c r="AIP30" s="21"/>
      <c r="AIQ30" s="21"/>
      <c r="AIR30" s="21"/>
      <c r="AIS30" s="21"/>
      <c r="AIT30" s="21"/>
      <c r="AIU30" s="21"/>
      <c r="AIV30" s="21"/>
      <c r="AIW30" s="21"/>
      <c r="AIX30" s="21"/>
      <c r="AIY30" s="21"/>
      <c r="AIZ30" s="21"/>
      <c r="AJA30" s="21"/>
      <c r="AJB30" s="21"/>
      <c r="AJC30" s="21"/>
      <c r="AJD30" s="21"/>
      <c r="AJE30" s="21"/>
      <c r="AJF30" s="21"/>
      <c r="AJG30" s="21"/>
      <c r="AJH30" s="21"/>
      <c r="AJI30" s="21"/>
      <c r="AJJ30" s="21"/>
      <c r="AJK30" s="21"/>
      <c r="AJL30" s="21"/>
      <c r="AJM30" s="21"/>
      <c r="AJN30" s="21"/>
      <c r="AJO30" s="21"/>
      <c r="AJP30" s="21"/>
      <c r="AJQ30" s="21"/>
      <c r="AJR30" s="21"/>
      <c r="AJS30" s="21"/>
      <c r="AJT30" s="21"/>
      <c r="AJU30" s="21"/>
      <c r="AJV30" s="21"/>
      <c r="AJW30" s="21"/>
      <c r="AJX30" s="21"/>
      <c r="AJY30" s="21"/>
      <c r="AJZ30" s="21"/>
      <c r="AKA30" s="21"/>
      <c r="AKB30" s="21"/>
      <c r="AKC30" s="21"/>
      <c r="AKD30" s="21"/>
      <c r="AKE30" s="21"/>
      <c r="AKF30" s="21"/>
      <c r="AKG30" s="21"/>
      <c r="AKH30" s="21"/>
      <c r="AKI30" s="21"/>
      <c r="AKJ30" s="21"/>
      <c r="AKK30" s="21"/>
      <c r="AKL30" s="21"/>
      <c r="AKM30" s="21"/>
      <c r="AKN30" s="21"/>
      <c r="AKO30" s="21"/>
      <c r="AKP30" s="21"/>
      <c r="AKQ30" s="21"/>
      <c r="AKR30" s="21"/>
      <c r="AKS30" s="21"/>
      <c r="AKT30" s="21"/>
      <c r="AKU30" s="21"/>
      <c r="AKV30" s="21"/>
      <c r="AKW30" s="21"/>
      <c r="AKX30" s="21"/>
      <c r="AKY30" s="21"/>
      <c r="AKZ30" s="21"/>
      <c r="ALA30" s="21"/>
      <c r="ALB30" s="21"/>
      <c r="ALC30" s="21"/>
      <c r="ALD30" s="21"/>
      <c r="ALE30" s="21"/>
      <c r="ALF30" s="21"/>
      <c r="ALG30" s="21"/>
      <c r="ALH30" s="21"/>
      <c r="ALI30" s="21"/>
      <c r="ALJ30" s="21"/>
      <c r="ALK30" s="21"/>
      <c r="ALL30" s="21"/>
      <c r="ALM30" s="21"/>
      <c r="ALN30" s="21"/>
      <c r="ALO30" s="21"/>
      <c r="ALP30" s="21"/>
      <c r="ALQ30" s="21"/>
      <c r="ALR30" s="21"/>
      <c r="ALS30" s="21"/>
      <c r="ALT30" s="21"/>
      <c r="ALU30" s="21"/>
      <c r="ALV30" s="21"/>
      <c r="ALW30" s="21"/>
      <c r="ALX30" s="21"/>
      <c r="ALY30" s="21"/>
      <c r="ALZ30" s="21"/>
      <c r="AMA30" s="21"/>
      <c r="AMB30" s="21"/>
      <c r="AMC30" s="21"/>
      <c r="AMD30" s="21"/>
      <c r="AME30" s="21"/>
      <c r="AMF30" s="21"/>
      <c r="AMG30" s="21"/>
      <c r="AMH30" s="21"/>
      <c r="AMI30" s="21"/>
      <c r="AMJ30" s="21"/>
      <c r="AMK30" s="21"/>
      <c r="AML30" s="21"/>
      <c r="AMM30" s="21"/>
      <c r="AMN30" s="21"/>
      <c r="AMO30" s="21"/>
      <c r="AMP30" s="21"/>
      <c r="AMQ30" s="21"/>
      <c r="AMR30" s="21"/>
      <c r="AMS30" s="21"/>
      <c r="AMT30" s="21"/>
      <c r="AMU30" s="21"/>
      <c r="AMV30" s="21"/>
      <c r="AMW30" s="21"/>
      <c r="AMX30" s="21"/>
      <c r="AMY30" s="21"/>
      <c r="AMZ30" s="21"/>
      <c r="ANA30" s="21"/>
      <c r="ANB30" s="21"/>
      <c r="ANC30" s="21"/>
      <c r="AND30" s="21"/>
      <c r="ANE30" s="21"/>
      <c r="ANF30" s="21"/>
      <c r="ANG30" s="21"/>
      <c r="ANH30" s="21"/>
      <c r="ANI30" s="21"/>
      <c r="ANJ30" s="21"/>
      <c r="ANK30" s="21"/>
      <c r="ANL30" s="21"/>
      <c r="ANM30" s="21"/>
      <c r="ANN30" s="21"/>
      <c r="ANO30" s="21"/>
      <c r="ANP30" s="21"/>
      <c r="ANQ30" s="21"/>
      <c r="ANR30" s="21"/>
      <c r="ANS30" s="21"/>
      <c r="ANT30" s="21"/>
      <c r="ANU30" s="21"/>
      <c r="ANV30" s="21"/>
      <c r="ANW30" s="21"/>
      <c r="ANX30" s="21"/>
      <c r="ANY30" s="21"/>
      <c r="ANZ30" s="21"/>
      <c r="AOA30" s="21"/>
      <c r="AOB30" s="21"/>
      <c r="AOC30" s="21"/>
      <c r="AOD30" s="21"/>
      <c r="AOE30" s="21"/>
      <c r="AOF30" s="21"/>
      <c r="AOG30" s="21"/>
      <c r="AOH30" s="21"/>
      <c r="AOI30" s="21"/>
      <c r="AOJ30" s="21"/>
      <c r="AOK30" s="21"/>
      <c r="AOL30" s="21"/>
      <c r="AOM30" s="21"/>
      <c r="AON30" s="21"/>
      <c r="AOO30" s="21"/>
      <c r="AOP30" s="21"/>
      <c r="AOQ30" s="21"/>
      <c r="AOR30" s="21"/>
      <c r="AOS30" s="21"/>
      <c r="AOT30" s="21"/>
      <c r="AOU30" s="21"/>
      <c r="AOV30" s="21"/>
      <c r="AOW30" s="21"/>
      <c r="AOX30" s="21"/>
      <c r="AOY30" s="21"/>
      <c r="AOZ30" s="21"/>
      <c r="APA30" s="21"/>
      <c r="APB30" s="21"/>
      <c r="APC30" s="21"/>
      <c r="APD30" s="21"/>
      <c r="APE30" s="21"/>
      <c r="APF30" s="21"/>
      <c r="APG30" s="21"/>
      <c r="APH30" s="21"/>
      <c r="API30" s="21"/>
      <c r="APJ30" s="21"/>
      <c r="APK30" s="21"/>
      <c r="APL30" s="21"/>
      <c r="APM30" s="21"/>
      <c r="APN30" s="21"/>
      <c r="APO30" s="21"/>
      <c r="APP30" s="21"/>
      <c r="APQ30" s="21"/>
      <c r="APR30" s="21"/>
      <c r="APS30" s="21"/>
      <c r="APT30" s="21"/>
      <c r="APU30" s="21"/>
      <c r="APV30" s="21"/>
      <c r="APW30" s="21"/>
      <c r="APX30" s="21"/>
      <c r="APY30" s="21"/>
      <c r="APZ30" s="21"/>
      <c r="AQA30" s="21"/>
      <c r="AQB30" s="21"/>
      <c r="AQC30" s="21"/>
      <c r="AQD30" s="21"/>
      <c r="AQE30" s="21"/>
      <c r="AQF30" s="21"/>
      <c r="AQG30" s="21"/>
      <c r="AQH30" s="21"/>
      <c r="AQI30" s="21"/>
      <c r="AQJ30" s="21"/>
      <c r="AQK30" s="21"/>
      <c r="AQL30" s="21"/>
      <c r="AQM30" s="21"/>
      <c r="AQN30" s="21"/>
      <c r="AQO30" s="21"/>
      <c r="AQP30" s="21"/>
      <c r="AQQ30" s="21"/>
      <c r="AQR30" s="21"/>
      <c r="AQS30" s="21"/>
      <c r="AQT30" s="21"/>
      <c r="AQU30" s="21"/>
      <c r="AQV30" s="21"/>
      <c r="AQW30" s="21"/>
      <c r="AQX30" s="21"/>
      <c r="AQY30" s="21"/>
      <c r="AQZ30" s="21"/>
      <c r="ARA30" s="21"/>
      <c r="ARB30" s="21"/>
      <c r="ARC30" s="21"/>
      <c r="ARD30" s="21"/>
      <c r="ARE30" s="21"/>
      <c r="ARF30" s="21"/>
      <c r="ARG30" s="21"/>
      <c r="ARH30" s="21"/>
      <c r="ARI30" s="21"/>
      <c r="ARJ30" s="21"/>
      <c r="ARK30" s="21"/>
      <c r="ARL30" s="21"/>
      <c r="ARM30" s="21"/>
      <c r="ARN30" s="21"/>
      <c r="ARO30" s="21"/>
      <c r="ARP30" s="21"/>
      <c r="ARQ30" s="21"/>
      <c r="ARR30" s="21"/>
      <c r="ARS30" s="21"/>
      <c r="ART30" s="21"/>
      <c r="ARU30" s="21"/>
      <c r="ARV30" s="21"/>
      <c r="ARW30" s="21"/>
      <c r="ARX30" s="21"/>
      <c r="ARY30" s="21"/>
      <c r="ARZ30" s="21"/>
      <c r="ASA30" s="21"/>
      <c r="ASB30" s="21"/>
      <c r="ASC30" s="21"/>
      <c r="ASD30" s="21"/>
      <c r="ASE30" s="21"/>
      <c r="ASF30" s="21"/>
      <c r="ASG30" s="21"/>
      <c r="ASH30" s="21"/>
      <c r="ASI30" s="21"/>
      <c r="ASJ30" s="21"/>
      <c r="ASK30" s="21"/>
      <c r="ASL30" s="21"/>
      <c r="ASM30" s="21"/>
      <c r="ASN30" s="21"/>
      <c r="ASO30" s="21"/>
      <c r="ASP30" s="21"/>
      <c r="ASQ30" s="21"/>
      <c r="ASR30" s="21"/>
      <c r="ASS30" s="21"/>
      <c r="AST30" s="21"/>
      <c r="ASU30" s="21"/>
      <c r="ASV30" s="21"/>
      <c r="ASW30" s="21"/>
      <c r="ASX30" s="21"/>
      <c r="ASY30" s="21"/>
      <c r="ASZ30" s="21"/>
      <c r="ATA30" s="21"/>
      <c r="ATB30" s="21"/>
      <c r="ATC30" s="21"/>
      <c r="ATD30" s="21"/>
      <c r="ATE30" s="21"/>
      <c r="ATF30" s="21"/>
      <c r="ATG30" s="21"/>
      <c r="ATH30" s="21"/>
      <c r="ATI30" s="21"/>
      <c r="ATJ30" s="21"/>
      <c r="ATK30" s="21"/>
      <c r="ATL30" s="21"/>
      <c r="ATM30" s="21"/>
      <c r="ATN30" s="21"/>
      <c r="ATO30" s="21"/>
      <c r="ATP30" s="21"/>
      <c r="ATQ30" s="21"/>
      <c r="ATR30" s="21"/>
      <c r="ATS30" s="21"/>
      <c r="ATT30" s="21"/>
      <c r="ATU30" s="21"/>
      <c r="ATV30" s="21"/>
      <c r="ATW30" s="21"/>
      <c r="ATX30" s="21"/>
      <c r="ATY30" s="21"/>
      <c r="ATZ30" s="21"/>
      <c r="AUA30" s="21"/>
      <c r="AUB30" s="21"/>
      <c r="AUC30" s="21"/>
      <c r="AUD30" s="21"/>
      <c r="AUE30" s="21"/>
      <c r="AUF30" s="21"/>
      <c r="AUG30" s="21"/>
      <c r="AUH30" s="21"/>
      <c r="AUI30" s="21"/>
      <c r="AUJ30" s="21"/>
      <c r="AUK30" s="21"/>
      <c r="AUL30" s="21"/>
      <c r="AUM30" s="21"/>
      <c r="AUN30" s="21"/>
      <c r="AUO30" s="21"/>
      <c r="AUP30" s="21"/>
      <c r="AUQ30" s="21"/>
      <c r="AUR30" s="21"/>
      <c r="AUS30" s="21"/>
      <c r="AUT30" s="21"/>
      <c r="AUU30" s="21"/>
      <c r="AUV30" s="21"/>
      <c r="AUW30" s="21"/>
      <c r="AUX30" s="21"/>
      <c r="AUY30" s="21"/>
      <c r="AUZ30" s="21"/>
      <c r="AVA30" s="21"/>
      <c r="AVB30" s="21"/>
      <c r="AVC30" s="21"/>
      <c r="AVD30" s="21"/>
      <c r="AVE30" s="21"/>
      <c r="AVF30" s="21"/>
      <c r="AVG30" s="21"/>
      <c r="AVH30" s="21"/>
      <c r="AVI30" s="21"/>
      <c r="AVJ30" s="21"/>
      <c r="AVK30" s="21"/>
      <c r="AVL30" s="21"/>
      <c r="AVM30" s="21"/>
      <c r="AVN30" s="21"/>
      <c r="AVO30" s="21"/>
      <c r="AVP30" s="21"/>
      <c r="AVQ30" s="21"/>
      <c r="AVR30" s="21"/>
      <c r="AVS30" s="21"/>
      <c r="AVT30" s="21"/>
      <c r="AVU30" s="21"/>
      <c r="AVV30" s="21"/>
      <c r="AVW30" s="21"/>
      <c r="AVX30" s="21"/>
      <c r="AVY30" s="21"/>
      <c r="AVZ30" s="21"/>
      <c r="AWA30" s="21"/>
      <c r="AWB30" s="21"/>
      <c r="AWC30" s="21"/>
      <c r="AWD30" s="21"/>
      <c r="AWE30" s="21"/>
      <c r="AWF30" s="21"/>
      <c r="AWG30" s="21"/>
      <c r="AWH30" s="21"/>
      <c r="AWI30" s="21"/>
      <c r="AWJ30" s="21"/>
      <c r="AWK30" s="21"/>
      <c r="AWL30" s="21"/>
      <c r="AWM30" s="21"/>
      <c r="AWN30" s="21"/>
      <c r="AWO30" s="21"/>
      <c r="AWP30" s="21"/>
      <c r="AWQ30" s="21"/>
      <c r="AWR30" s="21"/>
      <c r="AWS30" s="21"/>
      <c r="AWT30" s="21"/>
      <c r="AWU30" s="21"/>
      <c r="AWV30" s="21"/>
      <c r="AWW30" s="21"/>
      <c r="AWX30" s="21"/>
      <c r="AWY30" s="21"/>
      <c r="AWZ30" s="21"/>
      <c r="AXA30" s="21"/>
      <c r="AXB30" s="21"/>
      <c r="AXC30" s="21"/>
      <c r="AXD30" s="21"/>
      <c r="AXE30" s="21"/>
      <c r="AXF30" s="21"/>
      <c r="AXG30" s="21"/>
      <c r="AXH30" s="21"/>
      <c r="AXI30" s="21"/>
      <c r="AXJ30" s="21"/>
      <c r="AXK30" s="21"/>
      <c r="AXL30" s="21"/>
      <c r="AXM30" s="21"/>
      <c r="AXN30" s="21"/>
      <c r="AXO30" s="21"/>
      <c r="AXP30" s="21"/>
      <c r="AXQ30" s="21"/>
      <c r="AXR30" s="21"/>
      <c r="AXS30" s="21"/>
      <c r="AXT30" s="21"/>
      <c r="AXU30" s="21"/>
      <c r="AXV30" s="21"/>
      <c r="AXW30" s="21"/>
      <c r="AXX30" s="21"/>
      <c r="AXY30" s="21"/>
      <c r="AXZ30" s="21"/>
      <c r="AYA30" s="21"/>
      <c r="AYB30" s="21"/>
      <c r="AYC30" s="21"/>
      <c r="AYD30" s="21"/>
      <c r="AYE30" s="21"/>
      <c r="AYF30" s="21"/>
      <c r="AYG30" s="21"/>
      <c r="AYH30" s="21"/>
      <c r="AYI30" s="21"/>
      <c r="AYJ30" s="21"/>
      <c r="AYK30" s="21"/>
      <c r="AYL30" s="21"/>
      <c r="AYM30" s="21"/>
      <c r="AYN30" s="21"/>
      <c r="AYO30" s="21"/>
      <c r="AYP30" s="21"/>
      <c r="AYQ30" s="21"/>
      <c r="AYR30" s="21"/>
      <c r="AYS30" s="21"/>
      <c r="AYT30" s="21"/>
      <c r="AYU30" s="21"/>
      <c r="AYV30" s="21"/>
      <c r="AYW30" s="21"/>
      <c r="AYX30" s="21"/>
      <c r="AYY30" s="21"/>
      <c r="AYZ30" s="21"/>
      <c r="AZA30" s="21"/>
      <c r="AZB30" s="21"/>
      <c r="AZC30" s="21"/>
      <c r="AZD30" s="21"/>
      <c r="AZE30" s="21"/>
      <c r="AZF30" s="21"/>
      <c r="AZG30" s="21"/>
      <c r="AZH30" s="21"/>
      <c r="AZI30" s="21"/>
      <c r="AZJ30" s="21"/>
      <c r="AZK30" s="21"/>
      <c r="AZL30" s="21"/>
      <c r="AZM30" s="21"/>
      <c r="AZN30" s="21"/>
      <c r="AZO30" s="21"/>
      <c r="AZP30" s="21"/>
      <c r="AZQ30" s="21"/>
      <c r="AZR30" s="21"/>
      <c r="AZS30" s="21"/>
      <c r="AZT30" s="21"/>
      <c r="AZU30" s="21"/>
      <c r="AZV30" s="21"/>
      <c r="AZW30" s="21"/>
      <c r="AZX30" s="21"/>
      <c r="AZY30" s="21"/>
      <c r="AZZ30" s="21"/>
      <c r="BAA30" s="21"/>
      <c r="BAB30" s="21"/>
      <c r="BAC30" s="21"/>
      <c r="BAD30" s="21"/>
      <c r="BAE30" s="21"/>
      <c r="BAF30" s="21"/>
      <c r="BAG30" s="21"/>
      <c r="BAH30" s="21"/>
      <c r="BAI30" s="21"/>
      <c r="BAJ30" s="21"/>
      <c r="BAK30" s="21"/>
      <c r="BAL30" s="21"/>
      <c r="BAM30" s="21"/>
      <c r="BAN30" s="21"/>
      <c r="BAO30" s="21"/>
      <c r="BAP30" s="21"/>
      <c r="BAQ30" s="21"/>
      <c r="BAR30" s="21"/>
      <c r="BAS30" s="21"/>
      <c r="BAT30" s="21"/>
      <c r="BAU30" s="21"/>
      <c r="BAV30" s="21"/>
      <c r="BAW30" s="21"/>
      <c r="BAX30" s="21"/>
      <c r="BAY30" s="21"/>
      <c r="BAZ30" s="21"/>
      <c r="BBA30" s="21"/>
      <c r="BBB30" s="21"/>
      <c r="BBC30" s="21"/>
      <c r="BBD30" s="21"/>
      <c r="BBE30" s="21"/>
      <c r="BBF30" s="21"/>
      <c r="BBG30" s="21"/>
      <c r="BBH30" s="21"/>
      <c r="BBI30" s="21"/>
      <c r="BBJ30" s="21"/>
      <c r="BBK30" s="21"/>
      <c r="BBL30" s="21"/>
      <c r="BBM30" s="21"/>
      <c r="BBN30" s="21"/>
      <c r="BBO30" s="21"/>
      <c r="BBP30" s="21"/>
      <c r="BBQ30" s="21"/>
      <c r="BBR30" s="21"/>
      <c r="BBS30" s="21"/>
      <c r="BBT30" s="21"/>
      <c r="BBU30" s="21"/>
      <c r="BBV30" s="21"/>
      <c r="BBW30" s="21"/>
      <c r="BBX30" s="21"/>
      <c r="BBY30" s="21"/>
      <c r="BBZ30" s="21"/>
      <c r="BCA30" s="21"/>
      <c r="BCB30" s="21"/>
      <c r="BCC30" s="21"/>
      <c r="BCD30" s="21"/>
      <c r="BCE30" s="21"/>
      <c r="BCF30" s="21"/>
      <c r="BCG30" s="21"/>
      <c r="BCH30" s="21"/>
      <c r="BCI30" s="21"/>
      <c r="BCJ30" s="21"/>
      <c r="BCK30" s="21"/>
      <c r="BCL30" s="21"/>
      <c r="BCM30" s="21"/>
      <c r="BCN30" s="21"/>
      <c r="BCO30" s="21"/>
      <c r="BCP30" s="21"/>
      <c r="BCQ30" s="21"/>
      <c r="BCR30" s="21"/>
      <c r="BCS30" s="21"/>
      <c r="BCT30" s="21"/>
      <c r="BCU30" s="21"/>
      <c r="BCV30" s="21"/>
      <c r="BCW30" s="21"/>
      <c r="BCX30" s="21"/>
      <c r="BCY30" s="21"/>
      <c r="BCZ30" s="21"/>
      <c r="BDA30" s="21"/>
      <c r="BDB30" s="21"/>
      <c r="BDC30" s="21"/>
      <c r="BDD30" s="21"/>
      <c r="BDE30" s="21"/>
      <c r="BDF30" s="21"/>
      <c r="BDG30" s="21"/>
      <c r="BDH30" s="21"/>
      <c r="BDI30" s="21"/>
      <c r="BDJ30" s="21"/>
      <c r="BDK30" s="21"/>
      <c r="BDL30" s="21"/>
      <c r="BDM30" s="21"/>
      <c r="BDN30" s="21"/>
      <c r="BDO30" s="21"/>
      <c r="BDP30" s="21"/>
      <c r="BDQ30" s="21"/>
      <c r="BDR30" s="21"/>
      <c r="BDS30" s="21"/>
      <c r="BDT30" s="21"/>
      <c r="BDU30" s="21"/>
      <c r="BDV30" s="21"/>
      <c r="BDW30" s="21"/>
      <c r="BDX30" s="21"/>
      <c r="BDY30" s="21"/>
      <c r="BDZ30" s="21"/>
      <c r="BEA30" s="21"/>
      <c r="BEB30" s="21"/>
      <c r="BEC30" s="21"/>
      <c r="BED30" s="21"/>
      <c r="BEE30" s="21"/>
      <c r="BEF30" s="21"/>
      <c r="BEG30" s="21"/>
      <c r="BEH30" s="21"/>
      <c r="BEI30" s="21"/>
      <c r="BEJ30" s="21"/>
      <c r="BEK30" s="21"/>
      <c r="BEL30" s="21"/>
      <c r="BEM30" s="21"/>
      <c r="BEN30" s="21"/>
      <c r="BEO30" s="21"/>
      <c r="BEP30" s="21"/>
      <c r="BEQ30" s="21"/>
      <c r="BER30" s="21"/>
      <c r="BES30" s="21"/>
      <c r="BET30" s="21"/>
      <c r="BEU30" s="21"/>
      <c r="BEV30" s="21"/>
      <c r="BEW30" s="21"/>
      <c r="BEX30" s="21"/>
      <c r="BEY30" s="21"/>
      <c r="BEZ30" s="21"/>
      <c r="BFA30" s="21"/>
      <c r="BFB30" s="21"/>
      <c r="BFC30" s="21"/>
      <c r="BFD30" s="21"/>
      <c r="BFE30" s="21"/>
      <c r="BFF30" s="21"/>
      <c r="BFG30" s="21"/>
      <c r="BFH30" s="21"/>
      <c r="BFI30" s="21"/>
      <c r="BFJ30" s="21"/>
      <c r="BFK30" s="21"/>
      <c r="BFL30" s="21"/>
      <c r="BFM30" s="21"/>
      <c r="BFN30" s="21"/>
      <c r="BFO30" s="21"/>
      <c r="BFP30" s="21"/>
      <c r="BFQ30" s="21"/>
      <c r="BFR30" s="21"/>
      <c r="BFS30" s="21"/>
      <c r="BFT30" s="21"/>
      <c r="BFU30" s="21"/>
      <c r="BFV30" s="21"/>
      <c r="BFW30" s="21"/>
      <c r="BFX30" s="21"/>
      <c r="BFY30" s="21"/>
      <c r="BFZ30" s="21"/>
      <c r="BGA30" s="21"/>
      <c r="BGB30" s="21"/>
      <c r="BGC30" s="21"/>
      <c r="BGD30" s="21"/>
      <c r="BGE30" s="21"/>
      <c r="BGF30" s="21"/>
      <c r="BGG30" s="21"/>
      <c r="BGH30" s="21"/>
      <c r="BGI30" s="21"/>
      <c r="BGJ30" s="21"/>
      <c r="BGK30" s="21"/>
      <c r="BGL30" s="21"/>
      <c r="BGM30" s="21"/>
      <c r="BGN30" s="21"/>
      <c r="BGO30" s="21"/>
      <c r="BGP30" s="21"/>
      <c r="BGQ30" s="21"/>
      <c r="BGR30" s="21"/>
      <c r="BGS30" s="21"/>
      <c r="BGT30" s="21"/>
      <c r="BGU30" s="21"/>
      <c r="BGV30" s="21"/>
      <c r="BGW30" s="21"/>
      <c r="BGX30" s="21"/>
      <c r="BGY30" s="21"/>
      <c r="BGZ30" s="21"/>
      <c r="BHA30" s="21"/>
      <c r="BHB30" s="21"/>
      <c r="BHC30" s="21"/>
      <c r="BHD30" s="21"/>
      <c r="BHE30" s="21"/>
      <c r="BHF30" s="21"/>
      <c r="BHG30" s="21"/>
      <c r="BHH30" s="21"/>
      <c r="BHI30" s="21"/>
      <c r="BHJ30" s="21"/>
      <c r="BHK30" s="21"/>
      <c r="BHL30" s="21"/>
      <c r="BHM30" s="21"/>
      <c r="BHN30" s="21"/>
      <c r="BHO30" s="21"/>
      <c r="BHP30" s="21"/>
      <c r="BHQ30" s="21"/>
      <c r="BHR30" s="21"/>
      <c r="BHS30" s="21"/>
      <c r="BHT30" s="21"/>
      <c r="BHU30" s="21"/>
      <c r="BHV30" s="21"/>
      <c r="BHW30" s="21"/>
      <c r="BHX30" s="21"/>
      <c r="BHY30" s="21"/>
      <c r="BHZ30" s="21"/>
      <c r="BIA30" s="21"/>
      <c r="BIB30" s="21"/>
      <c r="BIC30" s="21"/>
      <c r="BID30" s="21"/>
      <c r="BIE30" s="21"/>
      <c r="BIF30" s="21"/>
      <c r="BIG30" s="21"/>
      <c r="BIH30" s="21"/>
      <c r="BII30" s="21"/>
      <c r="BIJ30" s="21"/>
      <c r="BIK30" s="21"/>
      <c r="BIL30" s="21"/>
      <c r="BIM30" s="21"/>
      <c r="BIN30" s="21"/>
      <c r="BIO30" s="21"/>
      <c r="BIP30" s="21"/>
      <c r="BIQ30" s="21"/>
      <c r="BIR30" s="21"/>
      <c r="BIS30" s="21"/>
      <c r="BIT30" s="21"/>
      <c r="BIU30" s="21"/>
      <c r="BIV30" s="21"/>
      <c r="BIW30" s="21"/>
      <c r="BIX30" s="21"/>
      <c r="BIY30" s="21"/>
      <c r="BIZ30" s="21"/>
      <c r="BJA30" s="21"/>
      <c r="BJB30" s="21"/>
      <c r="BJC30" s="21"/>
      <c r="BJD30" s="21"/>
      <c r="BJE30" s="21"/>
      <c r="BJF30" s="21"/>
      <c r="BJG30" s="21"/>
      <c r="BJH30" s="21"/>
      <c r="BJI30" s="21"/>
      <c r="BJJ30" s="21"/>
      <c r="BJK30" s="21"/>
      <c r="BJL30" s="21"/>
      <c r="BJM30" s="21"/>
      <c r="BJN30" s="21"/>
      <c r="BJO30" s="21"/>
      <c r="BJP30" s="21"/>
      <c r="BJQ30" s="21"/>
      <c r="BJR30" s="21"/>
      <c r="BJS30" s="21"/>
      <c r="BJT30" s="21"/>
      <c r="BJU30" s="21"/>
      <c r="BJV30" s="21"/>
      <c r="BJW30" s="21"/>
      <c r="BJX30" s="21"/>
      <c r="BJY30" s="21"/>
      <c r="BJZ30" s="21"/>
      <c r="BKA30" s="21"/>
      <c r="BKB30" s="21"/>
      <c r="BKC30" s="21"/>
      <c r="BKD30" s="21"/>
      <c r="BKE30" s="21"/>
      <c r="BKF30" s="21"/>
      <c r="BKG30" s="21"/>
      <c r="BKH30" s="21"/>
      <c r="BKI30" s="21"/>
      <c r="BKJ30" s="21"/>
      <c r="BKK30" s="21"/>
      <c r="BKL30" s="21"/>
      <c r="BKM30" s="21"/>
      <c r="BKN30" s="21"/>
      <c r="BKO30" s="21"/>
      <c r="BKP30" s="21"/>
      <c r="BKQ30" s="21"/>
      <c r="BKR30" s="21"/>
      <c r="BKS30" s="21"/>
      <c r="BKT30" s="21"/>
      <c r="BKU30" s="21"/>
      <c r="BKV30" s="21"/>
      <c r="BKW30" s="21"/>
      <c r="BKX30" s="21"/>
      <c r="BKY30" s="21"/>
      <c r="BKZ30" s="21"/>
      <c r="BLA30" s="21"/>
      <c r="BLB30" s="21"/>
      <c r="BLC30" s="21"/>
      <c r="BLD30" s="21"/>
      <c r="BLE30" s="21"/>
      <c r="BLF30" s="21"/>
      <c r="BLG30" s="21"/>
      <c r="BLH30" s="21"/>
      <c r="BLI30" s="21"/>
      <c r="BLJ30" s="21"/>
      <c r="BLK30" s="21"/>
      <c r="BLL30" s="21"/>
      <c r="BLM30" s="21"/>
      <c r="BLN30" s="21"/>
      <c r="BLO30" s="21"/>
      <c r="BLP30" s="21"/>
      <c r="BLQ30" s="21"/>
      <c r="BLR30" s="21"/>
      <c r="BLS30" s="21"/>
      <c r="BLT30" s="21"/>
      <c r="BLU30" s="21"/>
      <c r="BLV30" s="21"/>
      <c r="BLW30" s="21"/>
      <c r="BLX30" s="21"/>
      <c r="BLY30" s="21"/>
      <c r="BLZ30" s="21"/>
      <c r="BMA30" s="21"/>
      <c r="BMB30" s="21"/>
      <c r="BMC30" s="21"/>
      <c r="BMD30" s="21"/>
      <c r="BME30" s="21"/>
      <c r="BMF30" s="21"/>
      <c r="BMG30" s="21"/>
      <c r="BMH30" s="21"/>
      <c r="BMI30" s="21"/>
      <c r="BMJ30" s="21"/>
      <c r="BMK30" s="21"/>
      <c r="BML30" s="21"/>
      <c r="BMM30" s="21"/>
      <c r="BMN30" s="21"/>
      <c r="BMO30" s="21"/>
      <c r="BMP30" s="21"/>
      <c r="BMQ30" s="21"/>
      <c r="BMR30" s="21"/>
      <c r="BMS30" s="21"/>
      <c r="BMT30" s="21"/>
      <c r="BMU30" s="21"/>
      <c r="BMV30" s="21"/>
      <c r="BMW30" s="21"/>
      <c r="BMX30" s="21"/>
      <c r="BMY30" s="21"/>
      <c r="BMZ30" s="21"/>
      <c r="BNA30" s="21"/>
      <c r="BNB30" s="21"/>
      <c r="BNC30" s="21"/>
      <c r="BND30" s="21"/>
      <c r="BNE30" s="21"/>
      <c r="BNF30" s="21"/>
      <c r="BNG30" s="21"/>
      <c r="BNH30" s="21"/>
      <c r="BNI30" s="21"/>
      <c r="BNJ30" s="21"/>
      <c r="BNK30" s="21"/>
      <c r="BNL30" s="21"/>
      <c r="BNM30" s="21"/>
      <c r="BNN30" s="21"/>
      <c r="BNO30" s="21"/>
      <c r="BNP30" s="21"/>
      <c r="BNQ30" s="21"/>
      <c r="BNR30" s="21"/>
      <c r="BNS30" s="21"/>
      <c r="BNT30" s="21"/>
      <c r="BNU30" s="21"/>
      <c r="BNV30" s="21"/>
      <c r="BNW30" s="21"/>
      <c r="BNX30" s="21"/>
      <c r="BNY30" s="21"/>
      <c r="BNZ30" s="21"/>
      <c r="BOA30" s="21"/>
      <c r="BOB30" s="21"/>
      <c r="BOC30" s="21"/>
      <c r="BOD30" s="21"/>
      <c r="BOE30" s="21"/>
      <c r="BOF30" s="21"/>
      <c r="BOG30" s="21"/>
      <c r="BOH30" s="21"/>
      <c r="BOI30" s="21"/>
      <c r="BOJ30" s="21"/>
      <c r="BOK30" s="21"/>
      <c r="BOL30" s="21"/>
      <c r="BOM30" s="21"/>
      <c r="BON30" s="21"/>
      <c r="BOO30" s="21"/>
      <c r="BOP30" s="21"/>
      <c r="BOQ30" s="21"/>
      <c r="BOR30" s="21"/>
      <c r="BOS30" s="21"/>
      <c r="BOT30" s="21"/>
      <c r="BOU30" s="21"/>
      <c r="BOV30" s="21"/>
      <c r="BOW30" s="21"/>
      <c r="BOX30" s="21"/>
      <c r="BOY30" s="21"/>
      <c r="BOZ30" s="21"/>
      <c r="BPA30" s="21"/>
      <c r="BPB30" s="21"/>
      <c r="BPC30" s="21"/>
      <c r="BPD30" s="21"/>
      <c r="BPE30" s="21"/>
      <c r="BPF30" s="21"/>
      <c r="BPG30" s="21"/>
      <c r="BPH30" s="21"/>
      <c r="BPI30" s="21"/>
      <c r="BPJ30" s="21"/>
      <c r="BPK30" s="21"/>
      <c r="BPL30" s="21"/>
      <c r="BPM30" s="21"/>
      <c r="BPN30" s="21"/>
      <c r="BPO30" s="21"/>
      <c r="BPP30" s="21"/>
      <c r="BPQ30" s="21"/>
      <c r="BPR30" s="21"/>
      <c r="BPS30" s="21"/>
      <c r="BPT30" s="21"/>
      <c r="BPU30" s="21"/>
      <c r="BPV30" s="21"/>
      <c r="BPW30" s="21"/>
      <c r="BPX30" s="21"/>
      <c r="BPY30" s="21"/>
      <c r="BPZ30" s="21"/>
      <c r="BQA30" s="21"/>
      <c r="BQB30" s="21"/>
      <c r="BQC30" s="21"/>
      <c r="BQD30" s="21"/>
      <c r="BQE30" s="21"/>
      <c r="BQF30" s="21"/>
      <c r="BQG30" s="21"/>
      <c r="BQH30" s="21"/>
      <c r="BQI30" s="21"/>
      <c r="BQJ30" s="21"/>
      <c r="BQK30" s="21"/>
      <c r="BQL30" s="21"/>
      <c r="BQM30" s="21"/>
      <c r="BQN30" s="21"/>
      <c r="BQO30" s="21"/>
      <c r="BQP30" s="21"/>
      <c r="BQQ30" s="21"/>
      <c r="BQR30" s="21"/>
      <c r="BQS30" s="21"/>
      <c r="BQT30" s="21"/>
      <c r="BQU30" s="21"/>
      <c r="BQV30" s="21"/>
      <c r="BQW30" s="21"/>
      <c r="BQX30" s="21"/>
      <c r="BQY30" s="21"/>
      <c r="BQZ30" s="21"/>
      <c r="BRA30" s="21"/>
      <c r="BRB30" s="21"/>
      <c r="BRC30" s="21"/>
      <c r="BRD30" s="21"/>
      <c r="BRE30" s="21"/>
      <c r="BRF30" s="21"/>
      <c r="BRG30" s="21"/>
      <c r="BRH30" s="21"/>
      <c r="BRI30" s="21"/>
      <c r="BRJ30" s="21"/>
      <c r="BRK30" s="21"/>
      <c r="BRL30" s="21"/>
      <c r="BRM30" s="21"/>
      <c r="BRN30" s="21"/>
      <c r="BRO30" s="21"/>
      <c r="BRP30" s="21"/>
      <c r="BRQ30" s="21"/>
      <c r="BRR30" s="21"/>
      <c r="BRS30" s="21"/>
      <c r="BRT30" s="21"/>
      <c r="BRU30" s="21"/>
      <c r="BRV30" s="21"/>
      <c r="BRW30" s="21"/>
      <c r="BRX30" s="21"/>
      <c r="BRY30" s="21"/>
      <c r="BRZ30" s="21"/>
      <c r="BSA30" s="21"/>
      <c r="BSB30" s="21"/>
      <c r="BSC30" s="21"/>
      <c r="BSD30" s="21"/>
      <c r="BSE30" s="21"/>
      <c r="BSF30" s="21"/>
      <c r="BSG30" s="21"/>
      <c r="BSH30" s="21"/>
      <c r="BSI30" s="21"/>
      <c r="BSJ30" s="21"/>
      <c r="BSK30" s="21"/>
      <c r="BSL30" s="21"/>
      <c r="BSM30" s="21"/>
      <c r="BSN30" s="21"/>
      <c r="BSO30" s="21"/>
      <c r="BSP30" s="21"/>
      <c r="BSQ30" s="21"/>
      <c r="BSR30" s="21"/>
      <c r="BSS30" s="21"/>
      <c r="BST30" s="21"/>
      <c r="BSU30" s="21"/>
      <c r="BSV30" s="21"/>
      <c r="BSW30" s="21"/>
      <c r="BSX30" s="21"/>
      <c r="BSY30" s="21"/>
      <c r="BSZ30" s="21"/>
      <c r="BTA30" s="21"/>
      <c r="BTB30" s="21"/>
      <c r="BTC30" s="21"/>
      <c r="BTD30" s="21"/>
      <c r="BTE30" s="21"/>
      <c r="BTF30" s="21"/>
      <c r="BTG30" s="21"/>
      <c r="BTH30" s="21"/>
      <c r="BTI30" s="21"/>
      <c r="BTJ30" s="21"/>
      <c r="BTK30" s="21"/>
      <c r="BTL30" s="21"/>
      <c r="BTM30" s="21"/>
      <c r="BTN30" s="21"/>
      <c r="BTO30" s="21"/>
      <c r="BTP30" s="21"/>
      <c r="BTQ30" s="21"/>
      <c r="BTR30" s="21"/>
      <c r="BTS30" s="21"/>
      <c r="BTT30" s="21"/>
      <c r="BTU30" s="21"/>
      <c r="BTV30" s="21"/>
      <c r="BTW30" s="21"/>
      <c r="BTX30" s="21"/>
      <c r="BTY30" s="21"/>
      <c r="BTZ30" s="21"/>
      <c r="BUA30" s="21"/>
      <c r="BUB30" s="21"/>
      <c r="BUC30" s="21"/>
      <c r="BUD30" s="21"/>
      <c r="BUE30" s="21"/>
      <c r="BUF30" s="21"/>
      <c r="BUG30" s="21"/>
      <c r="BUH30" s="21"/>
      <c r="BUI30" s="21"/>
      <c r="BUJ30" s="21"/>
      <c r="BUK30" s="21"/>
      <c r="BUL30" s="21"/>
      <c r="BUM30" s="21"/>
      <c r="BUN30" s="21"/>
      <c r="BUO30" s="21"/>
      <c r="BUP30" s="21"/>
      <c r="BUQ30" s="21"/>
      <c r="BUR30" s="21"/>
      <c r="BUS30" s="21"/>
      <c r="BUT30" s="21"/>
      <c r="BUU30" s="21"/>
      <c r="BUV30" s="21"/>
      <c r="BUW30" s="21"/>
      <c r="BUX30" s="21"/>
      <c r="BUY30" s="21"/>
      <c r="BUZ30" s="21"/>
      <c r="BVA30" s="21"/>
      <c r="BVB30" s="21"/>
      <c r="BVC30" s="21"/>
      <c r="BVD30" s="21"/>
      <c r="BVE30" s="21"/>
      <c r="BVF30" s="21"/>
      <c r="BVG30" s="21"/>
      <c r="BVH30" s="21"/>
      <c r="BVI30" s="21"/>
      <c r="BVJ30" s="21"/>
      <c r="BVK30" s="21"/>
      <c r="BVL30" s="21"/>
      <c r="BVM30" s="21"/>
      <c r="BVN30" s="21"/>
      <c r="BVO30" s="21"/>
      <c r="BVP30" s="21"/>
      <c r="BVQ30" s="21"/>
      <c r="BVR30" s="21"/>
      <c r="BVS30" s="21"/>
      <c r="BVT30" s="21"/>
      <c r="BVU30" s="21"/>
      <c r="BVV30" s="21"/>
      <c r="BVW30" s="21"/>
      <c r="BVX30" s="21"/>
      <c r="BVY30" s="21"/>
      <c r="BVZ30" s="21"/>
      <c r="BWA30" s="21"/>
      <c r="BWB30" s="21"/>
      <c r="BWC30" s="21"/>
      <c r="BWD30" s="21"/>
      <c r="BWE30" s="21"/>
      <c r="BWF30" s="21"/>
      <c r="BWG30" s="21"/>
      <c r="BWH30" s="21"/>
      <c r="BWI30" s="21"/>
      <c r="BWJ30" s="21"/>
      <c r="BWK30" s="21"/>
      <c r="BWL30" s="21"/>
      <c r="BWM30" s="21"/>
      <c r="BWN30" s="21"/>
      <c r="BWO30" s="21"/>
      <c r="BWP30" s="21"/>
      <c r="BWQ30" s="21"/>
      <c r="BWR30" s="21"/>
      <c r="BWS30" s="21"/>
      <c r="BWT30" s="21"/>
      <c r="BWU30" s="21"/>
      <c r="BWV30" s="21"/>
      <c r="BWW30" s="21"/>
      <c r="BWX30" s="21"/>
      <c r="BWY30" s="21"/>
      <c r="BWZ30" s="21"/>
      <c r="BXA30" s="21"/>
      <c r="BXB30" s="21"/>
      <c r="BXC30" s="21"/>
      <c r="BXD30" s="21"/>
      <c r="BXE30" s="21"/>
      <c r="BXF30" s="21"/>
      <c r="BXG30" s="21"/>
      <c r="BXH30" s="21"/>
      <c r="BXI30" s="21"/>
      <c r="BXJ30" s="21"/>
      <c r="BXK30" s="21"/>
      <c r="BXL30" s="21"/>
      <c r="BXM30" s="21"/>
      <c r="BXN30" s="21"/>
      <c r="BXO30" s="21"/>
      <c r="BXP30" s="21"/>
      <c r="BXQ30" s="21"/>
      <c r="BXR30" s="21"/>
      <c r="BXS30" s="21"/>
      <c r="BXT30" s="21"/>
      <c r="BXU30" s="21"/>
      <c r="BXV30" s="21"/>
      <c r="BXW30" s="21"/>
      <c r="BXX30" s="21"/>
      <c r="BXY30" s="21"/>
      <c r="BXZ30" s="21"/>
      <c r="BYA30" s="21"/>
      <c r="BYB30" s="21"/>
      <c r="BYC30" s="21"/>
      <c r="BYD30" s="21"/>
      <c r="BYE30" s="21"/>
      <c r="BYF30" s="21"/>
      <c r="BYG30" s="21"/>
      <c r="BYH30" s="21"/>
      <c r="BYI30" s="21"/>
      <c r="BYJ30" s="21"/>
      <c r="BYK30" s="21"/>
      <c r="BYL30" s="21"/>
      <c r="BYM30" s="21"/>
      <c r="BYN30" s="21"/>
      <c r="BYO30" s="21"/>
      <c r="BYP30" s="21"/>
      <c r="BYQ30" s="21"/>
      <c r="BYR30" s="21"/>
      <c r="BYS30" s="21"/>
      <c r="BYT30" s="21"/>
      <c r="BYU30" s="21"/>
      <c r="BYV30" s="21"/>
      <c r="BYW30" s="21"/>
      <c r="BYX30" s="21"/>
      <c r="BYY30" s="21"/>
      <c r="BYZ30" s="21"/>
      <c r="BZA30" s="21"/>
      <c r="BZB30" s="21"/>
      <c r="BZC30" s="21"/>
      <c r="BZD30" s="21"/>
      <c r="BZE30" s="21"/>
      <c r="BZF30" s="21"/>
      <c r="BZG30" s="21"/>
      <c r="BZH30" s="21"/>
      <c r="BZI30" s="21"/>
      <c r="BZJ30" s="21"/>
      <c r="BZK30" s="21"/>
      <c r="BZL30" s="21"/>
      <c r="BZM30" s="21"/>
      <c r="BZN30" s="21"/>
      <c r="BZO30" s="21"/>
      <c r="BZP30" s="21"/>
      <c r="BZQ30" s="21"/>
      <c r="BZR30" s="21"/>
      <c r="BZS30" s="21"/>
      <c r="BZT30" s="21"/>
      <c r="BZU30" s="21"/>
      <c r="BZV30" s="21"/>
      <c r="BZW30" s="21"/>
      <c r="BZX30" s="21"/>
      <c r="BZY30" s="21"/>
      <c r="BZZ30" s="21"/>
      <c r="CAA30" s="21"/>
      <c r="CAB30" s="21"/>
      <c r="CAC30" s="21"/>
      <c r="CAD30" s="21"/>
      <c r="CAE30" s="21"/>
      <c r="CAF30" s="21"/>
      <c r="CAG30" s="21"/>
      <c r="CAH30" s="21"/>
      <c r="CAI30" s="21"/>
      <c r="CAJ30" s="21"/>
      <c r="CAK30" s="21"/>
      <c r="CAL30" s="21"/>
      <c r="CAM30" s="21"/>
      <c r="CAN30" s="21"/>
      <c r="CAO30" s="21"/>
      <c r="CAP30" s="21"/>
      <c r="CAQ30" s="21"/>
      <c r="CAR30" s="21"/>
      <c r="CAS30" s="21"/>
      <c r="CAT30" s="21"/>
      <c r="CAU30" s="21"/>
      <c r="CAV30" s="21"/>
      <c r="CAW30" s="21"/>
      <c r="CAX30" s="21"/>
      <c r="CAY30" s="21"/>
      <c r="CAZ30" s="21"/>
      <c r="CBA30" s="21"/>
      <c r="CBB30" s="21"/>
      <c r="CBC30" s="21"/>
      <c r="CBD30" s="21"/>
      <c r="CBE30" s="21"/>
      <c r="CBF30" s="21"/>
      <c r="CBG30" s="21"/>
      <c r="CBH30" s="21"/>
      <c r="CBI30" s="21"/>
      <c r="CBJ30" s="21"/>
      <c r="CBK30" s="21"/>
      <c r="CBL30" s="21"/>
      <c r="CBM30" s="21"/>
      <c r="CBN30" s="21"/>
      <c r="CBO30" s="21"/>
      <c r="CBP30" s="21"/>
      <c r="CBQ30" s="21"/>
      <c r="CBR30" s="21"/>
      <c r="CBS30" s="21"/>
      <c r="CBT30" s="21"/>
      <c r="CBU30" s="21"/>
      <c r="CBV30" s="21"/>
      <c r="CBW30" s="21"/>
      <c r="CBX30" s="21"/>
      <c r="CBY30" s="21"/>
      <c r="CBZ30" s="21"/>
      <c r="CCA30" s="21"/>
      <c r="CCB30" s="21"/>
      <c r="CCC30" s="21"/>
      <c r="CCD30" s="21"/>
      <c r="CCE30" s="21"/>
      <c r="CCF30" s="21"/>
      <c r="CCG30" s="21"/>
      <c r="CCH30" s="21"/>
      <c r="CCI30" s="21"/>
      <c r="CCJ30" s="21"/>
      <c r="CCK30" s="21"/>
      <c r="CCL30" s="21"/>
      <c r="CCM30" s="21"/>
      <c r="CCN30" s="21"/>
      <c r="CCO30" s="21"/>
      <c r="CCP30" s="21"/>
      <c r="CCQ30" s="21"/>
      <c r="CCR30" s="21"/>
      <c r="CCS30" s="21"/>
      <c r="CCT30" s="21"/>
      <c r="CCU30" s="21"/>
      <c r="CCV30" s="21"/>
      <c r="CCW30" s="21"/>
      <c r="CCX30" s="21"/>
      <c r="CCY30" s="21"/>
      <c r="CCZ30" s="21"/>
      <c r="CDA30" s="21"/>
      <c r="CDB30" s="21"/>
      <c r="CDC30" s="21"/>
      <c r="CDD30" s="21"/>
      <c r="CDE30" s="21"/>
      <c r="CDF30" s="21"/>
      <c r="CDG30" s="21"/>
      <c r="CDH30" s="21"/>
      <c r="CDI30" s="21"/>
      <c r="CDJ30" s="21"/>
      <c r="CDK30" s="21"/>
      <c r="CDL30" s="21"/>
      <c r="CDM30" s="21"/>
      <c r="CDN30" s="21"/>
      <c r="CDO30" s="21"/>
      <c r="CDP30" s="21"/>
      <c r="CDQ30" s="21"/>
      <c r="CDR30" s="21"/>
      <c r="CDS30" s="21"/>
      <c r="CDT30" s="21"/>
      <c r="CDU30" s="21"/>
      <c r="CDV30" s="21"/>
      <c r="CDW30" s="21"/>
      <c r="CDX30" s="21"/>
      <c r="CDY30" s="21"/>
      <c r="CDZ30" s="21"/>
      <c r="CEA30" s="21"/>
      <c r="CEB30" s="21"/>
      <c r="CEC30" s="21"/>
      <c r="CED30" s="21"/>
      <c r="CEE30" s="21"/>
      <c r="CEF30" s="21"/>
      <c r="CEG30" s="21"/>
      <c r="CEH30" s="21"/>
      <c r="CEI30" s="21"/>
      <c r="CEJ30" s="21"/>
      <c r="CEK30" s="21"/>
      <c r="CEL30" s="21"/>
      <c r="CEM30" s="21"/>
      <c r="CEN30" s="21"/>
      <c r="CEO30" s="21"/>
      <c r="CEP30" s="21"/>
      <c r="CEQ30" s="21"/>
      <c r="CER30" s="21"/>
      <c r="CES30" s="21"/>
      <c r="CET30" s="21"/>
      <c r="CEU30" s="21"/>
      <c r="CEV30" s="21"/>
      <c r="CEW30" s="21"/>
      <c r="CEX30" s="21"/>
      <c r="CEY30" s="21"/>
      <c r="CEZ30" s="21"/>
      <c r="CFA30" s="21"/>
      <c r="CFB30" s="21"/>
      <c r="CFC30" s="21"/>
      <c r="CFD30" s="21"/>
      <c r="CFE30" s="21"/>
      <c r="CFF30" s="21"/>
      <c r="CFG30" s="21"/>
      <c r="CFH30" s="21"/>
      <c r="CFI30" s="21"/>
      <c r="CFJ30" s="21"/>
      <c r="CFK30" s="21"/>
      <c r="CFL30" s="21"/>
      <c r="CFM30" s="21"/>
      <c r="CFN30" s="21"/>
      <c r="CFO30" s="21"/>
      <c r="CFP30" s="21"/>
      <c r="CFQ30" s="21"/>
      <c r="CFR30" s="21"/>
      <c r="CFS30" s="21"/>
      <c r="CFT30" s="21"/>
      <c r="CFU30" s="21"/>
      <c r="CFV30" s="21"/>
      <c r="CFW30" s="21"/>
      <c r="CFX30" s="21"/>
      <c r="CFY30" s="21"/>
      <c r="CFZ30" s="21"/>
      <c r="CGA30" s="21"/>
      <c r="CGB30" s="21"/>
      <c r="CGC30" s="21"/>
      <c r="CGD30" s="21"/>
      <c r="CGE30" s="21"/>
      <c r="CGF30" s="21"/>
      <c r="CGG30" s="21"/>
      <c r="CGH30" s="21"/>
      <c r="CGI30" s="21"/>
      <c r="CGJ30" s="21"/>
      <c r="CGK30" s="21"/>
      <c r="CGL30" s="21"/>
      <c r="CGM30" s="21"/>
      <c r="CGN30" s="21"/>
      <c r="CGO30" s="21"/>
      <c r="CGP30" s="21"/>
      <c r="CGQ30" s="21"/>
      <c r="CGR30" s="21"/>
      <c r="CGS30" s="21"/>
      <c r="CGT30" s="21"/>
      <c r="CGU30" s="21"/>
      <c r="CGV30" s="21"/>
      <c r="CGW30" s="21"/>
      <c r="CGX30" s="21"/>
      <c r="CGY30" s="21"/>
      <c r="CGZ30" s="21"/>
      <c r="CHA30" s="21"/>
      <c r="CHB30" s="21"/>
      <c r="CHC30" s="21"/>
      <c r="CHD30" s="21"/>
      <c r="CHE30" s="21"/>
      <c r="CHF30" s="21"/>
      <c r="CHG30" s="21"/>
      <c r="CHH30" s="21"/>
      <c r="CHI30" s="21"/>
      <c r="CHJ30" s="21"/>
      <c r="CHK30" s="21"/>
      <c r="CHL30" s="21"/>
      <c r="CHM30" s="21"/>
      <c r="CHN30" s="21"/>
      <c r="CHO30" s="21"/>
      <c r="CHP30" s="21"/>
      <c r="CHQ30" s="21"/>
      <c r="CHR30" s="21"/>
      <c r="CHS30" s="21"/>
      <c r="CHT30" s="21"/>
      <c r="CHU30" s="21"/>
      <c r="CHV30" s="21"/>
      <c r="CHW30" s="21"/>
      <c r="CHX30" s="21"/>
      <c r="CHY30" s="21"/>
      <c r="CHZ30" s="21"/>
      <c r="CIA30" s="21"/>
      <c r="CIB30" s="21"/>
      <c r="CIC30" s="21"/>
      <c r="CID30" s="21"/>
      <c r="CIE30" s="21"/>
      <c r="CIF30" s="21"/>
      <c r="CIG30" s="21"/>
      <c r="CIH30" s="21"/>
      <c r="CII30" s="21"/>
      <c r="CIJ30" s="21"/>
      <c r="CIK30" s="21"/>
      <c r="CIL30" s="21"/>
      <c r="CIM30" s="21"/>
      <c r="CIN30" s="21"/>
      <c r="CIO30" s="21"/>
      <c r="CIP30" s="21"/>
      <c r="CIQ30" s="21"/>
      <c r="CIR30" s="21"/>
      <c r="CIS30" s="21"/>
      <c r="CIT30" s="21"/>
      <c r="CIU30" s="21"/>
      <c r="CIV30" s="21"/>
      <c r="CIW30" s="21"/>
      <c r="CIX30" s="21"/>
      <c r="CIY30" s="21"/>
      <c r="CIZ30" s="21"/>
      <c r="CJA30" s="21"/>
      <c r="CJB30" s="21"/>
      <c r="CJC30" s="21"/>
      <c r="CJD30" s="21"/>
      <c r="CJE30" s="21"/>
      <c r="CJF30" s="21"/>
      <c r="CJG30" s="21"/>
      <c r="CJH30" s="21"/>
      <c r="CJI30" s="21"/>
      <c r="CJJ30" s="21"/>
      <c r="CJK30" s="21"/>
      <c r="CJL30" s="21"/>
      <c r="CJM30" s="21"/>
      <c r="CJN30" s="21"/>
      <c r="CJO30" s="21"/>
      <c r="CJP30" s="21"/>
      <c r="CJQ30" s="21"/>
      <c r="CJR30" s="21"/>
      <c r="CJS30" s="21"/>
      <c r="CJT30" s="21"/>
      <c r="CJU30" s="21"/>
      <c r="CJV30" s="21"/>
      <c r="CJW30" s="21"/>
      <c r="CJX30" s="21"/>
      <c r="CJY30" s="21"/>
      <c r="CJZ30" s="21"/>
      <c r="CKA30" s="21"/>
      <c r="CKB30" s="21"/>
      <c r="CKC30" s="21"/>
      <c r="CKD30" s="21"/>
      <c r="CKE30" s="21"/>
      <c r="CKF30" s="21"/>
      <c r="CKG30" s="21"/>
      <c r="CKH30" s="21"/>
      <c r="CKI30" s="21"/>
      <c r="CKJ30" s="21"/>
      <c r="CKK30" s="21"/>
      <c r="CKL30" s="21"/>
      <c r="CKM30" s="21"/>
      <c r="CKN30" s="21"/>
      <c r="CKO30" s="21"/>
      <c r="CKP30" s="21"/>
      <c r="CKQ30" s="21"/>
      <c r="CKR30" s="21"/>
      <c r="CKS30" s="21"/>
      <c r="CKT30" s="21"/>
      <c r="CKU30" s="21"/>
      <c r="CKV30" s="21"/>
      <c r="CKW30" s="21"/>
      <c r="CKX30" s="21"/>
      <c r="CKY30" s="21"/>
      <c r="CKZ30" s="21"/>
      <c r="CLA30" s="21"/>
      <c r="CLB30" s="21"/>
      <c r="CLC30" s="21"/>
      <c r="CLD30" s="21"/>
      <c r="CLE30" s="21"/>
      <c r="CLF30" s="21"/>
      <c r="CLG30" s="21"/>
      <c r="CLH30" s="21"/>
      <c r="CLI30" s="21"/>
      <c r="CLJ30" s="21"/>
      <c r="CLK30" s="21"/>
      <c r="CLL30" s="21"/>
      <c r="CLM30" s="21"/>
      <c r="CLN30" s="21"/>
      <c r="CLO30" s="21"/>
      <c r="CLP30" s="21"/>
      <c r="CLQ30" s="21"/>
      <c r="CLR30" s="21"/>
      <c r="CLS30" s="21"/>
      <c r="CLT30" s="21"/>
      <c r="CLU30" s="21"/>
      <c r="CLV30" s="21"/>
      <c r="CLW30" s="21"/>
      <c r="CLX30" s="21"/>
      <c r="CLY30" s="21"/>
      <c r="CLZ30" s="21"/>
      <c r="CMA30" s="21"/>
      <c r="CMB30" s="21"/>
      <c r="CMC30" s="21"/>
      <c r="CMD30" s="21"/>
      <c r="CME30" s="21"/>
      <c r="CMF30" s="21"/>
      <c r="CMG30" s="21"/>
      <c r="CMH30" s="21"/>
      <c r="CMI30" s="21"/>
      <c r="CMJ30" s="21"/>
      <c r="CMK30" s="21"/>
      <c r="CML30" s="21"/>
      <c r="CMM30" s="21"/>
      <c r="CMN30" s="21"/>
      <c r="CMO30" s="21"/>
      <c r="CMP30" s="21"/>
      <c r="CMQ30" s="21"/>
      <c r="CMR30" s="21"/>
      <c r="CMS30" s="21"/>
      <c r="CMT30" s="21"/>
      <c r="CMU30" s="21"/>
      <c r="CMV30" s="21"/>
      <c r="CMW30" s="21"/>
      <c r="CMX30" s="21"/>
      <c r="CMY30" s="21"/>
      <c r="CMZ30" s="21"/>
      <c r="CNA30" s="21"/>
      <c r="CNB30" s="21"/>
      <c r="CNC30" s="21"/>
      <c r="CND30" s="21"/>
      <c r="CNE30" s="21"/>
      <c r="CNF30" s="21"/>
      <c r="CNG30" s="21"/>
      <c r="CNH30" s="21"/>
      <c r="CNI30" s="21"/>
      <c r="CNJ30" s="21"/>
      <c r="CNK30" s="21"/>
      <c r="CNL30" s="21"/>
      <c r="CNM30" s="21"/>
      <c r="CNN30" s="21"/>
      <c r="CNO30" s="21"/>
      <c r="CNP30" s="21"/>
      <c r="CNQ30" s="21"/>
      <c r="CNR30" s="21"/>
      <c r="CNS30" s="21"/>
      <c r="CNT30" s="21"/>
      <c r="CNU30" s="21"/>
      <c r="CNV30" s="21"/>
      <c r="CNW30" s="21"/>
      <c r="CNX30" s="21"/>
      <c r="CNY30" s="21"/>
      <c r="CNZ30" s="21"/>
      <c r="COA30" s="21"/>
      <c r="COB30" s="21"/>
      <c r="COC30" s="21"/>
      <c r="COD30" s="21"/>
      <c r="COE30" s="21"/>
      <c r="COF30" s="21"/>
      <c r="COG30" s="21"/>
      <c r="COH30" s="21"/>
      <c r="COI30" s="21"/>
      <c r="COJ30" s="21"/>
      <c r="COK30" s="21"/>
      <c r="COL30" s="21"/>
      <c r="COM30" s="21"/>
      <c r="CON30" s="21"/>
      <c r="COO30" s="21"/>
      <c r="COP30" s="21"/>
      <c r="COQ30" s="21"/>
      <c r="COR30" s="21"/>
      <c r="COS30" s="21"/>
      <c r="COT30" s="21"/>
      <c r="COU30" s="21"/>
      <c r="COV30" s="21"/>
      <c r="COW30" s="21"/>
      <c r="COX30" s="21"/>
      <c r="COY30" s="21"/>
      <c r="COZ30" s="21"/>
      <c r="CPA30" s="21"/>
      <c r="CPB30" s="21"/>
      <c r="CPC30" s="21"/>
      <c r="CPD30" s="21"/>
      <c r="CPE30" s="21"/>
      <c r="CPF30" s="21"/>
      <c r="CPG30" s="21"/>
      <c r="CPH30" s="21"/>
      <c r="CPI30" s="21"/>
      <c r="CPJ30" s="21"/>
      <c r="CPK30" s="21"/>
      <c r="CPL30" s="21"/>
      <c r="CPM30" s="21"/>
      <c r="CPN30" s="21"/>
      <c r="CPO30" s="21"/>
      <c r="CPP30" s="21"/>
      <c r="CPQ30" s="21"/>
      <c r="CPR30" s="21"/>
      <c r="CPS30" s="21"/>
      <c r="CPT30" s="21"/>
      <c r="CPU30" s="21"/>
      <c r="CPV30" s="21"/>
      <c r="CPW30" s="21"/>
      <c r="CPX30" s="21"/>
      <c r="CPY30" s="21"/>
      <c r="CPZ30" s="21"/>
      <c r="CQA30" s="21"/>
      <c r="CQB30" s="21"/>
      <c r="CQC30" s="21"/>
      <c r="CQD30" s="21"/>
      <c r="CQE30" s="21"/>
      <c r="CQF30" s="21"/>
      <c r="CQG30" s="21"/>
      <c r="CQH30" s="21"/>
      <c r="CQI30" s="21"/>
      <c r="CQJ30" s="21"/>
      <c r="CQK30" s="21"/>
      <c r="CQL30" s="21"/>
      <c r="CQM30" s="21"/>
      <c r="CQN30" s="21"/>
      <c r="CQO30" s="21"/>
      <c r="CQP30" s="21"/>
      <c r="CQQ30" s="21"/>
      <c r="CQR30" s="21"/>
      <c r="CQS30" s="21"/>
      <c r="CQT30" s="21"/>
      <c r="CQU30" s="21"/>
      <c r="CQV30" s="21"/>
      <c r="CQW30" s="21"/>
      <c r="CQX30" s="21"/>
      <c r="CQY30" s="21"/>
      <c r="CQZ30" s="21"/>
      <c r="CRA30" s="21"/>
      <c r="CRB30" s="21"/>
      <c r="CRC30" s="21"/>
      <c r="CRD30" s="21"/>
      <c r="CRE30" s="21"/>
      <c r="CRF30" s="21"/>
      <c r="CRG30" s="21"/>
      <c r="CRH30" s="21"/>
      <c r="CRI30" s="21"/>
      <c r="CRJ30" s="21"/>
      <c r="CRK30" s="21"/>
      <c r="CRL30" s="21"/>
      <c r="CRM30" s="21"/>
      <c r="CRN30" s="21"/>
      <c r="CRO30" s="21"/>
      <c r="CRP30" s="21"/>
      <c r="CRQ30" s="21"/>
      <c r="CRR30" s="21"/>
      <c r="CRS30" s="21"/>
      <c r="CRT30" s="21"/>
      <c r="CRU30" s="21"/>
      <c r="CRV30" s="21"/>
      <c r="CRW30" s="21"/>
      <c r="CRX30" s="21"/>
      <c r="CRY30" s="21"/>
      <c r="CRZ30" s="21"/>
      <c r="CSA30" s="21"/>
      <c r="CSB30" s="21"/>
      <c r="CSC30" s="21"/>
      <c r="CSD30" s="21"/>
      <c r="CSE30" s="21"/>
      <c r="CSF30" s="21"/>
      <c r="CSG30" s="21"/>
      <c r="CSH30" s="21"/>
      <c r="CSI30" s="21"/>
      <c r="CSJ30" s="21"/>
      <c r="CSK30" s="21"/>
      <c r="CSL30" s="21"/>
      <c r="CSM30" s="21"/>
      <c r="CSN30" s="21"/>
      <c r="CSO30" s="21"/>
      <c r="CSP30" s="21"/>
      <c r="CSQ30" s="21"/>
      <c r="CSR30" s="21"/>
      <c r="CSS30" s="21"/>
      <c r="CST30" s="21"/>
      <c r="CSU30" s="21"/>
      <c r="CSV30" s="21"/>
      <c r="CSW30" s="21"/>
      <c r="CSX30" s="21"/>
      <c r="CSY30" s="21"/>
      <c r="CSZ30" s="21"/>
      <c r="CTA30" s="21"/>
      <c r="CTB30" s="21"/>
      <c r="CTC30" s="21"/>
      <c r="CTD30" s="21"/>
      <c r="CTE30" s="21"/>
      <c r="CTF30" s="21"/>
      <c r="CTG30" s="21"/>
      <c r="CTH30" s="21"/>
      <c r="CTI30" s="21"/>
      <c r="CTJ30" s="21"/>
      <c r="CTK30" s="21"/>
      <c r="CTL30" s="21"/>
      <c r="CTM30" s="21"/>
      <c r="CTN30" s="21"/>
      <c r="CTO30" s="21"/>
      <c r="CTP30" s="21"/>
      <c r="CTQ30" s="21"/>
      <c r="CTR30" s="21"/>
      <c r="CTS30" s="21"/>
      <c r="CTT30" s="21"/>
      <c r="CTU30" s="21"/>
      <c r="CTV30" s="21"/>
      <c r="CTW30" s="21"/>
      <c r="CTX30" s="21"/>
      <c r="CTY30" s="21"/>
      <c r="CTZ30" s="21"/>
      <c r="CUA30" s="21"/>
      <c r="CUB30" s="21"/>
      <c r="CUC30" s="21"/>
      <c r="CUD30" s="21"/>
      <c r="CUE30" s="21"/>
      <c r="CUF30" s="21"/>
      <c r="CUG30" s="21"/>
      <c r="CUH30" s="21"/>
      <c r="CUI30" s="21"/>
      <c r="CUJ30" s="21"/>
      <c r="CUK30" s="21"/>
      <c r="CUL30" s="21"/>
      <c r="CUM30" s="21"/>
      <c r="CUN30" s="21"/>
      <c r="CUO30" s="21"/>
      <c r="CUP30" s="21"/>
      <c r="CUQ30" s="21"/>
      <c r="CUR30" s="21"/>
      <c r="CUS30" s="21"/>
      <c r="CUT30" s="21"/>
      <c r="CUU30" s="21"/>
      <c r="CUV30" s="21"/>
      <c r="CUW30" s="21"/>
      <c r="CUX30" s="21"/>
      <c r="CUY30" s="21"/>
      <c r="CUZ30" s="21"/>
      <c r="CVA30" s="21"/>
      <c r="CVB30" s="21"/>
      <c r="CVC30" s="21"/>
      <c r="CVD30" s="21"/>
      <c r="CVE30" s="21"/>
      <c r="CVF30" s="21"/>
      <c r="CVG30" s="21"/>
      <c r="CVH30" s="21"/>
      <c r="CVI30" s="21"/>
      <c r="CVJ30" s="21"/>
      <c r="CVK30" s="21"/>
      <c r="CVL30" s="21"/>
      <c r="CVM30" s="21"/>
      <c r="CVN30" s="21"/>
      <c r="CVO30" s="21"/>
      <c r="CVP30" s="21"/>
      <c r="CVQ30" s="21"/>
      <c r="CVR30" s="21"/>
      <c r="CVS30" s="21"/>
      <c r="CVT30" s="21"/>
      <c r="CVU30" s="21"/>
      <c r="CVV30" s="21"/>
      <c r="CVW30" s="21"/>
      <c r="CVX30" s="21"/>
      <c r="CVY30" s="21"/>
      <c r="CVZ30" s="21"/>
      <c r="CWA30" s="21"/>
      <c r="CWB30" s="21"/>
      <c r="CWC30" s="21"/>
      <c r="CWD30" s="21"/>
      <c r="CWE30" s="21"/>
      <c r="CWF30" s="21"/>
      <c r="CWG30" s="21"/>
      <c r="CWH30" s="21"/>
      <c r="CWI30" s="21"/>
      <c r="CWJ30" s="21"/>
      <c r="CWK30" s="21"/>
      <c r="CWL30" s="21"/>
      <c r="CWM30" s="21"/>
      <c r="CWN30" s="21"/>
      <c r="CWO30" s="21"/>
      <c r="CWP30" s="21"/>
      <c r="CWQ30" s="21"/>
      <c r="CWR30" s="21"/>
      <c r="CWS30" s="21"/>
      <c r="CWT30" s="21"/>
      <c r="CWU30" s="21"/>
      <c r="CWV30" s="21"/>
      <c r="CWW30" s="21"/>
      <c r="CWX30" s="21"/>
      <c r="CWY30" s="21"/>
      <c r="CWZ30" s="21"/>
      <c r="CXA30" s="21"/>
      <c r="CXB30" s="21"/>
      <c r="CXC30" s="21"/>
      <c r="CXD30" s="21"/>
      <c r="CXE30" s="21"/>
      <c r="CXF30" s="21"/>
      <c r="CXG30" s="21"/>
      <c r="CXH30" s="21"/>
      <c r="CXI30" s="21"/>
      <c r="CXJ30" s="21"/>
      <c r="CXK30" s="21"/>
      <c r="CXL30" s="21"/>
      <c r="CXM30" s="21"/>
      <c r="CXN30" s="21"/>
      <c r="CXO30" s="21"/>
      <c r="CXP30" s="21"/>
      <c r="CXQ30" s="21"/>
      <c r="CXR30" s="21"/>
      <c r="CXS30" s="21"/>
      <c r="CXT30" s="21"/>
      <c r="CXU30" s="21"/>
      <c r="CXV30" s="21"/>
      <c r="CXW30" s="21"/>
      <c r="CXX30" s="21"/>
      <c r="CXY30" s="21"/>
      <c r="CXZ30" s="21"/>
      <c r="CYA30" s="21"/>
      <c r="CYB30" s="21"/>
      <c r="CYC30" s="21"/>
      <c r="CYD30" s="21"/>
      <c r="CYE30" s="21"/>
      <c r="CYF30" s="21"/>
      <c r="CYG30" s="21"/>
      <c r="CYH30" s="21"/>
      <c r="CYI30" s="21"/>
      <c r="CYJ30" s="21"/>
      <c r="CYK30" s="21"/>
      <c r="CYL30" s="21"/>
      <c r="CYM30" s="21"/>
      <c r="CYN30" s="21"/>
      <c r="CYO30" s="21"/>
      <c r="CYP30" s="21"/>
      <c r="CYQ30" s="21"/>
      <c r="CYR30" s="21"/>
      <c r="CYS30" s="21"/>
      <c r="CYT30" s="21"/>
      <c r="CYU30" s="21"/>
      <c r="CYV30" s="21"/>
      <c r="CYW30" s="21"/>
      <c r="CYX30" s="21"/>
      <c r="CYY30" s="21"/>
      <c r="CYZ30" s="21"/>
      <c r="CZA30" s="21"/>
      <c r="CZB30" s="21"/>
      <c r="CZC30" s="21"/>
      <c r="CZD30" s="21"/>
      <c r="CZE30" s="21"/>
      <c r="CZF30" s="21"/>
      <c r="CZG30" s="21"/>
      <c r="CZH30" s="21"/>
      <c r="CZI30" s="21"/>
      <c r="CZJ30" s="21"/>
      <c r="CZK30" s="21"/>
      <c r="CZL30" s="21"/>
      <c r="CZM30" s="21"/>
      <c r="CZN30" s="21"/>
      <c r="CZO30" s="21"/>
      <c r="CZP30" s="21"/>
      <c r="CZQ30" s="21"/>
      <c r="CZR30" s="21"/>
      <c r="CZS30" s="21"/>
      <c r="CZT30" s="21"/>
      <c r="CZU30" s="21"/>
      <c r="CZV30" s="21"/>
      <c r="CZW30" s="21"/>
      <c r="CZX30" s="21"/>
      <c r="CZY30" s="21"/>
      <c r="CZZ30" s="21"/>
      <c r="DAA30" s="21"/>
      <c r="DAB30" s="21"/>
      <c r="DAC30" s="21"/>
      <c r="DAD30" s="21"/>
      <c r="DAE30" s="21"/>
      <c r="DAF30" s="21"/>
      <c r="DAG30" s="21"/>
      <c r="DAH30" s="21"/>
      <c r="DAI30" s="21"/>
      <c r="DAJ30" s="21"/>
      <c r="DAK30" s="21"/>
      <c r="DAL30" s="21"/>
      <c r="DAM30" s="21"/>
      <c r="DAN30" s="21"/>
      <c r="DAO30" s="21"/>
      <c r="DAP30" s="21"/>
      <c r="DAQ30" s="21"/>
      <c r="DAR30" s="21"/>
      <c r="DAS30" s="21"/>
      <c r="DAT30" s="21"/>
      <c r="DAU30" s="21"/>
      <c r="DAV30" s="21"/>
      <c r="DAW30" s="21"/>
      <c r="DAX30" s="21"/>
      <c r="DAY30" s="21"/>
      <c r="DAZ30" s="21"/>
      <c r="DBA30" s="21"/>
      <c r="DBB30" s="21"/>
      <c r="DBC30" s="21"/>
      <c r="DBD30" s="21"/>
      <c r="DBE30" s="21"/>
      <c r="DBF30" s="21"/>
      <c r="DBG30" s="21"/>
      <c r="DBH30" s="21"/>
      <c r="DBI30" s="21"/>
      <c r="DBJ30" s="21"/>
      <c r="DBK30" s="21"/>
      <c r="DBL30" s="21"/>
      <c r="DBM30" s="21"/>
      <c r="DBN30" s="21"/>
      <c r="DBO30" s="21"/>
      <c r="DBP30" s="21"/>
      <c r="DBQ30" s="21"/>
      <c r="DBR30" s="21"/>
      <c r="DBS30" s="21"/>
      <c r="DBT30" s="21"/>
      <c r="DBU30" s="21"/>
      <c r="DBV30" s="21"/>
      <c r="DBW30" s="21"/>
      <c r="DBX30" s="21"/>
      <c r="DBY30" s="21"/>
      <c r="DBZ30" s="21"/>
      <c r="DCA30" s="21"/>
      <c r="DCB30" s="21"/>
      <c r="DCC30" s="21"/>
      <c r="DCD30" s="21"/>
      <c r="DCE30" s="21"/>
      <c r="DCF30" s="21"/>
      <c r="DCG30" s="21"/>
      <c r="DCH30" s="21"/>
      <c r="DCI30" s="21"/>
      <c r="DCJ30" s="21"/>
      <c r="DCK30" s="21"/>
      <c r="DCL30" s="21"/>
      <c r="DCM30" s="21"/>
      <c r="DCN30" s="21"/>
      <c r="DCO30" s="21"/>
      <c r="DCP30" s="21"/>
      <c r="DCQ30" s="21"/>
      <c r="DCR30" s="21"/>
      <c r="DCS30" s="21"/>
      <c r="DCT30" s="21"/>
      <c r="DCU30" s="21"/>
      <c r="DCV30" s="21"/>
      <c r="DCW30" s="21"/>
      <c r="DCX30" s="21"/>
      <c r="DCY30" s="21"/>
      <c r="DCZ30" s="21"/>
      <c r="DDA30" s="21"/>
      <c r="DDB30" s="21"/>
      <c r="DDC30" s="21"/>
      <c r="DDD30" s="21"/>
      <c r="DDE30" s="21"/>
      <c r="DDF30" s="21"/>
      <c r="DDG30" s="21"/>
      <c r="DDH30" s="21"/>
      <c r="DDI30" s="21"/>
      <c r="DDJ30" s="21"/>
      <c r="DDK30" s="21"/>
      <c r="DDL30" s="21"/>
      <c r="DDM30" s="21"/>
      <c r="DDN30" s="21"/>
      <c r="DDO30" s="21"/>
      <c r="DDP30" s="21"/>
      <c r="DDQ30" s="21"/>
      <c r="DDR30" s="21"/>
      <c r="DDS30" s="21"/>
      <c r="DDT30" s="21"/>
      <c r="DDU30" s="21"/>
      <c r="DDV30" s="21"/>
      <c r="DDW30" s="21"/>
      <c r="DDX30" s="21"/>
      <c r="DDY30" s="21"/>
      <c r="DDZ30" s="21"/>
      <c r="DEA30" s="21"/>
      <c r="DEB30" s="21"/>
      <c r="DEC30" s="21"/>
      <c r="DED30" s="21"/>
      <c r="DEE30" s="21"/>
      <c r="DEF30" s="21"/>
      <c r="DEG30" s="21"/>
      <c r="DEH30" s="21"/>
      <c r="DEI30" s="21"/>
      <c r="DEJ30" s="21"/>
      <c r="DEK30" s="21"/>
      <c r="DEL30" s="21"/>
      <c r="DEM30" s="21"/>
      <c r="DEN30" s="21"/>
      <c r="DEO30" s="21"/>
      <c r="DEP30" s="21"/>
      <c r="DEQ30" s="21"/>
      <c r="DER30" s="21"/>
      <c r="DES30" s="21"/>
      <c r="DET30" s="21"/>
      <c r="DEU30" s="21"/>
      <c r="DEV30" s="21"/>
      <c r="DEW30" s="21"/>
      <c r="DEX30" s="21"/>
      <c r="DEY30" s="21"/>
      <c r="DEZ30" s="21"/>
      <c r="DFA30" s="21"/>
      <c r="DFB30" s="21"/>
      <c r="DFC30" s="21"/>
      <c r="DFD30" s="21"/>
      <c r="DFE30" s="21"/>
      <c r="DFF30" s="21"/>
      <c r="DFG30" s="21"/>
      <c r="DFH30" s="21"/>
      <c r="DFI30" s="21"/>
      <c r="DFJ30" s="21"/>
      <c r="DFK30" s="21"/>
      <c r="DFL30" s="21"/>
      <c r="DFM30" s="21"/>
      <c r="DFN30" s="21"/>
      <c r="DFO30" s="21"/>
      <c r="DFP30" s="21"/>
      <c r="DFQ30" s="21"/>
      <c r="DFR30" s="21"/>
      <c r="DFS30" s="21"/>
      <c r="DFT30" s="21"/>
      <c r="DFU30" s="21"/>
      <c r="DFV30" s="21"/>
      <c r="DFW30" s="21"/>
      <c r="DFX30" s="21"/>
      <c r="DFY30" s="21"/>
      <c r="DFZ30" s="21"/>
      <c r="DGA30" s="21"/>
      <c r="DGB30" s="21"/>
      <c r="DGC30" s="21"/>
      <c r="DGD30" s="21"/>
      <c r="DGE30" s="21"/>
      <c r="DGF30" s="21"/>
      <c r="DGG30" s="21"/>
      <c r="DGH30" s="21"/>
      <c r="DGI30" s="21"/>
      <c r="DGJ30" s="21"/>
      <c r="DGK30" s="21"/>
      <c r="DGL30" s="21"/>
      <c r="DGM30" s="21"/>
      <c r="DGN30" s="21"/>
      <c r="DGO30" s="21"/>
      <c r="DGP30" s="21"/>
      <c r="DGQ30" s="21"/>
      <c r="DGR30" s="21"/>
      <c r="DGS30" s="21"/>
      <c r="DGT30" s="21"/>
      <c r="DGU30" s="21"/>
      <c r="DGV30" s="21"/>
      <c r="DGW30" s="21"/>
      <c r="DGX30" s="21"/>
      <c r="DGY30" s="21"/>
      <c r="DGZ30" s="21"/>
      <c r="DHA30" s="21"/>
      <c r="DHB30" s="21"/>
      <c r="DHC30" s="21"/>
      <c r="DHD30" s="21"/>
      <c r="DHE30" s="21"/>
      <c r="DHF30" s="21"/>
      <c r="DHG30" s="21"/>
      <c r="DHH30" s="21"/>
      <c r="DHI30" s="21"/>
      <c r="DHJ30" s="21"/>
      <c r="DHK30" s="21"/>
      <c r="DHL30" s="21"/>
      <c r="DHM30" s="21"/>
      <c r="DHN30" s="21"/>
      <c r="DHO30" s="21"/>
      <c r="DHP30" s="21"/>
      <c r="DHQ30" s="21"/>
      <c r="DHR30" s="21"/>
      <c r="DHS30" s="21"/>
      <c r="DHT30" s="21"/>
      <c r="DHU30" s="21"/>
      <c r="DHV30" s="21"/>
      <c r="DHW30" s="21"/>
      <c r="DHX30" s="21"/>
      <c r="DHY30" s="21"/>
      <c r="DHZ30" s="21"/>
      <c r="DIA30" s="21"/>
      <c r="DIB30" s="21"/>
      <c r="DIC30" s="21"/>
      <c r="DID30" s="21"/>
      <c r="DIE30" s="21"/>
      <c r="DIF30" s="21"/>
      <c r="DIG30" s="21"/>
      <c r="DIH30" s="21"/>
      <c r="DII30" s="21"/>
      <c r="DIJ30" s="21"/>
      <c r="DIK30" s="21"/>
      <c r="DIL30" s="21"/>
      <c r="DIM30" s="21"/>
      <c r="DIN30" s="21"/>
      <c r="DIO30" s="21"/>
      <c r="DIP30" s="21"/>
      <c r="DIQ30" s="21"/>
      <c r="DIR30" s="21"/>
      <c r="DIS30" s="21"/>
      <c r="DIT30" s="21"/>
      <c r="DIU30" s="21"/>
      <c r="DIV30" s="21"/>
      <c r="DIW30" s="21"/>
      <c r="DIX30" s="21"/>
      <c r="DIY30" s="21"/>
      <c r="DIZ30" s="21"/>
      <c r="DJA30" s="21"/>
      <c r="DJB30" s="21"/>
      <c r="DJC30" s="21"/>
      <c r="DJD30" s="21"/>
      <c r="DJE30" s="21"/>
      <c r="DJF30" s="21"/>
      <c r="DJG30" s="21"/>
      <c r="DJH30" s="21"/>
      <c r="DJI30" s="21"/>
      <c r="DJJ30" s="21"/>
      <c r="DJK30" s="21"/>
      <c r="DJL30" s="21"/>
      <c r="DJM30" s="21"/>
      <c r="DJN30" s="21"/>
      <c r="DJO30" s="21"/>
      <c r="DJP30" s="21"/>
      <c r="DJQ30" s="21"/>
      <c r="DJR30" s="21"/>
      <c r="DJS30" s="21"/>
      <c r="DJT30" s="21"/>
      <c r="DJU30" s="21"/>
      <c r="DJV30" s="21"/>
      <c r="DJW30" s="21"/>
      <c r="DJX30" s="21"/>
      <c r="DJY30" s="21"/>
      <c r="DJZ30" s="21"/>
      <c r="DKA30" s="21"/>
      <c r="DKB30" s="21"/>
      <c r="DKC30" s="21"/>
      <c r="DKD30" s="21"/>
      <c r="DKE30" s="21"/>
      <c r="DKF30" s="21"/>
      <c r="DKG30" s="21"/>
      <c r="DKH30" s="21"/>
      <c r="DKI30" s="21"/>
      <c r="DKJ30" s="21"/>
      <c r="DKK30" s="21"/>
      <c r="DKL30" s="21"/>
      <c r="DKM30" s="21"/>
      <c r="DKN30" s="21"/>
      <c r="DKO30" s="21"/>
      <c r="DKP30" s="21"/>
      <c r="DKQ30" s="21"/>
      <c r="DKR30" s="21"/>
      <c r="DKS30" s="21"/>
      <c r="DKT30" s="21"/>
      <c r="DKU30" s="21"/>
      <c r="DKV30" s="21"/>
      <c r="DKW30" s="21"/>
      <c r="DKX30" s="21"/>
      <c r="DKY30" s="21"/>
      <c r="DKZ30" s="21"/>
      <c r="DLA30" s="21"/>
      <c r="DLB30" s="21"/>
      <c r="DLC30" s="21"/>
      <c r="DLD30" s="21"/>
      <c r="DLE30" s="21"/>
      <c r="DLF30" s="21"/>
      <c r="DLG30" s="21"/>
      <c r="DLH30" s="21"/>
      <c r="DLI30" s="21"/>
      <c r="DLJ30" s="21"/>
      <c r="DLK30" s="21"/>
      <c r="DLL30" s="21"/>
      <c r="DLM30" s="21"/>
      <c r="DLN30" s="21"/>
      <c r="DLO30" s="21"/>
      <c r="DLP30" s="21"/>
      <c r="DLQ30" s="21"/>
      <c r="DLR30" s="21"/>
      <c r="DLS30" s="21"/>
      <c r="DLT30" s="21"/>
      <c r="DLU30" s="21"/>
      <c r="DLV30" s="21"/>
      <c r="DLW30" s="21"/>
      <c r="DLX30" s="21"/>
      <c r="DLY30" s="21"/>
      <c r="DLZ30" s="21"/>
      <c r="DMA30" s="21"/>
      <c r="DMB30" s="21"/>
      <c r="DMC30" s="21"/>
      <c r="DMD30" s="21"/>
      <c r="DME30" s="21"/>
      <c r="DMF30" s="21"/>
      <c r="DMG30" s="21"/>
      <c r="DMH30" s="21"/>
      <c r="DMI30" s="21"/>
      <c r="DMJ30" s="21"/>
      <c r="DMK30" s="21"/>
      <c r="DML30" s="21"/>
      <c r="DMM30" s="21"/>
      <c r="DMN30" s="21"/>
      <c r="DMO30" s="21"/>
      <c r="DMP30" s="21"/>
      <c r="DMQ30" s="21"/>
      <c r="DMR30" s="21"/>
      <c r="DMS30" s="21"/>
      <c r="DMT30" s="21"/>
      <c r="DMU30" s="21"/>
      <c r="DMV30" s="21"/>
      <c r="DMW30" s="21"/>
      <c r="DMX30" s="21"/>
      <c r="DMY30" s="21"/>
      <c r="DMZ30" s="21"/>
      <c r="DNA30" s="21"/>
      <c r="DNB30" s="21"/>
      <c r="DNC30" s="21"/>
      <c r="DND30" s="21"/>
      <c r="DNE30" s="21"/>
      <c r="DNF30" s="21"/>
      <c r="DNG30" s="21"/>
      <c r="DNH30" s="21"/>
      <c r="DNI30" s="21"/>
      <c r="DNJ30" s="21"/>
      <c r="DNK30" s="21"/>
      <c r="DNL30" s="21"/>
      <c r="DNM30" s="21"/>
      <c r="DNN30" s="21"/>
      <c r="DNO30" s="21"/>
      <c r="DNP30" s="21"/>
      <c r="DNQ30" s="21"/>
      <c r="DNR30" s="21"/>
      <c r="DNS30" s="21"/>
      <c r="DNT30" s="21"/>
      <c r="DNU30" s="21"/>
      <c r="DNV30" s="21"/>
      <c r="DNW30" s="21"/>
      <c r="DNX30" s="21"/>
      <c r="DNY30" s="21"/>
      <c r="DNZ30" s="21"/>
      <c r="DOA30" s="21"/>
      <c r="DOB30" s="21"/>
      <c r="DOC30" s="21"/>
      <c r="DOD30" s="21"/>
      <c r="DOE30" s="21"/>
      <c r="DOF30" s="21"/>
      <c r="DOG30" s="21"/>
      <c r="DOH30" s="21"/>
      <c r="DOI30" s="21"/>
      <c r="DOJ30" s="21"/>
      <c r="DOK30" s="21"/>
      <c r="DOL30" s="21"/>
      <c r="DOM30" s="21"/>
      <c r="DON30" s="21"/>
      <c r="DOO30" s="21"/>
      <c r="DOP30" s="21"/>
      <c r="DOQ30" s="21"/>
      <c r="DOR30" s="21"/>
      <c r="DOS30" s="21"/>
      <c r="DOT30" s="21"/>
      <c r="DOU30" s="21"/>
      <c r="DOV30" s="21"/>
      <c r="DOW30" s="21"/>
      <c r="DOX30" s="21"/>
      <c r="DOY30" s="21"/>
      <c r="DOZ30" s="21"/>
      <c r="DPA30" s="21"/>
      <c r="DPB30" s="21"/>
      <c r="DPC30" s="21"/>
      <c r="DPD30" s="21"/>
      <c r="DPE30" s="21"/>
      <c r="DPF30" s="21"/>
      <c r="DPG30" s="21"/>
      <c r="DPH30" s="21"/>
      <c r="DPI30" s="21"/>
      <c r="DPJ30" s="21"/>
      <c r="DPK30" s="21"/>
      <c r="DPL30" s="21"/>
      <c r="DPM30" s="21"/>
      <c r="DPN30" s="21"/>
      <c r="DPO30" s="21"/>
      <c r="DPP30" s="21"/>
      <c r="DPQ30" s="21"/>
      <c r="DPR30" s="21"/>
      <c r="DPS30" s="21"/>
      <c r="DPT30" s="21"/>
      <c r="DPU30" s="21"/>
      <c r="DPV30" s="21"/>
      <c r="DPW30" s="21"/>
      <c r="DPX30" s="21"/>
      <c r="DPY30" s="21"/>
      <c r="DPZ30" s="21"/>
      <c r="DQA30" s="21"/>
      <c r="DQB30" s="21"/>
      <c r="DQC30" s="21"/>
      <c r="DQD30" s="21"/>
      <c r="DQE30" s="21"/>
      <c r="DQF30" s="21"/>
      <c r="DQG30" s="21"/>
      <c r="DQH30" s="21"/>
      <c r="DQI30" s="21"/>
      <c r="DQJ30" s="21"/>
      <c r="DQK30" s="21"/>
      <c r="DQL30" s="21"/>
      <c r="DQM30" s="21"/>
      <c r="DQN30" s="21"/>
      <c r="DQO30" s="21"/>
      <c r="DQP30" s="21"/>
      <c r="DQQ30" s="21"/>
      <c r="DQR30" s="21"/>
      <c r="DQS30" s="21"/>
      <c r="DQT30" s="21"/>
      <c r="DQU30" s="21"/>
      <c r="DQV30" s="21"/>
      <c r="DQW30" s="21"/>
      <c r="DQX30" s="21"/>
      <c r="DQY30" s="21"/>
      <c r="DQZ30" s="21"/>
      <c r="DRA30" s="21"/>
      <c r="DRB30" s="21"/>
      <c r="DRC30" s="21"/>
      <c r="DRD30" s="21"/>
      <c r="DRE30" s="21"/>
      <c r="DRF30" s="21"/>
      <c r="DRG30" s="21"/>
      <c r="DRH30" s="21"/>
      <c r="DRI30" s="21"/>
      <c r="DRJ30" s="21"/>
      <c r="DRK30" s="21"/>
      <c r="DRL30" s="21"/>
      <c r="DRM30" s="21"/>
      <c r="DRN30" s="21"/>
      <c r="DRO30" s="21"/>
      <c r="DRP30" s="21"/>
      <c r="DRQ30" s="21"/>
      <c r="DRR30" s="21"/>
      <c r="DRS30" s="21"/>
      <c r="DRT30" s="21"/>
      <c r="DRU30" s="21"/>
      <c r="DRV30" s="21"/>
      <c r="DRW30" s="21"/>
      <c r="DRX30" s="21"/>
      <c r="DRY30" s="21"/>
      <c r="DRZ30" s="21"/>
      <c r="DSA30" s="21"/>
      <c r="DSB30" s="21"/>
      <c r="DSC30" s="21"/>
      <c r="DSD30" s="21"/>
      <c r="DSE30" s="21"/>
      <c r="DSF30" s="21"/>
      <c r="DSG30" s="21"/>
      <c r="DSH30" s="21"/>
      <c r="DSI30" s="21"/>
      <c r="DSJ30" s="21"/>
      <c r="DSK30" s="21"/>
      <c r="DSL30" s="21"/>
      <c r="DSM30" s="21"/>
      <c r="DSN30" s="21"/>
      <c r="DSO30" s="21"/>
      <c r="DSP30" s="21"/>
      <c r="DSQ30" s="21"/>
      <c r="DSR30" s="21"/>
      <c r="DSS30" s="21"/>
      <c r="DST30" s="21"/>
      <c r="DSU30" s="21"/>
      <c r="DSV30" s="21"/>
      <c r="DSW30" s="21"/>
      <c r="DSX30" s="21"/>
      <c r="DSY30" s="21"/>
      <c r="DSZ30" s="21"/>
      <c r="DTA30" s="21"/>
      <c r="DTB30" s="21"/>
      <c r="DTC30" s="21"/>
      <c r="DTD30" s="21"/>
      <c r="DTE30" s="21"/>
      <c r="DTF30" s="21"/>
      <c r="DTG30" s="21"/>
      <c r="DTH30" s="21"/>
      <c r="DTI30" s="21"/>
      <c r="DTJ30" s="21"/>
      <c r="DTK30" s="21"/>
      <c r="DTL30" s="21"/>
      <c r="DTM30" s="21"/>
      <c r="DTN30" s="21"/>
      <c r="DTO30" s="21"/>
      <c r="DTP30" s="21"/>
      <c r="DTQ30" s="21"/>
      <c r="DTR30" s="21"/>
      <c r="DTS30" s="21"/>
      <c r="DTT30" s="21"/>
      <c r="DTU30" s="21"/>
      <c r="DTV30" s="21"/>
      <c r="DTW30" s="21"/>
      <c r="DTX30" s="21"/>
      <c r="DTY30" s="21"/>
      <c r="DTZ30" s="21"/>
      <c r="DUA30" s="21"/>
      <c r="DUB30" s="21"/>
      <c r="DUC30" s="21"/>
      <c r="DUD30" s="21"/>
      <c r="DUE30" s="21"/>
      <c r="DUF30" s="21"/>
      <c r="DUG30" s="21"/>
      <c r="DUH30" s="21"/>
      <c r="DUI30" s="21"/>
      <c r="DUJ30" s="21"/>
      <c r="DUK30" s="21"/>
      <c r="DUL30" s="21"/>
      <c r="DUM30" s="21"/>
      <c r="DUN30" s="21"/>
      <c r="DUO30" s="21"/>
      <c r="DUP30" s="21"/>
      <c r="DUQ30" s="21"/>
      <c r="DUR30" s="21"/>
      <c r="DUS30" s="21"/>
      <c r="DUT30" s="21"/>
      <c r="DUU30" s="21"/>
      <c r="DUV30" s="21"/>
      <c r="DUW30" s="21"/>
      <c r="DUX30" s="21"/>
      <c r="DUY30" s="21"/>
      <c r="DUZ30" s="21"/>
      <c r="DVA30" s="21"/>
      <c r="DVB30" s="21"/>
      <c r="DVC30" s="21"/>
      <c r="DVD30" s="21"/>
      <c r="DVE30" s="21"/>
      <c r="DVF30" s="21"/>
      <c r="DVG30" s="21"/>
      <c r="DVH30" s="21"/>
      <c r="DVI30" s="21"/>
      <c r="DVJ30" s="21"/>
      <c r="DVK30" s="21"/>
      <c r="DVL30" s="21"/>
      <c r="DVM30" s="21"/>
      <c r="DVN30" s="21"/>
      <c r="DVO30" s="21"/>
      <c r="DVP30" s="21"/>
      <c r="DVQ30" s="21"/>
      <c r="DVR30" s="21"/>
      <c r="DVS30" s="21"/>
      <c r="DVT30" s="21"/>
      <c r="DVU30" s="21"/>
      <c r="DVV30" s="21"/>
      <c r="DVW30" s="21"/>
      <c r="DVX30" s="21"/>
      <c r="DVY30" s="21"/>
      <c r="DVZ30" s="21"/>
      <c r="DWA30" s="21"/>
      <c r="DWB30" s="21"/>
      <c r="DWC30" s="21"/>
      <c r="DWD30" s="21"/>
      <c r="DWE30" s="21"/>
      <c r="DWF30" s="21"/>
      <c r="DWG30" s="21"/>
      <c r="DWH30" s="21"/>
      <c r="DWI30" s="21"/>
      <c r="DWJ30" s="21"/>
      <c r="DWK30" s="21"/>
      <c r="DWL30" s="21"/>
      <c r="DWM30" s="21"/>
      <c r="DWN30" s="21"/>
      <c r="DWO30" s="21"/>
      <c r="DWP30" s="21"/>
      <c r="DWQ30" s="21"/>
      <c r="DWR30" s="21"/>
      <c r="DWS30" s="21"/>
      <c r="DWT30" s="21"/>
      <c r="DWU30" s="21"/>
      <c r="DWV30" s="21"/>
      <c r="DWW30" s="21"/>
      <c r="DWX30" s="21"/>
      <c r="DWY30" s="21"/>
      <c r="DWZ30" s="21"/>
      <c r="DXA30" s="21"/>
      <c r="DXB30" s="21"/>
      <c r="DXC30" s="21"/>
      <c r="DXD30" s="21"/>
      <c r="DXE30" s="21"/>
      <c r="DXF30" s="21"/>
      <c r="DXG30" s="21"/>
      <c r="DXH30" s="21"/>
      <c r="DXI30" s="21"/>
      <c r="DXJ30" s="21"/>
      <c r="DXK30" s="21"/>
      <c r="DXL30" s="21"/>
      <c r="DXM30" s="21"/>
      <c r="DXN30" s="21"/>
      <c r="DXO30" s="21"/>
      <c r="DXP30" s="21"/>
      <c r="DXQ30" s="21"/>
      <c r="DXR30" s="21"/>
      <c r="DXS30" s="21"/>
      <c r="DXT30" s="21"/>
      <c r="DXU30" s="21"/>
      <c r="DXV30" s="21"/>
      <c r="DXW30" s="21"/>
      <c r="DXX30" s="21"/>
      <c r="DXY30" s="21"/>
      <c r="DXZ30" s="21"/>
      <c r="DYA30" s="21"/>
      <c r="DYB30" s="21"/>
      <c r="DYC30" s="21"/>
      <c r="DYD30" s="21"/>
      <c r="DYE30" s="21"/>
      <c r="DYF30" s="21"/>
      <c r="DYG30" s="21"/>
      <c r="DYH30" s="21"/>
      <c r="DYI30" s="21"/>
      <c r="DYJ30" s="21"/>
      <c r="DYK30" s="21"/>
      <c r="DYL30" s="21"/>
      <c r="DYM30" s="21"/>
      <c r="DYN30" s="21"/>
      <c r="DYO30" s="21"/>
      <c r="DYP30" s="21"/>
      <c r="DYQ30" s="21"/>
      <c r="DYR30" s="21"/>
      <c r="DYS30" s="21"/>
      <c r="DYT30" s="21"/>
      <c r="DYU30" s="21"/>
      <c r="DYV30" s="21"/>
      <c r="DYW30" s="21"/>
      <c r="DYX30" s="21"/>
      <c r="DYY30" s="21"/>
      <c r="DYZ30" s="21"/>
      <c r="DZA30" s="21"/>
      <c r="DZB30" s="21"/>
      <c r="DZC30" s="21"/>
      <c r="DZD30" s="21"/>
      <c r="DZE30" s="21"/>
      <c r="DZF30" s="21"/>
      <c r="DZG30" s="21"/>
      <c r="DZH30" s="21"/>
      <c r="DZI30" s="21"/>
      <c r="DZJ30" s="21"/>
      <c r="DZK30" s="21"/>
      <c r="DZL30" s="21"/>
      <c r="DZM30" s="21"/>
      <c r="DZN30" s="21"/>
      <c r="DZO30" s="21"/>
      <c r="DZP30" s="21"/>
      <c r="DZQ30" s="21"/>
      <c r="DZR30" s="21"/>
      <c r="DZS30" s="21"/>
      <c r="DZT30" s="21"/>
      <c r="DZU30" s="21"/>
      <c r="DZV30" s="21"/>
      <c r="DZW30" s="21"/>
      <c r="DZX30" s="21"/>
      <c r="DZY30" s="21"/>
      <c r="DZZ30" s="21"/>
      <c r="EAA30" s="21"/>
      <c r="EAB30" s="21"/>
      <c r="EAC30" s="21"/>
      <c r="EAD30" s="21"/>
      <c r="EAE30" s="21"/>
      <c r="EAF30" s="21"/>
      <c r="EAG30" s="21"/>
      <c r="EAH30" s="21"/>
      <c r="EAI30" s="21"/>
      <c r="EAJ30" s="21"/>
      <c r="EAK30" s="21"/>
      <c r="EAL30" s="21"/>
      <c r="EAM30" s="21"/>
      <c r="EAN30" s="21"/>
      <c r="EAO30" s="21"/>
      <c r="EAP30" s="21"/>
      <c r="EAQ30" s="21"/>
      <c r="EAR30" s="21"/>
      <c r="EAS30" s="21"/>
      <c r="EAT30" s="21"/>
      <c r="EAU30" s="21"/>
      <c r="EAV30" s="21"/>
      <c r="EAW30" s="21"/>
      <c r="EAX30" s="21"/>
      <c r="EAY30" s="21"/>
      <c r="EAZ30" s="21"/>
      <c r="EBA30" s="21"/>
      <c r="EBB30" s="21"/>
      <c r="EBC30" s="21"/>
      <c r="EBD30" s="21"/>
      <c r="EBE30" s="21"/>
      <c r="EBF30" s="21"/>
      <c r="EBG30" s="21"/>
      <c r="EBH30" s="21"/>
      <c r="EBI30" s="21"/>
      <c r="EBJ30" s="21"/>
      <c r="EBK30" s="21"/>
      <c r="EBL30" s="21"/>
      <c r="EBM30" s="21"/>
      <c r="EBN30" s="21"/>
      <c r="EBO30" s="21"/>
      <c r="EBP30" s="21"/>
      <c r="EBQ30" s="21"/>
      <c r="EBR30" s="21"/>
      <c r="EBS30" s="21"/>
      <c r="EBT30" s="21"/>
      <c r="EBU30" s="21"/>
      <c r="EBV30" s="21"/>
      <c r="EBW30" s="21"/>
      <c r="EBX30" s="21"/>
      <c r="EBY30" s="21"/>
      <c r="EBZ30" s="21"/>
      <c r="ECA30" s="21"/>
      <c r="ECB30" s="21"/>
      <c r="ECC30" s="21"/>
      <c r="ECD30" s="21"/>
      <c r="ECE30" s="21"/>
      <c r="ECF30" s="21"/>
      <c r="ECG30" s="21"/>
      <c r="ECH30" s="21"/>
      <c r="ECI30" s="21"/>
      <c r="ECJ30" s="21"/>
      <c r="ECK30" s="21"/>
      <c r="ECL30" s="21"/>
      <c r="ECM30" s="21"/>
      <c r="ECN30" s="21"/>
      <c r="ECO30" s="21"/>
      <c r="ECP30" s="21"/>
      <c r="ECQ30" s="21"/>
      <c r="ECR30" s="21"/>
      <c r="ECS30" s="21"/>
      <c r="ECT30" s="21"/>
      <c r="ECU30" s="21"/>
      <c r="ECV30" s="21"/>
      <c r="ECW30" s="21"/>
      <c r="ECX30" s="21"/>
      <c r="ECY30" s="21"/>
      <c r="ECZ30" s="21"/>
      <c r="EDA30" s="21"/>
      <c r="EDB30" s="21"/>
      <c r="EDC30" s="21"/>
      <c r="EDD30" s="21"/>
      <c r="EDE30" s="21"/>
      <c r="EDF30" s="21"/>
      <c r="EDG30" s="21"/>
      <c r="EDH30" s="21"/>
      <c r="EDI30" s="21"/>
      <c r="EDJ30" s="21"/>
      <c r="EDK30" s="21"/>
      <c r="EDL30" s="21"/>
      <c r="EDM30" s="21"/>
      <c r="EDN30" s="21"/>
      <c r="EDO30" s="21"/>
      <c r="EDP30" s="21"/>
      <c r="EDQ30" s="21"/>
      <c r="EDR30" s="21"/>
      <c r="EDS30" s="21"/>
      <c r="EDT30" s="21"/>
      <c r="EDU30" s="21"/>
      <c r="EDV30" s="21"/>
      <c r="EDW30" s="21"/>
      <c r="EDX30" s="21"/>
      <c r="EDY30" s="21"/>
      <c r="EDZ30" s="21"/>
      <c r="EEA30" s="21"/>
      <c r="EEB30" s="21"/>
      <c r="EEC30" s="21"/>
      <c r="EED30" s="21"/>
      <c r="EEE30" s="21"/>
      <c r="EEF30" s="21"/>
      <c r="EEG30" s="21"/>
      <c r="EEH30" s="21"/>
      <c r="EEI30" s="21"/>
      <c r="EEJ30" s="21"/>
      <c r="EEK30" s="21"/>
      <c r="EEL30" s="21"/>
      <c r="EEM30" s="21"/>
      <c r="EEN30" s="21"/>
      <c r="EEO30" s="21"/>
      <c r="EEP30" s="21"/>
      <c r="EEQ30" s="21"/>
      <c r="EER30" s="21"/>
      <c r="EES30" s="21"/>
      <c r="EET30" s="21"/>
      <c r="EEU30" s="21"/>
      <c r="EEV30" s="21"/>
      <c r="EEW30" s="21"/>
      <c r="EEX30" s="21"/>
      <c r="EEY30" s="21"/>
      <c r="EEZ30" s="21"/>
      <c r="EFA30" s="21"/>
      <c r="EFB30" s="21"/>
      <c r="EFC30" s="21"/>
      <c r="EFD30" s="21"/>
      <c r="EFE30" s="21"/>
      <c r="EFF30" s="21"/>
      <c r="EFG30" s="21"/>
      <c r="EFH30" s="21"/>
      <c r="EFI30" s="21"/>
      <c r="EFJ30" s="21"/>
      <c r="EFK30" s="21"/>
      <c r="EFL30" s="21"/>
      <c r="EFM30" s="21"/>
      <c r="EFN30" s="21"/>
      <c r="EFO30" s="21"/>
      <c r="EFP30" s="21"/>
      <c r="EFQ30" s="21"/>
      <c r="EFR30" s="21"/>
      <c r="EFS30" s="21"/>
      <c r="EFT30" s="21"/>
      <c r="EFU30" s="21"/>
      <c r="EFV30" s="21"/>
      <c r="EFW30" s="21"/>
      <c r="EFX30" s="21"/>
      <c r="EFY30" s="21"/>
      <c r="EFZ30" s="21"/>
      <c r="EGA30" s="21"/>
      <c r="EGB30" s="21"/>
      <c r="EGC30" s="21"/>
      <c r="EGD30" s="21"/>
      <c r="EGE30" s="21"/>
      <c r="EGF30" s="21"/>
      <c r="EGG30" s="21"/>
      <c r="EGH30" s="21"/>
      <c r="EGI30" s="21"/>
      <c r="EGJ30" s="21"/>
      <c r="EGK30" s="21"/>
      <c r="EGL30" s="21"/>
      <c r="EGM30" s="21"/>
      <c r="EGN30" s="21"/>
      <c r="EGO30" s="21"/>
      <c r="EGP30" s="21"/>
      <c r="EGQ30" s="21"/>
      <c r="EGR30" s="21"/>
      <c r="EGS30" s="21"/>
      <c r="EGT30" s="21"/>
      <c r="EGU30" s="21"/>
      <c r="EGV30" s="21"/>
      <c r="EGW30" s="21"/>
      <c r="EGX30" s="21"/>
      <c r="EGY30" s="21"/>
      <c r="EGZ30" s="21"/>
      <c r="EHA30" s="21"/>
      <c r="EHB30" s="21"/>
      <c r="EHC30" s="21"/>
      <c r="EHD30" s="21"/>
      <c r="EHE30" s="21"/>
      <c r="EHF30" s="21"/>
      <c r="EHG30" s="21"/>
      <c r="EHH30" s="21"/>
      <c r="EHI30" s="21"/>
      <c r="EHJ30" s="21"/>
      <c r="EHK30" s="21"/>
      <c r="EHL30" s="21"/>
      <c r="EHM30" s="21"/>
      <c r="EHN30" s="21"/>
      <c r="EHO30" s="21"/>
      <c r="EHP30" s="21"/>
      <c r="EHQ30" s="21"/>
      <c r="EHR30" s="21"/>
      <c r="EHS30" s="21"/>
      <c r="EHT30" s="21"/>
      <c r="EHU30" s="21"/>
      <c r="EHV30" s="21"/>
      <c r="EHW30" s="21"/>
      <c r="EHX30" s="21"/>
      <c r="EHY30" s="21"/>
      <c r="EHZ30" s="21"/>
      <c r="EIA30" s="21"/>
      <c r="EIB30" s="21"/>
      <c r="EIC30" s="21"/>
      <c r="EID30" s="21"/>
      <c r="EIE30" s="21"/>
      <c r="EIF30" s="21"/>
      <c r="EIG30" s="21"/>
      <c r="EIH30" s="21"/>
      <c r="EII30" s="21"/>
      <c r="EIJ30" s="21"/>
      <c r="EIK30" s="21"/>
      <c r="EIL30" s="21"/>
      <c r="EIM30" s="21"/>
      <c r="EIN30" s="21"/>
      <c r="EIO30" s="21"/>
      <c r="EIP30" s="21"/>
      <c r="EIQ30" s="21"/>
      <c r="EIR30" s="21"/>
      <c r="EIS30" s="21"/>
      <c r="EIT30" s="21"/>
      <c r="EIU30" s="21"/>
      <c r="EIV30" s="21"/>
      <c r="EIW30" s="21"/>
      <c r="EIX30" s="21"/>
      <c r="EIY30" s="21"/>
      <c r="EIZ30" s="21"/>
      <c r="EJA30" s="21"/>
      <c r="EJB30" s="21"/>
      <c r="EJC30" s="21"/>
      <c r="EJD30" s="21"/>
      <c r="EJE30" s="21"/>
      <c r="EJF30" s="21"/>
      <c r="EJG30" s="21"/>
      <c r="EJH30" s="21"/>
      <c r="EJI30" s="21"/>
      <c r="EJJ30" s="21"/>
      <c r="EJK30" s="21"/>
      <c r="EJL30" s="21"/>
      <c r="EJM30" s="21"/>
      <c r="EJN30" s="21"/>
      <c r="EJO30" s="21"/>
      <c r="EJP30" s="21"/>
      <c r="EJQ30" s="21"/>
      <c r="EJR30" s="21"/>
      <c r="EJS30" s="21"/>
      <c r="EJT30" s="21"/>
      <c r="EJU30" s="21"/>
      <c r="EJV30" s="21"/>
      <c r="EJW30" s="21"/>
      <c r="EJX30" s="21"/>
      <c r="EJY30" s="21"/>
      <c r="EJZ30" s="21"/>
      <c r="EKA30" s="21"/>
      <c r="EKB30" s="21"/>
      <c r="EKC30" s="21"/>
      <c r="EKD30" s="21"/>
      <c r="EKE30" s="21"/>
      <c r="EKF30" s="21"/>
      <c r="EKG30" s="21"/>
      <c r="EKH30" s="21"/>
      <c r="EKI30" s="21"/>
      <c r="EKJ30" s="21"/>
      <c r="EKK30" s="21"/>
      <c r="EKL30" s="21"/>
      <c r="EKM30" s="21"/>
      <c r="EKN30" s="21"/>
      <c r="EKO30" s="21"/>
      <c r="EKP30" s="21"/>
      <c r="EKQ30" s="21"/>
      <c r="EKR30" s="21"/>
      <c r="EKS30" s="21"/>
      <c r="EKT30" s="21"/>
      <c r="EKU30" s="21"/>
      <c r="EKV30" s="21"/>
      <c r="EKW30" s="21"/>
      <c r="EKX30" s="21"/>
      <c r="EKY30" s="21"/>
      <c r="EKZ30" s="21"/>
      <c r="ELA30" s="21"/>
      <c r="ELB30" s="21"/>
      <c r="ELC30" s="21"/>
      <c r="ELD30" s="21"/>
      <c r="ELE30" s="21"/>
      <c r="ELF30" s="21"/>
      <c r="ELG30" s="21"/>
      <c r="ELH30" s="21"/>
      <c r="ELI30" s="21"/>
      <c r="ELJ30" s="21"/>
      <c r="ELK30" s="21"/>
      <c r="ELL30" s="21"/>
      <c r="ELM30" s="21"/>
      <c r="ELN30" s="21"/>
      <c r="ELO30" s="21"/>
      <c r="ELP30" s="21"/>
      <c r="ELQ30" s="21"/>
      <c r="ELR30" s="21"/>
      <c r="ELS30" s="21"/>
      <c r="ELT30" s="21"/>
      <c r="ELU30" s="21"/>
      <c r="ELV30" s="21"/>
      <c r="ELW30" s="21"/>
      <c r="ELX30" s="21"/>
      <c r="ELY30" s="21"/>
      <c r="ELZ30" s="21"/>
      <c r="EMA30" s="21"/>
      <c r="EMB30" s="21"/>
      <c r="EMC30" s="21"/>
      <c r="EMD30" s="21"/>
      <c r="EME30" s="21"/>
      <c r="EMF30" s="21"/>
      <c r="EMG30" s="21"/>
      <c r="EMH30" s="21"/>
      <c r="EMI30" s="21"/>
      <c r="EMJ30" s="21"/>
      <c r="EMK30" s="21"/>
      <c r="EML30" s="21"/>
      <c r="EMM30" s="21"/>
      <c r="EMN30" s="21"/>
      <c r="EMO30" s="21"/>
      <c r="EMP30" s="21"/>
      <c r="EMQ30" s="21"/>
      <c r="EMR30" s="21"/>
      <c r="EMS30" s="21"/>
      <c r="EMT30" s="21"/>
      <c r="EMU30" s="21"/>
      <c r="EMV30" s="21"/>
      <c r="EMW30" s="21"/>
      <c r="EMX30" s="21"/>
      <c r="EMY30" s="21"/>
      <c r="EMZ30" s="21"/>
      <c r="ENA30" s="21"/>
      <c r="ENB30" s="21"/>
      <c r="ENC30" s="21"/>
      <c r="END30" s="21"/>
      <c r="ENE30" s="21"/>
      <c r="ENF30" s="21"/>
      <c r="ENG30" s="21"/>
      <c r="ENH30" s="21"/>
      <c r="ENI30" s="21"/>
      <c r="ENJ30" s="21"/>
      <c r="ENK30" s="21"/>
      <c r="ENL30" s="21"/>
      <c r="ENM30" s="21"/>
      <c r="ENN30" s="21"/>
      <c r="ENO30" s="21"/>
      <c r="ENP30" s="21"/>
      <c r="ENQ30" s="21"/>
      <c r="ENR30" s="21"/>
      <c r="ENS30" s="21"/>
      <c r="ENT30" s="21"/>
      <c r="ENU30" s="21"/>
      <c r="ENV30" s="21"/>
      <c r="ENW30" s="21"/>
      <c r="ENX30" s="21"/>
      <c r="ENY30" s="21"/>
      <c r="ENZ30" s="21"/>
      <c r="EOA30" s="21"/>
      <c r="EOB30" s="21"/>
      <c r="EOC30" s="21"/>
      <c r="EOD30" s="21"/>
      <c r="EOE30" s="21"/>
      <c r="EOF30" s="21"/>
      <c r="EOG30" s="21"/>
      <c r="EOH30" s="21"/>
      <c r="EOI30" s="21"/>
      <c r="EOJ30" s="21"/>
      <c r="EOK30" s="21"/>
      <c r="EOL30" s="21"/>
      <c r="EOM30" s="21"/>
      <c r="EON30" s="21"/>
      <c r="EOO30" s="21"/>
      <c r="EOP30" s="21"/>
      <c r="EOQ30" s="21"/>
      <c r="EOR30" s="21"/>
      <c r="EOS30" s="21"/>
      <c r="EOT30" s="21"/>
      <c r="EOU30" s="21"/>
      <c r="EOV30" s="21"/>
      <c r="EOW30" s="21"/>
      <c r="EOX30" s="21"/>
      <c r="EOY30" s="21"/>
      <c r="EOZ30" s="21"/>
      <c r="EPA30" s="21"/>
      <c r="EPB30" s="21"/>
      <c r="EPC30" s="21"/>
      <c r="EPD30" s="21"/>
      <c r="EPE30" s="21"/>
      <c r="EPF30" s="21"/>
      <c r="EPG30" s="21"/>
      <c r="EPH30" s="21"/>
      <c r="EPI30" s="21"/>
      <c r="EPJ30" s="21"/>
      <c r="EPK30" s="21"/>
      <c r="EPL30" s="21"/>
      <c r="EPM30" s="21"/>
      <c r="EPN30" s="21"/>
      <c r="EPO30" s="21"/>
      <c r="EPP30" s="21"/>
      <c r="EPQ30" s="21"/>
      <c r="EPR30" s="21"/>
      <c r="EPS30" s="21"/>
      <c r="EPT30" s="21"/>
      <c r="EPU30" s="21"/>
      <c r="EPV30" s="21"/>
      <c r="EPW30" s="21"/>
      <c r="EPX30" s="21"/>
      <c r="EPY30" s="21"/>
      <c r="EPZ30" s="21"/>
      <c r="EQA30" s="21"/>
      <c r="EQB30" s="21"/>
      <c r="EQC30" s="21"/>
      <c r="EQD30" s="21"/>
      <c r="EQE30" s="21"/>
      <c r="EQF30" s="21"/>
      <c r="EQG30" s="21"/>
      <c r="EQH30" s="21"/>
      <c r="EQI30" s="21"/>
      <c r="EQJ30" s="21"/>
      <c r="EQK30" s="21"/>
      <c r="EQL30" s="21"/>
      <c r="EQM30" s="21"/>
      <c r="EQN30" s="21"/>
      <c r="EQO30" s="21"/>
      <c r="EQP30" s="21"/>
      <c r="EQQ30" s="21"/>
      <c r="EQR30" s="21"/>
      <c r="EQS30" s="21"/>
      <c r="EQT30" s="21"/>
      <c r="EQU30" s="21"/>
      <c r="EQV30" s="21"/>
      <c r="EQW30" s="21"/>
      <c r="EQX30" s="21"/>
      <c r="EQY30" s="21"/>
      <c r="EQZ30" s="21"/>
      <c r="ERA30" s="21"/>
      <c r="ERB30" s="21"/>
      <c r="ERC30" s="21"/>
      <c r="ERD30" s="21"/>
      <c r="ERE30" s="21"/>
      <c r="ERF30" s="21"/>
      <c r="ERG30" s="21"/>
      <c r="ERH30" s="21"/>
      <c r="ERI30" s="21"/>
      <c r="ERJ30" s="21"/>
      <c r="ERK30" s="21"/>
      <c r="ERL30" s="21"/>
      <c r="ERM30" s="21"/>
      <c r="ERN30" s="21"/>
      <c r="ERO30" s="21"/>
      <c r="ERP30" s="21"/>
      <c r="ERQ30" s="21"/>
      <c r="ERR30" s="21"/>
      <c r="ERS30" s="21"/>
      <c r="ERT30" s="21"/>
      <c r="ERU30" s="21"/>
      <c r="ERV30" s="21"/>
      <c r="ERW30" s="21"/>
      <c r="ERX30" s="21"/>
      <c r="ERY30" s="21"/>
      <c r="ERZ30" s="21"/>
      <c r="ESA30" s="21"/>
      <c r="ESB30" s="21"/>
      <c r="ESC30" s="21"/>
      <c r="ESD30" s="21"/>
      <c r="ESE30" s="21"/>
      <c r="ESF30" s="21"/>
      <c r="ESG30" s="21"/>
      <c r="ESH30" s="21"/>
      <c r="ESI30" s="21"/>
      <c r="ESJ30" s="21"/>
      <c r="ESK30" s="21"/>
      <c r="ESL30" s="21"/>
      <c r="ESM30" s="21"/>
      <c r="ESN30" s="21"/>
      <c r="ESO30" s="21"/>
      <c r="ESP30" s="21"/>
      <c r="ESQ30" s="21"/>
      <c r="ESR30" s="21"/>
      <c r="ESS30" s="21"/>
      <c r="EST30" s="21"/>
      <c r="ESU30" s="21"/>
      <c r="ESV30" s="21"/>
      <c r="ESW30" s="21"/>
      <c r="ESX30" s="21"/>
      <c r="ESY30" s="21"/>
      <c r="ESZ30" s="21"/>
      <c r="ETA30" s="21"/>
      <c r="ETB30" s="21"/>
      <c r="ETC30" s="21"/>
      <c r="ETD30" s="21"/>
      <c r="ETE30" s="21"/>
      <c r="ETF30" s="21"/>
      <c r="ETG30" s="21"/>
      <c r="ETH30" s="21"/>
      <c r="ETI30" s="21"/>
      <c r="ETJ30" s="21"/>
      <c r="ETK30" s="21"/>
      <c r="ETL30" s="21"/>
      <c r="ETM30" s="21"/>
      <c r="ETN30" s="21"/>
      <c r="ETO30" s="21"/>
      <c r="ETP30" s="21"/>
      <c r="ETQ30" s="21"/>
      <c r="ETR30" s="21"/>
      <c r="ETS30" s="21"/>
      <c r="ETT30" s="21"/>
      <c r="ETU30" s="21"/>
      <c r="ETV30" s="21"/>
      <c r="ETW30" s="21"/>
      <c r="ETX30" s="21"/>
      <c r="ETY30" s="21"/>
      <c r="ETZ30" s="21"/>
      <c r="EUA30" s="21"/>
      <c r="EUB30" s="21"/>
      <c r="EUC30" s="21"/>
      <c r="EUD30" s="21"/>
      <c r="EUE30" s="21"/>
      <c r="EUF30" s="21"/>
      <c r="EUG30" s="21"/>
      <c r="EUH30" s="21"/>
      <c r="EUI30" s="21"/>
      <c r="EUJ30" s="21"/>
      <c r="EUK30" s="21"/>
      <c r="EUL30" s="21"/>
      <c r="EUM30" s="21"/>
      <c r="EUN30" s="21"/>
      <c r="EUO30" s="21"/>
      <c r="EUP30" s="21"/>
      <c r="EUQ30" s="21"/>
      <c r="EUR30" s="21"/>
      <c r="EUS30" s="21"/>
      <c r="EUT30" s="21"/>
      <c r="EUU30" s="21"/>
      <c r="EUV30" s="21"/>
      <c r="EUW30" s="21"/>
      <c r="EUX30" s="21"/>
      <c r="EUY30" s="21"/>
      <c r="EUZ30" s="21"/>
      <c r="EVA30" s="21"/>
      <c r="EVB30" s="21"/>
      <c r="EVC30" s="21"/>
      <c r="EVD30" s="21"/>
      <c r="EVE30" s="21"/>
      <c r="EVF30" s="21"/>
      <c r="EVG30" s="21"/>
      <c r="EVH30" s="21"/>
      <c r="EVI30" s="21"/>
      <c r="EVJ30" s="21"/>
      <c r="EVK30" s="21"/>
      <c r="EVL30" s="21"/>
      <c r="EVM30" s="21"/>
      <c r="EVN30" s="21"/>
      <c r="EVO30" s="21"/>
      <c r="EVP30" s="21"/>
      <c r="EVQ30" s="21"/>
      <c r="EVR30" s="21"/>
      <c r="EVS30" s="21"/>
      <c r="EVT30" s="21"/>
      <c r="EVU30" s="21"/>
      <c r="EVV30" s="21"/>
      <c r="EVW30" s="21"/>
      <c r="EVX30" s="21"/>
      <c r="EVY30" s="21"/>
      <c r="EVZ30" s="21"/>
      <c r="EWA30" s="21"/>
      <c r="EWB30" s="21"/>
      <c r="EWC30" s="21"/>
      <c r="EWD30" s="21"/>
      <c r="EWE30" s="21"/>
      <c r="EWF30" s="21"/>
      <c r="EWG30" s="21"/>
      <c r="EWH30" s="21"/>
      <c r="EWI30" s="21"/>
      <c r="EWJ30" s="21"/>
      <c r="EWK30" s="21"/>
      <c r="EWL30" s="21"/>
      <c r="EWM30" s="21"/>
      <c r="EWN30" s="21"/>
      <c r="EWO30" s="21"/>
      <c r="EWP30" s="21"/>
      <c r="EWQ30" s="21"/>
      <c r="EWR30" s="21"/>
      <c r="EWS30" s="21"/>
      <c r="EWT30" s="21"/>
      <c r="EWU30" s="21"/>
      <c r="EWV30" s="21"/>
      <c r="EWW30" s="21"/>
      <c r="EWX30" s="21"/>
      <c r="EWY30" s="21"/>
      <c r="EWZ30" s="21"/>
      <c r="EXA30" s="21"/>
      <c r="EXB30" s="21"/>
      <c r="EXC30" s="21"/>
      <c r="EXD30" s="21"/>
      <c r="EXE30" s="21"/>
      <c r="EXF30" s="21"/>
      <c r="EXG30" s="21"/>
      <c r="EXH30" s="21"/>
      <c r="EXI30" s="21"/>
      <c r="EXJ30" s="21"/>
      <c r="EXK30" s="21"/>
      <c r="EXL30" s="21"/>
      <c r="EXM30" s="21"/>
      <c r="EXN30" s="21"/>
      <c r="EXO30" s="21"/>
      <c r="EXP30" s="21"/>
      <c r="EXQ30" s="21"/>
      <c r="EXR30" s="21"/>
      <c r="EXS30" s="21"/>
      <c r="EXT30" s="21"/>
      <c r="EXU30" s="21"/>
      <c r="EXV30" s="21"/>
      <c r="EXW30" s="21"/>
      <c r="EXX30" s="21"/>
      <c r="EXY30" s="21"/>
      <c r="EXZ30" s="21"/>
      <c r="EYA30" s="21"/>
      <c r="EYB30" s="21"/>
      <c r="EYC30" s="21"/>
      <c r="EYD30" s="21"/>
      <c r="EYE30" s="21"/>
      <c r="EYF30" s="21"/>
      <c r="EYG30" s="21"/>
      <c r="EYH30" s="21"/>
      <c r="EYI30" s="21"/>
      <c r="EYJ30" s="21"/>
      <c r="EYK30" s="21"/>
      <c r="EYL30" s="21"/>
      <c r="EYM30" s="21"/>
      <c r="EYN30" s="21"/>
      <c r="EYO30" s="21"/>
      <c r="EYP30" s="21"/>
      <c r="EYQ30" s="21"/>
      <c r="EYR30" s="21"/>
      <c r="EYS30" s="21"/>
      <c r="EYT30" s="21"/>
      <c r="EYU30" s="21"/>
      <c r="EYV30" s="21"/>
      <c r="EYW30" s="21"/>
      <c r="EYX30" s="21"/>
      <c r="EYY30" s="21"/>
      <c r="EYZ30" s="21"/>
      <c r="EZA30" s="21"/>
      <c r="EZB30" s="21"/>
      <c r="EZC30" s="21"/>
      <c r="EZD30" s="21"/>
      <c r="EZE30" s="21"/>
      <c r="EZF30" s="21"/>
      <c r="EZG30" s="21"/>
      <c r="EZH30" s="21"/>
      <c r="EZI30" s="21"/>
      <c r="EZJ30" s="21"/>
      <c r="EZK30" s="21"/>
      <c r="EZL30" s="21"/>
      <c r="EZM30" s="21"/>
      <c r="EZN30" s="21"/>
      <c r="EZO30" s="21"/>
      <c r="EZP30" s="21"/>
      <c r="EZQ30" s="21"/>
      <c r="EZR30" s="21"/>
      <c r="EZS30" s="21"/>
      <c r="EZT30" s="21"/>
      <c r="EZU30" s="21"/>
      <c r="EZV30" s="21"/>
      <c r="EZW30" s="21"/>
      <c r="EZX30" s="21"/>
      <c r="EZY30" s="21"/>
      <c r="EZZ30" s="21"/>
      <c r="FAA30" s="21"/>
      <c r="FAB30" s="21"/>
      <c r="FAC30" s="21"/>
      <c r="FAD30" s="21"/>
      <c r="FAE30" s="21"/>
      <c r="FAF30" s="21"/>
      <c r="FAG30" s="21"/>
      <c r="FAH30" s="21"/>
      <c r="FAI30" s="21"/>
      <c r="FAJ30" s="21"/>
      <c r="FAK30" s="21"/>
      <c r="FAL30" s="21"/>
      <c r="FAM30" s="21"/>
      <c r="FAN30" s="21"/>
      <c r="FAO30" s="21"/>
      <c r="FAP30" s="21"/>
      <c r="FAQ30" s="21"/>
      <c r="FAR30" s="21"/>
      <c r="FAS30" s="21"/>
      <c r="FAT30" s="21"/>
      <c r="FAU30" s="21"/>
      <c r="FAV30" s="21"/>
      <c r="FAW30" s="21"/>
      <c r="FAX30" s="21"/>
      <c r="FAY30" s="21"/>
      <c r="FAZ30" s="21"/>
      <c r="FBA30" s="21"/>
      <c r="FBB30" s="21"/>
      <c r="FBC30" s="21"/>
      <c r="FBD30" s="21"/>
      <c r="FBE30" s="21"/>
      <c r="FBF30" s="21"/>
      <c r="FBG30" s="21"/>
      <c r="FBH30" s="21"/>
      <c r="FBI30" s="21"/>
      <c r="FBJ30" s="21"/>
      <c r="FBK30" s="21"/>
      <c r="FBL30" s="21"/>
      <c r="FBM30" s="21"/>
      <c r="FBN30" s="21"/>
      <c r="FBO30" s="21"/>
      <c r="FBP30" s="21"/>
      <c r="FBQ30" s="21"/>
      <c r="FBR30" s="21"/>
      <c r="FBS30" s="21"/>
      <c r="FBT30" s="21"/>
      <c r="FBU30" s="21"/>
      <c r="FBV30" s="21"/>
      <c r="FBW30" s="21"/>
      <c r="FBX30" s="21"/>
      <c r="FBY30" s="21"/>
      <c r="FBZ30" s="21"/>
      <c r="FCA30" s="21"/>
      <c r="FCB30" s="21"/>
      <c r="FCC30" s="21"/>
      <c r="FCD30" s="21"/>
      <c r="FCE30" s="21"/>
      <c r="FCF30" s="21"/>
      <c r="FCG30" s="21"/>
      <c r="FCH30" s="21"/>
      <c r="FCI30" s="21"/>
      <c r="FCJ30" s="21"/>
      <c r="FCK30" s="21"/>
      <c r="FCL30" s="21"/>
      <c r="FCM30" s="21"/>
      <c r="FCN30" s="21"/>
      <c r="FCO30" s="21"/>
      <c r="FCP30" s="21"/>
      <c r="FCQ30" s="21"/>
      <c r="FCR30" s="21"/>
      <c r="FCS30" s="21"/>
      <c r="FCT30" s="21"/>
      <c r="FCU30" s="21"/>
      <c r="FCV30" s="21"/>
      <c r="FCW30" s="21"/>
      <c r="FCX30" s="21"/>
      <c r="FCY30" s="21"/>
      <c r="FCZ30" s="21"/>
      <c r="FDA30" s="21"/>
      <c r="FDB30" s="21"/>
      <c r="FDC30" s="21"/>
      <c r="FDD30" s="21"/>
      <c r="FDE30" s="21"/>
      <c r="FDF30" s="21"/>
      <c r="FDG30" s="21"/>
      <c r="FDH30" s="21"/>
      <c r="FDI30" s="21"/>
      <c r="FDJ30" s="21"/>
      <c r="FDK30" s="21"/>
      <c r="FDL30" s="21"/>
      <c r="FDM30" s="21"/>
      <c r="FDN30" s="21"/>
      <c r="FDO30" s="21"/>
      <c r="FDP30" s="21"/>
      <c r="FDQ30" s="21"/>
      <c r="FDR30" s="21"/>
      <c r="FDS30" s="21"/>
      <c r="FDT30" s="21"/>
      <c r="FDU30" s="21"/>
      <c r="FDV30" s="21"/>
      <c r="FDW30" s="21"/>
      <c r="FDX30" s="21"/>
      <c r="FDY30" s="21"/>
      <c r="FDZ30" s="21"/>
      <c r="FEA30" s="21"/>
      <c r="FEB30" s="21"/>
      <c r="FEC30" s="21"/>
      <c r="FED30" s="21"/>
      <c r="FEE30" s="21"/>
      <c r="FEF30" s="21"/>
      <c r="FEG30" s="21"/>
      <c r="FEH30" s="21"/>
      <c r="FEI30" s="21"/>
      <c r="FEJ30" s="21"/>
      <c r="FEK30" s="21"/>
      <c r="FEL30" s="21"/>
      <c r="FEM30" s="21"/>
      <c r="FEN30" s="21"/>
      <c r="FEO30" s="21"/>
      <c r="FEP30" s="21"/>
      <c r="FEQ30" s="21"/>
      <c r="FER30" s="21"/>
      <c r="FES30" s="21"/>
      <c r="FET30" s="21"/>
      <c r="FEU30" s="21"/>
      <c r="FEV30" s="21"/>
      <c r="FEW30" s="21"/>
      <c r="FEX30" s="21"/>
      <c r="FEY30" s="21"/>
      <c r="FEZ30" s="21"/>
      <c r="FFA30" s="21"/>
      <c r="FFB30" s="21"/>
      <c r="FFC30" s="21"/>
      <c r="FFD30" s="21"/>
      <c r="FFE30" s="21"/>
      <c r="FFF30" s="21"/>
      <c r="FFG30" s="21"/>
      <c r="FFH30" s="21"/>
      <c r="FFI30" s="21"/>
      <c r="FFJ30" s="21"/>
      <c r="FFK30" s="21"/>
      <c r="FFL30" s="21"/>
      <c r="FFM30" s="21"/>
      <c r="FFN30" s="21"/>
      <c r="FFO30" s="21"/>
      <c r="FFP30" s="21"/>
      <c r="FFQ30" s="21"/>
      <c r="FFR30" s="21"/>
      <c r="FFS30" s="21"/>
      <c r="FFT30" s="21"/>
      <c r="FFU30" s="21"/>
      <c r="FFV30" s="21"/>
      <c r="FFW30" s="21"/>
      <c r="FFX30" s="21"/>
      <c r="FFY30" s="21"/>
      <c r="FFZ30" s="21"/>
      <c r="FGA30" s="21"/>
      <c r="FGB30" s="21"/>
      <c r="FGC30" s="21"/>
      <c r="FGD30" s="21"/>
      <c r="FGE30" s="21"/>
      <c r="FGF30" s="21"/>
      <c r="FGG30" s="21"/>
      <c r="FGH30" s="21"/>
      <c r="FGI30" s="21"/>
      <c r="FGJ30" s="21"/>
      <c r="FGK30" s="21"/>
      <c r="FGL30" s="21"/>
      <c r="FGM30" s="21"/>
      <c r="FGN30" s="21"/>
      <c r="FGO30" s="21"/>
      <c r="FGP30" s="21"/>
      <c r="FGQ30" s="21"/>
      <c r="FGR30" s="21"/>
      <c r="FGS30" s="21"/>
      <c r="FGT30" s="21"/>
      <c r="FGU30" s="21"/>
      <c r="FGV30" s="21"/>
      <c r="FGW30" s="21"/>
      <c r="FGX30" s="21"/>
      <c r="FGY30" s="21"/>
      <c r="FGZ30" s="21"/>
      <c r="FHA30" s="21"/>
      <c r="FHB30" s="21"/>
      <c r="FHC30" s="21"/>
      <c r="FHD30" s="21"/>
      <c r="FHE30" s="21"/>
      <c r="FHF30" s="21"/>
      <c r="FHG30" s="21"/>
      <c r="FHH30" s="21"/>
      <c r="FHI30" s="21"/>
      <c r="FHJ30" s="21"/>
      <c r="FHK30" s="21"/>
      <c r="FHL30" s="21"/>
      <c r="FHM30" s="21"/>
      <c r="FHN30" s="21"/>
      <c r="FHO30" s="21"/>
      <c r="FHP30" s="21"/>
      <c r="FHQ30" s="21"/>
      <c r="FHR30" s="21"/>
      <c r="FHS30" s="21"/>
      <c r="FHT30" s="21"/>
      <c r="FHU30" s="21"/>
      <c r="FHV30" s="21"/>
      <c r="FHW30" s="21"/>
      <c r="FHX30" s="21"/>
      <c r="FHY30" s="21"/>
      <c r="FHZ30" s="21"/>
      <c r="FIA30" s="21"/>
      <c r="FIB30" s="21"/>
      <c r="FIC30" s="21"/>
      <c r="FID30" s="21"/>
      <c r="FIE30" s="21"/>
      <c r="FIF30" s="21"/>
      <c r="FIG30" s="21"/>
      <c r="FIH30" s="21"/>
      <c r="FII30" s="21"/>
      <c r="FIJ30" s="21"/>
      <c r="FIK30" s="21"/>
      <c r="FIL30" s="21"/>
      <c r="FIM30" s="21"/>
      <c r="FIN30" s="21"/>
      <c r="FIO30" s="21"/>
      <c r="FIP30" s="21"/>
      <c r="FIQ30" s="21"/>
      <c r="FIR30" s="21"/>
      <c r="FIS30" s="21"/>
      <c r="FIT30" s="21"/>
      <c r="FIU30" s="21"/>
      <c r="FIV30" s="21"/>
      <c r="FIW30" s="21"/>
      <c r="FIX30" s="21"/>
      <c r="FIY30" s="21"/>
      <c r="FIZ30" s="21"/>
      <c r="FJA30" s="21"/>
      <c r="FJB30" s="21"/>
      <c r="FJC30" s="21"/>
      <c r="FJD30" s="21"/>
      <c r="FJE30" s="21"/>
      <c r="FJF30" s="21"/>
      <c r="FJG30" s="21"/>
      <c r="FJH30" s="21"/>
      <c r="FJI30" s="21"/>
      <c r="FJJ30" s="21"/>
      <c r="FJK30" s="21"/>
      <c r="FJL30" s="21"/>
      <c r="FJM30" s="21"/>
      <c r="FJN30" s="21"/>
      <c r="FJO30" s="21"/>
      <c r="FJP30" s="21"/>
      <c r="FJQ30" s="21"/>
      <c r="FJR30" s="21"/>
      <c r="FJS30" s="21"/>
      <c r="FJT30" s="21"/>
      <c r="FJU30" s="21"/>
      <c r="FJV30" s="21"/>
      <c r="FJW30" s="21"/>
      <c r="FJX30" s="21"/>
      <c r="FJY30" s="21"/>
      <c r="FJZ30" s="21"/>
      <c r="FKA30" s="21"/>
      <c r="FKB30" s="21"/>
      <c r="FKC30" s="21"/>
      <c r="FKD30" s="21"/>
      <c r="FKE30" s="21"/>
      <c r="FKF30" s="21"/>
      <c r="FKG30" s="21"/>
      <c r="FKH30" s="21"/>
      <c r="FKI30" s="21"/>
      <c r="FKJ30" s="21"/>
      <c r="FKK30" s="21"/>
      <c r="FKL30" s="21"/>
      <c r="FKM30" s="21"/>
      <c r="FKN30" s="21"/>
      <c r="FKO30" s="21"/>
      <c r="FKP30" s="21"/>
      <c r="FKQ30" s="21"/>
      <c r="FKR30" s="21"/>
      <c r="FKS30" s="21"/>
      <c r="FKT30" s="21"/>
      <c r="FKU30" s="21"/>
      <c r="FKV30" s="21"/>
      <c r="FKW30" s="21"/>
      <c r="FKX30" s="21"/>
      <c r="FKY30" s="21"/>
      <c r="FKZ30" s="21"/>
      <c r="FLA30" s="21"/>
      <c r="FLB30" s="21"/>
      <c r="FLC30" s="21"/>
      <c r="FLD30" s="21"/>
      <c r="FLE30" s="21"/>
      <c r="FLF30" s="21"/>
      <c r="FLG30" s="21"/>
      <c r="FLH30" s="21"/>
      <c r="FLI30" s="21"/>
      <c r="FLJ30" s="21"/>
      <c r="FLK30" s="21"/>
      <c r="FLL30" s="21"/>
      <c r="FLM30" s="21"/>
      <c r="FLN30" s="21"/>
      <c r="FLO30" s="21"/>
      <c r="FLP30" s="21"/>
      <c r="FLQ30" s="21"/>
      <c r="FLR30" s="21"/>
      <c r="FLS30" s="21"/>
      <c r="FLT30" s="21"/>
      <c r="FLU30" s="21"/>
      <c r="FLV30" s="21"/>
      <c r="FLW30" s="21"/>
      <c r="FLX30" s="21"/>
      <c r="FLY30" s="21"/>
      <c r="FLZ30" s="21"/>
      <c r="FMA30" s="21"/>
      <c r="FMB30" s="21"/>
      <c r="FMC30" s="21"/>
      <c r="FMD30" s="21"/>
      <c r="FME30" s="21"/>
      <c r="FMF30" s="21"/>
      <c r="FMG30" s="21"/>
      <c r="FMH30" s="21"/>
      <c r="FMI30" s="21"/>
      <c r="FMJ30" s="21"/>
      <c r="FMK30" s="21"/>
      <c r="FML30" s="21"/>
      <c r="FMM30" s="21"/>
      <c r="FMN30" s="21"/>
      <c r="FMO30" s="21"/>
      <c r="FMP30" s="21"/>
      <c r="FMQ30" s="21"/>
      <c r="FMR30" s="21"/>
      <c r="FMS30" s="21"/>
      <c r="FMT30" s="21"/>
      <c r="FMU30" s="21"/>
      <c r="FMV30" s="21"/>
      <c r="FMW30" s="21"/>
      <c r="FMX30" s="21"/>
      <c r="FMY30" s="21"/>
      <c r="FMZ30" s="21"/>
      <c r="FNA30" s="21"/>
      <c r="FNB30" s="21"/>
      <c r="FNC30" s="21"/>
      <c r="FND30" s="21"/>
      <c r="FNE30" s="21"/>
      <c r="FNF30" s="21"/>
      <c r="FNG30" s="21"/>
      <c r="FNH30" s="21"/>
      <c r="FNI30" s="21"/>
      <c r="FNJ30" s="21"/>
      <c r="FNK30" s="21"/>
      <c r="FNL30" s="21"/>
      <c r="FNM30" s="21"/>
      <c r="FNN30" s="21"/>
      <c r="FNO30" s="21"/>
      <c r="FNP30" s="21"/>
      <c r="FNQ30" s="21"/>
      <c r="FNR30" s="21"/>
      <c r="FNS30" s="21"/>
      <c r="FNT30" s="21"/>
      <c r="FNU30" s="21"/>
      <c r="FNV30" s="21"/>
      <c r="FNW30" s="21"/>
      <c r="FNX30" s="21"/>
      <c r="FNY30" s="21"/>
      <c r="FNZ30" s="21"/>
      <c r="FOA30" s="21"/>
      <c r="FOB30" s="21"/>
      <c r="FOC30" s="21"/>
      <c r="FOD30" s="21"/>
      <c r="FOE30" s="21"/>
      <c r="FOF30" s="21"/>
      <c r="FOG30" s="21"/>
      <c r="FOH30" s="21"/>
      <c r="FOI30" s="21"/>
      <c r="FOJ30" s="21"/>
      <c r="FOK30" s="21"/>
      <c r="FOL30" s="21"/>
      <c r="FOM30" s="21"/>
      <c r="FON30" s="21"/>
      <c r="FOO30" s="21"/>
      <c r="FOP30" s="21"/>
      <c r="FOQ30" s="21"/>
      <c r="FOR30" s="21"/>
      <c r="FOS30" s="21"/>
      <c r="FOT30" s="21"/>
      <c r="FOU30" s="21"/>
      <c r="FOV30" s="21"/>
      <c r="FOW30" s="21"/>
      <c r="FOX30" s="21"/>
      <c r="FOY30" s="21"/>
      <c r="FOZ30" s="21"/>
      <c r="FPA30" s="21"/>
      <c r="FPB30" s="21"/>
      <c r="FPC30" s="21"/>
      <c r="FPD30" s="21"/>
      <c r="FPE30" s="21"/>
      <c r="FPF30" s="21"/>
      <c r="FPG30" s="21"/>
      <c r="FPH30" s="21"/>
      <c r="FPI30" s="21"/>
      <c r="FPJ30" s="21"/>
      <c r="FPK30" s="21"/>
      <c r="FPL30" s="21"/>
      <c r="FPM30" s="21"/>
      <c r="FPN30" s="21"/>
      <c r="FPO30" s="21"/>
      <c r="FPP30" s="21"/>
      <c r="FPQ30" s="21"/>
      <c r="FPR30" s="21"/>
      <c r="FPS30" s="21"/>
      <c r="FPT30" s="21"/>
      <c r="FPU30" s="21"/>
      <c r="FPV30" s="21"/>
      <c r="FPW30" s="21"/>
      <c r="FPX30" s="21"/>
      <c r="FPY30" s="21"/>
      <c r="FPZ30" s="21"/>
      <c r="FQA30" s="21"/>
      <c r="FQB30" s="21"/>
      <c r="FQC30" s="21"/>
      <c r="FQD30" s="21"/>
      <c r="FQE30" s="21"/>
      <c r="FQF30" s="21"/>
      <c r="FQG30" s="21"/>
      <c r="FQH30" s="21"/>
      <c r="FQI30" s="21"/>
      <c r="FQJ30" s="21"/>
      <c r="FQK30" s="21"/>
      <c r="FQL30" s="21"/>
      <c r="FQM30" s="21"/>
      <c r="FQN30" s="21"/>
      <c r="FQO30" s="21"/>
      <c r="FQP30" s="21"/>
      <c r="FQQ30" s="21"/>
      <c r="FQR30" s="21"/>
      <c r="FQS30" s="21"/>
      <c r="FQT30" s="21"/>
      <c r="FQU30" s="21"/>
      <c r="FQV30" s="21"/>
      <c r="FQW30" s="21"/>
      <c r="FQX30" s="21"/>
      <c r="FQY30" s="21"/>
      <c r="FQZ30" s="21"/>
      <c r="FRA30" s="21"/>
      <c r="FRB30" s="21"/>
      <c r="FRC30" s="21"/>
      <c r="FRD30" s="21"/>
      <c r="FRE30" s="21"/>
      <c r="FRF30" s="21"/>
      <c r="FRG30" s="21"/>
      <c r="FRH30" s="21"/>
      <c r="FRI30" s="21"/>
      <c r="FRJ30" s="21"/>
      <c r="FRK30" s="21"/>
      <c r="FRL30" s="21"/>
      <c r="FRM30" s="21"/>
      <c r="FRN30" s="21"/>
      <c r="FRO30" s="21"/>
      <c r="FRP30" s="21"/>
      <c r="FRQ30" s="21"/>
      <c r="FRR30" s="21"/>
      <c r="FRS30" s="21"/>
      <c r="FRT30" s="21"/>
      <c r="FRU30" s="21"/>
      <c r="FRV30" s="21"/>
      <c r="FRW30" s="21"/>
      <c r="FRX30" s="21"/>
      <c r="FRY30" s="21"/>
      <c r="FRZ30" s="21"/>
      <c r="FSA30" s="21"/>
      <c r="FSB30" s="21"/>
      <c r="FSC30" s="21"/>
      <c r="FSD30" s="21"/>
      <c r="FSE30" s="21"/>
      <c r="FSF30" s="21"/>
      <c r="FSG30" s="21"/>
      <c r="FSH30" s="21"/>
      <c r="FSI30" s="21"/>
      <c r="FSJ30" s="21"/>
      <c r="FSK30" s="21"/>
      <c r="FSL30" s="21"/>
      <c r="FSM30" s="21"/>
      <c r="FSN30" s="21"/>
      <c r="FSO30" s="21"/>
      <c r="FSP30" s="21"/>
      <c r="FSQ30" s="21"/>
      <c r="FSR30" s="21"/>
      <c r="FSS30" s="21"/>
      <c r="FST30" s="21"/>
      <c r="FSU30" s="21"/>
      <c r="FSV30" s="21"/>
      <c r="FSW30" s="21"/>
      <c r="FSX30" s="21"/>
      <c r="FSY30" s="21"/>
      <c r="FSZ30" s="21"/>
      <c r="FTA30" s="21"/>
      <c r="FTB30" s="21"/>
      <c r="FTC30" s="21"/>
      <c r="FTD30" s="21"/>
      <c r="FTE30" s="21"/>
      <c r="FTF30" s="21"/>
      <c r="FTG30" s="21"/>
      <c r="FTH30" s="21"/>
      <c r="FTI30" s="21"/>
      <c r="FTJ30" s="21"/>
      <c r="FTK30" s="21"/>
      <c r="FTL30" s="21"/>
      <c r="FTM30" s="21"/>
      <c r="FTN30" s="21"/>
      <c r="FTO30" s="21"/>
      <c r="FTP30" s="21"/>
      <c r="FTQ30" s="21"/>
      <c r="FTR30" s="21"/>
      <c r="FTS30" s="21"/>
      <c r="FTT30" s="21"/>
      <c r="FTU30" s="21"/>
      <c r="FTV30" s="21"/>
      <c r="FTW30" s="21"/>
      <c r="FTX30" s="21"/>
      <c r="FTY30" s="21"/>
      <c r="FTZ30" s="21"/>
      <c r="FUA30" s="21"/>
      <c r="FUB30" s="21"/>
      <c r="FUC30" s="21"/>
      <c r="FUD30" s="21"/>
      <c r="FUE30" s="21"/>
      <c r="FUF30" s="21"/>
      <c r="FUG30" s="21"/>
      <c r="FUH30" s="21"/>
      <c r="FUI30" s="21"/>
      <c r="FUJ30" s="21"/>
      <c r="FUK30" s="21"/>
      <c r="FUL30" s="21"/>
      <c r="FUM30" s="21"/>
      <c r="FUN30" s="21"/>
      <c r="FUO30" s="21"/>
      <c r="FUP30" s="21"/>
      <c r="FUQ30" s="21"/>
      <c r="FUR30" s="21"/>
      <c r="FUS30" s="21"/>
      <c r="FUT30" s="21"/>
      <c r="FUU30" s="21"/>
      <c r="FUV30" s="21"/>
      <c r="FUW30" s="21"/>
      <c r="FUX30" s="21"/>
      <c r="FUY30" s="21"/>
      <c r="FUZ30" s="21"/>
      <c r="FVA30" s="21"/>
      <c r="FVB30" s="21"/>
      <c r="FVC30" s="21"/>
      <c r="FVD30" s="21"/>
      <c r="FVE30" s="21"/>
      <c r="FVF30" s="21"/>
      <c r="FVG30" s="21"/>
      <c r="FVH30" s="21"/>
      <c r="FVI30" s="21"/>
      <c r="FVJ30" s="21"/>
      <c r="FVK30" s="21"/>
      <c r="FVL30" s="21"/>
      <c r="FVM30" s="21"/>
      <c r="FVN30" s="21"/>
      <c r="FVO30" s="21"/>
      <c r="FVP30" s="21"/>
      <c r="FVQ30" s="21"/>
      <c r="FVR30" s="21"/>
      <c r="FVS30" s="21"/>
      <c r="FVT30" s="21"/>
      <c r="FVU30" s="21"/>
      <c r="FVV30" s="21"/>
      <c r="FVW30" s="21"/>
      <c r="FVX30" s="21"/>
      <c r="FVY30" s="21"/>
      <c r="FVZ30" s="21"/>
      <c r="FWA30" s="21"/>
      <c r="FWB30" s="21"/>
      <c r="FWC30" s="21"/>
      <c r="FWD30" s="21"/>
      <c r="FWE30" s="21"/>
      <c r="FWF30" s="21"/>
      <c r="FWG30" s="21"/>
      <c r="FWH30" s="21"/>
      <c r="FWI30" s="21"/>
      <c r="FWJ30" s="21"/>
      <c r="FWK30" s="21"/>
      <c r="FWL30" s="21"/>
      <c r="FWM30" s="21"/>
      <c r="FWN30" s="21"/>
      <c r="FWO30" s="21"/>
      <c r="FWP30" s="21"/>
      <c r="FWQ30" s="21"/>
      <c r="FWR30" s="21"/>
      <c r="FWS30" s="21"/>
      <c r="FWT30" s="21"/>
      <c r="FWU30" s="21"/>
      <c r="FWV30" s="21"/>
      <c r="FWW30" s="21"/>
      <c r="FWX30" s="21"/>
      <c r="FWY30" s="21"/>
      <c r="FWZ30" s="21"/>
      <c r="FXA30" s="21"/>
      <c r="FXB30" s="21"/>
      <c r="FXC30" s="21"/>
      <c r="FXD30" s="21"/>
      <c r="FXE30" s="21"/>
      <c r="FXF30" s="21"/>
      <c r="FXG30" s="21"/>
      <c r="FXH30" s="21"/>
      <c r="FXI30" s="21"/>
      <c r="FXJ30" s="21"/>
      <c r="FXK30" s="21"/>
      <c r="FXL30" s="21"/>
      <c r="FXM30" s="21"/>
      <c r="FXN30" s="21"/>
      <c r="FXO30" s="21"/>
      <c r="FXP30" s="21"/>
      <c r="FXQ30" s="21"/>
      <c r="FXR30" s="21"/>
      <c r="FXS30" s="21"/>
      <c r="FXT30" s="21"/>
      <c r="FXU30" s="21"/>
      <c r="FXV30" s="21"/>
      <c r="FXW30" s="21"/>
      <c r="FXX30" s="21"/>
      <c r="FXY30" s="21"/>
      <c r="FXZ30" s="21"/>
      <c r="FYA30" s="21"/>
      <c r="FYB30" s="21"/>
      <c r="FYC30" s="21"/>
      <c r="FYD30" s="21"/>
      <c r="FYE30" s="21"/>
      <c r="FYF30" s="21"/>
      <c r="FYG30" s="21"/>
      <c r="FYH30" s="21"/>
      <c r="FYI30" s="21"/>
      <c r="FYJ30" s="21"/>
      <c r="FYK30" s="21"/>
      <c r="FYL30" s="21"/>
      <c r="FYM30" s="21"/>
      <c r="FYN30" s="21"/>
      <c r="FYO30" s="21"/>
      <c r="FYP30" s="21"/>
      <c r="FYQ30" s="21"/>
      <c r="FYR30" s="21"/>
      <c r="FYS30" s="21"/>
      <c r="FYT30" s="21"/>
      <c r="FYU30" s="21"/>
      <c r="FYV30" s="21"/>
      <c r="FYW30" s="21"/>
      <c r="FYX30" s="21"/>
      <c r="FYY30" s="21"/>
      <c r="FYZ30" s="21"/>
      <c r="FZA30" s="21"/>
      <c r="FZB30" s="21"/>
      <c r="FZC30" s="21"/>
      <c r="FZD30" s="21"/>
      <c r="FZE30" s="21"/>
      <c r="FZF30" s="21"/>
      <c r="FZG30" s="21"/>
      <c r="FZH30" s="21"/>
      <c r="FZI30" s="21"/>
      <c r="FZJ30" s="21"/>
      <c r="FZK30" s="21"/>
      <c r="FZL30" s="21"/>
      <c r="FZM30" s="21"/>
      <c r="FZN30" s="21"/>
      <c r="FZO30" s="21"/>
      <c r="FZP30" s="21"/>
      <c r="FZQ30" s="21"/>
      <c r="FZR30" s="21"/>
      <c r="FZS30" s="21"/>
      <c r="FZT30" s="21"/>
      <c r="FZU30" s="21"/>
      <c r="FZV30" s="21"/>
      <c r="FZW30" s="21"/>
      <c r="FZX30" s="21"/>
      <c r="FZY30" s="21"/>
      <c r="FZZ30" s="21"/>
      <c r="GAA30" s="21"/>
      <c r="GAB30" s="21"/>
      <c r="GAC30" s="21"/>
      <c r="GAD30" s="21"/>
      <c r="GAE30" s="21"/>
      <c r="GAF30" s="21"/>
      <c r="GAG30" s="21"/>
      <c r="GAH30" s="21"/>
      <c r="GAI30" s="21"/>
      <c r="GAJ30" s="21"/>
      <c r="GAK30" s="21"/>
      <c r="GAL30" s="21"/>
      <c r="GAM30" s="21"/>
      <c r="GAN30" s="21"/>
      <c r="GAO30" s="21"/>
      <c r="GAP30" s="21"/>
      <c r="GAQ30" s="21"/>
      <c r="GAR30" s="21"/>
      <c r="GAS30" s="21"/>
      <c r="GAT30" s="21"/>
      <c r="GAU30" s="21"/>
      <c r="GAV30" s="21"/>
      <c r="GAW30" s="21"/>
      <c r="GAX30" s="21"/>
      <c r="GAY30" s="21"/>
      <c r="GAZ30" s="21"/>
      <c r="GBA30" s="21"/>
      <c r="GBB30" s="21"/>
      <c r="GBC30" s="21"/>
      <c r="GBD30" s="21"/>
      <c r="GBE30" s="21"/>
      <c r="GBF30" s="21"/>
      <c r="GBG30" s="21"/>
      <c r="GBH30" s="21"/>
      <c r="GBI30" s="21"/>
      <c r="GBJ30" s="21"/>
      <c r="GBK30" s="21"/>
      <c r="GBL30" s="21"/>
      <c r="GBM30" s="21"/>
      <c r="GBN30" s="21"/>
      <c r="GBO30" s="21"/>
      <c r="GBP30" s="21"/>
      <c r="GBQ30" s="21"/>
      <c r="GBR30" s="21"/>
      <c r="GBS30" s="21"/>
      <c r="GBT30" s="21"/>
      <c r="GBU30" s="21"/>
      <c r="GBV30" s="21"/>
      <c r="GBW30" s="21"/>
      <c r="GBX30" s="21"/>
      <c r="GBY30" s="21"/>
      <c r="GBZ30" s="21"/>
      <c r="GCA30" s="21"/>
      <c r="GCB30" s="21"/>
      <c r="GCC30" s="21"/>
      <c r="GCD30" s="21"/>
      <c r="GCE30" s="21"/>
      <c r="GCF30" s="21"/>
      <c r="GCG30" s="21"/>
      <c r="GCH30" s="21"/>
      <c r="GCI30" s="21"/>
      <c r="GCJ30" s="21"/>
      <c r="GCK30" s="21"/>
      <c r="GCL30" s="21"/>
      <c r="GCM30" s="21"/>
      <c r="GCN30" s="21"/>
      <c r="GCO30" s="21"/>
      <c r="GCP30" s="21"/>
      <c r="GCQ30" s="21"/>
      <c r="GCR30" s="21"/>
      <c r="GCS30" s="21"/>
      <c r="GCT30" s="21"/>
      <c r="GCU30" s="21"/>
      <c r="GCV30" s="21"/>
      <c r="GCW30" s="21"/>
      <c r="GCX30" s="21"/>
      <c r="GCY30" s="21"/>
      <c r="GCZ30" s="21"/>
      <c r="GDA30" s="21"/>
      <c r="GDB30" s="21"/>
      <c r="GDC30" s="21"/>
      <c r="GDD30" s="21"/>
      <c r="GDE30" s="21"/>
      <c r="GDF30" s="21"/>
      <c r="GDG30" s="21"/>
      <c r="GDH30" s="21"/>
      <c r="GDI30" s="21"/>
      <c r="GDJ30" s="21"/>
      <c r="GDK30" s="21"/>
      <c r="GDL30" s="21"/>
      <c r="GDM30" s="21"/>
      <c r="GDN30" s="21"/>
      <c r="GDO30" s="21"/>
      <c r="GDP30" s="21"/>
      <c r="GDQ30" s="21"/>
      <c r="GDR30" s="21"/>
      <c r="GDS30" s="21"/>
      <c r="GDT30" s="21"/>
      <c r="GDU30" s="21"/>
      <c r="GDV30" s="21"/>
      <c r="GDW30" s="21"/>
      <c r="GDX30" s="21"/>
      <c r="GDY30" s="21"/>
      <c r="GDZ30" s="21"/>
      <c r="GEA30" s="21"/>
      <c r="GEB30" s="21"/>
      <c r="GEC30" s="21"/>
      <c r="GED30" s="21"/>
      <c r="GEE30" s="21"/>
      <c r="GEF30" s="21"/>
      <c r="GEG30" s="21"/>
      <c r="GEH30" s="21"/>
      <c r="GEI30" s="21"/>
      <c r="GEJ30" s="21"/>
      <c r="GEK30" s="21"/>
      <c r="GEL30" s="21"/>
      <c r="GEM30" s="21"/>
      <c r="GEN30" s="21"/>
      <c r="GEO30" s="21"/>
      <c r="GEP30" s="21"/>
      <c r="GEQ30" s="21"/>
      <c r="GER30" s="21"/>
      <c r="GES30" s="21"/>
      <c r="GET30" s="21"/>
      <c r="GEU30" s="21"/>
      <c r="GEV30" s="21"/>
      <c r="GEW30" s="21"/>
      <c r="GEX30" s="21"/>
      <c r="GEY30" s="21"/>
      <c r="GEZ30" s="21"/>
      <c r="GFA30" s="21"/>
      <c r="GFB30" s="21"/>
      <c r="GFC30" s="21"/>
      <c r="GFD30" s="21"/>
      <c r="GFE30" s="21"/>
      <c r="GFF30" s="21"/>
      <c r="GFG30" s="21"/>
      <c r="GFH30" s="21"/>
      <c r="GFI30" s="21"/>
      <c r="GFJ30" s="21"/>
      <c r="GFK30" s="21"/>
      <c r="GFL30" s="21"/>
      <c r="GFM30" s="21"/>
      <c r="GFN30" s="21"/>
      <c r="GFO30" s="21"/>
      <c r="GFP30" s="21"/>
      <c r="GFQ30" s="21"/>
      <c r="GFR30" s="21"/>
      <c r="GFS30" s="21"/>
      <c r="GFT30" s="21"/>
      <c r="GFU30" s="21"/>
      <c r="GFV30" s="21"/>
      <c r="GFW30" s="21"/>
      <c r="GFX30" s="21"/>
      <c r="GFY30" s="21"/>
      <c r="GFZ30" s="21"/>
      <c r="GGA30" s="21"/>
      <c r="GGB30" s="21"/>
      <c r="GGC30" s="21"/>
      <c r="GGD30" s="21"/>
      <c r="GGE30" s="21"/>
      <c r="GGF30" s="21"/>
      <c r="GGG30" s="21"/>
      <c r="GGH30" s="21"/>
      <c r="GGI30" s="21"/>
      <c r="GGJ30" s="21"/>
      <c r="GGK30" s="21"/>
      <c r="GGL30" s="21"/>
      <c r="GGM30" s="21"/>
      <c r="GGN30" s="21"/>
      <c r="GGO30" s="21"/>
      <c r="GGP30" s="21"/>
      <c r="GGQ30" s="21"/>
      <c r="GGR30" s="21"/>
      <c r="GGS30" s="21"/>
      <c r="GGT30" s="21"/>
      <c r="GGU30" s="21"/>
      <c r="GGV30" s="21"/>
      <c r="GGW30" s="21"/>
      <c r="GGX30" s="21"/>
      <c r="GGY30" s="21"/>
      <c r="GGZ30" s="21"/>
      <c r="GHA30" s="21"/>
      <c r="GHB30" s="21"/>
      <c r="GHC30" s="21"/>
      <c r="GHD30" s="21"/>
      <c r="GHE30" s="21"/>
      <c r="GHF30" s="21"/>
      <c r="GHG30" s="21"/>
      <c r="GHH30" s="21"/>
      <c r="GHI30" s="21"/>
      <c r="GHJ30" s="21"/>
      <c r="GHK30" s="21"/>
      <c r="GHL30" s="21"/>
      <c r="GHM30" s="21"/>
      <c r="GHN30" s="21"/>
      <c r="GHO30" s="21"/>
      <c r="GHP30" s="21"/>
      <c r="GHQ30" s="21"/>
      <c r="GHR30" s="21"/>
      <c r="GHS30" s="21"/>
      <c r="GHT30" s="21"/>
      <c r="GHU30" s="21"/>
      <c r="GHV30" s="21"/>
      <c r="GHW30" s="21"/>
      <c r="GHX30" s="21"/>
      <c r="GHY30" s="21"/>
      <c r="GHZ30" s="21"/>
      <c r="GIA30" s="21"/>
      <c r="GIB30" s="21"/>
      <c r="GIC30" s="21"/>
      <c r="GID30" s="21"/>
      <c r="GIE30" s="21"/>
      <c r="GIF30" s="21"/>
      <c r="GIG30" s="21"/>
      <c r="GIH30" s="21"/>
      <c r="GII30" s="21"/>
      <c r="GIJ30" s="21"/>
      <c r="GIK30" s="21"/>
      <c r="GIL30" s="21"/>
      <c r="GIM30" s="21"/>
      <c r="GIN30" s="21"/>
      <c r="GIO30" s="21"/>
      <c r="GIP30" s="21"/>
      <c r="GIQ30" s="21"/>
      <c r="GIR30" s="21"/>
      <c r="GIS30" s="21"/>
      <c r="GIT30" s="21"/>
      <c r="GIU30" s="21"/>
      <c r="GIV30" s="21"/>
      <c r="GIW30" s="21"/>
      <c r="GIX30" s="21"/>
      <c r="GIY30" s="21"/>
      <c r="GIZ30" s="21"/>
      <c r="GJA30" s="21"/>
      <c r="GJB30" s="21"/>
      <c r="GJC30" s="21"/>
      <c r="GJD30" s="21"/>
      <c r="GJE30" s="21"/>
      <c r="GJF30" s="21"/>
      <c r="GJG30" s="21"/>
      <c r="GJH30" s="21"/>
      <c r="GJI30" s="21"/>
      <c r="GJJ30" s="21"/>
      <c r="GJK30" s="21"/>
      <c r="GJL30" s="21"/>
      <c r="GJM30" s="21"/>
      <c r="GJN30" s="21"/>
      <c r="GJO30" s="21"/>
      <c r="GJP30" s="21"/>
      <c r="GJQ30" s="21"/>
      <c r="GJR30" s="21"/>
      <c r="GJS30" s="21"/>
      <c r="GJT30" s="21"/>
      <c r="GJU30" s="21"/>
      <c r="GJV30" s="21"/>
      <c r="GJW30" s="21"/>
      <c r="GJX30" s="21"/>
      <c r="GJY30" s="21"/>
      <c r="GJZ30" s="21"/>
      <c r="GKA30" s="21"/>
      <c r="GKB30" s="21"/>
      <c r="GKC30" s="21"/>
      <c r="GKD30" s="21"/>
      <c r="GKE30" s="21"/>
      <c r="GKF30" s="21"/>
      <c r="GKG30" s="21"/>
      <c r="GKH30" s="21"/>
      <c r="GKI30" s="21"/>
      <c r="GKJ30" s="21"/>
      <c r="GKK30" s="21"/>
      <c r="GKL30" s="21"/>
      <c r="GKM30" s="21"/>
      <c r="GKN30" s="21"/>
      <c r="GKO30" s="21"/>
      <c r="GKP30" s="21"/>
      <c r="GKQ30" s="21"/>
      <c r="GKR30" s="21"/>
      <c r="GKS30" s="21"/>
      <c r="GKT30" s="21"/>
      <c r="GKU30" s="21"/>
      <c r="GKV30" s="21"/>
      <c r="GKW30" s="21"/>
      <c r="GKX30" s="21"/>
      <c r="GKY30" s="21"/>
      <c r="GKZ30" s="21"/>
      <c r="GLA30" s="21"/>
      <c r="GLB30" s="21"/>
      <c r="GLC30" s="21"/>
      <c r="GLD30" s="21"/>
      <c r="GLE30" s="21"/>
      <c r="GLF30" s="21"/>
      <c r="GLG30" s="21"/>
      <c r="GLH30" s="21"/>
      <c r="GLI30" s="21"/>
      <c r="GLJ30" s="21"/>
      <c r="GLK30" s="21"/>
      <c r="GLL30" s="21"/>
      <c r="GLM30" s="21"/>
      <c r="GLN30" s="21"/>
      <c r="GLO30" s="21"/>
      <c r="GLP30" s="21"/>
      <c r="GLQ30" s="21"/>
      <c r="GLR30" s="21"/>
      <c r="GLS30" s="21"/>
      <c r="GLT30" s="21"/>
      <c r="GLU30" s="21"/>
      <c r="GLV30" s="21"/>
      <c r="GLW30" s="21"/>
      <c r="GLX30" s="21"/>
      <c r="GLY30" s="21"/>
      <c r="GLZ30" s="21"/>
      <c r="GMA30" s="21"/>
      <c r="GMB30" s="21"/>
      <c r="GMC30" s="21"/>
      <c r="GMD30" s="21"/>
      <c r="GME30" s="21"/>
      <c r="GMF30" s="21"/>
      <c r="GMG30" s="21"/>
      <c r="GMH30" s="21"/>
      <c r="GMI30" s="21"/>
      <c r="GMJ30" s="21"/>
      <c r="GMK30" s="21"/>
      <c r="GML30" s="21"/>
      <c r="GMM30" s="21"/>
      <c r="GMN30" s="21"/>
      <c r="GMO30" s="21"/>
      <c r="GMP30" s="21"/>
      <c r="GMQ30" s="21"/>
      <c r="GMR30" s="21"/>
      <c r="GMS30" s="21"/>
      <c r="GMT30" s="21"/>
      <c r="GMU30" s="21"/>
      <c r="GMV30" s="21"/>
      <c r="GMW30" s="21"/>
      <c r="GMX30" s="21"/>
      <c r="GMY30" s="21"/>
      <c r="GMZ30" s="21"/>
      <c r="GNA30" s="21"/>
      <c r="GNB30" s="21"/>
      <c r="GNC30" s="21"/>
      <c r="GND30" s="21"/>
      <c r="GNE30" s="21"/>
      <c r="GNF30" s="21"/>
      <c r="GNG30" s="21"/>
      <c r="GNH30" s="21"/>
      <c r="GNI30" s="21"/>
      <c r="GNJ30" s="21"/>
      <c r="GNK30" s="21"/>
      <c r="GNL30" s="21"/>
      <c r="GNM30" s="21"/>
      <c r="GNN30" s="21"/>
      <c r="GNO30" s="21"/>
      <c r="GNP30" s="21"/>
      <c r="GNQ30" s="21"/>
      <c r="GNR30" s="21"/>
      <c r="GNS30" s="21"/>
      <c r="GNT30" s="21"/>
      <c r="GNU30" s="21"/>
      <c r="GNV30" s="21"/>
      <c r="GNW30" s="21"/>
      <c r="GNX30" s="21"/>
      <c r="GNY30" s="21"/>
      <c r="GNZ30" s="21"/>
      <c r="GOA30" s="21"/>
      <c r="GOB30" s="21"/>
      <c r="GOC30" s="21"/>
      <c r="GOD30" s="21"/>
      <c r="GOE30" s="21"/>
      <c r="GOF30" s="21"/>
      <c r="GOG30" s="21"/>
      <c r="GOH30" s="21"/>
      <c r="GOI30" s="21"/>
      <c r="GOJ30" s="21"/>
      <c r="GOK30" s="21"/>
      <c r="GOL30" s="21"/>
      <c r="GOM30" s="21"/>
      <c r="GON30" s="21"/>
      <c r="GOO30" s="21"/>
      <c r="GOP30" s="21"/>
      <c r="GOQ30" s="21"/>
      <c r="GOR30" s="21"/>
      <c r="GOS30" s="21"/>
      <c r="GOT30" s="21"/>
      <c r="GOU30" s="21"/>
      <c r="GOV30" s="21"/>
      <c r="GOW30" s="21"/>
      <c r="GOX30" s="21"/>
      <c r="GOY30" s="21"/>
      <c r="GOZ30" s="21"/>
      <c r="GPA30" s="21"/>
      <c r="GPB30" s="21"/>
      <c r="GPC30" s="21"/>
      <c r="GPD30" s="21"/>
      <c r="GPE30" s="21"/>
      <c r="GPF30" s="21"/>
      <c r="GPG30" s="21"/>
      <c r="GPH30" s="21"/>
      <c r="GPI30" s="21"/>
      <c r="GPJ30" s="21"/>
      <c r="GPK30" s="21"/>
      <c r="GPL30" s="21"/>
      <c r="GPM30" s="21"/>
      <c r="GPN30" s="21"/>
      <c r="GPO30" s="21"/>
      <c r="GPP30" s="21"/>
      <c r="GPQ30" s="21"/>
      <c r="GPR30" s="21"/>
      <c r="GPS30" s="21"/>
      <c r="GPT30" s="21"/>
      <c r="GPU30" s="21"/>
      <c r="GPV30" s="21"/>
      <c r="GPW30" s="21"/>
      <c r="GPX30" s="21"/>
      <c r="GPY30" s="21"/>
      <c r="GPZ30" s="21"/>
      <c r="GQA30" s="21"/>
      <c r="GQB30" s="21"/>
      <c r="GQC30" s="21"/>
      <c r="GQD30" s="21"/>
      <c r="GQE30" s="21"/>
      <c r="GQF30" s="21"/>
      <c r="GQG30" s="21"/>
      <c r="GQH30" s="21"/>
      <c r="GQI30" s="21"/>
      <c r="GQJ30" s="21"/>
      <c r="GQK30" s="21"/>
      <c r="GQL30" s="21"/>
      <c r="GQM30" s="21"/>
      <c r="GQN30" s="21"/>
      <c r="GQO30" s="21"/>
      <c r="GQP30" s="21"/>
      <c r="GQQ30" s="21"/>
      <c r="GQR30" s="21"/>
      <c r="GQS30" s="21"/>
      <c r="GQT30" s="21"/>
      <c r="GQU30" s="21"/>
      <c r="GQV30" s="21"/>
      <c r="GQW30" s="21"/>
      <c r="GQX30" s="21"/>
      <c r="GQY30" s="21"/>
      <c r="GQZ30" s="21"/>
      <c r="GRA30" s="21"/>
      <c r="GRB30" s="21"/>
      <c r="GRC30" s="21"/>
      <c r="GRD30" s="21"/>
      <c r="GRE30" s="21"/>
      <c r="GRF30" s="21"/>
      <c r="GRG30" s="21"/>
      <c r="GRH30" s="21"/>
      <c r="GRI30" s="21"/>
      <c r="GRJ30" s="21"/>
      <c r="GRK30" s="21"/>
      <c r="GRL30" s="21"/>
      <c r="GRM30" s="21"/>
      <c r="GRN30" s="21"/>
      <c r="GRO30" s="21"/>
      <c r="GRP30" s="21"/>
      <c r="GRQ30" s="21"/>
      <c r="GRR30" s="21"/>
      <c r="GRS30" s="21"/>
      <c r="GRT30" s="21"/>
      <c r="GRU30" s="21"/>
      <c r="GRV30" s="21"/>
      <c r="GRW30" s="21"/>
      <c r="GRX30" s="21"/>
      <c r="GRY30" s="21"/>
      <c r="GRZ30" s="21"/>
      <c r="GSA30" s="21"/>
      <c r="GSB30" s="21"/>
      <c r="GSC30" s="21"/>
      <c r="GSD30" s="21"/>
      <c r="GSE30" s="21"/>
      <c r="GSF30" s="21"/>
      <c r="GSG30" s="21"/>
      <c r="GSH30" s="21"/>
      <c r="GSI30" s="21"/>
      <c r="GSJ30" s="21"/>
      <c r="GSK30" s="21"/>
      <c r="GSL30" s="21"/>
      <c r="GSM30" s="21"/>
      <c r="GSN30" s="21"/>
      <c r="GSO30" s="21"/>
      <c r="GSP30" s="21"/>
      <c r="GSQ30" s="21"/>
      <c r="GSR30" s="21"/>
      <c r="GSS30" s="21"/>
      <c r="GST30" s="21"/>
      <c r="GSU30" s="21"/>
      <c r="GSV30" s="21"/>
      <c r="GSW30" s="21"/>
      <c r="GSX30" s="21"/>
      <c r="GSY30" s="21"/>
      <c r="GSZ30" s="21"/>
      <c r="GTA30" s="21"/>
      <c r="GTB30" s="21"/>
      <c r="GTC30" s="21"/>
      <c r="GTD30" s="21"/>
      <c r="GTE30" s="21"/>
      <c r="GTF30" s="21"/>
      <c r="GTG30" s="21"/>
      <c r="GTH30" s="21"/>
      <c r="GTI30" s="21"/>
      <c r="GTJ30" s="21"/>
      <c r="GTK30" s="21"/>
      <c r="GTL30" s="21"/>
      <c r="GTM30" s="21"/>
      <c r="GTN30" s="21"/>
      <c r="GTO30" s="21"/>
      <c r="GTP30" s="21"/>
      <c r="GTQ30" s="21"/>
      <c r="GTR30" s="21"/>
      <c r="GTS30" s="21"/>
      <c r="GTT30" s="21"/>
      <c r="GTU30" s="21"/>
      <c r="GTV30" s="21"/>
      <c r="GTW30" s="21"/>
      <c r="GTX30" s="21"/>
      <c r="GTY30" s="21"/>
      <c r="GTZ30" s="21"/>
      <c r="GUA30" s="21"/>
      <c r="GUB30" s="21"/>
      <c r="GUC30" s="21"/>
      <c r="GUD30" s="21"/>
      <c r="GUE30" s="21"/>
      <c r="GUF30" s="21"/>
      <c r="GUG30" s="21"/>
      <c r="GUH30" s="21"/>
      <c r="GUI30" s="21"/>
      <c r="GUJ30" s="21"/>
      <c r="GUK30" s="21"/>
      <c r="GUL30" s="21"/>
      <c r="GUM30" s="21"/>
      <c r="GUN30" s="21"/>
      <c r="GUO30" s="21"/>
      <c r="GUP30" s="21"/>
      <c r="GUQ30" s="21"/>
      <c r="GUR30" s="21"/>
      <c r="GUS30" s="21"/>
      <c r="GUT30" s="21"/>
      <c r="GUU30" s="21"/>
      <c r="GUV30" s="21"/>
      <c r="GUW30" s="21"/>
      <c r="GUX30" s="21"/>
      <c r="GUY30" s="21"/>
      <c r="GUZ30" s="21"/>
      <c r="GVA30" s="21"/>
      <c r="GVB30" s="21"/>
      <c r="GVC30" s="21"/>
      <c r="GVD30" s="21"/>
      <c r="GVE30" s="21"/>
      <c r="GVF30" s="21"/>
      <c r="GVG30" s="21"/>
      <c r="GVH30" s="21"/>
      <c r="GVI30" s="21"/>
      <c r="GVJ30" s="21"/>
      <c r="GVK30" s="21"/>
      <c r="GVL30" s="21"/>
      <c r="GVM30" s="21"/>
      <c r="GVN30" s="21"/>
      <c r="GVO30" s="21"/>
      <c r="GVP30" s="21"/>
      <c r="GVQ30" s="21"/>
      <c r="GVR30" s="21"/>
      <c r="GVS30" s="21"/>
      <c r="GVT30" s="21"/>
      <c r="GVU30" s="21"/>
      <c r="GVV30" s="21"/>
      <c r="GVW30" s="21"/>
      <c r="GVX30" s="21"/>
      <c r="GVY30" s="21"/>
      <c r="GVZ30" s="21"/>
      <c r="GWA30" s="21"/>
      <c r="GWB30" s="21"/>
      <c r="GWC30" s="21"/>
      <c r="GWD30" s="21"/>
      <c r="GWE30" s="21"/>
      <c r="GWF30" s="21"/>
      <c r="GWG30" s="21"/>
      <c r="GWH30" s="21"/>
      <c r="GWI30" s="21"/>
      <c r="GWJ30" s="21"/>
      <c r="GWK30" s="21"/>
      <c r="GWL30" s="21"/>
      <c r="GWM30" s="21"/>
      <c r="GWN30" s="21"/>
      <c r="GWO30" s="21"/>
      <c r="GWP30" s="21"/>
      <c r="GWQ30" s="21"/>
      <c r="GWR30" s="21"/>
      <c r="GWS30" s="21"/>
      <c r="GWT30" s="21"/>
      <c r="GWU30" s="21"/>
      <c r="GWV30" s="21"/>
      <c r="GWW30" s="21"/>
      <c r="GWX30" s="21"/>
      <c r="GWY30" s="21"/>
      <c r="GWZ30" s="21"/>
      <c r="GXA30" s="21"/>
      <c r="GXB30" s="21"/>
      <c r="GXC30" s="21"/>
      <c r="GXD30" s="21"/>
      <c r="GXE30" s="21"/>
      <c r="GXF30" s="21"/>
      <c r="GXG30" s="21"/>
      <c r="GXH30" s="21"/>
      <c r="GXI30" s="21"/>
      <c r="GXJ30" s="21"/>
      <c r="GXK30" s="21"/>
      <c r="GXL30" s="21"/>
      <c r="GXM30" s="21"/>
      <c r="GXN30" s="21"/>
      <c r="GXO30" s="21"/>
      <c r="GXP30" s="21"/>
      <c r="GXQ30" s="21"/>
      <c r="GXR30" s="21"/>
      <c r="GXS30" s="21"/>
      <c r="GXT30" s="21"/>
      <c r="GXU30" s="21"/>
      <c r="GXV30" s="21"/>
      <c r="GXW30" s="21"/>
      <c r="GXX30" s="21"/>
      <c r="GXY30" s="21"/>
      <c r="GXZ30" s="21"/>
      <c r="GYA30" s="21"/>
      <c r="GYB30" s="21"/>
      <c r="GYC30" s="21"/>
      <c r="GYD30" s="21"/>
      <c r="GYE30" s="21"/>
      <c r="GYF30" s="21"/>
      <c r="GYG30" s="21"/>
      <c r="GYH30" s="21"/>
      <c r="GYI30" s="21"/>
      <c r="GYJ30" s="21"/>
      <c r="GYK30" s="21"/>
      <c r="GYL30" s="21"/>
      <c r="GYM30" s="21"/>
      <c r="GYN30" s="21"/>
      <c r="GYO30" s="21"/>
      <c r="GYP30" s="21"/>
      <c r="GYQ30" s="21"/>
      <c r="GYR30" s="21"/>
      <c r="GYS30" s="21"/>
      <c r="GYT30" s="21"/>
      <c r="GYU30" s="21"/>
      <c r="GYV30" s="21"/>
      <c r="GYW30" s="21"/>
      <c r="GYX30" s="21"/>
      <c r="GYY30" s="21"/>
      <c r="GYZ30" s="21"/>
      <c r="GZA30" s="21"/>
      <c r="GZB30" s="21"/>
      <c r="GZC30" s="21"/>
      <c r="GZD30" s="21"/>
      <c r="GZE30" s="21"/>
      <c r="GZF30" s="21"/>
      <c r="GZG30" s="21"/>
      <c r="GZH30" s="21"/>
      <c r="GZI30" s="21"/>
      <c r="GZJ30" s="21"/>
      <c r="GZK30" s="21"/>
      <c r="GZL30" s="21"/>
      <c r="GZM30" s="21"/>
      <c r="GZN30" s="21"/>
      <c r="GZO30" s="21"/>
      <c r="GZP30" s="21"/>
      <c r="GZQ30" s="21"/>
      <c r="GZR30" s="21"/>
      <c r="GZS30" s="21"/>
      <c r="GZT30" s="21"/>
      <c r="GZU30" s="21"/>
      <c r="GZV30" s="21"/>
      <c r="GZW30" s="21"/>
      <c r="GZX30" s="21"/>
      <c r="GZY30" s="21"/>
      <c r="GZZ30" s="21"/>
      <c r="HAA30" s="21"/>
      <c r="HAB30" s="21"/>
      <c r="HAC30" s="21"/>
      <c r="HAD30" s="21"/>
      <c r="HAE30" s="21"/>
      <c r="HAF30" s="21"/>
      <c r="HAG30" s="21"/>
      <c r="HAH30" s="21"/>
      <c r="HAI30" s="21"/>
      <c r="HAJ30" s="21"/>
      <c r="HAK30" s="21"/>
      <c r="HAL30" s="21"/>
      <c r="HAM30" s="21"/>
      <c r="HAN30" s="21"/>
      <c r="HAO30" s="21"/>
      <c r="HAP30" s="21"/>
      <c r="HAQ30" s="21"/>
      <c r="HAR30" s="21"/>
      <c r="HAS30" s="21"/>
      <c r="HAT30" s="21"/>
      <c r="HAU30" s="21"/>
      <c r="HAV30" s="21"/>
      <c r="HAW30" s="21"/>
      <c r="HAX30" s="21"/>
      <c r="HAY30" s="21"/>
      <c r="HAZ30" s="21"/>
      <c r="HBA30" s="21"/>
      <c r="HBB30" s="21"/>
      <c r="HBC30" s="21"/>
      <c r="HBD30" s="21"/>
      <c r="HBE30" s="21"/>
      <c r="HBF30" s="21"/>
      <c r="HBG30" s="21"/>
      <c r="HBH30" s="21"/>
      <c r="HBI30" s="21"/>
      <c r="HBJ30" s="21"/>
      <c r="HBK30" s="21"/>
      <c r="HBL30" s="21"/>
      <c r="HBM30" s="21"/>
      <c r="HBN30" s="21"/>
      <c r="HBO30" s="21"/>
      <c r="HBP30" s="21"/>
      <c r="HBQ30" s="21"/>
      <c r="HBR30" s="21"/>
      <c r="HBS30" s="21"/>
      <c r="HBT30" s="21"/>
      <c r="HBU30" s="21"/>
      <c r="HBV30" s="21"/>
      <c r="HBW30" s="21"/>
      <c r="HBX30" s="21"/>
      <c r="HBY30" s="21"/>
      <c r="HBZ30" s="21"/>
      <c r="HCA30" s="21"/>
      <c r="HCB30" s="21"/>
      <c r="HCC30" s="21"/>
      <c r="HCD30" s="21"/>
      <c r="HCE30" s="21"/>
      <c r="HCF30" s="21"/>
      <c r="HCG30" s="21"/>
      <c r="HCH30" s="21"/>
      <c r="HCI30" s="21"/>
      <c r="HCJ30" s="21"/>
      <c r="HCK30" s="21"/>
      <c r="HCL30" s="21"/>
      <c r="HCM30" s="21"/>
      <c r="HCN30" s="21"/>
      <c r="HCO30" s="21"/>
      <c r="HCP30" s="21"/>
      <c r="HCQ30" s="21"/>
      <c r="HCR30" s="21"/>
      <c r="HCS30" s="21"/>
      <c r="HCT30" s="21"/>
      <c r="HCU30" s="21"/>
      <c r="HCV30" s="21"/>
      <c r="HCW30" s="21"/>
      <c r="HCX30" s="21"/>
      <c r="HCY30" s="21"/>
      <c r="HCZ30" s="21"/>
      <c r="HDA30" s="21"/>
      <c r="HDB30" s="21"/>
      <c r="HDC30" s="21"/>
      <c r="HDD30" s="21"/>
      <c r="HDE30" s="21"/>
      <c r="HDF30" s="21"/>
      <c r="HDG30" s="21"/>
      <c r="HDH30" s="21"/>
      <c r="HDI30" s="21"/>
      <c r="HDJ30" s="21"/>
      <c r="HDK30" s="21"/>
      <c r="HDL30" s="21"/>
      <c r="HDM30" s="21"/>
      <c r="HDN30" s="21"/>
      <c r="HDO30" s="21"/>
      <c r="HDP30" s="21"/>
      <c r="HDQ30" s="21"/>
      <c r="HDR30" s="21"/>
      <c r="HDS30" s="21"/>
      <c r="HDT30" s="21"/>
      <c r="HDU30" s="21"/>
      <c r="HDV30" s="21"/>
      <c r="HDW30" s="21"/>
      <c r="HDX30" s="21"/>
      <c r="HDY30" s="21"/>
      <c r="HDZ30" s="21"/>
      <c r="HEA30" s="21"/>
      <c r="HEB30" s="21"/>
      <c r="HEC30" s="21"/>
      <c r="HED30" s="21"/>
      <c r="HEE30" s="21"/>
      <c r="HEF30" s="21"/>
      <c r="HEG30" s="21"/>
      <c r="HEH30" s="21"/>
      <c r="HEI30" s="21"/>
      <c r="HEJ30" s="21"/>
      <c r="HEK30" s="21"/>
      <c r="HEL30" s="21"/>
      <c r="HEM30" s="21"/>
      <c r="HEN30" s="21"/>
      <c r="HEO30" s="21"/>
      <c r="HEP30" s="21"/>
      <c r="HEQ30" s="21"/>
      <c r="HER30" s="21"/>
      <c r="HES30" s="21"/>
      <c r="HET30" s="21"/>
      <c r="HEU30" s="21"/>
      <c r="HEV30" s="21"/>
      <c r="HEW30" s="21"/>
      <c r="HEX30" s="21"/>
      <c r="HEY30" s="21"/>
      <c r="HEZ30" s="21"/>
      <c r="HFA30" s="21"/>
      <c r="HFB30" s="21"/>
      <c r="HFC30" s="21"/>
      <c r="HFD30" s="21"/>
      <c r="HFE30" s="21"/>
      <c r="HFF30" s="21"/>
      <c r="HFG30" s="21"/>
      <c r="HFH30" s="21"/>
      <c r="HFI30" s="21"/>
      <c r="HFJ30" s="21"/>
      <c r="HFK30" s="21"/>
      <c r="HFL30" s="21"/>
      <c r="HFM30" s="21"/>
      <c r="HFN30" s="21"/>
      <c r="HFO30" s="21"/>
      <c r="HFP30" s="21"/>
      <c r="HFQ30" s="21"/>
      <c r="HFR30" s="21"/>
      <c r="HFS30" s="21"/>
      <c r="HFT30" s="21"/>
      <c r="HFU30" s="21"/>
      <c r="HFV30" s="21"/>
      <c r="HFW30" s="21"/>
      <c r="HFX30" s="21"/>
      <c r="HFY30" s="21"/>
      <c r="HFZ30" s="21"/>
      <c r="HGA30" s="21"/>
      <c r="HGB30" s="21"/>
      <c r="HGC30" s="21"/>
      <c r="HGD30" s="21"/>
      <c r="HGE30" s="21"/>
      <c r="HGF30" s="21"/>
      <c r="HGG30" s="21"/>
      <c r="HGH30" s="21"/>
      <c r="HGI30" s="21"/>
      <c r="HGJ30" s="21"/>
      <c r="HGK30" s="21"/>
      <c r="HGL30" s="21"/>
      <c r="HGM30" s="21"/>
      <c r="HGN30" s="21"/>
      <c r="HGO30" s="21"/>
      <c r="HGP30" s="21"/>
      <c r="HGQ30" s="21"/>
      <c r="HGR30" s="21"/>
      <c r="HGS30" s="21"/>
      <c r="HGT30" s="21"/>
      <c r="HGU30" s="21"/>
      <c r="HGV30" s="21"/>
      <c r="HGW30" s="21"/>
      <c r="HGX30" s="21"/>
      <c r="HGY30" s="21"/>
      <c r="HGZ30" s="21"/>
      <c r="HHA30" s="21"/>
      <c r="HHB30" s="21"/>
      <c r="HHC30" s="21"/>
      <c r="HHD30" s="21"/>
      <c r="HHE30" s="21"/>
      <c r="HHF30" s="21"/>
      <c r="HHG30" s="21"/>
      <c r="HHH30" s="21"/>
      <c r="HHI30" s="21"/>
      <c r="HHJ30" s="21"/>
      <c r="HHK30" s="21"/>
      <c r="HHL30" s="21"/>
      <c r="HHM30" s="21"/>
      <c r="HHN30" s="21"/>
      <c r="HHO30" s="21"/>
      <c r="HHP30" s="21"/>
      <c r="HHQ30" s="21"/>
      <c r="HHR30" s="21"/>
      <c r="HHS30" s="21"/>
      <c r="HHT30" s="21"/>
      <c r="HHU30" s="21"/>
      <c r="HHV30" s="21"/>
      <c r="HHW30" s="21"/>
      <c r="HHX30" s="21"/>
      <c r="HHY30" s="21"/>
      <c r="HHZ30" s="21"/>
      <c r="HIA30" s="21"/>
      <c r="HIB30" s="21"/>
      <c r="HIC30" s="21"/>
      <c r="HID30" s="21"/>
      <c r="HIE30" s="21"/>
      <c r="HIF30" s="21"/>
      <c r="HIG30" s="21"/>
      <c r="HIH30" s="21"/>
      <c r="HII30" s="21"/>
      <c r="HIJ30" s="21"/>
      <c r="HIK30" s="21"/>
      <c r="HIL30" s="21"/>
      <c r="HIM30" s="21"/>
      <c r="HIN30" s="21"/>
      <c r="HIO30" s="21"/>
      <c r="HIP30" s="21"/>
      <c r="HIQ30" s="21"/>
      <c r="HIR30" s="21"/>
      <c r="HIS30" s="21"/>
      <c r="HIT30" s="21"/>
      <c r="HIU30" s="21"/>
      <c r="HIV30" s="21"/>
      <c r="HIW30" s="21"/>
      <c r="HIX30" s="21"/>
      <c r="HIY30" s="21"/>
      <c r="HIZ30" s="21"/>
      <c r="HJA30" s="21"/>
      <c r="HJB30" s="21"/>
      <c r="HJC30" s="21"/>
      <c r="HJD30" s="21"/>
      <c r="HJE30" s="21"/>
      <c r="HJF30" s="21"/>
      <c r="HJG30" s="21"/>
      <c r="HJH30" s="21"/>
      <c r="HJI30" s="21"/>
      <c r="HJJ30" s="21"/>
      <c r="HJK30" s="21"/>
      <c r="HJL30" s="21"/>
      <c r="HJM30" s="21"/>
      <c r="HJN30" s="21"/>
      <c r="HJO30" s="21"/>
      <c r="HJP30" s="21"/>
      <c r="HJQ30" s="21"/>
      <c r="HJR30" s="21"/>
      <c r="HJS30" s="21"/>
      <c r="HJT30" s="21"/>
      <c r="HJU30" s="21"/>
      <c r="HJV30" s="21"/>
      <c r="HJW30" s="21"/>
      <c r="HJX30" s="21"/>
      <c r="HJY30" s="21"/>
      <c r="HJZ30" s="21"/>
      <c r="HKA30" s="21"/>
      <c r="HKB30" s="21"/>
      <c r="HKC30" s="21"/>
      <c r="HKD30" s="21"/>
      <c r="HKE30" s="21"/>
      <c r="HKF30" s="21"/>
      <c r="HKG30" s="21"/>
      <c r="HKH30" s="21"/>
      <c r="HKI30" s="21"/>
      <c r="HKJ30" s="21"/>
      <c r="HKK30" s="21"/>
      <c r="HKL30" s="21"/>
      <c r="HKM30" s="21"/>
      <c r="HKN30" s="21"/>
      <c r="HKO30" s="21"/>
      <c r="HKP30" s="21"/>
      <c r="HKQ30" s="21"/>
      <c r="HKR30" s="21"/>
      <c r="HKS30" s="21"/>
      <c r="HKT30" s="21"/>
      <c r="HKU30" s="21"/>
      <c r="HKV30" s="21"/>
      <c r="HKW30" s="21"/>
      <c r="HKX30" s="21"/>
      <c r="HKY30" s="21"/>
      <c r="HKZ30" s="21"/>
      <c r="HLA30" s="21"/>
      <c r="HLB30" s="21"/>
      <c r="HLC30" s="21"/>
      <c r="HLD30" s="21"/>
      <c r="HLE30" s="21"/>
      <c r="HLF30" s="21"/>
      <c r="HLG30" s="21"/>
      <c r="HLH30" s="21"/>
      <c r="HLI30" s="21"/>
      <c r="HLJ30" s="21"/>
      <c r="HLK30" s="21"/>
      <c r="HLL30" s="21"/>
      <c r="HLM30" s="21"/>
      <c r="HLN30" s="21"/>
      <c r="HLO30" s="21"/>
      <c r="HLP30" s="21"/>
      <c r="HLQ30" s="21"/>
      <c r="HLR30" s="21"/>
      <c r="HLS30" s="21"/>
      <c r="HLT30" s="21"/>
      <c r="HLU30" s="21"/>
      <c r="HLV30" s="21"/>
      <c r="HLW30" s="21"/>
      <c r="HLX30" s="21"/>
      <c r="HLY30" s="21"/>
      <c r="HLZ30" s="21"/>
      <c r="HMA30" s="21"/>
      <c r="HMB30" s="21"/>
      <c r="HMC30" s="21"/>
      <c r="HMD30" s="21"/>
      <c r="HME30" s="21"/>
      <c r="HMF30" s="21"/>
      <c r="HMG30" s="21"/>
      <c r="HMH30" s="21"/>
      <c r="HMI30" s="21"/>
      <c r="HMJ30" s="21"/>
      <c r="HMK30" s="21"/>
      <c r="HML30" s="21"/>
      <c r="HMM30" s="21"/>
      <c r="HMN30" s="21"/>
      <c r="HMO30" s="21"/>
      <c r="HMP30" s="21"/>
      <c r="HMQ30" s="21"/>
      <c r="HMR30" s="21"/>
      <c r="HMS30" s="21"/>
      <c r="HMT30" s="21"/>
      <c r="HMU30" s="21"/>
      <c r="HMV30" s="21"/>
      <c r="HMW30" s="21"/>
      <c r="HMX30" s="21"/>
      <c r="HMY30" s="21"/>
      <c r="HMZ30" s="21"/>
      <c r="HNA30" s="21"/>
      <c r="HNB30" s="21"/>
      <c r="HNC30" s="21"/>
      <c r="HND30" s="21"/>
      <c r="HNE30" s="21"/>
      <c r="HNF30" s="21"/>
      <c r="HNG30" s="21"/>
      <c r="HNH30" s="21"/>
      <c r="HNI30" s="21"/>
      <c r="HNJ30" s="21"/>
      <c r="HNK30" s="21"/>
      <c r="HNL30" s="21"/>
      <c r="HNM30" s="21"/>
      <c r="HNN30" s="21"/>
      <c r="HNO30" s="21"/>
      <c r="HNP30" s="21"/>
      <c r="HNQ30" s="21"/>
      <c r="HNR30" s="21"/>
      <c r="HNS30" s="21"/>
      <c r="HNT30" s="21"/>
      <c r="HNU30" s="21"/>
      <c r="HNV30" s="21"/>
      <c r="HNW30" s="21"/>
      <c r="HNX30" s="21"/>
      <c r="HNY30" s="21"/>
      <c r="HNZ30" s="21"/>
      <c r="HOA30" s="21"/>
      <c r="HOB30" s="21"/>
      <c r="HOC30" s="21"/>
      <c r="HOD30" s="21"/>
      <c r="HOE30" s="21"/>
      <c r="HOF30" s="21"/>
      <c r="HOG30" s="21"/>
      <c r="HOH30" s="21"/>
      <c r="HOI30" s="21"/>
      <c r="HOJ30" s="21"/>
      <c r="HOK30" s="21"/>
      <c r="HOL30" s="21"/>
      <c r="HOM30" s="21"/>
      <c r="HON30" s="21"/>
      <c r="HOO30" s="21"/>
      <c r="HOP30" s="21"/>
      <c r="HOQ30" s="21"/>
      <c r="HOR30" s="21"/>
      <c r="HOS30" s="21"/>
      <c r="HOT30" s="21"/>
      <c r="HOU30" s="21"/>
      <c r="HOV30" s="21"/>
      <c r="HOW30" s="21"/>
      <c r="HOX30" s="21"/>
      <c r="HOY30" s="21"/>
      <c r="HOZ30" s="21"/>
      <c r="HPA30" s="21"/>
      <c r="HPB30" s="21"/>
      <c r="HPC30" s="21"/>
      <c r="HPD30" s="21"/>
      <c r="HPE30" s="21"/>
      <c r="HPF30" s="21"/>
      <c r="HPG30" s="21"/>
      <c r="HPH30" s="21"/>
      <c r="HPI30" s="21"/>
      <c r="HPJ30" s="21"/>
      <c r="HPK30" s="21"/>
      <c r="HPL30" s="21"/>
      <c r="HPM30" s="21"/>
      <c r="HPN30" s="21"/>
      <c r="HPO30" s="21"/>
      <c r="HPP30" s="21"/>
      <c r="HPQ30" s="21"/>
      <c r="HPR30" s="21"/>
      <c r="HPS30" s="21"/>
      <c r="HPT30" s="21"/>
      <c r="HPU30" s="21"/>
      <c r="HPV30" s="21"/>
      <c r="HPW30" s="21"/>
      <c r="HPX30" s="21"/>
      <c r="HPY30" s="21"/>
      <c r="HPZ30" s="21"/>
      <c r="HQA30" s="21"/>
      <c r="HQB30" s="21"/>
      <c r="HQC30" s="21"/>
      <c r="HQD30" s="21"/>
      <c r="HQE30" s="21"/>
      <c r="HQF30" s="21"/>
      <c r="HQG30" s="21"/>
      <c r="HQH30" s="21"/>
      <c r="HQI30" s="21"/>
      <c r="HQJ30" s="21"/>
      <c r="HQK30" s="21"/>
      <c r="HQL30" s="21"/>
      <c r="HQM30" s="21"/>
      <c r="HQN30" s="21"/>
      <c r="HQO30" s="21"/>
      <c r="HQP30" s="21"/>
      <c r="HQQ30" s="21"/>
      <c r="HQR30" s="21"/>
      <c r="HQS30" s="21"/>
      <c r="HQT30" s="21"/>
      <c r="HQU30" s="21"/>
      <c r="HQV30" s="21"/>
      <c r="HQW30" s="21"/>
      <c r="HQX30" s="21"/>
      <c r="HQY30" s="21"/>
      <c r="HQZ30" s="21"/>
      <c r="HRA30" s="21"/>
      <c r="HRB30" s="21"/>
      <c r="HRC30" s="21"/>
      <c r="HRD30" s="21"/>
      <c r="HRE30" s="21"/>
      <c r="HRF30" s="21"/>
      <c r="HRG30" s="21"/>
      <c r="HRH30" s="21"/>
      <c r="HRI30" s="21"/>
      <c r="HRJ30" s="21"/>
      <c r="HRK30" s="21"/>
      <c r="HRL30" s="21"/>
      <c r="HRM30" s="21"/>
      <c r="HRN30" s="21"/>
      <c r="HRO30" s="21"/>
      <c r="HRP30" s="21"/>
      <c r="HRQ30" s="21"/>
      <c r="HRR30" s="21"/>
      <c r="HRS30" s="21"/>
      <c r="HRT30" s="21"/>
      <c r="HRU30" s="21"/>
      <c r="HRV30" s="21"/>
      <c r="HRW30" s="21"/>
      <c r="HRX30" s="21"/>
      <c r="HRY30" s="21"/>
      <c r="HRZ30" s="21"/>
      <c r="HSA30" s="21"/>
      <c r="HSB30" s="21"/>
      <c r="HSC30" s="21"/>
      <c r="HSD30" s="21"/>
      <c r="HSE30" s="21"/>
      <c r="HSF30" s="21"/>
      <c r="HSG30" s="21"/>
      <c r="HSH30" s="21"/>
      <c r="HSI30" s="21"/>
      <c r="HSJ30" s="21"/>
      <c r="HSK30" s="21"/>
      <c r="HSL30" s="21"/>
      <c r="HSM30" s="21"/>
      <c r="HSN30" s="21"/>
      <c r="HSO30" s="21"/>
      <c r="HSP30" s="21"/>
      <c r="HSQ30" s="21"/>
      <c r="HSR30" s="21"/>
      <c r="HSS30" s="21"/>
      <c r="HST30" s="21"/>
      <c r="HSU30" s="21"/>
      <c r="HSV30" s="21"/>
      <c r="HSW30" s="21"/>
      <c r="HSX30" s="21"/>
      <c r="HSY30" s="21"/>
      <c r="HSZ30" s="21"/>
      <c r="HTA30" s="21"/>
      <c r="HTB30" s="21"/>
      <c r="HTC30" s="21"/>
      <c r="HTD30" s="21"/>
      <c r="HTE30" s="21"/>
      <c r="HTF30" s="21"/>
      <c r="HTG30" s="21"/>
      <c r="HTH30" s="21"/>
      <c r="HTI30" s="21"/>
      <c r="HTJ30" s="21"/>
      <c r="HTK30" s="21"/>
      <c r="HTL30" s="21"/>
      <c r="HTM30" s="21"/>
      <c r="HTN30" s="21"/>
      <c r="HTO30" s="21"/>
      <c r="HTP30" s="21"/>
      <c r="HTQ30" s="21"/>
      <c r="HTR30" s="21"/>
      <c r="HTS30" s="21"/>
      <c r="HTT30" s="21"/>
      <c r="HTU30" s="21"/>
      <c r="HTV30" s="21"/>
      <c r="HTW30" s="21"/>
      <c r="HTX30" s="21"/>
      <c r="HTY30" s="21"/>
      <c r="HTZ30" s="21"/>
      <c r="HUA30" s="21"/>
      <c r="HUB30" s="21"/>
      <c r="HUC30" s="21"/>
      <c r="HUD30" s="21"/>
      <c r="HUE30" s="21"/>
      <c r="HUF30" s="21"/>
      <c r="HUG30" s="21"/>
      <c r="HUH30" s="21"/>
      <c r="HUI30" s="21"/>
      <c r="HUJ30" s="21"/>
      <c r="HUK30" s="21"/>
      <c r="HUL30" s="21"/>
      <c r="HUM30" s="21"/>
      <c r="HUN30" s="21"/>
      <c r="HUO30" s="21"/>
      <c r="HUP30" s="21"/>
      <c r="HUQ30" s="21"/>
      <c r="HUR30" s="21"/>
      <c r="HUS30" s="21"/>
      <c r="HUT30" s="21"/>
      <c r="HUU30" s="21"/>
      <c r="HUV30" s="21"/>
      <c r="HUW30" s="21"/>
      <c r="HUX30" s="21"/>
      <c r="HUY30" s="21"/>
      <c r="HUZ30" s="21"/>
      <c r="HVA30" s="21"/>
      <c r="HVB30" s="21"/>
      <c r="HVC30" s="21"/>
      <c r="HVD30" s="21"/>
      <c r="HVE30" s="21"/>
      <c r="HVF30" s="21"/>
      <c r="HVG30" s="21"/>
      <c r="HVH30" s="21"/>
      <c r="HVI30" s="21"/>
      <c r="HVJ30" s="21"/>
      <c r="HVK30" s="21"/>
      <c r="HVL30" s="21"/>
      <c r="HVM30" s="21"/>
      <c r="HVN30" s="21"/>
      <c r="HVO30" s="21"/>
      <c r="HVP30" s="21"/>
      <c r="HVQ30" s="21"/>
      <c r="HVR30" s="21"/>
      <c r="HVS30" s="21"/>
      <c r="HVT30" s="21"/>
      <c r="HVU30" s="21"/>
      <c r="HVV30" s="21"/>
      <c r="HVW30" s="21"/>
      <c r="HVX30" s="21"/>
      <c r="HVY30" s="21"/>
      <c r="HVZ30" s="21"/>
      <c r="HWA30" s="21"/>
      <c r="HWB30" s="21"/>
      <c r="HWC30" s="21"/>
      <c r="HWD30" s="21"/>
      <c r="HWE30" s="21"/>
      <c r="HWF30" s="21"/>
      <c r="HWG30" s="21"/>
      <c r="HWH30" s="21"/>
      <c r="HWI30" s="21"/>
      <c r="HWJ30" s="21"/>
      <c r="HWK30" s="21"/>
      <c r="HWL30" s="21"/>
      <c r="HWM30" s="21"/>
      <c r="HWN30" s="21"/>
      <c r="HWO30" s="21"/>
      <c r="HWP30" s="21"/>
      <c r="HWQ30" s="21"/>
      <c r="HWR30" s="21"/>
      <c r="HWS30" s="21"/>
      <c r="HWT30" s="21"/>
      <c r="HWU30" s="21"/>
      <c r="HWV30" s="21"/>
      <c r="HWW30" s="21"/>
      <c r="HWX30" s="21"/>
      <c r="HWY30" s="21"/>
      <c r="HWZ30" s="21"/>
      <c r="HXA30" s="21"/>
      <c r="HXB30" s="21"/>
      <c r="HXC30" s="21"/>
      <c r="HXD30" s="21"/>
      <c r="HXE30" s="21"/>
      <c r="HXF30" s="21"/>
      <c r="HXG30" s="21"/>
      <c r="HXH30" s="21"/>
      <c r="HXI30" s="21"/>
      <c r="HXJ30" s="21"/>
      <c r="HXK30" s="21"/>
      <c r="HXL30" s="21"/>
      <c r="HXM30" s="21"/>
      <c r="HXN30" s="21"/>
      <c r="HXO30" s="21"/>
      <c r="HXP30" s="21"/>
      <c r="HXQ30" s="21"/>
      <c r="HXR30" s="21"/>
      <c r="HXS30" s="21"/>
      <c r="HXT30" s="21"/>
      <c r="HXU30" s="21"/>
      <c r="HXV30" s="21"/>
      <c r="HXW30" s="21"/>
      <c r="HXX30" s="21"/>
      <c r="HXY30" s="21"/>
      <c r="HXZ30" s="21"/>
      <c r="HYA30" s="21"/>
      <c r="HYB30" s="21"/>
      <c r="HYC30" s="21"/>
      <c r="HYD30" s="21"/>
      <c r="HYE30" s="21"/>
      <c r="HYF30" s="21"/>
      <c r="HYG30" s="21"/>
      <c r="HYH30" s="21"/>
      <c r="HYI30" s="21"/>
      <c r="HYJ30" s="21"/>
      <c r="HYK30" s="21"/>
      <c r="HYL30" s="21"/>
      <c r="HYM30" s="21"/>
      <c r="HYN30" s="21"/>
      <c r="HYO30" s="21"/>
      <c r="HYP30" s="21"/>
      <c r="HYQ30" s="21"/>
      <c r="HYR30" s="21"/>
      <c r="HYS30" s="21"/>
      <c r="HYT30" s="21"/>
      <c r="HYU30" s="21"/>
      <c r="HYV30" s="21"/>
      <c r="HYW30" s="21"/>
      <c r="HYX30" s="21"/>
      <c r="HYY30" s="21"/>
      <c r="HYZ30" s="21"/>
      <c r="HZA30" s="21"/>
      <c r="HZB30" s="21"/>
      <c r="HZC30" s="21"/>
      <c r="HZD30" s="21"/>
      <c r="HZE30" s="21"/>
      <c r="HZF30" s="21"/>
      <c r="HZG30" s="21"/>
      <c r="HZH30" s="21"/>
      <c r="HZI30" s="21"/>
      <c r="HZJ30" s="21"/>
      <c r="HZK30" s="21"/>
      <c r="HZL30" s="21"/>
      <c r="HZM30" s="21"/>
      <c r="HZN30" s="21"/>
      <c r="HZO30" s="21"/>
      <c r="HZP30" s="21"/>
      <c r="HZQ30" s="21"/>
      <c r="HZR30" s="21"/>
      <c r="HZS30" s="21"/>
      <c r="HZT30" s="21"/>
      <c r="HZU30" s="21"/>
      <c r="HZV30" s="21"/>
      <c r="HZW30" s="21"/>
      <c r="HZX30" s="21"/>
      <c r="HZY30" s="21"/>
      <c r="HZZ30" s="21"/>
      <c r="IAA30" s="21"/>
      <c r="IAB30" s="21"/>
      <c r="IAC30" s="21"/>
      <c r="IAD30" s="21"/>
      <c r="IAE30" s="21"/>
      <c r="IAF30" s="21"/>
      <c r="IAG30" s="21"/>
      <c r="IAH30" s="21"/>
      <c r="IAI30" s="21"/>
      <c r="IAJ30" s="21"/>
      <c r="IAK30" s="21"/>
      <c r="IAL30" s="21"/>
      <c r="IAM30" s="21"/>
      <c r="IAN30" s="21"/>
      <c r="IAO30" s="21"/>
      <c r="IAP30" s="21"/>
      <c r="IAQ30" s="21"/>
      <c r="IAR30" s="21"/>
      <c r="IAS30" s="21"/>
      <c r="IAT30" s="21"/>
      <c r="IAU30" s="21"/>
      <c r="IAV30" s="21"/>
      <c r="IAW30" s="21"/>
      <c r="IAX30" s="21"/>
      <c r="IAY30" s="21"/>
      <c r="IAZ30" s="21"/>
      <c r="IBA30" s="21"/>
      <c r="IBB30" s="21"/>
      <c r="IBC30" s="21"/>
      <c r="IBD30" s="21"/>
      <c r="IBE30" s="21"/>
      <c r="IBF30" s="21"/>
      <c r="IBG30" s="21"/>
      <c r="IBH30" s="21"/>
      <c r="IBI30" s="21"/>
      <c r="IBJ30" s="21"/>
      <c r="IBK30" s="21"/>
      <c r="IBL30" s="21"/>
      <c r="IBM30" s="21"/>
      <c r="IBN30" s="21"/>
      <c r="IBO30" s="21"/>
      <c r="IBP30" s="21"/>
      <c r="IBQ30" s="21"/>
      <c r="IBR30" s="21"/>
      <c r="IBS30" s="21"/>
      <c r="IBT30" s="21"/>
      <c r="IBU30" s="21"/>
      <c r="IBV30" s="21"/>
      <c r="IBW30" s="21"/>
      <c r="IBX30" s="21"/>
      <c r="IBY30" s="21"/>
      <c r="IBZ30" s="21"/>
      <c r="ICA30" s="21"/>
      <c r="ICB30" s="21"/>
      <c r="ICC30" s="21"/>
      <c r="ICD30" s="21"/>
      <c r="ICE30" s="21"/>
      <c r="ICF30" s="21"/>
      <c r="ICG30" s="21"/>
      <c r="ICH30" s="21"/>
      <c r="ICI30" s="21"/>
      <c r="ICJ30" s="21"/>
      <c r="ICK30" s="21"/>
      <c r="ICL30" s="21"/>
      <c r="ICM30" s="21"/>
      <c r="ICN30" s="21"/>
      <c r="ICO30" s="21"/>
      <c r="ICP30" s="21"/>
      <c r="ICQ30" s="21"/>
      <c r="ICR30" s="21"/>
      <c r="ICS30" s="21"/>
      <c r="ICT30" s="21"/>
      <c r="ICU30" s="21"/>
      <c r="ICV30" s="21"/>
      <c r="ICW30" s="21"/>
      <c r="ICX30" s="21"/>
      <c r="ICY30" s="21"/>
      <c r="ICZ30" s="21"/>
      <c r="IDA30" s="21"/>
      <c r="IDB30" s="21"/>
      <c r="IDC30" s="21"/>
      <c r="IDD30" s="21"/>
      <c r="IDE30" s="21"/>
      <c r="IDF30" s="21"/>
      <c r="IDG30" s="21"/>
      <c r="IDH30" s="21"/>
      <c r="IDI30" s="21"/>
      <c r="IDJ30" s="21"/>
      <c r="IDK30" s="21"/>
      <c r="IDL30" s="21"/>
      <c r="IDM30" s="21"/>
      <c r="IDN30" s="21"/>
      <c r="IDO30" s="21"/>
      <c r="IDP30" s="21"/>
      <c r="IDQ30" s="21"/>
      <c r="IDR30" s="21"/>
      <c r="IDS30" s="21"/>
      <c r="IDT30" s="21"/>
      <c r="IDU30" s="21"/>
      <c r="IDV30" s="21"/>
      <c r="IDW30" s="21"/>
      <c r="IDX30" s="21"/>
      <c r="IDY30" s="21"/>
      <c r="IDZ30" s="21"/>
      <c r="IEA30" s="21"/>
      <c r="IEB30" s="21"/>
      <c r="IEC30" s="21"/>
      <c r="IED30" s="21"/>
      <c r="IEE30" s="21"/>
      <c r="IEF30" s="21"/>
      <c r="IEG30" s="21"/>
      <c r="IEH30" s="21"/>
      <c r="IEI30" s="21"/>
      <c r="IEJ30" s="21"/>
      <c r="IEK30" s="21"/>
      <c r="IEL30" s="21"/>
      <c r="IEM30" s="21"/>
      <c r="IEN30" s="21"/>
      <c r="IEO30" s="21"/>
      <c r="IEP30" s="21"/>
      <c r="IEQ30" s="21"/>
      <c r="IER30" s="21"/>
      <c r="IES30" s="21"/>
      <c r="IET30" s="21"/>
      <c r="IEU30" s="21"/>
      <c r="IEV30" s="21"/>
      <c r="IEW30" s="21"/>
      <c r="IEX30" s="21"/>
      <c r="IEY30" s="21"/>
      <c r="IEZ30" s="21"/>
      <c r="IFA30" s="21"/>
      <c r="IFB30" s="21"/>
      <c r="IFC30" s="21"/>
      <c r="IFD30" s="21"/>
      <c r="IFE30" s="21"/>
      <c r="IFF30" s="21"/>
      <c r="IFG30" s="21"/>
      <c r="IFH30" s="21"/>
      <c r="IFI30" s="21"/>
      <c r="IFJ30" s="21"/>
      <c r="IFK30" s="21"/>
      <c r="IFL30" s="21"/>
      <c r="IFM30" s="21"/>
      <c r="IFN30" s="21"/>
      <c r="IFO30" s="21"/>
      <c r="IFP30" s="21"/>
      <c r="IFQ30" s="21"/>
      <c r="IFR30" s="21"/>
      <c r="IFS30" s="21"/>
      <c r="IFT30" s="21"/>
      <c r="IFU30" s="21"/>
      <c r="IFV30" s="21"/>
      <c r="IFW30" s="21"/>
      <c r="IFX30" s="21"/>
      <c r="IFY30" s="21"/>
      <c r="IFZ30" s="21"/>
      <c r="IGA30" s="21"/>
      <c r="IGB30" s="21"/>
      <c r="IGC30" s="21"/>
      <c r="IGD30" s="21"/>
      <c r="IGE30" s="21"/>
      <c r="IGF30" s="21"/>
      <c r="IGG30" s="21"/>
      <c r="IGH30" s="21"/>
      <c r="IGI30" s="21"/>
      <c r="IGJ30" s="21"/>
      <c r="IGK30" s="21"/>
      <c r="IGL30" s="21"/>
      <c r="IGM30" s="21"/>
      <c r="IGN30" s="21"/>
      <c r="IGO30" s="21"/>
      <c r="IGP30" s="21"/>
      <c r="IGQ30" s="21"/>
      <c r="IGR30" s="21"/>
      <c r="IGS30" s="21"/>
      <c r="IGT30" s="21"/>
      <c r="IGU30" s="21"/>
      <c r="IGV30" s="21"/>
      <c r="IGW30" s="21"/>
      <c r="IGX30" s="21"/>
      <c r="IGY30" s="21"/>
      <c r="IGZ30" s="21"/>
      <c r="IHA30" s="21"/>
      <c r="IHB30" s="21"/>
      <c r="IHC30" s="21"/>
      <c r="IHD30" s="21"/>
      <c r="IHE30" s="21"/>
      <c r="IHF30" s="21"/>
      <c r="IHG30" s="21"/>
      <c r="IHH30" s="21"/>
      <c r="IHI30" s="21"/>
      <c r="IHJ30" s="21"/>
      <c r="IHK30" s="21"/>
      <c r="IHL30" s="21"/>
      <c r="IHM30" s="21"/>
      <c r="IHN30" s="21"/>
      <c r="IHO30" s="21"/>
      <c r="IHP30" s="21"/>
      <c r="IHQ30" s="21"/>
      <c r="IHR30" s="21"/>
      <c r="IHS30" s="21"/>
      <c r="IHT30" s="21"/>
      <c r="IHU30" s="21"/>
      <c r="IHV30" s="21"/>
      <c r="IHW30" s="21"/>
      <c r="IHX30" s="21"/>
      <c r="IHY30" s="21"/>
      <c r="IHZ30" s="21"/>
      <c r="IIA30" s="21"/>
      <c r="IIB30" s="21"/>
      <c r="IIC30" s="21"/>
      <c r="IID30" s="21"/>
      <c r="IIE30" s="21"/>
      <c r="IIF30" s="21"/>
      <c r="IIG30" s="21"/>
      <c r="IIH30" s="21"/>
      <c r="III30" s="21"/>
      <c r="IIJ30" s="21"/>
      <c r="IIK30" s="21"/>
      <c r="IIL30" s="21"/>
      <c r="IIM30" s="21"/>
      <c r="IIN30" s="21"/>
      <c r="IIO30" s="21"/>
      <c r="IIP30" s="21"/>
      <c r="IIQ30" s="21"/>
      <c r="IIR30" s="21"/>
      <c r="IIS30" s="21"/>
      <c r="IIT30" s="21"/>
      <c r="IIU30" s="21"/>
      <c r="IIV30" s="21"/>
      <c r="IIW30" s="21"/>
      <c r="IIX30" s="21"/>
      <c r="IIY30" s="21"/>
      <c r="IIZ30" s="21"/>
      <c r="IJA30" s="21"/>
      <c r="IJB30" s="21"/>
      <c r="IJC30" s="21"/>
      <c r="IJD30" s="21"/>
      <c r="IJE30" s="21"/>
      <c r="IJF30" s="21"/>
      <c r="IJG30" s="21"/>
      <c r="IJH30" s="21"/>
      <c r="IJI30" s="21"/>
      <c r="IJJ30" s="21"/>
      <c r="IJK30" s="21"/>
      <c r="IJL30" s="21"/>
      <c r="IJM30" s="21"/>
      <c r="IJN30" s="21"/>
      <c r="IJO30" s="21"/>
      <c r="IJP30" s="21"/>
      <c r="IJQ30" s="21"/>
      <c r="IJR30" s="21"/>
      <c r="IJS30" s="21"/>
      <c r="IJT30" s="21"/>
      <c r="IJU30" s="21"/>
      <c r="IJV30" s="21"/>
      <c r="IJW30" s="21"/>
      <c r="IJX30" s="21"/>
      <c r="IJY30" s="21"/>
      <c r="IJZ30" s="21"/>
      <c r="IKA30" s="21"/>
      <c r="IKB30" s="21"/>
      <c r="IKC30" s="21"/>
      <c r="IKD30" s="21"/>
      <c r="IKE30" s="21"/>
      <c r="IKF30" s="21"/>
      <c r="IKG30" s="21"/>
      <c r="IKH30" s="21"/>
      <c r="IKI30" s="21"/>
      <c r="IKJ30" s="21"/>
      <c r="IKK30" s="21"/>
      <c r="IKL30" s="21"/>
      <c r="IKM30" s="21"/>
      <c r="IKN30" s="21"/>
      <c r="IKO30" s="21"/>
      <c r="IKP30" s="21"/>
      <c r="IKQ30" s="21"/>
      <c r="IKR30" s="21"/>
      <c r="IKS30" s="21"/>
      <c r="IKT30" s="21"/>
      <c r="IKU30" s="21"/>
      <c r="IKV30" s="21"/>
      <c r="IKW30" s="21"/>
      <c r="IKX30" s="21"/>
      <c r="IKY30" s="21"/>
      <c r="IKZ30" s="21"/>
      <c r="ILA30" s="21"/>
      <c r="ILB30" s="21"/>
      <c r="ILC30" s="21"/>
      <c r="ILD30" s="21"/>
      <c r="ILE30" s="21"/>
      <c r="ILF30" s="21"/>
      <c r="ILG30" s="21"/>
      <c r="ILH30" s="21"/>
      <c r="ILI30" s="21"/>
      <c r="ILJ30" s="21"/>
      <c r="ILK30" s="21"/>
      <c r="ILL30" s="21"/>
      <c r="ILM30" s="21"/>
      <c r="ILN30" s="21"/>
      <c r="ILO30" s="21"/>
      <c r="ILP30" s="21"/>
      <c r="ILQ30" s="21"/>
      <c r="ILR30" s="21"/>
      <c r="ILS30" s="21"/>
      <c r="ILT30" s="21"/>
      <c r="ILU30" s="21"/>
      <c r="ILV30" s="21"/>
      <c r="ILW30" s="21"/>
      <c r="ILX30" s="21"/>
      <c r="ILY30" s="21"/>
      <c r="ILZ30" s="21"/>
      <c r="IMA30" s="21"/>
      <c r="IMB30" s="21"/>
      <c r="IMC30" s="21"/>
      <c r="IMD30" s="21"/>
      <c r="IME30" s="21"/>
      <c r="IMF30" s="21"/>
      <c r="IMG30" s="21"/>
      <c r="IMH30" s="21"/>
      <c r="IMI30" s="21"/>
      <c r="IMJ30" s="21"/>
      <c r="IMK30" s="21"/>
      <c r="IML30" s="21"/>
      <c r="IMM30" s="21"/>
      <c r="IMN30" s="21"/>
      <c r="IMO30" s="21"/>
      <c r="IMP30" s="21"/>
      <c r="IMQ30" s="21"/>
      <c r="IMR30" s="21"/>
      <c r="IMS30" s="21"/>
      <c r="IMT30" s="21"/>
      <c r="IMU30" s="21"/>
      <c r="IMV30" s="21"/>
      <c r="IMW30" s="21"/>
      <c r="IMX30" s="21"/>
      <c r="IMY30" s="21"/>
      <c r="IMZ30" s="21"/>
      <c r="INA30" s="21"/>
      <c r="INB30" s="21"/>
      <c r="INC30" s="21"/>
      <c r="IND30" s="21"/>
      <c r="INE30" s="21"/>
      <c r="INF30" s="21"/>
      <c r="ING30" s="21"/>
      <c r="INH30" s="21"/>
      <c r="INI30" s="21"/>
      <c r="INJ30" s="21"/>
      <c r="INK30" s="21"/>
      <c r="INL30" s="21"/>
      <c r="INM30" s="21"/>
      <c r="INN30" s="21"/>
      <c r="INO30" s="21"/>
      <c r="INP30" s="21"/>
      <c r="INQ30" s="21"/>
      <c r="INR30" s="21"/>
      <c r="INS30" s="21"/>
      <c r="INT30" s="21"/>
      <c r="INU30" s="21"/>
      <c r="INV30" s="21"/>
      <c r="INW30" s="21"/>
      <c r="INX30" s="21"/>
      <c r="INY30" s="21"/>
      <c r="INZ30" s="21"/>
      <c r="IOA30" s="21"/>
      <c r="IOB30" s="21"/>
      <c r="IOC30" s="21"/>
      <c r="IOD30" s="21"/>
      <c r="IOE30" s="21"/>
      <c r="IOF30" s="21"/>
      <c r="IOG30" s="21"/>
      <c r="IOH30" s="21"/>
      <c r="IOI30" s="21"/>
      <c r="IOJ30" s="21"/>
      <c r="IOK30" s="21"/>
      <c r="IOL30" s="21"/>
      <c r="IOM30" s="21"/>
      <c r="ION30" s="21"/>
      <c r="IOO30" s="21"/>
      <c r="IOP30" s="21"/>
      <c r="IOQ30" s="21"/>
      <c r="IOR30" s="21"/>
      <c r="IOS30" s="21"/>
      <c r="IOT30" s="21"/>
      <c r="IOU30" s="21"/>
      <c r="IOV30" s="21"/>
      <c r="IOW30" s="21"/>
      <c r="IOX30" s="21"/>
      <c r="IOY30" s="21"/>
      <c r="IOZ30" s="21"/>
      <c r="IPA30" s="21"/>
      <c r="IPB30" s="21"/>
      <c r="IPC30" s="21"/>
      <c r="IPD30" s="21"/>
      <c r="IPE30" s="21"/>
      <c r="IPF30" s="21"/>
      <c r="IPG30" s="21"/>
      <c r="IPH30" s="21"/>
      <c r="IPI30" s="21"/>
      <c r="IPJ30" s="21"/>
      <c r="IPK30" s="21"/>
      <c r="IPL30" s="21"/>
      <c r="IPM30" s="21"/>
      <c r="IPN30" s="21"/>
      <c r="IPO30" s="21"/>
      <c r="IPP30" s="21"/>
      <c r="IPQ30" s="21"/>
      <c r="IPR30" s="21"/>
      <c r="IPS30" s="21"/>
      <c r="IPT30" s="21"/>
      <c r="IPU30" s="21"/>
      <c r="IPV30" s="21"/>
      <c r="IPW30" s="21"/>
      <c r="IPX30" s="21"/>
      <c r="IPY30" s="21"/>
      <c r="IPZ30" s="21"/>
      <c r="IQA30" s="21"/>
      <c r="IQB30" s="21"/>
      <c r="IQC30" s="21"/>
      <c r="IQD30" s="21"/>
      <c r="IQE30" s="21"/>
      <c r="IQF30" s="21"/>
      <c r="IQG30" s="21"/>
      <c r="IQH30" s="21"/>
      <c r="IQI30" s="21"/>
      <c r="IQJ30" s="21"/>
      <c r="IQK30" s="21"/>
      <c r="IQL30" s="21"/>
      <c r="IQM30" s="21"/>
      <c r="IQN30" s="21"/>
      <c r="IQO30" s="21"/>
      <c r="IQP30" s="21"/>
      <c r="IQQ30" s="21"/>
      <c r="IQR30" s="21"/>
      <c r="IQS30" s="21"/>
      <c r="IQT30" s="21"/>
      <c r="IQU30" s="21"/>
      <c r="IQV30" s="21"/>
      <c r="IQW30" s="21"/>
      <c r="IQX30" s="21"/>
      <c r="IQY30" s="21"/>
      <c r="IQZ30" s="21"/>
      <c r="IRA30" s="21"/>
      <c r="IRB30" s="21"/>
      <c r="IRC30" s="21"/>
      <c r="IRD30" s="21"/>
      <c r="IRE30" s="21"/>
      <c r="IRF30" s="21"/>
      <c r="IRG30" s="21"/>
      <c r="IRH30" s="21"/>
      <c r="IRI30" s="21"/>
      <c r="IRJ30" s="21"/>
      <c r="IRK30" s="21"/>
      <c r="IRL30" s="21"/>
      <c r="IRM30" s="21"/>
      <c r="IRN30" s="21"/>
      <c r="IRO30" s="21"/>
      <c r="IRP30" s="21"/>
      <c r="IRQ30" s="21"/>
      <c r="IRR30" s="21"/>
      <c r="IRS30" s="21"/>
      <c r="IRT30" s="21"/>
      <c r="IRU30" s="21"/>
      <c r="IRV30" s="21"/>
      <c r="IRW30" s="21"/>
      <c r="IRX30" s="21"/>
      <c r="IRY30" s="21"/>
      <c r="IRZ30" s="21"/>
      <c r="ISA30" s="21"/>
      <c r="ISB30" s="21"/>
      <c r="ISC30" s="21"/>
      <c r="ISD30" s="21"/>
      <c r="ISE30" s="21"/>
      <c r="ISF30" s="21"/>
      <c r="ISG30" s="21"/>
      <c r="ISH30" s="21"/>
      <c r="ISI30" s="21"/>
      <c r="ISJ30" s="21"/>
      <c r="ISK30" s="21"/>
      <c r="ISL30" s="21"/>
      <c r="ISM30" s="21"/>
      <c r="ISN30" s="21"/>
      <c r="ISO30" s="21"/>
      <c r="ISP30" s="21"/>
      <c r="ISQ30" s="21"/>
      <c r="ISR30" s="21"/>
      <c r="ISS30" s="21"/>
      <c r="IST30" s="21"/>
      <c r="ISU30" s="21"/>
      <c r="ISV30" s="21"/>
      <c r="ISW30" s="21"/>
      <c r="ISX30" s="21"/>
      <c r="ISY30" s="21"/>
      <c r="ISZ30" s="21"/>
      <c r="ITA30" s="21"/>
      <c r="ITB30" s="21"/>
      <c r="ITC30" s="21"/>
      <c r="ITD30" s="21"/>
      <c r="ITE30" s="21"/>
      <c r="ITF30" s="21"/>
      <c r="ITG30" s="21"/>
      <c r="ITH30" s="21"/>
      <c r="ITI30" s="21"/>
      <c r="ITJ30" s="21"/>
      <c r="ITK30" s="21"/>
      <c r="ITL30" s="21"/>
      <c r="ITM30" s="21"/>
      <c r="ITN30" s="21"/>
      <c r="ITO30" s="21"/>
      <c r="ITP30" s="21"/>
      <c r="ITQ30" s="21"/>
      <c r="ITR30" s="21"/>
      <c r="ITS30" s="21"/>
      <c r="ITT30" s="21"/>
      <c r="ITU30" s="21"/>
      <c r="ITV30" s="21"/>
      <c r="ITW30" s="21"/>
      <c r="ITX30" s="21"/>
      <c r="ITY30" s="21"/>
      <c r="ITZ30" s="21"/>
      <c r="IUA30" s="21"/>
      <c r="IUB30" s="21"/>
      <c r="IUC30" s="21"/>
      <c r="IUD30" s="21"/>
      <c r="IUE30" s="21"/>
      <c r="IUF30" s="21"/>
      <c r="IUG30" s="21"/>
      <c r="IUH30" s="21"/>
      <c r="IUI30" s="21"/>
      <c r="IUJ30" s="21"/>
      <c r="IUK30" s="21"/>
      <c r="IUL30" s="21"/>
      <c r="IUM30" s="21"/>
      <c r="IUN30" s="21"/>
      <c r="IUO30" s="21"/>
      <c r="IUP30" s="21"/>
      <c r="IUQ30" s="21"/>
      <c r="IUR30" s="21"/>
      <c r="IUS30" s="21"/>
      <c r="IUT30" s="21"/>
      <c r="IUU30" s="21"/>
      <c r="IUV30" s="21"/>
      <c r="IUW30" s="21"/>
      <c r="IUX30" s="21"/>
      <c r="IUY30" s="21"/>
      <c r="IUZ30" s="21"/>
      <c r="IVA30" s="21"/>
      <c r="IVB30" s="21"/>
      <c r="IVC30" s="21"/>
      <c r="IVD30" s="21"/>
      <c r="IVE30" s="21"/>
      <c r="IVF30" s="21"/>
      <c r="IVG30" s="21"/>
      <c r="IVH30" s="21"/>
      <c r="IVI30" s="21"/>
      <c r="IVJ30" s="21"/>
      <c r="IVK30" s="21"/>
      <c r="IVL30" s="21"/>
      <c r="IVM30" s="21"/>
      <c r="IVN30" s="21"/>
      <c r="IVO30" s="21"/>
      <c r="IVP30" s="21"/>
      <c r="IVQ30" s="21"/>
      <c r="IVR30" s="21"/>
      <c r="IVS30" s="21"/>
      <c r="IVT30" s="21"/>
      <c r="IVU30" s="21"/>
      <c r="IVV30" s="21"/>
      <c r="IVW30" s="21"/>
      <c r="IVX30" s="21"/>
      <c r="IVY30" s="21"/>
      <c r="IVZ30" s="21"/>
      <c r="IWA30" s="21"/>
      <c r="IWB30" s="21"/>
      <c r="IWC30" s="21"/>
      <c r="IWD30" s="21"/>
      <c r="IWE30" s="21"/>
      <c r="IWF30" s="21"/>
      <c r="IWG30" s="21"/>
      <c r="IWH30" s="21"/>
      <c r="IWI30" s="21"/>
      <c r="IWJ30" s="21"/>
      <c r="IWK30" s="21"/>
      <c r="IWL30" s="21"/>
      <c r="IWM30" s="21"/>
      <c r="IWN30" s="21"/>
      <c r="IWO30" s="21"/>
      <c r="IWP30" s="21"/>
      <c r="IWQ30" s="21"/>
      <c r="IWR30" s="21"/>
      <c r="IWS30" s="21"/>
      <c r="IWT30" s="21"/>
      <c r="IWU30" s="21"/>
      <c r="IWV30" s="21"/>
      <c r="IWW30" s="21"/>
      <c r="IWX30" s="21"/>
      <c r="IWY30" s="21"/>
      <c r="IWZ30" s="21"/>
      <c r="IXA30" s="21"/>
      <c r="IXB30" s="21"/>
      <c r="IXC30" s="21"/>
      <c r="IXD30" s="21"/>
      <c r="IXE30" s="21"/>
      <c r="IXF30" s="21"/>
      <c r="IXG30" s="21"/>
      <c r="IXH30" s="21"/>
      <c r="IXI30" s="21"/>
      <c r="IXJ30" s="21"/>
      <c r="IXK30" s="21"/>
      <c r="IXL30" s="21"/>
      <c r="IXM30" s="21"/>
      <c r="IXN30" s="21"/>
      <c r="IXO30" s="21"/>
      <c r="IXP30" s="21"/>
      <c r="IXQ30" s="21"/>
      <c r="IXR30" s="21"/>
      <c r="IXS30" s="21"/>
      <c r="IXT30" s="21"/>
      <c r="IXU30" s="21"/>
      <c r="IXV30" s="21"/>
      <c r="IXW30" s="21"/>
      <c r="IXX30" s="21"/>
      <c r="IXY30" s="21"/>
      <c r="IXZ30" s="21"/>
      <c r="IYA30" s="21"/>
      <c r="IYB30" s="21"/>
      <c r="IYC30" s="21"/>
      <c r="IYD30" s="21"/>
      <c r="IYE30" s="21"/>
      <c r="IYF30" s="21"/>
      <c r="IYG30" s="21"/>
      <c r="IYH30" s="21"/>
      <c r="IYI30" s="21"/>
      <c r="IYJ30" s="21"/>
      <c r="IYK30" s="21"/>
      <c r="IYL30" s="21"/>
      <c r="IYM30" s="21"/>
      <c r="IYN30" s="21"/>
      <c r="IYO30" s="21"/>
      <c r="IYP30" s="21"/>
      <c r="IYQ30" s="21"/>
      <c r="IYR30" s="21"/>
      <c r="IYS30" s="21"/>
      <c r="IYT30" s="21"/>
      <c r="IYU30" s="21"/>
      <c r="IYV30" s="21"/>
      <c r="IYW30" s="21"/>
      <c r="IYX30" s="21"/>
      <c r="IYY30" s="21"/>
      <c r="IYZ30" s="21"/>
      <c r="IZA30" s="21"/>
      <c r="IZB30" s="21"/>
      <c r="IZC30" s="21"/>
      <c r="IZD30" s="21"/>
      <c r="IZE30" s="21"/>
      <c r="IZF30" s="21"/>
      <c r="IZG30" s="21"/>
      <c r="IZH30" s="21"/>
      <c r="IZI30" s="21"/>
      <c r="IZJ30" s="21"/>
      <c r="IZK30" s="21"/>
      <c r="IZL30" s="21"/>
      <c r="IZM30" s="21"/>
      <c r="IZN30" s="21"/>
      <c r="IZO30" s="21"/>
      <c r="IZP30" s="21"/>
      <c r="IZQ30" s="21"/>
      <c r="IZR30" s="21"/>
      <c r="IZS30" s="21"/>
      <c r="IZT30" s="21"/>
      <c r="IZU30" s="21"/>
      <c r="IZV30" s="21"/>
      <c r="IZW30" s="21"/>
      <c r="IZX30" s="21"/>
      <c r="IZY30" s="21"/>
      <c r="IZZ30" s="21"/>
      <c r="JAA30" s="21"/>
      <c r="JAB30" s="21"/>
      <c r="JAC30" s="21"/>
      <c r="JAD30" s="21"/>
      <c r="JAE30" s="21"/>
      <c r="JAF30" s="21"/>
      <c r="JAG30" s="21"/>
      <c r="JAH30" s="21"/>
      <c r="JAI30" s="21"/>
      <c r="JAJ30" s="21"/>
      <c r="JAK30" s="21"/>
      <c r="JAL30" s="21"/>
      <c r="JAM30" s="21"/>
      <c r="JAN30" s="21"/>
      <c r="JAO30" s="21"/>
      <c r="JAP30" s="21"/>
      <c r="JAQ30" s="21"/>
      <c r="JAR30" s="21"/>
      <c r="JAS30" s="21"/>
      <c r="JAT30" s="21"/>
      <c r="JAU30" s="21"/>
      <c r="JAV30" s="21"/>
      <c r="JAW30" s="21"/>
      <c r="JAX30" s="21"/>
      <c r="JAY30" s="21"/>
      <c r="JAZ30" s="21"/>
      <c r="JBA30" s="21"/>
      <c r="JBB30" s="21"/>
      <c r="JBC30" s="21"/>
      <c r="JBD30" s="21"/>
      <c r="JBE30" s="21"/>
      <c r="JBF30" s="21"/>
      <c r="JBG30" s="21"/>
      <c r="JBH30" s="21"/>
      <c r="JBI30" s="21"/>
      <c r="JBJ30" s="21"/>
      <c r="JBK30" s="21"/>
      <c r="JBL30" s="21"/>
      <c r="JBM30" s="21"/>
      <c r="JBN30" s="21"/>
      <c r="JBO30" s="21"/>
      <c r="JBP30" s="21"/>
      <c r="JBQ30" s="21"/>
      <c r="JBR30" s="21"/>
      <c r="JBS30" s="21"/>
      <c r="JBT30" s="21"/>
      <c r="JBU30" s="21"/>
      <c r="JBV30" s="21"/>
      <c r="JBW30" s="21"/>
      <c r="JBX30" s="21"/>
      <c r="JBY30" s="21"/>
      <c r="JBZ30" s="21"/>
      <c r="JCA30" s="21"/>
      <c r="JCB30" s="21"/>
      <c r="JCC30" s="21"/>
      <c r="JCD30" s="21"/>
      <c r="JCE30" s="21"/>
      <c r="JCF30" s="21"/>
      <c r="JCG30" s="21"/>
      <c r="JCH30" s="21"/>
      <c r="JCI30" s="21"/>
      <c r="JCJ30" s="21"/>
      <c r="JCK30" s="21"/>
      <c r="JCL30" s="21"/>
      <c r="JCM30" s="21"/>
      <c r="JCN30" s="21"/>
      <c r="JCO30" s="21"/>
      <c r="JCP30" s="21"/>
      <c r="JCQ30" s="21"/>
      <c r="JCR30" s="21"/>
      <c r="JCS30" s="21"/>
      <c r="JCT30" s="21"/>
      <c r="JCU30" s="21"/>
      <c r="JCV30" s="21"/>
      <c r="JCW30" s="21"/>
      <c r="JCX30" s="21"/>
      <c r="JCY30" s="21"/>
      <c r="JCZ30" s="21"/>
      <c r="JDA30" s="21"/>
      <c r="JDB30" s="21"/>
      <c r="JDC30" s="21"/>
      <c r="JDD30" s="21"/>
      <c r="JDE30" s="21"/>
      <c r="JDF30" s="21"/>
      <c r="JDG30" s="21"/>
      <c r="JDH30" s="21"/>
      <c r="JDI30" s="21"/>
      <c r="JDJ30" s="21"/>
      <c r="JDK30" s="21"/>
      <c r="JDL30" s="21"/>
      <c r="JDM30" s="21"/>
      <c r="JDN30" s="21"/>
      <c r="JDO30" s="21"/>
      <c r="JDP30" s="21"/>
      <c r="JDQ30" s="21"/>
      <c r="JDR30" s="21"/>
      <c r="JDS30" s="21"/>
      <c r="JDT30" s="21"/>
      <c r="JDU30" s="21"/>
      <c r="JDV30" s="21"/>
      <c r="JDW30" s="21"/>
      <c r="JDX30" s="21"/>
      <c r="JDY30" s="21"/>
      <c r="JDZ30" s="21"/>
      <c r="JEA30" s="21"/>
      <c r="JEB30" s="21"/>
      <c r="JEC30" s="21"/>
      <c r="JED30" s="21"/>
      <c r="JEE30" s="21"/>
      <c r="JEF30" s="21"/>
      <c r="JEG30" s="21"/>
      <c r="JEH30" s="21"/>
      <c r="JEI30" s="21"/>
      <c r="JEJ30" s="21"/>
      <c r="JEK30" s="21"/>
      <c r="JEL30" s="21"/>
      <c r="JEM30" s="21"/>
      <c r="JEN30" s="21"/>
      <c r="JEO30" s="21"/>
      <c r="JEP30" s="21"/>
      <c r="JEQ30" s="21"/>
      <c r="JER30" s="21"/>
      <c r="JES30" s="21"/>
      <c r="JET30" s="21"/>
      <c r="JEU30" s="21"/>
      <c r="JEV30" s="21"/>
      <c r="JEW30" s="21"/>
      <c r="JEX30" s="21"/>
      <c r="JEY30" s="21"/>
      <c r="JEZ30" s="21"/>
      <c r="JFA30" s="21"/>
      <c r="JFB30" s="21"/>
      <c r="JFC30" s="21"/>
      <c r="JFD30" s="21"/>
      <c r="JFE30" s="21"/>
      <c r="JFF30" s="21"/>
      <c r="JFG30" s="21"/>
      <c r="JFH30" s="21"/>
      <c r="JFI30" s="21"/>
      <c r="JFJ30" s="21"/>
      <c r="JFK30" s="21"/>
      <c r="JFL30" s="21"/>
      <c r="JFM30" s="21"/>
      <c r="JFN30" s="21"/>
      <c r="JFO30" s="21"/>
      <c r="JFP30" s="21"/>
      <c r="JFQ30" s="21"/>
      <c r="JFR30" s="21"/>
      <c r="JFS30" s="21"/>
      <c r="JFT30" s="21"/>
      <c r="JFU30" s="21"/>
      <c r="JFV30" s="21"/>
      <c r="JFW30" s="21"/>
      <c r="JFX30" s="21"/>
      <c r="JFY30" s="21"/>
      <c r="JFZ30" s="21"/>
      <c r="JGA30" s="21"/>
      <c r="JGB30" s="21"/>
      <c r="JGC30" s="21"/>
      <c r="JGD30" s="21"/>
      <c r="JGE30" s="21"/>
      <c r="JGF30" s="21"/>
      <c r="JGG30" s="21"/>
      <c r="JGH30" s="21"/>
      <c r="JGI30" s="21"/>
      <c r="JGJ30" s="21"/>
      <c r="JGK30" s="21"/>
      <c r="JGL30" s="21"/>
      <c r="JGM30" s="21"/>
      <c r="JGN30" s="21"/>
      <c r="JGO30" s="21"/>
      <c r="JGP30" s="21"/>
      <c r="JGQ30" s="21"/>
      <c r="JGR30" s="21"/>
      <c r="JGS30" s="21"/>
      <c r="JGT30" s="21"/>
      <c r="JGU30" s="21"/>
      <c r="JGV30" s="21"/>
      <c r="JGW30" s="21"/>
      <c r="JGX30" s="21"/>
      <c r="JGY30" s="21"/>
      <c r="JGZ30" s="21"/>
      <c r="JHA30" s="21"/>
      <c r="JHB30" s="21"/>
      <c r="JHC30" s="21"/>
      <c r="JHD30" s="21"/>
      <c r="JHE30" s="21"/>
      <c r="JHF30" s="21"/>
      <c r="JHG30" s="21"/>
      <c r="JHH30" s="21"/>
      <c r="JHI30" s="21"/>
      <c r="JHJ30" s="21"/>
      <c r="JHK30" s="21"/>
      <c r="JHL30" s="21"/>
      <c r="JHM30" s="21"/>
      <c r="JHN30" s="21"/>
      <c r="JHO30" s="21"/>
      <c r="JHP30" s="21"/>
      <c r="JHQ30" s="21"/>
      <c r="JHR30" s="21"/>
      <c r="JHS30" s="21"/>
      <c r="JHT30" s="21"/>
      <c r="JHU30" s="21"/>
      <c r="JHV30" s="21"/>
      <c r="JHW30" s="21"/>
      <c r="JHX30" s="21"/>
      <c r="JHY30" s="21"/>
      <c r="JHZ30" s="21"/>
      <c r="JIA30" s="21"/>
      <c r="JIB30" s="21"/>
      <c r="JIC30" s="21"/>
      <c r="JID30" s="21"/>
      <c r="JIE30" s="21"/>
      <c r="JIF30" s="21"/>
      <c r="JIG30" s="21"/>
      <c r="JIH30" s="21"/>
      <c r="JII30" s="21"/>
      <c r="JIJ30" s="21"/>
      <c r="JIK30" s="21"/>
      <c r="JIL30" s="21"/>
      <c r="JIM30" s="21"/>
      <c r="JIN30" s="21"/>
      <c r="JIO30" s="21"/>
      <c r="JIP30" s="21"/>
      <c r="JIQ30" s="21"/>
      <c r="JIR30" s="21"/>
      <c r="JIS30" s="21"/>
      <c r="JIT30" s="21"/>
      <c r="JIU30" s="21"/>
      <c r="JIV30" s="21"/>
      <c r="JIW30" s="21"/>
      <c r="JIX30" s="21"/>
      <c r="JIY30" s="21"/>
      <c r="JIZ30" s="21"/>
      <c r="JJA30" s="21"/>
      <c r="JJB30" s="21"/>
      <c r="JJC30" s="21"/>
      <c r="JJD30" s="21"/>
      <c r="JJE30" s="21"/>
      <c r="JJF30" s="21"/>
      <c r="JJG30" s="21"/>
      <c r="JJH30" s="21"/>
      <c r="JJI30" s="21"/>
      <c r="JJJ30" s="21"/>
      <c r="JJK30" s="21"/>
      <c r="JJL30" s="21"/>
      <c r="JJM30" s="21"/>
      <c r="JJN30" s="21"/>
      <c r="JJO30" s="21"/>
      <c r="JJP30" s="21"/>
      <c r="JJQ30" s="21"/>
      <c r="JJR30" s="21"/>
      <c r="JJS30" s="21"/>
      <c r="JJT30" s="21"/>
      <c r="JJU30" s="21"/>
      <c r="JJV30" s="21"/>
      <c r="JJW30" s="21"/>
      <c r="JJX30" s="21"/>
      <c r="JJY30" s="21"/>
      <c r="JJZ30" s="21"/>
      <c r="JKA30" s="21"/>
      <c r="JKB30" s="21"/>
      <c r="JKC30" s="21"/>
      <c r="JKD30" s="21"/>
      <c r="JKE30" s="21"/>
      <c r="JKF30" s="21"/>
      <c r="JKG30" s="21"/>
      <c r="JKH30" s="21"/>
      <c r="JKI30" s="21"/>
      <c r="JKJ30" s="21"/>
      <c r="JKK30" s="21"/>
      <c r="JKL30" s="21"/>
      <c r="JKM30" s="21"/>
      <c r="JKN30" s="21"/>
      <c r="JKO30" s="21"/>
      <c r="JKP30" s="21"/>
      <c r="JKQ30" s="21"/>
      <c r="JKR30" s="21"/>
      <c r="JKS30" s="21"/>
      <c r="JKT30" s="21"/>
      <c r="JKU30" s="21"/>
      <c r="JKV30" s="21"/>
      <c r="JKW30" s="21"/>
      <c r="JKX30" s="21"/>
      <c r="JKY30" s="21"/>
      <c r="JKZ30" s="21"/>
      <c r="JLA30" s="21"/>
      <c r="JLB30" s="21"/>
      <c r="JLC30" s="21"/>
      <c r="JLD30" s="21"/>
      <c r="JLE30" s="21"/>
      <c r="JLF30" s="21"/>
      <c r="JLG30" s="21"/>
      <c r="JLH30" s="21"/>
      <c r="JLI30" s="21"/>
      <c r="JLJ30" s="21"/>
      <c r="JLK30" s="21"/>
      <c r="JLL30" s="21"/>
      <c r="JLM30" s="21"/>
      <c r="JLN30" s="21"/>
      <c r="JLO30" s="21"/>
      <c r="JLP30" s="21"/>
      <c r="JLQ30" s="21"/>
      <c r="JLR30" s="21"/>
      <c r="JLS30" s="21"/>
      <c r="JLT30" s="21"/>
      <c r="JLU30" s="21"/>
      <c r="JLV30" s="21"/>
      <c r="JLW30" s="21"/>
      <c r="JLX30" s="21"/>
      <c r="JLY30" s="21"/>
      <c r="JLZ30" s="21"/>
      <c r="JMA30" s="21"/>
      <c r="JMB30" s="21"/>
      <c r="JMC30" s="21"/>
      <c r="JMD30" s="21"/>
      <c r="JME30" s="21"/>
      <c r="JMF30" s="21"/>
      <c r="JMG30" s="21"/>
      <c r="JMH30" s="21"/>
      <c r="JMI30" s="21"/>
      <c r="JMJ30" s="21"/>
      <c r="JMK30" s="21"/>
      <c r="JML30" s="21"/>
      <c r="JMM30" s="21"/>
      <c r="JMN30" s="21"/>
      <c r="JMO30" s="21"/>
      <c r="JMP30" s="21"/>
      <c r="JMQ30" s="21"/>
      <c r="JMR30" s="21"/>
      <c r="JMS30" s="21"/>
      <c r="JMT30" s="21"/>
      <c r="JMU30" s="21"/>
      <c r="JMV30" s="21"/>
      <c r="JMW30" s="21"/>
      <c r="JMX30" s="21"/>
      <c r="JMY30" s="21"/>
      <c r="JMZ30" s="21"/>
      <c r="JNA30" s="21"/>
      <c r="JNB30" s="21"/>
      <c r="JNC30" s="21"/>
      <c r="JND30" s="21"/>
      <c r="JNE30" s="21"/>
      <c r="JNF30" s="21"/>
      <c r="JNG30" s="21"/>
      <c r="JNH30" s="21"/>
      <c r="JNI30" s="21"/>
      <c r="JNJ30" s="21"/>
      <c r="JNK30" s="21"/>
      <c r="JNL30" s="21"/>
      <c r="JNM30" s="21"/>
      <c r="JNN30" s="21"/>
      <c r="JNO30" s="21"/>
      <c r="JNP30" s="21"/>
      <c r="JNQ30" s="21"/>
      <c r="JNR30" s="21"/>
      <c r="JNS30" s="21"/>
      <c r="JNT30" s="21"/>
      <c r="JNU30" s="21"/>
      <c r="JNV30" s="21"/>
      <c r="JNW30" s="21"/>
      <c r="JNX30" s="21"/>
      <c r="JNY30" s="21"/>
      <c r="JNZ30" s="21"/>
      <c r="JOA30" s="21"/>
      <c r="JOB30" s="21"/>
      <c r="JOC30" s="21"/>
      <c r="JOD30" s="21"/>
      <c r="JOE30" s="21"/>
      <c r="JOF30" s="21"/>
      <c r="JOG30" s="21"/>
      <c r="JOH30" s="21"/>
      <c r="JOI30" s="21"/>
      <c r="JOJ30" s="21"/>
      <c r="JOK30" s="21"/>
      <c r="JOL30" s="21"/>
      <c r="JOM30" s="21"/>
      <c r="JON30" s="21"/>
      <c r="JOO30" s="21"/>
      <c r="JOP30" s="21"/>
      <c r="JOQ30" s="21"/>
      <c r="JOR30" s="21"/>
      <c r="JOS30" s="21"/>
      <c r="JOT30" s="21"/>
      <c r="JOU30" s="21"/>
      <c r="JOV30" s="21"/>
      <c r="JOW30" s="21"/>
      <c r="JOX30" s="21"/>
      <c r="JOY30" s="21"/>
      <c r="JOZ30" s="21"/>
      <c r="JPA30" s="21"/>
      <c r="JPB30" s="21"/>
      <c r="JPC30" s="21"/>
      <c r="JPD30" s="21"/>
      <c r="JPE30" s="21"/>
      <c r="JPF30" s="21"/>
      <c r="JPG30" s="21"/>
      <c r="JPH30" s="21"/>
      <c r="JPI30" s="21"/>
      <c r="JPJ30" s="21"/>
      <c r="JPK30" s="21"/>
      <c r="JPL30" s="21"/>
      <c r="JPM30" s="21"/>
      <c r="JPN30" s="21"/>
      <c r="JPO30" s="21"/>
      <c r="JPP30" s="21"/>
      <c r="JPQ30" s="21"/>
      <c r="JPR30" s="21"/>
      <c r="JPS30" s="21"/>
      <c r="JPT30" s="21"/>
      <c r="JPU30" s="21"/>
      <c r="JPV30" s="21"/>
      <c r="JPW30" s="21"/>
      <c r="JPX30" s="21"/>
      <c r="JPY30" s="21"/>
      <c r="JPZ30" s="21"/>
      <c r="JQA30" s="21"/>
      <c r="JQB30" s="21"/>
      <c r="JQC30" s="21"/>
      <c r="JQD30" s="21"/>
      <c r="JQE30" s="21"/>
      <c r="JQF30" s="21"/>
      <c r="JQG30" s="21"/>
      <c r="JQH30" s="21"/>
      <c r="JQI30" s="21"/>
      <c r="JQJ30" s="21"/>
      <c r="JQK30" s="21"/>
      <c r="JQL30" s="21"/>
      <c r="JQM30" s="21"/>
      <c r="JQN30" s="21"/>
      <c r="JQO30" s="21"/>
      <c r="JQP30" s="21"/>
      <c r="JQQ30" s="21"/>
      <c r="JQR30" s="21"/>
      <c r="JQS30" s="21"/>
      <c r="JQT30" s="21"/>
      <c r="JQU30" s="21"/>
      <c r="JQV30" s="21"/>
      <c r="JQW30" s="21"/>
      <c r="JQX30" s="21"/>
      <c r="JQY30" s="21"/>
      <c r="JQZ30" s="21"/>
      <c r="JRA30" s="21"/>
      <c r="JRB30" s="21"/>
      <c r="JRC30" s="21"/>
      <c r="JRD30" s="21"/>
      <c r="JRE30" s="21"/>
      <c r="JRF30" s="21"/>
      <c r="JRG30" s="21"/>
      <c r="JRH30" s="21"/>
      <c r="JRI30" s="21"/>
      <c r="JRJ30" s="21"/>
      <c r="JRK30" s="21"/>
      <c r="JRL30" s="21"/>
      <c r="JRM30" s="21"/>
      <c r="JRN30" s="21"/>
      <c r="JRO30" s="21"/>
      <c r="JRP30" s="21"/>
      <c r="JRQ30" s="21"/>
      <c r="JRR30" s="21"/>
      <c r="JRS30" s="21"/>
      <c r="JRT30" s="21"/>
      <c r="JRU30" s="21"/>
      <c r="JRV30" s="21"/>
      <c r="JRW30" s="21"/>
      <c r="JRX30" s="21"/>
      <c r="JRY30" s="21"/>
      <c r="JRZ30" s="21"/>
      <c r="JSA30" s="21"/>
      <c r="JSB30" s="21"/>
      <c r="JSC30" s="21"/>
      <c r="JSD30" s="21"/>
      <c r="JSE30" s="21"/>
      <c r="JSF30" s="21"/>
      <c r="JSG30" s="21"/>
      <c r="JSH30" s="21"/>
      <c r="JSI30" s="21"/>
      <c r="JSJ30" s="21"/>
      <c r="JSK30" s="21"/>
      <c r="JSL30" s="21"/>
      <c r="JSM30" s="21"/>
      <c r="JSN30" s="21"/>
      <c r="JSO30" s="21"/>
      <c r="JSP30" s="21"/>
      <c r="JSQ30" s="21"/>
      <c r="JSR30" s="21"/>
      <c r="JSS30" s="21"/>
      <c r="JST30" s="21"/>
      <c r="JSU30" s="21"/>
      <c r="JSV30" s="21"/>
      <c r="JSW30" s="21"/>
      <c r="JSX30" s="21"/>
      <c r="JSY30" s="21"/>
      <c r="JSZ30" s="21"/>
      <c r="JTA30" s="21"/>
      <c r="JTB30" s="21"/>
      <c r="JTC30" s="21"/>
      <c r="JTD30" s="21"/>
      <c r="JTE30" s="21"/>
      <c r="JTF30" s="21"/>
      <c r="JTG30" s="21"/>
      <c r="JTH30" s="21"/>
      <c r="JTI30" s="21"/>
      <c r="JTJ30" s="21"/>
      <c r="JTK30" s="21"/>
      <c r="JTL30" s="21"/>
      <c r="JTM30" s="21"/>
      <c r="JTN30" s="21"/>
      <c r="JTO30" s="21"/>
      <c r="JTP30" s="21"/>
      <c r="JTQ30" s="21"/>
      <c r="JTR30" s="21"/>
      <c r="JTS30" s="21"/>
      <c r="JTT30" s="21"/>
      <c r="JTU30" s="21"/>
      <c r="JTV30" s="21"/>
      <c r="JTW30" s="21"/>
      <c r="JTX30" s="21"/>
      <c r="JTY30" s="21"/>
      <c r="JTZ30" s="21"/>
      <c r="JUA30" s="21"/>
      <c r="JUB30" s="21"/>
      <c r="JUC30" s="21"/>
      <c r="JUD30" s="21"/>
      <c r="JUE30" s="21"/>
      <c r="JUF30" s="21"/>
      <c r="JUG30" s="21"/>
      <c r="JUH30" s="21"/>
      <c r="JUI30" s="21"/>
      <c r="JUJ30" s="21"/>
      <c r="JUK30" s="21"/>
      <c r="JUL30" s="21"/>
      <c r="JUM30" s="21"/>
      <c r="JUN30" s="21"/>
      <c r="JUO30" s="21"/>
      <c r="JUP30" s="21"/>
      <c r="JUQ30" s="21"/>
      <c r="JUR30" s="21"/>
      <c r="JUS30" s="21"/>
      <c r="JUT30" s="21"/>
      <c r="JUU30" s="21"/>
      <c r="JUV30" s="21"/>
      <c r="JUW30" s="21"/>
      <c r="JUX30" s="21"/>
      <c r="JUY30" s="21"/>
      <c r="JUZ30" s="21"/>
      <c r="JVA30" s="21"/>
      <c r="JVB30" s="21"/>
      <c r="JVC30" s="21"/>
      <c r="JVD30" s="21"/>
      <c r="JVE30" s="21"/>
      <c r="JVF30" s="21"/>
      <c r="JVG30" s="21"/>
      <c r="JVH30" s="21"/>
      <c r="JVI30" s="21"/>
      <c r="JVJ30" s="21"/>
      <c r="JVK30" s="21"/>
      <c r="JVL30" s="21"/>
      <c r="JVM30" s="21"/>
      <c r="JVN30" s="21"/>
      <c r="JVO30" s="21"/>
      <c r="JVP30" s="21"/>
      <c r="JVQ30" s="21"/>
      <c r="JVR30" s="21"/>
      <c r="JVS30" s="21"/>
      <c r="JVT30" s="21"/>
      <c r="JVU30" s="21"/>
      <c r="JVV30" s="21"/>
      <c r="JVW30" s="21"/>
      <c r="JVX30" s="21"/>
      <c r="JVY30" s="21"/>
      <c r="JVZ30" s="21"/>
      <c r="JWA30" s="21"/>
      <c r="JWB30" s="21"/>
      <c r="JWC30" s="21"/>
      <c r="JWD30" s="21"/>
      <c r="JWE30" s="21"/>
      <c r="JWF30" s="21"/>
      <c r="JWG30" s="21"/>
      <c r="JWH30" s="21"/>
      <c r="JWI30" s="21"/>
      <c r="JWJ30" s="21"/>
      <c r="JWK30" s="21"/>
      <c r="JWL30" s="21"/>
      <c r="JWM30" s="21"/>
      <c r="JWN30" s="21"/>
      <c r="JWO30" s="21"/>
      <c r="JWP30" s="21"/>
      <c r="JWQ30" s="21"/>
      <c r="JWR30" s="21"/>
      <c r="JWS30" s="21"/>
      <c r="JWT30" s="21"/>
      <c r="JWU30" s="21"/>
      <c r="JWV30" s="21"/>
      <c r="JWW30" s="21"/>
      <c r="JWX30" s="21"/>
      <c r="JWY30" s="21"/>
      <c r="JWZ30" s="21"/>
      <c r="JXA30" s="21"/>
      <c r="JXB30" s="21"/>
      <c r="JXC30" s="21"/>
      <c r="JXD30" s="21"/>
      <c r="JXE30" s="21"/>
      <c r="JXF30" s="21"/>
      <c r="JXG30" s="21"/>
      <c r="JXH30" s="21"/>
      <c r="JXI30" s="21"/>
      <c r="JXJ30" s="21"/>
      <c r="JXK30" s="21"/>
      <c r="JXL30" s="21"/>
      <c r="JXM30" s="21"/>
      <c r="JXN30" s="21"/>
      <c r="JXO30" s="21"/>
      <c r="JXP30" s="21"/>
      <c r="JXQ30" s="21"/>
      <c r="JXR30" s="21"/>
      <c r="JXS30" s="21"/>
      <c r="JXT30" s="21"/>
      <c r="JXU30" s="21"/>
      <c r="JXV30" s="21"/>
      <c r="JXW30" s="21"/>
      <c r="JXX30" s="21"/>
      <c r="JXY30" s="21"/>
      <c r="JXZ30" s="21"/>
      <c r="JYA30" s="21"/>
      <c r="JYB30" s="21"/>
      <c r="JYC30" s="21"/>
      <c r="JYD30" s="21"/>
      <c r="JYE30" s="21"/>
      <c r="JYF30" s="21"/>
      <c r="JYG30" s="21"/>
      <c r="JYH30" s="21"/>
      <c r="JYI30" s="21"/>
      <c r="JYJ30" s="21"/>
      <c r="JYK30" s="21"/>
      <c r="JYL30" s="21"/>
      <c r="JYM30" s="21"/>
      <c r="JYN30" s="21"/>
      <c r="JYO30" s="21"/>
      <c r="JYP30" s="21"/>
      <c r="JYQ30" s="21"/>
      <c r="JYR30" s="21"/>
      <c r="JYS30" s="21"/>
      <c r="JYT30" s="21"/>
      <c r="JYU30" s="21"/>
      <c r="JYV30" s="21"/>
      <c r="JYW30" s="21"/>
      <c r="JYX30" s="21"/>
      <c r="JYY30" s="21"/>
      <c r="JYZ30" s="21"/>
      <c r="JZA30" s="21"/>
      <c r="JZB30" s="21"/>
      <c r="JZC30" s="21"/>
      <c r="JZD30" s="21"/>
      <c r="JZE30" s="21"/>
      <c r="JZF30" s="21"/>
      <c r="JZG30" s="21"/>
      <c r="JZH30" s="21"/>
      <c r="JZI30" s="21"/>
      <c r="JZJ30" s="21"/>
      <c r="JZK30" s="21"/>
      <c r="JZL30" s="21"/>
      <c r="JZM30" s="21"/>
      <c r="JZN30" s="21"/>
      <c r="JZO30" s="21"/>
      <c r="JZP30" s="21"/>
      <c r="JZQ30" s="21"/>
      <c r="JZR30" s="21"/>
      <c r="JZS30" s="21"/>
      <c r="JZT30" s="21"/>
      <c r="JZU30" s="21"/>
      <c r="JZV30" s="21"/>
      <c r="JZW30" s="21"/>
      <c r="JZX30" s="21"/>
      <c r="JZY30" s="21"/>
      <c r="JZZ30" s="21"/>
      <c r="KAA30" s="21"/>
      <c r="KAB30" s="21"/>
      <c r="KAC30" s="21"/>
      <c r="KAD30" s="21"/>
      <c r="KAE30" s="21"/>
      <c r="KAF30" s="21"/>
      <c r="KAG30" s="21"/>
      <c r="KAH30" s="21"/>
      <c r="KAI30" s="21"/>
      <c r="KAJ30" s="21"/>
      <c r="KAK30" s="21"/>
      <c r="KAL30" s="21"/>
      <c r="KAM30" s="21"/>
      <c r="KAN30" s="21"/>
      <c r="KAO30" s="21"/>
      <c r="KAP30" s="21"/>
      <c r="KAQ30" s="21"/>
      <c r="KAR30" s="21"/>
      <c r="KAS30" s="21"/>
      <c r="KAT30" s="21"/>
      <c r="KAU30" s="21"/>
      <c r="KAV30" s="21"/>
      <c r="KAW30" s="21"/>
      <c r="KAX30" s="21"/>
      <c r="KAY30" s="21"/>
      <c r="KAZ30" s="21"/>
      <c r="KBA30" s="21"/>
      <c r="KBB30" s="21"/>
      <c r="KBC30" s="21"/>
      <c r="KBD30" s="21"/>
      <c r="KBE30" s="21"/>
      <c r="KBF30" s="21"/>
      <c r="KBG30" s="21"/>
      <c r="KBH30" s="21"/>
      <c r="KBI30" s="21"/>
      <c r="KBJ30" s="21"/>
      <c r="KBK30" s="21"/>
      <c r="KBL30" s="21"/>
      <c r="KBM30" s="21"/>
      <c r="KBN30" s="21"/>
      <c r="KBO30" s="21"/>
      <c r="KBP30" s="21"/>
      <c r="KBQ30" s="21"/>
      <c r="KBR30" s="21"/>
      <c r="KBS30" s="21"/>
      <c r="KBT30" s="21"/>
      <c r="KBU30" s="21"/>
      <c r="KBV30" s="21"/>
      <c r="KBW30" s="21"/>
      <c r="KBX30" s="21"/>
      <c r="KBY30" s="21"/>
      <c r="KBZ30" s="21"/>
      <c r="KCA30" s="21"/>
      <c r="KCB30" s="21"/>
      <c r="KCC30" s="21"/>
      <c r="KCD30" s="21"/>
      <c r="KCE30" s="21"/>
      <c r="KCF30" s="21"/>
      <c r="KCG30" s="21"/>
      <c r="KCH30" s="21"/>
      <c r="KCI30" s="21"/>
      <c r="KCJ30" s="21"/>
      <c r="KCK30" s="21"/>
      <c r="KCL30" s="21"/>
      <c r="KCM30" s="21"/>
      <c r="KCN30" s="21"/>
      <c r="KCO30" s="21"/>
      <c r="KCP30" s="21"/>
      <c r="KCQ30" s="21"/>
      <c r="KCR30" s="21"/>
      <c r="KCS30" s="21"/>
      <c r="KCT30" s="21"/>
      <c r="KCU30" s="21"/>
      <c r="KCV30" s="21"/>
      <c r="KCW30" s="21"/>
      <c r="KCX30" s="21"/>
      <c r="KCY30" s="21"/>
      <c r="KCZ30" s="21"/>
      <c r="KDA30" s="21"/>
      <c r="KDB30" s="21"/>
      <c r="KDC30" s="21"/>
      <c r="KDD30" s="21"/>
      <c r="KDE30" s="21"/>
      <c r="KDF30" s="21"/>
      <c r="KDG30" s="21"/>
      <c r="KDH30" s="21"/>
      <c r="KDI30" s="21"/>
      <c r="KDJ30" s="21"/>
      <c r="KDK30" s="21"/>
      <c r="KDL30" s="21"/>
      <c r="KDM30" s="21"/>
      <c r="KDN30" s="21"/>
      <c r="KDO30" s="21"/>
      <c r="KDP30" s="21"/>
      <c r="KDQ30" s="21"/>
      <c r="KDR30" s="21"/>
      <c r="KDS30" s="21"/>
      <c r="KDT30" s="21"/>
      <c r="KDU30" s="21"/>
      <c r="KDV30" s="21"/>
      <c r="KDW30" s="21"/>
      <c r="KDX30" s="21"/>
      <c r="KDY30" s="21"/>
      <c r="KDZ30" s="21"/>
      <c r="KEA30" s="21"/>
      <c r="KEB30" s="21"/>
      <c r="KEC30" s="21"/>
      <c r="KED30" s="21"/>
      <c r="KEE30" s="21"/>
      <c r="KEF30" s="21"/>
      <c r="KEG30" s="21"/>
      <c r="KEH30" s="21"/>
      <c r="KEI30" s="21"/>
      <c r="KEJ30" s="21"/>
      <c r="KEK30" s="21"/>
      <c r="KEL30" s="21"/>
      <c r="KEM30" s="21"/>
      <c r="KEN30" s="21"/>
      <c r="KEO30" s="21"/>
      <c r="KEP30" s="21"/>
      <c r="KEQ30" s="21"/>
      <c r="KER30" s="21"/>
      <c r="KES30" s="21"/>
      <c r="KET30" s="21"/>
      <c r="KEU30" s="21"/>
      <c r="KEV30" s="21"/>
      <c r="KEW30" s="21"/>
      <c r="KEX30" s="21"/>
      <c r="KEY30" s="21"/>
      <c r="KEZ30" s="21"/>
      <c r="KFA30" s="21"/>
      <c r="KFB30" s="21"/>
      <c r="KFC30" s="21"/>
      <c r="KFD30" s="21"/>
      <c r="KFE30" s="21"/>
      <c r="KFF30" s="21"/>
      <c r="KFG30" s="21"/>
      <c r="KFH30" s="21"/>
      <c r="KFI30" s="21"/>
      <c r="KFJ30" s="21"/>
      <c r="KFK30" s="21"/>
      <c r="KFL30" s="21"/>
      <c r="KFM30" s="21"/>
      <c r="KFN30" s="21"/>
      <c r="KFO30" s="21"/>
      <c r="KFP30" s="21"/>
      <c r="KFQ30" s="21"/>
      <c r="KFR30" s="21"/>
      <c r="KFS30" s="21"/>
      <c r="KFT30" s="21"/>
      <c r="KFU30" s="21"/>
      <c r="KFV30" s="21"/>
      <c r="KFW30" s="21"/>
      <c r="KFX30" s="21"/>
      <c r="KFY30" s="21"/>
      <c r="KFZ30" s="21"/>
      <c r="KGA30" s="21"/>
      <c r="KGB30" s="21"/>
      <c r="KGC30" s="21"/>
      <c r="KGD30" s="21"/>
      <c r="KGE30" s="21"/>
      <c r="KGF30" s="21"/>
      <c r="KGG30" s="21"/>
      <c r="KGH30" s="21"/>
      <c r="KGI30" s="21"/>
      <c r="KGJ30" s="21"/>
      <c r="KGK30" s="21"/>
      <c r="KGL30" s="21"/>
      <c r="KGM30" s="21"/>
      <c r="KGN30" s="21"/>
      <c r="KGO30" s="21"/>
      <c r="KGP30" s="21"/>
      <c r="KGQ30" s="21"/>
      <c r="KGR30" s="21"/>
      <c r="KGS30" s="21"/>
      <c r="KGT30" s="21"/>
      <c r="KGU30" s="21"/>
      <c r="KGV30" s="21"/>
      <c r="KGW30" s="21"/>
      <c r="KGX30" s="21"/>
      <c r="KGY30" s="21"/>
      <c r="KGZ30" s="21"/>
      <c r="KHA30" s="21"/>
      <c r="KHB30" s="21"/>
      <c r="KHC30" s="21"/>
      <c r="KHD30" s="21"/>
      <c r="KHE30" s="21"/>
      <c r="KHF30" s="21"/>
      <c r="KHG30" s="21"/>
      <c r="KHH30" s="21"/>
      <c r="KHI30" s="21"/>
      <c r="KHJ30" s="21"/>
      <c r="KHK30" s="21"/>
      <c r="KHL30" s="21"/>
      <c r="KHM30" s="21"/>
      <c r="KHN30" s="21"/>
      <c r="KHO30" s="21"/>
      <c r="KHP30" s="21"/>
      <c r="KHQ30" s="21"/>
      <c r="KHR30" s="21"/>
      <c r="KHS30" s="21"/>
      <c r="KHT30" s="21"/>
      <c r="KHU30" s="21"/>
      <c r="KHV30" s="21"/>
      <c r="KHW30" s="21"/>
      <c r="KHX30" s="21"/>
      <c r="KHY30" s="21"/>
      <c r="KHZ30" s="21"/>
      <c r="KIA30" s="21"/>
      <c r="KIB30" s="21"/>
      <c r="KIC30" s="21"/>
      <c r="KID30" s="21"/>
      <c r="KIE30" s="21"/>
      <c r="KIF30" s="21"/>
      <c r="KIG30" s="21"/>
      <c r="KIH30" s="21"/>
      <c r="KII30" s="21"/>
      <c r="KIJ30" s="21"/>
      <c r="KIK30" s="21"/>
      <c r="KIL30" s="21"/>
      <c r="KIM30" s="21"/>
      <c r="KIN30" s="21"/>
      <c r="KIO30" s="21"/>
      <c r="KIP30" s="21"/>
      <c r="KIQ30" s="21"/>
      <c r="KIR30" s="21"/>
      <c r="KIS30" s="21"/>
      <c r="KIT30" s="21"/>
      <c r="KIU30" s="21"/>
      <c r="KIV30" s="21"/>
      <c r="KIW30" s="21"/>
      <c r="KIX30" s="21"/>
      <c r="KIY30" s="21"/>
      <c r="KIZ30" s="21"/>
      <c r="KJA30" s="21"/>
      <c r="KJB30" s="21"/>
      <c r="KJC30" s="21"/>
      <c r="KJD30" s="21"/>
      <c r="KJE30" s="21"/>
      <c r="KJF30" s="21"/>
      <c r="KJG30" s="21"/>
      <c r="KJH30" s="21"/>
      <c r="KJI30" s="21"/>
      <c r="KJJ30" s="21"/>
      <c r="KJK30" s="21"/>
      <c r="KJL30" s="21"/>
      <c r="KJM30" s="21"/>
      <c r="KJN30" s="21"/>
      <c r="KJO30" s="21"/>
      <c r="KJP30" s="21"/>
      <c r="KJQ30" s="21"/>
      <c r="KJR30" s="21"/>
      <c r="KJS30" s="21"/>
      <c r="KJT30" s="21"/>
      <c r="KJU30" s="21"/>
      <c r="KJV30" s="21"/>
      <c r="KJW30" s="21"/>
      <c r="KJX30" s="21"/>
      <c r="KJY30" s="21"/>
      <c r="KJZ30" s="21"/>
      <c r="KKA30" s="21"/>
      <c r="KKB30" s="21"/>
      <c r="KKC30" s="21"/>
      <c r="KKD30" s="21"/>
      <c r="KKE30" s="21"/>
      <c r="KKF30" s="21"/>
      <c r="KKG30" s="21"/>
      <c r="KKH30" s="21"/>
      <c r="KKI30" s="21"/>
      <c r="KKJ30" s="21"/>
      <c r="KKK30" s="21"/>
      <c r="KKL30" s="21"/>
      <c r="KKM30" s="21"/>
      <c r="KKN30" s="21"/>
      <c r="KKO30" s="21"/>
      <c r="KKP30" s="21"/>
      <c r="KKQ30" s="21"/>
      <c r="KKR30" s="21"/>
      <c r="KKS30" s="21"/>
      <c r="KKT30" s="21"/>
      <c r="KKU30" s="21"/>
      <c r="KKV30" s="21"/>
      <c r="KKW30" s="21"/>
      <c r="KKX30" s="21"/>
      <c r="KKY30" s="21"/>
      <c r="KKZ30" s="21"/>
      <c r="KLA30" s="21"/>
      <c r="KLB30" s="21"/>
      <c r="KLC30" s="21"/>
      <c r="KLD30" s="21"/>
      <c r="KLE30" s="21"/>
      <c r="KLF30" s="21"/>
      <c r="KLG30" s="21"/>
      <c r="KLH30" s="21"/>
      <c r="KLI30" s="21"/>
      <c r="KLJ30" s="21"/>
      <c r="KLK30" s="21"/>
      <c r="KLL30" s="21"/>
      <c r="KLM30" s="21"/>
      <c r="KLN30" s="21"/>
      <c r="KLO30" s="21"/>
      <c r="KLP30" s="21"/>
      <c r="KLQ30" s="21"/>
      <c r="KLR30" s="21"/>
      <c r="KLS30" s="21"/>
      <c r="KLT30" s="21"/>
      <c r="KLU30" s="21"/>
      <c r="KLV30" s="21"/>
      <c r="KLW30" s="21"/>
      <c r="KLX30" s="21"/>
      <c r="KLY30" s="21"/>
      <c r="KLZ30" s="21"/>
      <c r="KMA30" s="21"/>
      <c r="KMB30" s="21"/>
      <c r="KMC30" s="21"/>
      <c r="KMD30" s="21"/>
      <c r="KME30" s="21"/>
      <c r="KMF30" s="21"/>
      <c r="KMG30" s="21"/>
      <c r="KMH30" s="21"/>
      <c r="KMI30" s="21"/>
      <c r="KMJ30" s="21"/>
      <c r="KMK30" s="21"/>
      <c r="KML30" s="21"/>
      <c r="KMM30" s="21"/>
      <c r="KMN30" s="21"/>
      <c r="KMO30" s="21"/>
      <c r="KMP30" s="21"/>
      <c r="KMQ30" s="21"/>
      <c r="KMR30" s="21"/>
      <c r="KMS30" s="21"/>
      <c r="KMT30" s="21"/>
      <c r="KMU30" s="21"/>
      <c r="KMV30" s="21"/>
      <c r="KMW30" s="21"/>
      <c r="KMX30" s="21"/>
      <c r="KMY30" s="21"/>
      <c r="KMZ30" s="21"/>
      <c r="KNA30" s="21"/>
      <c r="KNB30" s="21"/>
      <c r="KNC30" s="21"/>
      <c r="KND30" s="21"/>
      <c r="KNE30" s="21"/>
      <c r="KNF30" s="21"/>
      <c r="KNG30" s="21"/>
      <c r="KNH30" s="21"/>
      <c r="KNI30" s="21"/>
      <c r="KNJ30" s="21"/>
      <c r="KNK30" s="21"/>
      <c r="KNL30" s="21"/>
      <c r="KNM30" s="21"/>
      <c r="KNN30" s="21"/>
      <c r="KNO30" s="21"/>
      <c r="KNP30" s="21"/>
      <c r="KNQ30" s="21"/>
      <c r="KNR30" s="21"/>
      <c r="KNS30" s="21"/>
      <c r="KNT30" s="21"/>
      <c r="KNU30" s="21"/>
      <c r="KNV30" s="21"/>
      <c r="KNW30" s="21"/>
      <c r="KNX30" s="21"/>
      <c r="KNY30" s="21"/>
      <c r="KNZ30" s="21"/>
      <c r="KOA30" s="21"/>
      <c r="KOB30" s="21"/>
      <c r="KOC30" s="21"/>
      <c r="KOD30" s="21"/>
      <c r="KOE30" s="21"/>
      <c r="KOF30" s="21"/>
      <c r="KOG30" s="21"/>
      <c r="KOH30" s="21"/>
      <c r="KOI30" s="21"/>
      <c r="KOJ30" s="21"/>
      <c r="KOK30" s="21"/>
      <c r="KOL30" s="21"/>
      <c r="KOM30" s="21"/>
      <c r="KON30" s="21"/>
      <c r="KOO30" s="21"/>
      <c r="KOP30" s="21"/>
      <c r="KOQ30" s="21"/>
      <c r="KOR30" s="21"/>
      <c r="KOS30" s="21"/>
      <c r="KOT30" s="21"/>
      <c r="KOU30" s="21"/>
      <c r="KOV30" s="21"/>
      <c r="KOW30" s="21"/>
      <c r="KOX30" s="21"/>
      <c r="KOY30" s="21"/>
      <c r="KOZ30" s="21"/>
      <c r="KPA30" s="21"/>
      <c r="KPB30" s="21"/>
      <c r="KPC30" s="21"/>
      <c r="KPD30" s="21"/>
      <c r="KPE30" s="21"/>
      <c r="KPF30" s="21"/>
      <c r="KPG30" s="21"/>
      <c r="KPH30" s="21"/>
      <c r="KPI30" s="21"/>
      <c r="KPJ30" s="21"/>
      <c r="KPK30" s="21"/>
      <c r="KPL30" s="21"/>
      <c r="KPM30" s="21"/>
      <c r="KPN30" s="21"/>
      <c r="KPO30" s="21"/>
      <c r="KPP30" s="21"/>
      <c r="KPQ30" s="21"/>
      <c r="KPR30" s="21"/>
      <c r="KPS30" s="21"/>
      <c r="KPT30" s="21"/>
      <c r="KPU30" s="21"/>
      <c r="KPV30" s="21"/>
      <c r="KPW30" s="21"/>
      <c r="KPX30" s="21"/>
      <c r="KPY30" s="21"/>
      <c r="KPZ30" s="21"/>
      <c r="KQA30" s="21"/>
      <c r="KQB30" s="21"/>
      <c r="KQC30" s="21"/>
      <c r="KQD30" s="21"/>
      <c r="KQE30" s="21"/>
      <c r="KQF30" s="21"/>
      <c r="KQG30" s="21"/>
      <c r="KQH30" s="21"/>
      <c r="KQI30" s="21"/>
      <c r="KQJ30" s="21"/>
      <c r="KQK30" s="21"/>
      <c r="KQL30" s="21"/>
      <c r="KQM30" s="21"/>
      <c r="KQN30" s="21"/>
      <c r="KQO30" s="21"/>
      <c r="KQP30" s="21"/>
      <c r="KQQ30" s="21"/>
      <c r="KQR30" s="21"/>
      <c r="KQS30" s="21"/>
      <c r="KQT30" s="21"/>
      <c r="KQU30" s="21"/>
      <c r="KQV30" s="21"/>
      <c r="KQW30" s="21"/>
      <c r="KQX30" s="21"/>
      <c r="KQY30" s="21"/>
      <c r="KQZ30" s="21"/>
      <c r="KRA30" s="21"/>
      <c r="KRB30" s="21"/>
      <c r="KRC30" s="21"/>
      <c r="KRD30" s="21"/>
      <c r="KRE30" s="21"/>
      <c r="KRF30" s="21"/>
      <c r="KRG30" s="21"/>
      <c r="KRH30" s="21"/>
      <c r="KRI30" s="21"/>
      <c r="KRJ30" s="21"/>
      <c r="KRK30" s="21"/>
      <c r="KRL30" s="21"/>
      <c r="KRM30" s="21"/>
      <c r="KRN30" s="21"/>
      <c r="KRO30" s="21"/>
      <c r="KRP30" s="21"/>
      <c r="KRQ30" s="21"/>
      <c r="KRR30" s="21"/>
      <c r="KRS30" s="21"/>
      <c r="KRT30" s="21"/>
      <c r="KRU30" s="21"/>
      <c r="KRV30" s="21"/>
      <c r="KRW30" s="21"/>
      <c r="KRX30" s="21"/>
      <c r="KRY30" s="21"/>
      <c r="KRZ30" s="21"/>
      <c r="KSA30" s="21"/>
      <c r="KSB30" s="21"/>
      <c r="KSC30" s="21"/>
      <c r="KSD30" s="21"/>
      <c r="KSE30" s="21"/>
      <c r="KSF30" s="21"/>
      <c r="KSG30" s="21"/>
      <c r="KSH30" s="21"/>
      <c r="KSI30" s="21"/>
      <c r="KSJ30" s="21"/>
      <c r="KSK30" s="21"/>
      <c r="KSL30" s="21"/>
      <c r="KSM30" s="21"/>
      <c r="KSN30" s="21"/>
      <c r="KSO30" s="21"/>
      <c r="KSP30" s="21"/>
      <c r="KSQ30" s="21"/>
      <c r="KSR30" s="21"/>
      <c r="KSS30" s="21"/>
      <c r="KST30" s="21"/>
      <c r="KSU30" s="21"/>
      <c r="KSV30" s="21"/>
      <c r="KSW30" s="21"/>
      <c r="KSX30" s="21"/>
      <c r="KSY30" s="21"/>
      <c r="KSZ30" s="21"/>
      <c r="KTA30" s="21"/>
      <c r="KTB30" s="21"/>
      <c r="KTC30" s="21"/>
      <c r="KTD30" s="21"/>
      <c r="KTE30" s="21"/>
      <c r="KTF30" s="21"/>
      <c r="KTG30" s="21"/>
      <c r="KTH30" s="21"/>
      <c r="KTI30" s="21"/>
      <c r="KTJ30" s="21"/>
      <c r="KTK30" s="21"/>
      <c r="KTL30" s="21"/>
      <c r="KTM30" s="21"/>
      <c r="KTN30" s="21"/>
      <c r="KTO30" s="21"/>
      <c r="KTP30" s="21"/>
      <c r="KTQ30" s="21"/>
      <c r="KTR30" s="21"/>
      <c r="KTS30" s="21"/>
      <c r="KTT30" s="21"/>
      <c r="KTU30" s="21"/>
      <c r="KTV30" s="21"/>
      <c r="KTW30" s="21"/>
      <c r="KTX30" s="21"/>
      <c r="KTY30" s="21"/>
      <c r="KTZ30" s="21"/>
      <c r="KUA30" s="21"/>
      <c r="KUB30" s="21"/>
      <c r="KUC30" s="21"/>
      <c r="KUD30" s="21"/>
      <c r="KUE30" s="21"/>
      <c r="KUF30" s="21"/>
      <c r="KUG30" s="21"/>
      <c r="KUH30" s="21"/>
      <c r="KUI30" s="21"/>
      <c r="KUJ30" s="21"/>
      <c r="KUK30" s="21"/>
      <c r="KUL30" s="21"/>
      <c r="KUM30" s="21"/>
      <c r="KUN30" s="21"/>
      <c r="KUO30" s="21"/>
      <c r="KUP30" s="21"/>
      <c r="KUQ30" s="21"/>
      <c r="KUR30" s="21"/>
      <c r="KUS30" s="21"/>
      <c r="KUT30" s="21"/>
      <c r="KUU30" s="21"/>
      <c r="KUV30" s="21"/>
      <c r="KUW30" s="21"/>
      <c r="KUX30" s="21"/>
      <c r="KUY30" s="21"/>
      <c r="KUZ30" s="21"/>
      <c r="KVA30" s="21"/>
      <c r="KVB30" s="21"/>
      <c r="KVC30" s="21"/>
      <c r="KVD30" s="21"/>
      <c r="KVE30" s="21"/>
      <c r="KVF30" s="21"/>
      <c r="KVG30" s="21"/>
      <c r="KVH30" s="21"/>
      <c r="KVI30" s="21"/>
      <c r="KVJ30" s="21"/>
      <c r="KVK30" s="21"/>
      <c r="KVL30" s="21"/>
      <c r="KVM30" s="21"/>
      <c r="KVN30" s="21"/>
      <c r="KVO30" s="21"/>
      <c r="KVP30" s="21"/>
      <c r="KVQ30" s="21"/>
      <c r="KVR30" s="21"/>
      <c r="KVS30" s="21"/>
      <c r="KVT30" s="21"/>
      <c r="KVU30" s="21"/>
      <c r="KVV30" s="21"/>
      <c r="KVW30" s="21"/>
      <c r="KVX30" s="21"/>
      <c r="KVY30" s="21"/>
      <c r="KVZ30" s="21"/>
      <c r="KWA30" s="21"/>
      <c r="KWB30" s="21"/>
      <c r="KWC30" s="21"/>
      <c r="KWD30" s="21"/>
      <c r="KWE30" s="21"/>
      <c r="KWF30" s="21"/>
      <c r="KWG30" s="21"/>
      <c r="KWH30" s="21"/>
      <c r="KWI30" s="21"/>
      <c r="KWJ30" s="21"/>
      <c r="KWK30" s="21"/>
      <c r="KWL30" s="21"/>
      <c r="KWM30" s="21"/>
      <c r="KWN30" s="21"/>
      <c r="KWO30" s="21"/>
      <c r="KWP30" s="21"/>
      <c r="KWQ30" s="21"/>
      <c r="KWR30" s="21"/>
      <c r="KWS30" s="21"/>
      <c r="KWT30" s="21"/>
      <c r="KWU30" s="21"/>
      <c r="KWV30" s="21"/>
      <c r="KWW30" s="21"/>
      <c r="KWX30" s="21"/>
      <c r="KWY30" s="21"/>
      <c r="KWZ30" s="21"/>
      <c r="KXA30" s="21"/>
      <c r="KXB30" s="21"/>
      <c r="KXC30" s="21"/>
      <c r="KXD30" s="21"/>
      <c r="KXE30" s="21"/>
      <c r="KXF30" s="21"/>
      <c r="KXG30" s="21"/>
      <c r="KXH30" s="21"/>
      <c r="KXI30" s="21"/>
      <c r="KXJ30" s="21"/>
      <c r="KXK30" s="21"/>
      <c r="KXL30" s="21"/>
      <c r="KXM30" s="21"/>
      <c r="KXN30" s="21"/>
      <c r="KXO30" s="21"/>
      <c r="KXP30" s="21"/>
      <c r="KXQ30" s="21"/>
      <c r="KXR30" s="21"/>
      <c r="KXS30" s="21"/>
      <c r="KXT30" s="21"/>
      <c r="KXU30" s="21"/>
      <c r="KXV30" s="21"/>
      <c r="KXW30" s="21"/>
      <c r="KXX30" s="21"/>
      <c r="KXY30" s="21"/>
      <c r="KXZ30" s="21"/>
      <c r="KYA30" s="21"/>
      <c r="KYB30" s="21"/>
      <c r="KYC30" s="21"/>
      <c r="KYD30" s="21"/>
      <c r="KYE30" s="21"/>
      <c r="KYF30" s="21"/>
      <c r="KYG30" s="21"/>
      <c r="KYH30" s="21"/>
      <c r="KYI30" s="21"/>
      <c r="KYJ30" s="21"/>
      <c r="KYK30" s="21"/>
      <c r="KYL30" s="21"/>
      <c r="KYM30" s="21"/>
      <c r="KYN30" s="21"/>
      <c r="KYO30" s="21"/>
      <c r="KYP30" s="21"/>
      <c r="KYQ30" s="21"/>
      <c r="KYR30" s="21"/>
      <c r="KYS30" s="21"/>
      <c r="KYT30" s="21"/>
      <c r="KYU30" s="21"/>
      <c r="KYV30" s="21"/>
      <c r="KYW30" s="21"/>
      <c r="KYX30" s="21"/>
      <c r="KYY30" s="21"/>
      <c r="KYZ30" s="21"/>
      <c r="KZA30" s="21"/>
      <c r="KZB30" s="21"/>
      <c r="KZC30" s="21"/>
      <c r="KZD30" s="21"/>
      <c r="KZE30" s="21"/>
      <c r="KZF30" s="21"/>
      <c r="KZG30" s="21"/>
      <c r="KZH30" s="21"/>
      <c r="KZI30" s="21"/>
      <c r="KZJ30" s="21"/>
      <c r="KZK30" s="21"/>
      <c r="KZL30" s="21"/>
      <c r="KZM30" s="21"/>
      <c r="KZN30" s="21"/>
      <c r="KZO30" s="21"/>
      <c r="KZP30" s="21"/>
      <c r="KZQ30" s="21"/>
      <c r="KZR30" s="21"/>
      <c r="KZS30" s="21"/>
      <c r="KZT30" s="21"/>
      <c r="KZU30" s="21"/>
      <c r="KZV30" s="21"/>
      <c r="KZW30" s="21"/>
      <c r="KZX30" s="21"/>
      <c r="KZY30" s="21"/>
      <c r="KZZ30" s="21"/>
      <c r="LAA30" s="21"/>
      <c r="LAB30" s="21"/>
      <c r="LAC30" s="21"/>
      <c r="LAD30" s="21"/>
      <c r="LAE30" s="21"/>
      <c r="LAF30" s="21"/>
      <c r="LAG30" s="21"/>
      <c r="LAH30" s="21"/>
      <c r="LAI30" s="21"/>
      <c r="LAJ30" s="21"/>
      <c r="LAK30" s="21"/>
      <c r="LAL30" s="21"/>
      <c r="LAM30" s="21"/>
      <c r="LAN30" s="21"/>
      <c r="LAO30" s="21"/>
      <c r="LAP30" s="21"/>
      <c r="LAQ30" s="21"/>
      <c r="LAR30" s="21"/>
      <c r="LAS30" s="21"/>
      <c r="LAT30" s="21"/>
      <c r="LAU30" s="21"/>
      <c r="LAV30" s="21"/>
      <c r="LAW30" s="21"/>
      <c r="LAX30" s="21"/>
      <c r="LAY30" s="21"/>
      <c r="LAZ30" s="21"/>
      <c r="LBA30" s="21"/>
      <c r="LBB30" s="21"/>
      <c r="LBC30" s="21"/>
      <c r="LBD30" s="21"/>
      <c r="LBE30" s="21"/>
      <c r="LBF30" s="21"/>
      <c r="LBG30" s="21"/>
      <c r="LBH30" s="21"/>
      <c r="LBI30" s="21"/>
      <c r="LBJ30" s="21"/>
      <c r="LBK30" s="21"/>
      <c r="LBL30" s="21"/>
      <c r="LBM30" s="21"/>
      <c r="LBN30" s="21"/>
      <c r="LBO30" s="21"/>
      <c r="LBP30" s="21"/>
      <c r="LBQ30" s="21"/>
      <c r="LBR30" s="21"/>
      <c r="LBS30" s="21"/>
      <c r="LBT30" s="21"/>
      <c r="LBU30" s="21"/>
      <c r="LBV30" s="21"/>
      <c r="LBW30" s="21"/>
      <c r="LBX30" s="21"/>
      <c r="LBY30" s="21"/>
      <c r="LBZ30" s="21"/>
      <c r="LCA30" s="21"/>
      <c r="LCB30" s="21"/>
      <c r="LCC30" s="21"/>
      <c r="LCD30" s="21"/>
      <c r="LCE30" s="21"/>
      <c r="LCF30" s="21"/>
      <c r="LCG30" s="21"/>
      <c r="LCH30" s="21"/>
      <c r="LCI30" s="21"/>
      <c r="LCJ30" s="21"/>
      <c r="LCK30" s="21"/>
      <c r="LCL30" s="21"/>
      <c r="LCM30" s="21"/>
      <c r="LCN30" s="21"/>
      <c r="LCO30" s="21"/>
      <c r="LCP30" s="21"/>
      <c r="LCQ30" s="21"/>
      <c r="LCR30" s="21"/>
      <c r="LCS30" s="21"/>
      <c r="LCT30" s="21"/>
      <c r="LCU30" s="21"/>
      <c r="LCV30" s="21"/>
      <c r="LCW30" s="21"/>
      <c r="LCX30" s="21"/>
      <c r="LCY30" s="21"/>
      <c r="LCZ30" s="21"/>
      <c r="LDA30" s="21"/>
      <c r="LDB30" s="21"/>
      <c r="LDC30" s="21"/>
      <c r="LDD30" s="21"/>
      <c r="LDE30" s="21"/>
      <c r="LDF30" s="21"/>
      <c r="LDG30" s="21"/>
      <c r="LDH30" s="21"/>
      <c r="LDI30" s="21"/>
      <c r="LDJ30" s="21"/>
      <c r="LDK30" s="21"/>
      <c r="LDL30" s="21"/>
      <c r="LDM30" s="21"/>
      <c r="LDN30" s="21"/>
      <c r="LDO30" s="21"/>
      <c r="LDP30" s="21"/>
      <c r="LDQ30" s="21"/>
      <c r="LDR30" s="21"/>
      <c r="LDS30" s="21"/>
      <c r="LDT30" s="21"/>
      <c r="LDU30" s="21"/>
      <c r="LDV30" s="21"/>
      <c r="LDW30" s="21"/>
      <c r="LDX30" s="21"/>
      <c r="LDY30" s="21"/>
      <c r="LDZ30" s="21"/>
      <c r="LEA30" s="21"/>
      <c r="LEB30" s="21"/>
      <c r="LEC30" s="21"/>
      <c r="LED30" s="21"/>
      <c r="LEE30" s="21"/>
      <c r="LEF30" s="21"/>
      <c r="LEG30" s="21"/>
      <c r="LEH30" s="21"/>
      <c r="LEI30" s="21"/>
      <c r="LEJ30" s="21"/>
      <c r="LEK30" s="21"/>
      <c r="LEL30" s="21"/>
      <c r="LEM30" s="21"/>
      <c r="LEN30" s="21"/>
      <c r="LEO30" s="21"/>
      <c r="LEP30" s="21"/>
      <c r="LEQ30" s="21"/>
      <c r="LER30" s="21"/>
      <c r="LES30" s="21"/>
      <c r="LET30" s="21"/>
      <c r="LEU30" s="21"/>
      <c r="LEV30" s="21"/>
      <c r="LEW30" s="21"/>
      <c r="LEX30" s="21"/>
      <c r="LEY30" s="21"/>
      <c r="LEZ30" s="21"/>
      <c r="LFA30" s="21"/>
      <c r="LFB30" s="21"/>
      <c r="LFC30" s="21"/>
      <c r="LFD30" s="21"/>
      <c r="LFE30" s="21"/>
      <c r="LFF30" s="21"/>
      <c r="LFG30" s="21"/>
      <c r="LFH30" s="21"/>
      <c r="LFI30" s="21"/>
      <c r="LFJ30" s="21"/>
      <c r="LFK30" s="21"/>
      <c r="LFL30" s="21"/>
      <c r="LFM30" s="21"/>
      <c r="LFN30" s="21"/>
      <c r="LFO30" s="21"/>
      <c r="LFP30" s="21"/>
      <c r="LFQ30" s="21"/>
      <c r="LFR30" s="21"/>
      <c r="LFS30" s="21"/>
      <c r="LFT30" s="21"/>
      <c r="LFU30" s="21"/>
      <c r="LFV30" s="21"/>
      <c r="LFW30" s="21"/>
      <c r="LFX30" s="21"/>
      <c r="LFY30" s="21"/>
      <c r="LFZ30" s="21"/>
      <c r="LGA30" s="21"/>
      <c r="LGB30" s="21"/>
      <c r="LGC30" s="21"/>
      <c r="LGD30" s="21"/>
      <c r="LGE30" s="21"/>
      <c r="LGF30" s="21"/>
      <c r="LGG30" s="21"/>
      <c r="LGH30" s="21"/>
      <c r="LGI30" s="21"/>
      <c r="LGJ30" s="21"/>
      <c r="LGK30" s="21"/>
      <c r="LGL30" s="21"/>
      <c r="LGM30" s="21"/>
      <c r="LGN30" s="21"/>
      <c r="LGO30" s="21"/>
      <c r="LGP30" s="21"/>
      <c r="LGQ30" s="21"/>
      <c r="LGR30" s="21"/>
      <c r="LGS30" s="21"/>
      <c r="LGT30" s="21"/>
      <c r="LGU30" s="21"/>
      <c r="LGV30" s="21"/>
      <c r="LGW30" s="21"/>
      <c r="LGX30" s="21"/>
      <c r="LGY30" s="21"/>
      <c r="LGZ30" s="21"/>
      <c r="LHA30" s="21"/>
      <c r="LHB30" s="21"/>
      <c r="LHC30" s="21"/>
      <c r="LHD30" s="21"/>
      <c r="LHE30" s="21"/>
      <c r="LHF30" s="21"/>
      <c r="LHG30" s="21"/>
      <c r="LHH30" s="21"/>
      <c r="LHI30" s="21"/>
      <c r="LHJ30" s="21"/>
      <c r="LHK30" s="21"/>
      <c r="LHL30" s="21"/>
      <c r="LHM30" s="21"/>
      <c r="LHN30" s="21"/>
      <c r="LHO30" s="21"/>
      <c r="LHP30" s="21"/>
      <c r="LHQ30" s="21"/>
      <c r="LHR30" s="21"/>
      <c r="LHS30" s="21"/>
      <c r="LHT30" s="21"/>
      <c r="LHU30" s="21"/>
      <c r="LHV30" s="21"/>
      <c r="LHW30" s="21"/>
      <c r="LHX30" s="21"/>
      <c r="LHY30" s="21"/>
      <c r="LHZ30" s="21"/>
      <c r="LIA30" s="21"/>
      <c r="LIB30" s="21"/>
      <c r="LIC30" s="21"/>
      <c r="LID30" s="21"/>
      <c r="LIE30" s="21"/>
      <c r="LIF30" s="21"/>
      <c r="LIG30" s="21"/>
      <c r="LIH30" s="21"/>
      <c r="LII30" s="21"/>
      <c r="LIJ30" s="21"/>
      <c r="LIK30" s="21"/>
      <c r="LIL30" s="21"/>
      <c r="LIM30" s="21"/>
      <c r="LIN30" s="21"/>
      <c r="LIO30" s="21"/>
      <c r="LIP30" s="21"/>
      <c r="LIQ30" s="21"/>
      <c r="LIR30" s="21"/>
      <c r="LIS30" s="21"/>
      <c r="LIT30" s="21"/>
      <c r="LIU30" s="21"/>
      <c r="LIV30" s="21"/>
      <c r="LIW30" s="21"/>
      <c r="LIX30" s="21"/>
      <c r="LIY30" s="21"/>
      <c r="LIZ30" s="21"/>
      <c r="LJA30" s="21"/>
      <c r="LJB30" s="21"/>
      <c r="LJC30" s="21"/>
      <c r="LJD30" s="21"/>
      <c r="LJE30" s="21"/>
      <c r="LJF30" s="21"/>
      <c r="LJG30" s="21"/>
      <c r="LJH30" s="21"/>
      <c r="LJI30" s="21"/>
      <c r="LJJ30" s="21"/>
      <c r="LJK30" s="21"/>
      <c r="LJL30" s="21"/>
      <c r="LJM30" s="21"/>
      <c r="LJN30" s="21"/>
      <c r="LJO30" s="21"/>
      <c r="LJP30" s="21"/>
      <c r="LJQ30" s="21"/>
      <c r="LJR30" s="21"/>
      <c r="LJS30" s="21"/>
      <c r="LJT30" s="21"/>
      <c r="LJU30" s="21"/>
      <c r="LJV30" s="21"/>
      <c r="LJW30" s="21"/>
      <c r="LJX30" s="21"/>
      <c r="LJY30" s="21"/>
      <c r="LJZ30" s="21"/>
      <c r="LKA30" s="21"/>
      <c r="LKB30" s="21"/>
      <c r="LKC30" s="21"/>
      <c r="LKD30" s="21"/>
      <c r="LKE30" s="21"/>
      <c r="LKF30" s="21"/>
      <c r="LKG30" s="21"/>
      <c r="LKH30" s="21"/>
      <c r="LKI30" s="21"/>
      <c r="LKJ30" s="21"/>
      <c r="LKK30" s="21"/>
      <c r="LKL30" s="21"/>
      <c r="LKM30" s="21"/>
      <c r="LKN30" s="21"/>
      <c r="LKO30" s="21"/>
      <c r="LKP30" s="21"/>
      <c r="LKQ30" s="21"/>
      <c r="LKR30" s="21"/>
      <c r="LKS30" s="21"/>
      <c r="LKT30" s="21"/>
      <c r="LKU30" s="21"/>
      <c r="LKV30" s="21"/>
      <c r="LKW30" s="21"/>
      <c r="LKX30" s="21"/>
      <c r="LKY30" s="21"/>
      <c r="LKZ30" s="21"/>
      <c r="LLA30" s="21"/>
      <c r="LLB30" s="21"/>
      <c r="LLC30" s="21"/>
      <c r="LLD30" s="21"/>
      <c r="LLE30" s="21"/>
      <c r="LLF30" s="21"/>
      <c r="LLG30" s="21"/>
      <c r="LLH30" s="21"/>
      <c r="LLI30" s="21"/>
      <c r="LLJ30" s="21"/>
      <c r="LLK30" s="21"/>
      <c r="LLL30" s="21"/>
      <c r="LLM30" s="21"/>
      <c r="LLN30" s="21"/>
      <c r="LLO30" s="21"/>
      <c r="LLP30" s="21"/>
      <c r="LLQ30" s="21"/>
      <c r="LLR30" s="21"/>
      <c r="LLS30" s="21"/>
      <c r="LLT30" s="21"/>
      <c r="LLU30" s="21"/>
      <c r="LLV30" s="21"/>
      <c r="LLW30" s="21"/>
      <c r="LLX30" s="21"/>
      <c r="LLY30" s="21"/>
      <c r="LLZ30" s="21"/>
      <c r="LMA30" s="21"/>
      <c r="LMB30" s="21"/>
      <c r="LMC30" s="21"/>
      <c r="LMD30" s="21"/>
      <c r="LME30" s="21"/>
      <c r="LMF30" s="21"/>
      <c r="LMG30" s="21"/>
      <c r="LMH30" s="21"/>
      <c r="LMI30" s="21"/>
      <c r="LMJ30" s="21"/>
      <c r="LMK30" s="21"/>
      <c r="LML30" s="21"/>
      <c r="LMM30" s="21"/>
      <c r="LMN30" s="21"/>
      <c r="LMO30" s="21"/>
      <c r="LMP30" s="21"/>
      <c r="LMQ30" s="21"/>
      <c r="LMR30" s="21"/>
      <c r="LMS30" s="21"/>
      <c r="LMT30" s="21"/>
      <c r="LMU30" s="21"/>
      <c r="LMV30" s="21"/>
      <c r="LMW30" s="21"/>
      <c r="LMX30" s="21"/>
      <c r="LMY30" s="21"/>
      <c r="LMZ30" s="21"/>
      <c r="LNA30" s="21"/>
      <c r="LNB30" s="21"/>
      <c r="LNC30" s="21"/>
      <c r="LND30" s="21"/>
      <c r="LNE30" s="21"/>
      <c r="LNF30" s="21"/>
      <c r="LNG30" s="21"/>
      <c r="LNH30" s="21"/>
      <c r="LNI30" s="21"/>
      <c r="LNJ30" s="21"/>
      <c r="LNK30" s="21"/>
      <c r="LNL30" s="21"/>
      <c r="LNM30" s="21"/>
      <c r="LNN30" s="21"/>
      <c r="LNO30" s="21"/>
      <c r="LNP30" s="21"/>
      <c r="LNQ30" s="21"/>
      <c r="LNR30" s="21"/>
      <c r="LNS30" s="21"/>
      <c r="LNT30" s="21"/>
      <c r="LNU30" s="21"/>
      <c r="LNV30" s="21"/>
      <c r="LNW30" s="21"/>
      <c r="LNX30" s="21"/>
      <c r="LNY30" s="21"/>
      <c r="LNZ30" s="21"/>
      <c r="LOA30" s="21"/>
      <c r="LOB30" s="21"/>
      <c r="LOC30" s="21"/>
      <c r="LOD30" s="21"/>
      <c r="LOE30" s="21"/>
      <c r="LOF30" s="21"/>
      <c r="LOG30" s="21"/>
      <c r="LOH30" s="21"/>
      <c r="LOI30" s="21"/>
      <c r="LOJ30" s="21"/>
      <c r="LOK30" s="21"/>
      <c r="LOL30" s="21"/>
      <c r="LOM30" s="21"/>
      <c r="LON30" s="21"/>
      <c r="LOO30" s="21"/>
      <c r="LOP30" s="21"/>
      <c r="LOQ30" s="21"/>
      <c r="LOR30" s="21"/>
      <c r="LOS30" s="21"/>
      <c r="LOT30" s="21"/>
      <c r="LOU30" s="21"/>
      <c r="LOV30" s="21"/>
      <c r="LOW30" s="21"/>
      <c r="LOX30" s="21"/>
      <c r="LOY30" s="21"/>
      <c r="LOZ30" s="21"/>
      <c r="LPA30" s="21"/>
      <c r="LPB30" s="21"/>
      <c r="LPC30" s="21"/>
      <c r="LPD30" s="21"/>
      <c r="LPE30" s="21"/>
      <c r="LPF30" s="21"/>
      <c r="LPG30" s="21"/>
      <c r="LPH30" s="21"/>
      <c r="LPI30" s="21"/>
      <c r="LPJ30" s="21"/>
      <c r="LPK30" s="21"/>
      <c r="LPL30" s="21"/>
      <c r="LPM30" s="21"/>
      <c r="LPN30" s="21"/>
      <c r="LPO30" s="21"/>
      <c r="LPP30" s="21"/>
      <c r="LPQ30" s="21"/>
      <c r="LPR30" s="21"/>
      <c r="LPS30" s="21"/>
      <c r="LPT30" s="21"/>
      <c r="LPU30" s="21"/>
      <c r="LPV30" s="21"/>
      <c r="LPW30" s="21"/>
      <c r="LPX30" s="21"/>
      <c r="LPY30" s="21"/>
      <c r="LPZ30" s="21"/>
      <c r="LQA30" s="21"/>
      <c r="LQB30" s="21"/>
      <c r="LQC30" s="21"/>
      <c r="LQD30" s="21"/>
      <c r="LQE30" s="21"/>
      <c r="LQF30" s="21"/>
      <c r="LQG30" s="21"/>
      <c r="LQH30" s="21"/>
      <c r="LQI30" s="21"/>
      <c r="LQJ30" s="21"/>
      <c r="LQK30" s="21"/>
      <c r="LQL30" s="21"/>
      <c r="LQM30" s="21"/>
      <c r="LQN30" s="21"/>
      <c r="LQO30" s="21"/>
      <c r="LQP30" s="21"/>
      <c r="LQQ30" s="21"/>
      <c r="LQR30" s="21"/>
      <c r="LQS30" s="21"/>
      <c r="LQT30" s="21"/>
      <c r="LQU30" s="21"/>
      <c r="LQV30" s="21"/>
      <c r="LQW30" s="21"/>
      <c r="LQX30" s="21"/>
      <c r="LQY30" s="21"/>
      <c r="LQZ30" s="21"/>
      <c r="LRA30" s="21"/>
      <c r="LRB30" s="21"/>
      <c r="LRC30" s="21"/>
      <c r="LRD30" s="21"/>
      <c r="LRE30" s="21"/>
      <c r="LRF30" s="21"/>
      <c r="LRG30" s="21"/>
      <c r="LRH30" s="21"/>
      <c r="LRI30" s="21"/>
      <c r="LRJ30" s="21"/>
      <c r="LRK30" s="21"/>
      <c r="LRL30" s="21"/>
      <c r="LRM30" s="21"/>
      <c r="LRN30" s="21"/>
      <c r="LRO30" s="21"/>
      <c r="LRP30" s="21"/>
      <c r="LRQ30" s="21"/>
      <c r="LRR30" s="21"/>
      <c r="LRS30" s="21"/>
      <c r="LRT30" s="21"/>
      <c r="LRU30" s="21"/>
      <c r="LRV30" s="21"/>
      <c r="LRW30" s="21"/>
      <c r="LRX30" s="21"/>
      <c r="LRY30" s="21"/>
      <c r="LRZ30" s="21"/>
      <c r="LSA30" s="21"/>
      <c r="LSB30" s="21"/>
      <c r="LSC30" s="21"/>
      <c r="LSD30" s="21"/>
      <c r="LSE30" s="21"/>
      <c r="LSF30" s="21"/>
      <c r="LSG30" s="21"/>
      <c r="LSH30" s="21"/>
      <c r="LSI30" s="21"/>
      <c r="LSJ30" s="21"/>
      <c r="LSK30" s="21"/>
      <c r="LSL30" s="21"/>
      <c r="LSM30" s="21"/>
      <c r="LSN30" s="21"/>
      <c r="LSO30" s="21"/>
      <c r="LSP30" s="21"/>
      <c r="LSQ30" s="21"/>
      <c r="LSR30" s="21"/>
      <c r="LSS30" s="21"/>
      <c r="LST30" s="21"/>
      <c r="LSU30" s="21"/>
      <c r="LSV30" s="21"/>
      <c r="LSW30" s="21"/>
      <c r="LSX30" s="21"/>
      <c r="LSY30" s="21"/>
      <c r="LSZ30" s="21"/>
      <c r="LTA30" s="21"/>
      <c r="LTB30" s="21"/>
      <c r="LTC30" s="21"/>
      <c r="LTD30" s="21"/>
      <c r="LTE30" s="21"/>
      <c r="LTF30" s="21"/>
      <c r="LTG30" s="21"/>
      <c r="LTH30" s="21"/>
      <c r="LTI30" s="21"/>
      <c r="LTJ30" s="21"/>
      <c r="LTK30" s="21"/>
      <c r="LTL30" s="21"/>
      <c r="LTM30" s="21"/>
      <c r="LTN30" s="21"/>
      <c r="LTO30" s="21"/>
      <c r="LTP30" s="21"/>
      <c r="LTQ30" s="21"/>
      <c r="LTR30" s="21"/>
      <c r="LTS30" s="21"/>
      <c r="LTT30" s="21"/>
      <c r="LTU30" s="21"/>
      <c r="LTV30" s="21"/>
      <c r="LTW30" s="21"/>
      <c r="LTX30" s="21"/>
      <c r="LTY30" s="21"/>
      <c r="LTZ30" s="21"/>
      <c r="LUA30" s="21"/>
      <c r="LUB30" s="21"/>
      <c r="LUC30" s="21"/>
      <c r="LUD30" s="21"/>
      <c r="LUE30" s="21"/>
      <c r="LUF30" s="21"/>
      <c r="LUG30" s="21"/>
      <c r="LUH30" s="21"/>
      <c r="LUI30" s="21"/>
      <c r="LUJ30" s="21"/>
      <c r="LUK30" s="21"/>
      <c r="LUL30" s="21"/>
      <c r="LUM30" s="21"/>
      <c r="LUN30" s="21"/>
      <c r="LUO30" s="21"/>
      <c r="LUP30" s="21"/>
      <c r="LUQ30" s="21"/>
      <c r="LUR30" s="21"/>
      <c r="LUS30" s="21"/>
      <c r="LUT30" s="21"/>
      <c r="LUU30" s="21"/>
      <c r="LUV30" s="21"/>
      <c r="LUW30" s="21"/>
      <c r="LUX30" s="21"/>
      <c r="LUY30" s="21"/>
      <c r="LUZ30" s="21"/>
      <c r="LVA30" s="21"/>
      <c r="LVB30" s="21"/>
      <c r="LVC30" s="21"/>
      <c r="LVD30" s="21"/>
      <c r="LVE30" s="21"/>
      <c r="LVF30" s="21"/>
      <c r="LVG30" s="21"/>
      <c r="LVH30" s="21"/>
      <c r="LVI30" s="21"/>
      <c r="LVJ30" s="21"/>
      <c r="LVK30" s="21"/>
      <c r="LVL30" s="21"/>
      <c r="LVM30" s="21"/>
      <c r="LVN30" s="21"/>
      <c r="LVO30" s="21"/>
      <c r="LVP30" s="21"/>
      <c r="LVQ30" s="21"/>
      <c r="LVR30" s="21"/>
      <c r="LVS30" s="21"/>
      <c r="LVT30" s="21"/>
      <c r="LVU30" s="21"/>
      <c r="LVV30" s="21"/>
      <c r="LVW30" s="21"/>
      <c r="LVX30" s="21"/>
      <c r="LVY30" s="21"/>
      <c r="LVZ30" s="21"/>
      <c r="LWA30" s="21"/>
      <c r="LWB30" s="21"/>
      <c r="LWC30" s="21"/>
      <c r="LWD30" s="21"/>
      <c r="LWE30" s="21"/>
      <c r="LWF30" s="21"/>
      <c r="LWG30" s="21"/>
      <c r="LWH30" s="21"/>
      <c r="LWI30" s="21"/>
      <c r="LWJ30" s="21"/>
      <c r="LWK30" s="21"/>
      <c r="LWL30" s="21"/>
      <c r="LWM30" s="21"/>
      <c r="LWN30" s="21"/>
      <c r="LWO30" s="21"/>
      <c r="LWP30" s="21"/>
      <c r="LWQ30" s="21"/>
      <c r="LWR30" s="21"/>
      <c r="LWS30" s="21"/>
      <c r="LWT30" s="21"/>
      <c r="LWU30" s="21"/>
      <c r="LWV30" s="21"/>
      <c r="LWW30" s="21"/>
      <c r="LWX30" s="21"/>
      <c r="LWY30" s="21"/>
      <c r="LWZ30" s="21"/>
      <c r="LXA30" s="21"/>
      <c r="LXB30" s="21"/>
      <c r="LXC30" s="21"/>
      <c r="LXD30" s="21"/>
      <c r="LXE30" s="21"/>
      <c r="LXF30" s="21"/>
      <c r="LXG30" s="21"/>
      <c r="LXH30" s="21"/>
      <c r="LXI30" s="21"/>
      <c r="LXJ30" s="21"/>
      <c r="LXK30" s="21"/>
      <c r="LXL30" s="21"/>
      <c r="LXM30" s="21"/>
      <c r="LXN30" s="21"/>
      <c r="LXO30" s="21"/>
      <c r="LXP30" s="21"/>
      <c r="LXQ30" s="21"/>
      <c r="LXR30" s="21"/>
      <c r="LXS30" s="21"/>
      <c r="LXT30" s="21"/>
      <c r="LXU30" s="21"/>
      <c r="LXV30" s="21"/>
      <c r="LXW30" s="21"/>
      <c r="LXX30" s="21"/>
      <c r="LXY30" s="21"/>
      <c r="LXZ30" s="21"/>
      <c r="LYA30" s="21"/>
      <c r="LYB30" s="21"/>
      <c r="LYC30" s="21"/>
      <c r="LYD30" s="21"/>
      <c r="LYE30" s="21"/>
      <c r="LYF30" s="21"/>
      <c r="LYG30" s="21"/>
      <c r="LYH30" s="21"/>
      <c r="LYI30" s="21"/>
      <c r="LYJ30" s="21"/>
      <c r="LYK30" s="21"/>
      <c r="LYL30" s="21"/>
      <c r="LYM30" s="21"/>
      <c r="LYN30" s="21"/>
      <c r="LYO30" s="21"/>
      <c r="LYP30" s="21"/>
      <c r="LYQ30" s="21"/>
      <c r="LYR30" s="21"/>
      <c r="LYS30" s="21"/>
      <c r="LYT30" s="21"/>
      <c r="LYU30" s="21"/>
      <c r="LYV30" s="21"/>
      <c r="LYW30" s="21"/>
      <c r="LYX30" s="21"/>
      <c r="LYY30" s="21"/>
      <c r="LYZ30" s="21"/>
      <c r="LZA30" s="21"/>
      <c r="LZB30" s="21"/>
      <c r="LZC30" s="21"/>
      <c r="LZD30" s="21"/>
      <c r="LZE30" s="21"/>
      <c r="LZF30" s="21"/>
      <c r="LZG30" s="21"/>
      <c r="LZH30" s="21"/>
      <c r="LZI30" s="21"/>
      <c r="LZJ30" s="21"/>
      <c r="LZK30" s="21"/>
      <c r="LZL30" s="21"/>
      <c r="LZM30" s="21"/>
      <c r="LZN30" s="21"/>
      <c r="LZO30" s="21"/>
      <c r="LZP30" s="21"/>
      <c r="LZQ30" s="21"/>
      <c r="LZR30" s="21"/>
      <c r="LZS30" s="21"/>
      <c r="LZT30" s="21"/>
      <c r="LZU30" s="21"/>
      <c r="LZV30" s="21"/>
      <c r="LZW30" s="21"/>
      <c r="LZX30" s="21"/>
      <c r="LZY30" s="21"/>
      <c r="LZZ30" s="21"/>
      <c r="MAA30" s="21"/>
      <c r="MAB30" s="21"/>
      <c r="MAC30" s="21"/>
      <c r="MAD30" s="21"/>
      <c r="MAE30" s="21"/>
      <c r="MAF30" s="21"/>
      <c r="MAG30" s="21"/>
      <c r="MAH30" s="21"/>
      <c r="MAI30" s="21"/>
      <c r="MAJ30" s="21"/>
      <c r="MAK30" s="21"/>
      <c r="MAL30" s="21"/>
      <c r="MAM30" s="21"/>
      <c r="MAN30" s="21"/>
      <c r="MAO30" s="21"/>
      <c r="MAP30" s="21"/>
      <c r="MAQ30" s="21"/>
      <c r="MAR30" s="21"/>
      <c r="MAS30" s="21"/>
      <c r="MAT30" s="21"/>
      <c r="MAU30" s="21"/>
      <c r="MAV30" s="21"/>
      <c r="MAW30" s="21"/>
      <c r="MAX30" s="21"/>
      <c r="MAY30" s="21"/>
      <c r="MAZ30" s="21"/>
      <c r="MBA30" s="21"/>
      <c r="MBB30" s="21"/>
      <c r="MBC30" s="21"/>
      <c r="MBD30" s="21"/>
      <c r="MBE30" s="21"/>
      <c r="MBF30" s="21"/>
      <c r="MBG30" s="21"/>
      <c r="MBH30" s="21"/>
      <c r="MBI30" s="21"/>
      <c r="MBJ30" s="21"/>
      <c r="MBK30" s="21"/>
      <c r="MBL30" s="21"/>
      <c r="MBM30" s="21"/>
      <c r="MBN30" s="21"/>
      <c r="MBO30" s="21"/>
      <c r="MBP30" s="21"/>
      <c r="MBQ30" s="21"/>
      <c r="MBR30" s="21"/>
      <c r="MBS30" s="21"/>
      <c r="MBT30" s="21"/>
      <c r="MBU30" s="21"/>
      <c r="MBV30" s="21"/>
      <c r="MBW30" s="21"/>
      <c r="MBX30" s="21"/>
      <c r="MBY30" s="21"/>
      <c r="MBZ30" s="21"/>
      <c r="MCA30" s="21"/>
      <c r="MCB30" s="21"/>
      <c r="MCC30" s="21"/>
      <c r="MCD30" s="21"/>
      <c r="MCE30" s="21"/>
      <c r="MCF30" s="21"/>
      <c r="MCG30" s="21"/>
      <c r="MCH30" s="21"/>
      <c r="MCI30" s="21"/>
      <c r="MCJ30" s="21"/>
      <c r="MCK30" s="21"/>
      <c r="MCL30" s="21"/>
      <c r="MCM30" s="21"/>
      <c r="MCN30" s="21"/>
      <c r="MCO30" s="21"/>
      <c r="MCP30" s="21"/>
      <c r="MCQ30" s="21"/>
      <c r="MCR30" s="21"/>
      <c r="MCS30" s="21"/>
      <c r="MCT30" s="21"/>
      <c r="MCU30" s="21"/>
      <c r="MCV30" s="21"/>
      <c r="MCW30" s="21"/>
      <c r="MCX30" s="21"/>
      <c r="MCY30" s="21"/>
      <c r="MCZ30" s="21"/>
      <c r="MDA30" s="21"/>
      <c r="MDB30" s="21"/>
      <c r="MDC30" s="21"/>
      <c r="MDD30" s="21"/>
      <c r="MDE30" s="21"/>
      <c r="MDF30" s="21"/>
      <c r="MDG30" s="21"/>
      <c r="MDH30" s="21"/>
      <c r="MDI30" s="21"/>
      <c r="MDJ30" s="21"/>
      <c r="MDK30" s="21"/>
      <c r="MDL30" s="21"/>
      <c r="MDM30" s="21"/>
      <c r="MDN30" s="21"/>
      <c r="MDO30" s="21"/>
      <c r="MDP30" s="21"/>
      <c r="MDQ30" s="21"/>
      <c r="MDR30" s="21"/>
      <c r="MDS30" s="21"/>
      <c r="MDT30" s="21"/>
      <c r="MDU30" s="21"/>
      <c r="MDV30" s="21"/>
      <c r="MDW30" s="21"/>
      <c r="MDX30" s="21"/>
      <c r="MDY30" s="21"/>
      <c r="MDZ30" s="21"/>
      <c r="MEA30" s="21"/>
      <c r="MEB30" s="21"/>
      <c r="MEC30" s="21"/>
      <c r="MED30" s="21"/>
      <c r="MEE30" s="21"/>
      <c r="MEF30" s="21"/>
      <c r="MEG30" s="21"/>
      <c r="MEH30" s="21"/>
      <c r="MEI30" s="21"/>
      <c r="MEJ30" s="21"/>
      <c r="MEK30" s="21"/>
      <c r="MEL30" s="21"/>
      <c r="MEM30" s="21"/>
      <c r="MEN30" s="21"/>
      <c r="MEO30" s="21"/>
      <c r="MEP30" s="21"/>
      <c r="MEQ30" s="21"/>
      <c r="MER30" s="21"/>
      <c r="MES30" s="21"/>
      <c r="MET30" s="21"/>
      <c r="MEU30" s="21"/>
      <c r="MEV30" s="21"/>
      <c r="MEW30" s="21"/>
      <c r="MEX30" s="21"/>
      <c r="MEY30" s="21"/>
      <c r="MEZ30" s="21"/>
      <c r="MFA30" s="21"/>
      <c r="MFB30" s="21"/>
      <c r="MFC30" s="21"/>
      <c r="MFD30" s="21"/>
      <c r="MFE30" s="21"/>
      <c r="MFF30" s="21"/>
      <c r="MFG30" s="21"/>
      <c r="MFH30" s="21"/>
      <c r="MFI30" s="21"/>
      <c r="MFJ30" s="21"/>
      <c r="MFK30" s="21"/>
      <c r="MFL30" s="21"/>
      <c r="MFM30" s="21"/>
      <c r="MFN30" s="21"/>
      <c r="MFO30" s="21"/>
      <c r="MFP30" s="21"/>
      <c r="MFQ30" s="21"/>
      <c r="MFR30" s="21"/>
      <c r="MFS30" s="21"/>
      <c r="MFT30" s="21"/>
      <c r="MFU30" s="21"/>
      <c r="MFV30" s="21"/>
      <c r="MFW30" s="21"/>
      <c r="MFX30" s="21"/>
      <c r="MFY30" s="21"/>
      <c r="MFZ30" s="21"/>
      <c r="MGA30" s="21"/>
      <c r="MGB30" s="21"/>
      <c r="MGC30" s="21"/>
      <c r="MGD30" s="21"/>
      <c r="MGE30" s="21"/>
      <c r="MGF30" s="21"/>
      <c r="MGG30" s="21"/>
      <c r="MGH30" s="21"/>
      <c r="MGI30" s="21"/>
      <c r="MGJ30" s="21"/>
      <c r="MGK30" s="21"/>
      <c r="MGL30" s="21"/>
      <c r="MGM30" s="21"/>
      <c r="MGN30" s="21"/>
      <c r="MGO30" s="21"/>
      <c r="MGP30" s="21"/>
      <c r="MGQ30" s="21"/>
      <c r="MGR30" s="21"/>
      <c r="MGS30" s="21"/>
      <c r="MGT30" s="21"/>
      <c r="MGU30" s="21"/>
      <c r="MGV30" s="21"/>
      <c r="MGW30" s="21"/>
      <c r="MGX30" s="21"/>
      <c r="MGY30" s="21"/>
      <c r="MGZ30" s="21"/>
      <c r="MHA30" s="21"/>
      <c r="MHB30" s="21"/>
      <c r="MHC30" s="21"/>
      <c r="MHD30" s="21"/>
      <c r="MHE30" s="21"/>
      <c r="MHF30" s="21"/>
      <c r="MHG30" s="21"/>
      <c r="MHH30" s="21"/>
      <c r="MHI30" s="21"/>
      <c r="MHJ30" s="21"/>
      <c r="MHK30" s="21"/>
      <c r="MHL30" s="21"/>
      <c r="MHM30" s="21"/>
      <c r="MHN30" s="21"/>
      <c r="MHO30" s="21"/>
      <c r="MHP30" s="21"/>
      <c r="MHQ30" s="21"/>
      <c r="MHR30" s="21"/>
      <c r="MHS30" s="21"/>
      <c r="MHT30" s="21"/>
      <c r="MHU30" s="21"/>
      <c r="MHV30" s="21"/>
      <c r="MHW30" s="21"/>
      <c r="MHX30" s="21"/>
      <c r="MHY30" s="21"/>
      <c r="MHZ30" s="21"/>
      <c r="MIA30" s="21"/>
      <c r="MIB30" s="21"/>
      <c r="MIC30" s="21"/>
      <c r="MID30" s="21"/>
      <c r="MIE30" s="21"/>
      <c r="MIF30" s="21"/>
      <c r="MIG30" s="21"/>
      <c r="MIH30" s="21"/>
      <c r="MII30" s="21"/>
      <c r="MIJ30" s="21"/>
      <c r="MIK30" s="21"/>
      <c r="MIL30" s="21"/>
      <c r="MIM30" s="21"/>
      <c r="MIN30" s="21"/>
      <c r="MIO30" s="21"/>
      <c r="MIP30" s="21"/>
      <c r="MIQ30" s="21"/>
      <c r="MIR30" s="21"/>
      <c r="MIS30" s="21"/>
      <c r="MIT30" s="21"/>
      <c r="MIU30" s="21"/>
      <c r="MIV30" s="21"/>
      <c r="MIW30" s="21"/>
      <c r="MIX30" s="21"/>
      <c r="MIY30" s="21"/>
      <c r="MIZ30" s="21"/>
      <c r="MJA30" s="21"/>
      <c r="MJB30" s="21"/>
      <c r="MJC30" s="21"/>
      <c r="MJD30" s="21"/>
      <c r="MJE30" s="21"/>
      <c r="MJF30" s="21"/>
      <c r="MJG30" s="21"/>
      <c r="MJH30" s="21"/>
      <c r="MJI30" s="21"/>
      <c r="MJJ30" s="21"/>
      <c r="MJK30" s="21"/>
      <c r="MJL30" s="21"/>
      <c r="MJM30" s="21"/>
      <c r="MJN30" s="21"/>
      <c r="MJO30" s="21"/>
      <c r="MJP30" s="21"/>
      <c r="MJQ30" s="21"/>
      <c r="MJR30" s="21"/>
      <c r="MJS30" s="21"/>
      <c r="MJT30" s="21"/>
      <c r="MJU30" s="21"/>
      <c r="MJV30" s="21"/>
      <c r="MJW30" s="21"/>
      <c r="MJX30" s="21"/>
      <c r="MJY30" s="21"/>
      <c r="MJZ30" s="21"/>
      <c r="MKA30" s="21"/>
      <c r="MKB30" s="21"/>
      <c r="MKC30" s="21"/>
      <c r="MKD30" s="21"/>
      <c r="MKE30" s="21"/>
      <c r="MKF30" s="21"/>
      <c r="MKG30" s="21"/>
      <c r="MKH30" s="21"/>
      <c r="MKI30" s="21"/>
      <c r="MKJ30" s="21"/>
      <c r="MKK30" s="21"/>
      <c r="MKL30" s="21"/>
      <c r="MKM30" s="21"/>
      <c r="MKN30" s="21"/>
      <c r="MKO30" s="21"/>
      <c r="MKP30" s="21"/>
      <c r="MKQ30" s="21"/>
      <c r="MKR30" s="21"/>
      <c r="MKS30" s="21"/>
      <c r="MKT30" s="21"/>
      <c r="MKU30" s="21"/>
      <c r="MKV30" s="21"/>
      <c r="MKW30" s="21"/>
      <c r="MKX30" s="21"/>
      <c r="MKY30" s="21"/>
      <c r="MKZ30" s="21"/>
      <c r="MLA30" s="21"/>
      <c r="MLB30" s="21"/>
      <c r="MLC30" s="21"/>
      <c r="MLD30" s="21"/>
      <c r="MLE30" s="21"/>
      <c r="MLF30" s="21"/>
      <c r="MLG30" s="21"/>
      <c r="MLH30" s="21"/>
      <c r="MLI30" s="21"/>
      <c r="MLJ30" s="21"/>
      <c r="MLK30" s="21"/>
      <c r="MLL30" s="21"/>
      <c r="MLM30" s="21"/>
      <c r="MLN30" s="21"/>
      <c r="MLO30" s="21"/>
      <c r="MLP30" s="21"/>
      <c r="MLQ30" s="21"/>
      <c r="MLR30" s="21"/>
      <c r="MLS30" s="21"/>
      <c r="MLT30" s="21"/>
      <c r="MLU30" s="21"/>
      <c r="MLV30" s="21"/>
      <c r="MLW30" s="21"/>
      <c r="MLX30" s="21"/>
      <c r="MLY30" s="21"/>
      <c r="MLZ30" s="21"/>
      <c r="MMA30" s="21"/>
      <c r="MMB30" s="21"/>
      <c r="MMC30" s="21"/>
      <c r="MMD30" s="21"/>
      <c r="MME30" s="21"/>
      <c r="MMF30" s="21"/>
      <c r="MMG30" s="21"/>
      <c r="MMH30" s="21"/>
      <c r="MMI30" s="21"/>
      <c r="MMJ30" s="21"/>
      <c r="MMK30" s="21"/>
      <c r="MML30" s="21"/>
      <c r="MMM30" s="21"/>
      <c r="MMN30" s="21"/>
      <c r="MMO30" s="21"/>
      <c r="MMP30" s="21"/>
      <c r="MMQ30" s="21"/>
      <c r="MMR30" s="21"/>
      <c r="MMS30" s="21"/>
      <c r="MMT30" s="21"/>
      <c r="MMU30" s="21"/>
      <c r="MMV30" s="21"/>
      <c r="MMW30" s="21"/>
      <c r="MMX30" s="21"/>
      <c r="MMY30" s="21"/>
      <c r="MMZ30" s="21"/>
      <c r="MNA30" s="21"/>
      <c r="MNB30" s="21"/>
      <c r="MNC30" s="21"/>
      <c r="MND30" s="21"/>
      <c r="MNE30" s="21"/>
      <c r="MNF30" s="21"/>
      <c r="MNG30" s="21"/>
      <c r="MNH30" s="21"/>
      <c r="MNI30" s="21"/>
      <c r="MNJ30" s="21"/>
      <c r="MNK30" s="21"/>
      <c r="MNL30" s="21"/>
      <c r="MNM30" s="21"/>
      <c r="MNN30" s="21"/>
      <c r="MNO30" s="21"/>
      <c r="MNP30" s="21"/>
      <c r="MNQ30" s="21"/>
      <c r="MNR30" s="21"/>
      <c r="MNS30" s="21"/>
      <c r="MNT30" s="21"/>
      <c r="MNU30" s="21"/>
      <c r="MNV30" s="21"/>
      <c r="MNW30" s="21"/>
      <c r="MNX30" s="21"/>
      <c r="MNY30" s="21"/>
      <c r="MNZ30" s="21"/>
      <c r="MOA30" s="21"/>
      <c r="MOB30" s="21"/>
      <c r="MOC30" s="21"/>
      <c r="MOD30" s="21"/>
      <c r="MOE30" s="21"/>
      <c r="MOF30" s="21"/>
      <c r="MOG30" s="21"/>
      <c r="MOH30" s="21"/>
      <c r="MOI30" s="21"/>
      <c r="MOJ30" s="21"/>
      <c r="MOK30" s="21"/>
      <c r="MOL30" s="21"/>
      <c r="MOM30" s="21"/>
      <c r="MON30" s="21"/>
      <c r="MOO30" s="21"/>
      <c r="MOP30" s="21"/>
      <c r="MOQ30" s="21"/>
      <c r="MOR30" s="21"/>
      <c r="MOS30" s="21"/>
      <c r="MOT30" s="21"/>
      <c r="MOU30" s="21"/>
      <c r="MOV30" s="21"/>
      <c r="MOW30" s="21"/>
      <c r="MOX30" s="21"/>
      <c r="MOY30" s="21"/>
      <c r="MOZ30" s="21"/>
      <c r="MPA30" s="21"/>
      <c r="MPB30" s="21"/>
      <c r="MPC30" s="21"/>
      <c r="MPD30" s="21"/>
      <c r="MPE30" s="21"/>
      <c r="MPF30" s="21"/>
      <c r="MPG30" s="21"/>
      <c r="MPH30" s="21"/>
      <c r="MPI30" s="21"/>
      <c r="MPJ30" s="21"/>
      <c r="MPK30" s="21"/>
      <c r="MPL30" s="21"/>
      <c r="MPM30" s="21"/>
      <c r="MPN30" s="21"/>
      <c r="MPO30" s="21"/>
      <c r="MPP30" s="21"/>
      <c r="MPQ30" s="21"/>
      <c r="MPR30" s="21"/>
      <c r="MPS30" s="21"/>
      <c r="MPT30" s="21"/>
      <c r="MPU30" s="21"/>
      <c r="MPV30" s="21"/>
      <c r="MPW30" s="21"/>
      <c r="MPX30" s="21"/>
      <c r="MPY30" s="21"/>
      <c r="MPZ30" s="21"/>
      <c r="MQA30" s="21"/>
      <c r="MQB30" s="21"/>
      <c r="MQC30" s="21"/>
      <c r="MQD30" s="21"/>
      <c r="MQE30" s="21"/>
      <c r="MQF30" s="21"/>
      <c r="MQG30" s="21"/>
      <c r="MQH30" s="21"/>
      <c r="MQI30" s="21"/>
      <c r="MQJ30" s="21"/>
      <c r="MQK30" s="21"/>
      <c r="MQL30" s="21"/>
      <c r="MQM30" s="21"/>
      <c r="MQN30" s="21"/>
      <c r="MQO30" s="21"/>
      <c r="MQP30" s="21"/>
      <c r="MQQ30" s="21"/>
      <c r="MQR30" s="21"/>
      <c r="MQS30" s="21"/>
      <c r="MQT30" s="21"/>
      <c r="MQU30" s="21"/>
      <c r="MQV30" s="21"/>
      <c r="MQW30" s="21"/>
      <c r="MQX30" s="21"/>
      <c r="MQY30" s="21"/>
      <c r="MQZ30" s="21"/>
      <c r="MRA30" s="21"/>
      <c r="MRB30" s="21"/>
      <c r="MRC30" s="21"/>
      <c r="MRD30" s="21"/>
      <c r="MRE30" s="21"/>
      <c r="MRF30" s="21"/>
      <c r="MRG30" s="21"/>
      <c r="MRH30" s="21"/>
      <c r="MRI30" s="21"/>
      <c r="MRJ30" s="21"/>
      <c r="MRK30" s="21"/>
      <c r="MRL30" s="21"/>
      <c r="MRM30" s="21"/>
      <c r="MRN30" s="21"/>
      <c r="MRO30" s="21"/>
      <c r="MRP30" s="21"/>
      <c r="MRQ30" s="21"/>
      <c r="MRR30" s="21"/>
      <c r="MRS30" s="21"/>
      <c r="MRT30" s="21"/>
      <c r="MRU30" s="21"/>
      <c r="MRV30" s="21"/>
      <c r="MRW30" s="21"/>
      <c r="MRX30" s="21"/>
      <c r="MRY30" s="21"/>
      <c r="MRZ30" s="21"/>
      <c r="MSA30" s="21"/>
      <c r="MSB30" s="21"/>
      <c r="MSC30" s="21"/>
      <c r="MSD30" s="21"/>
      <c r="MSE30" s="21"/>
      <c r="MSF30" s="21"/>
      <c r="MSG30" s="21"/>
      <c r="MSH30" s="21"/>
      <c r="MSI30" s="21"/>
      <c r="MSJ30" s="21"/>
      <c r="MSK30" s="21"/>
      <c r="MSL30" s="21"/>
      <c r="MSM30" s="21"/>
      <c r="MSN30" s="21"/>
      <c r="MSO30" s="21"/>
      <c r="MSP30" s="21"/>
      <c r="MSQ30" s="21"/>
      <c r="MSR30" s="21"/>
      <c r="MSS30" s="21"/>
      <c r="MST30" s="21"/>
      <c r="MSU30" s="21"/>
      <c r="MSV30" s="21"/>
      <c r="MSW30" s="21"/>
      <c r="MSX30" s="21"/>
      <c r="MSY30" s="21"/>
      <c r="MSZ30" s="21"/>
      <c r="MTA30" s="21"/>
      <c r="MTB30" s="21"/>
      <c r="MTC30" s="21"/>
      <c r="MTD30" s="21"/>
      <c r="MTE30" s="21"/>
      <c r="MTF30" s="21"/>
      <c r="MTG30" s="21"/>
      <c r="MTH30" s="21"/>
      <c r="MTI30" s="21"/>
      <c r="MTJ30" s="21"/>
      <c r="MTK30" s="21"/>
      <c r="MTL30" s="21"/>
      <c r="MTM30" s="21"/>
      <c r="MTN30" s="21"/>
      <c r="MTO30" s="21"/>
      <c r="MTP30" s="21"/>
      <c r="MTQ30" s="21"/>
      <c r="MTR30" s="21"/>
      <c r="MTS30" s="21"/>
      <c r="MTT30" s="21"/>
      <c r="MTU30" s="21"/>
      <c r="MTV30" s="21"/>
      <c r="MTW30" s="21"/>
      <c r="MTX30" s="21"/>
      <c r="MTY30" s="21"/>
      <c r="MTZ30" s="21"/>
      <c r="MUA30" s="21"/>
      <c r="MUB30" s="21"/>
      <c r="MUC30" s="21"/>
      <c r="MUD30" s="21"/>
      <c r="MUE30" s="21"/>
      <c r="MUF30" s="21"/>
      <c r="MUG30" s="21"/>
      <c r="MUH30" s="21"/>
      <c r="MUI30" s="21"/>
      <c r="MUJ30" s="21"/>
      <c r="MUK30" s="21"/>
      <c r="MUL30" s="21"/>
      <c r="MUM30" s="21"/>
      <c r="MUN30" s="21"/>
      <c r="MUO30" s="21"/>
      <c r="MUP30" s="21"/>
      <c r="MUQ30" s="21"/>
      <c r="MUR30" s="21"/>
      <c r="MUS30" s="21"/>
      <c r="MUT30" s="21"/>
      <c r="MUU30" s="21"/>
      <c r="MUV30" s="21"/>
      <c r="MUW30" s="21"/>
      <c r="MUX30" s="21"/>
      <c r="MUY30" s="21"/>
      <c r="MUZ30" s="21"/>
      <c r="MVA30" s="21"/>
      <c r="MVB30" s="21"/>
      <c r="MVC30" s="21"/>
      <c r="MVD30" s="21"/>
      <c r="MVE30" s="21"/>
      <c r="MVF30" s="21"/>
      <c r="MVG30" s="21"/>
      <c r="MVH30" s="21"/>
      <c r="MVI30" s="21"/>
      <c r="MVJ30" s="21"/>
      <c r="MVK30" s="21"/>
      <c r="MVL30" s="21"/>
      <c r="MVM30" s="21"/>
      <c r="MVN30" s="21"/>
      <c r="MVO30" s="21"/>
      <c r="MVP30" s="21"/>
      <c r="MVQ30" s="21"/>
      <c r="MVR30" s="21"/>
      <c r="MVS30" s="21"/>
      <c r="MVT30" s="21"/>
      <c r="MVU30" s="21"/>
      <c r="MVV30" s="21"/>
      <c r="MVW30" s="21"/>
      <c r="MVX30" s="21"/>
      <c r="MVY30" s="21"/>
      <c r="MVZ30" s="21"/>
      <c r="MWA30" s="21"/>
      <c r="MWB30" s="21"/>
      <c r="MWC30" s="21"/>
      <c r="MWD30" s="21"/>
      <c r="MWE30" s="21"/>
      <c r="MWF30" s="21"/>
      <c r="MWG30" s="21"/>
      <c r="MWH30" s="21"/>
      <c r="MWI30" s="21"/>
      <c r="MWJ30" s="21"/>
      <c r="MWK30" s="21"/>
      <c r="MWL30" s="21"/>
      <c r="MWM30" s="21"/>
      <c r="MWN30" s="21"/>
      <c r="MWO30" s="21"/>
      <c r="MWP30" s="21"/>
      <c r="MWQ30" s="21"/>
      <c r="MWR30" s="21"/>
      <c r="MWS30" s="21"/>
      <c r="MWT30" s="21"/>
      <c r="MWU30" s="21"/>
      <c r="MWV30" s="21"/>
      <c r="MWW30" s="21"/>
      <c r="MWX30" s="21"/>
      <c r="MWY30" s="21"/>
      <c r="MWZ30" s="21"/>
      <c r="MXA30" s="21"/>
      <c r="MXB30" s="21"/>
      <c r="MXC30" s="21"/>
      <c r="MXD30" s="21"/>
      <c r="MXE30" s="21"/>
      <c r="MXF30" s="21"/>
      <c r="MXG30" s="21"/>
      <c r="MXH30" s="21"/>
      <c r="MXI30" s="21"/>
      <c r="MXJ30" s="21"/>
      <c r="MXK30" s="21"/>
      <c r="MXL30" s="21"/>
      <c r="MXM30" s="21"/>
      <c r="MXN30" s="21"/>
      <c r="MXO30" s="21"/>
      <c r="MXP30" s="21"/>
      <c r="MXQ30" s="21"/>
      <c r="MXR30" s="21"/>
      <c r="MXS30" s="21"/>
      <c r="MXT30" s="21"/>
      <c r="MXU30" s="21"/>
      <c r="MXV30" s="21"/>
      <c r="MXW30" s="21"/>
      <c r="MXX30" s="21"/>
      <c r="MXY30" s="21"/>
      <c r="MXZ30" s="21"/>
      <c r="MYA30" s="21"/>
      <c r="MYB30" s="21"/>
      <c r="MYC30" s="21"/>
      <c r="MYD30" s="21"/>
      <c r="MYE30" s="21"/>
      <c r="MYF30" s="21"/>
      <c r="MYG30" s="21"/>
      <c r="MYH30" s="21"/>
      <c r="MYI30" s="21"/>
      <c r="MYJ30" s="21"/>
      <c r="MYK30" s="21"/>
      <c r="MYL30" s="21"/>
      <c r="MYM30" s="21"/>
      <c r="MYN30" s="21"/>
      <c r="MYO30" s="21"/>
      <c r="MYP30" s="21"/>
      <c r="MYQ30" s="21"/>
      <c r="MYR30" s="21"/>
      <c r="MYS30" s="21"/>
      <c r="MYT30" s="21"/>
      <c r="MYU30" s="21"/>
      <c r="MYV30" s="21"/>
      <c r="MYW30" s="21"/>
      <c r="MYX30" s="21"/>
      <c r="MYY30" s="21"/>
      <c r="MYZ30" s="21"/>
      <c r="MZA30" s="21"/>
      <c r="MZB30" s="21"/>
      <c r="MZC30" s="21"/>
      <c r="MZD30" s="21"/>
      <c r="MZE30" s="21"/>
      <c r="MZF30" s="21"/>
      <c r="MZG30" s="21"/>
      <c r="MZH30" s="21"/>
      <c r="MZI30" s="21"/>
      <c r="MZJ30" s="21"/>
      <c r="MZK30" s="21"/>
      <c r="MZL30" s="21"/>
      <c r="MZM30" s="21"/>
      <c r="MZN30" s="21"/>
      <c r="MZO30" s="21"/>
      <c r="MZP30" s="21"/>
      <c r="MZQ30" s="21"/>
      <c r="MZR30" s="21"/>
      <c r="MZS30" s="21"/>
      <c r="MZT30" s="21"/>
      <c r="MZU30" s="21"/>
      <c r="MZV30" s="21"/>
      <c r="MZW30" s="21"/>
      <c r="MZX30" s="21"/>
      <c r="MZY30" s="21"/>
      <c r="MZZ30" s="21"/>
      <c r="NAA30" s="21"/>
      <c r="NAB30" s="21"/>
      <c r="NAC30" s="21"/>
      <c r="NAD30" s="21"/>
      <c r="NAE30" s="21"/>
      <c r="NAF30" s="21"/>
      <c r="NAG30" s="21"/>
      <c r="NAH30" s="21"/>
      <c r="NAI30" s="21"/>
      <c r="NAJ30" s="21"/>
      <c r="NAK30" s="21"/>
      <c r="NAL30" s="21"/>
      <c r="NAM30" s="21"/>
      <c r="NAN30" s="21"/>
      <c r="NAO30" s="21"/>
      <c r="NAP30" s="21"/>
      <c r="NAQ30" s="21"/>
      <c r="NAR30" s="21"/>
      <c r="NAS30" s="21"/>
      <c r="NAT30" s="21"/>
      <c r="NAU30" s="21"/>
      <c r="NAV30" s="21"/>
      <c r="NAW30" s="21"/>
      <c r="NAX30" s="21"/>
      <c r="NAY30" s="21"/>
      <c r="NAZ30" s="21"/>
      <c r="NBA30" s="21"/>
      <c r="NBB30" s="21"/>
      <c r="NBC30" s="21"/>
      <c r="NBD30" s="21"/>
      <c r="NBE30" s="21"/>
      <c r="NBF30" s="21"/>
      <c r="NBG30" s="21"/>
      <c r="NBH30" s="21"/>
      <c r="NBI30" s="21"/>
      <c r="NBJ30" s="21"/>
      <c r="NBK30" s="21"/>
      <c r="NBL30" s="21"/>
      <c r="NBM30" s="21"/>
      <c r="NBN30" s="21"/>
      <c r="NBO30" s="21"/>
      <c r="NBP30" s="21"/>
      <c r="NBQ30" s="21"/>
      <c r="NBR30" s="21"/>
      <c r="NBS30" s="21"/>
      <c r="NBT30" s="21"/>
      <c r="NBU30" s="21"/>
      <c r="NBV30" s="21"/>
      <c r="NBW30" s="21"/>
      <c r="NBX30" s="21"/>
      <c r="NBY30" s="21"/>
      <c r="NBZ30" s="21"/>
      <c r="NCA30" s="21"/>
      <c r="NCB30" s="21"/>
      <c r="NCC30" s="21"/>
      <c r="NCD30" s="21"/>
      <c r="NCE30" s="21"/>
      <c r="NCF30" s="21"/>
      <c r="NCG30" s="21"/>
      <c r="NCH30" s="21"/>
      <c r="NCI30" s="21"/>
      <c r="NCJ30" s="21"/>
      <c r="NCK30" s="21"/>
      <c r="NCL30" s="21"/>
      <c r="NCM30" s="21"/>
      <c r="NCN30" s="21"/>
      <c r="NCO30" s="21"/>
      <c r="NCP30" s="21"/>
      <c r="NCQ30" s="21"/>
      <c r="NCR30" s="21"/>
      <c r="NCS30" s="21"/>
      <c r="NCT30" s="21"/>
      <c r="NCU30" s="21"/>
      <c r="NCV30" s="21"/>
      <c r="NCW30" s="21"/>
      <c r="NCX30" s="21"/>
      <c r="NCY30" s="21"/>
      <c r="NCZ30" s="21"/>
      <c r="NDA30" s="21"/>
      <c r="NDB30" s="21"/>
      <c r="NDC30" s="21"/>
      <c r="NDD30" s="21"/>
      <c r="NDE30" s="21"/>
      <c r="NDF30" s="21"/>
      <c r="NDG30" s="21"/>
      <c r="NDH30" s="21"/>
      <c r="NDI30" s="21"/>
      <c r="NDJ30" s="21"/>
      <c r="NDK30" s="21"/>
      <c r="NDL30" s="21"/>
      <c r="NDM30" s="21"/>
      <c r="NDN30" s="21"/>
      <c r="NDO30" s="21"/>
      <c r="NDP30" s="21"/>
      <c r="NDQ30" s="21"/>
      <c r="NDR30" s="21"/>
      <c r="NDS30" s="21"/>
      <c r="NDT30" s="21"/>
      <c r="NDU30" s="21"/>
      <c r="NDV30" s="21"/>
      <c r="NDW30" s="21"/>
      <c r="NDX30" s="21"/>
      <c r="NDY30" s="21"/>
      <c r="NDZ30" s="21"/>
      <c r="NEA30" s="21"/>
      <c r="NEB30" s="21"/>
      <c r="NEC30" s="21"/>
      <c r="NED30" s="21"/>
      <c r="NEE30" s="21"/>
      <c r="NEF30" s="21"/>
      <c r="NEG30" s="21"/>
      <c r="NEH30" s="21"/>
      <c r="NEI30" s="21"/>
      <c r="NEJ30" s="21"/>
      <c r="NEK30" s="21"/>
      <c r="NEL30" s="21"/>
      <c r="NEM30" s="21"/>
      <c r="NEN30" s="21"/>
      <c r="NEO30" s="21"/>
      <c r="NEP30" s="21"/>
      <c r="NEQ30" s="21"/>
      <c r="NER30" s="21"/>
      <c r="NES30" s="21"/>
      <c r="NET30" s="21"/>
      <c r="NEU30" s="21"/>
      <c r="NEV30" s="21"/>
      <c r="NEW30" s="21"/>
      <c r="NEX30" s="21"/>
      <c r="NEY30" s="21"/>
      <c r="NEZ30" s="21"/>
      <c r="NFA30" s="21"/>
      <c r="NFB30" s="21"/>
      <c r="NFC30" s="21"/>
      <c r="NFD30" s="21"/>
      <c r="NFE30" s="21"/>
      <c r="NFF30" s="21"/>
      <c r="NFG30" s="21"/>
      <c r="NFH30" s="21"/>
      <c r="NFI30" s="21"/>
      <c r="NFJ30" s="21"/>
      <c r="NFK30" s="21"/>
      <c r="NFL30" s="21"/>
      <c r="NFM30" s="21"/>
      <c r="NFN30" s="21"/>
      <c r="NFO30" s="21"/>
      <c r="NFP30" s="21"/>
      <c r="NFQ30" s="21"/>
      <c r="NFR30" s="21"/>
      <c r="NFS30" s="21"/>
      <c r="NFT30" s="21"/>
      <c r="NFU30" s="21"/>
      <c r="NFV30" s="21"/>
      <c r="NFW30" s="21"/>
      <c r="NFX30" s="21"/>
      <c r="NFY30" s="21"/>
      <c r="NFZ30" s="21"/>
      <c r="NGA30" s="21"/>
      <c r="NGB30" s="21"/>
      <c r="NGC30" s="21"/>
      <c r="NGD30" s="21"/>
      <c r="NGE30" s="21"/>
      <c r="NGF30" s="21"/>
      <c r="NGG30" s="21"/>
      <c r="NGH30" s="21"/>
      <c r="NGI30" s="21"/>
      <c r="NGJ30" s="21"/>
      <c r="NGK30" s="21"/>
      <c r="NGL30" s="21"/>
      <c r="NGM30" s="21"/>
      <c r="NGN30" s="21"/>
      <c r="NGO30" s="21"/>
      <c r="NGP30" s="21"/>
      <c r="NGQ30" s="21"/>
      <c r="NGR30" s="21"/>
      <c r="NGS30" s="21"/>
      <c r="NGT30" s="21"/>
      <c r="NGU30" s="21"/>
      <c r="NGV30" s="21"/>
      <c r="NGW30" s="21"/>
      <c r="NGX30" s="21"/>
      <c r="NGY30" s="21"/>
      <c r="NGZ30" s="21"/>
      <c r="NHA30" s="21"/>
      <c r="NHB30" s="21"/>
      <c r="NHC30" s="21"/>
      <c r="NHD30" s="21"/>
      <c r="NHE30" s="21"/>
      <c r="NHF30" s="21"/>
      <c r="NHG30" s="21"/>
      <c r="NHH30" s="21"/>
      <c r="NHI30" s="21"/>
      <c r="NHJ30" s="21"/>
      <c r="NHK30" s="21"/>
      <c r="NHL30" s="21"/>
      <c r="NHM30" s="21"/>
      <c r="NHN30" s="21"/>
      <c r="NHO30" s="21"/>
      <c r="NHP30" s="21"/>
      <c r="NHQ30" s="21"/>
      <c r="NHR30" s="21"/>
      <c r="NHS30" s="21"/>
      <c r="NHT30" s="21"/>
      <c r="NHU30" s="21"/>
      <c r="NHV30" s="21"/>
      <c r="NHW30" s="21"/>
      <c r="NHX30" s="21"/>
      <c r="NHY30" s="21"/>
      <c r="NHZ30" s="21"/>
      <c r="NIA30" s="21"/>
      <c r="NIB30" s="21"/>
      <c r="NIC30" s="21"/>
      <c r="NID30" s="21"/>
      <c r="NIE30" s="21"/>
      <c r="NIF30" s="21"/>
      <c r="NIG30" s="21"/>
      <c r="NIH30" s="21"/>
      <c r="NII30" s="21"/>
      <c r="NIJ30" s="21"/>
      <c r="NIK30" s="21"/>
      <c r="NIL30" s="21"/>
      <c r="NIM30" s="21"/>
      <c r="NIN30" s="21"/>
      <c r="NIO30" s="21"/>
      <c r="NIP30" s="21"/>
      <c r="NIQ30" s="21"/>
      <c r="NIR30" s="21"/>
      <c r="NIS30" s="21"/>
      <c r="NIT30" s="21"/>
      <c r="NIU30" s="21"/>
      <c r="NIV30" s="21"/>
      <c r="NIW30" s="21"/>
      <c r="NIX30" s="21"/>
      <c r="NIY30" s="21"/>
      <c r="NIZ30" s="21"/>
      <c r="NJA30" s="21"/>
      <c r="NJB30" s="21"/>
      <c r="NJC30" s="21"/>
      <c r="NJD30" s="21"/>
      <c r="NJE30" s="21"/>
      <c r="NJF30" s="21"/>
      <c r="NJG30" s="21"/>
      <c r="NJH30" s="21"/>
      <c r="NJI30" s="21"/>
      <c r="NJJ30" s="21"/>
      <c r="NJK30" s="21"/>
      <c r="NJL30" s="21"/>
      <c r="NJM30" s="21"/>
      <c r="NJN30" s="21"/>
      <c r="NJO30" s="21"/>
      <c r="NJP30" s="21"/>
      <c r="NJQ30" s="21"/>
      <c r="NJR30" s="21"/>
      <c r="NJS30" s="21"/>
      <c r="NJT30" s="21"/>
      <c r="NJU30" s="21"/>
      <c r="NJV30" s="21"/>
      <c r="NJW30" s="21"/>
      <c r="NJX30" s="21"/>
      <c r="NJY30" s="21"/>
      <c r="NJZ30" s="21"/>
      <c r="NKA30" s="21"/>
      <c r="NKB30" s="21"/>
      <c r="NKC30" s="21"/>
      <c r="NKD30" s="21"/>
      <c r="NKE30" s="21"/>
      <c r="NKF30" s="21"/>
      <c r="NKG30" s="21"/>
      <c r="NKH30" s="21"/>
      <c r="NKI30" s="21"/>
      <c r="NKJ30" s="21"/>
      <c r="NKK30" s="21"/>
      <c r="NKL30" s="21"/>
      <c r="NKM30" s="21"/>
      <c r="NKN30" s="21"/>
      <c r="NKO30" s="21"/>
      <c r="NKP30" s="21"/>
      <c r="NKQ30" s="21"/>
      <c r="NKR30" s="21"/>
      <c r="NKS30" s="21"/>
      <c r="NKT30" s="21"/>
      <c r="NKU30" s="21"/>
      <c r="NKV30" s="21"/>
      <c r="NKW30" s="21"/>
      <c r="NKX30" s="21"/>
      <c r="NKY30" s="21"/>
      <c r="NKZ30" s="21"/>
      <c r="NLA30" s="21"/>
      <c r="NLB30" s="21"/>
      <c r="NLC30" s="21"/>
      <c r="NLD30" s="21"/>
      <c r="NLE30" s="21"/>
      <c r="NLF30" s="21"/>
      <c r="NLG30" s="21"/>
      <c r="NLH30" s="21"/>
      <c r="NLI30" s="21"/>
      <c r="NLJ30" s="21"/>
      <c r="NLK30" s="21"/>
      <c r="NLL30" s="21"/>
      <c r="NLM30" s="21"/>
      <c r="NLN30" s="21"/>
      <c r="NLO30" s="21"/>
      <c r="NLP30" s="21"/>
      <c r="NLQ30" s="21"/>
      <c r="NLR30" s="21"/>
      <c r="NLS30" s="21"/>
      <c r="NLT30" s="21"/>
      <c r="NLU30" s="21"/>
      <c r="NLV30" s="21"/>
      <c r="NLW30" s="21"/>
      <c r="NLX30" s="21"/>
      <c r="NLY30" s="21"/>
      <c r="NLZ30" s="21"/>
      <c r="NMA30" s="21"/>
      <c r="NMB30" s="21"/>
      <c r="NMC30" s="21"/>
      <c r="NMD30" s="21"/>
      <c r="NME30" s="21"/>
      <c r="NMF30" s="21"/>
      <c r="NMG30" s="21"/>
      <c r="NMH30" s="21"/>
      <c r="NMI30" s="21"/>
      <c r="NMJ30" s="21"/>
      <c r="NMK30" s="21"/>
      <c r="NML30" s="21"/>
      <c r="NMM30" s="21"/>
      <c r="NMN30" s="21"/>
      <c r="NMO30" s="21"/>
      <c r="NMP30" s="21"/>
      <c r="NMQ30" s="21"/>
      <c r="NMR30" s="21"/>
      <c r="NMS30" s="21"/>
      <c r="NMT30" s="21"/>
      <c r="NMU30" s="21"/>
      <c r="NMV30" s="21"/>
      <c r="NMW30" s="21"/>
      <c r="NMX30" s="21"/>
      <c r="NMY30" s="21"/>
      <c r="NMZ30" s="21"/>
      <c r="NNA30" s="21"/>
      <c r="NNB30" s="21"/>
      <c r="NNC30" s="21"/>
      <c r="NND30" s="21"/>
      <c r="NNE30" s="21"/>
      <c r="NNF30" s="21"/>
      <c r="NNG30" s="21"/>
      <c r="NNH30" s="21"/>
      <c r="NNI30" s="21"/>
      <c r="NNJ30" s="21"/>
      <c r="NNK30" s="21"/>
      <c r="NNL30" s="21"/>
      <c r="NNM30" s="21"/>
      <c r="NNN30" s="21"/>
      <c r="NNO30" s="21"/>
      <c r="NNP30" s="21"/>
      <c r="NNQ30" s="21"/>
      <c r="NNR30" s="21"/>
      <c r="NNS30" s="21"/>
      <c r="NNT30" s="21"/>
      <c r="NNU30" s="21"/>
      <c r="NNV30" s="21"/>
      <c r="NNW30" s="21"/>
      <c r="NNX30" s="21"/>
      <c r="NNY30" s="21"/>
      <c r="NNZ30" s="21"/>
      <c r="NOA30" s="21"/>
      <c r="NOB30" s="21"/>
      <c r="NOC30" s="21"/>
      <c r="NOD30" s="21"/>
      <c r="NOE30" s="21"/>
      <c r="NOF30" s="21"/>
      <c r="NOG30" s="21"/>
      <c r="NOH30" s="21"/>
      <c r="NOI30" s="21"/>
      <c r="NOJ30" s="21"/>
      <c r="NOK30" s="21"/>
      <c r="NOL30" s="21"/>
      <c r="NOM30" s="21"/>
      <c r="NON30" s="21"/>
      <c r="NOO30" s="21"/>
      <c r="NOP30" s="21"/>
      <c r="NOQ30" s="21"/>
      <c r="NOR30" s="21"/>
      <c r="NOS30" s="21"/>
      <c r="NOT30" s="21"/>
      <c r="NOU30" s="21"/>
      <c r="NOV30" s="21"/>
      <c r="NOW30" s="21"/>
      <c r="NOX30" s="21"/>
      <c r="NOY30" s="21"/>
      <c r="NOZ30" s="21"/>
      <c r="NPA30" s="21"/>
      <c r="NPB30" s="21"/>
      <c r="NPC30" s="21"/>
      <c r="NPD30" s="21"/>
      <c r="NPE30" s="21"/>
      <c r="NPF30" s="21"/>
      <c r="NPG30" s="21"/>
      <c r="NPH30" s="21"/>
      <c r="NPI30" s="21"/>
      <c r="NPJ30" s="21"/>
      <c r="NPK30" s="21"/>
      <c r="NPL30" s="21"/>
      <c r="NPM30" s="21"/>
      <c r="NPN30" s="21"/>
      <c r="NPO30" s="21"/>
      <c r="NPP30" s="21"/>
      <c r="NPQ30" s="21"/>
      <c r="NPR30" s="21"/>
      <c r="NPS30" s="21"/>
      <c r="NPT30" s="21"/>
      <c r="NPU30" s="21"/>
      <c r="NPV30" s="21"/>
      <c r="NPW30" s="21"/>
      <c r="NPX30" s="21"/>
      <c r="NPY30" s="21"/>
      <c r="NPZ30" s="21"/>
      <c r="NQA30" s="21"/>
      <c r="NQB30" s="21"/>
      <c r="NQC30" s="21"/>
      <c r="NQD30" s="21"/>
      <c r="NQE30" s="21"/>
      <c r="NQF30" s="21"/>
      <c r="NQG30" s="21"/>
      <c r="NQH30" s="21"/>
      <c r="NQI30" s="21"/>
      <c r="NQJ30" s="21"/>
      <c r="NQK30" s="21"/>
      <c r="NQL30" s="21"/>
      <c r="NQM30" s="21"/>
      <c r="NQN30" s="21"/>
      <c r="NQO30" s="21"/>
      <c r="NQP30" s="21"/>
      <c r="NQQ30" s="21"/>
      <c r="NQR30" s="21"/>
      <c r="NQS30" s="21"/>
      <c r="NQT30" s="21"/>
      <c r="NQU30" s="21"/>
      <c r="NQV30" s="21"/>
      <c r="NQW30" s="21"/>
      <c r="NQX30" s="21"/>
      <c r="NQY30" s="21"/>
      <c r="NQZ30" s="21"/>
      <c r="NRA30" s="21"/>
      <c r="NRB30" s="21"/>
      <c r="NRC30" s="21"/>
      <c r="NRD30" s="21"/>
      <c r="NRE30" s="21"/>
      <c r="NRF30" s="21"/>
      <c r="NRG30" s="21"/>
      <c r="NRH30" s="21"/>
      <c r="NRI30" s="21"/>
      <c r="NRJ30" s="21"/>
      <c r="NRK30" s="21"/>
      <c r="NRL30" s="21"/>
      <c r="NRM30" s="21"/>
      <c r="NRN30" s="21"/>
      <c r="NRO30" s="21"/>
      <c r="NRP30" s="21"/>
      <c r="NRQ30" s="21"/>
      <c r="NRR30" s="21"/>
      <c r="NRS30" s="21"/>
      <c r="NRT30" s="21"/>
      <c r="NRU30" s="21"/>
      <c r="NRV30" s="21"/>
      <c r="NRW30" s="21"/>
      <c r="NRX30" s="21"/>
      <c r="NRY30" s="21"/>
      <c r="NRZ30" s="21"/>
      <c r="NSA30" s="21"/>
      <c r="NSB30" s="21"/>
      <c r="NSC30" s="21"/>
      <c r="NSD30" s="21"/>
      <c r="NSE30" s="21"/>
      <c r="NSF30" s="21"/>
      <c r="NSG30" s="21"/>
      <c r="NSH30" s="21"/>
      <c r="NSI30" s="21"/>
      <c r="NSJ30" s="21"/>
      <c r="NSK30" s="21"/>
      <c r="NSL30" s="21"/>
      <c r="NSM30" s="21"/>
      <c r="NSN30" s="21"/>
      <c r="NSO30" s="21"/>
      <c r="NSP30" s="21"/>
      <c r="NSQ30" s="21"/>
      <c r="NSR30" s="21"/>
      <c r="NSS30" s="21"/>
      <c r="NST30" s="21"/>
      <c r="NSU30" s="21"/>
      <c r="NSV30" s="21"/>
      <c r="NSW30" s="21"/>
      <c r="NSX30" s="21"/>
      <c r="NSY30" s="21"/>
      <c r="NSZ30" s="21"/>
      <c r="NTA30" s="21"/>
      <c r="NTB30" s="21"/>
      <c r="NTC30" s="21"/>
      <c r="NTD30" s="21"/>
      <c r="NTE30" s="21"/>
      <c r="NTF30" s="21"/>
      <c r="NTG30" s="21"/>
      <c r="NTH30" s="21"/>
      <c r="NTI30" s="21"/>
      <c r="NTJ30" s="21"/>
      <c r="NTK30" s="21"/>
      <c r="NTL30" s="21"/>
      <c r="NTM30" s="21"/>
      <c r="NTN30" s="21"/>
      <c r="NTO30" s="21"/>
      <c r="NTP30" s="21"/>
      <c r="NTQ30" s="21"/>
      <c r="NTR30" s="21"/>
      <c r="NTS30" s="21"/>
      <c r="NTT30" s="21"/>
      <c r="NTU30" s="21"/>
      <c r="NTV30" s="21"/>
      <c r="NTW30" s="21"/>
      <c r="NTX30" s="21"/>
      <c r="NTY30" s="21"/>
      <c r="NTZ30" s="21"/>
      <c r="NUA30" s="21"/>
      <c r="NUB30" s="21"/>
      <c r="NUC30" s="21"/>
      <c r="NUD30" s="21"/>
      <c r="NUE30" s="21"/>
      <c r="NUF30" s="21"/>
      <c r="NUG30" s="21"/>
      <c r="NUH30" s="21"/>
      <c r="NUI30" s="21"/>
      <c r="NUJ30" s="21"/>
      <c r="NUK30" s="21"/>
      <c r="NUL30" s="21"/>
      <c r="NUM30" s="21"/>
      <c r="NUN30" s="21"/>
      <c r="NUO30" s="21"/>
      <c r="NUP30" s="21"/>
      <c r="NUQ30" s="21"/>
      <c r="NUR30" s="21"/>
      <c r="NUS30" s="21"/>
      <c r="NUT30" s="21"/>
      <c r="NUU30" s="21"/>
      <c r="NUV30" s="21"/>
      <c r="NUW30" s="21"/>
      <c r="NUX30" s="21"/>
      <c r="NUY30" s="21"/>
      <c r="NUZ30" s="21"/>
      <c r="NVA30" s="21"/>
      <c r="NVB30" s="21"/>
      <c r="NVC30" s="21"/>
      <c r="NVD30" s="21"/>
      <c r="NVE30" s="21"/>
      <c r="NVF30" s="21"/>
      <c r="NVG30" s="21"/>
      <c r="NVH30" s="21"/>
      <c r="NVI30" s="21"/>
      <c r="NVJ30" s="21"/>
      <c r="NVK30" s="21"/>
      <c r="NVL30" s="21"/>
      <c r="NVM30" s="21"/>
      <c r="NVN30" s="21"/>
      <c r="NVO30" s="21"/>
      <c r="NVP30" s="21"/>
      <c r="NVQ30" s="21"/>
      <c r="NVR30" s="21"/>
      <c r="NVS30" s="21"/>
      <c r="NVT30" s="21"/>
      <c r="NVU30" s="21"/>
      <c r="NVV30" s="21"/>
      <c r="NVW30" s="21"/>
      <c r="NVX30" s="21"/>
      <c r="NVY30" s="21"/>
      <c r="NVZ30" s="21"/>
      <c r="NWA30" s="21"/>
      <c r="NWB30" s="21"/>
      <c r="NWC30" s="21"/>
      <c r="NWD30" s="21"/>
      <c r="NWE30" s="21"/>
      <c r="NWF30" s="21"/>
      <c r="NWG30" s="21"/>
      <c r="NWH30" s="21"/>
      <c r="NWI30" s="21"/>
      <c r="NWJ30" s="21"/>
      <c r="NWK30" s="21"/>
      <c r="NWL30" s="21"/>
      <c r="NWM30" s="21"/>
      <c r="NWN30" s="21"/>
      <c r="NWO30" s="21"/>
      <c r="NWP30" s="21"/>
      <c r="NWQ30" s="21"/>
      <c r="NWR30" s="21"/>
      <c r="NWS30" s="21"/>
      <c r="NWT30" s="21"/>
      <c r="NWU30" s="21"/>
      <c r="NWV30" s="21"/>
      <c r="NWW30" s="21"/>
      <c r="NWX30" s="21"/>
      <c r="NWY30" s="21"/>
      <c r="NWZ30" s="21"/>
      <c r="NXA30" s="21"/>
      <c r="NXB30" s="21"/>
      <c r="NXC30" s="21"/>
      <c r="NXD30" s="21"/>
      <c r="NXE30" s="21"/>
      <c r="NXF30" s="21"/>
      <c r="NXG30" s="21"/>
      <c r="NXH30" s="21"/>
      <c r="NXI30" s="21"/>
      <c r="NXJ30" s="21"/>
      <c r="NXK30" s="21"/>
      <c r="NXL30" s="21"/>
      <c r="NXM30" s="21"/>
      <c r="NXN30" s="21"/>
      <c r="NXO30" s="21"/>
      <c r="NXP30" s="21"/>
      <c r="NXQ30" s="21"/>
      <c r="NXR30" s="21"/>
      <c r="NXS30" s="21"/>
      <c r="NXT30" s="21"/>
      <c r="NXU30" s="21"/>
      <c r="NXV30" s="21"/>
      <c r="NXW30" s="21"/>
      <c r="NXX30" s="21"/>
      <c r="NXY30" s="21"/>
      <c r="NXZ30" s="21"/>
      <c r="NYA30" s="21"/>
      <c r="NYB30" s="21"/>
      <c r="NYC30" s="21"/>
      <c r="NYD30" s="21"/>
      <c r="NYE30" s="21"/>
      <c r="NYF30" s="21"/>
      <c r="NYG30" s="21"/>
      <c r="NYH30" s="21"/>
      <c r="NYI30" s="21"/>
      <c r="NYJ30" s="21"/>
      <c r="NYK30" s="21"/>
      <c r="NYL30" s="21"/>
      <c r="NYM30" s="21"/>
      <c r="NYN30" s="21"/>
      <c r="NYO30" s="21"/>
      <c r="NYP30" s="21"/>
      <c r="NYQ30" s="21"/>
      <c r="NYR30" s="21"/>
      <c r="NYS30" s="21"/>
      <c r="NYT30" s="21"/>
      <c r="NYU30" s="21"/>
      <c r="NYV30" s="21"/>
      <c r="NYW30" s="21"/>
      <c r="NYX30" s="21"/>
      <c r="NYY30" s="21"/>
      <c r="NYZ30" s="21"/>
      <c r="NZA30" s="21"/>
      <c r="NZB30" s="21"/>
      <c r="NZC30" s="21"/>
      <c r="NZD30" s="21"/>
      <c r="NZE30" s="21"/>
      <c r="NZF30" s="21"/>
      <c r="NZG30" s="21"/>
      <c r="NZH30" s="21"/>
      <c r="NZI30" s="21"/>
      <c r="NZJ30" s="21"/>
      <c r="NZK30" s="21"/>
      <c r="NZL30" s="21"/>
      <c r="NZM30" s="21"/>
      <c r="NZN30" s="21"/>
      <c r="NZO30" s="21"/>
      <c r="NZP30" s="21"/>
      <c r="NZQ30" s="21"/>
      <c r="NZR30" s="21"/>
      <c r="NZS30" s="21"/>
      <c r="NZT30" s="21"/>
      <c r="NZU30" s="21"/>
      <c r="NZV30" s="21"/>
      <c r="NZW30" s="21"/>
      <c r="NZX30" s="21"/>
      <c r="NZY30" s="21"/>
      <c r="NZZ30" s="21"/>
      <c r="OAA30" s="21"/>
      <c r="OAB30" s="21"/>
      <c r="OAC30" s="21"/>
      <c r="OAD30" s="21"/>
      <c r="OAE30" s="21"/>
      <c r="OAF30" s="21"/>
      <c r="OAG30" s="21"/>
      <c r="OAH30" s="21"/>
      <c r="OAI30" s="21"/>
      <c r="OAJ30" s="21"/>
      <c r="OAK30" s="21"/>
      <c r="OAL30" s="21"/>
      <c r="OAM30" s="21"/>
      <c r="OAN30" s="21"/>
      <c r="OAO30" s="21"/>
      <c r="OAP30" s="21"/>
      <c r="OAQ30" s="21"/>
      <c r="OAR30" s="21"/>
      <c r="OAS30" s="21"/>
      <c r="OAT30" s="21"/>
      <c r="OAU30" s="21"/>
      <c r="OAV30" s="21"/>
      <c r="OAW30" s="21"/>
      <c r="OAX30" s="21"/>
      <c r="OAY30" s="21"/>
      <c r="OAZ30" s="21"/>
      <c r="OBA30" s="21"/>
      <c r="OBB30" s="21"/>
      <c r="OBC30" s="21"/>
      <c r="OBD30" s="21"/>
      <c r="OBE30" s="21"/>
      <c r="OBF30" s="21"/>
      <c r="OBG30" s="21"/>
      <c r="OBH30" s="21"/>
      <c r="OBI30" s="21"/>
      <c r="OBJ30" s="21"/>
      <c r="OBK30" s="21"/>
      <c r="OBL30" s="21"/>
      <c r="OBM30" s="21"/>
      <c r="OBN30" s="21"/>
      <c r="OBO30" s="21"/>
      <c r="OBP30" s="21"/>
      <c r="OBQ30" s="21"/>
      <c r="OBR30" s="21"/>
      <c r="OBS30" s="21"/>
      <c r="OBT30" s="21"/>
      <c r="OBU30" s="21"/>
      <c r="OBV30" s="21"/>
      <c r="OBW30" s="21"/>
      <c r="OBX30" s="21"/>
      <c r="OBY30" s="21"/>
      <c r="OBZ30" s="21"/>
      <c r="OCA30" s="21"/>
      <c r="OCB30" s="21"/>
      <c r="OCC30" s="21"/>
      <c r="OCD30" s="21"/>
      <c r="OCE30" s="21"/>
      <c r="OCF30" s="21"/>
      <c r="OCG30" s="21"/>
      <c r="OCH30" s="21"/>
      <c r="OCI30" s="21"/>
      <c r="OCJ30" s="21"/>
      <c r="OCK30" s="21"/>
      <c r="OCL30" s="21"/>
      <c r="OCM30" s="21"/>
      <c r="OCN30" s="21"/>
      <c r="OCO30" s="21"/>
      <c r="OCP30" s="21"/>
      <c r="OCQ30" s="21"/>
      <c r="OCR30" s="21"/>
      <c r="OCS30" s="21"/>
      <c r="OCT30" s="21"/>
      <c r="OCU30" s="21"/>
      <c r="OCV30" s="21"/>
      <c r="OCW30" s="21"/>
      <c r="OCX30" s="21"/>
      <c r="OCY30" s="21"/>
      <c r="OCZ30" s="21"/>
      <c r="ODA30" s="21"/>
      <c r="ODB30" s="21"/>
      <c r="ODC30" s="21"/>
      <c r="ODD30" s="21"/>
      <c r="ODE30" s="21"/>
      <c r="ODF30" s="21"/>
      <c r="ODG30" s="21"/>
      <c r="ODH30" s="21"/>
      <c r="ODI30" s="21"/>
      <c r="ODJ30" s="21"/>
      <c r="ODK30" s="21"/>
      <c r="ODL30" s="21"/>
      <c r="ODM30" s="21"/>
      <c r="ODN30" s="21"/>
      <c r="ODO30" s="21"/>
      <c r="ODP30" s="21"/>
      <c r="ODQ30" s="21"/>
      <c r="ODR30" s="21"/>
      <c r="ODS30" s="21"/>
      <c r="ODT30" s="21"/>
      <c r="ODU30" s="21"/>
      <c r="ODV30" s="21"/>
      <c r="ODW30" s="21"/>
      <c r="ODX30" s="21"/>
      <c r="ODY30" s="21"/>
      <c r="ODZ30" s="21"/>
      <c r="OEA30" s="21"/>
      <c r="OEB30" s="21"/>
      <c r="OEC30" s="21"/>
      <c r="OED30" s="21"/>
      <c r="OEE30" s="21"/>
      <c r="OEF30" s="21"/>
      <c r="OEG30" s="21"/>
      <c r="OEH30" s="21"/>
      <c r="OEI30" s="21"/>
      <c r="OEJ30" s="21"/>
      <c r="OEK30" s="21"/>
      <c r="OEL30" s="21"/>
      <c r="OEM30" s="21"/>
      <c r="OEN30" s="21"/>
      <c r="OEO30" s="21"/>
      <c r="OEP30" s="21"/>
      <c r="OEQ30" s="21"/>
      <c r="OER30" s="21"/>
      <c r="OES30" s="21"/>
      <c r="OET30" s="21"/>
      <c r="OEU30" s="21"/>
      <c r="OEV30" s="21"/>
      <c r="OEW30" s="21"/>
      <c r="OEX30" s="21"/>
      <c r="OEY30" s="21"/>
      <c r="OEZ30" s="21"/>
      <c r="OFA30" s="21"/>
      <c r="OFB30" s="21"/>
      <c r="OFC30" s="21"/>
      <c r="OFD30" s="21"/>
      <c r="OFE30" s="21"/>
      <c r="OFF30" s="21"/>
      <c r="OFG30" s="21"/>
      <c r="OFH30" s="21"/>
      <c r="OFI30" s="21"/>
      <c r="OFJ30" s="21"/>
      <c r="OFK30" s="21"/>
      <c r="OFL30" s="21"/>
      <c r="OFM30" s="21"/>
      <c r="OFN30" s="21"/>
      <c r="OFO30" s="21"/>
      <c r="OFP30" s="21"/>
      <c r="OFQ30" s="21"/>
      <c r="OFR30" s="21"/>
      <c r="OFS30" s="21"/>
      <c r="OFT30" s="21"/>
      <c r="OFU30" s="21"/>
      <c r="OFV30" s="21"/>
      <c r="OFW30" s="21"/>
      <c r="OFX30" s="21"/>
      <c r="OFY30" s="21"/>
      <c r="OFZ30" s="21"/>
      <c r="OGA30" s="21"/>
      <c r="OGB30" s="21"/>
      <c r="OGC30" s="21"/>
      <c r="OGD30" s="21"/>
      <c r="OGE30" s="21"/>
      <c r="OGF30" s="21"/>
      <c r="OGG30" s="21"/>
      <c r="OGH30" s="21"/>
      <c r="OGI30" s="21"/>
      <c r="OGJ30" s="21"/>
      <c r="OGK30" s="21"/>
      <c r="OGL30" s="21"/>
      <c r="OGM30" s="21"/>
      <c r="OGN30" s="21"/>
      <c r="OGO30" s="21"/>
      <c r="OGP30" s="21"/>
      <c r="OGQ30" s="21"/>
      <c r="OGR30" s="21"/>
      <c r="OGS30" s="21"/>
      <c r="OGT30" s="21"/>
      <c r="OGU30" s="21"/>
      <c r="OGV30" s="21"/>
      <c r="OGW30" s="21"/>
      <c r="OGX30" s="21"/>
      <c r="OGY30" s="21"/>
      <c r="OGZ30" s="21"/>
      <c r="OHA30" s="21"/>
      <c r="OHB30" s="21"/>
      <c r="OHC30" s="21"/>
      <c r="OHD30" s="21"/>
      <c r="OHE30" s="21"/>
      <c r="OHF30" s="21"/>
      <c r="OHG30" s="21"/>
      <c r="OHH30" s="21"/>
      <c r="OHI30" s="21"/>
      <c r="OHJ30" s="21"/>
      <c r="OHK30" s="21"/>
      <c r="OHL30" s="21"/>
      <c r="OHM30" s="21"/>
      <c r="OHN30" s="21"/>
      <c r="OHO30" s="21"/>
      <c r="OHP30" s="21"/>
      <c r="OHQ30" s="21"/>
      <c r="OHR30" s="21"/>
      <c r="OHS30" s="21"/>
      <c r="OHT30" s="21"/>
      <c r="OHU30" s="21"/>
      <c r="OHV30" s="21"/>
      <c r="OHW30" s="21"/>
      <c r="OHX30" s="21"/>
      <c r="OHY30" s="21"/>
      <c r="OHZ30" s="21"/>
      <c r="OIA30" s="21"/>
      <c r="OIB30" s="21"/>
      <c r="OIC30" s="21"/>
      <c r="OID30" s="21"/>
      <c r="OIE30" s="21"/>
      <c r="OIF30" s="21"/>
      <c r="OIG30" s="21"/>
      <c r="OIH30" s="21"/>
      <c r="OII30" s="21"/>
      <c r="OIJ30" s="21"/>
      <c r="OIK30" s="21"/>
      <c r="OIL30" s="21"/>
      <c r="OIM30" s="21"/>
      <c r="OIN30" s="21"/>
      <c r="OIO30" s="21"/>
      <c r="OIP30" s="21"/>
      <c r="OIQ30" s="21"/>
      <c r="OIR30" s="21"/>
      <c r="OIS30" s="21"/>
      <c r="OIT30" s="21"/>
      <c r="OIU30" s="21"/>
      <c r="OIV30" s="21"/>
      <c r="OIW30" s="21"/>
      <c r="OIX30" s="21"/>
      <c r="OIY30" s="21"/>
      <c r="OIZ30" s="21"/>
      <c r="OJA30" s="21"/>
      <c r="OJB30" s="21"/>
      <c r="OJC30" s="21"/>
      <c r="OJD30" s="21"/>
      <c r="OJE30" s="21"/>
      <c r="OJF30" s="21"/>
      <c r="OJG30" s="21"/>
      <c r="OJH30" s="21"/>
      <c r="OJI30" s="21"/>
      <c r="OJJ30" s="21"/>
      <c r="OJK30" s="21"/>
      <c r="OJL30" s="21"/>
      <c r="OJM30" s="21"/>
      <c r="OJN30" s="21"/>
      <c r="OJO30" s="21"/>
      <c r="OJP30" s="21"/>
      <c r="OJQ30" s="21"/>
      <c r="OJR30" s="21"/>
      <c r="OJS30" s="21"/>
      <c r="OJT30" s="21"/>
      <c r="OJU30" s="21"/>
      <c r="OJV30" s="21"/>
      <c r="OJW30" s="21"/>
      <c r="OJX30" s="21"/>
      <c r="OJY30" s="21"/>
      <c r="OJZ30" s="21"/>
      <c r="OKA30" s="21"/>
      <c r="OKB30" s="21"/>
      <c r="OKC30" s="21"/>
      <c r="OKD30" s="21"/>
      <c r="OKE30" s="21"/>
      <c r="OKF30" s="21"/>
      <c r="OKG30" s="21"/>
      <c r="OKH30" s="21"/>
      <c r="OKI30" s="21"/>
      <c r="OKJ30" s="21"/>
      <c r="OKK30" s="21"/>
      <c r="OKL30" s="21"/>
      <c r="OKM30" s="21"/>
      <c r="OKN30" s="21"/>
      <c r="OKO30" s="21"/>
      <c r="OKP30" s="21"/>
      <c r="OKQ30" s="21"/>
      <c r="OKR30" s="21"/>
      <c r="OKS30" s="21"/>
      <c r="OKT30" s="21"/>
      <c r="OKU30" s="21"/>
      <c r="OKV30" s="21"/>
      <c r="OKW30" s="21"/>
      <c r="OKX30" s="21"/>
      <c r="OKY30" s="21"/>
      <c r="OKZ30" s="21"/>
      <c r="OLA30" s="21"/>
      <c r="OLB30" s="21"/>
      <c r="OLC30" s="21"/>
      <c r="OLD30" s="21"/>
      <c r="OLE30" s="21"/>
      <c r="OLF30" s="21"/>
      <c r="OLG30" s="21"/>
      <c r="OLH30" s="21"/>
      <c r="OLI30" s="21"/>
      <c r="OLJ30" s="21"/>
      <c r="OLK30" s="21"/>
      <c r="OLL30" s="21"/>
      <c r="OLM30" s="21"/>
      <c r="OLN30" s="21"/>
      <c r="OLO30" s="21"/>
      <c r="OLP30" s="21"/>
      <c r="OLQ30" s="21"/>
      <c r="OLR30" s="21"/>
      <c r="OLS30" s="21"/>
      <c r="OLT30" s="21"/>
      <c r="OLU30" s="21"/>
      <c r="OLV30" s="21"/>
      <c r="OLW30" s="21"/>
      <c r="OLX30" s="21"/>
      <c r="OLY30" s="21"/>
      <c r="OLZ30" s="21"/>
      <c r="OMA30" s="21"/>
      <c r="OMB30" s="21"/>
      <c r="OMC30" s="21"/>
      <c r="OMD30" s="21"/>
      <c r="OME30" s="21"/>
      <c r="OMF30" s="21"/>
      <c r="OMG30" s="21"/>
      <c r="OMH30" s="21"/>
      <c r="OMI30" s="21"/>
      <c r="OMJ30" s="21"/>
      <c r="OMK30" s="21"/>
      <c r="OML30" s="21"/>
      <c r="OMM30" s="21"/>
      <c r="OMN30" s="21"/>
      <c r="OMO30" s="21"/>
      <c r="OMP30" s="21"/>
      <c r="OMQ30" s="21"/>
      <c r="OMR30" s="21"/>
      <c r="OMS30" s="21"/>
      <c r="OMT30" s="21"/>
      <c r="OMU30" s="21"/>
      <c r="OMV30" s="21"/>
      <c r="OMW30" s="21"/>
      <c r="OMX30" s="21"/>
      <c r="OMY30" s="21"/>
      <c r="OMZ30" s="21"/>
      <c r="ONA30" s="21"/>
      <c r="ONB30" s="21"/>
      <c r="ONC30" s="21"/>
      <c r="OND30" s="21"/>
      <c r="ONE30" s="21"/>
      <c r="ONF30" s="21"/>
      <c r="ONG30" s="21"/>
      <c r="ONH30" s="21"/>
      <c r="ONI30" s="21"/>
      <c r="ONJ30" s="21"/>
      <c r="ONK30" s="21"/>
      <c r="ONL30" s="21"/>
      <c r="ONM30" s="21"/>
      <c r="ONN30" s="21"/>
      <c r="ONO30" s="21"/>
      <c r="ONP30" s="21"/>
      <c r="ONQ30" s="21"/>
      <c r="ONR30" s="21"/>
      <c r="ONS30" s="21"/>
      <c r="ONT30" s="21"/>
      <c r="ONU30" s="21"/>
      <c r="ONV30" s="21"/>
      <c r="ONW30" s="21"/>
      <c r="ONX30" s="21"/>
      <c r="ONY30" s="21"/>
      <c r="ONZ30" s="21"/>
      <c r="OOA30" s="21"/>
      <c r="OOB30" s="21"/>
      <c r="OOC30" s="21"/>
      <c r="OOD30" s="21"/>
      <c r="OOE30" s="21"/>
      <c r="OOF30" s="21"/>
      <c r="OOG30" s="21"/>
      <c r="OOH30" s="21"/>
      <c r="OOI30" s="21"/>
      <c r="OOJ30" s="21"/>
      <c r="OOK30" s="21"/>
      <c r="OOL30" s="21"/>
      <c r="OOM30" s="21"/>
      <c r="OON30" s="21"/>
      <c r="OOO30" s="21"/>
      <c r="OOP30" s="21"/>
      <c r="OOQ30" s="21"/>
      <c r="OOR30" s="21"/>
      <c r="OOS30" s="21"/>
      <c r="OOT30" s="21"/>
      <c r="OOU30" s="21"/>
      <c r="OOV30" s="21"/>
      <c r="OOW30" s="21"/>
      <c r="OOX30" s="21"/>
      <c r="OOY30" s="21"/>
      <c r="OOZ30" s="21"/>
      <c r="OPA30" s="21"/>
      <c r="OPB30" s="21"/>
      <c r="OPC30" s="21"/>
      <c r="OPD30" s="21"/>
      <c r="OPE30" s="21"/>
      <c r="OPF30" s="21"/>
      <c r="OPG30" s="21"/>
      <c r="OPH30" s="21"/>
      <c r="OPI30" s="21"/>
      <c r="OPJ30" s="21"/>
      <c r="OPK30" s="21"/>
      <c r="OPL30" s="21"/>
      <c r="OPM30" s="21"/>
      <c r="OPN30" s="21"/>
      <c r="OPO30" s="21"/>
      <c r="OPP30" s="21"/>
      <c r="OPQ30" s="21"/>
      <c r="OPR30" s="21"/>
      <c r="OPS30" s="21"/>
      <c r="OPT30" s="21"/>
      <c r="OPU30" s="21"/>
      <c r="OPV30" s="21"/>
      <c r="OPW30" s="21"/>
      <c r="OPX30" s="21"/>
      <c r="OPY30" s="21"/>
      <c r="OPZ30" s="21"/>
      <c r="OQA30" s="21"/>
      <c r="OQB30" s="21"/>
      <c r="OQC30" s="21"/>
      <c r="OQD30" s="21"/>
      <c r="OQE30" s="21"/>
      <c r="OQF30" s="21"/>
      <c r="OQG30" s="21"/>
      <c r="OQH30" s="21"/>
      <c r="OQI30" s="21"/>
      <c r="OQJ30" s="21"/>
      <c r="OQK30" s="21"/>
      <c r="OQL30" s="21"/>
      <c r="OQM30" s="21"/>
      <c r="OQN30" s="21"/>
      <c r="OQO30" s="21"/>
      <c r="OQP30" s="21"/>
      <c r="OQQ30" s="21"/>
      <c r="OQR30" s="21"/>
      <c r="OQS30" s="21"/>
      <c r="OQT30" s="21"/>
      <c r="OQU30" s="21"/>
      <c r="OQV30" s="21"/>
      <c r="OQW30" s="21"/>
      <c r="OQX30" s="21"/>
      <c r="OQY30" s="21"/>
      <c r="OQZ30" s="21"/>
      <c r="ORA30" s="21"/>
      <c r="ORB30" s="21"/>
      <c r="ORC30" s="21"/>
      <c r="ORD30" s="21"/>
      <c r="ORE30" s="21"/>
      <c r="ORF30" s="21"/>
      <c r="ORG30" s="21"/>
      <c r="ORH30" s="21"/>
      <c r="ORI30" s="21"/>
      <c r="ORJ30" s="21"/>
      <c r="ORK30" s="21"/>
      <c r="ORL30" s="21"/>
      <c r="ORM30" s="21"/>
      <c r="ORN30" s="21"/>
      <c r="ORO30" s="21"/>
      <c r="ORP30" s="21"/>
      <c r="ORQ30" s="21"/>
      <c r="ORR30" s="21"/>
      <c r="ORS30" s="21"/>
      <c r="ORT30" s="21"/>
      <c r="ORU30" s="21"/>
      <c r="ORV30" s="21"/>
      <c r="ORW30" s="21"/>
      <c r="ORX30" s="21"/>
      <c r="ORY30" s="21"/>
      <c r="ORZ30" s="21"/>
      <c r="OSA30" s="21"/>
      <c r="OSB30" s="21"/>
      <c r="OSC30" s="21"/>
      <c r="OSD30" s="21"/>
      <c r="OSE30" s="21"/>
      <c r="OSF30" s="21"/>
      <c r="OSG30" s="21"/>
      <c r="OSH30" s="21"/>
      <c r="OSI30" s="21"/>
      <c r="OSJ30" s="21"/>
      <c r="OSK30" s="21"/>
      <c r="OSL30" s="21"/>
      <c r="OSM30" s="21"/>
      <c r="OSN30" s="21"/>
      <c r="OSO30" s="21"/>
      <c r="OSP30" s="21"/>
      <c r="OSQ30" s="21"/>
      <c r="OSR30" s="21"/>
      <c r="OSS30" s="21"/>
      <c r="OST30" s="21"/>
      <c r="OSU30" s="21"/>
      <c r="OSV30" s="21"/>
      <c r="OSW30" s="21"/>
      <c r="OSX30" s="21"/>
      <c r="OSY30" s="21"/>
      <c r="OSZ30" s="21"/>
      <c r="OTA30" s="21"/>
      <c r="OTB30" s="21"/>
      <c r="OTC30" s="21"/>
      <c r="OTD30" s="21"/>
      <c r="OTE30" s="21"/>
      <c r="OTF30" s="21"/>
      <c r="OTG30" s="21"/>
      <c r="OTH30" s="21"/>
      <c r="OTI30" s="21"/>
      <c r="OTJ30" s="21"/>
      <c r="OTK30" s="21"/>
      <c r="OTL30" s="21"/>
      <c r="OTM30" s="21"/>
      <c r="OTN30" s="21"/>
      <c r="OTO30" s="21"/>
      <c r="OTP30" s="21"/>
      <c r="OTQ30" s="21"/>
      <c r="OTR30" s="21"/>
      <c r="OTS30" s="21"/>
      <c r="OTT30" s="21"/>
      <c r="OTU30" s="21"/>
      <c r="OTV30" s="21"/>
      <c r="OTW30" s="21"/>
      <c r="OTX30" s="21"/>
      <c r="OTY30" s="21"/>
      <c r="OTZ30" s="21"/>
      <c r="OUA30" s="21"/>
      <c r="OUB30" s="21"/>
      <c r="OUC30" s="21"/>
      <c r="OUD30" s="21"/>
      <c r="OUE30" s="21"/>
      <c r="OUF30" s="21"/>
      <c r="OUG30" s="21"/>
      <c r="OUH30" s="21"/>
      <c r="OUI30" s="21"/>
      <c r="OUJ30" s="21"/>
      <c r="OUK30" s="21"/>
      <c r="OUL30" s="21"/>
      <c r="OUM30" s="21"/>
      <c r="OUN30" s="21"/>
      <c r="OUO30" s="21"/>
      <c r="OUP30" s="21"/>
      <c r="OUQ30" s="21"/>
      <c r="OUR30" s="21"/>
      <c r="OUS30" s="21"/>
      <c r="OUT30" s="21"/>
      <c r="OUU30" s="21"/>
      <c r="OUV30" s="21"/>
      <c r="OUW30" s="21"/>
      <c r="OUX30" s="21"/>
      <c r="OUY30" s="21"/>
      <c r="OUZ30" s="21"/>
      <c r="OVA30" s="21"/>
      <c r="OVB30" s="21"/>
      <c r="OVC30" s="21"/>
      <c r="OVD30" s="21"/>
      <c r="OVE30" s="21"/>
      <c r="OVF30" s="21"/>
      <c r="OVG30" s="21"/>
      <c r="OVH30" s="21"/>
      <c r="OVI30" s="21"/>
      <c r="OVJ30" s="21"/>
      <c r="OVK30" s="21"/>
      <c r="OVL30" s="21"/>
      <c r="OVM30" s="21"/>
      <c r="OVN30" s="21"/>
      <c r="OVO30" s="21"/>
      <c r="OVP30" s="21"/>
      <c r="OVQ30" s="21"/>
      <c r="OVR30" s="21"/>
      <c r="OVS30" s="21"/>
      <c r="OVT30" s="21"/>
      <c r="OVU30" s="21"/>
      <c r="OVV30" s="21"/>
      <c r="OVW30" s="21"/>
      <c r="OVX30" s="21"/>
      <c r="OVY30" s="21"/>
      <c r="OVZ30" s="21"/>
      <c r="OWA30" s="21"/>
      <c r="OWB30" s="21"/>
      <c r="OWC30" s="21"/>
      <c r="OWD30" s="21"/>
      <c r="OWE30" s="21"/>
      <c r="OWF30" s="21"/>
      <c r="OWG30" s="21"/>
      <c r="OWH30" s="21"/>
      <c r="OWI30" s="21"/>
      <c r="OWJ30" s="21"/>
      <c r="OWK30" s="21"/>
      <c r="OWL30" s="21"/>
      <c r="OWM30" s="21"/>
      <c r="OWN30" s="21"/>
      <c r="OWO30" s="21"/>
      <c r="OWP30" s="21"/>
      <c r="OWQ30" s="21"/>
      <c r="OWR30" s="21"/>
      <c r="OWS30" s="21"/>
      <c r="OWT30" s="21"/>
      <c r="OWU30" s="21"/>
      <c r="OWV30" s="21"/>
      <c r="OWW30" s="21"/>
      <c r="OWX30" s="21"/>
      <c r="OWY30" s="21"/>
      <c r="OWZ30" s="21"/>
      <c r="OXA30" s="21"/>
      <c r="OXB30" s="21"/>
      <c r="OXC30" s="21"/>
      <c r="OXD30" s="21"/>
      <c r="OXE30" s="21"/>
      <c r="OXF30" s="21"/>
      <c r="OXG30" s="21"/>
      <c r="OXH30" s="21"/>
      <c r="OXI30" s="21"/>
      <c r="OXJ30" s="21"/>
      <c r="OXK30" s="21"/>
      <c r="OXL30" s="21"/>
      <c r="OXM30" s="21"/>
      <c r="OXN30" s="21"/>
      <c r="OXO30" s="21"/>
      <c r="OXP30" s="21"/>
      <c r="OXQ30" s="21"/>
      <c r="OXR30" s="21"/>
      <c r="OXS30" s="21"/>
      <c r="OXT30" s="21"/>
      <c r="OXU30" s="21"/>
      <c r="OXV30" s="21"/>
      <c r="OXW30" s="21"/>
      <c r="OXX30" s="21"/>
      <c r="OXY30" s="21"/>
      <c r="OXZ30" s="21"/>
      <c r="OYA30" s="21"/>
      <c r="OYB30" s="21"/>
      <c r="OYC30" s="21"/>
      <c r="OYD30" s="21"/>
      <c r="OYE30" s="21"/>
      <c r="OYF30" s="21"/>
      <c r="OYG30" s="21"/>
      <c r="OYH30" s="21"/>
      <c r="OYI30" s="21"/>
      <c r="OYJ30" s="21"/>
      <c r="OYK30" s="21"/>
      <c r="OYL30" s="21"/>
      <c r="OYM30" s="21"/>
      <c r="OYN30" s="21"/>
      <c r="OYO30" s="21"/>
      <c r="OYP30" s="21"/>
      <c r="OYQ30" s="21"/>
      <c r="OYR30" s="21"/>
      <c r="OYS30" s="21"/>
      <c r="OYT30" s="21"/>
      <c r="OYU30" s="21"/>
      <c r="OYV30" s="21"/>
      <c r="OYW30" s="21"/>
      <c r="OYX30" s="21"/>
      <c r="OYY30" s="21"/>
      <c r="OYZ30" s="21"/>
      <c r="OZA30" s="21"/>
      <c r="OZB30" s="21"/>
      <c r="OZC30" s="21"/>
      <c r="OZD30" s="21"/>
      <c r="OZE30" s="21"/>
      <c r="OZF30" s="21"/>
      <c r="OZG30" s="21"/>
      <c r="OZH30" s="21"/>
      <c r="OZI30" s="21"/>
      <c r="OZJ30" s="21"/>
      <c r="OZK30" s="21"/>
      <c r="OZL30" s="21"/>
      <c r="OZM30" s="21"/>
      <c r="OZN30" s="21"/>
      <c r="OZO30" s="21"/>
      <c r="OZP30" s="21"/>
      <c r="OZQ30" s="21"/>
      <c r="OZR30" s="21"/>
      <c r="OZS30" s="21"/>
      <c r="OZT30" s="21"/>
      <c r="OZU30" s="21"/>
      <c r="OZV30" s="21"/>
      <c r="OZW30" s="21"/>
      <c r="OZX30" s="21"/>
      <c r="OZY30" s="21"/>
      <c r="OZZ30" s="21"/>
      <c r="PAA30" s="21"/>
      <c r="PAB30" s="21"/>
      <c r="PAC30" s="21"/>
      <c r="PAD30" s="21"/>
      <c r="PAE30" s="21"/>
      <c r="PAF30" s="21"/>
      <c r="PAG30" s="21"/>
      <c r="PAH30" s="21"/>
      <c r="PAI30" s="21"/>
      <c r="PAJ30" s="21"/>
      <c r="PAK30" s="21"/>
      <c r="PAL30" s="21"/>
      <c r="PAM30" s="21"/>
      <c r="PAN30" s="21"/>
      <c r="PAO30" s="21"/>
      <c r="PAP30" s="21"/>
      <c r="PAQ30" s="21"/>
      <c r="PAR30" s="21"/>
      <c r="PAS30" s="21"/>
      <c r="PAT30" s="21"/>
      <c r="PAU30" s="21"/>
      <c r="PAV30" s="21"/>
      <c r="PAW30" s="21"/>
      <c r="PAX30" s="21"/>
      <c r="PAY30" s="21"/>
      <c r="PAZ30" s="21"/>
      <c r="PBA30" s="21"/>
      <c r="PBB30" s="21"/>
      <c r="PBC30" s="21"/>
      <c r="PBD30" s="21"/>
      <c r="PBE30" s="21"/>
      <c r="PBF30" s="21"/>
      <c r="PBG30" s="21"/>
      <c r="PBH30" s="21"/>
      <c r="PBI30" s="21"/>
      <c r="PBJ30" s="21"/>
      <c r="PBK30" s="21"/>
      <c r="PBL30" s="21"/>
      <c r="PBM30" s="21"/>
      <c r="PBN30" s="21"/>
      <c r="PBO30" s="21"/>
      <c r="PBP30" s="21"/>
      <c r="PBQ30" s="21"/>
      <c r="PBR30" s="21"/>
      <c r="PBS30" s="21"/>
      <c r="PBT30" s="21"/>
      <c r="PBU30" s="21"/>
      <c r="PBV30" s="21"/>
      <c r="PBW30" s="21"/>
      <c r="PBX30" s="21"/>
      <c r="PBY30" s="21"/>
      <c r="PBZ30" s="21"/>
      <c r="PCA30" s="21"/>
      <c r="PCB30" s="21"/>
      <c r="PCC30" s="21"/>
      <c r="PCD30" s="21"/>
      <c r="PCE30" s="21"/>
      <c r="PCF30" s="21"/>
      <c r="PCG30" s="21"/>
      <c r="PCH30" s="21"/>
      <c r="PCI30" s="21"/>
      <c r="PCJ30" s="21"/>
      <c r="PCK30" s="21"/>
      <c r="PCL30" s="21"/>
      <c r="PCM30" s="21"/>
      <c r="PCN30" s="21"/>
      <c r="PCO30" s="21"/>
      <c r="PCP30" s="21"/>
      <c r="PCQ30" s="21"/>
      <c r="PCR30" s="21"/>
      <c r="PCS30" s="21"/>
      <c r="PCT30" s="21"/>
      <c r="PCU30" s="21"/>
      <c r="PCV30" s="21"/>
      <c r="PCW30" s="21"/>
      <c r="PCX30" s="21"/>
      <c r="PCY30" s="21"/>
      <c r="PCZ30" s="21"/>
      <c r="PDA30" s="21"/>
      <c r="PDB30" s="21"/>
      <c r="PDC30" s="21"/>
      <c r="PDD30" s="21"/>
      <c r="PDE30" s="21"/>
      <c r="PDF30" s="21"/>
      <c r="PDG30" s="21"/>
      <c r="PDH30" s="21"/>
      <c r="PDI30" s="21"/>
      <c r="PDJ30" s="21"/>
      <c r="PDK30" s="21"/>
      <c r="PDL30" s="21"/>
      <c r="PDM30" s="21"/>
      <c r="PDN30" s="21"/>
      <c r="PDO30" s="21"/>
      <c r="PDP30" s="21"/>
      <c r="PDQ30" s="21"/>
      <c r="PDR30" s="21"/>
      <c r="PDS30" s="21"/>
      <c r="PDT30" s="21"/>
      <c r="PDU30" s="21"/>
      <c r="PDV30" s="21"/>
      <c r="PDW30" s="21"/>
      <c r="PDX30" s="21"/>
      <c r="PDY30" s="21"/>
      <c r="PDZ30" s="21"/>
      <c r="PEA30" s="21"/>
      <c r="PEB30" s="21"/>
      <c r="PEC30" s="21"/>
      <c r="PED30" s="21"/>
      <c r="PEE30" s="21"/>
      <c r="PEF30" s="21"/>
      <c r="PEG30" s="21"/>
      <c r="PEH30" s="21"/>
      <c r="PEI30" s="21"/>
      <c r="PEJ30" s="21"/>
      <c r="PEK30" s="21"/>
      <c r="PEL30" s="21"/>
      <c r="PEM30" s="21"/>
      <c r="PEN30" s="21"/>
      <c r="PEO30" s="21"/>
      <c r="PEP30" s="21"/>
      <c r="PEQ30" s="21"/>
      <c r="PER30" s="21"/>
      <c r="PES30" s="21"/>
      <c r="PET30" s="21"/>
      <c r="PEU30" s="21"/>
      <c r="PEV30" s="21"/>
      <c r="PEW30" s="21"/>
      <c r="PEX30" s="21"/>
      <c r="PEY30" s="21"/>
      <c r="PEZ30" s="21"/>
      <c r="PFA30" s="21"/>
      <c r="PFB30" s="21"/>
      <c r="PFC30" s="21"/>
      <c r="PFD30" s="21"/>
      <c r="PFE30" s="21"/>
      <c r="PFF30" s="21"/>
      <c r="PFG30" s="21"/>
      <c r="PFH30" s="21"/>
      <c r="PFI30" s="21"/>
      <c r="PFJ30" s="21"/>
      <c r="PFK30" s="21"/>
      <c r="PFL30" s="21"/>
      <c r="PFM30" s="21"/>
      <c r="PFN30" s="21"/>
      <c r="PFO30" s="21"/>
      <c r="PFP30" s="21"/>
      <c r="PFQ30" s="21"/>
      <c r="PFR30" s="21"/>
      <c r="PFS30" s="21"/>
      <c r="PFT30" s="21"/>
      <c r="PFU30" s="21"/>
      <c r="PFV30" s="21"/>
      <c r="PFW30" s="21"/>
      <c r="PFX30" s="21"/>
      <c r="PFY30" s="21"/>
      <c r="PFZ30" s="21"/>
      <c r="PGA30" s="21"/>
      <c r="PGB30" s="21"/>
      <c r="PGC30" s="21"/>
      <c r="PGD30" s="21"/>
      <c r="PGE30" s="21"/>
      <c r="PGF30" s="21"/>
      <c r="PGG30" s="21"/>
      <c r="PGH30" s="21"/>
      <c r="PGI30" s="21"/>
      <c r="PGJ30" s="21"/>
      <c r="PGK30" s="21"/>
      <c r="PGL30" s="21"/>
      <c r="PGM30" s="21"/>
      <c r="PGN30" s="21"/>
      <c r="PGO30" s="21"/>
      <c r="PGP30" s="21"/>
      <c r="PGQ30" s="21"/>
      <c r="PGR30" s="21"/>
      <c r="PGS30" s="21"/>
      <c r="PGT30" s="21"/>
      <c r="PGU30" s="21"/>
      <c r="PGV30" s="21"/>
      <c r="PGW30" s="21"/>
      <c r="PGX30" s="21"/>
      <c r="PGY30" s="21"/>
      <c r="PGZ30" s="21"/>
      <c r="PHA30" s="21"/>
      <c r="PHB30" s="21"/>
      <c r="PHC30" s="21"/>
      <c r="PHD30" s="21"/>
      <c r="PHE30" s="21"/>
      <c r="PHF30" s="21"/>
      <c r="PHG30" s="21"/>
      <c r="PHH30" s="21"/>
      <c r="PHI30" s="21"/>
      <c r="PHJ30" s="21"/>
      <c r="PHK30" s="21"/>
      <c r="PHL30" s="21"/>
      <c r="PHM30" s="21"/>
      <c r="PHN30" s="21"/>
      <c r="PHO30" s="21"/>
      <c r="PHP30" s="21"/>
      <c r="PHQ30" s="21"/>
      <c r="PHR30" s="21"/>
      <c r="PHS30" s="21"/>
      <c r="PHT30" s="21"/>
      <c r="PHU30" s="21"/>
      <c r="PHV30" s="21"/>
      <c r="PHW30" s="21"/>
      <c r="PHX30" s="21"/>
      <c r="PHY30" s="21"/>
      <c r="PHZ30" s="21"/>
      <c r="PIA30" s="21"/>
      <c r="PIB30" s="21"/>
      <c r="PIC30" s="21"/>
      <c r="PID30" s="21"/>
      <c r="PIE30" s="21"/>
      <c r="PIF30" s="21"/>
      <c r="PIG30" s="21"/>
      <c r="PIH30" s="21"/>
      <c r="PII30" s="21"/>
      <c r="PIJ30" s="21"/>
      <c r="PIK30" s="21"/>
      <c r="PIL30" s="21"/>
      <c r="PIM30" s="21"/>
      <c r="PIN30" s="21"/>
      <c r="PIO30" s="21"/>
      <c r="PIP30" s="21"/>
      <c r="PIQ30" s="21"/>
      <c r="PIR30" s="21"/>
      <c r="PIS30" s="21"/>
      <c r="PIT30" s="21"/>
      <c r="PIU30" s="21"/>
      <c r="PIV30" s="21"/>
      <c r="PIW30" s="21"/>
      <c r="PIX30" s="21"/>
      <c r="PIY30" s="21"/>
      <c r="PIZ30" s="21"/>
      <c r="PJA30" s="21"/>
      <c r="PJB30" s="21"/>
      <c r="PJC30" s="21"/>
      <c r="PJD30" s="21"/>
      <c r="PJE30" s="21"/>
      <c r="PJF30" s="21"/>
      <c r="PJG30" s="21"/>
      <c r="PJH30" s="21"/>
      <c r="PJI30" s="21"/>
      <c r="PJJ30" s="21"/>
      <c r="PJK30" s="21"/>
      <c r="PJL30" s="21"/>
      <c r="PJM30" s="21"/>
      <c r="PJN30" s="21"/>
      <c r="PJO30" s="21"/>
      <c r="PJP30" s="21"/>
      <c r="PJQ30" s="21"/>
      <c r="PJR30" s="21"/>
      <c r="PJS30" s="21"/>
      <c r="PJT30" s="21"/>
      <c r="PJU30" s="21"/>
      <c r="PJV30" s="21"/>
      <c r="PJW30" s="21"/>
      <c r="PJX30" s="21"/>
      <c r="PJY30" s="21"/>
      <c r="PJZ30" s="21"/>
      <c r="PKA30" s="21"/>
      <c r="PKB30" s="21"/>
      <c r="PKC30" s="21"/>
      <c r="PKD30" s="21"/>
      <c r="PKE30" s="21"/>
      <c r="PKF30" s="21"/>
      <c r="PKG30" s="21"/>
      <c r="PKH30" s="21"/>
      <c r="PKI30" s="21"/>
      <c r="PKJ30" s="21"/>
      <c r="PKK30" s="21"/>
      <c r="PKL30" s="21"/>
      <c r="PKM30" s="21"/>
      <c r="PKN30" s="21"/>
      <c r="PKO30" s="21"/>
      <c r="PKP30" s="21"/>
      <c r="PKQ30" s="21"/>
      <c r="PKR30" s="21"/>
      <c r="PKS30" s="21"/>
      <c r="PKT30" s="21"/>
      <c r="PKU30" s="21"/>
      <c r="PKV30" s="21"/>
      <c r="PKW30" s="21"/>
      <c r="PKX30" s="21"/>
      <c r="PKY30" s="21"/>
      <c r="PKZ30" s="21"/>
      <c r="PLA30" s="21"/>
      <c r="PLB30" s="21"/>
      <c r="PLC30" s="21"/>
      <c r="PLD30" s="21"/>
      <c r="PLE30" s="21"/>
      <c r="PLF30" s="21"/>
      <c r="PLG30" s="21"/>
      <c r="PLH30" s="21"/>
      <c r="PLI30" s="21"/>
      <c r="PLJ30" s="21"/>
      <c r="PLK30" s="21"/>
      <c r="PLL30" s="21"/>
      <c r="PLM30" s="21"/>
      <c r="PLN30" s="21"/>
      <c r="PLO30" s="21"/>
      <c r="PLP30" s="21"/>
      <c r="PLQ30" s="21"/>
      <c r="PLR30" s="21"/>
      <c r="PLS30" s="21"/>
      <c r="PLT30" s="21"/>
      <c r="PLU30" s="21"/>
      <c r="PLV30" s="21"/>
      <c r="PLW30" s="21"/>
      <c r="PLX30" s="21"/>
      <c r="PLY30" s="21"/>
      <c r="PLZ30" s="21"/>
      <c r="PMA30" s="21"/>
      <c r="PMB30" s="21"/>
      <c r="PMC30" s="21"/>
      <c r="PMD30" s="21"/>
      <c r="PME30" s="21"/>
      <c r="PMF30" s="21"/>
      <c r="PMG30" s="21"/>
      <c r="PMH30" s="21"/>
      <c r="PMI30" s="21"/>
      <c r="PMJ30" s="21"/>
      <c r="PMK30" s="21"/>
      <c r="PML30" s="21"/>
      <c r="PMM30" s="21"/>
      <c r="PMN30" s="21"/>
      <c r="PMO30" s="21"/>
      <c r="PMP30" s="21"/>
      <c r="PMQ30" s="21"/>
      <c r="PMR30" s="21"/>
      <c r="PMS30" s="21"/>
      <c r="PMT30" s="21"/>
      <c r="PMU30" s="21"/>
      <c r="PMV30" s="21"/>
      <c r="PMW30" s="21"/>
      <c r="PMX30" s="21"/>
      <c r="PMY30" s="21"/>
      <c r="PMZ30" s="21"/>
      <c r="PNA30" s="21"/>
      <c r="PNB30" s="21"/>
      <c r="PNC30" s="21"/>
      <c r="PND30" s="21"/>
      <c r="PNE30" s="21"/>
      <c r="PNF30" s="21"/>
      <c r="PNG30" s="21"/>
      <c r="PNH30" s="21"/>
      <c r="PNI30" s="21"/>
      <c r="PNJ30" s="21"/>
      <c r="PNK30" s="21"/>
      <c r="PNL30" s="21"/>
      <c r="PNM30" s="21"/>
      <c r="PNN30" s="21"/>
      <c r="PNO30" s="21"/>
      <c r="PNP30" s="21"/>
      <c r="PNQ30" s="21"/>
      <c r="PNR30" s="21"/>
      <c r="PNS30" s="21"/>
      <c r="PNT30" s="21"/>
      <c r="PNU30" s="21"/>
      <c r="PNV30" s="21"/>
      <c r="PNW30" s="21"/>
      <c r="PNX30" s="21"/>
      <c r="PNY30" s="21"/>
      <c r="PNZ30" s="21"/>
      <c r="POA30" s="21"/>
      <c r="POB30" s="21"/>
      <c r="POC30" s="21"/>
      <c r="POD30" s="21"/>
      <c r="POE30" s="21"/>
      <c r="POF30" s="21"/>
      <c r="POG30" s="21"/>
      <c r="POH30" s="21"/>
      <c r="POI30" s="21"/>
      <c r="POJ30" s="21"/>
      <c r="POK30" s="21"/>
      <c r="POL30" s="21"/>
      <c r="POM30" s="21"/>
      <c r="PON30" s="21"/>
      <c r="POO30" s="21"/>
      <c r="POP30" s="21"/>
      <c r="POQ30" s="21"/>
      <c r="POR30" s="21"/>
      <c r="POS30" s="21"/>
      <c r="POT30" s="21"/>
      <c r="POU30" s="21"/>
      <c r="POV30" s="21"/>
      <c r="POW30" s="21"/>
      <c r="POX30" s="21"/>
      <c r="POY30" s="21"/>
      <c r="POZ30" s="21"/>
      <c r="PPA30" s="21"/>
      <c r="PPB30" s="21"/>
      <c r="PPC30" s="21"/>
      <c r="PPD30" s="21"/>
      <c r="PPE30" s="21"/>
      <c r="PPF30" s="21"/>
      <c r="PPG30" s="21"/>
      <c r="PPH30" s="21"/>
      <c r="PPI30" s="21"/>
      <c r="PPJ30" s="21"/>
      <c r="PPK30" s="21"/>
      <c r="PPL30" s="21"/>
      <c r="PPM30" s="21"/>
      <c r="PPN30" s="21"/>
      <c r="PPO30" s="21"/>
      <c r="PPP30" s="21"/>
      <c r="PPQ30" s="21"/>
      <c r="PPR30" s="21"/>
      <c r="PPS30" s="21"/>
      <c r="PPT30" s="21"/>
      <c r="PPU30" s="21"/>
      <c r="PPV30" s="21"/>
      <c r="PPW30" s="21"/>
      <c r="PPX30" s="21"/>
      <c r="PPY30" s="21"/>
      <c r="PPZ30" s="21"/>
      <c r="PQA30" s="21"/>
      <c r="PQB30" s="21"/>
      <c r="PQC30" s="21"/>
      <c r="PQD30" s="21"/>
      <c r="PQE30" s="21"/>
      <c r="PQF30" s="21"/>
      <c r="PQG30" s="21"/>
      <c r="PQH30" s="21"/>
      <c r="PQI30" s="21"/>
      <c r="PQJ30" s="21"/>
      <c r="PQK30" s="21"/>
      <c r="PQL30" s="21"/>
      <c r="PQM30" s="21"/>
      <c r="PQN30" s="21"/>
      <c r="PQO30" s="21"/>
      <c r="PQP30" s="21"/>
      <c r="PQQ30" s="21"/>
      <c r="PQR30" s="21"/>
      <c r="PQS30" s="21"/>
      <c r="PQT30" s="21"/>
      <c r="PQU30" s="21"/>
      <c r="PQV30" s="21"/>
      <c r="PQW30" s="21"/>
      <c r="PQX30" s="21"/>
      <c r="PQY30" s="21"/>
      <c r="PQZ30" s="21"/>
      <c r="PRA30" s="21"/>
      <c r="PRB30" s="21"/>
      <c r="PRC30" s="21"/>
      <c r="PRD30" s="21"/>
      <c r="PRE30" s="21"/>
      <c r="PRF30" s="21"/>
      <c r="PRG30" s="21"/>
      <c r="PRH30" s="21"/>
      <c r="PRI30" s="21"/>
      <c r="PRJ30" s="21"/>
      <c r="PRK30" s="21"/>
      <c r="PRL30" s="21"/>
      <c r="PRM30" s="21"/>
      <c r="PRN30" s="21"/>
      <c r="PRO30" s="21"/>
      <c r="PRP30" s="21"/>
      <c r="PRQ30" s="21"/>
      <c r="PRR30" s="21"/>
      <c r="PRS30" s="21"/>
      <c r="PRT30" s="21"/>
      <c r="PRU30" s="21"/>
      <c r="PRV30" s="21"/>
      <c r="PRW30" s="21"/>
      <c r="PRX30" s="21"/>
      <c r="PRY30" s="21"/>
      <c r="PRZ30" s="21"/>
      <c r="PSA30" s="21"/>
      <c r="PSB30" s="21"/>
      <c r="PSC30" s="21"/>
      <c r="PSD30" s="21"/>
      <c r="PSE30" s="21"/>
      <c r="PSF30" s="21"/>
      <c r="PSG30" s="21"/>
      <c r="PSH30" s="21"/>
      <c r="PSI30" s="21"/>
      <c r="PSJ30" s="21"/>
      <c r="PSK30" s="21"/>
      <c r="PSL30" s="21"/>
      <c r="PSM30" s="21"/>
      <c r="PSN30" s="21"/>
      <c r="PSO30" s="21"/>
      <c r="PSP30" s="21"/>
      <c r="PSQ30" s="21"/>
      <c r="PSR30" s="21"/>
      <c r="PSS30" s="21"/>
      <c r="PST30" s="21"/>
      <c r="PSU30" s="21"/>
      <c r="PSV30" s="21"/>
      <c r="PSW30" s="21"/>
      <c r="PSX30" s="21"/>
      <c r="PSY30" s="21"/>
      <c r="PSZ30" s="21"/>
      <c r="PTA30" s="21"/>
      <c r="PTB30" s="21"/>
      <c r="PTC30" s="21"/>
      <c r="PTD30" s="21"/>
      <c r="PTE30" s="21"/>
      <c r="PTF30" s="21"/>
      <c r="PTG30" s="21"/>
      <c r="PTH30" s="21"/>
      <c r="PTI30" s="21"/>
      <c r="PTJ30" s="21"/>
      <c r="PTK30" s="21"/>
      <c r="PTL30" s="21"/>
      <c r="PTM30" s="21"/>
      <c r="PTN30" s="21"/>
      <c r="PTO30" s="21"/>
      <c r="PTP30" s="21"/>
      <c r="PTQ30" s="21"/>
      <c r="PTR30" s="21"/>
      <c r="PTS30" s="21"/>
      <c r="PTT30" s="21"/>
      <c r="PTU30" s="21"/>
      <c r="PTV30" s="21"/>
      <c r="PTW30" s="21"/>
      <c r="PTX30" s="21"/>
      <c r="PTY30" s="21"/>
      <c r="PTZ30" s="21"/>
      <c r="PUA30" s="21"/>
      <c r="PUB30" s="21"/>
      <c r="PUC30" s="21"/>
      <c r="PUD30" s="21"/>
      <c r="PUE30" s="21"/>
      <c r="PUF30" s="21"/>
      <c r="PUG30" s="21"/>
      <c r="PUH30" s="21"/>
      <c r="PUI30" s="21"/>
      <c r="PUJ30" s="21"/>
      <c r="PUK30" s="21"/>
      <c r="PUL30" s="21"/>
      <c r="PUM30" s="21"/>
      <c r="PUN30" s="21"/>
      <c r="PUO30" s="21"/>
      <c r="PUP30" s="21"/>
      <c r="PUQ30" s="21"/>
      <c r="PUR30" s="21"/>
      <c r="PUS30" s="21"/>
      <c r="PUT30" s="21"/>
      <c r="PUU30" s="21"/>
      <c r="PUV30" s="21"/>
      <c r="PUW30" s="21"/>
      <c r="PUX30" s="21"/>
      <c r="PUY30" s="21"/>
      <c r="PUZ30" s="21"/>
      <c r="PVA30" s="21"/>
      <c r="PVB30" s="21"/>
      <c r="PVC30" s="21"/>
      <c r="PVD30" s="21"/>
      <c r="PVE30" s="21"/>
      <c r="PVF30" s="21"/>
      <c r="PVG30" s="21"/>
      <c r="PVH30" s="21"/>
      <c r="PVI30" s="21"/>
      <c r="PVJ30" s="21"/>
      <c r="PVK30" s="21"/>
      <c r="PVL30" s="21"/>
      <c r="PVM30" s="21"/>
      <c r="PVN30" s="21"/>
      <c r="PVO30" s="21"/>
      <c r="PVP30" s="21"/>
      <c r="PVQ30" s="21"/>
      <c r="PVR30" s="21"/>
      <c r="PVS30" s="21"/>
      <c r="PVT30" s="21"/>
      <c r="PVU30" s="21"/>
      <c r="PVV30" s="21"/>
      <c r="PVW30" s="21"/>
      <c r="PVX30" s="21"/>
      <c r="PVY30" s="21"/>
      <c r="PVZ30" s="21"/>
      <c r="PWA30" s="21"/>
      <c r="PWB30" s="21"/>
      <c r="PWC30" s="21"/>
      <c r="PWD30" s="21"/>
      <c r="PWE30" s="21"/>
      <c r="PWF30" s="21"/>
      <c r="PWG30" s="21"/>
      <c r="PWH30" s="21"/>
      <c r="PWI30" s="21"/>
      <c r="PWJ30" s="21"/>
      <c r="PWK30" s="21"/>
      <c r="PWL30" s="21"/>
      <c r="PWM30" s="21"/>
      <c r="PWN30" s="21"/>
      <c r="PWO30" s="21"/>
      <c r="PWP30" s="21"/>
      <c r="PWQ30" s="21"/>
      <c r="PWR30" s="21"/>
      <c r="PWS30" s="21"/>
      <c r="PWT30" s="21"/>
      <c r="PWU30" s="21"/>
      <c r="PWV30" s="21"/>
      <c r="PWW30" s="21"/>
      <c r="PWX30" s="21"/>
      <c r="PWY30" s="21"/>
      <c r="PWZ30" s="21"/>
      <c r="PXA30" s="21"/>
      <c r="PXB30" s="21"/>
      <c r="PXC30" s="21"/>
      <c r="PXD30" s="21"/>
      <c r="PXE30" s="21"/>
      <c r="PXF30" s="21"/>
      <c r="PXG30" s="21"/>
      <c r="PXH30" s="21"/>
      <c r="PXI30" s="21"/>
      <c r="PXJ30" s="21"/>
      <c r="PXK30" s="21"/>
      <c r="PXL30" s="21"/>
      <c r="PXM30" s="21"/>
      <c r="PXN30" s="21"/>
      <c r="PXO30" s="21"/>
      <c r="PXP30" s="21"/>
      <c r="PXQ30" s="21"/>
      <c r="PXR30" s="21"/>
      <c r="PXS30" s="21"/>
      <c r="PXT30" s="21"/>
      <c r="PXU30" s="21"/>
      <c r="PXV30" s="21"/>
      <c r="PXW30" s="21"/>
      <c r="PXX30" s="21"/>
      <c r="PXY30" s="21"/>
      <c r="PXZ30" s="21"/>
      <c r="PYA30" s="21"/>
      <c r="PYB30" s="21"/>
      <c r="PYC30" s="21"/>
      <c r="PYD30" s="21"/>
      <c r="PYE30" s="21"/>
      <c r="PYF30" s="21"/>
      <c r="PYG30" s="21"/>
      <c r="PYH30" s="21"/>
      <c r="PYI30" s="21"/>
      <c r="PYJ30" s="21"/>
      <c r="PYK30" s="21"/>
      <c r="PYL30" s="21"/>
      <c r="PYM30" s="21"/>
      <c r="PYN30" s="21"/>
      <c r="PYO30" s="21"/>
      <c r="PYP30" s="21"/>
      <c r="PYQ30" s="21"/>
      <c r="PYR30" s="21"/>
      <c r="PYS30" s="21"/>
      <c r="PYT30" s="21"/>
      <c r="PYU30" s="21"/>
      <c r="PYV30" s="21"/>
      <c r="PYW30" s="21"/>
      <c r="PYX30" s="21"/>
      <c r="PYY30" s="21"/>
      <c r="PYZ30" s="21"/>
      <c r="PZA30" s="21"/>
      <c r="PZB30" s="21"/>
      <c r="PZC30" s="21"/>
      <c r="PZD30" s="21"/>
      <c r="PZE30" s="21"/>
      <c r="PZF30" s="21"/>
      <c r="PZG30" s="21"/>
      <c r="PZH30" s="21"/>
      <c r="PZI30" s="21"/>
      <c r="PZJ30" s="21"/>
      <c r="PZK30" s="21"/>
      <c r="PZL30" s="21"/>
      <c r="PZM30" s="21"/>
      <c r="PZN30" s="21"/>
      <c r="PZO30" s="21"/>
      <c r="PZP30" s="21"/>
      <c r="PZQ30" s="21"/>
      <c r="PZR30" s="21"/>
      <c r="PZS30" s="21"/>
      <c r="PZT30" s="21"/>
      <c r="PZU30" s="21"/>
      <c r="PZV30" s="21"/>
      <c r="PZW30" s="21"/>
      <c r="PZX30" s="21"/>
      <c r="PZY30" s="21"/>
      <c r="PZZ30" s="21"/>
      <c r="QAA30" s="21"/>
      <c r="QAB30" s="21"/>
      <c r="QAC30" s="21"/>
      <c r="QAD30" s="21"/>
      <c r="QAE30" s="21"/>
      <c r="QAF30" s="21"/>
      <c r="QAG30" s="21"/>
      <c r="QAH30" s="21"/>
      <c r="QAI30" s="21"/>
      <c r="QAJ30" s="21"/>
      <c r="QAK30" s="21"/>
      <c r="QAL30" s="21"/>
      <c r="QAM30" s="21"/>
      <c r="QAN30" s="21"/>
      <c r="QAO30" s="21"/>
      <c r="QAP30" s="21"/>
      <c r="QAQ30" s="21"/>
      <c r="QAR30" s="21"/>
      <c r="QAS30" s="21"/>
      <c r="QAT30" s="21"/>
      <c r="QAU30" s="21"/>
      <c r="QAV30" s="21"/>
      <c r="QAW30" s="21"/>
      <c r="QAX30" s="21"/>
      <c r="QAY30" s="21"/>
      <c r="QAZ30" s="21"/>
      <c r="QBA30" s="21"/>
      <c r="QBB30" s="21"/>
      <c r="QBC30" s="21"/>
      <c r="QBD30" s="21"/>
      <c r="QBE30" s="21"/>
      <c r="QBF30" s="21"/>
      <c r="QBG30" s="21"/>
      <c r="QBH30" s="21"/>
      <c r="QBI30" s="21"/>
      <c r="QBJ30" s="21"/>
      <c r="QBK30" s="21"/>
      <c r="QBL30" s="21"/>
      <c r="QBM30" s="21"/>
      <c r="QBN30" s="21"/>
      <c r="QBO30" s="21"/>
      <c r="QBP30" s="21"/>
      <c r="QBQ30" s="21"/>
      <c r="QBR30" s="21"/>
      <c r="QBS30" s="21"/>
      <c r="QBT30" s="21"/>
      <c r="QBU30" s="21"/>
      <c r="QBV30" s="21"/>
      <c r="QBW30" s="21"/>
      <c r="QBX30" s="21"/>
      <c r="QBY30" s="21"/>
      <c r="QBZ30" s="21"/>
      <c r="QCA30" s="21"/>
      <c r="QCB30" s="21"/>
      <c r="QCC30" s="21"/>
      <c r="QCD30" s="21"/>
      <c r="QCE30" s="21"/>
      <c r="QCF30" s="21"/>
      <c r="QCG30" s="21"/>
      <c r="QCH30" s="21"/>
      <c r="QCI30" s="21"/>
      <c r="QCJ30" s="21"/>
      <c r="QCK30" s="21"/>
      <c r="QCL30" s="21"/>
      <c r="QCM30" s="21"/>
      <c r="QCN30" s="21"/>
      <c r="QCO30" s="21"/>
      <c r="QCP30" s="21"/>
      <c r="QCQ30" s="21"/>
      <c r="QCR30" s="21"/>
      <c r="QCS30" s="21"/>
      <c r="QCT30" s="21"/>
      <c r="QCU30" s="21"/>
      <c r="QCV30" s="21"/>
      <c r="QCW30" s="21"/>
      <c r="QCX30" s="21"/>
      <c r="QCY30" s="21"/>
      <c r="QCZ30" s="21"/>
      <c r="QDA30" s="21"/>
      <c r="QDB30" s="21"/>
      <c r="QDC30" s="21"/>
      <c r="QDD30" s="21"/>
      <c r="QDE30" s="21"/>
      <c r="QDF30" s="21"/>
      <c r="QDG30" s="21"/>
      <c r="QDH30" s="21"/>
      <c r="QDI30" s="21"/>
      <c r="QDJ30" s="21"/>
      <c r="QDK30" s="21"/>
      <c r="QDL30" s="21"/>
      <c r="QDM30" s="21"/>
      <c r="QDN30" s="21"/>
      <c r="QDO30" s="21"/>
      <c r="QDP30" s="21"/>
      <c r="QDQ30" s="21"/>
      <c r="QDR30" s="21"/>
      <c r="QDS30" s="21"/>
      <c r="QDT30" s="21"/>
      <c r="QDU30" s="21"/>
      <c r="QDV30" s="21"/>
      <c r="QDW30" s="21"/>
      <c r="QDX30" s="21"/>
      <c r="QDY30" s="21"/>
      <c r="QDZ30" s="21"/>
      <c r="QEA30" s="21"/>
      <c r="QEB30" s="21"/>
      <c r="QEC30" s="21"/>
      <c r="QED30" s="21"/>
      <c r="QEE30" s="21"/>
      <c r="QEF30" s="21"/>
      <c r="QEG30" s="21"/>
      <c r="QEH30" s="21"/>
      <c r="QEI30" s="21"/>
      <c r="QEJ30" s="21"/>
      <c r="QEK30" s="21"/>
      <c r="QEL30" s="21"/>
      <c r="QEM30" s="21"/>
      <c r="QEN30" s="21"/>
      <c r="QEO30" s="21"/>
      <c r="QEP30" s="21"/>
      <c r="QEQ30" s="21"/>
      <c r="QER30" s="21"/>
      <c r="QES30" s="21"/>
      <c r="QET30" s="21"/>
      <c r="QEU30" s="21"/>
      <c r="QEV30" s="21"/>
      <c r="QEW30" s="21"/>
      <c r="QEX30" s="21"/>
      <c r="QEY30" s="21"/>
      <c r="QEZ30" s="21"/>
      <c r="QFA30" s="21"/>
      <c r="QFB30" s="21"/>
      <c r="QFC30" s="21"/>
      <c r="QFD30" s="21"/>
      <c r="QFE30" s="21"/>
      <c r="QFF30" s="21"/>
      <c r="QFG30" s="21"/>
      <c r="QFH30" s="21"/>
      <c r="QFI30" s="21"/>
      <c r="QFJ30" s="21"/>
      <c r="QFK30" s="21"/>
      <c r="QFL30" s="21"/>
      <c r="QFM30" s="21"/>
      <c r="QFN30" s="21"/>
      <c r="QFO30" s="21"/>
      <c r="QFP30" s="21"/>
      <c r="QFQ30" s="21"/>
      <c r="QFR30" s="21"/>
      <c r="QFS30" s="21"/>
      <c r="QFT30" s="21"/>
      <c r="QFU30" s="21"/>
      <c r="QFV30" s="21"/>
      <c r="QFW30" s="21"/>
      <c r="QFX30" s="21"/>
      <c r="QFY30" s="21"/>
      <c r="QFZ30" s="21"/>
      <c r="QGA30" s="21"/>
      <c r="QGB30" s="21"/>
      <c r="QGC30" s="21"/>
      <c r="QGD30" s="21"/>
      <c r="QGE30" s="21"/>
      <c r="QGF30" s="21"/>
      <c r="QGG30" s="21"/>
      <c r="QGH30" s="21"/>
      <c r="QGI30" s="21"/>
      <c r="QGJ30" s="21"/>
      <c r="QGK30" s="21"/>
      <c r="QGL30" s="21"/>
      <c r="QGM30" s="21"/>
      <c r="QGN30" s="21"/>
      <c r="QGO30" s="21"/>
      <c r="QGP30" s="21"/>
      <c r="QGQ30" s="21"/>
      <c r="QGR30" s="21"/>
      <c r="QGS30" s="21"/>
      <c r="QGT30" s="21"/>
      <c r="QGU30" s="21"/>
      <c r="QGV30" s="21"/>
      <c r="QGW30" s="21"/>
      <c r="QGX30" s="21"/>
      <c r="QGY30" s="21"/>
      <c r="QGZ30" s="21"/>
      <c r="QHA30" s="21"/>
      <c r="QHB30" s="21"/>
      <c r="QHC30" s="21"/>
      <c r="QHD30" s="21"/>
      <c r="QHE30" s="21"/>
      <c r="QHF30" s="21"/>
      <c r="QHG30" s="21"/>
      <c r="QHH30" s="21"/>
      <c r="QHI30" s="21"/>
      <c r="QHJ30" s="21"/>
      <c r="QHK30" s="21"/>
      <c r="QHL30" s="21"/>
      <c r="QHM30" s="21"/>
      <c r="QHN30" s="21"/>
      <c r="QHO30" s="21"/>
      <c r="QHP30" s="21"/>
      <c r="QHQ30" s="21"/>
      <c r="QHR30" s="21"/>
      <c r="QHS30" s="21"/>
      <c r="QHT30" s="21"/>
      <c r="QHU30" s="21"/>
      <c r="QHV30" s="21"/>
      <c r="QHW30" s="21"/>
      <c r="QHX30" s="21"/>
      <c r="QHY30" s="21"/>
      <c r="QHZ30" s="21"/>
      <c r="QIA30" s="21"/>
      <c r="QIB30" s="21"/>
      <c r="QIC30" s="21"/>
      <c r="QID30" s="21"/>
      <c r="QIE30" s="21"/>
      <c r="QIF30" s="21"/>
      <c r="QIG30" s="21"/>
      <c r="QIH30" s="21"/>
      <c r="QII30" s="21"/>
      <c r="QIJ30" s="21"/>
      <c r="QIK30" s="21"/>
      <c r="QIL30" s="21"/>
      <c r="QIM30" s="21"/>
      <c r="QIN30" s="21"/>
      <c r="QIO30" s="21"/>
      <c r="QIP30" s="21"/>
      <c r="QIQ30" s="21"/>
      <c r="QIR30" s="21"/>
      <c r="QIS30" s="21"/>
      <c r="QIT30" s="21"/>
      <c r="QIU30" s="21"/>
      <c r="QIV30" s="21"/>
      <c r="QIW30" s="21"/>
      <c r="QIX30" s="21"/>
      <c r="QIY30" s="21"/>
      <c r="QIZ30" s="21"/>
      <c r="QJA30" s="21"/>
      <c r="QJB30" s="21"/>
      <c r="QJC30" s="21"/>
      <c r="QJD30" s="21"/>
      <c r="QJE30" s="21"/>
      <c r="QJF30" s="21"/>
      <c r="QJG30" s="21"/>
      <c r="QJH30" s="21"/>
      <c r="QJI30" s="21"/>
      <c r="QJJ30" s="21"/>
      <c r="QJK30" s="21"/>
      <c r="QJL30" s="21"/>
      <c r="QJM30" s="21"/>
      <c r="QJN30" s="21"/>
      <c r="QJO30" s="21"/>
      <c r="QJP30" s="21"/>
      <c r="QJQ30" s="21"/>
      <c r="QJR30" s="21"/>
      <c r="QJS30" s="21"/>
      <c r="QJT30" s="21"/>
      <c r="QJU30" s="21"/>
      <c r="QJV30" s="21"/>
      <c r="QJW30" s="21"/>
      <c r="QJX30" s="21"/>
      <c r="QJY30" s="21"/>
      <c r="QJZ30" s="21"/>
      <c r="QKA30" s="21"/>
      <c r="QKB30" s="21"/>
      <c r="QKC30" s="21"/>
      <c r="QKD30" s="21"/>
      <c r="QKE30" s="21"/>
      <c r="QKF30" s="21"/>
      <c r="QKG30" s="21"/>
      <c r="QKH30" s="21"/>
      <c r="QKI30" s="21"/>
      <c r="QKJ30" s="21"/>
      <c r="QKK30" s="21"/>
      <c r="QKL30" s="21"/>
      <c r="QKM30" s="21"/>
      <c r="QKN30" s="21"/>
      <c r="QKO30" s="21"/>
      <c r="QKP30" s="21"/>
      <c r="QKQ30" s="21"/>
      <c r="QKR30" s="21"/>
      <c r="QKS30" s="21"/>
      <c r="QKT30" s="21"/>
      <c r="QKU30" s="21"/>
      <c r="QKV30" s="21"/>
      <c r="QKW30" s="21"/>
      <c r="QKX30" s="21"/>
      <c r="QKY30" s="21"/>
      <c r="QKZ30" s="21"/>
      <c r="QLA30" s="21"/>
      <c r="QLB30" s="21"/>
      <c r="QLC30" s="21"/>
      <c r="QLD30" s="21"/>
      <c r="QLE30" s="21"/>
      <c r="QLF30" s="21"/>
      <c r="QLG30" s="21"/>
      <c r="QLH30" s="21"/>
      <c r="QLI30" s="21"/>
      <c r="QLJ30" s="21"/>
      <c r="QLK30" s="21"/>
      <c r="QLL30" s="21"/>
      <c r="QLM30" s="21"/>
      <c r="QLN30" s="21"/>
      <c r="QLO30" s="21"/>
      <c r="QLP30" s="21"/>
      <c r="QLQ30" s="21"/>
      <c r="QLR30" s="21"/>
      <c r="QLS30" s="21"/>
      <c r="QLT30" s="21"/>
      <c r="QLU30" s="21"/>
      <c r="QLV30" s="21"/>
      <c r="QLW30" s="21"/>
      <c r="QLX30" s="21"/>
      <c r="QLY30" s="21"/>
      <c r="QLZ30" s="21"/>
      <c r="QMA30" s="21"/>
      <c r="QMB30" s="21"/>
      <c r="QMC30" s="21"/>
      <c r="QMD30" s="21"/>
      <c r="QME30" s="21"/>
      <c r="QMF30" s="21"/>
      <c r="QMG30" s="21"/>
      <c r="QMH30" s="21"/>
      <c r="QMI30" s="21"/>
      <c r="QMJ30" s="21"/>
      <c r="QMK30" s="21"/>
      <c r="QML30" s="21"/>
      <c r="QMM30" s="21"/>
      <c r="QMN30" s="21"/>
      <c r="QMO30" s="21"/>
      <c r="QMP30" s="21"/>
      <c r="QMQ30" s="21"/>
      <c r="QMR30" s="21"/>
      <c r="QMS30" s="21"/>
      <c r="QMT30" s="21"/>
      <c r="QMU30" s="21"/>
      <c r="QMV30" s="21"/>
      <c r="QMW30" s="21"/>
      <c r="QMX30" s="21"/>
      <c r="QMY30" s="21"/>
      <c r="QMZ30" s="21"/>
      <c r="QNA30" s="21"/>
      <c r="QNB30" s="21"/>
      <c r="QNC30" s="21"/>
      <c r="QND30" s="21"/>
      <c r="QNE30" s="21"/>
      <c r="QNF30" s="21"/>
      <c r="QNG30" s="21"/>
      <c r="QNH30" s="21"/>
      <c r="QNI30" s="21"/>
      <c r="QNJ30" s="21"/>
      <c r="QNK30" s="21"/>
      <c r="QNL30" s="21"/>
      <c r="QNM30" s="21"/>
      <c r="QNN30" s="21"/>
      <c r="QNO30" s="21"/>
      <c r="QNP30" s="21"/>
      <c r="QNQ30" s="21"/>
      <c r="QNR30" s="21"/>
      <c r="QNS30" s="21"/>
      <c r="QNT30" s="21"/>
      <c r="QNU30" s="21"/>
      <c r="QNV30" s="21"/>
      <c r="QNW30" s="21"/>
      <c r="QNX30" s="21"/>
      <c r="QNY30" s="21"/>
      <c r="QNZ30" s="21"/>
      <c r="QOA30" s="21"/>
      <c r="QOB30" s="21"/>
      <c r="QOC30" s="21"/>
      <c r="QOD30" s="21"/>
      <c r="QOE30" s="21"/>
      <c r="QOF30" s="21"/>
      <c r="QOG30" s="21"/>
      <c r="QOH30" s="21"/>
      <c r="QOI30" s="21"/>
      <c r="QOJ30" s="21"/>
      <c r="QOK30" s="21"/>
      <c r="QOL30" s="21"/>
      <c r="QOM30" s="21"/>
      <c r="QON30" s="21"/>
      <c r="QOO30" s="21"/>
      <c r="QOP30" s="21"/>
      <c r="QOQ30" s="21"/>
      <c r="QOR30" s="21"/>
      <c r="QOS30" s="21"/>
      <c r="QOT30" s="21"/>
      <c r="QOU30" s="21"/>
      <c r="QOV30" s="21"/>
      <c r="QOW30" s="21"/>
      <c r="QOX30" s="21"/>
      <c r="QOY30" s="21"/>
      <c r="QOZ30" s="21"/>
      <c r="QPA30" s="21"/>
      <c r="QPB30" s="21"/>
      <c r="QPC30" s="21"/>
      <c r="QPD30" s="21"/>
      <c r="QPE30" s="21"/>
      <c r="QPF30" s="21"/>
      <c r="QPG30" s="21"/>
      <c r="QPH30" s="21"/>
      <c r="QPI30" s="21"/>
      <c r="QPJ30" s="21"/>
      <c r="QPK30" s="21"/>
      <c r="QPL30" s="21"/>
      <c r="QPM30" s="21"/>
      <c r="QPN30" s="21"/>
      <c r="QPO30" s="21"/>
      <c r="QPP30" s="21"/>
      <c r="QPQ30" s="21"/>
      <c r="QPR30" s="21"/>
      <c r="QPS30" s="21"/>
      <c r="QPT30" s="21"/>
      <c r="QPU30" s="21"/>
      <c r="QPV30" s="21"/>
      <c r="QPW30" s="21"/>
      <c r="QPX30" s="21"/>
      <c r="QPY30" s="21"/>
      <c r="QPZ30" s="21"/>
      <c r="QQA30" s="21"/>
      <c r="QQB30" s="21"/>
      <c r="QQC30" s="21"/>
      <c r="QQD30" s="21"/>
      <c r="QQE30" s="21"/>
      <c r="QQF30" s="21"/>
      <c r="QQG30" s="21"/>
      <c r="QQH30" s="21"/>
      <c r="QQI30" s="21"/>
      <c r="QQJ30" s="21"/>
      <c r="QQK30" s="21"/>
      <c r="QQL30" s="21"/>
      <c r="QQM30" s="21"/>
      <c r="QQN30" s="21"/>
      <c r="QQO30" s="21"/>
      <c r="QQP30" s="21"/>
      <c r="QQQ30" s="21"/>
      <c r="QQR30" s="21"/>
      <c r="QQS30" s="21"/>
      <c r="QQT30" s="21"/>
      <c r="QQU30" s="21"/>
      <c r="QQV30" s="21"/>
      <c r="QQW30" s="21"/>
      <c r="QQX30" s="21"/>
      <c r="QQY30" s="21"/>
      <c r="QQZ30" s="21"/>
      <c r="QRA30" s="21"/>
      <c r="QRB30" s="21"/>
      <c r="QRC30" s="21"/>
      <c r="QRD30" s="21"/>
      <c r="QRE30" s="21"/>
      <c r="QRF30" s="21"/>
      <c r="QRG30" s="21"/>
      <c r="QRH30" s="21"/>
      <c r="QRI30" s="21"/>
      <c r="QRJ30" s="21"/>
      <c r="QRK30" s="21"/>
      <c r="QRL30" s="21"/>
      <c r="QRM30" s="21"/>
      <c r="QRN30" s="21"/>
      <c r="QRO30" s="21"/>
      <c r="QRP30" s="21"/>
      <c r="QRQ30" s="21"/>
      <c r="QRR30" s="21"/>
      <c r="QRS30" s="21"/>
      <c r="QRT30" s="21"/>
      <c r="QRU30" s="21"/>
      <c r="QRV30" s="21"/>
      <c r="QRW30" s="21"/>
      <c r="QRX30" s="21"/>
      <c r="QRY30" s="21"/>
      <c r="QRZ30" s="21"/>
      <c r="QSA30" s="21"/>
      <c r="QSB30" s="21"/>
      <c r="QSC30" s="21"/>
      <c r="QSD30" s="21"/>
      <c r="QSE30" s="21"/>
      <c r="QSF30" s="21"/>
      <c r="QSG30" s="21"/>
      <c r="QSH30" s="21"/>
      <c r="QSI30" s="21"/>
      <c r="QSJ30" s="21"/>
      <c r="QSK30" s="21"/>
      <c r="QSL30" s="21"/>
      <c r="QSM30" s="21"/>
      <c r="QSN30" s="21"/>
      <c r="QSO30" s="21"/>
      <c r="QSP30" s="21"/>
      <c r="QSQ30" s="21"/>
      <c r="QSR30" s="21"/>
      <c r="QSS30" s="21"/>
      <c r="QST30" s="21"/>
      <c r="QSU30" s="21"/>
      <c r="QSV30" s="21"/>
      <c r="QSW30" s="21"/>
      <c r="QSX30" s="21"/>
      <c r="QSY30" s="21"/>
      <c r="QSZ30" s="21"/>
      <c r="QTA30" s="21"/>
      <c r="QTB30" s="21"/>
      <c r="QTC30" s="21"/>
      <c r="QTD30" s="21"/>
      <c r="QTE30" s="21"/>
      <c r="QTF30" s="21"/>
      <c r="QTG30" s="21"/>
      <c r="QTH30" s="21"/>
      <c r="QTI30" s="21"/>
      <c r="QTJ30" s="21"/>
      <c r="QTK30" s="21"/>
      <c r="QTL30" s="21"/>
      <c r="QTM30" s="21"/>
      <c r="QTN30" s="21"/>
      <c r="QTO30" s="21"/>
      <c r="QTP30" s="21"/>
      <c r="QTQ30" s="21"/>
      <c r="QTR30" s="21"/>
      <c r="QTS30" s="21"/>
      <c r="QTT30" s="21"/>
      <c r="QTU30" s="21"/>
      <c r="QTV30" s="21"/>
      <c r="QTW30" s="21"/>
      <c r="QTX30" s="21"/>
      <c r="QTY30" s="21"/>
      <c r="QTZ30" s="21"/>
      <c r="QUA30" s="21"/>
      <c r="QUB30" s="21"/>
      <c r="QUC30" s="21"/>
      <c r="QUD30" s="21"/>
      <c r="QUE30" s="21"/>
      <c r="QUF30" s="21"/>
      <c r="QUG30" s="21"/>
      <c r="QUH30" s="21"/>
      <c r="QUI30" s="21"/>
      <c r="QUJ30" s="21"/>
      <c r="QUK30" s="21"/>
      <c r="QUL30" s="21"/>
      <c r="QUM30" s="21"/>
      <c r="QUN30" s="21"/>
      <c r="QUO30" s="21"/>
      <c r="QUP30" s="21"/>
      <c r="QUQ30" s="21"/>
      <c r="QUR30" s="21"/>
      <c r="QUS30" s="21"/>
      <c r="QUT30" s="21"/>
      <c r="QUU30" s="21"/>
      <c r="QUV30" s="21"/>
      <c r="QUW30" s="21"/>
      <c r="QUX30" s="21"/>
      <c r="QUY30" s="21"/>
      <c r="QUZ30" s="21"/>
      <c r="QVA30" s="21"/>
      <c r="QVB30" s="21"/>
      <c r="QVC30" s="21"/>
      <c r="QVD30" s="21"/>
      <c r="QVE30" s="21"/>
      <c r="QVF30" s="21"/>
      <c r="QVG30" s="21"/>
      <c r="QVH30" s="21"/>
      <c r="QVI30" s="21"/>
      <c r="QVJ30" s="21"/>
      <c r="QVK30" s="21"/>
      <c r="QVL30" s="21"/>
      <c r="QVM30" s="21"/>
      <c r="QVN30" s="21"/>
      <c r="QVO30" s="21"/>
      <c r="QVP30" s="21"/>
      <c r="QVQ30" s="21"/>
      <c r="QVR30" s="21"/>
      <c r="QVS30" s="21"/>
      <c r="QVT30" s="21"/>
      <c r="QVU30" s="21"/>
      <c r="QVV30" s="21"/>
      <c r="QVW30" s="21"/>
      <c r="QVX30" s="21"/>
      <c r="QVY30" s="21"/>
      <c r="QVZ30" s="21"/>
      <c r="QWA30" s="21"/>
      <c r="QWB30" s="21"/>
      <c r="QWC30" s="21"/>
      <c r="QWD30" s="21"/>
      <c r="QWE30" s="21"/>
      <c r="QWF30" s="21"/>
      <c r="QWG30" s="21"/>
      <c r="QWH30" s="21"/>
      <c r="QWI30" s="21"/>
      <c r="QWJ30" s="21"/>
      <c r="QWK30" s="21"/>
      <c r="QWL30" s="21"/>
      <c r="QWM30" s="21"/>
      <c r="QWN30" s="21"/>
      <c r="QWO30" s="21"/>
      <c r="QWP30" s="21"/>
      <c r="QWQ30" s="21"/>
      <c r="QWR30" s="21"/>
      <c r="QWS30" s="21"/>
      <c r="QWT30" s="21"/>
      <c r="QWU30" s="21"/>
      <c r="QWV30" s="21"/>
      <c r="QWW30" s="21"/>
      <c r="QWX30" s="21"/>
      <c r="QWY30" s="21"/>
      <c r="QWZ30" s="21"/>
      <c r="QXA30" s="21"/>
      <c r="QXB30" s="21"/>
      <c r="QXC30" s="21"/>
      <c r="QXD30" s="21"/>
      <c r="QXE30" s="21"/>
      <c r="QXF30" s="21"/>
      <c r="QXG30" s="21"/>
      <c r="QXH30" s="21"/>
      <c r="QXI30" s="21"/>
      <c r="QXJ30" s="21"/>
      <c r="QXK30" s="21"/>
      <c r="QXL30" s="21"/>
      <c r="QXM30" s="21"/>
      <c r="QXN30" s="21"/>
      <c r="QXO30" s="21"/>
      <c r="QXP30" s="21"/>
      <c r="QXQ30" s="21"/>
      <c r="QXR30" s="21"/>
      <c r="QXS30" s="21"/>
      <c r="QXT30" s="21"/>
      <c r="QXU30" s="21"/>
      <c r="QXV30" s="21"/>
      <c r="QXW30" s="21"/>
      <c r="QXX30" s="21"/>
      <c r="QXY30" s="21"/>
      <c r="QXZ30" s="21"/>
      <c r="QYA30" s="21"/>
      <c r="QYB30" s="21"/>
      <c r="QYC30" s="21"/>
      <c r="QYD30" s="21"/>
      <c r="QYE30" s="21"/>
      <c r="QYF30" s="21"/>
      <c r="QYG30" s="21"/>
      <c r="QYH30" s="21"/>
      <c r="QYI30" s="21"/>
      <c r="QYJ30" s="21"/>
      <c r="QYK30" s="21"/>
      <c r="QYL30" s="21"/>
      <c r="QYM30" s="21"/>
      <c r="QYN30" s="21"/>
      <c r="QYO30" s="21"/>
      <c r="QYP30" s="21"/>
      <c r="QYQ30" s="21"/>
      <c r="QYR30" s="21"/>
      <c r="QYS30" s="21"/>
      <c r="QYT30" s="21"/>
      <c r="QYU30" s="21"/>
      <c r="QYV30" s="21"/>
      <c r="QYW30" s="21"/>
      <c r="QYX30" s="21"/>
      <c r="QYY30" s="21"/>
      <c r="QYZ30" s="21"/>
      <c r="QZA30" s="21"/>
      <c r="QZB30" s="21"/>
      <c r="QZC30" s="21"/>
      <c r="QZD30" s="21"/>
      <c r="QZE30" s="21"/>
      <c r="QZF30" s="21"/>
      <c r="QZG30" s="21"/>
      <c r="QZH30" s="21"/>
      <c r="QZI30" s="21"/>
      <c r="QZJ30" s="21"/>
      <c r="QZK30" s="21"/>
      <c r="QZL30" s="21"/>
      <c r="QZM30" s="21"/>
      <c r="QZN30" s="21"/>
      <c r="QZO30" s="21"/>
      <c r="QZP30" s="21"/>
      <c r="QZQ30" s="21"/>
      <c r="QZR30" s="21"/>
      <c r="QZS30" s="21"/>
      <c r="QZT30" s="21"/>
      <c r="QZU30" s="21"/>
      <c r="QZV30" s="21"/>
      <c r="QZW30" s="21"/>
      <c r="QZX30" s="21"/>
      <c r="QZY30" s="21"/>
      <c r="QZZ30" s="21"/>
      <c r="RAA30" s="21"/>
      <c r="RAB30" s="21"/>
      <c r="RAC30" s="21"/>
      <c r="RAD30" s="21"/>
      <c r="RAE30" s="21"/>
      <c r="RAF30" s="21"/>
      <c r="RAG30" s="21"/>
      <c r="RAH30" s="21"/>
      <c r="RAI30" s="21"/>
      <c r="RAJ30" s="21"/>
      <c r="RAK30" s="21"/>
      <c r="RAL30" s="21"/>
      <c r="RAM30" s="21"/>
      <c r="RAN30" s="21"/>
      <c r="RAO30" s="21"/>
      <c r="RAP30" s="21"/>
      <c r="RAQ30" s="21"/>
      <c r="RAR30" s="21"/>
      <c r="RAS30" s="21"/>
      <c r="RAT30" s="21"/>
      <c r="RAU30" s="21"/>
      <c r="RAV30" s="21"/>
      <c r="RAW30" s="21"/>
      <c r="RAX30" s="21"/>
      <c r="RAY30" s="21"/>
      <c r="RAZ30" s="21"/>
      <c r="RBA30" s="21"/>
      <c r="RBB30" s="21"/>
      <c r="RBC30" s="21"/>
      <c r="RBD30" s="21"/>
      <c r="RBE30" s="21"/>
      <c r="RBF30" s="21"/>
      <c r="RBG30" s="21"/>
      <c r="RBH30" s="21"/>
      <c r="RBI30" s="21"/>
      <c r="RBJ30" s="21"/>
      <c r="RBK30" s="21"/>
      <c r="RBL30" s="21"/>
      <c r="RBM30" s="21"/>
      <c r="RBN30" s="21"/>
      <c r="RBO30" s="21"/>
      <c r="RBP30" s="21"/>
      <c r="RBQ30" s="21"/>
      <c r="RBR30" s="21"/>
      <c r="RBS30" s="21"/>
      <c r="RBT30" s="21"/>
      <c r="RBU30" s="21"/>
      <c r="RBV30" s="21"/>
      <c r="RBW30" s="21"/>
      <c r="RBX30" s="21"/>
      <c r="RBY30" s="21"/>
      <c r="RBZ30" s="21"/>
      <c r="RCA30" s="21"/>
      <c r="RCB30" s="21"/>
      <c r="RCC30" s="21"/>
      <c r="RCD30" s="21"/>
      <c r="RCE30" s="21"/>
      <c r="RCF30" s="21"/>
      <c r="RCG30" s="21"/>
      <c r="RCH30" s="21"/>
      <c r="RCI30" s="21"/>
      <c r="RCJ30" s="21"/>
      <c r="RCK30" s="21"/>
      <c r="RCL30" s="21"/>
      <c r="RCM30" s="21"/>
      <c r="RCN30" s="21"/>
      <c r="RCO30" s="21"/>
      <c r="RCP30" s="21"/>
      <c r="RCQ30" s="21"/>
      <c r="RCR30" s="21"/>
      <c r="RCS30" s="21"/>
      <c r="RCT30" s="21"/>
      <c r="RCU30" s="21"/>
      <c r="RCV30" s="21"/>
      <c r="RCW30" s="21"/>
      <c r="RCX30" s="21"/>
      <c r="RCY30" s="21"/>
      <c r="RCZ30" s="21"/>
      <c r="RDA30" s="21"/>
      <c r="RDB30" s="21"/>
      <c r="RDC30" s="21"/>
      <c r="RDD30" s="21"/>
      <c r="RDE30" s="21"/>
      <c r="RDF30" s="21"/>
      <c r="RDG30" s="21"/>
      <c r="RDH30" s="21"/>
      <c r="RDI30" s="21"/>
      <c r="RDJ30" s="21"/>
      <c r="RDK30" s="21"/>
      <c r="RDL30" s="21"/>
      <c r="RDM30" s="21"/>
      <c r="RDN30" s="21"/>
      <c r="RDO30" s="21"/>
      <c r="RDP30" s="21"/>
      <c r="RDQ30" s="21"/>
      <c r="RDR30" s="21"/>
      <c r="RDS30" s="21"/>
      <c r="RDT30" s="21"/>
      <c r="RDU30" s="21"/>
      <c r="RDV30" s="21"/>
      <c r="RDW30" s="21"/>
      <c r="RDX30" s="21"/>
      <c r="RDY30" s="21"/>
      <c r="RDZ30" s="21"/>
      <c r="REA30" s="21"/>
      <c r="REB30" s="21"/>
      <c r="REC30" s="21"/>
      <c r="RED30" s="21"/>
      <c r="REE30" s="21"/>
      <c r="REF30" s="21"/>
      <c r="REG30" s="21"/>
      <c r="REH30" s="21"/>
      <c r="REI30" s="21"/>
      <c r="REJ30" s="21"/>
      <c r="REK30" s="21"/>
      <c r="REL30" s="21"/>
      <c r="REM30" s="21"/>
      <c r="REN30" s="21"/>
      <c r="REO30" s="21"/>
      <c r="REP30" s="21"/>
      <c r="REQ30" s="21"/>
      <c r="RER30" s="21"/>
      <c r="RES30" s="21"/>
      <c r="RET30" s="21"/>
      <c r="REU30" s="21"/>
      <c r="REV30" s="21"/>
      <c r="REW30" s="21"/>
      <c r="REX30" s="21"/>
      <c r="REY30" s="21"/>
      <c r="REZ30" s="21"/>
      <c r="RFA30" s="21"/>
      <c r="RFB30" s="21"/>
      <c r="RFC30" s="21"/>
      <c r="RFD30" s="21"/>
      <c r="RFE30" s="21"/>
      <c r="RFF30" s="21"/>
      <c r="RFG30" s="21"/>
      <c r="RFH30" s="21"/>
      <c r="RFI30" s="21"/>
      <c r="RFJ30" s="21"/>
      <c r="RFK30" s="21"/>
      <c r="RFL30" s="21"/>
      <c r="RFM30" s="21"/>
      <c r="RFN30" s="21"/>
      <c r="RFO30" s="21"/>
      <c r="RFP30" s="21"/>
      <c r="RFQ30" s="21"/>
      <c r="RFR30" s="21"/>
      <c r="RFS30" s="21"/>
      <c r="RFT30" s="21"/>
      <c r="RFU30" s="21"/>
      <c r="RFV30" s="21"/>
      <c r="RFW30" s="21"/>
      <c r="RFX30" s="21"/>
      <c r="RFY30" s="21"/>
      <c r="RFZ30" s="21"/>
      <c r="RGA30" s="21"/>
      <c r="RGB30" s="21"/>
      <c r="RGC30" s="21"/>
      <c r="RGD30" s="21"/>
      <c r="RGE30" s="21"/>
      <c r="RGF30" s="21"/>
      <c r="RGG30" s="21"/>
      <c r="RGH30" s="21"/>
      <c r="RGI30" s="21"/>
      <c r="RGJ30" s="21"/>
      <c r="RGK30" s="21"/>
      <c r="RGL30" s="21"/>
      <c r="RGM30" s="21"/>
      <c r="RGN30" s="21"/>
      <c r="RGO30" s="21"/>
      <c r="RGP30" s="21"/>
      <c r="RGQ30" s="21"/>
      <c r="RGR30" s="21"/>
      <c r="RGS30" s="21"/>
      <c r="RGT30" s="21"/>
      <c r="RGU30" s="21"/>
      <c r="RGV30" s="21"/>
      <c r="RGW30" s="21"/>
      <c r="RGX30" s="21"/>
      <c r="RGY30" s="21"/>
      <c r="RGZ30" s="21"/>
      <c r="RHA30" s="21"/>
      <c r="RHB30" s="21"/>
      <c r="RHC30" s="21"/>
      <c r="RHD30" s="21"/>
      <c r="RHE30" s="21"/>
      <c r="RHF30" s="21"/>
      <c r="RHG30" s="21"/>
      <c r="RHH30" s="21"/>
      <c r="RHI30" s="21"/>
      <c r="RHJ30" s="21"/>
      <c r="RHK30" s="21"/>
      <c r="RHL30" s="21"/>
      <c r="RHM30" s="21"/>
      <c r="RHN30" s="21"/>
      <c r="RHO30" s="21"/>
      <c r="RHP30" s="21"/>
      <c r="RHQ30" s="21"/>
      <c r="RHR30" s="21"/>
      <c r="RHS30" s="21"/>
      <c r="RHT30" s="21"/>
      <c r="RHU30" s="21"/>
      <c r="RHV30" s="21"/>
      <c r="RHW30" s="21"/>
      <c r="RHX30" s="21"/>
      <c r="RHY30" s="21"/>
      <c r="RHZ30" s="21"/>
      <c r="RIA30" s="21"/>
      <c r="RIB30" s="21"/>
      <c r="RIC30" s="21"/>
      <c r="RID30" s="21"/>
      <c r="RIE30" s="21"/>
      <c r="RIF30" s="21"/>
      <c r="RIG30" s="21"/>
      <c r="RIH30" s="21"/>
      <c r="RII30" s="21"/>
      <c r="RIJ30" s="21"/>
      <c r="RIK30" s="21"/>
      <c r="RIL30" s="21"/>
      <c r="RIM30" s="21"/>
      <c r="RIN30" s="21"/>
      <c r="RIO30" s="21"/>
      <c r="RIP30" s="21"/>
      <c r="RIQ30" s="21"/>
      <c r="RIR30" s="21"/>
      <c r="RIS30" s="21"/>
      <c r="RIT30" s="21"/>
      <c r="RIU30" s="21"/>
      <c r="RIV30" s="21"/>
      <c r="RIW30" s="21"/>
      <c r="RIX30" s="21"/>
      <c r="RIY30" s="21"/>
      <c r="RIZ30" s="21"/>
      <c r="RJA30" s="21"/>
      <c r="RJB30" s="21"/>
      <c r="RJC30" s="21"/>
      <c r="RJD30" s="21"/>
      <c r="RJE30" s="21"/>
      <c r="RJF30" s="21"/>
      <c r="RJG30" s="21"/>
      <c r="RJH30" s="21"/>
      <c r="RJI30" s="21"/>
      <c r="RJJ30" s="21"/>
      <c r="RJK30" s="21"/>
      <c r="RJL30" s="21"/>
      <c r="RJM30" s="21"/>
      <c r="RJN30" s="21"/>
      <c r="RJO30" s="21"/>
      <c r="RJP30" s="21"/>
      <c r="RJQ30" s="21"/>
      <c r="RJR30" s="21"/>
      <c r="RJS30" s="21"/>
      <c r="RJT30" s="21"/>
      <c r="RJU30" s="21"/>
      <c r="RJV30" s="21"/>
      <c r="RJW30" s="21"/>
      <c r="RJX30" s="21"/>
      <c r="RJY30" s="21"/>
      <c r="RJZ30" s="21"/>
      <c r="RKA30" s="21"/>
      <c r="RKB30" s="21"/>
      <c r="RKC30" s="21"/>
      <c r="RKD30" s="21"/>
      <c r="RKE30" s="21"/>
      <c r="RKF30" s="21"/>
      <c r="RKG30" s="21"/>
      <c r="RKH30" s="21"/>
      <c r="RKI30" s="21"/>
      <c r="RKJ30" s="21"/>
      <c r="RKK30" s="21"/>
      <c r="RKL30" s="21"/>
      <c r="RKM30" s="21"/>
      <c r="RKN30" s="21"/>
      <c r="RKO30" s="21"/>
      <c r="RKP30" s="21"/>
      <c r="RKQ30" s="21"/>
      <c r="RKR30" s="21"/>
      <c r="RKS30" s="21"/>
      <c r="RKT30" s="21"/>
      <c r="RKU30" s="21"/>
      <c r="RKV30" s="21"/>
      <c r="RKW30" s="21"/>
      <c r="RKX30" s="21"/>
      <c r="RKY30" s="21"/>
      <c r="RKZ30" s="21"/>
      <c r="RLA30" s="21"/>
      <c r="RLB30" s="21"/>
      <c r="RLC30" s="21"/>
      <c r="RLD30" s="21"/>
      <c r="RLE30" s="21"/>
      <c r="RLF30" s="21"/>
      <c r="RLG30" s="21"/>
      <c r="RLH30" s="21"/>
      <c r="RLI30" s="21"/>
      <c r="RLJ30" s="21"/>
      <c r="RLK30" s="21"/>
      <c r="RLL30" s="21"/>
      <c r="RLM30" s="21"/>
      <c r="RLN30" s="21"/>
      <c r="RLO30" s="21"/>
      <c r="RLP30" s="21"/>
      <c r="RLQ30" s="21"/>
      <c r="RLR30" s="21"/>
      <c r="RLS30" s="21"/>
      <c r="RLT30" s="21"/>
      <c r="RLU30" s="21"/>
      <c r="RLV30" s="21"/>
      <c r="RLW30" s="21"/>
      <c r="RLX30" s="21"/>
      <c r="RLY30" s="21"/>
      <c r="RLZ30" s="21"/>
      <c r="RMA30" s="21"/>
      <c r="RMB30" s="21"/>
      <c r="RMC30" s="21"/>
      <c r="RMD30" s="21"/>
      <c r="RME30" s="21"/>
      <c r="RMF30" s="21"/>
      <c r="RMG30" s="21"/>
      <c r="RMH30" s="21"/>
      <c r="RMI30" s="21"/>
      <c r="RMJ30" s="21"/>
      <c r="RMK30" s="21"/>
      <c r="RML30" s="21"/>
      <c r="RMM30" s="21"/>
      <c r="RMN30" s="21"/>
      <c r="RMO30" s="21"/>
      <c r="RMP30" s="21"/>
      <c r="RMQ30" s="21"/>
      <c r="RMR30" s="21"/>
      <c r="RMS30" s="21"/>
      <c r="RMT30" s="21"/>
      <c r="RMU30" s="21"/>
      <c r="RMV30" s="21"/>
      <c r="RMW30" s="21"/>
      <c r="RMX30" s="21"/>
      <c r="RMY30" s="21"/>
      <c r="RMZ30" s="21"/>
      <c r="RNA30" s="21"/>
      <c r="RNB30" s="21"/>
      <c r="RNC30" s="21"/>
      <c r="RND30" s="21"/>
      <c r="RNE30" s="21"/>
      <c r="RNF30" s="21"/>
      <c r="RNG30" s="21"/>
      <c r="RNH30" s="21"/>
      <c r="RNI30" s="21"/>
      <c r="RNJ30" s="21"/>
      <c r="RNK30" s="21"/>
      <c r="RNL30" s="21"/>
      <c r="RNM30" s="21"/>
      <c r="RNN30" s="21"/>
      <c r="RNO30" s="21"/>
      <c r="RNP30" s="21"/>
      <c r="RNQ30" s="21"/>
      <c r="RNR30" s="21"/>
      <c r="RNS30" s="21"/>
      <c r="RNT30" s="21"/>
      <c r="RNU30" s="21"/>
      <c r="RNV30" s="21"/>
      <c r="RNW30" s="21"/>
      <c r="RNX30" s="21"/>
      <c r="RNY30" s="21"/>
      <c r="RNZ30" s="21"/>
      <c r="ROA30" s="21"/>
      <c r="ROB30" s="21"/>
      <c r="ROC30" s="21"/>
      <c r="ROD30" s="21"/>
      <c r="ROE30" s="21"/>
      <c r="ROF30" s="21"/>
      <c r="ROG30" s="21"/>
      <c r="ROH30" s="21"/>
      <c r="ROI30" s="21"/>
      <c r="ROJ30" s="21"/>
      <c r="ROK30" s="21"/>
      <c r="ROL30" s="21"/>
      <c r="ROM30" s="21"/>
      <c r="RON30" s="21"/>
      <c r="ROO30" s="21"/>
      <c r="ROP30" s="21"/>
      <c r="ROQ30" s="21"/>
      <c r="ROR30" s="21"/>
      <c r="ROS30" s="21"/>
      <c r="ROT30" s="21"/>
      <c r="ROU30" s="21"/>
      <c r="ROV30" s="21"/>
      <c r="ROW30" s="21"/>
      <c r="ROX30" s="21"/>
      <c r="ROY30" s="21"/>
      <c r="ROZ30" s="21"/>
      <c r="RPA30" s="21"/>
      <c r="RPB30" s="21"/>
      <c r="RPC30" s="21"/>
      <c r="RPD30" s="21"/>
      <c r="RPE30" s="21"/>
      <c r="RPF30" s="21"/>
      <c r="RPG30" s="21"/>
      <c r="RPH30" s="21"/>
      <c r="RPI30" s="21"/>
      <c r="RPJ30" s="21"/>
      <c r="RPK30" s="21"/>
      <c r="RPL30" s="21"/>
      <c r="RPM30" s="21"/>
      <c r="RPN30" s="21"/>
      <c r="RPO30" s="21"/>
      <c r="RPP30" s="21"/>
      <c r="RPQ30" s="21"/>
      <c r="RPR30" s="21"/>
      <c r="RPS30" s="21"/>
      <c r="RPT30" s="21"/>
      <c r="RPU30" s="21"/>
      <c r="RPV30" s="21"/>
      <c r="RPW30" s="21"/>
      <c r="RPX30" s="21"/>
      <c r="RPY30" s="21"/>
      <c r="RPZ30" s="21"/>
      <c r="RQA30" s="21"/>
      <c r="RQB30" s="21"/>
      <c r="RQC30" s="21"/>
      <c r="RQD30" s="21"/>
      <c r="RQE30" s="21"/>
      <c r="RQF30" s="21"/>
      <c r="RQG30" s="21"/>
      <c r="RQH30" s="21"/>
      <c r="RQI30" s="21"/>
      <c r="RQJ30" s="21"/>
      <c r="RQK30" s="21"/>
      <c r="RQL30" s="21"/>
      <c r="RQM30" s="21"/>
      <c r="RQN30" s="21"/>
      <c r="RQO30" s="21"/>
      <c r="RQP30" s="21"/>
      <c r="RQQ30" s="21"/>
      <c r="RQR30" s="21"/>
      <c r="RQS30" s="21"/>
      <c r="RQT30" s="21"/>
      <c r="RQU30" s="21"/>
      <c r="RQV30" s="21"/>
      <c r="RQW30" s="21"/>
      <c r="RQX30" s="21"/>
      <c r="RQY30" s="21"/>
      <c r="RQZ30" s="21"/>
      <c r="RRA30" s="21"/>
      <c r="RRB30" s="21"/>
      <c r="RRC30" s="21"/>
      <c r="RRD30" s="21"/>
      <c r="RRE30" s="21"/>
      <c r="RRF30" s="21"/>
      <c r="RRG30" s="21"/>
      <c r="RRH30" s="21"/>
      <c r="RRI30" s="21"/>
      <c r="RRJ30" s="21"/>
      <c r="RRK30" s="21"/>
      <c r="RRL30" s="21"/>
      <c r="RRM30" s="21"/>
      <c r="RRN30" s="21"/>
      <c r="RRO30" s="21"/>
      <c r="RRP30" s="21"/>
      <c r="RRQ30" s="21"/>
      <c r="RRR30" s="21"/>
      <c r="RRS30" s="21"/>
      <c r="RRT30" s="21"/>
      <c r="RRU30" s="21"/>
      <c r="RRV30" s="21"/>
      <c r="RRW30" s="21"/>
      <c r="RRX30" s="21"/>
      <c r="RRY30" s="21"/>
      <c r="RRZ30" s="21"/>
      <c r="RSA30" s="21"/>
      <c r="RSB30" s="21"/>
      <c r="RSC30" s="21"/>
      <c r="RSD30" s="21"/>
      <c r="RSE30" s="21"/>
      <c r="RSF30" s="21"/>
      <c r="RSG30" s="21"/>
      <c r="RSH30" s="21"/>
      <c r="RSI30" s="21"/>
      <c r="RSJ30" s="21"/>
      <c r="RSK30" s="21"/>
      <c r="RSL30" s="21"/>
      <c r="RSM30" s="21"/>
      <c r="RSN30" s="21"/>
      <c r="RSO30" s="21"/>
      <c r="RSP30" s="21"/>
      <c r="RSQ30" s="21"/>
      <c r="RSR30" s="21"/>
      <c r="RSS30" s="21"/>
      <c r="RST30" s="21"/>
      <c r="RSU30" s="21"/>
      <c r="RSV30" s="21"/>
      <c r="RSW30" s="21"/>
      <c r="RSX30" s="21"/>
      <c r="RSY30" s="21"/>
      <c r="RSZ30" s="21"/>
      <c r="RTA30" s="21"/>
      <c r="RTB30" s="21"/>
      <c r="RTC30" s="21"/>
      <c r="RTD30" s="21"/>
      <c r="RTE30" s="21"/>
      <c r="RTF30" s="21"/>
      <c r="RTG30" s="21"/>
      <c r="RTH30" s="21"/>
      <c r="RTI30" s="21"/>
      <c r="RTJ30" s="21"/>
      <c r="RTK30" s="21"/>
      <c r="RTL30" s="21"/>
      <c r="RTM30" s="21"/>
      <c r="RTN30" s="21"/>
      <c r="RTO30" s="21"/>
      <c r="RTP30" s="21"/>
      <c r="RTQ30" s="21"/>
      <c r="RTR30" s="21"/>
      <c r="RTS30" s="21"/>
      <c r="RTT30" s="21"/>
      <c r="RTU30" s="21"/>
      <c r="RTV30" s="21"/>
      <c r="RTW30" s="21"/>
      <c r="RTX30" s="21"/>
      <c r="RTY30" s="21"/>
      <c r="RTZ30" s="21"/>
      <c r="RUA30" s="21"/>
      <c r="RUB30" s="21"/>
      <c r="RUC30" s="21"/>
      <c r="RUD30" s="21"/>
      <c r="RUE30" s="21"/>
      <c r="RUF30" s="21"/>
      <c r="RUG30" s="21"/>
      <c r="RUH30" s="21"/>
      <c r="RUI30" s="21"/>
      <c r="RUJ30" s="21"/>
      <c r="RUK30" s="21"/>
      <c r="RUL30" s="21"/>
      <c r="RUM30" s="21"/>
      <c r="RUN30" s="21"/>
      <c r="RUO30" s="21"/>
      <c r="RUP30" s="21"/>
      <c r="RUQ30" s="21"/>
      <c r="RUR30" s="21"/>
      <c r="RUS30" s="21"/>
      <c r="RUT30" s="21"/>
      <c r="RUU30" s="21"/>
      <c r="RUV30" s="21"/>
      <c r="RUW30" s="21"/>
      <c r="RUX30" s="21"/>
      <c r="RUY30" s="21"/>
      <c r="RUZ30" s="21"/>
      <c r="RVA30" s="21"/>
      <c r="RVB30" s="21"/>
      <c r="RVC30" s="21"/>
      <c r="RVD30" s="21"/>
      <c r="RVE30" s="21"/>
      <c r="RVF30" s="21"/>
      <c r="RVG30" s="21"/>
      <c r="RVH30" s="21"/>
      <c r="RVI30" s="21"/>
      <c r="RVJ30" s="21"/>
      <c r="RVK30" s="21"/>
      <c r="RVL30" s="21"/>
      <c r="RVM30" s="21"/>
      <c r="RVN30" s="21"/>
      <c r="RVO30" s="21"/>
      <c r="RVP30" s="21"/>
      <c r="RVQ30" s="21"/>
      <c r="RVR30" s="21"/>
      <c r="RVS30" s="21"/>
      <c r="RVT30" s="21"/>
      <c r="RVU30" s="21"/>
      <c r="RVV30" s="21"/>
      <c r="RVW30" s="21"/>
      <c r="RVX30" s="21"/>
      <c r="RVY30" s="21"/>
      <c r="RVZ30" s="21"/>
      <c r="RWA30" s="21"/>
      <c r="RWB30" s="21"/>
      <c r="RWC30" s="21"/>
      <c r="RWD30" s="21"/>
      <c r="RWE30" s="21"/>
      <c r="RWF30" s="21"/>
      <c r="RWG30" s="21"/>
      <c r="RWH30" s="21"/>
      <c r="RWI30" s="21"/>
      <c r="RWJ30" s="21"/>
      <c r="RWK30" s="21"/>
      <c r="RWL30" s="21"/>
      <c r="RWM30" s="21"/>
      <c r="RWN30" s="21"/>
      <c r="RWO30" s="21"/>
      <c r="RWP30" s="21"/>
      <c r="RWQ30" s="21"/>
      <c r="RWR30" s="21"/>
      <c r="RWS30" s="21"/>
      <c r="RWT30" s="21"/>
      <c r="RWU30" s="21"/>
      <c r="RWV30" s="21"/>
      <c r="RWW30" s="21"/>
      <c r="RWX30" s="21"/>
      <c r="RWY30" s="21"/>
      <c r="RWZ30" s="21"/>
      <c r="RXA30" s="21"/>
      <c r="RXB30" s="21"/>
      <c r="RXC30" s="21"/>
      <c r="RXD30" s="21"/>
      <c r="RXE30" s="21"/>
      <c r="RXF30" s="21"/>
      <c r="RXG30" s="21"/>
      <c r="RXH30" s="21"/>
      <c r="RXI30" s="21"/>
      <c r="RXJ30" s="21"/>
      <c r="RXK30" s="21"/>
      <c r="RXL30" s="21"/>
      <c r="RXM30" s="21"/>
      <c r="RXN30" s="21"/>
      <c r="RXO30" s="21"/>
      <c r="RXP30" s="21"/>
      <c r="RXQ30" s="21"/>
      <c r="RXR30" s="21"/>
      <c r="RXS30" s="21"/>
      <c r="RXT30" s="21"/>
      <c r="RXU30" s="21"/>
      <c r="RXV30" s="21"/>
      <c r="RXW30" s="21"/>
      <c r="RXX30" s="21"/>
      <c r="RXY30" s="21"/>
      <c r="RXZ30" s="21"/>
      <c r="RYA30" s="21"/>
      <c r="RYB30" s="21"/>
      <c r="RYC30" s="21"/>
      <c r="RYD30" s="21"/>
      <c r="RYE30" s="21"/>
      <c r="RYF30" s="21"/>
      <c r="RYG30" s="21"/>
      <c r="RYH30" s="21"/>
      <c r="RYI30" s="21"/>
      <c r="RYJ30" s="21"/>
      <c r="RYK30" s="21"/>
      <c r="RYL30" s="21"/>
      <c r="RYM30" s="21"/>
      <c r="RYN30" s="21"/>
      <c r="RYO30" s="21"/>
      <c r="RYP30" s="21"/>
      <c r="RYQ30" s="21"/>
      <c r="RYR30" s="21"/>
      <c r="RYS30" s="21"/>
      <c r="RYT30" s="21"/>
      <c r="RYU30" s="21"/>
      <c r="RYV30" s="21"/>
      <c r="RYW30" s="21"/>
      <c r="RYX30" s="21"/>
      <c r="RYY30" s="21"/>
      <c r="RYZ30" s="21"/>
      <c r="RZA30" s="21"/>
      <c r="RZB30" s="21"/>
      <c r="RZC30" s="21"/>
      <c r="RZD30" s="21"/>
      <c r="RZE30" s="21"/>
      <c r="RZF30" s="21"/>
      <c r="RZG30" s="21"/>
      <c r="RZH30" s="21"/>
      <c r="RZI30" s="21"/>
      <c r="RZJ30" s="21"/>
      <c r="RZK30" s="21"/>
      <c r="RZL30" s="21"/>
      <c r="RZM30" s="21"/>
      <c r="RZN30" s="21"/>
      <c r="RZO30" s="21"/>
      <c r="RZP30" s="21"/>
      <c r="RZQ30" s="21"/>
      <c r="RZR30" s="21"/>
      <c r="RZS30" s="21"/>
      <c r="RZT30" s="21"/>
      <c r="RZU30" s="21"/>
      <c r="RZV30" s="21"/>
      <c r="RZW30" s="21"/>
      <c r="RZX30" s="21"/>
      <c r="RZY30" s="21"/>
      <c r="RZZ30" s="21"/>
      <c r="SAA30" s="21"/>
      <c r="SAB30" s="21"/>
      <c r="SAC30" s="21"/>
      <c r="SAD30" s="21"/>
      <c r="SAE30" s="21"/>
      <c r="SAF30" s="21"/>
      <c r="SAG30" s="21"/>
      <c r="SAH30" s="21"/>
      <c r="SAI30" s="21"/>
      <c r="SAJ30" s="21"/>
      <c r="SAK30" s="21"/>
      <c r="SAL30" s="21"/>
      <c r="SAM30" s="21"/>
      <c r="SAN30" s="21"/>
      <c r="SAO30" s="21"/>
      <c r="SAP30" s="21"/>
      <c r="SAQ30" s="21"/>
      <c r="SAR30" s="21"/>
      <c r="SAS30" s="21"/>
      <c r="SAT30" s="21"/>
      <c r="SAU30" s="21"/>
      <c r="SAV30" s="21"/>
      <c r="SAW30" s="21"/>
      <c r="SAX30" s="21"/>
      <c r="SAY30" s="21"/>
      <c r="SAZ30" s="21"/>
      <c r="SBA30" s="21"/>
      <c r="SBB30" s="21"/>
      <c r="SBC30" s="21"/>
      <c r="SBD30" s="21"/>
      <c r="SBE30" s="21"/>
      <c r="SBF30" s="21"/>
      <c r="SBG30" s="21"/>
      <c r="SBH30" s="21"/>
      <c r="SBI30" s="21"/>
      <c r="SBJ30" s="21"/>
      <c r="SBK30" s="21"/>
      <c r="SBL30" s="21"/>
      <c r="SBM30" s="21"/>
      <c r="SBN30" s="21"/>
      <c r="SBO30" s="21"/>
      <c r="SBP30" s="21"/>
      <c r="SBQ30" s="21"/>
      <c r="SBR30" s="21"/>
      <c r="SBS30" s="21"/>
      <c r="SBT30" s="21"/>
      <c r="SBU30" s="21"/>
      <c r="SBV30" s="21"/>
      <c r="SBW30" s="21"/>
      <c r="SBX30" s="21"/>
      <c r="SBY30" s="21"/>
      <c r="SBZ30" s="21"/>
      <c r="SCA30" s="21"/>
      <c r="SCB30" s="21"/>
      <c r="SCC30" s="21"/>
      <c r="SCD30" s="21"/>
      <c r="SCE30" s="21"/>
      <c r="SCF30" s="21"/>
      <c r="SCG30" s="21"/>
      <c r="SCH30" s="21"/>
      <c r="SCI30" s="21"/>
      <c r="SCJ30" s="21"/>
      <c r="SCK30" s="21"/>
      <c r="SCL30" s="21"/>
      <c r="SCM30" s="21"/>
      <c r="SCN30" s="21"/>
      <c r="SCO30" s="21"/>
      <c r="SCP30" s="21"/>
      <c r="SCQ30" s="21"/>
      <c r="SCR30" s="21"/>
      <c r="SCS30" s="21"/>
      <c r="SCT30" s="21"/>
      <c r="SCU30" s="21"/>
      <c r="SCV30" s="21"/>
      <c r="SCW30" s="21"/>
      <c r="SCX30" s="21"/>
      <c r="SCY30" s="21"/>
      <c r="SCZ30" s="21"/>
      <c r="SDA30" s="21"/>
      <c r="SDB30" s="21"/>
      <c r="SDC30" s="21"/>
      <c r="SDD30" s="21"/>
      <c r="SDE30" s="21"/>
      <c r="SDF30" s="21"/>
      <c r="SDG30" s="21"/>
      <c r="SDH30" s="21"/>
      <c r="SDI30" s="21"/>
      <c r="SDJ30" s="21"/>
      <c r="SDK30" s="21"/>
      <c r="SDL30" s="21"/>
      <c r="SDM30" s="21"/>
      <c r="SDN30" s="21"/>
      <c r="SDO30" s="21"/>
      <c r="SDP30" s="21"/>
      <c r="SDQ30" s="21"/>
      <c r="SDR30" s="21"/>
      <c r="SDS30" s="21"/>
      <c r="SDT30" s="21"/>
      <c r="SDU30" s="21"/>
      <c r="SDV30" s="21"/>
      <c r="SDW30" s="21"/>
      <c r="SDX30" s="21"/>
      <c r="SDY30" s="21"/>
      <c r="SDZ30" s="21"/>
      <c r="SEA30" s="21"/>
      <c r="SEB30" s="21"/>
      <c r="SEC30" s="21"/>
      <c r="SED30" s="21"/>
      <c r="SEE30" s="21"/>
      <c r="SEF30" s="21"/>
      <c r="SEG30" s="21"/>
      <c r="SEH30" s="21"/>
      <c r="SEI30" s="21"/>
      <c r="SEJ30" s="21"/>
      <c r="SEK30" s="21"/>
      <c r="SEL30" s="21"/>
      <c r="SEM30" s="21"/>
      <c r="SEN30" s="21"/>
      <c r="SEO30" s="21"/>
      <c r="SEP30" s="21"/>
      <c r="SEQ30" s="21"/>
      <c r="SER30" s="21"/>
      <c r="SES30" s="21"/>
      <c r="SET30" s="21"/>
      <c r="SEU30" s="21"/>
      <c r="SEV30" s="21"/>
      <c r="SEW30" s="21"/>
      <c r="SEX30" s="21"/>
      <c r="SEY30" s="21"/>
      <c r="SEZ30" s="21"/>
      <c r="SFA30" s="21"/>
      <c r="SFB30" s="21"/>
      <c r="SFC30" s="21"/>
      <c r="SFD30" s="21"/>
      <c r="SFE30" s="21"/>
      <c r="SFF30" s="21"/>
      <c r="SFG30" s="21"/>
      <c r="SFH30" s="21"/>
      <c r="SFI30" s="21"/>
      <c r="SFJ30" s="21"/>
      <c r="SFK30" s="21"/>
      <c r="SFL30" s="21"/>
      <c r="SFM30" s="21"/>
      <c r="SFN30" s="21"/>
      <c r="SFO30" s="21"/>
      <c r="SFP30" s="21"/>
      <c r="SFQ30" s="21"/>
      <c r="SFR30" s="21"/>
      <c r="SFS30" s="21"/>
      <c r="SFT30" s="21"/>
      <c r="SFU30" s="21"/>
      <c r="SFV30" s="21"/>
      <c r="SFW30" s="21"/>
      <c r="SFX30" s="21"/>
      <c r="SFY30" s="21"/>
      <c r="SFZ30" s="21"/>
      <c r="SGA30" s="21"/>
      <c r="SGB30" s="21"/>
      <c r="SGC30" s="21"/>
      <c r="SGD30" s="21"/>
      <c r="SGE30" s="21"/>
      <c r="SGF30" s="21"/>
      <c r="SGG30" s="21"/>
      <c r="SGH30" s="21"/>
      <c r="SGI30" s="21"/>
      <c r="SGJ30" s="21"/>
      <c r="SGK30" s="21"/>
      <c r="SGL30" s="21"/>
      <c r="SGM30" s="21"/>
      <c r="SGN30" s="21"/>
      <c r="SGO30" s="21"/>
      <c r="SGP30" s="21"/>
      <c r="SGQ30" s="21"/>
      <c r="SGR30" s="21"/>
      <c r="SGS30" s="21"/>
      <c r="SGT30" s="21"/>
      <c r="SGU30" s="21"/>
      <c r="SGV30" s="21"/>
      <c r="SGW30" s="21"/>
      <c r="SGX30" s="21"/>
      <c r="SGY30" s="21"/>
      <c r="SGZ30" s="21"/>
      <c r="SHA30" s="21"/>
      <c r="SHB30" s="21"/>
      <c r="SHC30" s="21"/>
      <c r="SHD30" s="21"/>
      <c r="SHE30" s="21"/>
      <c r="SHF30" s="21"/>
      <c r="SHG30" s="21"/>
      <c r="SHH30" s="21"/>
      <c r="SHI30" s="21"/>
      <c r="SHJ30" s="21"/>
      <c r="SHK30" s="21"/>
      <c r="SHL30" s="21"/>
      <c r="SHM30" s="21"/>
      <c r="SHN30" s="21"/>
      <c r="SHO30" s="21"/>
      <c r="SHP30" s="21"/>
      <c r="SHQ30" s="21"/>
      <c r="SHR30" s="21"/>
      <c r="SHS30" s="21"/>
      <c r="SHT30" s="21"/>
      <c r="SHU30" s="21"/>
      <c r="SHV30" s="21"/>
      <c r="SHW30" s="21"/>
      <c r="SHX30" s="21"/>
      <c r="SHY30" s="21"/>
      <c r="SHZ30" s="21"/>
      <c r="SIA30" s="21"/>
      <c r="SIB30" s="21"/>
      <c r="SIC30" s="21"/>
      <c r="SID30" s="21"/>
      <c r="SIE30" s="21"/>
      <c r="SIF30" s="21"/>
      <c r="SIG30" s="21"/>
      <c r="SIH30" s="21"/>
      <c r="SII30" s="21"/>
      <c r="SIJ30" s="21"/>
      <c r="SIK30" s="21"/>
      <c r="SIL30" s="21"/>
      <c r="SIM30" s="21"/>
      <c r="SIN30" s="21"/>
      <c r="SIO30" s="21"/>
      <c r="SIP30" s="21"/>
      <c r="SIQ30" s="21"/>
      <c r="SIR30" s="21"/>
      <c r="SIS30" s="21"/>
      <c r="SIT30" s="21"/>
      <c r="SIU30" s="21"/>
      <c r="SIV30" s="21"/>
      <c r="SIW30" s="21"/>
      <c r="SIX30" s="21"/>
      <c r="SIY30" s="21"/>
      <c r="SIZ30" s="21"/>
      <c r="SJA30" s="21"/>
      <c r="SJB30" s="21"/>
      <c r="SJC30" s="21"/>
      <c r="SJD30" s="21"/>
      <c r="SJE30" s="21"/>
      <c r="SJF30" s="21"/>
      <c r="SJG30" s="21"/>
      <c r="SJH30" s="21"/>
      <c r="SJI30" s="21"/>
      <c r="SJJ30" s="21"/>
      <c r="SJK30" s="21"/>
      <c r="SJL30" s="21"/>
      <c r="SJM30" s="21"/>
      <c r="SJN30" s="21"/>
      <c r="SJO30" s="21"/>
      <c r="SJP30" s="21"/>
      <c r="SJQ30" s="21"/>
      <c r="SJR30" s="21"/>
      <c r="SJS30" s="21"/>
      <c r="SJT30" s="21"/>
      <c r="SJU30" s="21"/>
      <c r="SJV30" s="21"/>
      <c r="SJW30" s="21"/>
      <c r="SJX30" s="21"/>
      <c r="SJY30" s="21"/>
      <c r="SJZ30" s="21"/>
      <c r="SKA30" s="21"/>
      <c r="SKB30" s="21"/>
      <c r="SKC30" s="21"/>
      <c r="SKD30" s="21"/>
      <c r="SKE30" s="21"/>
      <c r="SKF30" s="21"/>
      <c r="SKG30" s="21"/>
      <c r="SKH30" s="21"/>
      <c r="SKI30" s="21"/>
      <c r="SKJ30" s="21"/>
      <c r="SKK30" s="21"/>
      <c r="SKL30" s="21"/>
      <c r="SKM30" s="21"/>
      <c r="SKN30" s="21"/>
      <c r="SKO30" s="21"/>
      <c r="SKP30" s="21"/>
      <c r="SKQ30" s="21"/>
      <c r="SKR30" s="21"/>
      <c r="SKS30" s="21"/>
      <c r="SKT30" s="21"/>
      <c r="SKU30" s="21"/>
      <c r="SKV30" s="21"/>
      <c r="SKW30" s="21"/>
      <c r="SKX30" s="21"/>
      <c r="SKY30" s="21"/>
      <c r="SKZ30" s="21"/>
      <c r="SLA30" s="21"/>
      <c r="SLB30" s="21"/>
      <c r="SLC30" s="21"/>
      <c r="SLD30" s="21"/>
      <c r="SLE30" s="21"/>
      <c r="SLF30" s="21"/>
      <c r="SLG30" s="21"/>
      <c r="SLH30" s="21"/>
      <c r="SLI30" s="21"/>
      <c r="SLJ30" s="21"/>
      <c r="SLK30" s="21"/>
      <c r="SLL30" s="21"/>
      <c r="SLM30" s="21"/>
      <c r="SLN30" s="21"/>
      <c r="SLO30" s="21"/>
      <c r="SLP30" s="21"/>
      <c r="SLQ30" s="21"/>
      <c r="SLR30" s="21"/>
      <c r="SLS30" s="21"/>
      <c r="SLT30" s="21"/>
      <c r="SLU30" s="21"/>
      <c r="SLV30" s="21"/>
      <c r="SLW30" s="21"/>
      <c r="SLX30" s="21"/>
      <c r="SLY30" s="21"/>
      <c r="SLZ30" s="21"/>
      <c r="SMA30" s="21"/>
      <c r="SMB30" s="21"/>
      <c r="SMC30" s="21"/>
      <c r="SMD30" s="21"/>
      <c r="SME30" s="21"/>
      <c r="SMF30" s="21"/>
      <c r="SMG30" s="21"/>
      <c r="SMH30" s="21"/>
      <c r="SMI30" s="21"/>
      <c r="SMJ30" s="21"/>
      <c r="SMK30" s="21"/>
      <c r="SML30" s="21"/>
      <c r="SMM30" s="21"/>
      <c r="SMN30" s="21"/>
      <c r="SMO30" s="21"/>
      <c r="SMP30" s="21"/>
      <c r="SMQ30" s="21"/>
      <c r="SMR30" s="21"/>
      <c r="SMS30" s="21"/>
      <c r="SMT30" s="21"/>
      <c r="SMU30" s="21"/>
      <c r="SMV30" s="21"/>
      <c r="SMW30" s="21"/>
      <c r="SMX30" s="21"/>
      <c r="SMY30" s="21"/>
      <c r="SMZ30" s="21"/>
      <c r="SNA30" s="21"/>
      <c r="SNB30" s="21"/>
      <c r="SNC30" s="21"/>
      <c r="SND30" s="21"/>
      <c r="SNE30" s="21"/>
      <c r="SNF30" s="21"/>
      <c r="SNG30" s="21"/>
      <c r="SNH30" s="21"/>
      <c r="SNI30" s="21"/>
      <c r="SNJ30" s="21"/>
      <c r="SNK30" s="21"/>
      <c r="SNL30" s="21"/>
      <c r="SNM30" s="21"/>
      <c r="SNN30" s="21"/>
      <c r="SNO30" s="21"/>
      <c r="SNP30" s="21"/>
      <c r="SNQ30" s="21"/>
      <c r="SNR30" s="21"/>
      <c r="SNS30" s="21"/>
      <c r="SNT30" s="21"/>
      <c r="SNU30" s="21"/>
      <c r="SNV30" s="21"/>
      <c r="SNW30" s="21"/>
      <c r="SNX30" s="21"/>
      <c r="SNY30" s="21"/>
      <c r="SNZ30" s="21"/>
      <c r="SOA30" s="21"/>
      <c r="SOB30" s="21"/>
      <c r="SOC30" s="21"/>
      <c r="SOD30" s="21"/>
      <c r="SOE30" s="21"/>
      <c r="SOF30" s="21"/>
      <c r="SOG30" s="21"/>
      <c r="SOH30" s="21"/>
      <c r="SOI30" s="21"/>
      <c r="SOJ30" s="21"/>
      <c r="SOK30" s="21"/>
      <c r="SOL30" s="21"/>
      <c r="SOM30" s="21"/>
      <c r="SON30" s="21"/>
      <c r="SOO30" s="21"/>
      <c r="SOP30" s="21"/>
      <c r="SOQ30" s="21"/>
      <c r="SOR30" s="21"/>
      <c r="SOS30" s="21"/>
      <c r="SOT30" s="21"/>
      <c r="SOU30" s="21"/>
      <c r="SOV30" s="21"/>
      <c r="SOW30" s="21"/>
      <c r="SOX30" s="21"/>
      <c r="SOY30" s="21"/>
      <c r="SOZ30" s="21"/>
      <c r="SPA30" s="21"/>
      <c r="SPB30" s="21"/>
      <c r="SPC30" s="21"/>
      <c r="SPD30" s="21"/>
      <c r="SPE30" s="21"/>
      <c r="SPF30" s="21"/>
      <c r="SPG30" s="21"/>
      <c r="SPH30" s="21"/>
      <c r="SPI30" s="21"/>
      <c r="SPJ30" s="21"/>
      <c r="SPK30" s="21"/>
      <c r="SPL30" s="21"/>
      <c r="SPM30" s="21"/>
      <c r="SPN30" s="21"/>
      <c r="SPO30" s="21"/>
      <c r="SPP30" s="21"/>
      <c r="SPQ30" s="21"/>
      <c r="SPR30" s="21"/>
      <c r="SPS30" s="21"/>
      <c r="SPT30" s="21"/>
      <c r="SPU30" s="21"/>
      <c r="SPV30" s="21"/>
      <c r="SPW30" s="21"/>
      <c r="SPX30" s="21"/>
      <c r="SPY30" s="21"/>
      <c r="SPZ30" s="21"/>
      <c r="SQA30" s="21"/>
      <c r="SQB30" s="21"/>
      <c r="SQC30" s="21"/>
      <c r="SQD30" s="21"/>
      <c r="SQE30" s="21"/>
      <c r="SQF30" s="21"/>
      <c r="SQG30" s="21"/>
      <c r="SQH30" s="21"/>
      <c r="SQI30" s="21"/>
      <c r="SQJ30" s="21"/>
      <c r="SQK30" s="21"/>
      <c r="SQL30" s="21"/>
      <c r="SQM30" s="21"/>
      <c r="SQN30" s="21"/>
      <c r="SQO30" s="21"/>
      <c r="SQP30" s="21"/>
      <c r="SQQ30" s="21"/>
      <c r="SQR30" s="21"/>
      <c r="SQS30" s="21"/>
      <c r="SQT30" s="21"/>
      <c r="SQU30" s="21"/>
      <c r="SQV30" s="21"/>
      <c r="SQW30" s="21"/>
      <c r="SQX30" s="21"/>
      <c r="SQY30" s="21"/>
      <c r="SQZ30" s="21"/>
      <c r="SRA30" s="21"/>
      <c r="SRB30" s="21"/>
      <c r="SRC30" s="21"/>
      <c r="SRD30" s="21"/>
      <c r="SRE30" s="21"/>
      <c r="SRF30" s="21"/>
      <c r="SRG30" s="21"/>
      <c r="SRH30" s="21"/>
      <c r="SRI30" s="21"/>
      <c r="SRJ30" s="21"/>
      <c r="SRK30" s="21"/>
      <c r="SRL30" s="21"/>
      <c r="SRM30" s="21"/>
      <c r="SRN30" s="21"/>
      <c r="SRO30" s="21"/>
      <c r="SRP30" s="21"/>
      <c r="SRQ30" s="21"/>
      <c r="SRR30" s="21"/>
      <c r="SRS30" s="21"/>
      <c r="SRT30" s="21"/>
      <c r="SRU30" s="21"/>
      <c r="SRV30" s="21"/>
      <c r="SRW30" s="21"/>
      <c r="SRX30" s="21"/>
      <c r="SRY30" s="21"/>
      <c r="SRZ30" s="21"/>
      <c r="SSA30" s="21"/>
      <c r="SSB30" s="21"/>
      <c r="SSC30" s="21"/>
      <c r="SSD30" s="21"/>
      <c r="SSE30" s="21"/>
      <c r="SSF30" s="21"/>
      <c r="SSG30" s="21"/>
      <c r="SSH30" s="21"/>
      <c r="SSI30" s="21"/>
      <c r="SSJ30" s="21"/>
      <c r="SSK30" s="21"/>
      <c r="SSL30" s="21"/>
      <c r="SSM30" s="21"/>
      <c r="SSN30" s="21"/>
      <c r="SSO30" s="21"/>
      <c r="SSP30" s="21"/>
      <c r="SSQ30" s="21"/>
      <c r="SSR30" s="21"/>
      <c r="SSS30" s="21"/>
      <c r="SST30" s="21"/>
      <c r="SSU30" s="21"/>
      <c r="SSV30" s="21"/>
      <c r="SSW30" s="21"/>
      <c r="SSX30" s="21"/>
      <c r="SSY30" s="21"/>
      <c r="SSZ30" s="21"/>
      <c r="STA30" s="21"/>
      <c r="STB30" s="21"/>
      <c r="STC30" s="21"/>
      <c r="STD30" s="21"/>
      <c r="STE30" s="21"/>
      <c r="STF30" s="21"/>
      <c r="STG30" s="21"/>
      <c r="STH30" s="21"/>
      <c r="STI30" s="21"/>
      <c r="STJ30" s="21"/>
      <c r="STK30" s="21"/>
      <c r="STL30" s="21"/>
      <c r="STM30" s="21"/>
      <c r="STN30" s="21"/>
      <c r="STO30" s="21"/>
      <c r="STP30" s="21"/>
      <c r="STQ30" s="21"/>
      <c r="STR30" s="21"/>
      <c r="STS30" s="21"/>
      <c r="STT30" s="21"/>
      <c r="STU30" s="21"/>
      <c r="STV30" s="21"/>
      <c r="STW30" s="21"/>
      <c r="STX30" s="21"/>
      <c r="STY30" s="21"/>
      <c r="STZ30" s="21"/>
      <c r="SUA30" s="21"/>
      <c r="SUB30" s="21"/>
      <c r="SUC30" s="21"/>
      <c r="SUD30" s="21"/>
      <c r="SUE30" s="21"/>
      <c r="SUF30" s="21"/>
      <c r="SUG30" s="21"/>
      <c r="SUH30" s="21"/>
      <c r="SUI30" s="21"/>
      <c r="SUJ30" s="21"/>
      <c r="SUK30" s="21"/>
      <c r="SUL30" s="21"/>
      <c r="SUM30" s="21"/>
      <c r="SUN30" s="21"/>
      <c r="SUO30" s="21"/>
      <c r="SUP30" s="21"/>
      <c r="SUQ30" s="21"/>
      <c r="SUR30" s="21"/>
      <c r="SUS30" s="21"/>
      <c r="SUT30" s="21"/>
      <c r="SUU30" s="21"/>
      <c r="SUV30" s="21"/>
      <c r="SUW30" s="21"/>
      <c r="SUX30" s="21"/>
      <c r="SUY30" s="21"/>
      <c r="SUZ30" s="21"/>
      <c r="SVA30" s="21"/>
      <c r="SVB30" s="21"/>
      <c r="SVC30" s="21"/>
      <c r="SVD30" s="21"/>
      <c r="SVE30" s="21"/>
      <c r="SVF30" s="21"/>
      <c r="SVG30" s="21"/>
      <c r="SVH30" s="21"/>
      <c r="SVI30" s="21"/>
      <c r="SVJ30" s="21"/>
      <c r="SVK30" s="21"/>
      <c r="SVL30" s="21"/>
      <c r="SVM30" s="21"/>
      <c r="SVN30" s="21"/>
      <c r="SVO30" s="21"/>
      <c r="SVP30" s="21"/>
      <c r="SVQ30" s="21"/>
      <c r="SVR30" s="21"/>
      <c r="SVS30" s="21"/>
      <c r="SVT30" s="21"/>
      <c r="SVU30" s="21"/>
      <c r="SVV30" s="21"/>
      <c r="SVW30" s="21"/>
      <c r="SVX30" s="21"/>
      <c r="SVY30" s="21"/>
      <c r="SVZ30" s="21"/>
      <c r="SWA30" s="21"/>
      <c r="SWB30" s="21"/>
      <c r="SWC30" s="21"/>
      <c r="SWD30" s="21"/>
      <c r="SWE30" s="21"/>
      <c r="SWF30" s="21"/>
      <c r="SWG30" s="21"/>
      <c r="SWH30" s="21"/>
      <c r="SWI30" s="21"/>
      <c r="SWJ30" s="21"/>
      <c r="SWK30" s="21"/>
      <c r="SWL30" s="21"/>
      <c r="SWM30" s="21"/>
      <c r="SWN30" s="21"/>
      <c r="SWO30" s="21"/>
      <c r="SWP30" s="21"/>
      <c r="SWQ30" s="21"/>
      <c r="SWR30" s="21"/>
      <c r="SWS30" s="21"/>
      <c r="SWT30" s="21"/>
      <c r="SWU30" s="21"/>
      <c r="SWV30" s="21"/>
      <c r="SWW30" s="21"/>
      <c r="SWX30" s="21"/>
      <c r="SWY30" s="21"/>
      <c r="SWZ30" s="21"/>
      <c r="SXA30" s="21"/>
      <c r="SXB30" s="21"/>
      <c r="SXC30" s="21"/>
      <c r="SXD30" s="21"/>
      <c r="SXE30" s="21"/>
      <c r="SXF30" s="21"/>
      <c r="SXG30" s="21"/>
      <c r="SXH30" s="21"/>
      <c r="SXI30" s="21"/>
      <c r="SXJ30" s="21"/>
      <c r="SXK30" s="21"/>
      <c r="SXL30" s="21"/>
      <c r="SXM30" s="21"/>
      <c r="SXN30" s="21"/>
      <c r="SXO30" s="21"/>
      <c r="SXP30" s="21"/>
      <c r="SXQ30" s="21"/>
      <c r="SXR30" s="21"/>
      <c r="SXS30" s="21"/>
      <c r="SXT30" s="21"/>
      <c r="SXU30" s="21"/>
      <c r="SXV30" s="21"/>
      <c r="SXW30" s="21"/>
      <c r="SXX30" s="21"/>
      <c r="SXY30" s="21"/>
      <c r="SXZ30" s="21"/>
      <c r="SYA30" s="21"/>
      <c r="SYB30" s="21"/>
      <c r="SYC30" s="21"/>
      <c r="SYD30" s="21"/>
      <c r="SYE30" s="21"/>
      <c r="SYF30" s="21"/>
      <c r="SYG30" s="21"/>
      <c r="SYH30" s="21"/>
      <c r="SYI30" s="21"/>
      <c r="SYJ30" s="21"/>
      <c r="SYK30" s="21"/>
      <c r="SYL30" s="21"/>
      <c r="SYM30" s="21"/>
      <c r="SYN30" s="21"/>
      <c r="SYO30" s="21"/>
      <c r="SYP30" s="21"/>
      <c r="SYQ30" s="21"/>
      <c r="SYR30" s="21"/>
      <c r="SYS30" s="21"/>
      <c r="SYT30" s="21"/>
      <c r="SYU30" s="21"/>
      <c r="SYV30" s="21"/>
      <c r="SYW30" s="21"/>
      <c r="SYX30" s="21"/>
      <c r="SYY30" s="21"/>
      <c r="SYZ30" s="21"/>
      <c r="SZA30" s="21"/>
      <c r="SZB30" s="21"/>
      <c r="SZC30" s="21"/>
      <c r="SZD30" s="21"/>
      <c r="SZE30" s="21"/>
      <c r="SZF30" s="21"/>
      <c r="SZG30" s="21"/>
      <c r="SZH30" s="21"/>
      <c r="SZI30" s="21"/>
      <c r="SZJ30" s="21"/>
      <c r="SZK30" s="21"/>
      <c r="SZL30" s="21"/>
      <c r="SZM30" s="21"/>
      <c r="SZN30" s="21"/>
      <c r="SZO30" s="21"/>
      <c r="SZP30" s="21"/>
      <c r="SZQ30" s="21"/>
      <c r="SZR30" s="21"/>
      <c r="SZS30" s="21"/>
      <c r="SZT30" s="21"/>
      <c r="SZU30" s="21"/>
      <c r="SZV30" s="21"/>
      <c r="SZW30" s="21"/>
      <c r="SZX30" s="21"/>
      <c r="SZY30" s="21"/>
      <c r="SZZ30" s="21"/>
      <c r="TAA30" s="21"/>
      <c r="TAB30" s="21"/>
      <c r="TAC30" s="21"/>
      <c r="TAD30" s="21"/>
      <c r="TAE30" s="21"/>
      <c r="TAF30" s="21"/>
      <c r="TAG30" s="21"/>
      <c r="TAH30" s="21"/>
      <c r="TAI30" s="21"/>
      <c r="TAJ30" s="21"/>
      <c r="TAK30" s="21"/>
      <c r="TAL30" s="21"/>
      <c r="TAM30" s="21"/>
      <c r="TAN30" s="21"/>
      <c r="TAO30" s="21"/>
      <c r="TAP30" s="21"/>
      <c r="TAQ30" s="21"/>
      <c r="TAR30" s="21"/>
      <c r="TAS30" s="21"/>
      <c r="TAT30" s="21"/>
      <c r="TAU30" s="21"/>
      <c r="TAV30" s="21"/>
      <c r="TAW30" s="21"/>
      <c r="TAX30" s="21"/>
      <c r="TAY30" s="21"/>
      <c r="TAZ30" s="21"/>
      <c r="TBA30" s="21"/>
      <c r="TBB30" s="21"/>
      <c r="TBC30" s="21"/>
      <c r="TBD30" s="21"/>
      <c r="TBE30" s="21"/>
      <c r="TBF30" s="21"/>
      <c r="TBG30" s="21"/>
      <c r="TBH30" s="21"/>
      <c r="TBI30" s="21"/>
      <c r="TBJ30" s="21"/>
      <c r="TBK30" s="21"/>
      <c r="TBL30" s="21"/>
      <c r="TBM30" s="21"/>
      <c r="TBN30" s="21"/>
      <c r="TBO30" s="21"/>
      <c r="TBP30" s="21"/>
      <c r="TBQ30" s="21"/>
      <c r="TBR30" s="21"/>
      <c r="TBS30" s="21"/>
      <c r="TBT30" s="21"/>
      <c r="TBU30" s="21"/>
      <c r="TBV30" s="21"/>
      <c r="TBW30" s="21"/>
      <c r="TBX30" s="21"/>
      <c r="TBY30" s="21"/>
      <c r="TBZ30" s="21"/>
      <c r="TCA30" s="21"/>
      <c r="TCB30" s="21"/>
      <c r="TCC30" s="21"/>
      <c r="TCD30" s="21"/>
      <c r="TCE30" s="21"/>
      <c r="TCF30" s="21"/>
      <c r="TCG30" s="21"/>
      <c r="TCH30" s="21"/>
      <c r="TCI30" s="21"/>
      <c r="TCJ30" s="21"/>
      <c r="TCK30" s="21"/>
      <c r="TCL30" s="21"/>
      <c r="TCM30" s="21"/>
      <c r="TCN30" s="21"/>
      <c r="TCO30" s="21"/>
      <c r="TCP30" s="21"/>
      <c r="TCQ30" s="21"/>
      <c r="TCR30" s="21"/>
      <c r="TCS30" s="21"/>
      <c r="TCT30" s="21"/>
      <c r="TCU30" s="21"/>
      <c r="TCV30" s="21"/>
      <c r="TCW30" s="21"/>
      <c r="TCX30" s="21"/>
      <c r="TCY30" s="21"/>
      <c r="TCZ30" s="21"/>
      <c r="TDA30" s="21"/>
      <c r="TDB30" s="21"/>
      <c r="TDC30" s="21"/>
      <c r="TDD30" s="21"/>
      <c r="TDE30" s="21"/>
      <c r="TDF30" s="21"/>
      <c r="TDG30" s="21"/>
      <c r="TDH30" s="21"/>
      <c r="TDI30" s="21"/>
      <c r="TDJ30" s="21"/>
      <c r="TDK30" s="21"/>
      <c r="TDL30" s="21"/>
      <c r="TDM30" s="21"/>
      <c r="TDN30" s="21"/>
      <c r="TDO30" s="21"/>
      <c r="TDP30" s="21"/>
      <c r="TDQ30" s="21"/>
      <c r="TDR30" s="21"/>
      <c r="TDS30" s="21"/>
      <c r="TDT30" s="21"/>
      <c r="TDU30" s="21"/>
      <c r="TDV30" s="21"/>
      <c r="TDW30" s="21"/>
      <c r="TDX30" s="21"/>
      <c r="TDY30" s="21"/>
      <c r="TDZ30" s="21"/>
      <c r="TEA30" s="21"/>
      <c r="TEB30" s="21"/>
      <c r="TEC30" s="21"/>
      <c r="TED30" s="21"/>
      <c r="TEE30" s="21"/>
      <c r="TEF30" s="21"/>
      <c r="TEG30" s="21"/>
      <c r="TEH30" s="21"/>
      <c r="TEI30" s="21"/>
      <c r="TEJ30" s="21"/>
      <c r="TEK30" s="21"/>
      <c r="TEL30" s="21"/>
      <c r="TEM30" s="21"/>
      <c r="TEN30" s="21"/>
      <c r="TEO30" s="21"/>
      <c r="TEP30" s="21"/>
      <c r="TEQ30" s="21"/>
      <c r="TER30" s="21"/>
      <c r="TES30" s="21"/>
      <c r="TET30" s="21"/>
      <c r="TEU30" s="21"/>
      <c r="TEV30" s="21"/>
      <c r="TEW30" s="21"/>
      <c r="TEX30" s="21"/>
      <c r="TEY30" s="21"/>
      <c r="TEZ30" s="21"/>
      <c r="TFA30" s="21"/>
      <c r="TFB30" s="21"/>
      <c r="TFC30" s="21"/>
      <c r="TFD30" s="21"/>
      <c r="TFE30" s="21"/>
      <c r="TFF30" s="21"/>
      <c r="TFG30" s="21"/>
      <c r="TFH30" s="21"/>
      <c r="TFI30" s="21"/>
      <c r="TFJ30" s="21"/>
      <c r="TFK30" s="21"/>
      <c r="TFL30" s="21"/>
      <c r="TFM30" s="21"/>
      <c r="TFN30" s="21"/>
      <c r="TFO30" s="21"/>
      <c r="TFP30" s="21"/>
      <c r="TFQ30" s="21"/>
      <c r="TFR30" s="21"/>
      <c r="TFS30" s="21"/>
      <c r="TFT30" s="21"/>
      <c r="TFU30" s="21"/>
      <c r="TFV30" s="21"/>
      <c r="TFW30" s="21"/>
      <c r="TFX30" s="21"/>
      <c r="TFY30" s="21"/>
      <c r="TFZ30" s="21"/>
      <c r="TGA30" s="21"/>
      <c r="TGB30" s="21"/>
      <c r="TGC30" s="21"/>
      <c r="TGD30" s="21"/>
      <c r="TGE30" s="21"/>
      <c r="TGF30" s="21"/>
      <c r="TGG30" s="21"/>
      <c r="TGH30" s="21"/>
      <c r="TGI30" s="21"/>
      <c r="TGJ30" s="21"/>
      <c r="TGK30" s="21"/>
      <c r="TGL30" s="21"/>
      <c r="TGM30" s="21"/>
      <c r="TGN30" s="21"/>
      <c r="TGO30" s="21"/>
      <c r="TGP30" s="21"/>
      <c r="TGQ30" s="21"/>
      <c r="TGR30" s="21"/>
      <c r="TGS30" s="21"/>
      <c r="TGT30" s="21"/>
      <c r="TGU30" s="21"/>
      <c r="TGV30" s="21"/>
      <c r="TGW30" s="21"/>
      <c r="TGX30" s="21"/>
      <c r="TGY30" s="21"/>
      <c r="TGZ30" s="21"/>
      <c r="THA30" s="21"/>
      <c r="THB30" s="21"/>
      <c r="THC30" s="21"/>
      <c r="THD30" s="21"/>
      <c r="THE30" s="21"/>
      <c r="THF30" s="21"/>
      <c r="THG30" s="21"/>
      <c r="THH30" s="21"/>
      <c r="THI30" s="21"/>
      <c r="THJ30" s="21"/>
      <c r="THK30" s="21"/>
      <c r="THL30" s="21"/>
      <c r="THM30" s="21"/>
      <c r="THN30" s="21"/>
      <c r="THO30" s="21"/>
      <c r="THP30" s="21"/>
      <c r="THQ30" s="21"/>
      <c r="THR30" s="21"/>
      <c r="THS30" s="21"/>
      <c r="THT30" s="21"/>
      <c r="THU30" s="21"/>
      <c r="THV30" s="21"/>
      <c r="THW30" s="21"/>
      <c r="THX30" s="21"/>
      <c r="THY30" s="21"/>
      <c r="THZ30" s="21"/>
      <c r="TIA30" s="21"/>
      <c r="TIB30" s="21"/>
      <c r="TIC30" s="21"/>
      <c r="TID30" s="21"/>
      <c r="TIE30" s="21"/>
      <c r="TIF30" s="21"/>
      <c r="TIG30" s="21"/>
      <c r="TIH30" s="21"/>
      <c r="TII30" s="21"/>
      <c r="TIJ30" s="21"/>
      <c r="TIK30" s="21"/>
      <c r="TIL30" s="21"/>
      <c r="TIM30" s="21"/>
      <c r="TIN30" s="21"/>
      <c r="TIO30" s="21"/>
      <c r="TIP30" s="21"/>
      <c r="TIQ30" s="21"/>
      <c r="TIR30" s="21"/>
      <c r="TIS30" s="21"/>
      <c r="TIT30" s="21"/>
      <c r="TIU30" s="21"/>
      <c r="TIV30" s="21"/>
      <c r="TIW30" s="21"/>
      <c r="TIX30" s="21"/>
      <c r="TIY30" s="21"/>
      <c r="TIZ30" s="21"/>
      <c r="TJA30" s="21"/>
      <c r="TJB30" s="21"/>
      <c r="TJC30" s="21"/>
      <c r="TJD30" s="21"/>
      <c r="TJE30" s="21"/>
      <c r="TJF30" s="21"/>
      <c r="TJG30" s="21"/>
      <c r="TJH30" s="21"/>
      <c r="TJI30" s="21"/>
      <c r="TJJ30" s="21"/>
      <c r="TJK30" s="21"/>
      <c r="TJL30" s="21"/>
      <c r="TJM30" s="21"/>
      <c r="TJN30" s="21"/>
      <c r="TJO30" s="21"/>
      <c r="TJP30" s="21"/>
      <c r="TJQ30" s="21"/>
      <c r="TJR30" s="21"/>
      <c r="TJS30" s="21"/>
      <c r="TJT30" s="21"/>
      <c r="TJU30" s="21"/>
      <c r="TJV30" s="21"/>
      <c r="TJW30" s="21"/>
      <c r="TJX30" s="21"/>
      <c r="TJY30" s="21"/>
      <c r="TJZ30" s="21"/>
      <c r="TKA30" s="21"/>
      <c r="TKB30" s="21"/>
      <c r="TKC30" s="21"/>
      <c r="TKD30" s="21"/>
      <c r="TKE30" s="21"/>
      <c r="TKF30" s="21"/>
      <c r="TKG30" s="21"/>
      <c r="TKH30" s="21"/>
      <c r="TKI30" s="21"/>
      <c r="TKJ30" s="21"/>
      <c r="TKK30" s="21"/>
      <c r="TKL30" s="21"/>
      <c r="TKM30" s="21"/>
      <c r="TKN30" s="21"/>
      <c r="TKO30" s="21"/>
      <c r="TKP30" s="21"/>
      <c r="TKQ30" s="21"/>
      <c r="TKR30" s="21"/>
      <c r="TKS30" s="21"/>
      <c r="TKT30" s="21"/>
      <c r="TKU30" s="21"/>
      <c r="TKV30" s="21"/>
      <c r="TKW30" s="21"/>
      <c r="TKX30" s="21"/>
      <c r="TKY30" s="21"/>
      <c r="TKZ30" s="21"/>
      <c r="TLA30" s="21"/>
      <c r="TLB30" s="21"/>
      <c r="TLC30" s="21"/>
      <c r="TLD30" s="21"/>
      <c r="TLE30" s="21"/>
      <c r="TLF30" s="21"/>
      <c r="TLG30" s="21"/>
      <c r="TLH30" s="21"/>
      <c r="TLI30" s="21"/>
      <c r="TLJ30" s="21"/>
      <c r="TLK30" s="21"/>
      <c r="TLL30" s="21"/>
      <c r="TLM30" s="21"/>
      <c r="TLN30" s="21"/>
      <c r="TLO30" s="21"/>
      <c r="TLP30" s="21"/>
      <c r="TLQ30" s="21"/>
      <c r="TLR30" s="21"/>
      <c r="TLS30" s="21"/>
      <c r="TLT30" s="21"/>
      <c r="TLU30" s="21"/>
      <c r="TLV30" s="21"/>
      <c r="TLW30" s="21"/>
      <c r="TLX30" s="21"/>
      <c r="TLY30" s="21"/>
      <c r="TLZ30" s="21"/>
      <c r="TMA30" s="21"/>
      <c r="TMB30" s="21"/>
      <c r="TMC30" s="21"/>
      <c r="TMD30" s="21"/>
      <c r="TME30" s="21"/>
      <c r="TMF30" s="21"/>
      <c r="TMG30" s="21"/>
      <c r="TMH30" s="21"/>
      <c r="TMI30" s="21"/>
      <c r="TMJ30" s="21"/>
      <c r="TMK30" s="21"/>
      <c r="TML30" s="21"/>
      <c r="TMM30" s="21"/>
      <c r="TMN30" s="21"/>
      <c r="TMO30" s="21"/>
      <c r="TMP30" s="21"/>
      <c r="TMQ30" s="21"/>
      <c r="TMR30" s="21"/>
      <c r="TMS30" s="21"/>
      <c r="TMT30" s="21"/>
      <c r="TMU30" s="21"/>
      <c r="TMV30" s="21"/>
      <c r="TMW30" s="21"/>
      <c r="TMX30" s="21"/>
      <c r="TMY30" s="21"/>
      <c r="TMZ30" s="21"/>
      <c r="TNA30" s="21"/>
      <c r="TNB30" s="21"/>
      <c r="TNC30" s="21"/>
      <c r="TND30" s="21"/>
      <c r="TNE30" s="21"/>
      <c r="TNF30" s="21"/>
      <c r="TNG30" s="21"/>
      <c r="TNH30" s="21"/>
      <c r="TNI30" s="21"/>
      <c r="TNJ30" s="21"/>
      <c r="TNK30" s="21"/>
      <c r="TNL30" s="21"/>
      <c r="TNM30" s="21"/>
      <c r="TNN30" s="21"/>
      <c r="TNO30" s="21"/>
      <c r="TNP30" s="21"/>
      <c r="TNQ30" s="21"/>
      <c r="TNR30" s="21"/>
      <c r="TNS30" s="21"/>
      <c r="TNT30" s="21"/>
      <c r="TNU30" s="21"/>
      <c r="TNV30" s="21"/>
      <c r="TNW30" s="21"/>
      <c r="TNX30" s="21"/>
      <c r="TNY30" s="21"/>
      <c r="TNZ30" s="21"/>
      <c r="TOA30" s="21"/>
      <c r="TOB30" s="21"/>
      <c r="TOC30" s="21"/>
      <c r="TOD30" s="21"/>
      <c r="TOE30" s="21"/>
      <c r="TOF30" s="21"/>
      <c r="TOG30" s="21"/>
      <c r="TOH30" s="21"/>
      <c r="TOI30" s="21"/>
      <c r="TOJ30" s="21"/>
      <c r="TOK30" s="21"/>
      <c r="TOL30" s="21"/>
      <c r="TOM30" s="21"/>
      <c r="TON30" s="21"/>
      <c r="TOO30" s="21"/>
      <c r="TOP30" s="21"/>
      <c r="TOQ30" s="21"/>
      <c r="TOR30" s="21"/>
      <c r="TOS30" s="21"/>
      <c r="TOT30" s="21"/>
      <c r="TOU30" s="21"/>
      <c r="TOV30" s="21"/>
      <c r="TOW30" s="21"/>
      <c r="TOX30" s="21"/>
      <c r="TOY30" s="21"/>
      <c r="TOZ30" s="21"/>
      <c r="TPA30" s="21"/>
      <c r="TPB30" s="21"/>
      <c r="TPC30" s="21"/>
      <c r="TPD30" s="21"/>
      <c r="TPE30" s="21"/>
      <c r="TPF30" s="21"/>
      <c r="TPG30" s="21"/>
      <c r="TPH30" s="21"/>
      <c r="TPI30" s="21"/>
      <c r="TPJ30" s="21"/>
      <c r="TPK30" s="21"/>
      <c r="TPL30" s="21"/>
      <c r="TPM30" s="21"/>
      <c r="TPN30" s="21"/>
      <c r="TPO30" s="21"/>
      <c r="TPP30" s="21"/>
      <c r="TPQ30" s="21"/>
      <c r="TPR30" s="21"/>
      <c r="TPS30" s="21"/>
      <c r="TPT30" s="21"/>
      <c r="TPU30" s="21"/>
      <c r="TPV30" s="21"/>
      <c r="TPW30" s="21"/>
      <c r="TPX30" s="21"/>
      <c r="TPY30" s="21"/>
      <c r="TPZ30" s="21"/>
      <c r="TQA30" s="21"/>
      <c r="TQB30" s="21"/>
      <c r="TQC30" s="21"/>
      <c r="TQD30" s="21"/>
      <c r="TQE30" s="21"/>
      <c r="TQF30" s="21"/>
      <c r="TQG30" s="21"/>
      <c r="TQH30" s="21"/>
      <c r="TQI30" s="21"/>
      <c r="TQJ30" s="21"/>
      <c r="TQK30" s="21"/>
      <c r="TQL30" s="21"/>
      <c r="TQM30" s="21"/>
      <c r="TQN30" s="21"/>
      <c r="TQO30" s="21"/>
      <c r="TQP30" s="21"/>
      <c r="TQQ30" s="21"/>
      <c r="TQR30" s="21"/>
      <c r="TQS30" s="21"/>
      <c r="TQT30" s="21"/>
      <c r="TQU30" s="21"/>
      <c r="TQV30" s="21"/>
      <c r="TQW30" s="21"/>
      <c r="TQX30" s="21"/>
      <c r="TQY30" s="21"/>
      <c r="TQZ30" s="21"/>
      <c r="TRA30" s="21"/>
      <c r="TRB30" s="21"/>
      <c r="TRC30" s="21"/>
      <c r="TRD30" s="21"/>
      <c r="TRE30" s="21"/>
      <c r="TRF30" s="21"/>
      <c r="TRG30" s="21"/>
      <c r="TRH30" s="21"/>
      <c r="TRI30" s="21"/>
      <c r="TRJ30" s="21"/>
      <c r="TRK30" s="21"/>
      <c r="TRL30" s="21"/>
      <c r="TRM30" s="21"/>
      <c r="TRN30" s="21"/>
      <c r="TRO30" s="21"/>
      <c r="TRP30" s="21"/>
      <c r="TRQ30" s="21"/>
      <c r="TRR30" s="21"/>
      <c r="TRS30" s="21"/>
      <c r="TRT30" s="21"/>
      <c r="TRU30" s="21"/>
      <c r="TRV30" s="21"/>
      <c r="TRW30" s="21"/>
      <c r="TRX30" s="21"/>
      <c r="TRY30" s="21"/>
      <c r="TRZ30" s="21"/>
      <c r="TSA30" s="21"/>
      <c r="TSB30" s="21"/>
      <c r="TSC30" s="21"/>
      <c r="TSD30" s="21"/>
      <c r="TSE30" s="21"/>
      <c r="TSF30" s="21"/>
      <c r="TSG30" s="21"/>
      <c r="TSH30" s="21"/>
      <c r="TSI30" s="21"/>
      <c r="TSJ30" s="21"/>
      <c r="TSK30" s="21"/>
      <c r="TSL30" s="21"/>
      <c r="TSM30" s="21"/>
      <c r="TSN30" s="21"/>
      <c r="TSO30" s="21"/>
      <c r="TSP30" s="21"/>
      <c r="TSQ30" s="21"/>
      <c r="TSR30" s="21"/>
      <c r="TSS30" s="21"/>
      <c r="TST30" s="21"/>
      <c r="TSU30" s="21"/>
      <c r="TSV30" s="21"/>
      <c r="TSW30" s="21"/>
      <c r="TSX30" s="21"/>
      <c r="TSY30" s="21"/>
      <c r="TSZ30" s="21"/>
      <c r="TTA30" s="21"/>
      <c r="TTB30" s="21"/>
      <c r="TTC30" s="21"/>
      <c r="TTD30" s="21"/>
      <c r="TTE30" s="21"/>
      <c r="TTF30" s="21"/>
      <c r="TTG30" s="21"/>
      <c r="TTH30" s="21"/>
      <c r="TTI30" s="21"/>
      <c r="TTJ30" s="21"/>
      <c r="TTK30" s="21"/>
      <c r="TTL30" s="21"/>
      <c r="TTM30" s="21"/>
      <c r="TTN30" s="21"/>
      <c r="TTO30" s="21"/>
      <c r="TTP30" s="21"/>
      <c r="TTQ30" s="21"/>
      <c r="TTR30" s="21"/>
      <c r="TTS30" s="21"/>
      <c r="TTT30" s="21"/>
      <c r="TTU30" s="21"/>
      <c r="TTV30" s="21"/>
      <c r="TTW30" s="21"/>
      <c r="TTX30" s="21"/>
      <c r="TTY30" s="21"/>
      <c r="TTZ30" s="21"/>
      <c r="TUA30" s="21"/>
      <c r="TUB30" s="21"/>
      <c r="TUC30" s="21"/>
      <c r="TUD30" s="21"/>
      <c r="TUE30" s="21"/>
      <c r="TUF30" s="21"/>
      <c r="TUG30" s="21"/>
      <c r="TUH30" s="21"/>
      <c r="TUI30" s="21"/>
      <c r="TUJ30" s="21"/>
      <c r="TUK30" s="21"/>
      <c r="TUL30" s="21"/>
      <c r="TUM30" s="21"/>
      <c r="TUN30" s="21"/>
      <c r="TUO30" s="21"/>
      <c r="TUP30" s="21"/>
      <c r="TUQ30" s="21"/>
      <c r="TUR30" s="21"/>
      <c r="TUS30" s="21"/>
      <c r="TUT30" s="21"/>
      <c r="TUU30" s="21"/>
      <c r="TUV30" s="21"/>
      <c r="TUW30" s="21"/>
      <c r="TUX30" s="21"/>
      <c r="TUY30" s="21"/>
      <c r="TUZ30" s="21"/>
      <c r="TVA30" s="21"/>
      <c r="TVB30" s="21"/>
      <c r="TVC30" s="21"/>
      <c r="TVD30" s="21"/>
      <c r="TVE30" s="21"/>
      <c r="TVF30" s="21"/>
      <c r="TVG30" s="21"/>
      <c r="TVH30" s="21"/>
      <c r="TVI30" s="21"/>
      <c r="TVJ30" s="21"/>
      <c r="TVK30" s="21"/>
      <c r="TVL30" s="21"/>
      <c r="TVM30" s="21"/>
      <c r="TVN30" s="21"/>
      <c r="TVO30" s="21"/>
      <c r="TVP30" s="21"/>
      <c r="TVQ30" s="21"/>
      <c r="TVR30" s="21"/>
      <c r="TVS30" s="21"/>
      <c r="TVT30" s="21"/>
      <c r="TVU30" s="21"/>
      <c r="TVV30" s="21"/>
      <c r="TVW30" s="21"/>
      <c r="TVX30" s="21"/>
      <c r="TVY30" s="21"/>
      <c r="TVZ30" s="21"/>
      <c r="TWA30" s="21"/>
      <c r="TWB30" s="21"/>
      <c r="TWC30" s="21"/>
      <c r="TWD30" s="21"/>
      <c r="TWE30" s="21"/>
      <c r="TWF30" s="21"/>
      <c r="TWG30" s="21"/>
      <c r="TWH30" s="21"/>
      <c r="TWI30" s="21"/>
      <c r="TWJ30" s="21"/>
      <c r="TWK30" s="21"/>
      <c r="TWL30" s="21"/>
      <c r="TWM30" s="21"/>
      <c r="TWN30" s="21"/>
      <c r="TWO30" s="21"/>
      <c r="TWP30" s="21"/>
      <c r="TWQ30" s="21"/>
      <c r="TWR30" s="21"/>
      <c r="TWS30" s="21"/>
      <c r="TWT30" s="21"/>
      <c r="TWU30" s="21"/>
      <c r="TWV30" s="21"/>
      <c r="TWW30" s="21"/>
      <c r="TWX30" s="21"/>
      <c r="TWY30" s="21"/>
      <c r="TWZ30" s="21"/>
      <c r="TXA30" s="21"/>
      <c r="TXB30" s="21"/>
      <c r="TXC30" s="21"/>
      <c r="TXD30" s="21"/>
      <c r="TXE30" s="21"/>
      <c r="TXF30" s="21"/>
      <c r="TXG30" s="21"/>
      <c r="TXH30" s="21"/>
      <c r="TXI30" s="21"/>
      <c r="TXJ30" s="21"/>
      <c r="TXK30" s="21"/>
      <c r="TXL30" s="21"/>
      <c r="TXM30" s="21"/>
      <c r="TXN30" s="21"/>
      <c r="TXO30" s="21"/>
      <c r="TXP30" s="21"/>
      <c r="TXQ30" s="21"/>
      <c r="TXR30" s="21"/>
      <c r="TXS30" s="21"/>
      <c r="TXT30" s="21"/>
      <c r="TXU30" s="21"/>
      <c r="TXV30" s="21"/>
      <c r="TXW30" s="21"/>
      <c r="TXX30" s="21"/>
      <c r="TXY30" s="21"/>
      <c r="TXZ30" s="21"/>
      <c r="TYA30" s="21"/>
      <c r="TYB30" s="21"/>
      <c r="TYC30" s="21"/>
      <c r="TYD30" s="21"/>
      <c r="TYE30" s="21"/>
      <c r="TYF30" s="21"/>
      <c r="TYG30" s="21"/>
      <c r="TYH30" s="21"/>
      <c r="TYI30" s="21"/>
      <c r="TYJ30" s="21"/>
      <c r="TYK30" s="21"/>
      <c r="TYL30" s="21"/>
      <c r="TYM30" s="21"/>
      <c r="TYN30" s="21"/>
      <c r="TYO30" s="21"/>
      <c r="TYP30" s="21"/>
      <c r="TYQ30" s="21"/>
      <c r="TYR30" s="21"/>
      <c r="TYS30" s="21"/>
      <c r="TYT30" s="21"/>
      <c r="TYU30" s="21"/>
      <c r="TYV30" s="21"/>
      <c r="TYW30" s="21"/>
      <c r="TYX30" s="21"/>
      <c r="TYY30" s="21"/>
      <c r="TYZ30" s="21"/>
      <c r="TZA30" s="21"/>
      <c r="TZB30" s="21"/>
      <c r="TZC30" s="21"/>
      <c r="TZD30" s="21"/>
      <c r="TZE30" s="21"/>
      <c r="TZF30" s="21"/>
      <c r="TZG30" s="21"/>
      <c r="TZH30" s="21"/>
      <c r="TZI30" s="21"/>
      <c r="TZJ30" s="21"/>
      <c r="TZK30" s="21"/>
      <c r="TZL30" s="21"/>
      <c r="TZM30" s="21"/>
      <c r="TZN30" s="21"/>
      <c r="TZO30" s="21"/>
      <c r="TZP30" s="21"/>
      <c r="TZQ30" s="21"/>
      <c r="TZR30" s="21"/>
      <c r="TZS30" s="21"/>
      <c r="TZT30" s="21"/>
      <c r="TZU30" s="21"/>
      <c r="TZV30" s="21"/>
      <c r="TZW30" s="21"/>
      <c r="TZX30" s="21"/>
      <c r="TZY30" s="21"/>
      <c r="TZZ30" s="21"/>
      <c r="UAA30" s="21"/>
      <c r="UAB30" s="21"/>
      <c r="UAC30" s="21"/>
      <c r="UAD30" s="21"/>
      <c r="UAE30" s="21"/>
      <c r="UAF30" s="21"/>
      <c r="UAG30" s="21"/>
      <c r="UAH30" s="21"/>
      <c r="UAI30" s="21"/>
      <c r="UAJ30" s="21"/>
      <c r="UAK30" s="21"/>
      <c r="UAL30" s="21"/>
      <c r="UAM30" s="21"/>
      <c r="UAN30" s="21"/>
      <c r="UAO30" s="21"/>
      <c r="UAP30" s="21"/>
      <c r="UAQ30" s="21"/>
      <c r="UAR30" s="21"/>
      <c r="UAS30" s="21"/>
      <c r="UAT30" s="21"/>
      <c r="UAU30" s="21"/>
      <c r="UAV30" s="21"/>
      <c r="UAW30" s="21"/>
      <c r="UAX30" s="21"/>
      <c r="UAY30" s="21"/>
      <c r="UAZ30" s="21"/>
      <c r="UBA30" s="21"/>
      <c r="UBB30" s="21"/>
      <c r="UBC30" s="21"/>
      <c r="UBD30" s="21"/>
      <c r="UBE30" s="21"/>
      <c r="UBF30" s="21"/>
      <c r="UBG30" s="21"/>
      <c r="UBH30" s="21"/>
      <c r="UBI30" s="21"/>
      <c r="UBJ30" s="21"/>
      <c r="UBK30" s="21"/>
      <c r="UBL30" s="21"/>
      <c r="UBM30" s="21"/>
      <c r="UBN30" s="21"/>
      <c r="UBO30" s="21"/>
      <c r="UBP30" s="21"/>
      <c r="UBQ30" s="21"/>
      <c r="UBR30" s="21"/>
      <c r="UBS30" s="21"/>
      <c r="UBT30" s="21"/>
      <c r="UBU30" s="21"/>
      <c r="UBV30" s="21"/>
      <c r="UBW30" s="21"/>
      <c r="UBX30" s="21"/>
      <c r="UBY30" s="21"/>
      <c r="UBZ30" s="21"/>
      <c r="UCA30" s="21"/>
      <c r="UCB30" s="21"/>
      <c r="UCC30" s="21"/>
      <c r="UCD30" s="21"/>
      <c r="UCE30" s="21"/>
      <c r="UCF30" s="21"/>
      <c r="UCG30" s="21"/>
      <c r="UCH30" s="21"/>
      <c r="UCI30" s="21"/>
      <c r="UCJ30" s="21"/>
      <c r="UCK30" s="21"/>
      <c r="UCL30" s="21"/>
      <c r="UCM30" s="21"/>
      <c r="UCN30" s="21"/>
      <c r="UCO30" s="21"/>
      <c r="UCP30" s="21"/>
      <c r="UCQ30" s="21"/>
      <c r="UCR30" s="21"/>
      <c r="UCS30" s="21"/>
      <c r="UCT30" s="21"/>
      <c r="UCU30" s="21"/>
      <c r="UCV30" s="21"/>
      <c r="UCW30" s="21"/>
      <c r="UCX30" s="21"/>
      <c r="UCY30" s="21"/>
      <c r="UCZ30" s="21"/>
      <c r="UDA30" s="21"/>
      <c r="UDB30" s="21"/>
      <c r="UDC30" s="21"/>
      <c r="UDD30" s="21"/>
      <c r="UDE30" s="21"/>
      <c r="UDF30" s="21"/>
      <c r="UDG30" s="21"/>
      <c r="UDH30" s="21"/>
      <c r="UDI30" s="21"/>
      <c r="UDJ30" s="21"/>
      <c r="UDK30" s="21"/>
      <c r="UDL30" s="21"/>
      <c r="UDM30" s="21"/>
      <c r="UDN30" s="21"/>
      <c r="UDO30" s="21"/>
      <c r="UDP30" s="21"/>
      <c r="UDQ30" s="21"/>
      <c r="UDR30" s="21"/>
      <c r="UDS30" s="21"/>
      <c r="UDT30" s="21"/>
      <c r="UDU30" s="21"/>
      <c r="UDV30" s="21"/>
      <c r="UDW30" s="21"/>
      <c r="UDX30" s="21"/>
      <c r="UDY30" s="21"/>
      <c r="UDZ30" s="21"/>
      <c r="UEA30" s="21"/>
      <c r="UEB30" s="21"/>
      <c r="UEC30" s="21"/>
      <c r="UED30" s="21"/>
      <c r="UEE30" s="21"/>
      <c r="UEF30" s="21"/>
      <c r="UEG30" s="21"/>
      <c r="UEH30" s="21"/>
      <c r="UEI30" s="21"/>
      <c r="UEJ30" s="21"/>
      <c r="UEK30" s="21"/>
      <c r="UEL30" s="21"/>
      <c r="UEM30" s="21"/>
      <c r="UEN30" s="21"/>
      <c r="UEO30" s="21"/>
      <c r="UEP30" s="21"/>
      <c r="UEQ30" s="21"/>
      <c r="UER30" s="21"/>
      <c r="UES30" s="21"/>
      <c r="UET30" s="21"/>
      <c r="UEU30" s="21"/>
      <c r="UEV30" s="21"/>
      <c r="UEW30" s="21"/>
      <c r="UEX30" s="21"/>
      <c r="UEY30" s="21"/>
      <c r="UEZ30" s="21"/>
      <c r="UFA30" s="21"/>
      <c r="UFB30" s="21"/>
      <c r="UFC30" s="21"/>
      <c r="UFD30" s="21"/>
      <c r="UFE30" s="21"/>
      <c r="UFF30" s="21"/>
      <c r="UFG30" s="21"/>
      <c r="UFH30" s="21"/>
      <c r="UFI30" s="21"/>
      <c r="UFJ30" s="21"/>
      <c r="UFK30" s="21"/>
      <c r="UFL30" s="21"/>
      <c r="UFM30" s="21"/>
      <c r="UFN30" s="21"/>
      <c r="UFO30" s="21"/>
      <c r="UFP30" s="21"/>
      <c r="UFQ30" s="21"/>
      <c r="UFR30" s="21"/>
      <c r="UFS30" s="21"/>
      <c r="UFT30" s="21"/>
      <c r="UFU30" s="21"/>
      <c r="UFV30" s="21"/>
      <c r="UFW30" s="21"/>
      <c r="UFX30" s="21"/>
      <c r="UFY30" s="21"/>
      <c r="UFZ30" s="21"/>
      <c r="UGA30" s="21"/>
      <c r="UGB30" s="21"/>
      <c r="UGC30" s="21"/>
      <c r="UGD30" s="21"/>
      <c r="UGE30" s="21"/>
      <c r="UGF30" s="21"/>
      <c r="UGG30" s="21"/>
      <c r="UGH30" s="21"/>
      <c r="UGI30" s="21"/>
      <c r="UGJ30" s="21"/>
      <c r="UGK30" s="21"/>
      <c r="UGL30" s="21"/>
      <c r="UGM30" s="21"/>
      <c r="UGN30" s="21"/>
      <c r="UGO30" s="21"/>
      <c r="UGP30" s="21"/>
      <c r="UGQ30" s="21"/>
      <c r="UGR30" s="21"/>
      <c r="UGS30" s="21"/>
      <c r="UGT30" s="21"/>
      <c r="UGU30" s="21"/>
      <c r="UGV30" s="21"/>
      <c r="UGW30" s="21"/>
      <c r="UGX30" s="21"/>
      <c r="UGY30" s="21"/>
      <c r="UGZ30" s="21"/>
      <c r="UHA30" s="21"/>
      <c r="UHB30" s="21"/>
      <c r="UHC30" s="21"/>
      <c r="UHD30" s="21"/>
      <c r="UHE30" s="21"/>
      <c r="UHF30" s="21"/>
      <c r="UHG30" s="21"/>
      <c r="UHH30" s="21"/>
      <c r="UHI30" s="21"/>
      <c r="UHJ30" s="21"/>
      <c r="UHK30" s="21"/>
      <c r="UHL30" s="21"/>
      <c r="UHM30" s="21"/>
      <c r="UHN30" s="21"/>
      <c r="UHO30" s="21"/>
      <c r="UHP30" s="21"/>
      <c r="UHQ30" s="21"/>
      <c r="UHR30" s="21"/>
      <c r="UHS30" s="21"/>
      <c r="UHT30" s="21"/>
      <c r="UHU30" s="21"/>
      <c r="UHV30" s="21"/>
      <c r="UHW30" s="21"/>
      <c r="UHX30" s="21"/>
      <c r="UHY30" s="21"/>
      <c r="UHZ30" s="21"/>
      <c r="UIA30" s="21"/>
      <c r="UIB30" s="21"/>
      <c r="UIC30" s="21"/>
      <c r="UID30" s="21"/>
      <c r="UIE30" s="21"/>
      <c r="UIF30" s="21"/>
      <c r="UIG30" s="21"/>
      <c r="UIH30" s="21"/>
      <c r="UII30" s="21"/>
      <c r="UIJ30" s="21"/>
      <c r="UIK30" s="21"/>
      <c r="UIL30" s="21"/>
      <c r="UIM30" s="21"/>
      <c r="UIN30" s="21"/>
      <c r="UIO30" s="21"/>
      <c r="UIP30" s="21"/>
      <c r="UIQ30" s="21"/>
      <c r="UIR30" s="21"/>
      <c r="UIS30" s="21"/>
      <c r="UIT30" s="21"/>
      <c r="UIU30" s="21"/>
      <c r="UIV30" s="21"/>
      <c r="UIW30" s="21"/>
      <c r="UIX30" s="21"/>
      <c r="UIY30" s="21"/>
      <c r="UIZ30" s="21"/>
      <c r="UJA30" s="21"/>
      <c r="UJB30" s="21"/>
      <c r="UJC30" s="21"/>
      <c r="UJD30" s="21"/>
      <c r="UJE30" s="21"/>
      <c r="UJF30" s="21"/>
      <c r="UJG30" s="21"/>
      <c r="UJH30" s="21"/>
      <c r="UJI30" s="21"/>
      <c r="UJJ30" s="21"/>
      <c r="UJK30" s="21"/>
      <c r="UJL30" s="21"/>
      <c r="UJM30" s="21"/>
      <c r="UJN30" s="21"/>
      <c r="UJO30" s="21"/>
      <c r="UJP30" s="21"/>
      <c r="UJQ30" s="21"/>
      <c r="UJR30" s="21"/>
      <c r="UJS30" s="21"/>
      <c r="UJT30" s="21"/>
      <c r="UJU30" s="21"/>
      <c r="UJV30" s="21"/>
      <c r="UJW30" s="21"/>
      <c r="UJX30" s="21"/>
      <c r="UJY30" s="21"/>
      <c r="UJZ30" s="21"/>
      <c r="UKA30" s="21"/>
      <c r="UKB30" s="21"/>
      <c r="UKC30" s="21"/>
      <c r="UKD30" s="21"/>
      <c r="UKE30" s="21"/>
      <c r="UKF30" s="21"/>
      <c r="UKG30" s="21"/>
      <c r="UKH30" s="21"/>
      <c r="UKI30" s="21"/>
      <c r="UKJ30" s="21"/>
      <c r="UKK30" s="21"/>
      <c r="UKL30" s="21"/>
      <c r="UKM30" s="21"/>
      <c r="UKN30" s="21"/>
      <c r="UKO30" s="21"/>
      <c r="UKP30" s="21"/>
      <c r="UKQ30" s="21"/>
      <c r="UKR30" s="21"/>
      <c r="UKS30" s="21"/>
      <c r="UKT30" s="21"/>
      <c r="UKU30" s="21"/>
      <c r="UKV30" s="21"/>
      <c r="UKW30" s="21"/>
      <c r="UKX30" s="21"/>
      <c r="UKY30" s="21"/>
      <c r="UKZ30" s="21"/>
      <c r="ULA30" s="21"/>
      <c r="ULB30" s="21"/>
      <c r="ULC30" s="21"/>
      <c r="ULD30" s="21"/>
      <c r="ULE30" s="21"/>
      <c r="ULF30" s="21"/>
      <c r="ULG30" s="21"/>
      <c r="ULH30" s="21"/>
      <c r="ULI30" s="21"/>
      <c r="ULJ30" s="21"/>
      <c r="ULK30" s="21"/>
      <c r="ULL30" s="21"/>
      <c r="ULM30" s="21"/>
      <c r="ULN30" s="21"/>
      <c r="ULO30" s="21"/>
      <c r="ULP30" s="21"/>
      <c r="ULQ30" s="21"/>
      <c r="ULR30" s="21"/>
      <c r="ULS30" s="21"/>
      <c r="ULT30" s="21"/>
      <c r="ULU30" s="21"/>
      <c r="ULV30" s="21"/>
      <c r="ULW30" s="21"/>
      <c r="ULX30" s="21"/>
      <c r="ULY30" s="21"/>
      <c r="ULZ30" s="21"/>
      <c r="UMA30" s="21"/>
      <c r="UMB30" s="21"/>
      <c r="UMC30" s="21"/>
      <c r="UMD30" s="21"/>
      <c r="UME30" s="21"/>
      <c r="UMF30" s="21"/>
      <c r="UMG30" s="21"/>
      <c r="UMH30" s="21"/>
      <c r="UMI30" s="21"/>
      <c r="UMJ30" s="21"/>
      <c r="UMK30" s="21"/>
      <c r="UML30" s="21"/>
      <c r="UMM30" s="21"/>
      <c r="UMN30" s="21"/>
      <c r="UMO30" s="21"/>
      <c r="UMP30" s="21"/>
      <c r="UMQ30" s="21"/>
      <c r="UMR30" s="21"/>
      <c r="UMS30" s="21"/>
      <c r="UMT30" s="21"/>
      <c r="UMU30" s="21"/>
      <c r="UMV30" s="21"/>
      <c r="UMW30" s="21"/>
      <c r="UMX30" s="21"/>
      <c r="UMY30" s="21"/>
      <c r="UMZ30" s="21"/>
      <c r="UNA30" s="21"/>
      <c r="UNB30" s="21"/>
      <c r="UNC30" s="21"/>
      <c r="UND30" s="21"/>
      <c r="UNE30" s="21"/>
      <c r="UNF30" s="21"/>
      <c r="UNG30" s="21"/>
      <c r="UNH30" s="21"/>
      <c r="UNI30" s="21"/>
      <c r="UNJ30" s="21"/>
      <c r="UNK30" s="21"/>
      <c r="UNL30" s="21"/>
      <c r="UNM30" s="21"/>
      <c r="UNN30" s="21"/>
      <c r="UNO30" s="21"/>
      <c r="UNP30" s="21"/>
      <c r="UNQ30" s="21"/>
      <c r="UNR30" s="21"/>
      <c r="UNS30" s="21"/>
      <c r="UNT30" s="21"/>
      <c r="UNU30" s="21"/>
      <c r="UNV30" s="21"/>
      <c r="UNW30" s="21"/>
      <c r="UNX30" s="21"/>
      <c r="UNY30" s="21"/>
      <c r="UNZ30" s="21"/>
      <c r="UOA30" s="21"/>
      <c r="UOB30" s="21"/>
      <c r="UOC30" s="21"/>
      <c r="UOD30" s="21"/>
      <c r="UOE30" s="21"/>
      <c r="UOF30" s="21"/>
      <c r="UOG30" s="21"/>
      <c r="UOH30" s="21"/>
      <c r="UOI30" s="21"/>
      <c r="UOJ30" s="21"/>
      <c r="UOK30" s="21"/>
      <c r="UOL30" s="21"/>
      <c r="UOM30" s="21"/>
      <c r="UON30" s="21"/>
      <c r="UOO30" s="21"/>
      <c r="UOP30" s="21"/>
      <c r="UOQ30" s="21"/>
      <c r="UOR30" s="21"/>
      <c r="UOS30" s="21"/>
      <c r="UOT30" s="21"/>
      <c r="UOU30" s="21"/>
      <c r="UOV30" s="21"/>
      <c r="UOW30" s="21"/>
      <c r="UOX30" s="21"/>
      <c r="UOY30" s="21"/>
      <c r="UOZ30" s="21"/>
      <c r="UPA30" s="21"/>
      <c r="UPB30" s="21"/>
      <c r="UPC30" s="21"/>
      <c r="UPD30" s="21"/>
      <c r="UPE30" s="21"/>
      <c r="UPF30" s="21"/>
      <c r="UPG30" s="21"/>
      <c r="UPH30" s="21"/>
      <c r="UPI30" s="21"/>
      <c r="UPJ30" s="21"/>
      <c r="UPK30" s="21"/>
      <c r="UPL30" s="21"/>
      <c r="UPM30" s="21"/>
      <c r="UPN30" s="21"/>
      <c r="UPO30" s="21"/>
      <c r="UPP30" s="21"/>
      <c r="UPQ30" s="21"/>
      <c r="UPR30" s="21"/>
      <c r="UPS30" s="21"/>
      <c r="UPT30" s="21"/>
      <c r="UPU30" s="21"/>
      <c r="UPV30" s="21"/>
      <c r="UPW30" s="21"/>
      <c r="UPX30" s="21"/>
      <c r="UPY30" s="21"/>
      <c r="UPZ30" s="21"/>
      <c r="UQA30" s="21"/>
      <c r="UQB30" s="21"/>
      <c r="UQC30" s="21"/>
      <c r="UQD30" s="21"/>
      <c r="UQE30" s="21"/>
      <c r="UQF30" s="21"/>
      <c r="UQG30" s="21"/>
      <c r="UQH30" s="21"/>
      <c r="UQI30" s="21"/>
      <c r="UQJ30" s="21"/>
      <c r="UQK30" s="21"/>
      <c r="UQL30" s="21"/>
      <c r="UQM30" s="21"/>
      <c r="UQN30" s="21"/>
      <c r="UQO30" s="21"/>
      <c r="UQP30" s="21"/>
      <c r="UQQ30" s="21"/>
      <c r="UQR30" s="21"/>
      <c r="UQS30" s="21"/>
      <c r="UQT30" s="21"/>
      <c r="UQU30" s="21"/>
      <c r="UQV30" s="21"/>
      <c r="UQW30" s="21"/>
      <c r="UQX30" s="21"/>
      <c r="UQY30" s="21"/>
      <c r="UQZ30" s="21"/>
      <c r="URA30" s="21"/>
      <c r="URB30" s="21"/>
      <c r="URC30" s="21"/>
      <c r="URD30" s="21"/>
      <c r="URE30" s="21"/>
      <c r="URF30" s="21"/>
      <c r="URG30" s="21"/>
      <c r="URH30" s="21"/>
      <c r="URI30" s="21"/>
      <c r="URJ30" s="21"/>
      <c r="URK30" s="21"/>
      <c r="URL30" s="21"/>
      <c r="URM30" s="21"/>
      <c r="URN30" s="21"/>
      <c r="URO30" s="21"/>
      <c r="URP30" s="21"/>
      <c r="URQ30" s="21"/>
      <c r="URR30" s="21"/>
      <c r="URS30" s="21"/>
      <c r="URT30" s="21"/>
      <c r="URU30" s="21"/>
      <c r="URV30" s="21"/>
      <c r="URW30" s="21"/>
      <c r="URX30" s="21"/>
      <c r="URY30" s="21"/>
      <c r="URZ30" s="21"/>
      <c r="USA30" s="21"/>
      <c r="USB30" s="21"/>
      <c r="USC30" s="21"/>
      <c r="USD30" s="21"/>
      <c r="USE30" s="21"/>
      <c r="USF30" s="21"/>
      <c r="USG30" s="21"/>
      <c r="USH30" s="21"/>
      <c r="USI30" s="21"/>
      <c r="USJ30" s="21"/>
      <c r="USK30" s="21"/>
      <c r="USL30" s="21"/>
      <c r="USM30" s="21"/>
      <c r="USN30" s="21"/>
      <c r="USO30" s="21"/>
      <c r="USP30" s="21"/>
      <c r="USQ30" s="21"/>
      <c r="USR30" s="21"/>
      <c r="USS30" s="21"/>
      <c r="UST30" s="21"/>
      <c r="USU30" s="21"/>
      <c r="USV30" s="21"/>
      <c r="USW30" s="21"/>
      <c r="USX30" s="21"/>
      <c r="USY30" s="21"/>
      <c r="USZ30" s="21"/>
      <c r="UTA30" s="21"/>
      <c r="UTB30" s="21"/>
      <c r="UTC30" s="21"/>
      <c r="UTD30" s="21"/>
      <c r="UTE30" s="21"/>
      <c r="UTF30" s="21"/>
      <c r="UTG30" s="21"/>
      <c r="UTH30" s="21"/>
      <c r="UTI30" s="21"/>
      <c r="UTJ30" s="21"/>
      <c r="UTK30" s="21"/>
      <c r="UTL30" s="21"/>
      <c r="UTM30" s="21"/>
      <c r="UTN30" s="21"/>
      <c r="UTO30" s="21"/>
      <c r="UTP30" s="21"/>
      <c r="UTQ30" s="21"/>
      <c r="UTR30" s="21"/>
      <c r="UTS30" s="21"/>
      <c r="UTT30" s="21"/>
      <c r="UTU30" s="21"/>
      <c r="UTV30" s="21"/>
      <c r="UTW30" s="21"/>
      <c r="UTX30" s="21"/>
      <c r="UTY30" s="21"/>
      <c r="UTZ30" s="21"/>
      <c r="UUA30" s="21"/>
      <c r="UUB30" s="21"/>
      <c r="UUC30" s="21"/>
      <c r="UUD30" s="21"/>
      <c r="UUE30" s="21"/>
      <c r="UUF30" s="21"/>
      <c r="UUG30" s="21"/>
      <c r="UUH30" s="21"/>
      <c r="UUI30" s="21"/>
      <c r="UUJ30" s="21"/>
      <c r="UUK30" s="21"/>
      <c r="UUL30" s="21"/>
      <c r="UUM30" s="21"/>
      <c r="UUN30" s="21"/>
      <c r="UUO30" s="21"/>
      <c r="UUP30" s="21"/>
      <c r="UUQ30" s="21"/>
      <c r="UUR30" s="21"/>
      <c r="UUS30" s="21"/>
      <c r="UUT30" s="21"/>
      <c r="UUU30" s="21"/>
      <c r="UUV30" s="21"/>
      <c r="UUW30" s="21"/>
      <c r="UUX30" s="21"/>
      <c r="UUY30" s="21"/>
      <c r="UUZ30" s="21"/>
      <c r="UVA30" s="21"/>
      <c r="UVB30" s="21"/>
      <c r="UVC30" s="21"/>
      <c r="UVD30" s="21"/>
      <c r="UVE30" s="21"/>
      <c r="UVF30" s="21"/>
      <c r="UVG30" s="21"/>
      <c r="UVH30" s="21"/>
      <c r="UVI30" s="21"/>
      <c r="UVJ30" s="21"/>
      <c r="UVK30" s="21"/>
      <c r="UVL30" s="21"/>
      <c r="UVM30" s="21"/>
      <c r="UVN30" s="21"/>
      <c r="UVO30" s="21"/>
      <c r="UVP30" s="21"/>
      <c r="UVQ30" s="21"/>
      <c r="UVR30" s="21"/>
      <c r="UVS30" s="21"/>
      <c r="UVT30" s="21"/>
      <c r="UVU30" s="21"/>
      <c r="UVV30" s="21"/>
      <c r="UVW30" s="21"/>
      <c r="UVX30" s="21"/>
      <c r="UVY30" s="21"/>
      <c r="UVZ30" s="21"/>
      <c r="UWA30" s="21"/>
      <c r="UWB30" s="21"/>
      <c r="UWC30" s="21"/>
      <c r="UWD30" s="21"/>
      <c r="UWE30" s="21"/>
      <c r="UWF30" s="21"/>
      <c r="UWG30" s="21"/>
      <c r="UWH30" s="21"/>
      <c r="UWI30" s="21"/>
      <c r="UWJ30" s="21"/>
      <c r="UWK30" s="21"/>
      <c r="UWL30" s="21"/>
      <c r="UWM30" s="21"/>
      <c r="UWN30" s="21"/>
      <c r="UWO30" s="21"/>
      <c r="UWP30" s="21"/>
      <c r="UWQ30" s="21"/>
      <c r="UWR30" s="21"/>
      <c r="UWS30" s="21"/>
      <c r="UWT30" s="21"/>
      <c r="UWU30" s="21"/>
      <c r="UWV30" s="21"/>
      <c r="UWW30" s="21"/>
      <c r="UWX30" s="21"/>
      <c r="UWY30" s="21"/>
      <c r="UWZ30" s="21"/>
      <c r="UXA30" s="21"/>
      <c r="UXB30" s="21"/>
      <c r="UXC30" s="21"/>
      <c r="UXD30" s="21"/>
      <c r="UXE30" s="21"/>
      <c r="UXF30" s="21"/>
      <c r="UXG30" s="21"/>
      <c r="UXH30" s="21"/>
      <c r="UXI30" s="21"/>
      <c r="UXJ30" s="21"/>
      <c r="UXK30" s="21"/>
      <c r="UXL30" s="21"/>
      <c r="UXM30" s="21"/>
      <c r="UXN30" s="21"/>
      <c r="UXO30" s="21"/>
      <c r="UXP30" s="21"/>
      <c r="UXQ30" s="21"/>
      <c r="UXR30" s="21"/>
      <c r="UXS30" s="21"/>
      <c r="UXT30" s="21"/>
      <c r="UXU30" s="21"/>
      <c r="UXV30" s="21"/>
      <c r="UXW30" s="21"/>
      <c r="UXX30" s="21"/>
      <c r="UXY30" s="21"/>
      <c r="UXZ30" s="21"/>
      <c r="UYA30" s="21"/>
      <c r="UYB30" s="21"/>
      <c r="UYC30" s="21"/>
      <c r="UYD30" s="21"/>
      <c r="UYE30" s="21"/>
      <c r="UYF30" s="21"/>
      <c r="UYG30" s="21"/>
      <c r="UYH30" s="21"/>
      <c r="UYI30" s="21"/>
      <c r="UYJ30" s="21"/>
      <c r="UYK30" s="21"/>
      <c r="UYL30" s="21"/>
      <c r="UYM30" s="21"/>
      <c r="UYN30" s="21"/>
      <c r="UYO30" s="21"/>
      <c r="UYP30" s="21"/>
      <c r="UYQ30" s="21"/>
      <c r="UYR30" s="21"/>
      <c r="UYS30" s="21"/>
      <c r="UYT30" s="21"/>
      <c r="UYU30" s="21"/>
      <c r="UYV30" s="21"/>
      <c r="UYW30" s="21"/>
      <c r="UYX30" s="21"/>
      <c r="UYY30" s="21"/>
      <c r="UYZ30" s="21"/>
      <c r="UZA30" s="21"/>
      <c r="UZB30" s="21"/>
      <c r="UZC30" s="21"/>
      <c r="UZD30" s="21"/>
      <c r="UZE30" s="21"/>
      <c r="UZF30" s="21"/>
      <c r="UZG30" s="21"/>
      <c r="UZH30" s="21"/>
      <c r="UZI30" s="21"/>
      <c r="UZJ30" s="21"/>
      <c r="UZK30" s="21"/>
      <c r="UZL30" s="21"/>
      <c r="UZM30" s="21"/>
      <c r="UZN30" s="21"/>
      <c r="UZO30" s="21"/>
      <c r="UZP30" s="21"/>
      <c r="UZQ30" s="21"/>
      <c r="UZR30" s="21"/>
      <c r="UZS30" s="21"/>
      <c r="UZT30" s="21"/>
      <c r="UZU30" s="21"/>
      <c r="UZV30" s="21"/>
      <c r="UZW30" s="21"/>
      <c r="UZX30" s="21"/>
      <c r="UZY30" s="21"/>
      <c r="UZZ30" s="21"/>
      <c r="VAA30" s="21"/>
      <c r="VAB30" s="21"/>
      <c r="VAC30" s="21"/>
      <c r="VAD30" s="21"/>
      <c r="VAE30" s="21"/>
      <c r="VAF30" s="21"/>
      <c r="VAG30" s="21"/>
      <c r="VAH30" s="21"/>
      <c r="VAI30" s="21"/>
      <c r="VAJ30" s="21"/>
      <c r="VAK30" s="21"/>
      <c r="VAL30" s="21"/>
      <c r="VAM30" s="21"/>
      <c r="VAN30" s="21"/>
      <c r="VAO30" s="21"/>
      <c r="VAP30" s="21"/>
      <c r="VAQ30" s="21"/>
      <c r="VAR30" s="21"/>
      <c r="VAS30" s="21"/>
      <c r="VAT30" s="21"/>
      <c r="VAU30" s="21"/>
      <c r="VAV30" s="21"/>
      <c r="VAW30" s="21"/>
      <c r="VAX30" s="21"/>
      <c r="VAY30" s="21"/>
      <c r="VAZ30" s="21"/>
      <c r="VBA30" s="21"/>
      <c r="VBB30" s="21"/>
      <c r="VBC30" s="21"/>
      <c r="VBD30" s="21"/>
      <c r="VBE30" s="21"/>
      <c r="VBF30" s="21"/>
      <c r="VBG30" s="21"/>
      <c r="VBH30" s="21"/>
      <c r="VBI30" s="21"/>
      <c r="VBJ30" s="21"/>
      <c r="VBK30" s="21"/>
      <c r="VBL30" s="21"/>
      <c r="VBM30" s="21"/>
      <c r="VBN30" s="21"/>
      <c r="VBO30" s="21"/>
      <c r="VBP30" s="21"/>
      <c r="VBQ30" s="21"/>
      <c r="VBR30" s="21"/>
      <c r="VBS30" s="21"/>
      <c r="VBT30" s="21"/>
      <c r="VBU30" s="21"/>
      <c r="VBV30" s="21"/>
      <c r="VBW30" s="21"/>
      <c r="VBX30" s="21"/>
      <c r="VBY30" s="21"/>
      <c r="VBZ30" s="21"/>
      <c r="VCA30" s="21"/>
      <c r="VCB30" s="21"/>
      <c r="VCC30" s="21"/>
      <c r="VCD30" s="21"/>
      <c r="VCE30" s="21"/>
      <c r="VCF30" s="21"/>
      <c r="VCG30" s="21"/>
      <c r="VCH30" s="21"/>
      <c r="VCI30" s="21"/>
      <c r="VCJ30" s="21"/>
      <c r="VCK30" s="21"/>
      <c r="VCL30" s="21"/>
      <c r="VCM30" s="21"/>
      <c r="VCN30" s="21"/>
      <c r="VCO30" s="21"/>
      <c r="VCP30" s="21"/>
      <c r="VCQ30" s="21"/>
      <c r="VCR30" s="21"/>
      <c r="VCS30" s="21"/>
      <c r="VCT30" s="21"/>
      <c r="VCU30" s="21"/>
      <c r="VCV30" s="21"/>
      <c r="VCW30" s="21"/>
      <c r="VCX30" s="21"/>
      <c r="VCY30" s="21"/>
      <c r="VCZ30" s="21"/>
      <c r="VDA30" s="21"/>
      <c r="VDB30" s="21"/>
      <c r="VDC30" s="21"/>
      <c r="VDD30" s="21"/>
      <c r="VDE30" s="21"/>
      <c r="VDF30" s="21"/>
      <c r="VDG30" s="21"/>
      <c r="VDH30" s="21"/>
      <c r="VDI30" s="21"/>
      <c r="VDJ30" s="21"/>
      <c r="VDK30" s="21"/>
      <c r="VDL30" s="21"/>
      <c r="VDM30" s="21"/>
      <c r="VDN30" s="21"/>
      <c r="VDO30" s="21"/>
      <c r="VDP30" s="21"/>
      <c r="VDQ30" s="21"/>
      <c r="VDR30" s="21"/>
      <c r="VDS30" s="21"/>
      <c r="VDT30" s="21"/>
      <c r="VDU30" s="21"/>
      <c r="VDV30" s="21"/>
      <c r="VDW30" s="21"/>
      <c r="VDX30" s="21"/>
      <c r="VDY30" s="21"/>
      <c r="VDZ30" s="21"/>
      <c r="VEA30" s="21"/>
      <c r="VEB30" s="21"/>
      <c r="VEC30" s="21"/>
      <c r="VED30" s="21"/>
      <c r="VEE30" s="21"/>
      <c r="VEF30" s="21"/>
      <c r="VEG30" s="21"/>
      <c r="VEH30" s="21"/>
      <c r="VEI30" s="21"/>
      <c r="VEJ30" s="21"/>
      <c r="VEK30" s="21"/>
      <c r="VEL30" s="21"/>
      <c r="VEM30" s="21"/>
      <c r="VEN30" s="21"/>
      <c r="VEO30" s="21"/>
      <c r="VEP30" s="21"/>
      <c r="VEQ30" s="21"/>
      <c r="VER30" s="21"/>
      <c r="VES30" s="21"/>
      <c r="VET30" s="21"/>
      <c r="VEU30" s="21"/>
      <c r="VEV30" s="21"/>
      <c r="VEW30" s="21"/>
      <c r="VEX30" s="21"/>
      <c r="VEY30" s="21"/>
      <c r="VEZ30" s="21"/>
      <c r="VFA30" s="21"/>
      <c r="VFB30" s="21"/>
      <c r="VFC30" s="21"/>
      <c r="VFD30" s="21"/>
      <c r="VFE30" s="21"/>
      <c r="VFF30" s="21"/>
      <c r="VFG30" s="21"/>
      <c r="VFH30" s="21"/>
      <c r="VFI30" s="21"/>
      <c r="VFJ30" s="21"/>
      <c r="VFK30" s="21"/>
      <c r="VFL30" s="21"/>
      <c r="VFM30" s="21"/>
      <c r="VFN30" s="21"/>
      <c r="VFO30" s="21"/>
      <c r="VFP30" s="21"/>
      <c r="VFQ30" s="21"/>
      <c r="VFR30" s="21"/>
      <c r="VFS30" s="21"/>
      <c r="VFT30" s="21"/>
      <c r="VFU30" s="21"/>
      <c r="VFV30" s="21"/>
      <c r="VFW30" s="21"/>
      <c r="VFX30" s="21"/>
      <c r="VFY30" s="21"/>
      <c r="VFZ30" s="21"/>
      <c r="VGA30" s="21"/>
      <c r="VGB30" s="21"/>
      <c r="VGC30" s="21"/>
      <c r="VGD30" s="21"/>
      <c r="VGE30" s="21"/>
      <c r="VGF30" s="21"/>
      <c r="VGG30" s="21"/>
      <c r="VGH30" s="21"/>
      <c r="VGI30" s="21"/>
      <c r="VGJ30" s="21"/>
      <c r="VGK30" s="21"/>
      <c r="VGL30" s="21"/>
      <c r="VGM30" s="21"/>
      <c r="VGN30" s="21"/>
      <c r="VGO30" s="21"/>
      <c r="VGP30" s="21"/>
      <c r="VGQ30" s="21"/>
      <c r="VGR30" s="21"/>
      <c r="VGS30" s="21"/>
      <c r="VGT30" s="21"/>
      <c r="VGU30" s="21"/>
      <c r="VGV30" s="21"/>
      <c r="VGW30" s="21"/>
      <c r="VGX30" s="21"/>
      <c r="VGY30" s="21"/>
      <c r="VGZ30" s="21"/>
      <c r="VHA30" s="21"/>
      <c r="VHB30" s="21"/>
      <c r="VHC30" s="21"/>
      <c r="VHD30" s="21"/>
      <c r="VHE30" s="21"/>
      <c r="VHF30" s="21"/>
      <c r="VHG30" s="21"/>
      <c r="VHH30" s="21"/>
      <c r="VHI30" s="21"/>
      <c r="VHJ30" s="21"/>
      <c r="VHK30" s="21"/>
      <c r="VHL30" s="21"/>
      <c r="VHM30" s="21"/>
      <c r="VHN30" s="21"/>
      <c r="VHO30" s="21"/>
      <c r="VHP30" s="21"/>
      <c r="VHQ30" s="21"/>
      <c r="VHR30" s="21"/>
      <c r="VHS30" s="21"/>
      <c r="VHT30" s="21"/>
      <c r="VHU30" s="21"/>
      <c r="VHV30" s="21"/>
      <c r="VHW30" s="21"/>
      <c r="VHX30" s="21"/>
      <c r="VHY30" s="21"/>
      <c r="VHZ30" s="21"/>
      <c r="VIA30" s="21"/>
      <c r="VIB30" s="21"/>
      <c r="VIC30" s="21"/>
      <c r="VID30" s="21"/>
      <c r="VIE30" s="21"/>
      <c r="VIF30" s="21"/>
      <c r="VIG30" s="21"/>
      <c r="VIH30" s="21"/>
      <c r="VII30" s="21"/>
      <c r="VIJ30" s="21"/>
      <c r="VIK30" s="21"/>
      <c r="VIL30" s="21"/>
      <c r="VIM30" s="21"/>
      <c r="VIN30" s="21"/>
      <c r="VIO30" s="21"/>
      <c r="VIP30" s="21"/>
      <c r="VIQ30" s="21"/>
      <c r="VIR30" s="21"/>
      <c r="VIS30" s="21"/>
      <c r="VIT30" s="21"/>
      <c r="VIU30" s="21"/>
      <c r="VIV30" s="21"/>
      <c r="VIW30" s="21"/>
      <c r="VIX30" s="21"/>
      <c r="VIY30" s="21"/>
      <c r="VIZ30" s="21"/>
      <c r="VJA30" s="21"/>
      <c r="VJB30" s="21"/>
      <c r="VJC30" s="21"/>
      <c r="VJD30" s="21"/>
      <c r="VJE30" s="21"/>
      <c r="VJF30" s="21"/>
      <c r="VJG30" s="21"/>
      <c r="VJH30" s="21"/>
      <c r="VJI30" s="21"/>
      <c r="VJJ30" s="21"/>
      <c r="VJK30" s="21"/>
      <c r="VJL30" s="21"/>
      <c r="VJM30" s="21"/>
      <c r="VJN30" s="21"/>
      <c r="VJO30" s="21"/>
      <c r="VJP30" s="21"/>
      <c r="VJQ30" s="21"/>
      <c r="VJR30" s="21"/>
      <c r="VJS30" s="21"/>
      <c r="VJT30" s="21"/>
      <c r="VJU30" s="21"/>
      <c r="VJV30" s="21"/>
      <c r="VJW30" s="21"/>
      <c r="VJX30" s="21"/>
      <c r="VJY30" s="21"/>
      <c r="VJZ30" s="21"/>
      <c r="VKA30" s="21"/>
      <c r="VKB30" s="21"/>
      <c r="VKC30" s="21"/>
      <c r="VKD30" s="21"/>
      <c r="VKE30" s="21"/>
      <c r="VKF30" s="21"/>
      <c r="VKG30" s="21"/>
      <c r="VKH30" s="21"/>
      <c r="VKI30" s="21"/>
      <c r="VKJ30" s="21"/>
      <c r="VKK30" s="21"/>
      <c r="VKL30" s="21"/>
      <c r="VKM30" s="21"/>
      <c r="VKN30" s="21"/>
      <c r="VKO30" s="21"/>
      <c r="VKP30" s="21"/>
      <c r="VKQ30" s="21"/>
      <c r="VKR30" s="21"/>
      <c r="VKS30" s="21"/>
      <c r="VKT30" s="21"/>
      <c r="VKU30" s="21"/>
      <c r="VKV30" s="21"/>
      <c r="VKW30" s="21"/>
      <c r="VKX30" s="21"/>
      <c r="VKY30" s="21"/>
      <c r="VKZ30" s="21"/>
      <c r="VLA30" s="21"/>
      <c r="VLB30" s="21"/>
      <c r="VLC30" s="21"/>
      <c r="VLD30" s="21"/>
      <c r="VLE30" s="21"/>
      <c r="VLF30" s="21"/>
      <c r="VLG30" s="21"/>
      <c r="VLH30" s="21"/>
      <c r="VLI30" s="21"/>
      <c r="VLJ30" s="21"/>
      <c r="VLK30" s="21"/>
      <c r="VLL30" s="21"/>
      <c r="VLM30" s="21"/>
      <c r="VLN30" s="21"/>
      <c r="VLO30" s="21"/>
      <c r="VLP30" s="21"/>
      <c r="VLQ30" s="21"/>
      <c r="VLR30" s="21"/>
      <c r="VLS30" s="21"/>
      <c r="VLT30" s="21"/>
      <c r="VLU30" s="21"/>
      <c r="VLV30" s="21"/>
      <c r="VLW30" s="21"/>
      <c r="VLX30" s="21"/>
      <c r="VLY30" s="21"/>
      <c r="VLZ30" s="21"/>
      <c r="VMA30" s="21"/>
      <c r="VMB30" s="21"/>
      <c r="VMC30" s="21"/>
      <c r="VMD30" s="21"/>
      <c r="VME30" s="21"/>
      <c r="VMF30" s="21"/>
      <c r="VMG30" s="21"/>
      <c r="VMH30" s="21"/>
      <c r="VMI30" s="21"/>
      <c r="VMJ30" s="21"/>
      <c r="VMK30" s="21"/>
      <c r="VML30" s="21"/>
      <c r="VMM30" s="21"/>
      <c r="VMN30" s="21"/>
      <c r="VMO30" s="21"/>
      <c r="VMP30" s="21"/>
      <c r="VMQ30" s="21"/>
      <c r="VMR30" s="21"/>
      <c r="VMS30" s="21"/>
      <c r="VMT30" s="21"/>
      <c r="VMU30" s="21"/>
      <c r="VMV30" s="21"/>
      <c r="VMW30" s="21"/>
      <c r="VMX30" s="21"/>
      <c r="VMY30" s="21"/>
      <c r="VMZ30" s="21"/>
      <c r="VNA30" s="21"/>
      <c r="VNB30" s="21"/>
      <c r="VNC30" s="21"/>
      <c r="VND30" s="21"/>
      <c r="VNE30" s="21"/>
      <c r="VNF30" s="21"/>
      <c r="VNG30" s="21"/>
      <c r="VNH30" s="21"/>
      <c r="VNI30" s="21"/>
      <c r="VNJ30" s="21"/>
      <c r="VNK30" s="21"/>
      <c r="VNL30" s="21"/>
      <c r="VNM30" s="21"/>
      <c r="VNN30" s="21"/>
      <c r="VNO30" s="21"/>
      <c r="VNP30" s="21"/>
      <c r="VNQ30" s="21"/>
      <c r="VNR30" s="21"/>
      <c r="VNS30" s="21"/>
      <c r="VNT30" s="21"/>
      <c r="VNU30" s="21"/>
      <c r="VNV30" s="21"/>
      <c r="VNW30" s="21"/>
      <c r="VNX30" s="21"/>
      <c r="VNY30" s="21"/>
      <c r="VNZ30" s="21"/>
      <c r="VOA30" s="21"/>
      <c r="VOB30" s="21"/>
      <c r="VOC30" s="21"/>
      <c r="VOD30" s="21"/>
      <c r="VOE30" s="21"/>
      <c r="VOF30" s="21"/>
      <c r="VOG30" s="21"/>
      <c r="VOH30" s="21"/>
      <c r="VOI30" s="21"/>
      <c r="VOJ30" s="21"/>
      <c r="VOK30" s="21"/>
      <c r="VOL30" s="21"/>
      <c r="VOM30" s="21"/>
      <c r="VON30" s="21"/>
      <c r="VOO30" s="21"/>
      <c r="VOP30" s="21"/>
      <c r="VOQ30" s="21"/>
      <c r="VOR30" s="21"/>
      <c r="VOS30" s="21"/>
      <c r="VOT30" s="21"/>
      <c r="VOU30" s="21"/>
      <c r="VOV30" s="21"/>
      <c r="VOW30" s="21"/>
      <c r="VOX30" s="21"/>
      <c r="VOY30" s="21"/>
      <c r="VOZ30" s="21"/>
      <c r="VPA30" s="21"/>
      <c r="VPB30" s="21"/>
      <c r="VPC30" s="21"/>
      <c r="VPD30" s="21"/>
      <c r="VPE30" s="21"/>
      <c r="VPF30" s="21"/>
      <c r="VPG30" s="21"/>
      <c r="VPH30" s="21"/>
      <c r="VPI30" s="21"/>
      <c r="VPJ30" s="21"/>
      <c r="VPK30" s="21"/>
      <c r="VPL30" s="21"/>
      <c r="VPM30" s="21"/>
      <c r="VPN30" s="21"/>
      <c r="VPO30" s="21"/>
      <c r="VPP30" s="21"/>
      <c r="VPQ30" s="21"/>
      <c r="VPR30" s="21"/>
      <c r="VPS30" s="21"/>
      <c r="VPT30" s="21"/>
      <c r="VPU30" s="21"/>
      <c r="VPV30" s="21"/>
      <c r="VPW30" s="21"/>
      <c r="VPX30" s="21"/>
      <c r="VPY30" s="21"/>
      <c r="VPZ30" s="21"/>
      <c r="VQA30" s="21"/>
      <c r="VQB30" s="21"/>
      <c r="VQC30" s="21"/>
      <c r="VQD30" s="21"/>
      <c r="VQE30" s="21"/>
      <c r="VQF30" s="21"/>
      <c r="VQG30" s="21"/>
      <c r="VQH30" s="21"/>
      <c r="VQI30" s="21"/>
      <c r="VQJ30" s="21"/>
      <c r="VQK30" s="21"/>
      <c r="VQL30" s="21"/>
      <c r="VQM30" s="21"/>
      <c r="VQN30" s="21"/>
      <c r="VQO30" s="21"/>
      <c r="VQP30" s="21"/>
      <c r="VQQ30" s="21"/>
      <c r="VQR30" s="21"/>
      <c r="VQS30" s="21"/>
      <c r="VQT30" s="21"/>
      <c r="VQU30" s="21"/>
      <c r="VQV30" s="21"/>
      <c r="VQW30" s="21"/>
      <c r="VQX30" s="21"/>
      <c r="VQY30" s="21"/>
      <c r="VQZ30" s="21"/>
      <c r="VRA30" s="21"/>
      <c r="VRB30" s="21"/>
      <c r="VRC30" s="21"/>
      <c r="VRD30" s="21"/>
      <c r="VRE30" s="21"/>
      <c r="VRF30" s="21"/>
      <c r="VRG30" s="21"/>
      <c r="VRH30" s="21"/>
      <c r="VRI30" s="21"/>
      <c r="VRJ30" s="21"/>
      <c r="VRK30" s="21"/>
      <c r="VRL30" s="21"/>
      <c r="VRM30" s="21"/>
      <c r="VRN30" s="21"/>
      <c r="VRO30" s="21"/>
      <c r="VRP30" s="21"/>
      <c r="VRQ30" s="21"/>
      <c r="VRR30" s="21"/>
      <c r="VRS30" s="21"/>
      <c r="VRT30" s="21"/>
      <c r="VRU30" s="21"/>
      <c r="VRV30" s="21"/>
      <c r="VRW30" s="21"/>
      <c r="VRX30" s="21"/>
      <c r="VRY30" s="21"/>
      <c r="VRZ30" s="21"/>
      <c r="VSA30" s="21"/>
      <c r="VSB30" s="21"/>
      <c r="VSC30" s="21"/>
      <c r="VSD30" s="21"/>
      <c r="VSE30" s="21"/>
      <c r="VSF30" s="21"/>
      <c r="VSG30" s="21"/>
      <c r="VSH30" s="21"/>
      <c r="VSI30" s="21"/>
      <c r="VSJ30" s="21"/>
      <c r="VSK30" s="21"/>
      <c r="VSL30" s="21"/>
      <c r="VSM30" s="21"/>
      <c r="VSN30" s="21"/>
      <c r="VSO30" s="21"/>
      <c r="VSP30" s="21"/>
      <c r="VSQ30" s="21"/>
      <c r="VSR30" s="21"/>
      <c r="VSS30" s="21"/>
      <c r="VST30" s="21"/>
      <c r="VSU30" s="21"/>
      <c r="VSV30" s="21"/>
      <c r="VSW30" s="21"/>
      <c r="VSX30" s="21"/>
      <c r="VSY30" s="21"/>
      <c r="VSZ30" s="21"/>
      <c r="VTA30" s="21"/>
      <c r="VTB30" s="21"/>
      <c r="VTC30" s="21"/>
      <c r="VTD30" s="21"/>
      <c r="VTE30" s="21"/>
      <c r="VTF30" s="21"/>
      <c r="VTG30" s="21"/>
      <c r="VTH30" s="21"/>
      <c r="VTI30" s="21"/>
      <c r="VTJ30" s="21"/>
      <c r="VTK30" s="21"/>
      <c r="VTL30" s="21"/>
      <c r="VTM30" s="21"/>
      <c r="VTN30" s="21"/>
      <c r="VTO30" s="21"/>
      <c r="VTP30" s="21"/>
      <c r="VTQ30" s="21"/>
      <c r="VTR30" s="21"/>
      <c r="VTS30" s="21"/>
      <c r="VTT30" s="21"/>
      <c r="VTU30" s="21"/>
      <c r="VTV30" s="21"/>
      <c r="VTW30" s="21"/>
      <c r="VTX30" s="21"/>
      <c r="VTY30" s="21"/>
      <c r="VTZ30" s="21"/>
      <c r="VUA30" s="21"/>
      <c r="VUB30" s="21"/>
      <c r="VUC30" s="21"/>
      <c r="VUD30" s="21"/>
      <c r="VUE30" s="21"/>
      <c r="VUF30" s="21"/>
      <c r="VUG30" s="21"/>
      <c r="VUH30" s="21"/>
      <c r="VUI30" s="21"/>
      <c r="VUJ30" s="21"/>
      <c r="VUK30" s="21"/>
      <c r="VUL30" s="21"/>
      <c r="VUM30" s="21"/>
      <c r="VUN30" s="21"/>
      <c r="VUO30" s="21"/>
      <c r="VUP30" s="21"/>
      <c r="VUQ30" s="21"/>
      <c r="VUR30" s="21"/>
      <c r="VUS30" s="21"/>
      <c r="VUT30" s="21"/>
      <c r="VUU30" s="21"/>
      <c r="VUV30" s="21"/>
      <c r="VUW30" s="21"/>
      <c r="VUX30" s="21"/>
      <c r="VUY30" s="21"/>
      <c r="VUZ30" s="21"/>
      <c r="VVA30" s="21"/>
      <c r="VVB30" s="21"/>
      <c r="VVC30" s="21"/>
      <c r="VVD30" s="21"/>
      <c r="VVE30" s="21"/>
      <c r="VVF30" s="21"/>
      <c r="VVG30" s="21"/>
      <c r="VVH30" s="21"/>
      <c r="VVI30" s="21"/>
      <c r="VVJ30" s="21"/>
      <c r="VVK30" s="21"/>
      <c r="VVL30" s="21"/>
      <c r="VVM30" s="21"/>
      <c r="VVN30" s="21"/>
      <c r="VVO30" s="21"/>
      <c r="VVP30" s="21"/>
      <c r="VVQ30" s="21"/>
      <c r="VVR30" s="21"/>
      <c r="VVS30" s="21"/>
      <c r="VVT30" s="21"/>
      <c r="VVU30" s="21"/>
      <c r="VVV30" s="21"/>
      <c r="VVW30" s="21"/>
      <c r="VVX30" s="21"/>
      <c r="VVY30" s="21"/>
      <c r="VVZ30" s="21"/>
      <c r="VWA30" s="21"/>
      <c r="VWB30" s="21"/>
      <c r="VWC30" s="21"/>
      <c r="VWD30" s="21"/>
      <c r="VWE30" s="21"/>
      <c r="VWF30" s="21"/>
      <c r="VWG30" s="21"/>
      <c r="VWH30" s="21"/>
      <c r="VWI30" s="21"/>
      <c r="VWJ30" s="21"/>
      <c r="VWK30" s="21"/>
      <c r="VWL30" s="21"/>
      <c r="VWM30" s="21"/>
      <c r="VWN30" s="21"/>
      <c r="VWO30" s="21"/>
      <c r="VWP30" s="21"/>
      <c r="VWQ30" s="21"/>
      <c r="VWR30" s="21"/>
      <c r="VWS30" s="21"/>
      <c r="VWT30" s="21"/>
      <c r="VWU30" s="21"/>
      <c r="VWV30" s="21"/>
      <c r="VWW30" s="21"/>
      <c r="VWX30" s="21"/>
      <c r="VWY30" s="21"/>
      <c r="VWZ30" s="21"/>
      <c r="VXA30" s="21"/>
      <c r="VXB30" s="21"/>
      <c r="VXC30" s="21"/>
      <c r="VXD30" s="21"/>
      <c r="VXE30" s="21"/>
      <c r="VXF30" s="21"/>
      <c r="VXG30" s="21"/>
      <c r="VXH30" s="21"/>
      <c r="VXI30" s="21"/>
      <c r="VXJ30" s="21"/>
      <c r="VXK30" s="21"/>
      <c r="VXL30" s="21"/>
      <c r="VXM30" s="21"/>
      <c r="VXN30" s="21"/>
      <c r="VXO30" s="21"/>
      <c r="VXP30" s="21"/>
      <c r="VXQ30" s="21"/>
      <c r="VXR30" s="21"/>
      <c r="VXS30" s="21"/>
      <c r="VXT30" s="21"/>
      <c r="VXU30" s="21"/>
      <c r="VXV30" s="21"/>
      <c r="VXW30" s="21"/>
      <c r="VXX30" s="21"/>
      <c r="VXY30" s="21"/>
      <c r="VXZ30" s="21"/>
      <c r="VYA30" s="21"/>
      <c r="VYB30" s="21"/>
      <c r="VYC30" s="21"/>
      <c r="VYD30" s="21"/>
      <c r="VYE30" s="21"/>
      <c r="VYF30" s="21"/>
      <c r="VYG30" s="21"/>
      <c r="VYH30" s="21"/>
      <c r="VYI30" s="21"/>
      <c r="VYJ30" s="21"/>
      <c r="VYK30" s="21"/>
      <c r="VYL30" s="21"/>
      <c r="VYM30" s="21"/>
      <c r="VYN30" s="21"/>
      <c r="VYO30" s="21"/>
      <c r="VYP30" s="21"/>
      <c r="VYQ30" s="21"/>
      <c r="VYR30" s="21"/>
      <c r="VYS30" s="21"/>
      <c r="VYT30" s="21"/>
      <c r="VYU30" s="21"/>
      <c r="VYV30" s="21"/>
      <c r="VYW30" s="21"/>
      <c r="VYX30" s="21"/>
      <c r="VYY30" s="21"/>
      <c r="VYZ30" s="21"/>
      <c r="VZA30" s="21"/>
      <c r="VZB30" s="21"/>
      <c r="VZC30" s="21"/>
      <c r="VZD30" s="21"/>
      <c r="VZE30" s="21"/>
      <c r="VZF30" s="21"/>
      <c r="VZG30" s="21"/>
      <c r="VZH30" s="21"/>
      <c r="VZI30" s="21"/>
      <c r="VZJ30" s="21"/>
      <c r="VZK30" s="21"/>
      <c r="VZL30" s="21"/>
      <c r="VZM30" s="21"/>
      <c r="VZN30" s="21"/>
      <c r="VZO30" s="21"/>
      <c r="VZP30" s="21"/>
      <c r="VZQ30" s="21"/>
      <c r="VZR30" s="21"/>
      <c r="VZS30" s="21"/>
      <c r="VZT30" s="21"/>
      <c r="VZU30" s="21"/>
      <c r="VZV30" s="21"/>
      <c r="VZW30" s="21"/>
      <c r="VZX30" s="21"/>
      <c r="VZY30" s="21"/>
      <c r="VZZ30" s="21"/>
      <c r="WAA30" s="21"/>
      <c r="WAB30" s="21"/>
      <c r="WAC30" s="21"/>
      <c r="WAD30" s="21"/>
      <c r="WAE30" s="21"/>
      <c r="WAF30" s="21"/>
      <c r="WAG30" s="21"/>
      <c r="WAH30" s="21"/>
      <c r="WAI30" s="21"/>
      <c r="WAJ30" s="21"/>
      <c r="WAK30" s="21"/>
      <c r="WAL30" s="21"/>
      <c r="WAM30" s="21"/>
      <c r="WAN30" s="21"/>
      <c r="WAO30" s="21"/>
      <c r="WAP30" s="21"/>
      <c r="WAQ30" s="21"/>
      <c r="WAR30" s="21"/>
      <c r="WAS30" s="21"/>
      <c r="WAT30" s="21"/>
      <c r="WAU30" s="21"/>
      <c r="WAV30" s="21"/>
      <c r="WAW30" s="21"/>
      <c r="WAX30" s="21"/>
      <c r="WAY30" s="21"/>
      <c r="WAZ30" s="21"/>
      <c r="WBA30" s="21"/>
      <c r="WBB30" s="21"/>
      <c r="WBC30" s="21"/>
      <c r="WBD30" s="21"/>
      <c r="WBE30" s="21"/>
      <c r="WBF30" s="21"/>
      <c r="WBG30" s="21"/>
      <c r="WBH30" s="21"/>
      <c r="WBI30" s="21"/>
      <c r="WBJ30" s="21"/>
      <c r="WBK30" s="21"/>
      <c r="WBL30" s="21"/>
      <c r="WBM30" s="21"/>
      <c r="WBN30" s="21"/>
      <c r="WBO30" s="21"/>
      <c r="WBP30" s="21"/>
      <c r="WBQ30" s="21"/>
      <c r="WBR30" s="21"/>
      <c r="WBS30" s="21"/>
      <c r="WBT30" s="21"/>
      <c r="WBU30" s="21"/>
      <c r="WBV30" s="21"/>
      <c r="WBW30" s="21"/>
      <c r="WBX30" s="21"/>
      <c r="WBY30" s="21"/>
      <c r="WBZ30" s="21"/>
      <c r="WCA30" s="21"/>
      <c r="WCB30" s="21"/>
      <c r="WCC30" s="21"/>
      <c r="WCD30" s="21"/>
      <c r="WCE30" s="21"/>
      <c r="WCF30" s="21"/>
      <c r="WCG30" s="21"/>
      <c r="WCH30" s="21"/>
      <c r="WCI30" s="21"/>
      <c r="WCJ30" s="21"/>
      <c r="WCK30" s="21"/>
      <c r="WCL30" s="21"/>
      <c r="WCM30" s="21"/>
      <c r="WCN30" s="21"/>
      <c r="WCO30" s="21"/>
      <c r="WCP30" s="21"/>
      <c r="WCQ30" s="21"/>
      <c r="WCR30" s="21"/>
      <c r="WCS30" s="21"/>
      <c r="WCT30" s="21"/>
      <c r="WCU30" s="21"/>
      <c r="WCV30" s="21"/>
      <c r="WCW30" s="21"/>
      <c r="WCX30" s="21"/>
      <c r="WCY30" s="21"/>
      <c r="WCZ30" s="21"/>
      <c r="WDA30" s="21"/>
      <c r="WDB30" s="21"/>
      <c r="WDC30" s="21"/>
      <c r="WDD30" s="21"/>
      <c r="WDE30" s="21"/>
      <c r="WDF30" s="21"/>
      <c r="WDG30" s="21"/>
      <c r="WDH30" s="21"/>
      <c r="WDI30" s="21"/>
      <c r="WDJ30" s="21"/>
      <c r="WDK30" s="21"/>
      <c r="WDL30" s="21"/>
      <c r="WDM30" s="21"/>
      <c r="WDN30" s="21"/>
      <c r="WDO30" s="21"/>
      <c r="WDP30" s="21"/>
      <c r="WDQ30" s="21"/>
      <c r="WDR30" s="21"/>
      <c r="WDS30" s="21"/>
      <c r="WDT30" s="21"/>
      <c r="WDU30" s="21"/>
      <c r="WDV30" s="21"/>
      <c r="WDW30" s="21"/>
      <c r="WDX30" s="21"/>
      <c r="WDY30" s="21"/>
      <c r="WDZ30" s="21"/>
      <c r="WEA30" s="21"/>
      <c r="WEB30" s="21"/>
      <c r="WEC30" s="21"/>
      <c r="WED30" s="21"/>
      <c r="WEE30" s="21"/>
      <c r="WEF30" s="21"/>
      <c r="WEG30" s="21"/>
      <c r="WEH30" s="21"/>
      <c r="WEI30" s="21"/>
      <c r="WEJ30" s="21"/>
      <c r="WEK30" s="21"/>
      <c r="WEL30" s="21"/>
      <c r="WEM30" s="21"/>
      <c r="WEN30" s="21"/>
      <c r="WEO30" s="21"/>
      <c r="WEP30" s="21"/>
      <c r="WEQ30" s="21"/>
      <c r="WER30" s="21"/>
      <c r="WES30" s="21"/>
      <c r="WET30" s="21"/>
      <c r="WEU30" s="21"/>
      <c r="WEV30" s="21"/>
      <c r="WEW30" s="21"/>
      <c r="WEX30" s="21"/>
      <c r="WEY30" s="21"/>
      <c r="WEZ30" s="21"/>
      <c r="WFA30" s="21"/>
      <c r="WFB30" s="21"/>
      <c r="WFC30" s="21"/>
      <c r="WFD30" s="21"/>
      <c r="WFE30" s="21"/>
      <c r="WFF30" s="21"/>
      <c r="WFG30" s="21"/>
      <c r="WFH30" s="21"/>
      <c r="WFI30" s="21"/>
      <c r="WFJ30" s="21"/>
      <c r="WFK30" s="21"/>
      <c r="WFL30" s="21"/>
      <c r="WFM30" s="21"/>
      <c r="WFN30" s="21"/>
      <c r="WFO30" s="21"/>
      <c r="WFP30" s="21"/>
      <c r="WFQ30" s="21"/>
      <c r="WFR30" s="21"/>
      <c r="WFS30" s="21"/>
      <c r="WFT30" s="21"/>
      <c r="WFU30" s="21"/>
      <c r="WFV30" s="21"/>
      <c r="WFW30" s="21"/>
      <c r="WFX30" s="21"/>
      <c r="WFY30" s="21"/>
      <c r="WFZ30" s="21"/>
      <c r="WGA30" s="21"/>
      <c r="WGB30" s="21"/>
      <c r="WGC30" s="21"/>
      <c r="WGD30" s="21"/>
      <c r="WGE30" s="21"/>
      <c r="WGF30" s="21"/>
      <c r="WGG30" s="21"/>
      <c r="WGH30" s="21"/>
      <c r="WGI30" s="21"/>
      <c r="WGJ30" s="21"/>
      <c r="WGK30" s="21"/>
      <c r="WGL30" s="21"/>
      <c r="WGM30" s="21"/>
      <c r="WGN30" s="21"/>
      <c r="WGO30" s="21"/>
      <c r="WGP30" s="21"/>
      <c r="WGQ30" s="21"/>
      <c r="WGR30" s="21"/>
      <c r="WGS30" s="21"/>
      <c r="WGT30" s="21"/>
      <c r="WGU30" s="21"/>
      <c r="WGV30" s="21"/>
      <c r="WGW30" s="21"/>
      <c r="WGX30" s="21"/>
      <c r="WGY30" s="21"/>
      <c r="WGZ30" s="21"/>
      <c r="WHA30" s="21"/>
      <c r="WHB30" s="21"/>
      <c r="WHC30" s="21"/>
      <c r="WHD30" s="21"/>
      <c r="WHE30" s="21"/>
      <c r="WHF30" s="21"/>
      <c r="WHG30" s="21"/>
      <c r="WHH30" s="21"/>
      <c r="WHI30" s="21"/>
      <c r="WHJ30" s="21"/>
      <c r="WHK30" s="21"/>
      <c r="WHL30" s="21"/>
      <c r="WHM30" s="21"/>
      <c r="WHN30" s="21"/>
      <c r="WHO30" s="21"/>
      <c r="WHP30" s="21"/>
      <c r="WHQ30" s="21"/>
      <c r="WHR30" s="21"/>
      <c r="WHS30" s="21"/>
      <c r="WHT30" s="21"/>
      <c r="WHU30" s="21"/>
      <c r="WHV30" s="21"/>
      <c r="WHW30" s="21"/>
      <c r="WHX30" s="21"/>
      <c r="WHY30" s="21"/>
      <c r="WHZ30" s="21"/>
      <c r="WIA30" s="21"/>
      <c r="WIB30" s="21"/>
      <c r="WIC30" s="21"/>
      <c r="WID30" s="21"/>
      <c r="WIE30" s="21"/>
      <c r="WIF30" s="21"/>
      <c r="WIG30" s="21"/>
      <c r="WIH30" s="21"/>
      <c r="WII30" s="21"/>
      <c r="WIJ30" s="21"/>
      <c r="WIK30" s="21"/>
      <c r="WIL30" s="21"/>
      <c r="WIM30" s="21"/>
      <c r="WIN30" s="21"/>
      <c r="WIO30" s="21"/>
      <c r="WIP30" s="21"/>
      <c r="WIQ30" s="21"/>
      <c r="WIR30" s="21"/>
      <c r="WIS30" s="21"/>
      <c r="WIT30" s="21"/>
      <c r="WIU30" s="21"/>
      <c r="WIV30" s="21"/>
      <c r="WIW30" s="21"/>
      <c r="WIX30" s="21"/>
      <c r="WIY30" s="21"/>
      <c r="WIZ30" s="21"/>
      <c r="WJA30" s="21"/>
      <c r="WJB30" s="21"/>
      <c r="WJC30" s="21"/>
      <c r="WJD30" s="21"/>
      <c r="WJE30" s="21"/>
      <c r="WJF30" s="21"/>
      <c r="WJG30" s="21"/>
      <c r="WJH30" s="21"/>
      <c r="WJI30" s="21"/>
      <c r="WJJ30" s="21"/>
      <c r="WJK30" s="21"/>
      <c r="WJL30" s="21"/>
      <c r="WJM30" s="21"/>
      <c r="WJN30" s="21"/>
      <c r="WJO30" s="21"/>
      <c r="WJP30" s="21"/>
      <c r="WJQ30" s="21"/>
      <c r="WJR30" s="21"/>
      <c r="WJS30" s="21"/>
      <c r="WJT30" s="21"/>
      <c r="WJU30" s="21"/>
      <c r="WJV30" s="21"/>
      <c r="WJW30" s="21"/>
      <c r="WJX30" s="21"/>
      <c r="WJY30" s="21"/>
      <c r="WJZ30" s="21"/>
      <c r="WKA30" s="21"/>
      <c r="WKB30" s="21"/>
      <c r="WKC30" s="21"/>
      <c r="WKD30" s="21"/>
      <c r="WKE30" s="21"/>
      <c r="WKF30" s="21"/>
      <c r="WKG30" s="21"/>
      <c r="WKH30" s="21"/>
      <c r="WKI30" s="21"/>
      <c r="WKJ30" s="21"/>
      <c r="WKK30" s="21"/>
      <c r="WKL30" s="21"/>
      <c r="WKM30" s="21"/>
      <c r="WKN30" s="21"/>
      <c r="WKO30" s="21"/>
      <c r="WKP30" s="21"/>
      <c r="WKQ30" s="21"/>
      <c r="WKR30" s="21"/>
      <c r="WKS30" s="21"/>
      <c r="WKT30" s="21"/>
      <c r="WKU30" s="21"/>
      <c r="WKV30" s="21"/>
      <c r="WKW30" s="21"/>
      <c r="WKX30" s="21"/>
      <c r="WKY30" s="21"/>
      <c r="WKZ30" s="21"/>
      <c r="WLA30" s="21"/>
      <c r="WLB30" s="21"/>
      <c r="WLC30" s="21"/>
      <c r="WLD30" s="21"/>
      <c r="WLE30" s="21"/>
      <c r="WLF30" s="21"/>
      <c r="WLG30" s="21"/>
      <c r="WLH30" s="21"/>
      <c r="WLI30" s="21"/>
      <c r="WLJ30" s="21"/>
      <c r="WLK30" s="21"/>
      <c r="WLL30" s="21"/>
      <c r="WLM30" s="21"/>
      <c r="WLN30" s="21"/>
      <c r="WLO30" s="21"/>
      <c r="WLP30" s="21"/>
      <c r="WLQ30" s="21"/>
      <c r="WLR30" s="21"/>
      <c r="WLS30" s="21"/>
      <c r="WLT30" s="21"/>
      <c r="WLU30" s="21"/>
      <c r="WLV30" s="21"/>
      <c r="WLW30" s="21"/>
      <c r="WLX30" s="21"/>
      <c r="WLY30" s="21"/>
      <c r="WLZ30" s="21"/>
      <c r="WMA30" s="21"/>
      <c r="WMB30" s="21"/>
      <c r="WMC30" s="21"/>
      <c r="WMD30" s="21"/>
      <c r="WME30" s="21"/>
      <c r="WMF30" s="21"/>
      <c r="WMG30" s="21"/>
      <c r="WMH30" s="21"/>
      <c r="WMI30" s="21"/>
      <c r="WMJ30" s="21"/>
      <c r="WMK30" s="21"/>
      <c r="WML30" s="21"/>
      <c r="WMM30" s="21"/>
      <c r="WMN30" s="21"/>
      <c r="WMO30" s="21"/>
      <c r="WMP30" s="21"/>
      <c r="WMQ30" s="21"/>
      <c r="WMR30" s="21"/>
      <c r="WMS30" s="21"/>
      <c r="WMT30" s="21"/>
      <c r="WMU30" s="21"/>
      <c r="WMV30" s="21"/>
      <c r="WMW30" s="21"/>
      <c r="WMX30" s="21"/>
      <c r="WMY30" s="21"/>
      <c r="WMZ30" s="21"/>
      <c r="WNA30" s="21"/>
      <c r="WNB30" s="21"/>
      <c r="WNC30" s="21"/>
      <c r="WND30" s="21"/>
      <c r="WNE30" s="21"/>
      <c r="WNF30" s="21"/>
      <c r="WNG30" s="21"/>
      <c r="WNH30" s="21"/>
      <c r="WNI30" s="21"/>
      <c r="WNJ30" s="21"/>
      <c r="WNK30" s="21"/>
      <c r="WNL30" s="21"/>
      <c r="WNM30" s="21"/>
      <c r="WNN30" s="21"/>
      <c r="WNO30" s="21"/>
      <c r="WNP30" s="21"/>
      <c r="WNQ30" s="21"/>
      <c r="WNR30" s="21"/>
      <c r="WNS30" s="21"/>
      <c r="WNT30" s="21"/>
      <c r="WNU30" s="21"/>
      <c r="WNV30" s="21"/>
      <c r="WNW30" s="21"/>
      <c r="WNX30" s="21"/>
      <c r="WNY30" s="21"/>
      <c r="WNZ30" s="21"/>
      <c r="WOA30" s="21"/>
      <c r="WOB30" s="21"/>
      <c r="WOC30" s="21"/>
      <c r="WOD30" s="21"/>
      <c r="WOE30" s="21"/>
      <c r="WOF30" s="21"/>
      <c r="WOG30" s="21"/>
      <c r="WOH30" s="21"/>
      <c r="WOI30" s="21"/>
      <c r="WOJ30" s="21"/>
      <c r="WOK30" s="21"/>
      <c r="WOL30" s="21"/>
      <c r="WOM30" s="21"/>
      <c r="WON30" s="21"/>
      <c r="WOO30" s="21"/>
      <c r="WOP30" s="21"/>
      <c r="WOQ30" s="21"/>
      <c r="WOR30" s="21"/>
      <c r="WOS30" s="21"/>
      <c r="WOT30" s="21"/>
      <c r="WOU30" s="21"/>
      <c r="WOV30" s="21"/>
      <c r="WOW30" s="21"/>
      <c r="WOX30" s="21"/>
      <c r="WOY30" s="21"/>
      <c r="WOZ30" s="21"/>
      <c r="WPA30" s="21"/>
      <c r="WPB30" s="21"/>
      <c r="WPC30" s="21"/>
      <c r="WPD30" s="21"/>
      <c r="WPE30" s="21"/>
      <c r="WPF30" s="21"/>
      <c r="WPG30" s="21"/>
      <c r="WPH30" s="21"/>
      <c r="WPI30" s="21"/>
      <c r="WPJ30" s="21"/>
      <c r="WPK30" s="21"/>
      <c r="WPL30" s="21"/>
      <c r="WPM30" s="21"/>
      <c r="WPN30" s="21"/>
      <c r="WPO30" s="21"/>
      <c r="WPP30" s="21"/>
      <c r="WPQ30" s="21"/>
      <c r="WPR30" s="21"/>
      <c r="WPS30" s="21"/>
      <c r="WPT30" s="21"/>
      <c r="WPU30" s="21"/>
      <c r="WPV30" s="21"/>
      <c r="WPW30" s="21"/>
      <c r="WPX30" s="21"/>
      <c r="WPY30" s="21"/>
      <c r="WPZ30" s="21"/>
      <c r="WQA30" s="21"/>
      <c r="WQB30" s="21"/>
      <c r="WQC30" s="21"/>
      <c r="WQD30" s="21"/>
      <c r="WQE30" s="21"/>
      <c r="WQF30" s="21"/>
      <c r="WQG30" s="21"/>
      <c r="WQH30" s="21"/>
      <c r="WQI30" s="21"/>
      <c r="WQJ30" s="21"/>
      <c r="WQK30" s="21"/>
      <c r="WQL30" s="21"/>
      <c r="WQM30" s="21"/>
      <c r="WQN30" s="21"/>
      <c r="WQO30" s="21"/>
      <c r="WQP30" s="21"/>
      <c r="WQQ30" s="21"/>
      <c r="WQR30" s="21"/>
      <c r="WQS30" s="21"/>
      <c r="WQT30" s="21"/>
      <c r="WQU30" s="21"/>
      <c r="WQV30" s="21"/>
      <c r="WQW30" s="21"/>
      <c r="WQX30" s="21"/>
      <c r="WQY30" s="21"/>
      <c r="WQZ30" s="21"/>
      <c r="WRA30" s="21"/>
      <c r="WRB30" s="21"/>
      <c r="WRC30" s="21"/>
      <c r="WRD30" s="21"/>
      <c r="WRE30" s="21"/>
      <c r="WRF30" s="21"/>
      <c r="WRG30" s="21"/>
      <c r="WRH30" s="21"/>
      <c r="WRI30" s="21"/>
      <c r="WRJ30" s="21"/>
      <c r="WRK30" s="21"/>
      <c r="WRL30" s="21"/>
      <c r="WRM30" s="21"/>
      <c r="WRN30" s="21"/>
      <c r="WRO30" s="21"/>
      <c r="WRP30" s="21"/>
      <c r="WRQ30" s="21"/>
      <c r="WRR30" s="21"/>
      <c r="WRS30" s="21"/>
      <c r="WRT30" s="21"/>
      <c r="WRU30" s="21"/>
      <c r="WRV30" s="21"/>
      <c r="WRW30" s="21"/>
      <c r="WRX30" s="21"/>
      <c r="WRY30" s="21"/>
      <c r="WRZ30" s="21"/>
      <c r="WSA30" s="21"/>
      <c r="WSB30" s="21"/>
      <c r="WSC30" s="21"/>
      <c r="WSD30" s="21"/>
      <c r="WSE30" s="21"/>
      <c r="WSF30" s="21"/>
      <c r="WSG30" s="21"/>
      <c r="WSH30" s="21"/>
      <c r="WSI30" s="21"/>
      <c r="WSJ30" s="21"/>
      <c r="WSK30" s="21"/>
      <c r="WSL30" s="21"/>
      <c r="WSM30" s="21"/>
      <c r="WSN30" s="21"/>
      <c r="WSO30" s="21"/>
      <c r="WSP30" s="21"/>
      <c r="WSQ30" s="21"/>
      <c r="WSR30" s="21"/>
      <c r="WSS30" s="21"/>
      <c r="WST30" s="21"/>
      <c r="WSU30" s="21"/>
      <c r="WSV30" s="21"/>
      <c r="WSW30" s="21"/>
      <c r="WSX30" s="21"/>
      <c r="WSY30" s="21"/>
      <c r="WSZ30" s="21"/>
      <c r="WTA30" s="21"/>
      <c r="WTB30" s="21"/>
      <c r="WTC30" s="21"/>
      <c r="WTD30" s="21"/>
      <c r="WTE30" s="21"/>
      <c r="WTF30" s="21"/>
      <c r="WTG30" s="21"/>
      <c r="WTH30" s="21"/>
      <c r="WTI30" s="21"/>
      <c r="WTJ30" s="21"/>
      <c r="WTK30" s="21"/>
      <c r="WTL30" s="21"/>
      <c r="WTM30" s="21"/>
      <c r="WTN30" s="21"/>
      <c r="WTO30" s="21"/>
      <c r="WTP30" s="21"/>
      <c r="WTQ30" s="21"/>
      <c r="WTR30" s="21"/>
      <c r="WTS30" s="21"/>
      <c r="WTT30" s="21"/>
      <c r="WTU30" s="21"/>
      <c r="WTV30" s="21"/>
      <c r="WTW30" s="21"/>
      <c r="WTX30" s="21"/>
      <c r="WTY30" s="21"/>
      <c r="WTZ30" s="21"/>
      <c r="WUA30" s="21"/>
      <c r="WUB30" s="21"/>
      <c r="WUC30" s="21"/>
      <c r="WUD30" s="21"/>
      <c r="WUE30" s="21"/>
      <c r="WUF30" s="21"/>
      <c r="WUG30" s="21"/>
      <c r="WUH30" s="21"/>
      <c r="WUI30" s="21"/>
      <c r="WUJ30" s="21"/>
      <c r="WUK30" s="21"/>
      <c r="WUL30" s="21"/>
      <c r="WUM30" s="21"/>
      <c r="WUN30" s="21"/>
      <c r="WUO30" s="21"/>
      <c r="WUP30" s="21"/>
      <c r="WUQ30" s="21"/>
      <c r="WUR30" s="21"/>
      <c r="WUS30" s="21"/>
      <c r="WUT30" s="21"/>
      <c r="WUU30" s="21"/>
      <c r="WUV30" s="21"/>
      <c r="WUW30" s="21"/>
      <c r="WUX30" s="21"/>
      <c r="WUY30" s="21"/>
      <c r="WUZ30" s="21"/>
      <c r="WVA30" s="21"/>
      <c r="WVB30" s="21"/>
      <c r="WVC30" s="21"/>
      <c r="WVD30" s="21"/>
      <c r="WVE30" s="21"/>
      <c r="WVF30" s="21"/>
      <c r="WVG30" s="21"/>
      <c r="WVH30" s="21"/>
      <c r="WVI30" s="21"/>
      <c r="WVJ30" s="21"/>
      <c r="WVK30" s="21"/>
      <c r="WVL30" s="21"/>
      <c r="WVM30" s="21"/>
      <c r="WVN30" s="21"/>
      <c r="WVO30" s="21"/>
      <c r="WVP30" s="21"/>
      <c r="WVQ30" s="21"/>
      <c r="WVR30" s="21"/>
      <c r="WVS30" s="21"/>
      <c r="WVT30" s="21"/>
      <c r="WVU30" s="21"/>
      <c r="WVV30" s="21"/>
      <c r="WVW30" s="21"/>
      <c r="WVX30" s="21"/>
      <c r="WVY30" s="21"/>
      <c r="WVZ30" s="21"/>
      <c r="WWA30" s="21"/>
      <c r="WWB30" s="21"/>
      <c r="WWC30" s="21"/>
      <c r="WWD30" s="21"/>
      <c r="WWE30" s="21"/>
      <c r="WWF30" s="21"/>
      <c r="WWG30" s="21"/>
      <c r="WWH30" s="21"/>
      <c r="WWI30" s="21"/>
      <c r="WWJ30" s="21"/>
      <c r="WWK30" s="21"/>
      <c r="WWL30" s="21"/>
      <c r="WWM30" s="21"/>
      <c r="WWN30" s="21"/>
      <c r="WWO30" s="21"/>
      <c r="WWP30" s="21"/>
      <c r="WWQ30" s="21"/>
      <c r="WWR30" s="21"/>
      <c r="WWS30" s="21"/>
      <c r="WWT30" s="21"/>
      <c r="WWU30" s="21"/>
      <c r="WWV30" s="21"/>
      <c r="WWW30" s="21"/>
      <c r="WWX30" s="21"/>
      <c r="WWY30" s="21"/>
      <c r="WWZ30" s="21"/>
      <c r="WXA30" s="21"/>
      <c r="WXB30" s="21"/>
      <c r="WXC30" s="21"/>
      <c r="WXD30" s="21"/>
      <c r="WXE30" s="21"/>
      <c r="WXF30" s="21"/>
      <c r="WXG30" s="21"/>
      <c r="WXH30" s="21"/>
      <c r="WXI30" s="21"/>
      <c r="WXJ30" s="21"/>
      <c r="WXK30" s="21"/>
      <c r="WXL30" s="21"/>
      <c r="WXM30" s="21"/>
      <c r="WXN30" s="21"/>
      <c r="WXO30" s="21"/>
      <c r="WXP30" s="21"/>
      <c r="WXQ30" s="21"/>
      <c r="WXR30" s="21"/>
      <c r="WXS30" s="21"/>
      <c r="WXT30" s="21"/>
      <c r="WXU30" s="21"/>
      <c r="WXV30" s="21"/>
      <c r="WXW30" s="21"/>
      <c r="WXX30" s="21"/>
      <c r="WXY30" s="21"/>
      <c r="WXZ30" s="21"/>
      <c r="WYA30" s="21"/>
      <c r="WYB30" s="21"/>
      <c r="WYC30" s="21"/>
      <c r="WYD30" s="21"/>
      <c r="WYE30" s="21"/>
      <c r="WYF30" s="21"/>
      <c r="WYG30" s="21"/>
      <c r="WYH30" s="21"/>
      <c r="WYI30" s="21"/>
      <c r="WYJ30" s="21"/>
      <c r="WYK30" s="21"/>
      <c r="WYL30" s="21"/>
      <c r="WYM30" s="21"/>
      <c r="WYN30" s="21"/>
      <c r="WYO30" s="21"/>
      <c r="WYP30" s="21"/>
      <c r="WYQ30" s="21"/>
      <c r="WYR30" s="21"/>
      <c r="WYS30" s="21"/>
      <c r="WYT30" s="21"/>
      <c r="WYU30" s="21"/>
      <c r="WYV30" s="21"/>
      <c r="WYW30" s="21"/>
      <c r="WYX30" s="21"/>
      <c r="WYY30" s="21"/>
      <c r="WYZ30" s="21"/>
      <c r="WZA30" s="21"/>
      <c r="WZB30" s="21"/>
      <c r="WZC30" s="21"/>
      <c r="WZD30" s="21"/>
      <c r="WZE30" s="21"/>
      <c r="WZF30" s="21"/>
      <c r="WZG30" s="21"/>
      <c r="WZH30" s="21"/>
      <c r="WZI30" s="21"/>
      <c r="WZJ30" s="21"/>
      <c r="WZK30" s="21"/>
      <c r="WZL30" s="21"/>
      <c r="WZM30" s="21"/>
      <c r="WZN30" s="21"/>
      <c r="WZO30" s="21"/>
      <c r="WZP30" s="21"/>
      <c r="WZQ30" s="21"/>
      <c r="WZR30" s="21"/>
      <c r="WZS30" s="21"/>
      <c r="WZT30" s="21"/>
      <c r="WZU30" s="21"/>
      <c r="WZV30" s="21"/>
      <c r="WZW30" s="21"/>
      <c r="WZX30" s="21"/>
      <c r="WZY30" s="21"/>
      <c r="WZZ30" s="21"/>
      <c r="XAA30" s="21"/>
      <c r="XAB30" s="21"/>
      <c r="XAC30" s="21"/>
      <c r="XAD30" s="21"/>
      <c r="XAE30" s="21"/>
      <c r="XAF30" s="21"/>
      <c r="XAG30" s="21"/>
      <c r="XAH30" s="21"/>
      <c r="XAI30" s="21"/>
      <c r="XAJ30" s="21"/>
      <c r="XAK30" s="21"/>
      <c r="XAL30" s="21"/>
      <c r="XAM30" s="21"/>
      <c r="XAN30" s="21"/>
      <c r="XAO30" s="21"/>
      <c r="XAP30" s="21"/>
      <c r="XAQ30" s="21"/>
      <c r="XAR30" s="21"/>
      <c r="XAS30" s="21"/>
      <c r="XAT30" s="21"/>
      <c r="XAU30" s="21"/>
      <c r="XAV30" s="21"/>
      <c r="XAW30" s="21"/>
      <c r="XAX30" s="21"/>
      <c r="XAY30" s="21"/>
      <c r="XAZ30" s="21"/>
      <c r="XBA30" s="21"/>
      <c r="XBB30" s="21"/>
      <c r="XBC30" s="21"/>
      <c r="XBD30" s="21"/>
      <c r="XBE30" s="21"/>
      <c r="XBF30" s="21"/>
      <c r="XBG30" s="21"/>
      <c r="XBH30" s="21"/>
      <c r="XBI30" s="21"/>
      <c r="XBJ30" s="21"/>
      <c r="XBK30" s="21"/>
      <c r="XBL30" s="21"/>
      <c r="XBM30" s="21"/>
      <c r="XBN30" s="21"/>
      <c r="XBO30" s="21"/>
      <c r="XBP30" s="21"/>
      <c r="XBQ30" s="21"/>
      <c r="XBR30" s="21"/>
      <c r="XBS30" s="21"/>
      <c r="XBT30" s="21"/>
      <c r="XBU30" s="21"/>
      <c r="XBV30" s="21"/>
      <c r="XBW30" s="21"/>
      <c r="XBX30" s="21"/>
      <c r="XBY30" s="21"/>
      <c r="XBZ30" s="21"/>
      <c r="XCA30" s="21"/>
      <c r="XCB30" s="21"/>
      <c r="XCC30" s="21"/>
      <c r="XCD30" s="21"/>
      <c r="XCE30" s="21"/>
      <c r="XCF30" s="21"/>
      <c r="XCG30" s="21"/>
      <c r="XCH30" s="21"/>
      <c r="XCI30" s="21"/>
      <c r="XCJ30" s="21"/>
      <c r="XCK30" s="21"/>
      <c r="XCL30" s="21"/>
      <c r="XCM30" s="21"/>
      <c r="XCN30" s="21"/>
      <c r="XCO30" s="21"/>
      <c r="XCP30" s="21"/>
      <c r="XCQ30" s="21"/>
      <c r="XCR30" s="21"/>
      <c r="XCS30" s="21"/>
      <c r="XCT30" s="21"/>
      <c r="XCU30" s="21"/>
      <c r="XCV30" s="21"/>
      <c r="XCW30" s="21"/>
      <c r="XCX30" s="21"/>
      <c r="XCY30" s="21"/>
      <c r="XCZ30" s="21"/>
      <c r="XDA30" s="21"/>
      <c r="XDB30" s="21"/>
      <c r="XDC30" s="21"/>
      <c r="XDD30" s="21"/>
      <c r="XDE30" s="21"/>
      <c r="XDF30" s="21"/>
      <c r="XDG30" s="21"/>
      <c r="XDH30" s="21"/>
      <c r="XDI30" s="21"/>
      <c r="XDJ30" s="21"/>
      <c r="XDK30" s="21"/>
      <c r="XDL30" s="21"/>
      <c r="XDM30" s="21"/>
      <c r="XDN30" s="21"/>
      <c r="XDO30" s="21"/>
      <c r="XDP30" s="21"/>
      <c r="XDQ30" s="21"/>
      <c r="XDR30" s="21"/>
      <c r="XDS30" s="21"/>
      <c r="XDT30" s="21"/>
      <c r="XDU30" s="21"/>
      <c r="XDV30" s="21"/>
      <c r="XDW30" s="21"/>
      <c r="XDX30" s="21"/>
      <c r="XDY30" s="21"/>
      <c r="XDZ30" s="21"/>
      <c r="XEA30" s="21"/>
      <c r="XEB30" s="21"/>
      <c r="XEC30" s="21"/>
      <c r="XED30" s="21"/>
      <c r="XEE30" s="21"/>
      <c r="XEF30" s="21"/>
      <c r="XEG30" s="21"/>
      <c r="XEH30" s="21"/>
      <c r="XEI30" s="21"/>
      <c r="XEJ30" s="21"/>
      <c r="XEK30" s="21"/>
      <c r="XEL30" s="21"/>
      <c r="XEM30" s="21"/>
      <c r="XEN30" s="21"/>
      <c r="XEO30" s="21"/>
      <c r="XEP30" s="21"/>
      <c r="XEQ30" s="21"/>
      <c r="XER30" s="21"/>
      <c r="XES30" s="21"/>
      <c r="XET30" s="21"/>
      <c r="XEU30" s="21"/>
      <c r="XEV30" s="21"/>
      <c r="XEW30" s="21"/>
      <c r="XEX30" s="21"/>
      <c r="XEY30" s="21"/>
      <c r="XEZ30" s="21"/>
      <c r="XFA30" s="21"/>
      <c r="XFB30" s="21"/>
    </row>
    <row r="31" spans="1:16382">
      <c r="A31">
        <v>25</v>
      </c>
      <c r="B31" t="s">
        <v>19</v>
      </c>
      <c r="C31" s="10" t="s">
        <v>43</v>
      </c>
      <c r="D31" t="s">
        <v>39</v>
      </c>
      <c r="E31" s="10" t="s">
        <v>42</v>
      </c>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c r="JS31" s="21"/>
      <c r="JT31" s="21"/>
      <c r="JU31" s="21"/>
      <c r="JV31" s="21"/>
      <c r="JW31" s="21"/>
      <c r="JX31" s="21"/>
      <c r="JY31" s="21"/>
      <c r="JZ31" s="21"/>
      <c r="KA31" s="21"/>
      <c r="KB31" s="21"/>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c r="RS31" s="21"/>
      <c r="RT31" s="21"/>
      <c r="RU31" s="21"/>
      <c r="RV31" s="21"/>
      <c r="RW31" s="21"/>
      <c r="RX31" s="21"/>
      <c r="RY31" s="21"/>
      <c r="RZ31" s="21"/>
      <c r="SA31" s="21"/>
      <c r="SB31" s="21"/>
      <c r="SC31" s="21"/>
      <c r="SD31" s="21"/>
      <c r="SE31" s="21"/>
      <c r="SF31" s="21"/>
      <c r="SG31" s="21"/>
      <c r="SH31" s="21"/>
      <c r="SI31" s="21"/>
      <c r="SJ31" s="21"/>
      <c r="SK31" s="21"/>
      <c r="SL31" s="21"/>
      <c r="SM31" s="21"/>
      <c r="SN31" s="21"/>
      <c r="SO31" s="21"/>
      <c r="SP31" s="21"/>
      <c r="SQ31" s="21"/>
      <c r="SR31" s="21"/>
      <c r="SS31" s="21"/>
      <c r="ST31" s="21"/>
      <c r="SU31" s="21"/>
      <c r="SV31" s="21"/>
      <c r="SW31" s="21"/>
      <c r="SX31" s="21"/>
      <c r="SY31" s="21"/>
      <c r="SZ31" s="21"/>
      <c r="TA31" s="21"/>
      <c r="TB31" s="21"/>
      <c r="TC31" s="21"/>
      <c r="TD31" s="21"/>
      <c r="TE31" s="21"/>
      <c r="TF31" s="21"/>
      <c r="TG31" s="21"/>
      <c r="TH31" s="21"/>
      <c r="TI31" s="21"/>
      <c r="TJ31" s="21"/>
      <c r="TK31" s="21"/>
      <c r="TL31" s="21"/>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c r="UL31" s="21"/>
      <c r="UM31" s="21"/>
      <c r="UN31" s="21"/>
      <c r="UO31" s="21"/>
      <c r="UP31" s="21"/>
      <c r="UQ31" s="21"/>
      <c r="UR31" s="21"/>
      <c r="US31" s="21"/>
      <c r="UT31" s="21"/>
      <c r="UU31" s="21"/>
      <c r="UV31" s="21"/>
      <c r="UW31" s="21"/>
      <c r="UX31" s="21"/>
      <c r="UY31" s="21"/>
      <c r="UZ31" s="21"/>
      <c r="VA31" s="21"/>
      <c r="VB31" s="21"/>
      <c r="VC31" s="21"/>
      <c r="VD31" s="21"/>
      <c r="VE31" s="21"/>
      <c r="VF31" s="21"/>
      <c r="VG31" s="21"/>
      <c r="VH31" s="21"/>
      <c r="VI31" s="21"/>
      <c r="VJ31" s="21"/>
      <c r="VK31" s="21"/>
      <c r="VL31" s="21"/>
      <c r="VM31" s="21"/>
      <c r="VN31" s="21"/>
      <c r="VO31" s="21"/>
      <c r="VP31" s="21"/>
      <c r="VQ31" s="21"/>
      <c r="VR31" s="21"/>
      <c r="VS31" s="21"/>
      <c r="VT31" s="21"/>
      <c r="VU31" s="21"/>
      <c r="VV31" s="21"/>
      <c r="VW31" s="21"/>
      <c r="VX31" s="21"/>
      <c r="VY31" s="21"/>
      <c r="VZ31" s="21"/>
      <c r="WA31" s="21"/>
      <c r="WB31" s="21"/>
      <c r="WC31" s="21"/>
      <c r="WD31" s="21"/>
      <c r="WE31" s="21"/>
      <c r="WF31" s="21"/>
      <c r="WG31" s="21"/>
      <c r="WH31" s="21"/>
      <c r="WI31" s="21"/>
      <c r="WJ31" s="21"/>
      <c r="WK31" s="21"/>
      <c r="WL31" s="21"/>
      <c r="WM31" s="21"/>
      <c r="WN31" s="21"/>
      <c r="WO31" s="21"/>
      <c r="WP31" s="21"/>
      <c r="WQ31" s="21"/>
      <c r="WR31" s="21"/>
      <c r="WS31" s="21"/>
      <c r="WT31" s="21"/>
      <c r="WU31" s="21"/>
      <c r="WV31" s="21"/>
      <c r="WW31" s="21"/>
      <c r="WX31" s="21"/>
      <c r="WY31" s="21"/>
      <c r="WZ31" s="21"/>
      <c r="XA31" s="21"/>
      <c r="XB31" s="21"/>
      <c r="XC31" s="21"/>
      <c r="XD31" s="21"/>
      <c r="XE31" s="21"/>
      <c r="XF31" s="21"/>
      <c r="XG31" s="21"/>
      <c r="XH31" s="21"/>
      <c r="XI31" s="21"/>
      <c r="XJ31" s="21"/>
      <c r="XK31" s="21"/>
      <c r="XL31" s="21"/>
      <c r="XM31" s="21"/>
      <c r="XN31" s="21"/>
      <c r="XO31" s="21"/>
      <c r="XP31" s="21"/>
      <c r="XQ31" s="21"/>
      <c r="XR31" s="21"/>
      <c r="XS31" s="21"/>
      <c r="XT31" s="21"/>
      <c r="XU31" s="21"/>
      <c r="XV31" s="21"/>
      <c r="XW31" s="21"/>
      <c r="XX31" s="21"/>
      <c r="XY31" s="21"/>
      <c r="XZ31" s="21"/>
      <c r="YA31" s="21"/>
      <c r="YB31" s="21"/>
      <c r="YC31" s="21"/>
      <c r="YD31" s="21"/>
      <c r="YE31" s="21"/>
      <c r="YF31" s="21"/>
      <c r="YG31" s="21"/>
      <c r="YH31" s="21"/>
      <c r="YI31" s="21"/>
      <c r="YJ31" s="21"/>
      <c r="YK31" s="21"/>
      <c r="YL31" s="21"/>
      <c r="YM31" s="21"/>
      <c r="YN31" s="21"/>
      <c r="YO31" s="21"/>
      <c r="YP31" s="21"/>
      <c r="YQ31" s="21"/>
      <c r="YR31" s="21"/>
      <c r="YS31" s="21"/>
      <c r="YT31" s="21"/>
      <c r="YU31" s="21"/>
      <c r="YV31" s="21"/>
      <c r="YW31" s="21"/>
      <c r="YX31" s="21"/>
      <c r="YY31" s="21"/>
      <c r="YZ31" s="21"/>
      <c r="ZA31" s="21"/>
      <c r="ZB31" s="21"/>
      <c r="ZC31" s="21"/>
      <c r="ZD31" s="21"/>
      <c r="ZE31" s="21"/>
      <c r="ZF31" s="21"/>
      <c r="ZG31" s="21"/>
      <c r="ZH31" s="21"/>
      <c r="ZI31" s="21"/>
      <c r="ZJ31" s="21"/>
      <c r="ZK31" s="21"/>
      <c r="ZL31" s="21"/>
      <c r="ZM31" s="21"/>
      <c r="ZN31" s="21"/>
      <c r="ZO31" s="21"/>
      <c r="ZP31" s="21"/>
      <c r="ZQ31" s="21"/>
      <c r="ZR31" s="21"/>
      <c r="ZS31" s="21"/>
      <c r="ZT31" s="21"/>
      <c r="ZU31" s="21"/>
      <c r="ZV31" s="21"/>
      <c r="ZW31" s="21"/>
      <c r="ZX31" s="21"/>
      <c r="ZY31" s="21"/>
      <c r="ZZ31" s="21"/>
      <c r="AAA31" s="21"/>
      <c r="AAB31" s="21"/>
      <c r="AAC31" s="21"/>
      <c r="AAD31" s="21"/>
      <c r="AAE31" s="21"/>
      <c r="AAF31" s="21"/>
      <c r="AAG31" s="21"/>
      <c r="AAH31" s="21"/>
      <c r="AAI31" s="21"/>
      <c r="AAJ31" s="21"/>
      <c r="AAK31" s="21"/>
      <c r="AAL31" s="21"/>
      <c r="AAM31" s="21"/>
      <c r="AAN31" s="21"/>
      <c r="AAO31" s="21"/>
      <c r="AAP31" s="21"/>
      <c r="AAQ31" s="21"/>
      <c r="AAR31" s="21"/>
      <c r="AAS31" s="21"/>
      <c r="AAT31" s="21"/>
      <c r="AAU31" s="21"/>
      <c r="AAV31" s="21"/>
      <c r="AAW31" s="21"/>
      <c r="AAX31" s="21"/>
      <c r="AAY31" s="21"/>
      <c r="AAZ31" s="21"/>
      <c r="ABA31" s="21"/>
      <c r="ABB31" s="21"/>
      <c r="ABC31" s="21"/>
      <c r="ABD31" s="21"/>
      <c r="ABE31" s="21"/>
      <c r="ABF31" s="21"/>
      <c r="ABG31" s="21"/>
      <c r="ABH31" s="21"/>
      <c r="ABI31" s="21"/>
      <c r="ABJ31" s="21"/>
      <c r="ABK31" s="21"/>
      <c r="ABL31" s="21"/>
      <c r="ABM31" s="21"/>
      <c r="ABN31" s="21"/>
      <c r="ABO31" s="21"/>
      <c r="ABP31" s="21"/>
      <c r="ABQ31" s="21"/>
      <c r="ABR31" s="21"/>
      <c r="ABS31" s="21"/>
      <c r="ABT31" s="21"/>
      <c r="ABU31" s="21"/>
      <c r="ABV31" s="21"/>
      <c r="ABW31" s="21"/>
      <c r="ABX31" s="21"/>
      <c r="ABY31" s="21"/>
      <c r="ABZ31" s="21"/>
      <c r="ACA31" s="21"/>
      <c r="ACB31" s="21"/>
      <c r="ACC31" s="21"/>
      <c r="ACD31" s="21"/>
      <c r="ACE31" s="21"/>
      <c r="ACF31" s="21"/>
      <c r="ACG31" s="21"/>
      <c r="ACH31" s="21"/>
      <c r="ACI31" s="21"/>
      <c r="ACJ31" s="21"/>
      <c r="ACK31" s="21"/>
      <c r="ACL31" s="21"/>
      <c r="ACM31" s="21"/>
      <c r="ACN31" s="21"/>
      <c r="ACO31" s="21"/>
      <c r="ACP31" s="21"/>
      <c r="ACQ31" s="21"/>
      <c r="ACR31" s="21"/>
      <c r="ACS31" s="21"/>
      <c r="ACT31" s="21"/>
      <c r="ACU31" s="21"/>
      <c r="ACV31" s="21"/>
      <c r="ACW31" s="21"/>
      <c r="ACX31" s="21"/>
      <c r="ACY31" s="21"/>
      <c r="ACZ31" s="21"/>
      <c r="ADA31" s="21"/>
      <c r="ADB31" s="21"/>
      <c r="ADC31" s="21"/>
      <c r="ADD31" s="21"/>
      <c r="ADE31" s="21"/>
      <c r="ADF31" s="21"/>
      <c r="ADG31" s="21"/>
      <c r="ADH31" s="21"/>
      <c r="ADI31" s="21"/>
      <c r="ADJ31" s="21"/>
      <c r="ADK31" s="21"/>
      <c r="ADL31" s="21"/>
      <c r="ADM31" s="21"/>
      <c r="ADN31" s="21"/>
      <c r="ADO31" s="21"/>
      <c r="ADP31" s="21"/>
      <c r="ADQ31" s="21"/>
      <c r="ADR31" s="21"/>
      <c r="ADS31" s="21"/>
      <c r="ADT31" s="21"/>
      <c r="ADU31" s="21"/>
      <c r="ADV31" s="21"/>
      <c r="ADW31" s="21"/>
      <c r="ADX31" s="21"/>
      <c r="ADY31" s="21"/>
      <c r="ADZ31" s="21"/>
      <c r="AEA31" s="21"/>
      <c r="AEB31" s="21"/>
      <c r="AEC31" s="21"/>
      <c r="AED31" s="21"/>
      <c r="AEE31" s="21"/>
      <c r="AEF31" s="21"/>
      <c r="AEG31" s="21"/>
      <c r="AEH31" s="21"/>
      <c r="AEI31" s="21"/>
      <c r="AEJ31" s="21"/>
      <c r="AEK31" s="21"/>
      <c r="AEL31" s="21"/>
      <c r="AEM31" s="21"/>
      <c r="AEN31" s="21"/>
      <c r="AEO31" s="21"/>
      <c r="AEP31" s="21"/>
      <c r="AEQ31" s="21"/>
      <c r="AER31" s="21"/>
      <c r="AES31" s="21"/>
      <c r="AET31" s="21"/>
      <c r="AEU31" s="21"/>
      <c r="AEV31" s="21"/>
      <c r="AEW31" s="21"/>
      <c r="AEX31" s="21"/>
      <c r="AEY31" s="21"/>
      <c r="AEZ31" s="21"/>
      <c r="AFA31" s="21"/>
      <c r="AFB31" s="21"/>
      <c r="AFC31" s="21"/>
      <c r="AFD31" s="21"/>
      <c r="AFE31" s="21"/>
      <c r="AFF31" s="21"/>
      <c r="AFG31" s="21"/>
      <c r="AFH31" s="21"/>
      <c r="AFI31" s="21"/>
      <c r="AFJ31" s="21"/>
      <c r="AFK31" s="21"/>
      <c r="AFL31" s="21"/>
      <c r="AFM31" s="21"/>
      <c r="AFN31" s="21"/>
      <c r="AFO31" s="21"/>
      <c r="AFP31" s="21"/>
      <c r="AFQ31" s="21"/>
      <c r="AFR31" s="21"/>
      <c r="AFS31" s="21"/>
      <c r="AFT31" s="21"/>
      <c r="AFU31" s="21"/>
      <c r="AFV31" s="21"/>
      <c r="AFW31" s="21"/>
      <c r="AFX31" s="21"/>
      <c r="AFY31" s="21"/>
      <c r="AFZ31" s="21"/>
      <c r="AGA31" s="21"/>
      <c r="AGB31" s="21"/>
      <c r="AGC31" s="21"/>
      <c r="AGD31" s="21"/>
      <c r="AGE31" s="21"/>
      <c r="AGF31" s="21"/>
      <c r="AGG31" s="21"/>
      <c r="AGH31" s="21"/>
      <c r="AGI31" s="21"/>
      <c r="AGJ31" s="21"/>
      <c r="AGK31" s="21"/>
      <c r="AGL31" s="21"/>
      <c r="AGM31" s="21"/>
      <c r="AGN31" s="21"/>
      <c r="AGO31" s="21"/>
      <c r="AGP31" s="21"/>
      <c r="AGQ31" s="21"/>
      <c r="AGR31" s="21"/>
      <c r="AGS31" s="21"/>
      <c r="AGT31" s="21"/>
      <c r="AGU31" s="21"/>
      <c r="AGV31" s="21"/>
      <c r="AGW31" s="21"/>
      <c r="AGX31" s="21"/>
      <c r="AGY31" s="21"/>
      <c r="AGZ31" s="21"/>
      <c r="AHA31" s="21"/>
      <c r="AHB31" s="21"/>
      <c r="AHC31" s="21"/>
      <c r="AHD31" s="21"/>
      <c r="AHE31" s="21"/>
      <c r="AHF31" s="21"/>
      <c r="AHG31" s="21"/>
      <c r="AHH31" s="21"/>
      <c r="AHI31" s="21"/>
      <c r="AHJ31" s="21"/>
      <c r="AHK31" s="21"/>
      <c r="AHL31" s="21"/>
      <c r="AHM31" s="21"/>
      <c r="AHN31" s="21"/>
      <c r="AHO31" s="21"/>
      <c r="AHP31" s="21"/>
      <c r="AHQ31" s="21"/>
      <c r="AHR31" s="21"/>
      <c r="AHS31" s="21"/>
      <c r="AHT31" s="21"/>
      <c r="AHU31" s="21"/>
      <c r="AHV31" s="21"/>
      <c r="AHW31" s="21"/>
      <c r="AHX31" s="21"/>
      <c r="AHY31" s="21"/>
      <c r="AHZ31" s="21"/>
      <c r="AIA31" s="21"/>
      <c r="AIB31" s="21"/>
      <c r="AIC31" s="21"/>
      <c r="AID31" s="21"/>
      <c r="AIE31" s="21"/>
      <c r="AIF31" s="21"/>
      <c r="AIG31" s="21"/>
      <c r="AIH31" s="21"/>
      <c r="AII31" s="21"/>
      <c r="AIJ31" s="21"/>
      <c r="AIK31" s="21"/>
      <c r="AIL31" s="21"/>
      <c r="AIM31" s="21"/>
      <c r="AIN31" s="21"/>
      <c r="AIO31" s="21"/>
      <c r="AIP31" s="21"/>
      <c r="AIQ31" s="21"/>
      <c r="AIR31" s="21"/>
      <c r="AIS31" s="21"/>
      <c r="AIT31" s="21"/>
      <c r="AIU31" s="21"/>
      <c r="AIV31" s="21"/>
      <c r="AIW31" s="21"/>
      <c r="AIX31" s="21"/>
      <c r="AIY31" s="21"/>
      <c r="AIZ31" s="21"/>
      <c r="AJA31" s="21"/>
      <c r="AJB31" s="21"/>
      <c r="AJC31" s="21"/>
      <c r="AJD31" s="21"/>
      <c r="AJE31" s="21"/>
      <c r="AJF31" s="21"/>
      <c r="AJG31" s="21"/>
      <c r="AJH31" s="21"/>
      <c r="AJI31" s="21"/>
      <c r="AJJ31" s="21"/>
      <c r="AJK31" s="21"/>
      <c r="AJL31" s="21"/>
      <c r="AJM31" s="21"/>
      <c r="AJN31" s="21"/>
      <c r="AJO31" s="21"/>
      <c r="AJP31" s="21"/>
      <c r="AJQ31" s="21"/>
      <c r="AJR31" s="21"/>
      <c r="AJS31" s="21"/>
      <c r="AJT31" s="21"/>
      <c r="AJU31" s="21"/>
      <c r="AJV31" s="21"/>
      <c r="AJW31" s="21"/>
      <c r="AJX31" s="21"/>
      <c r="AJY31" s="21"/>
      <c r="AJZ31" s="21"/>
      <c r="AKA31" s="21"/>
      <c r="AKB31" s="21"/>
      <c r="AKC31" s="21"/>
      <c r="AKD31" s="21"/>
      <c r="AKE31" s="21"/>
      <c r="AKF31" s="21"/>
      <c r="AKG31" s="21"/>
      <c r="AKH31" s="21"/>
      <c r="AKI31" s="21"/>
      <c r="AKJ31" s="21"/>
      <c r="AKK31" s="21"/>
      <c r="AKL31" s="21"/>
      <c r="AKM31" s="21"/>
      <c r="AKN31" s="21"/>
      <c r="AKO31" s="21"/>
      <c r="AKP31" s="21"/>
      <c r="AKQ31" s="21"/>
      <c r="AKR31" s="21"/>
      <c r="AKS31" s="21"/>
      <c r="AKT31" s="21"/>
      <c r="AKU31" s="21"/>
      <c r="AKV31" s="21"/>
      <c r="AKW31" s="21"/>
      <c r="AKX31" s="21"/>
      <c r="AKY31" s="21"/>
      <c r="AKZ31" s="21"/>
      <c r="ALA31" s="21"/>
      <c r="ALB31" s="21"/>
      <c r="ALC31" s="21"/>
      <c r="ALD31" s="21"/>
      <c r="ALE31" s="21"/>
      <c r="ALF31" s="21"/>
      <c r="ALG31" s="21"/>
      <c r="ALH31" s="21"/>
      <c r="ALI31" s="21"/>
      <c r="ALJ31" s="21"/>
      <c r="ALK31" s="21"/>
      <c r="ALL31" s="21"/>
      <c r="ALM31" s="21"/>
      <c r="ALN31" s="21"/>
      <c r="ALO31" s="21"/>
      <c r="ALP31" s="21"/>
      <c r="ALQ31" s="21"/>
      <c r="ALR31" s="21"/>
      <c r="ALS31" s="21"/>
      <c r="ALT31" s="21"/>
      <c r="ALU31" s="21"/>
      <c r="ALV31" s="21"/>
      <c r="ALW31" s="21"/>
      <c r="ALX31" s="21"/>
      <c r="ALY31" s="21"/>
      <c r="ALZ31" s="21"/>
      <c r="AMA31" s="21"/>
      <c r="AMB31" s="21"/>
      <c r="AMC31" s="21"/>
      <c r="AMD31" s="21"/>
      <c r="AME31" s="21"/>
      <c r="AMF31" s="21"/>
      <c r="AMG31" s="21"/>
      <c r="AMH31" s="21"/>
      <c r="AMI31" s="21"/>
      <c r="AMJ31" s="21"/>
      <c r="AMK31" s="21"/>
      <c r="AML31" s="21"/>
      <c r="AMM31" s="21"/>
      <c r="AMN31" s="21"/>
      <c r="AMO31" s="21"/>
      <c r="AMP31" s="21"/>
      <c r="AMQ31" s="21"/>
      <c r="AMR31" s="21"/>
      <c r="AMS31" s="21"/>
      <c r="AMT31" s="21"/>
      <c r="AMU31" s="21"/>
      <c r="AMV31" s="21"/>
      <c r="AMW31" s="21"/>
      <c r="AMX31" s="21"/>
      <c r="AMY31" s="21"/>
      <c r="AMZ31" s="21"/>
      <c r="ANA31" s="21"/>
      <c r="ANB31" s="21"/>
      <c r="ANC31" s="21"/>
      <c r="AND31" s="21"/>
      <c r="ANE31" s="21"/>
      <c r="ANF31" s="21"/>
      <c r="ANG31" s="21"/>
      <c r="ANH31" s="21"/>
      <c r="ANI31" s="21"/>
      <c r="ANJ31" s="21"/>
      <c r="ANK31" s="21"/>
      <c r="ANL31" s="21"/>
      <c r="ANM31" s="21"/>
      <c r="ANN31" s="21"/>
      <c r="ANO31" s="21"/>
      <c r="ANP31" s="21"/>
      <c r="ANQ31" s="21"/>
      <c r="ANR31" s="21"/>
      <c r="ANS31" s="21"/>
      <c r="ANT31" s="21"/>
      <c r="ANU31" s="21"/>
      <c r="ANV31" s="21"/>
      <c r="ANW31" s="21"/>
      <c r="ANX31" s="21"/>
      <c r="ANY31" s="21"/>
      <c r="ANZ31" s="21"/>
      <c r="AOA31" s="21"/>
      <c r="AOB31" s="21"/>
      <c r="AOC31" s="21"/>
      <c r="AOD31" s="21"/>
      <c r="AOE31" s="21"/>
      <c r="AOF31" s="21"/>
      <c r="AOG31" s="21"/>
      <c r="AOH31" s="21"/>
      <c r="AOI31" s="21"/>
      <c r="AOJ31" s="21"/>
      <c r="AOK31" s="21"/>
      <c r="AOL31" s="21"/>
      <c r="AOM31" s="21"/>
      <c r="AON31" s="21"/>
      <c r="AOO31" s="21"/>
      <c r="AOP31" s="21"/>
      <c r="AOQ31" s="21"/>
      <c r="AOR31" s="21"/>
      <c r="AOS31" s="21"/>
      <c r="AOT31" s="21"/>
      <c r="AOU31" s="21"/>
      <c r="AOV31" s="21"/>
      <c r="AOW31" s="21"/>
      <c r="AOX31" s="21"/>
      <c r="AOY31" s="21"/>
      <c r="AOZ31" s="21"/>
      <c r="APA31" s="21"/>
      <c r="APB31" s="21"/>
      <c r="APC31" s="21"/>
      <c r="APD31" s="21"/>
      <c r="APE31" s="21"/>
      <c r="APF31" s="21"/>
      <c r="APG31" s="21"/>
      <c r="APH31" s="21"/>
      <c r="API31" s="21"/>
      <c r="APJ31" s="21"/>
      <c r="APK31" s="21"/>
      <c r="APL31" s="21"/>
      <c r="APM31" s="21"/>
      <c r="APN31" s="21"/>
      <c r="APO31" s="21"/>
      <c r="APP31" s="21"/>
      <c r="APQ31" s="21"/>
      <c r="APR31" s="21"/>
      <c r="APS31" s="21"/>
      <c r="APT31" s="21"/>
      <c r="APU31" s="21"/>
      <c r="APV31" s="21"/>
      <c r="APW31" s="21"/>
      <c r="APX31" s="21"/>
      <c r="APY31" s="21"/>
      <c r="APZ31" s="21"/>
      <c r="AQA31" s="21"/>
      <c r="AQB31" s="21"/>
      <c r="AQC31" s="21"/>
      <c r="AQD31" s="21"/>
      <c r="AQE31" s="21"/>
      <c r="AQF31" s="21"/>
      <c r="AQG31" s="21"/>
      <c r="AQH31" s="21"/>
      <c r="AQI31" s="21"/>
      <c r="AQJ31" s="21"/>
      <c r="AQK31" s="21"/>
      <c r="AQL31" s="21"/>
      <c r="AQM31" s="21"/>
      <c r="AQN31" s="21"/>
      <c r="AQO31" s="21"/>
      <c r="AQP31" s="21"/>
      <c r="AQQ31" s="21"/>
      <c r="AQR31" s="21"/>
      <c r="AQS31" s="21"/>
      <c r="AQT31" s="21"/>
      <c r="AQU31" s="21"/>
      <c r="AQV31" s="21"/>
      <c r="AQW31" s="21"/>
      <c r="AQX31" s="21"/>
      <c r="AQY31" s="21"/>
      <c r="AQZ31" s="21"/>
      <c r="ARA31" s="21"/>
      <c r="ARB31" s="21"/>
      <c r="ARC31" s="21"/>
      <c r="ARD31" s="21"/>
      <c r="ARE31" s="21"/>
      <c r="ARF31" s="21"/>
      <c r="ARG31" s="21"/>
      <c r="ARH31" s="21"/>
      <c r="ARI31" s="21"/>
      <c r="ARJ31" s="21"/>
      <c r="ARK31" s="21"/>
      <c r="ARL31" s="21"/>
      <c r="ARM31" s="21"/>
      <c r="ARN31" s="21"/>
      <c r="ARO31" s="21"/>
      <c r="ARP31" s="21"/>
      <c r="ARQ31" s="21"/>
      <c r="ARR31" s="21"/>
      <c r="ARS31" s="21"/>
      <c r="ART31" s="21"/>
      <c r="ARU31" s="21"/>
      <c r="ARV31" s="21"/>
      <c r="ARW31" s="21"/>
      <c r="ARX31" s="21"/>
      <c r="ARY31" s="21"/>
      <c r="ARZ31" s="21"/>
      <c r="ASA31" s="21"/>
      <c r="ASB31" s="21"/>
      <c r="ASC31" s="21"/>
      <c r="ASD31" s="21"/>
      <c r="ASE31" s="21"/>
      <c r="ASF31" s="21"/>
      <c r="ASG31" s="21"/>
      <c r="ASH31" s="21"/>
      <c r="ASI31" s="21"/>
      <c r="ASJ31" s="21"/>
      <c r="ASK31" s="21"/>
      <c r="ASL31" s="21"/>
      <c r="ASM31" s="21"/>
      <c r="ASN31" s="21"/>
      <c r="ASO31" s="21"/>
      <c r="ASP31" s="21"/>
      <c r="ASQ31" s="21"/>
      <c r="ASR31" s="21"/>
      <c r="ASS31" s="21"/>
      <c r="AST31" s="21"/>
      <c r="ASU31" s="21"/>
      <c r="ASV31" s="21"/>
      <c r="ASW31" s="21"/>
      <c r="ASX31" s="21"/>
      <c r="ASY31" s="21"/>
      <c r="ASZ31" s="21"/>
      <c r="ATA31" s="21"/>
      <c r="ATB31" s="21"/>
      <c r="ATC31" s="21"/>
      <c r="ATD31" s="21"/>
      <c r="ATE31" s="21"/>
      <c r="ATF31" s="21"/>
      <c r="ATG31" s="21"/>
      <c r="ATH31" s="21"/>
      <c r="ATI31" s="21"/>
      <c r="ATJ31" s="21"/>
      <c r="ATK31" s="21"/>
      <c r="ATL31" s="21"/>
      <c r="ATM31" s="21"/>
      <c r="ATN31" s="21"/>
      <c r="ATO31" s="21"/>
      <c r="ATP31" s="21"/>
      <c r="ATQ31" s="21"/>
      <c r="ATR31" s="21"/>
      <c r="ATS31" s="21"/>
      <c r="ATT31" s="21"/>
      <c r="ATU31" s="21"/>
      <c r="ATV31" s="21"/>
      <c r="ATW31" s="21"/>
      <c r="ATX31" s="21"/>
      <c r="ATY31" s="21"/>
      <c r="ATZ31" s="21"/>
      <c r="AUA31" s="21"/>
      <c r="AUB31" s="21"/>
      <c r="AUC31" s="21"/>
      <c r="AUD31" s="21"/>
      <c r="AUE31" s="21"/>
      <c r="AUF31" s="21"/>
      <c r="AUG31" s="21"/>
      <c r="AUH31" s="21"/>
      <c r="AUI31" s="21"/>
      <c r="AUJ31" s="21"/>
      <c r="AUK31" s="21"/>
      <c r="AUL31" s="21"/>
      <c r="AUM31" s="21"/>
      <c r="AUN31" s="21"/>
      <c r="AUO31" s="21"/>
      <c r="AUP31" s="21"/>
      <c r="AUQ31" s="21"/>
      <c r="AUR31" s="21"/>
      <c r="AUS31" s="21"/>
      <c r="AUT31" s="21"/>
      <c r="AUU31" s="21"/>
      <c r="AUV31" s="21"/>
      <c r="AUW31" s="21"/>
      <c r="AUX31" s="21"/>
      <c r="AUY31" s="21"/>
      <c r="AUZ31" s="21"/>
      <c r="AVA31" s="21"/>
      <c r="AVB31" s="21"/>
      <c r="AVC31" s="21"/>
      <c r="AVD31" s="21"/>
      <c r="AVE31" s="21"/>
      <c r="AVF31" s="21"/>
      <c r="AVG31" s="21"/>
      <c r="AVH31" s="21"/>
      <c r="AVI31" s="21"/>
      <c r="AVJ31" s="21"/>
      <c r="AVK31" s="21"/>
      <c r="AVL31" s="21"/>
      <c r="AVM31" s="21"/>
      <c r="AVN31" s="21"/>
      <c r="AVO31" s="21"/>
      <c r="AVP31" s="21"/>
      <c r="AVQ31" s="21"/>
      <c r="AVR31" s="21"/>
      <c r="AVS31" s="21"/>
      <c r="AVT31" s="21"/>
      <c r="AVU31" s="21"/>
      <c r="AVV31" s="21"/>
      <c r="AVW31" s="21"/>
      <c r="AVX31" s="21"/>
      <c r="AVY31" s="21"/>
      <c r="AVZ31" s="21"/>
      <c r="AWA31" s="21"/>
      <c r="AWB31" s="21"/>
      <c r="AWC31" s="21"/>
      <c r="AWD31" s="21"/>
      <c r="AWE31" s="21"/>
      <c r="AWF31" s="21"/>
      <c r="AWG31" s="21"/>
      <c r="AWH31" s="21"/>
      <c r="AWI31" s="21"/>
      <c r="AWJ31" s="21"/>
      <c r="AWK31" s="21"/>
      <c r="AWL31" s="21"/>
      <c r="AWM31" s="21"/>
      <c r="AWN31" s="21"/>
      <c r="AWO31" s="21"/>
      <c r="AWP31" s="21"/>
      <c r="AWQ31" s="21"/>
      <c r="AWR31" s="21"/>
      <c r="AWS31" s="21"/>
      <c r="AWT31" s="21"/>
      <c r="AWU31" s="21"/>
      <c r="AWV31" s="21"/>
      <c r="AWW31" s="21"/>
      <c r="AWX31" s="21"/>
      <c r="AWY31" s="21"/>
      <c r="AWZ31" s="21"/>
      <c r="AXA31" s="21"/>
      <c r="AXB31" s="21"/>
      <c r="AXC31" s="21"/>
      <c r="AXD31" s="21"/>
      <c r="AXE31" s="21"/>
      <c r="AXF31" s="21"/>
      <c r="AXG31" s="21"/>
      <c r="AXH31" s="21"/>
      <c r="AXI31" s="21"/>
      <c r="AXJ31" s="21"/>
      <c r="AXK31" s="21"/>
      <c r="AXL31" s="21"/>
      <c r="AXM31" s="21"/>
      <c r="AXN31" s="21"/>
      <c r="AXO31" s="21"/>
      <c r="AXP31" s="21"/>
      <c r="AXQ31" s="21"/>
      <c r="AXR31" s="21"/>
      <c r="AXS31" s="21"/>
      <c r="AXT31" s="21"/>
      <c r="AXU31" s="21"/>
      <c r="AXV31" s="21"/>
      <c r="AXW31" s="21"/>
      <c r="AXX31" s="21"/>
      <c r="AXY31" s="21"/>
      <c r="AXZ31" s="21"/>
      <c r="AYA31" s="21"/>
      <c r="AYB31" s="21"/>
      <c r="AYC31" s="21"/>
      <c r="AYD31" s="21"/>
      <c r="AYE31" s="21"/>
      <c r="AYF31" s="21"/>
      <c r="AYG31" s="21"/>
      <c r="AYH31" s="21"/>
      <c r="AYI31" s="21"/>
      <c r="AYJ31" s="21"/>
      <c r="AYK31" s="21"/>
      <c r="AYL31" s="21"/>
      <c r="AYM31" s="21"/>
      <c r="AYN31" s="21"/>
      <c r="AYO31" s="21"/>
      <c r="AYP31" s="21"/>
      <c r="AYQ31" s="21"/>
      <c r="AYR31" s="21"/>
      <c r="AYS31" s="21"/>
      <c r="AYT31" s="21"/>
      <c r="AYU31" s="21"/>
      <c r="AYV31" s="21"/>
      <c r="AYW31" s="21"/>
      <c r="AYX31" s="21"/>
      <c r="AYY31" s="21"/>
      <c r="AYZ31" s="21"/>
      <c r="AZA31" s="21"/>
      <c r="AZB31" s="21"/>
      <c r="AZC31" s="21"/>
      <c r="AZD31" s="21"/>
      <c r="AZE31" s="21"/>
      <c r="AZF31" s="21"/>
      <c r="AZG31" s="21"/>
      <c r="AZH31" s="21"/>
      <c r="AZI31" s="21"/>
      <c r="AZJ31" s="21"/>
      <c r="AZK31" s="21"/>
      <c r="AZL31" s="21"/>
      <c r="AZM31" s="21"/>
      <c r="AZN31" s="21"/>
      <c r="AZO31" s="21"/>
      <c r="AZP31" s="21"/>
      <c r="AZQ31" s="21"/>
      <c r="AZR31" s="21"/>
      <c r="AZS31" s="21"/>
      <c r="AZT31" s="21"/>
      <c r="AZU31" s="21"/>
      <c r="AZV31" s="21"/>
      <c r="AZW31" s="21"/>
      <c r="AZX31" s="21"/>
      <c r="AZY31" s="21"/>
      <c r="AZZ31" s="21"/>
      <c r="BAA31" s="21"/>
      <c r="BAB31" s="21"/>
      <c r="BAC31" s="21"/>
      <c r="BAD31" s="21"/>
      <c r="BAE31" s="21"/>
      <c r="BAF31" s="21"/>
      <c r="BAG31" s="21"/>
      <c r="BAH31" s="21"/>
      <c r="BAI31" s="21"/>
      <c r="BAJ31" s="21"/>
      <c r="BAK31" s="21"/>
      <c r="BAL31" s="21"/>
      <c r="BAM31" s="21"/>
      <c r="BAN31" s="21"/>
      <c r="BAO31" s="21"/>
      <c r="BAP31" s="21"/>
      <c r="BAQ31" s="21"/>
      <c r="BAR31" s="21"/>
      <c r="BAS31" s="21"/>
      <c r="BAT31" s="21"/>
      <c r="BAU31" s="21"/>
      <c r="BAV31" s="21"/>
      <c r="BAW31" s="21"/>
      <c r="BAX31" s="21"/>
      <c r="BAY31" s="21"/>
      <c r="BAZ31" s="21"/>
      <c r="BBA31" s="21"/>
      <c r="BBB31" s="21"/>
      <c r="BBC31" s="21"/>
      <c r="BBD31" s="21"/>
      <c r="BBE31" s="21"/>
      <c r="BBF31" s="21"/>
      <c r="BBG31" s="21"/>
      <c r="BBH31" s="21"/>
      <c r="BBI31" s="21"/>
      <c r="BBJ31" s="21"/>
      <c r="BBK31" s="21"/>
      <c r="BBL31" s="21"/>
      <c r="BBM31" s="21"/>
      <c r="BBN31" s="21"/>
      <c r="BBO31" s="21"/>
      <c r="BBP31" s="21"/>
      <c r="BBQ31" s="21"/>
      <c r="BBR31" s="21"/>
      <c r="BBS31" s="21"/>
      <c r="BBT31" s="21"/>
      <c r="BBU31" s="21"/>
      <c r="BBV31" s="21"/>
      <c r="BBW31" s="21"/>
      <c r="BBX31" s="21"/>
      <c r="BBY31" s="21"/>
      <c r="BBZ31" s="21"/>
      <c r="BCA31" s="21"/>
      <c r="BCB31" s="21"/>
      <c r="BCC31" s="21"/>
      <c r="BCD31" s="21"/>
      <c r="BCE31" s="21"/>
      <c r="BCF31" s="21"/>
      <c r="BCG31" s="21"/>
      <c r="BCH31" s="21"/>
      <c r="BCI31" s="21"/>
      <c r="BCJ31" s="21"/>
      <c r="BCK31" s="21"/>
      <c r="BCL31" s="21"/>
      <c r="BCM31" s="21"/>
      <c r="BCN31" s="21"/>
      <c r="BCO31" s="21"/>
      <c r="BCP31" s="21"/>
      <c r="BCQ31" s="21"/>
      <c r="BCR31" s="21"/>
      <c r="BCS31" s="21"/>
      <c r="BCT31" s="21"/>
      <c r="BCU31" s="21"/>
      <c r="BCV31" s="21"/>
      <c r="BCW31" s="21"/>
      <c r="BCX31" s="21"/>
      <c r="BCY31" s="21"/>
      <c r="BCZ31" s="21"/>
      <c r="BDA31" s="21"/>
      <c r="BDB31" s="21"/>
      <c r="BDC31" s="21"/>
      <c r="BDD31" s="21"/>
      <c r="BDE31" s="21"/>
      <c r="BDF31" s="21"/>
      <c r="BDG31" s="21"/>
      <c r="BDH31" s="21"/>
      <c r="BDI31" s="21"/>
      <c r="BDJ31" s="21"/>
      <c r="BDK31" s="21"/>
      <c r="BDL31" s="21"/>
      <c r="BDM31" s="21"/>
      <c r="BDN31" s="21"/>
      <c r="BDO31" s="21"/>
      <c r="BDP31" s="21"/>
      <c r="BDQ31" s="21"/>
      <c r="BDR31" s="21"/>
      <c r="BDS31" s="21"/>
      <c r="BDT31" s="21"/>
      <c r="BDU31" s="21"/>
      <c r="BDV31" s="21"/>
      <c r="BDW31" s="21"/>
      <c r="BDX31" s="21"/>
      <c r="BDY31" s="21"/>
      <c r="BDZ31" s="21"/>
      <c r="BEA31" s="21"/>
      <c r="BEB31" s="21"/>
      <c r="BEC31" s="21"/>
      <c r="BED31" s="21"/>
      <c r="BEE31" s="21"/>
      <c r="BEF31" s="21"/>
      <c r="BEG31" s="21"/>
      <c r="BEH31" s="21"/>
      <c r="BEI31" s="21"/>
      <c r="BEJ31" s="21"/>
      <c r="BEK31" s="21"/>
      <c r="BEL31" s="21"/>
      <c r="BEM31" s="21"/>
      <c r="BEN31" s="21"/>
      <c r="BEO31" s="21"/>
      <c r="BEP31" s="21"/>
      <c r="BEQ31" s="21"/>
      <c r="BER31" s="21"/>
      <c r="BES31" s="21"/>
      <c r="BET31" s="21"/>
      <c r="BEU31" s="21"/>
      <c r="BEV31" s="21"/>
      <c r="BEW31" s="21"/>
      <c r="BEX31" s="21"/>
      <c r="BEY31" s="21"/>
      <c r="BEZ31" s="21"/>
      <c r="BFA31" s="21"/>
      <c r="BFB31" s="21"/>
      <c r="BFC31" s="21"/>
      <c r="BFD31" s="21"/>
      <c r="BFE31" s="21"/>
      <c r="BFF31" s="21"/>
      <c r="BFG31" s="21"/>
      <c r="BFH31" s="21"/>
      <c r="BFI31" s="21"/>
      <c r="BFJ31" s="21"/>
      <c r="BFK31" s="21"/>
      <c r="BFL31" s="21"/>
      <c r="BFM31" s="21"/>
      <c r="BFN31" s="21"/>
      <c r="BFO31" s="21"/>
      <c r="BFP31" s="21"/>
      <c r="BFQ31" s="21"/>
      <c r="BFR31" s="21"/>
      <c r="BFS31" s="21"/>
      <c r="BFT31" s="21"/>
      <c r="BFU31" s="21"/>
      <c r="BFV31" s="21"/>
      <c r="BFW31" s="21"/>
      <c r="BFX31" s="21"/>
      <c r="BFY31" s="21"/>
      <c r="BFZ31" s="21"/>
      <c r="BGA31" s="21"/>
      <c r="BGB31" s="21"/>
      <c r="BGC31" s="21"/>
      <c r="BGD31" s="21"/>
      <c r="BGE31" s="21"/>
      <c r="BGF31" s="21"/>
      <c r="BGG31" s="21"/>
      <c r="BGH31" s="21"/>
      <c r="BGI31" s="21"/>
      <c r="BGJ31" s="21"/>
      <c r="BGK31" s="21"/>
      <c r="BGL31" s="21"/>
      <c r="BGM31" s="21"/>
      <c r="BGN31" s="21"/>
      <c r="BGO31" s="21"/>
      <c r="BGP31" s="21"/>
      <c r="BGQ31" s="21"/>
      <c r="BGR31" s="21"/>
      <c r="BGS31" s="21"/>
      <c r="BGT31" s="21"/>
      <c r="BGU31" s="21"/>
      <c r="BGV31" s="21"/>
      <c r="BGW31" s="21"/>
      <c r="BGX31" s="21"/>
      <c r="BGY31" s="21"/>
      <c r="BGZ31" s="21"/>
      <c r="BHA31" s="21"/>
      <c r="BHB31" s="21"/>
      <c r="BHC31" s="21"/>
      <c r="BHD31" s="21"/>
      <c r="BHE31" s="21"/>
      <c r="BHF31" s="21"/>
      <c r="BHG31" s="21"/>
      <c r="BHH31" s="21"/>
      <c r="BHI31" s="21"/>
      <c r="BHJ31" s="21"/>
      <c r="BHK31" s="21"/>
      <c r="BHL31" s="21"/>
      <c r="BHM31" s="21"/>
      <c r="BHN31" s="21"/>
      <c r="BHO31" s="21"/>
      <c r="BHP31" s="21"/>
      <c r="BHQ31" s="21"/>
      <c r="BHR31" s="21"/>
      <c r="BHS31" s="21"/>
      <c r="BHT31" s="21"/>
      <c r="BHU31" s="21"/>
      <c r="BHV31" s="21"/>
      <c r="BHW31" s="21"/>
      <c r="BHX31" s="21"/>
      <c r="BHY31" s="21"/>
      <c r="BHZ31" s="21"/>
      <c r="BIA31" s="21"/>
      <c r="BIB31" s="21"/>
      <c r="BIC31" s="21"/>
      <c r="BID31" s="21"/>
      <c r="BIE31" s="21"/>
      <c r="BIF31" s="21"/>
      <c r="BIG31" s="21"/>
      <c r="BIH31" s="21"/>
      <c r="BII31" s="21"/>
      <c r="BIJ31" s="21"/>
      <c r="BIK31" s="21"/>
      <c r="BIL31" s="21"/>
      <c r="BIM31" s="21"/>
      <c r="BIN31" s="21"/>
      <c r="BIO31" s="21"/>
      <c r="BIP31" s="21"/>
      <c r="BIQ31" s="21"/>
      <c r="BIR31" s="21"/>
      <c r="BIS31" s="21"/>
      <c r="BIT31" s="21"/>
      <c r="BIU31" s="21"/>
      <c r="BIV31" s="21"/>
      <c r="BIW31" s="21"/>
      <c r="BIX31" s="21"/>
      <c r="BIY31" s="21"/>
      <c r="BIZ31" s="21"/>
      <c r="BJA31" s="21"/>
      <c r="BJB31" s="21"/>
      <c r="BJC31" s="21"/>
      <c r="BJD31" s="21"/>
      <c r="BJE31" s="21"/>
      <c r="BJF31" s="21"/>
      <c r="BJG31" s="21"/>
      <c r="BJH31" s="21"/>
      <c r="BJI31" s="21"/>
      <c r="BJJ31" s="21"/>
      <c r="BJK31" s="21"/>
      <c r="BJL31" s="21"/>
      <c r="BJM31" s="21"/>
      <c r="BJN31" s="21"/>
      <c r="BJO31" s="21"/>
      <c r="BJP31" s="21"/>
      <c r="BJQ31" s="21"/>
      <c r="BJR31" s="21"/>
      <c r="BJS31" s="21"/>
      <c r="BJT31" s="21"/>
      <c r="BJU31" s="21"/>
      <c r="BJV31" s="21"/>
      <c r="BJW31" s="21"/>
      <c r="BJX31" s="21"/>
      <c r="BJY31" s="21"/>
      <c r="BJZ31" s="21"/>
      <c r="BKA31" s="21"/>
      <c r="BKB31" s="21"/>
      <c r="BKC31" s="21"/>
      <c r="BKD31" s="21"/>
      <c r="BKE31" s="21"/>
      <c r="BKF31" s="21"/>
      <c r="BKG31" s="21"/>
      <c r="BKH31" s="21"/>
      <c r="BKI31" s="21"/>
      <c r="BKJ31" s="21"/>
      <c r="BKK31" s="21"/>
      <c r="BKL31" s="21"/>
      <c r="BKM31" s="21"/>
      <c r="BKN31" s="21"/>
      <c r="BKO31" s="21"/>
      <c r="BKP31" s="21"/>
      <c r="BKQ31" s="21"/>
      <c r="BKR31" s="21"/>
      <c r="BKS31" s="21"/>
      <c r="BKT31" s="21"/>
      <c r="BKU31" s="21"/>
      <c r="BKV31" s="21"/>
      <c r="BKW31" s="21"/>
      <c r="BKX31" s="21"/>
      <c r="BKY31" s="21"/>
      <c r="BKZ31" s="21"/>
      <c r="BLA31" s="21"/>
      <c r="BLB31" s="21"/>
      <c r="BLC31" s="21"/>
      <c r="BLD31" s="21"/>
      <c r="BLE31" s="21"/>
      <c r="BLF31" s="21"/>
      <c r="BLG31" s="21"/>
      <c r="BLH31" s="21"/>
      <c r="BLI31" s="21"/>
      <c r="BLJ31" s="21"/>
      <c r="BLK31" s="21"/>
      <c r="BLL31" s="21"/>
      <c r="BLM31" s="21"/>
      <c r="BLN31" s="21"/>
      <c r="BLO31" s="21"/>
      <c r="BLP31" s="21"/>
      <c r="BLQ31" s="21"/>
      <c r="BLR31" s="21"/>
      <c r="BLS31" s="21"/>
      <c r="BLT31" s="21"/>
      <c r="BLU31" s="21"/>
      <c r="BLV31" s="21"/>
      <c r="BLW31" s="21"/>
      <c r="BLX31" s="21"/>
      <c r="BLY31" s="21"/>
      <c r="BLZ31" s="21"/>
      <c r="BMA31" s="21"/>
      <c r="BMB31" s="21"/>
      <c r="BMC31" s="21"/>
      <c r="BMD31" s="21"/>
      <c r="BME31" s="21"/>
      <c r="BMF31" s="21"/>
      <c r="BMG31" s="21"/>
      <c r="BMH31" s="21"/>
      <c r="BMI31" s="21"/>
      <c r="BMJ31" s="21"/>
      <c r="BMK31" s="21"/>
      <c r="BML31" s="21"/>
      <c r="BMM31" s="21"/>
      <c r="BMN31" s="21"/>
      <c r="BMO31" s="21"/>
      <c r="BMP31" s="21"/>
      <c r="BMQ31" s="21"/>
      <c r="BMR31" s="21"/>
      <c r="BMS31" s="21"/>
      <c r="BMT31" s="21"/>
      <c r="BMU31" s="21"/>
      <c r="BMV31" s="21"/>
      <c r="BMW31" s="21"/>
      <c r="BMX31" s="21"/>
      <c r="BMY31" s="21"/>
      <c r="BMZ31" s="21"/>
      <c r="BNA31" s="21"/>
      <c r="BNB31" s="21"/>
      <c r="BNC31" s="21"/>
      <c r="BND31" s="21"/>
      <c r="BNE31" s="21"/>
      <c r="BNF31" s="21"/>
      <c r="BNG31" s="21"/>
      <c r="BNH31" s="21"/>
      <c r="BNI31" s="21"/>
      <c r="BNJ31" s="21"/>
      <c r="BNK31" s="21"/>
      <c r="BNL31" s="21"/>
      <c r="BNM31" s="21"/>
      <c r="BNN31" s="21"/>
      <c r="BNO31" s="21"/>
      <c r="BNP31" s="21"/>
      <c r="BNQ31" s="21"/>
      <c r="BNR31" s="21"/>
      <c r="BNS31" s="21"/>
      <c r="BNT31" s="21"/>
      <c r="BNU31" s="21"/>
      <c r="BNV31" s="21"/>
      <c r="BNW31" s="21"/>
      <c r="BNX31" s="21"/>
      <c r="BNY31" s="21"/>
      <c r="BNZ31" s="21"/>
      <c r="BOA31" s="21"/>
      <c r="BOB31" s="21"/>
      <c r="BOC31" s="21"/>
      <c r="BOD31" s="21"/>
      <c r="BOE31" s="21"/>
      <c r="BOF31" s="21"/>
      <c r="BOG31" s="21"/>
      <c r="BOH31" s="21"/>
      <c r="BOI31" s="21"/>
      <c r="BOJ31" s="21"/>
      <c r="BOK31" s="21"/>
      <c r="BOL31" s="21"/>
      <c r="BOM31" s="21"/>
      <c r="BON31" s="21"/>
      <c r="BOO31" s="21"/>
      <c r="BOP31" s="21"/>
      <c r="BOQ31" s="21"/>
      <c r="BOR31" s="21"/>
      <c r="BOS31" s="21"/>
      <c r="BOT31" s="21"/>
      <c r="BOU31" s="21"/>
      <c r="BOV31" s="21"/>
      <c r="BOW31" s="21"/>
      <c r="BOX31" s="21"/>
      <c r="BOY31" s="21"/>
      <c r="BOZ31" s="21"/>
      <c r="BPA31" s="21"/>
      <c r="BPB31" s="21"/>
      <c r="BPC31" s="21"/>
      <c r="BPD31" s="21"/>
      <c r="BPE31" s="21"/>
      <c r="BPF31" s="21"/>
      <c r="BPG31" s="21"/>
      <c r="BPH31" s="21"/>
      <c r="BPI31" s="21"/>
      <c r="BPJ31" s="21"/>
      <c r="BPK31" s="21"/>
      <c r="BPL31" s="21"/>
      <c r="BPM31" s="21"/>
      <c r="BPN31" s="21"/>
      <c r="BPO31" s="21"/>
      <c r="BPP31" s="21"/>
      <c r="BPQ31" s="21"/>
      <c r="BPR31" s="21"/>
      <c r="BPS31" s="21"/>
      <c r="BPT31" s="21"/>
      <c r="BPU31" s="21"/>
      <c r="BPV31" s="21"/>
      <c r="BPW31" s="21"/>
      <c r="BPX31" s="21"/>
      <c r="BPY31" s="21"/>
      <c r="BPZ31" s="21"/>
      <c r="BQA31" s="21"/>
      <c r="BQB31" s="21"/>
      <c r="BQC31" s="21"/>
      <c r="BQD31" s="21"/>
      <c r="BQE31" s="21"/>
      <c r="BQF31" s="21"/>
      <c r="BQG31" s="21"/>
      <c r="BQH31" s="21"/>
      <c r="BQI31" s="21"/>
      <c r="BQJ31" s="21"/>
      <c r="BQK31" s="21"/>
      <c r="BQL31" s="21"/>
      <c r="BQM31" s="21"/>
      <c r="BQN31" s="21"/>
      <c r="BQO31" s="21"/>
      <c r="BQP31" s="21"/>
      <c r="BQQ31" s="21"/>
      <c r="BQR31" s="21"/>
      <c r="BQS31" s="21"/>
      <c r="BQT31" s="21"/>
      <c r="BQU31" s="21"/>
      <c r="BQV31" s="21"/>
      <c r="BQW31" s="21"/>
      <c r="BQX31" s="21"/>
      <c r="BQY31" s="21"/>
      <c r="BQZ31" s="21"/>
      <c r="BRA31" s="21"/>
      <c r="BRB31" s="21"/>
      <c r="BRC31" s="21"/>
      <c r="BRD31" s="21"/>
      <c r="BRE31" s="21"/>
      <c r="BRF31" s="21"/>
      <c r="BRG31" s="21"/>
      <c r="BRH31" s="21"/>
      <c r="BRI31" s="21"/>
      <c r="BRJ31" s="21"/>
      <c r="BRK31" s="21"/>
      <c r="BRL31" s="21"/>
      <c r="BRM31" s="21"/>
      <c r="BRN31" s="21"/>
      <c r="BRO31" s="21"/>
      <c r="BRP31" s="21"/>
      <c r="BRQ31" s="21"/>
      <c r="BRR31" s="21"/>
      <c r="BRS31" s="21"/>
      <c r="BRT31" s="21"/>
      <c r="BRU31" s="21"/>
      <c r="BRV31" s="21"/>
      <c r="BRW31" s="21"/>
      <c r="BRX31" s="21"/>
      <c r="BRY31" s="21"/>
      <c r="BRZ31" s="21"/>
      <c r="BSA31" s="21"/>
      <c r="BSB31" s="21"/>
      <c r="BSC31" s="21"/>
      <c r="BSD31" s="21"/>
      <c r="BSE31" s="21"/>
      <c r="BSF31" s="21"/>
      <c r="BSG31" s="21"/>
      <c r="BSH31" s="21"/>
      <c r="BSI31" s="21"/>
      <c r="BSJ31" s="21"/>
      <c r="BSK31" s="21"/>
      <c r="BSL31" s="21"/>
      <c r="BSM31" s="21"/>
      <c r="BSN31" s="21"/>
      <c r="BSO31" s="21"/>
      <c r="BSP31" s="21"/>
      <c r="BSQ31" s="21"/>
      <c r="BSR31" s="21"/>
      <c r="BSS31" s="21"/>
      <c r="BST31" s="21"/>
      <c r="BSU31" s="21"/>
      <c r="BSV31" s="21"/>
      <c r="BSW31" s="21"/>
      <c r="BSX31" s="21"/>
      <c r="BSY31" s="21"/>
      <c r="BSZ31" s="21"/>
      <c r="BTA31" s="21"/>
      <c r="BTB31" s="21"/>
      <c r="BTC31" s="21"/>
      <c r="BTD31" s="21"/>
      <c r="BTE31" s="21"/>
      <c r="BTF31" s="21"/>
      <c r="BTG31" s="21"/>
      <c r="BTH31" s="21"/>
      <c r="BTI31" s="21"/>
      <c r="BTJ31" s="21"/>
      <c r="BTK31" s="21"/>
      <c r="BTL31" s="21"/>
      <c r="BTM31" s="21"/>
      <c r="BTN31" s="21"/>
      <c r="BTO31" s="21"/>
      <c r="BTP31" s="21"/>
      <c r="BTQ31" s="21"/>
      <c r="BTR31" s="21"/>
      <c r="BTS31" s="21"/>
      <c r="BTT31" s="21"/>
      <c r="BTU31" s="21"/>
      <c r="BTV31" s="21"/>
      <c r="BTW31" s="21"/>
      <c r="BTX31" s="21"/>
      <c r="BTY31" s="21"/>
      <c r="BTZ31" s="21"/>
      <c r="BUA31" s="21"/>
      <c r="BUB31" s="21"/>
      <c r="BUC31" s="21"/>
      <c r="BUD31" s="21"/>
      <c r="BUE31" s="21"/>
      <c r="BUF31" s="21"/>
      <c r="BUG31" s="21"/>
      <c r="BUH31" s="21"/>
      <c r="BUI31" s="21"/>
      <c r="BUJ31" s="21"/>
      <c r="BUK31" s="21"/>
      <c r="BUL31" s="21"/>
      <c r="BUM31" s="21"/>
      <c r="BUN31" s="21"/>
      <c r="BUO31" s="21"/>
      <c r="BUP31" s="21"/>
      <c r="BUQ31" s="21"/>
      <c r="BUR31" s="21"/>
      <c r="BUS31" s="21"/>
      <c r="BUT31" s="21"/>
      <c r="BUU31" s="21"/>
      <c r="BUV31" s="21"/>
      <c r="BUW31" s="21"/>
      <c r="BUX31" s="21"/>
      <c r="BUY31" s="21"/>
      <c r="BUZ31" s="21"/>
      <c r="BVA31" s="21"/>
      <c r="BVB31" s="21"/>
      <c r="BVC31" s="21"/>
      <c r="BVD31" s="21"/>
      <c r="BVE31" s="21"/>
      <c r="BVF31" s="21"/>
      <c r="BVG31" s="21"/>
      <c r="BVH31" s="21"/>
      <c r="BVI31" s="21"/>
      <c r="BVJ31" s="21"/>
      <c r="BVK31" s="21"/>
      <c r="BVL31" s="21"/>
      <c r="BVM31" s="21"/>
      <c r="BVN31" s="21"/>
      <c r="BVO31" s="21"/>
      <c r="BVP31" s="21"/>
      <c r="BVQ31" s="21"/>
      <c r="BVR31" s="21"/>
      <c r="BVS31" s="21"/>
      <c r="BVT31" s="21"/>
      <c r="BVU31" s="21"/>
      <c r="BVV31" s="21"/>
      <c r="BVW31" s="21"/>
      <c r="BVX31" s="21"/>
      <c r="BVY31" s="21"/>
      <c r="BVZ31" s="21"/>
      <c r="BWA31" s="21"/>
      <c r="BWB31" s="21"/>
      <c r="BWC31" s="21"/>
      <c r="BWD31" s="21"/>
      <c r="BWE31" s="21"/>
      <c r="BWF31" s="21"/>
      <c r="BWG31" s="21"/>
      <c r="BWH31" s="21"/>
      <c r="BWI31" s="21"/>
      <c r="BWJ31" s="21"/>
      <c r="BWK31" s="21"/>
      <c r="BWL31" s="21"/>
      <c r="BWM31" s="21"/>
      <c r="BWN31" s="21"/>
      <c r="BWO31" s="21"/>
      <c r="BWP31" s="21"/>
      <c r="BWQ31" s="21"/>
      <c r="BWR31" s="21"/>
      <c r="BWS31" s="21"/>
      <c r="BWT31" s="21"/>
      <c r="BWU31" s="21"/>
      <c r="BWV31" s="21"/>
      <c r="BWW31" s="21"/>
      <c r="BWX31" s="21"/>
      <c r="BWY31" s="21"/>
      <c r="BWZ31" s="21"/>
      <c r="BXA31" s="21"/>
      <c r="BXB31" s="21"/>
      <c r="BXC31" s="21"/>
      <c r="BXD31" s="21"/>
      <c r="BXE31" s="21"/>
      <c r="BXF31" s="21"/>
      <c r="BXG31" s="21"/>
      <c r="BXH31" s="21"/>
      <c r="BXI31" s="21"/>
      <c r="BXJ31" s="21"/>
      <c r="BXK31" s="21"/>
      <c r="BXL31" s="21"/>
      <c r="BXM31" s="21"/>
      <c r="BXN31" s="21"/>
      <c r="BXO31" s="21"/>
      <c r="BXP31" s="21"/>
      <c r="BXQ31" s="21"/>
      <c r="BXR31" s="21"/>
      <c r="BXS31" s="21"/>
      <c r="BXT31" s="21"/>
      <c r="BXU31" s="21"/>
      <c r="BXV31" s="21"/>
      <c r="BXW31" s="21"/>
      <c r="BXX31" s="21"/>
      <c r="BXY31" s="21"/>
      <c r="BXZ31" s="21"/>
      <c r="BYA31" s="21"/>
      <c r="BYB31" s="21"/>
      <c r="BYC31" s="21"/>
      <c r="BYD31" s="21"/>
      <c r="BYE31" s="21"/>
      <c r="BYF31" s="21"/>
      <c r="BYG31" s="21"/>
      <c r="BYH31" s="21"/>
      <c r="BYI31" s="21"/>
      <c r="BYJ31" s="21"/>
      <c r="BYK31" s="21"/>
      <c r="BYL31" s="21"/>
      <c r="BYM31" s="21"/>
      <c r="BYN31" s="21"/>
      <c r="BYO31" s="21"/>
      <c r="BYP31" s="21"/>
      <c r="BYQ31" s="21"/>
      <c r="BYR31" s="21"/>
      <c r="BYS31" s="21"/>
      <c r="BYT31" s="21"/>
      <c r="BYU31" s="21"/>
      <c r="BYV31" s="21"/>
      <c r="BYW31" s="21"/>
      <c r="BYX31" s="21"/>
      <c r="BYY31" s="21"/>
      <c r="BYZ31" s="21"/>
      <c r="BZA31" s="21"/>
      <c r="BZB31" s="21"/>
      <c r="BZC31" s="21"/>
      <c r="BZD31" s="21"/>
      <c r="BZE31" s="21"/>
      <c r="BZF31" s="21"/>
      <c r="BZG31" s="21"/>
      <c r="BZH31" s="21"/>
      <c r="BZI31" s="21"/>
      <c r="BZJ31" s="21"/>
      <c r="BZK31" s="21"/>
      <c r="BZL31" s="21"/>
      <c r="BZM31" s="21"/>
      <c r="BZN31" s="21"/>
      <c r="BZO31" s="21"/>
      <c r="BZP31" s="21"/>
      <c r="BZQ31" s="21"/>
      <c r="BZR31" s="21"/>
      <c r="BZS31" s="21"/>
      <c r="BZT31" s="21"/>
      <c r="BZU31" s="21"/>
      <c r="BZV31" s="21"/>
      <c r="BZW31" s="21"/>
      <c r="BZX31" s="21"/>
      <c r="BZY31" s="21"/>
      <c r="BZZ31" s="21"/>
      <c r="CAA31" s="21"/>
      <c r="CAB31" s="21"/>
      <c r="CAC31" s="21"/>
      <c r="CAD31" s="21"/>
      <c r="CAE31" s="21"/>
      <c r="CAF31" s="21"/>
      <c r="CAG31" s="21"/>
      <c r="CAH31" s="21"/>
      <c r="CAI31" s="21"/>
      <c r="CAJ31" s="21"/>
      <c r="CAK31" s="21"/>
      <c r="CAL31" s="21"/>
      <c r="CAM31" s="21"/>
      <c r="CAN31" s="21"/>
      <c r="CAO31" s="21"/>
      <c r="CAP31" s="21"/>
      <c r="CAQ31" s="21"/>
      <c r="CAR31" s="21"/>
      <c r="CAS31" s="21"/>
      <c r="CAT31" s="21"/>
      <c r="CAU31" s="21"/>
      <c r="CAV31" s="21"/>
      <c r="CAW31" s="21"/>
      <c r="CAX31" s="21"/>
      <c r="CAY31" s="21"/>
      <c r="CAZ31" s="21"/>
      <c r="CBA31" s="21"/>
      <c r="CBB31" s="21"/>
      <c r="CBC31" s="21"/>
      <c r="CBD31" s="21"/>
      <c r="CBE31" s="21"/>
      <c r="CBF31" s="21"/>
      <c r="CBG31" s="21"/>
      <c r="CBH31" s="21"/>
      <c r="CBI31" s="21"/>
      <c r="CBJ31" s="21"/>
      <c r="CBK31" s="21"/>
      <c r="CBL31" s="21"/>
      <c r="CBM31" s="21"/>
      <c r="CBN31" s="21"/>
      <c r="CBO31" s="21"/>
      <c r="CBP31" s="21"/>
      <c r="CBQ31" s="21"/>
      <c r="CBR31" s="21"/>
      <c r="CBS31" s="21"/>
      <c r="CBT31" s="21"/>
      <c r="CBU31" s="21"/>
      <c r="CBV31" s="21"/>
      <c r="CBW31" s="21"/>
      <c r="CBX31" s="21"/>
      <c r="CBY31" s="21"/>
      <c r="CBZ31" s="21"/>
      <c r="CCA31" s="21"/>
      <c r="CCB31" s="21"/>
      <c r="CCC31" s="21"/>
      <c r="CCD31" s="21"/>
      <c r="CCE31" s="21"/>
      <c r="CCF31" s="21"/>
      <c r="CCG31" s="21"/>
      <c r="CCH31" s="21"/>
      <c r="CCI31" s="21"/>
      <c r="CCJ31" s="21"/>
      <c r="CCK31" s="21"/>
      <c r="CCL31" s="21"/>
      <c r="CCM31" s="21"/>
      <c r="CCN31" s="21"/>
      <c r="CCO31" s="21"/>
      <c r="CCP31" s="21"/>
      <c r="CCQ31" s="21"/>
      <c r="CCR31" s="21"/>
      <c r="CCS31" s="21"/>
      <c r="CCT31" s="21"/>
      <c r="CCU31" s="21"/>
      <c r="CCV31" s="21"/>
      <c r="CCW31" s="21"/>
      <c r="CCX31" s="21"/>
      <c r="CCY31" s="21"/>
      <c r="CCZ31" s="21"/>
      <c r="CDA31" s="21"/>
      <c r="CDB31" s="21"/>
      <c r="CDC31" s="21"/>
      <c r="CDD31" s="21"/>
      <c r="CDE31" s="21"/>
      <c r="CDF31" s="21"/>
      <c r="CDG31" s="21"/>
      <c r="CDH31" s="21"/>
      <c r="CDI31" s="21"/>
      <c r="CDJ31" s="21"/>
      <c r="CDK31" s="21"/>
      <c r="CDL31" s="21"/>
      <c r="CDM31" s="21"/>
      <c r="CDN31" s="21"/>
      <c r="CDO31" s="21"/>
      <c r="CDP31" s="21"/>
      <c r="CDQ31" s="21"/>
      <c r="CDR31" s="21"/>
      <c r="CDS31" s="21"/>
      <c r="CDT31" s="21"/>
      <c r="CDU31" s="21"/>
      <c r="CDV31" s="21"/>
      <c r="CDW31" s="21"/>
      <c r="CDX31" s="21"/>
      <c r="CDY31" s="21"/>
      <c r="CDZ31" s="21"/>
      <c r="CEA31" s="21"/>
      <c r="CEB31" s="21"/>
      <c r="CEC31" s="21"/>
      <c r="CED31" s="21"/>
      <c r="CEE31" s="21"/>
      <c r="CEF31" s="21"/>
      <c r="CEG31" s="21"/>
      <c r="CEH31" s="21"/>
      <c r="CEI31" s="21"/>
      <c r="CEJ31" s="21"/>
      <c r="CEK31" s="21"/>
      <c r="CEL31" s="21"/>
      <c r="CEM31" s="21"/>
      <c r="CEN31" s="21"/>
      <c r="CEO31" s="21"/>
      <c r="CEP31" s="21"/>
      <c r="CEQ31" s="21"/>
      <c r="CER31" s="21"/>
      <c r="CES31" s="21"/>
      <c r="CET31" s="21"/>
      <c r="CEU31" s="21"/>
      <c r="CEV31" s="21"/>
      <c r="CEW31" s="21"/>
      <c r="CEX31" s="21"/>
      <c r="CEY31" s="21"/>
      <c r="CEZ31" s="21"/>
      <c r="CFA31" s="21"/>
      <c r="CFB31" s="21"/>
      <c r="CFC31" s="21"/>
      <c r="CFD31" s="21"/>
      <c r="CFE31" s="21"/>
      <c r="CFF31" s="21"/>
      <c r="CFG31" s="21"/>
      <c r="CFH31" s="21"/>
      <c r="CFI31" s="21"/>
      <c r="CFJ31" s="21"/>
      <c r="CFK31" s="21"/>
      <c r="CFL31" s="21"/>
      <c r="CFM31" s="21"/>
      <c r="CFN31" s="21"/>
      <c r="CFO31" s="21"/>
      <c r="CFP31" s="21"/>
      <c r="CFQ31" s="21"/>
      <c r="CFR31" s="21"/>
      <c r="CFS31" s="21"/>
      <c r="CFT31" s="21"/>
      <c r="CFU31" s="21"/>
      <c r="CFV31" s="21"/>
      <c r="CFW31" s="21"/>
      <c r="CFX31" s="21"/>
      <c r="CFY31" s="21"/>
      <c r="CFZ31" s="21"/>
      <c r="CGA31" s="21"/>
      <c r="CGB31" s="21"/>
      <c r="CGC31" s="21"/>
      <c r="CGD31" s="21"/>
      <c r="CGE31" s="21"/>
      <c r="CGF31" s="21"/>
      <c r="CGG31" s="21"/>
      <c r="CGH31" s="21"/>
      <c r="CGI31" s="21"/>
      <c r="CGJ31" s="21"/>
      <c r="CGK31" s="21"/>
      <c r="CGL31" s="21"/>
      <c r="CGM31" s="21"/>
      <c r="CGN31" s="21"/>
      <c r="CGO31" s="21"/>
      <c r="CGP31" s="21"/>
      <c r="CGQ31" s="21"/>
      <c r="CGR31" s="21"/>
      <c r="CGS31" s="21"/>
      <c r="CGT31" s="21"/>
      <c r="CGU31" s="21"/>
      <c r="CGV31" s="21"/>
      <c r="CGW31" s="21"/>
      <c r="CGX31" s="21"/>
      <c r="CGY31" s="21"/>
      <c r="CGZ31" s="21"/>
      <c r="CHA31" s="21"/>
      <c r="CHB31" s="21"/>
      <c r="CHC31" s="21"/>
      <c r="CHD31" s="21"/>
      <c r="CHE31" s="21"/>
      <c r="CHF31" s="21"/>
      <c r="CHG31" s="21"/>
      <c r="CHH31" s="21"/>
      <c r="CHI31" s="21"/>
      <c r="CHJ31" s="21"/>
      <c r="CHK31" s="21"/>
      <c r="CHL31" s="21"/>
      <c r="CHM31" s="21"/>
      <c r="CHN31" s="21"/>
      <c r="CHO31" s="21"/>
      <c r="CHP31" s="21"/>
      <c r="CHQ31" s="21"/>
      <c r="CHR31" s="21"/>
      <c r="CHS31" s="21"/>
      <c r="CHT31" s="21"/>
      <c r="CHU31" s="21"/>
      <c r="CHV31" s="21"/>
      <c r="CHW31" s="21"/>
      <c r="CHX31" s="21"/>
      <c r="CHY31" s="21"/>
      <c r="CHZ31" s="21"/>
      <c r="CIA31" s="21"/>
      <c r="CIB31" s="21"/>
      <c r="CIC31" s="21"/>
      <c r="CID31" s="21"/>
      <c r="CIE31" s="21"/>
      <c r="CIF31" s="21"/>
      <c r="CIG31" s="21"/>
      <c r="CIH31" s="21"/>
      <c r="CII31" s="21"/>
      <c r="CIJ31" s="21"/>
      <c r="CIK31" s="21"/>
      <c r="CIL31" s="21"/>
      <c r="CIM31" s="21"/>
      <c r="CIN31" s="21"/>
      <c r="CIO31" s="21"/>
      <c r="CIP31" s="21"/>
      <c r="CIQ31" s="21"/>
      <c r="CIR31" s="21"/>
      <c r="CIS31" s="21"/>
      <c r="CIT31" s="21"/>
      <c r="CIU31" s="21"/>
      <c r="CIV31" s="21"/>
      <c r="CIW31" s="21"/>
      <c r="CIX31" s="21"/>
      <c r="CIY31" s="21"/>
      <c r="CIZ31" s="21"/>
      <c r="CJA31" s="21"/>
      <c r="CJB31" s="21"/>
      <c r="CJC31" s="21"/>
      <c r="CJD31" s="21"/>
      <c r="CJE31" s="21"/>
      <c r="CJF31" s="21"/>
      <c r="CJG31" s="21"/>
      <c r="CJH31" s="21"/>
      <c r="CJI31" s="21"/>
      <c r="CJJ31" s="21"/>
      <c r="CJK31" s="21"/>
      <c r="CJL31" s="21"/>
      <c r="CJM31" s="21"/>
      <c r="CJN31" s="21"/>
      <c r="CJO31" s="21"/>
      <c r="CJP31" s="21"/>
      <c r="CJQ31" s="21"/>
      <c r="CJR31" s="21"/>
      <c r="CJS31" s="21"/>
      <c r="CJT31" s="21"/>
      <c r="CJU31" s="21"/>
      <c r="CJV31" s="21"/>
      <c r="CJW31" s="21"/>
      <c r="CJX31" s="21"/>
      <c r="CJY31" s="21"/>
      <c r="CJZ31" s="21"/>
      <c r="CKA31" s="21"/>
      <c r="CKB31" s="21"/>
      <c r="CKC31" s="21"/>
      <c r="CKD31" s="21"/>
      <c r="CKE31" s="21"/>
      <c r="CKF31" s="21"/>
      <c r="CKG31" s="21"/>
      <c r="CKH31" s="21"/>
      <c r="CKI31" s="21"/>
      <c r="CKJ31" s="21"/>
      <c r="CKK31" s="21"/>
      <c r="CKL31" s="21"/>
      <c r="CKM31" s="21"/>
      <c r="CKN31" s="21"/>
      <c r="CKO31" s="21"/>
      <c r="CKP31" s="21"/>
      <c r="CKQ31" s="21"/>
      <c r="CKR31" s="21"/>
      <c r="CKS31" s="21"/>
      <c r="CKT31" s="21"/>
      <c r="CKU31" s="21"/>
      <c r="CKV31" s="21"/>
      <c r="CKW31" s="21"/>
      <c r="CKX31" s="21"/>
      <c r="CKY31" s="21"/>
      <c r="CKZ31" s="21"/>
      <c r="CLA31" s="21"/>
      <c r="CLB31" s="21"/>
      <c r="CLC31" s="21"/>
      <c r="CLD31" s="21"/>
      <c r="CLE31" s="21"/>
      <c r="CLF31" s="21"/>
      <c r="CLG31" s="21"/>
      <c r="CLH31" s="21"/>
      <c r="CLI31" s="21"/>
      <c r="CLJ31" s="21"/>
      <c r="CLK31" s="21"/>
      <c r="CLL31" s="21"/>
      <c r="CLM31" s="21"/>
      <c r="CLN31" s="21"/>
      <c r="CLO31" s="21"/>
      <c r="CLP31" s="21"/>
      <c r="CLQ31" s="21"/>
      <c r="CLR31" s="21"/>
      <c r="CLS31" s="21"/>
      <c r="CLT31" s="21"/>
      <c r="CLU31" s="21"/>
      <c r="CLV31" s="21"/>
      <c r="CLW31" s="21"/>
      <c r="CLX31" s="21"/>
      <c r="CLY31" s="21"/>
      <c r="CLZ31" s="21"/>
      <c r="CMA31" s="21"/>
      <c r="CMB31" s="21"/>
      <c r="CMC31" s="21"/>
      <c r="CMD31" s="21"/>
      <c r="CME31" s="21"/>
      <c r="CMF31" s="21"/>
      <c r="CMG31" s="21"/>
      <c r="CMH31" s="21"/>
      <c r="CMI31" s="21"/>
      <c r="CMJ31" s="21"/>
      <c r="CMK31" s="21"/>
      <c r="CML31" s="21"/>
      <c r="CMM31" s="21"/>
      <c r="CMN31" s="21"/>
      <c r="CMO31" s="21"/>
      <c r="CMP31" s="21"/>
      <c r="CMQ31" s="21"/>
      <c r="CMR31" s="21"/>
      <c r="CMS31" s="21"/>
      <c r="CMT31" s="21"/>
      <c r="CMU31" s="21"/>
      <c r="CMV31" s="21"/>
      <c r="CMW31" s="21"/>
      <c r="CMX31" s="21"/>
      <c r="CMY31" s="21"/>
      <c r="CMZ31" s="21"/>
      <c r="CNA31" s="21"/>
      <c r="CNB31" s="21"/>
      <c r="CNC31" s="21"/>
      <c r="CND31" s="21"/>
      <c r="CNE31" s="21"/>
      <c r="CNF31" s="21"/>
      <c r="CNG31" s="21"/>
      <c r="CNH31" s="21"/>
      <c r="CNI31" s="21"/>
      <c r="CNJ31" s="21"/>
      <c r="CNK31" s="21"/>
      <c r="CNL31" s="21"/>
      <c r="CNM31" s="21"/>
      <c r="CNN31" s="21"/>
      <c r="CNO31" s="21"/>
      <c r="CNP31" s="21"/>
      <c r="CNQ31" s="21"/>
      <c r="CNR31" s="21"/>
      <c r="CNS31" s="21"/>
      <c r="CNT31" s="21"/>
      <c r="CNU31" s="21"/>
      <c r="CNV31" s="21"/>
      <c r="CNW31" s="21"/>
      <c r="CNX31" s="21"/>
      <c r="CNY31" s="21"/>
      <c r="CNZ31" s="21"/>
      <c r="COA31" s="21"/>
      <c r="COB31" s="21"/>
      <c r="COC31" s="21"/>
      <c r="COD31" s="21"/>
      <c r="COE31" s="21"/>
      <c r="COF31" s="21"/>
      <c r="COG31" s="21"/>
      <c r="COH31" s="21"/>
      <c r="COI31" s="21"/>
      <c r="COJ31" s="21"/>
      <c r="COK31" s="21"/>
      <c r="COL31" s="21"/>
      <c r="COM31" s="21"/>
      <c r="CON31" s="21"/>
      <c r="COO31" s="21"/>
      <c r="COP31" s="21"/>
      <c r="COQ31" s="21"/>
      <c r="COR31" s="21"/>
      <c r="COS31" s="21"/>
      <c r="COT31" s="21"/>
      <c r="COU31" s="21"/>
      <c r="COV31" s="21"/>
      <c r="COW31" s="21"/>
      <c r="COX31" s="21"/>
      <c r="COY31" s="21"/>
      <c r="COZ31" s="21"/>
      <c r="CPA31" s="21"/>
      <c r="CPB31" s="21"/>
      <c r="CPC31" s="21"/>
      <c r="CPD31" s="21"/>
      <c r="CPE31" s="21"/>
      <c r="CPF31" s="21"/>
      <c r="CPG31" s="21"/>
      <c r="CPH31" s="21"/>
      <c r="CPI31" s="21"/>
      <c r="CPJ31" s="21"/>
      <c r="CPK31" s="21"/>
      <c r="CPL31" s="21"/>
      <c r="CPM31" s="21"/>
      <c r="CPN31" s="21"/>
      <c r="CPO31" s="21"/>
      <c r="CPP31" s="21"/>
      <c r="CPQ31" s="21"/>
      <c r="CPR31" s="21"/>
      <c r="CPS31" s="21"/>
      <c r="CPT31" s="21"/>
      <c r="CPU31" s="21"/>
      <c r="CPV31" s="21"/>
      <c r="CPW31" s="21"/>
      <c r="CPX31" s="21"/>
      <c r="CPY31" s="21"/>
      <c r="CPZ31" s="21"/>
      <c r="CQA31" s="21"/>
      <c r="CQB31" s="21"/>
      <c r="CQC31" s="21"/>
      <c r="CQD31" s="21"/>
      <c r="CQE31" s="21"/>
      <c r="CQF31" s="21"/>
      <c r="CQG31" s="21"/>
      <c r="CQH31" s="21"/>
      <c r="CQI31" s="21"/>
      <c r="CQJ31" s="21"/>
      <c r="CQK31" s="21"/>
      <c r="CQL31" s="21"/>
      <c r="CQM31" s="21"/>
      <c r="CQN31" s="21"/>
      <c r="CQO31" s="21"/>
      <c r="CQP31" s="21"/>
      <c r="CQQ31" s="21"/>
      <c r="CQR31" s="21"/>
      <c r="CQS31" s="21"/>
      <c r="CQT31" s="21"/>
      <c r="CQU31" s="21"/>
      <c r="CQV31" s="21"/>
      <c r="CQW31" s="21"/>
      <c r="CQX31" s="21"/>
      <c r="CQY31" s="21"/>
      <c r="CQZ31" s="21"/>
      <c r="CRA31" s="21"/>
      <c r="CRB31" s="21"/>
      <c r="CRC31" s="21"/>
      <c r="CRD31" s="21"/>
      <c r="CRE31" s="21"/>
      <c r="CRF31" s="21"/>
      <c r="CRG31" s="21"/>
      <c r="CRH31" s="21"/>
      <c r="CRI31" s="21"/>
      <c r="CRJ31" s="21"/>
      <c r="CRK31" s="21"/>
      <c r="CRL31" s="21"/>
      <c r="CRM31" s="21"/>
      <c r="CRN31" s="21"/>
      <c r="CRO31" s="21"/>
      <c r="CRP31" s="21"/>
      <c r="CRQ31" s="21"/>
      <c r="CRR31" s="21"/>
      <c r="CRS31" s="21"/>
      <c r="CRT31" s="21"/>
      <c r="CRU31" s="21"/>
      <c r="CRV31" s="21"/>
      <c r="CRW31" s="21"/>
      <c r="CRX31" s="21"/>
      <c r="CRY31" s="21"/>
      <c r="CRZ31" s="21"/>
      <c r="CSA31" s="21"/>
      <c r="CSB31" s="21"/>
      <c r="CSC31" s="21"/>
      <c r="CSD31" s="21"/>
      <c r="CSE31" s="21"/>
      <c r="CSF31" s="21"/>
      <c r="CSG31" s="21"/>
      <c r="CSH31" s="21"/>
      <c r="CSI31" s="21"/>
      <c r="CSJ31" s="21"/>
      <c r="CSK31" s="21"/>
      <c r="CSL31" s="21"/>
      <c r="CSM31" s="21"/>
      <c r="CSN31" s="21"/>
      <c r="CSO31" s="21"/>
      <c r="CSP31" s="21"/>
      <c r="CSQ31" s="21"/>
      <c r="CSR31" s="21"/>
      <c r="CSS31" s="21"/>
      <c r="CST31" s="21"/>
      <c r="CSU31" s="21"/>
      <c r="CSV31" s="21"/>
      <c r="CSW31" s="21"/>
      <c r="CSX31" s="21"/>
      <c r="CSY31" s="21"/>
      <c r="CSZ31" s="21"/>
      <c r="CTA31" s="21"/>
      <c r="CTB31" s="21"/>
      <c r="CTC31" s="21"/>
      <c r="CTD31" s="21"/>
      <c r="CTE31" s="21"/>
      <c r="CTF31" s="21"/>
      <c r="CTG31" s="21"/>
      <c r="CTH31" s="21"/>
      <c r="CTI31" s="21"/>
      <c r="CTJ31" s="21"/>
      <c r="CTK31" s="21"/>
      <c r="CTL31" s="21"/>
      <c r="CTM31" s="21"/>
      <c r="CTN31" s="21"/>
      <c r="CTO31" s="21"/>
      <c r="CTP31" s="21"/>
      <c r="CTQ31" s="21"/>
      <c r="CTR31" s="21"/>
      <c r="CTS31" s="21"/>
      <c r="CTT31" s="21"/>
      <c r="CTU31" s="21"/>
      <c r="CTV31" s="21"/>
      <c r="CTW31" s="21"/>
      <c r="CTX31" s="21"/>
      <c r="CTY31" s="21"/>
      <c r="CTZ31" s="21"/>
      <c r="CUA31" s="21"/>
      <c r="CUB31" s="21"/>
      <c r="CUC31" s="21"/>
      <c r="CUD31" s="21"/>
      <c r="CUE31" s="21"/>
      <c r="CUF31" s="21"/>
      <c r="CUG31" s="21"/>
      <c r="CUH31" s="21"/>
      <c r="CUI31" s="21"/>
      <c r="CUJ31" s="21"/>
      <c r="CUK31" s="21"/>
      <c r="CUL31" s="21"/>
      <c r="CUM31" s="21"/>
      <c r="CUN31" s="21"/>
      <c r="CUO31" s="21"/>
      <c r="CUP31" s="21"/>
      <c r="CUQ31" s="21"/>
      <c r="CUR31" s="21"/>
      <c r="CUS31" s="21"/>
      <c r="CUT31" s="21"/>
      <c r="CUU31" s="21"/>
      <c r="CUV31" s="21"/>
      <c r="CUW31" s="21"/>
      <c r="CUX31" s="21"/>
      <c r="CUY31" s="21"/>
      <c r="CUZ31" s="21"/>
      <c r="CVA31" s="21"/>
      <c r="CVB31" s="21"/>
      <c r="CVC31" s="21"/>
      <c r="CVD31" s="21"/>
      <c r="CVE31" s="21"/>
      <c r="CVF31" s="21"/>
      <c r="CVG31" s="21"/>
      <c r="CVH31" s="21"/>
      <c r="CVI31" s="21"/>
      <c r="CVJ31" s="21"/>
      <c r="CVK31" s="21"/>
      <c r="CVL31" s="21"/>
      <c r="CVM31" s="21"/>
      <c r="CVN31" s="21"/>
      <c r="CVO31" s="21"/>
      <c r="CVP31" s="21"/>
      <c r="CVQ31" s="21"/>
      <c r="CVR31" s="21"/>
      <c r="CVS31" s="21"/>
      <c r="CVT31" s="21"/>
      <c r="CVU31" s="21"/>
      <c r="CVV31" s="21"/>
      <c r="CVW31" s="21"/>
      <c r="CVX31" s="21"/>
      <c r="CVY31" s="21"/>
      <c r="CVZ31" s="21"/>
      <c r="CWA31" s="21"/>
      <c r="CWB31" s="21"/>
      <c r="CWC31" s="21"/>
      <c r="CWD31" s="21"/>
      <c r="CWE31" s="21"/>
      <c r="CWF31" s="21"/>
      <c r="CWG31" s="21"/>
      <c r="CWH31" s="21"/>
      <c r="CWI31" s="21"/>
      <c r="CWJ31" s="21"/>
      <c r="CWK31" s="21"/>
      <c r="CWL31" s="21"/>
      <c r="CWM31" s="21"/>
      <c r="CWN31" s="21"/>
      <c r="CWO31" s="21"/>
      <c r="CWP31" s="21"/>
      <c r="CWQ31" s="21"/>
      <c r="CWR31" s="21"/>
      <c r="CWS31" s="21"/>
      <c r="CWT31" s="21"/>
      <c r="CWU31" s="21"/>
      <c r="CWV31" s="21"/>
      <c r="CWW31" s="21"/>
      <c r="CWX31" s="21"/>
      <c r="CWY31" s="21"/>
      <c r="CWZ31" s="21"/>
      <c r="CXA31" s="21"/>
      <c r="CXB31" s="21"/>
      <c r="CXC31" s="21"/>
      <c r="CXD31" s="21"/>
      <c r="CXE31" s="21"/>
      <c r="CXF31" s="21"/>
      <c r="CXG31" s="21"/>
      <c r="CXH31" s="21"/>
      <c r="CXI31" s="21"/>
      <c r="CXJ31" s="21"/>
      <c r="CXK31" s="21"/>
      <c r="CXL31" s="21"/>
      <c r="CXM31" s="21"/>
      <c r="CXN31" s="21"/>
      <c r="CXO31" s="21"/>
      <c r="CXP31" s="21"/>
      <c r="CXQ31" s="21"/>
      <c r="CXR31" s="21"/>
      <c r="CXS31" s="21"/>
      <c r="CXT31" s="21"/>
      <c r="CXU31" s="21"/>
      <c r="CXV31" s="21"/>
      <c r="CXW31" s="21"/>
      <c r="CXX31" s="21"/>
      <c r="CXY31" s="21"/>
      <c r="CXZ31" s="21"/>
      <c r="CYA31" s="21"/>
      <c r="CYB31" s="21"/>
      <c r="CYC31" s="21"/>
      <c r="CYD31" s="21"/>
      <c r="CYE31" s="21"/>
      <c r="CYF31" s="21"/>
      <c r="CYG31" s="21"/>
      <c r="CYH31" s="21"/>
      <c r="CYI31" s="21"/>
      <c r="CYJ31" s="21"/>
      <c r="CYK31" s="21"/>
      <c r="CYL31" s="21"/>
      <c r="CYM31" s="21"/>
      <c r="CYN31" s="21"/>
      <c r="CYO31" s="21"/>
      <c r="CYP31" s="21"/>
      <c r="CYQ31" s="21"/>
      <c r="CYR31" s="21"/>
      <c r="CYS31" s="21"/>
      <c r="CYT31" s="21"/>
      <c r="CYU31" s="21"/>
      <c r="CYV31" s="21"/>
      <c r="CYW31" s="21"/>
      <c r="CYX31" s="21"/>
      <c r="CYY31" s="21"/>
      <c r="CYZ31" s="21"/>
      <c r="CZA31" s="21"/>
      <c r="CZB31" s="21"/>
      <c r="CZC31" s="21"/>
      <c r="CZD31" s="21"/>
      <c r="CZE31" s="21"/>
      <c r="CZF31" s="21"/>
      <c r="CZG31" s="21"/>
      <c r="CZH31" s="21"/>
      <c r="CZI31" s="21"/>
      <c r="CZJ31" s="21"/>
      <c r="CZK31" s="21"/>
      <c r="CZL31" s="21"/>
      <c r="CZM31" s="21"/>
      <c r="CZN31" s="21"/>
      <c r="CZO31" s="21"/>
      <c r="CZP31" s="21"/>
      <c r="CZQ31" s="21"/>
      <c r="CZR31" s="21"/>
      <c r="CZS31" s="21"/>
      <c r="CZT31" s="21"/>
      <c r="CZU31" s="21"/>
      <c r="CZV31" s="21"/>
      <c r="CZW31" s="21"/>
      <c r="CZX31" s="21"/>
      <c r="CZY31" s="21"/>
      <c r="CZZ31" s="21"/>
      <c r="DAA31" s="21"/>
      <c r="DAB31" s="21"/>
      <c r="DAC31" s="21"/>
      <c r="DAD31" s="21"/>
      <c r="DAE31" s="21"/>
      <c r="DAF31" s="21"/>
      <c r="DAG31" s="21"/>
      <c r="DAH31" s="21"/>
      <c r="DAI31" s="21"/>
      <c r="DAJ31" s="21"/>
      <c r="DAK31" s="21"/>
      <c r="DAL31" s="21"/>
      <c r="DAM31" s="21"/>
      <c r="DAN31" s="21"/>
      <c r="DAO31" s="21"/>
      <c r="DAP31" s="21"/>
      <c r="DAQ31" s="21"/>
      <c r="DAR31" s="21"/>
      <c r="DAS31" s="21"/>
      <c r="DAT31" s="21"/>
      <c r="DAU31" s="21"/>
      <c r="DAV31" s="21"/>
      <c r="DAW31" s="21"/>
      <c r="DAX31" s="21"/>
      <c r="DAY31" s="21"/>
      <c r="DAZ31" s="21"/>
      <c r="DBA31" s="21"/>
      <c r="DBB31" s="21"/>
      <c r="DBC31" s="21"/>
      <c r="DBD31" s="21"/>
      <c r="DBE31" s="21"/>
      <c r="DBF31" s="21"/>
      <c r="DBG31" s="21"/>
      <c r="DBH31" s="21"/>
      <c r="DBI31" s="21"/>
      <c r="DBJ31" s="21"/>
      <c r="DBK31" s="21"/>
      <c r="DBL31" s="21"/>
      <c r="DBM31" s="21"/>
      <c r="DBN31" s="21"/>
      <c r="DBO31" s="21"/>
      <c r="DBP31" s="21"/>
      <c r="DBQ31" s="21"/>
      <c r="DBR31" s="21"/>
      <c r="DBS31" s="21"/>
      <c r="DBT31" s="21"/>
      <c r="DBU31" s="21"/>
      <c r="DBV31" s="21"/>
      <c r="DBW31" s="21"/>
      <c r="DBX31" s="21"/>
      <c r="DBY31" s="21"/>
      <c r="DBZ31" s="21"/>
      <c r="DCA31" s="21"/>
      <c r="DCB31" s="21"/>
      <c r="DCC31" s="21"/>
      <c r="DCD31" s="21"/>
      <c r="DCE31" s="21"/>
      <c r="DCF31" s="21"/>
      <c r="DCG31" s="21"/>
      <c r="DCH31" s="21"/>
      <c r="DCI31" s="21"/>
      <c r="DCJ31" s="21"/>
      <c r="DCK31" s="21"/>
      <c r="DCL31" s="21"/>
      <c r="DCM31" s="21"/>
      <c r="DCN31" s="21"/>
      <c r="DCO31" s="21"/>
      <c r="DCP31" s="21"/>
      <c r="DCQ31" s="21"/>
      <c r="DCR31" s="21"/>
      <c r="DCS31" s="21"/>
      <c r="DCT31" s="21"/>
      <c r="DCU31" s="21"/>
      <c r="DCV31" s="21"/>
      <c r="DCW31" s="21"/>
      <c r="DCX31" s="21"/>
      <c r="DCY31" s="21"/>
      <c r="DCZ31" s="21"/>
      <c r="DDA31" s="21"/>
      <c r="DDB31" s="21"/>
      <c r="DDC31" s="21"/>
      <c r="DDD31" s="21"/>
      <c r="DDE31" s="21"/>
      <c r="DDF31" s="21"/>
      <c r="DDG31" s="21"/>
      <c r="DDH31" s="21"/>
      <c r="DDI31" s="21"/>
      <c r="DDJ31" s="21"/>
      <c r="DDK31" s="21"/>
      <c r="DDL31" s="21"/>
      <c r="DDM31" s="21"/>
      <c r="DDN31" s="21"/>
      <c r="DDO31" s="21"/>
      <c r="DDP31" s="21"/>
      <c r="DDQ31" s="21"/>
      <c r="DDR31" s="21"/>
      <c r="DDS31" s="21"/>
      <c r="DDT31" s="21"/>
      <c r="DDU31" s="21"/>
      <c r="DDV31" s="21"/>
      <c r="DDW31" s="21"/>
      <c r="DDX31" s="21"/>
      <c r="DDY31" s="21"/>
      <c r="DDZ31" s="21"/>
      <c r="DEA31" s="21"/>
      <c r="DEB31" s="21"/>
      <c r="DEC31" s="21"/>
      <c r="DED31" s="21"/>
      <c r="DEE31" s="21"/>
      <c r="DEF31" s="21"/>
      <c r="DEG31" s="21"/>
      <c r="DEH31" s="21"/>
      <c r="DEI31" s="21"/>
      <c r="DEJ31" s="21"/>
      <c r="DEK31" s="21"/>
      <c r="DEL31" s="21"/>
      <c r="DEM31" s="21"/>
      <c r="DEN31" s="21"/>
      <c r="DEO31" s="21"/>
      <c r="DEP31" s="21"/>
      <c r="DEQ31" s="21"/>
      <c r="DER31" s="21"/>
      <c r="DES31" s="21"/>
      <c r="DET31" s="21"/>
      <c r="DEU31" s="21"/>
      <c r="DEV31" s="21"/>
      <c r="DEW31" s="21"/>
      <c r="DEX31" s="21"/>
      <c r="DEY31" s="21"/>
      <c r="DEZ31" s="21"/>
      <c r="DFA31" s="21"/>
      <c r="DFB31" s="21"/>
      <c r="DFC31" s="21"/>
      <c r="DFD31" s="21"/>
      <c r="DFE31" s="21"/>
      <c r="DFF31" s="21"/>
      <c r="DFG31" s="21"/>
      <c r="DFH31" s="21"/>
      <c r="DFI31" s="21"/>
      <c r="DFJ31" s="21"/>
      <c r="DFK31" s="21"/>
      <c r="DFL31" s="21"/>
      <c r="DFM31" s="21"/>
      <c r="DFN31" s="21"/>
      <c r="DFO31" s="21"/>
      <c r="DFP31" s="21"/>
      <c r="DFQ31" s="21"/>
      <c r="DFR31" s="21"/>
      <c r="DFS31" s="21"/>
      <c r="DFT31" s="21"/>
      <c r="DFU31" s="21"/>
      <c r="DFV31" s="21"/>
      <c r="DFW31" s="21"/>
      <c r="DFX31" s="21"/>
      <c r="DFY31" s="21"/>
      <c r="DFZ31" s="21"/>
      <c r="DGA31" s="21"/>
      <c r="DGB31" s="21"/>
      <c r="DGC31" s="21"/>
      <c r="DGD31" s="21"/>
      <c r="DGE31" s="21"/>
      <c r="DGF31" s="21"/>
      <c r="DGG31" s="21"/>
      <c r="DGH31" s="21"/>
      <c r="DGI31" s="21"/>
      <c r="DGJ31" s="21"/>
      <c r="DGK31" s="21"/>
      <c r="DGL31" s="21"/>
      <c r="DGM31" s="21"/>
      <c r="DGN31" s="21"/>
      <c r="DGO31" s="21"/>
      <c r="DGP31" s="21"/>
      <c r="DGQ31" s="21"/>
      <c r="DGR31" s="21"/>
      <c r="DGS31" s="21"/>
      <c r="DGT31" s="21"/>
      <c r="DGU31" s="21"/>
      <c r="DGV31" s="21"/>
      <c r="DGW31" s="21"/>
      <c r="DGX31" s="21"/>
      <c r="DGY31" s="21"/>
      <c r="DGZ31" s="21"/>
      <c r="DHA31" s="21"/>
      <c r="DHB31" s="21"/>
      <c r="DHC31" s="21"/>
      <c r="DHD31" s="21"/>
      <c r="DHE31" s="21"/>
      <c r="DHF31" s="21"/>
      <c r="DHG31" s="21"/>
      <c r="DHH31" s="21"/>
      <c r="DHI31" s="21"/>
      <c r="DHJ31" s="21"/>
      <c r="DHK31" s="21"/>
      <c r="DHL31" s="21"/>
      <c r="DHM31" s="21"/>
      <c r="DHN31" s="21"/>
      <c r="DHO31" s="21"/>
      <c r="DHP31" s="21"/>
      <c r="DHQ31" s="21"/>
      <c r="DHR31" s="21"/>
      <c r="DHS31" s="21"/>
      <c r="DHT31" s="21"/>
      <c r="DHU31" s="21"/>
      <c r="DHV31" s="21"/>
      <c r="DHW31" s="21"/>
      <c r="DHX31" s="21"/>
      <c r="DHY31" s="21"/>
      <c r="DHZ31" s="21"/>
      <c r="DIA31" s="21"/>
      <c r="DIB31" s="21"/>
      <c r="DIC31" s="21"/>
      <c r="DID31" s="21"/>
      <c r="DIE31" s="21"/>
      <c r="DIF31" s="21"/>
      <c r="DIG31" s="21"/>
      <c r="DIH31" s="21"/>
      <c r="DII31" s="21"/>
      <c r="DIJ31" s="21"/>
      <c r="DIK31" s="21"/>
      <c r="DIL31" s="21"/>
      <c r="DIM31" s="21"/>
      <c r="DIN31" s="21"/>
      <c r="DIO31" s="21"/>
      <c r="DIP31" s="21"/>
      <c r="DIQ31" s="21"/>
      <c r="DIR31" s="21"/>
      <c r="DIS31" s="21"/>
      <c r="DIT31" s="21"/>
      <c r="DIU31" s="21"/>
      <c r="DIV31" s="21"/>
      <c r="DIW31" s="21"/>
      <c r="DIX31" s="21"/>
      <c r="DIY31" s="21"/>
      <c r="DIZ31" s="21"/>
      <c r="DJA31" s="21"/>
      <c r="DJB31" s="21"/>
      <c r="DJC31" s="21"/>
      <c r="DJD31" s="21"/>
      <c r="DJE31" s="21"/>
      <c r="DJF31" s="21"/>
      <c r="DJG31" s="21"/>
      <c r="DJH31" s="21"/>
      <c r="DJI31" s="21"/>
      <c r="DJJ31" s="21"/>
      <c r="DJK31" s="21"/>
      <c r="DJL31" s="21"/>
      <c r="DJM31" s="21"/>
      <c r="DJN31" s="21"/>
      <c r="DJO31" s="21"/>
      <c r="DJP31" s="21"/>
      <c r="DJQ31" s="21"/>
      <c r="DJR31" s="21"/>
      <c r="DJS31" s="21"/>
      <c r="DJT31" s="21"/>
      <c r="DJU31" s="21"/>
      <c r="DJV31" s="21"/>
      <c r="DJW31" s="21"/>
      <c r="DJX31" s="21"/>
      <c r="DJY31" s="21"/>
      <c r="DJZ31" s="21"/>
      <c r="DKA31" s="21"/>
      <c r="DKB31" s="21"/>
      <c r="DKC31" s="21"/>
      <c r="DKD31" s="21"/>
      <c r="DKE31" s="21"/>
      <c r="DKF31" s="21"/>
      <c r="DKG31" s="21"/>
      <c r="DKH31" s="21"/>
      <c r="DKI31" s="21"/>
      <c r="DKJ31" s="21"/>
      <c r="DKK31" s="21"/>
      <c r="DKL31" s="21"/>
      <c r="DKM31" s="21"/>
      <c r="DKN31" s="21"/>
      <c r="DKO31" s="21"/>
      <c r="DKP31" s="21"/>
      <c r="DKQ31" s="21"/>
      <c r="DKR31" s="21"/>
      <c r="DKS31" s="21"/>
      <c r="DKT31" s="21"/>
      <c r="DKU31" s="21"/>
      <c r="DKV31" s="21"/>
      <c r="DKW31" s="21"/>
      <c r="DKX31" s="21"/>
      <c r="DKY31" s="21"/>
      <c r="DKZ31" s="21"/>
      <c r="DLA31" s="21"/>
      <c r="DLB31" s="21"/>
      <c r="DLC31" s="21"/>
      <c r="DLD31" s="21"/>
      <c r="DLE31" s="21"/>
      <c r="DLF31" s="21"/>
      <c r="DLG31" s="21"/>
      <c r="DLH31" s="21"/>
      <c r="DLI31" s="21"/>
      <c r="DLJ31" s="21"/>
      <c r="DLK31" s="21"/>
      <c r="DLL31" s="21"/>
      <c r="DLM31" s="21"/>
      <c r="DLN31" s="21"/>
      <c r="DLO31" s="21"/>
      <c r="DLP31" s="21"/>
      <c r="DLQ31" s="21"/>
      <c r="DLR31" s="21"/>
      <c r="DLS31" s="21"/>
      <c r="DLT31" s="21"/>
      <c r="DLU31" s="21"/>
      <c r="DLV31" s="21"/>
      <c r="DLW31" s="21"/>
      <c r="DLX31" s="21"/>
      <c r="DLY31" s="21"/>
      <c r="DLZ31" s="21"/>
      <c r="DMA31" s="21"/>
      <c r="DMB31" s="21"/>
      <c r="DMC31" s="21"/>
      <c r="DMD31" s="21"/>
      <c r="DME31" s="21"/>
      <c r="DMF31" s="21"/>
      <c r="DMG31" s="21"/>
      <c r="DMH31" s="21"/>
      <c r="DMI31" s="21"/>
      <c r="DMJ31" s="21"/>
      <c r="DMK31" s="21"/>
      <c r="DML31" s="21"/>
      <c r="DMM31" s="21"/>
      <c r="DMN31" s="21"/>
      <c r="DMO31" s="21"/>
      <c r="DMP31" s="21"/>
      <c r="DMQ31" s="21"/>
      <c r="DMR31" s="21"/>
      <c r="DMS31" s="21"/>
      <c r="DMT31" s="21"/>
      <c r="DMU31" s="21"/>
      <c r="DMV31" s="21"/>
      <c r="DMW31" s="21"/>
      <c r="DMX31" s="21"/>
      <c r="DMY31" s="21"/>
      <c r="DMZ31" s="21"/>
      <c r="DNA31" s="21"/>
      <c r="DNB31" s="21"/>
      <c r="DNC31" s="21"/>
      <c r="DND31" s="21"/>
      <c r="DNE31" s="21"/>
      <c r="DNF31" s="21"/>
      <c r="DNG31" s="21"/>
      <c r="DNH31" s="21"/>
      <c r="DNI31" s="21"/>
      <c r="DNJ31" s="21"/>
      <c r="DNK31" s="21"/>
      <c r="DNL31" s="21"/>
      <c r="DNM31" s="21"/>
      <c r="DNN31" s="21"/>
      <c r="DNO31" s="21"/>
      <c r="DNP31" s="21"/>
      <c r="DNQ31" s="21"/>
      <c r="DNR31" s="21"/>
      <c r="DNS31" s="21"/>
      <c r="DNT31" s="21"/>
      <c r="DNU31" s="21"/>
      <c r="DNV31" s="21"/>
      <c r="DNW31" s="21"/>
      <c r="DNX31" s="21"/>
      <c r="DNY31" s="21"/>
      <c r="DNZ31" s="21"/>
      <c r="DOA31" s="21"/>
      <c r="DOB31" s="21"/>
      <c r="DOC31" s="21"/>
      <c r="DOD31" s="21"/>
      <c r="DOE31" s="21"/>
      <c r="DOF31" s="21"/>
      <c r="DOG31" s="21"/>
      <c r="DOH31" s="21"/>
      <c r="DOI31" s="21"/>
      <c r="DOJ31" s="21"/>
      <c r="DOK31" s="21"/>
      <c r="DOL31" s="21"/>
      <c r="DOM31" s="21"/>
      <c r="DON31" s="21"/>
      <c r="DOO31" s="21"/>
      <c r="DOP31" s="21"/>
      <c r="DOQ31" s="21"/>
      <c r="DOR31" s="21"/>
      <c r="DOS31" s="21"/>
      <c r="DOT31" s="21"/>
      <c r="DOU31" s="21"/>
      <c r="DOV31" s="21"/>
      <c r="DOW31" s="21"/>
      <c r="DOX31" s="21"/>
      <c r="DOY31" s="21"/>
      <c r="DOZ31" s="21"/>
      <c r="DPA31" s="21"/>
      <c r="DPB31" s="21"/>
      <c r="DPC31" s="21"/>
      <c r="DPD31" s="21"/>
      <c r="DPE31" s="21"/>
      <c r="DPF31" s="21"/>
      <c r="DPG31" s="21"/>
      <c r="DPH31" s="21"/>
      <c r="DPI31" s="21"/>
      <c r="DPJ31" s="21"/>
      <c r="DPK31" s="21"/>
      <c r="DPL31" s="21"/>
      <c r="DPM31" s="21"/>
      <c r="DPN31" s="21"/>
      <c r="DPO31" s="21"/>
      <c r="DPP31" s="21"/>
      <c r="DPQ31" s="21"/>
      <c r="DPR31" s="21"/>
      <c r="DPS31" s="21"/>
      <c r="DPT31" s="21"/>
      <c r="DPU31" s="21"/>
      <c r="DPV31" s="21"/>
      <c r="DPW31" s="21"/>
      <c r="DPX31" s="21"/>
      <c r="DPY31" s="21"/>
      <c r="DPZ31" s="21"/>
      <c r="DQA31" s="21"/>
      <c r="DQB31" s="21"/>
      <c r="DQC31" s="21"/>
      <c r="DQD31" s="21"/>
      <c r="DQE31" s="21"/>
      <c r="DQF31" s="21"/>
      <c r="DQG31" s="21"/>
      <c r="DQH31" s="21"/>
      <c r="DQI31" s="21"/>
      <c r="DQJ31" s="21"/>
      <c r="DQK31" s="21"/>
      <c r="DQL31" s="21"/>
      <c r="DQM31" s="21"/>
      <c r="DQN31" s="21"/>
      <c r="DQO31" s="21"/>
      <c r="DQP31" s="21"/>
      <c r="DQQ31" s="21"/>
      <c r="DQR31" s="21"/>
      <c r="DQS31" s="21"/>
      <c r="DQT31" s="21"/>
      <c r="DQU31" s="21"/>
      <c r="DQV31" s="21"/>
      <c r="DQW31" s="21"/>
      <c r="DQX31" s="21"/>
      <c r="DQY31" s="21"/>
      <c r="DQZ31" s="21"/>
      <c r="DRA31" s="21"/>
      <c r="DRB31" s="21"/>
      <c r="DRC31" s="21"/>
      <c r="DRD31" s="21"/>
      <c r="DRE31" s="21"/>
      <c r="DRF31" s="21"/>
      <c r="DRG31" s="21"/>
      <c r="DRH31" s="21"/>
      <c r="DRI31" s="21"/>
      <c r="DRJ31" s="21"/>
      <c r="DRK31" s="21"/>
      <c r="DRL31" s="21"/>
      <c r="DRM31" s="21"/>
      <c r="DRN31" s="21"/>
      <c r="DRO31" s="21"/>
      <c r="DRP31" s="21"/>
      <c r="DRQ31" s="21"/>
      <c r="DRR31" s="21"/>
      <c r="DRS31" s="21"/>
      <c r="DRT31" s="21"/>
      <c r="DRU31" s="21"/>
      <c r="DRV31" s="21"/>
      <c r="DRW31" s="21"/>
      <c r="DRX31" s="21"/>
      <c r="DRY31" s="21"/>
      <c r="DRZ31" s="21"/>
      <c r="DSA31" s="21"/>
      <c r="DSB31" s="21"/>
      <c r="DSC31" s="21"/>
      <c r="DSD31" s="21"/>
      <c r="DSE31" s="21"/>
      <c r="DSF31" s="21"/>
      <c r="DSG31" s="21"/>
      <c r="DSH31" s="21"/>
      <c r="DSI31" s="21"/>
      <c r="DSJ31" s="21"/>
      <c r="DSK31" s="21"/>
      <c r="DSL31" s="21"/>
      <c r="DSM31" s="21"/>
      <c r="DSN31" s="21"/>
      <c r="DSO31" s="21"/>
      <c r="DSP31" s="21"/>
      <c r="DSQ31" s="21"/>
      <c r="DSR31" s="21"/>
      <c r="DSS31" s="21"/>
      <c r="DST31" s="21"/>
      <c r="DSU31" s="21"/>
      <c r="DSV31" s="21"/>
      <c r="DSW31" s="21"/>
      <c r="DSX31" s="21"/>
      <c r="DSY31" s="21"/>
      <c r="DSZ31" s="21"/>
      <c r="DTA31" s="21"/>
      <c r="DTB31" s="21"/>
      <c r="DTC31" s="21"/>
      <c r="DTD31" s="21"/>
      <c r="DTE31" s="21"/>
      <c r="DTF31" s="21"/>
      <c r="DTG31" s="21"/>
      <c r="DTH31" s="21"/>
      <c r="DTI31" s="21"/>
      <c r="DTJ31" s="21"/>
      <c r="DTK31" s="21"/>
      <c r="DTL31" s="21"/>
      <c r="DTM31" s="21"/>
      <c r="DTN31" s="21"/>
      <c r="DTO31" s="21"/>
      <c r="DTP31" s="21"/>
      <c r="DTQ31" s="21"/>
      <c r="DTR31" s="21"/>
      <c r="DTS31" s="21"/>
      <c r="DTT31" s="21"/>
      <c r="DTU31" s="21"/>
      <c r="DTV31" s="21"/>
      <c r="DTW31" s="21"/>
      <c r="DTX31" s="21"/>
      <c r="DTY31" s="21"/>
      <c r="DTZ31" s="21"/>
      <c r="DUA31" s="21"/>
      <c r="DUB31" s="21"/>
      <c r="DUC31" s="21"/>
      <c r="DUD31" s="21"/>
      <c r="DUE31" s="21"/>
      <c r="DUF31" s="21"/>
      <c r="DUG31" s="21"/>
      <c r="DUH31" s="21"/>
      <c r="DUI31" s="21"/>
      <c r="DUJ31" s="21"/>
      <c r="DUK31" s="21"/>
      <c r="DUL31" s="21"/>
      <c r="DUM31" s="21"/>
      <c r="DUN31" s="21"/>
      <c r="DUO31" s="21"/>
      <c r="DUP31" s="21"/>
      <c r="DUQ31" s="21"/>
      <c r="DUR31" s="21"/>
      <c r="DUS31" s="21"/>
      <c r="DUT31" s="21"/>
      <c r="DUU31" s="21"/>
      <c r="DUV31" s="21"/>
      <c r="DUW31" s="21"/>
      <c r="DUX31" s="21"/>
      <c r="DUY31" s="21"/>
      <c r="DUZ31" s="21"/>
      <c r="DVA31" s="21"/>
      <c r="DVB31" s="21"/>
      <c r="DVC31" s="21"/>
      <c r="DVD31" s="21"/>
      <c r="DVE31" s="21"/>
      <c r="DVF31" s="21"/>
      <c r="DVG31" s="21"/>
      <c r="DVH31" s="21"/>
      <c r="DVI31" s="21"/>
      <c r="DVJ31" s="21"/>
      <c r="DVK31" s="21"/>
      <c r="DVL31" s="21"/>
      <c r="DVM31" s="21"/>
      <c r="DVN31" s="21"/>
      <c r="DVO31" s="21"/>
      <c r="DVP31" s="21"/>
      <c r="DVQ31" s="21"/>
      <c r="DVR31" s="21"/>
      <c r="DVS31" s="21"/>
      <c r="DVT31" s="21"/>
      <c r="DVU31" s="21"/>
      <c r="DVV31" s="21"/>
      <c r="DVW31" s="21"/>
      <c r="DVX31" s="21"/>
      <c r="DVY31" s="21"/>
      <c r="DVZ31" s="21"/>
      <c r="DWA31" s="21"/>
      <c r="DWB31" s="21"/>
      <c r="DWC31" s="21"/>
      <c r="DWD31" s="21"/>
      <c r="DWE31" s="21"/>
      <c r="DWF31" s="21"/>
      <c r="DWG31" s="21"/>
      <c r="DWH31" s="21"/>
      <c r="DWI31" s="21"/>
      <c r="DWJ31" s="21"/>
      <c r="DWK31" s="21"/>
      <c r="DWL31" s="21"/>
      <c r="DWM31" s="21"/>
      <c r="DWN31" s="21"/>
      <c r="DWO31" s="21"/>
      <c r="DWP31" s="21"/>
      <c r="DWQ31" s="21"/>
      <c r="DWR31" s="21"/>
      <c r="DWS31" s="21"/>
      <c r="DWT31" s="21"/>
      <c r="DWU31" s="21"/>
      <c r="DWV31" s="21"/>
      <c r="DWW31" s="21"/>
      <c r="DWX31" s="21"/>
      <c r="DWY31" s="21"/>
      <c r="DWZ31" s="21"/>
      <c r="DXA31" s="21"/>
      <c r="DXB31" s="21"/>
      <c r="DXC31" s="21"/>
      <c r="DXD31" s="21"/>
      <c r="DXE31" s="21"/>
      <c r="DXF31" s="21"/>
      <c r="DXG31" s="21"/>
      <c r="DXH31" s="21"/>
      <c r="DXI31" s="21"/>
      <c r="DXJ31" s="21"/>
      <c r="DXK31" s="21"/>
      <c r="DXL31" s="21"/>
      <c r="DXM31" s="21"/>
      <c r="DXN31" s="21"/>
      <c r="DXO31" s="21"/>
      <c r="DXP31" s="21"/>
      <c r="DXQ31" s="21"/>
      <c r="DXR31" s="21"/>
      <c r="DXS31" s="21"/>
      <c r="DXT31" s="21"/>
      <c r="DXU31" s="21"/>
      <c r="DXV31" s="21"/>
      <c r="DXW31" s="21"/>
      <c r="DXX31" s="21"/>
      <c r="DXY31" s="21"/>
      <c r="DXZ31" s="21"/>
      <c r="DYA31" s="21"/>
      <c r="DYB31" s="21"/>
      <c r="DYC31" s="21"/>
      <c r="DYD31" s="21"/>
      <c r="DYE31" s="21"/>
      <c r="DYF31" s="21"/>
      <c r="DYG31" s="21"/>
      <c r="DYH31" s="21"/>
      <c r="DYI31" s="21"/>
      <c r="DYJ31" s="21"/>
      <c r="DYK31" s="21"/>
      <c r="DYL31" s="21"/>
      <c r="DYM31" s="21"/>
      <c r="DYN31" s="21"/>
      <c r="DYO31" s="21"/>
      <c r="DYP31" s="21"/>
      <c r="DYQ31" s="21"/>
      <c r="DYR31" s="21"/>
      <c r="DYS31" s="21"/>
      <c r="DYT31" s="21"/>
      <c r="DYU31" s="21"/>
      <c r="DYV31" s="21"/>
      <c r="DYW31" s="21"/>
      <c r="DYX31" s="21"/>
      <c r="DYY31" s="21"/>
      <c r="DYZ31" s="21"/>
      <c r="DZA31" s="21"/>
      <c r="DZB31" s="21"/>
      <c r="DZC31" s="21"/>
      <c r="DZD31" s="21"/>
      <c r="DZE31" s="21"/>
      <c r="DZF31" s="21"/>
      <c r="DZG31" s="21"/>
      <c r="DZH31" s="21"/>
      <c r="DZI31" s="21"/>
      <c r="DZJ31" s="21"/>
      <c r="DZK31" s="21"/>
      <c r="DZL31" s="21"/>
      <c r="DZM31" s="21"/>
      <c r="DZN31" s="21"/>
      <c r="DZO31" s="21"/>
      <c r="DZP31" s="21"/>
      <c r="DZQ31" s="21"/>
      <c r="DZR31" s="21"/>
      <c r="DZS31" s="21"/>
      <c r="DZT31" s="21"/>
      <c r="DZU31" s="21"/>
      <c r="DZV31" s="21"/>
      <c r="DZW31" s="21"/>
      <c r="DZX31" s="21"/>
      <c r="DZY31" s="21"/>
      <c r="DZZ31" s="21"/>
      <c r="EAA31" s="21"/>
      <c r="EAB31" s="21"/>
      <c r="EAC31" s="21"/>
      <c r="EAD31" s="21"/>
      <c r="EAE31" s="21"/>
      <c r="EAF31" s="21"/>
      <c r="EAG31" s="21"/>
      <c r="EAH31" s="21"/>
      <c r="EAI31" s="21"/>
      <c r="EAJ31" s="21"/>
      <c r="EAK31" s="21"/>
      <c r="EAL31" s="21"/>
      <c r="EAM31" s="21"/>
      <c r="EAN31" s="21"/>
      <c r="EAO31" s="21"/>
      <c r="EAP31" s="21"/>
      <c r="EAQ31" s="21"/>
      <c r="EAR31" s="21"/>
      <c r="EAS31" s="21"/>
      <c r="EAT31" s="21"/>
      <c r="EAU31" s="21"/>
      <c r="EAV31" s="21"/>
      <c r="EAW31" s="21"/>
      <c r="EAX31" s="21"/>
      <c r="EAY31" s="21"/>
      <c r="EAZ31" s="21"/>
      <c r="EBA31" s="21"/>
      <c r="EBB31" s="21"/>
      <c r="EBC31" s="21"/>
      <c r="EBD31" s="21"/>
      <c r="EBE31" s="21"/>
      <c r="EBF31" s="21"/>
      <c r="EBG31" s="21"/>
      <c r="EBH31" s="21"/>
      <c r="EBI31" s="21"/>
      <c r="EBJ31" s="21"/>
      <c r="EBK31" s="21"/>
      <c r="EBL31" s="21"/>
      <c r="EBM31" s="21"/>
      <c r="EBN31" s="21"/>
      <c r="EBO31" s="21"/>
      <c r="EBP31" s="21"/>
      <c r="EBQ31" s="21"/>
      <c r="EBR31" s="21"/>
      <c r="EBS31" s="21"/>
      <c r="EBT31" s="21"/>
      <c r="EBU31" s="21"/>
      <c r="EBV31" s="21"/>
      <c r="EBW31" s="21"/>
      <c r="EBX31" s="21"/>
      <c r="EBY31" s="21"/>
      <c r="EBZ31" s="21"/>
      <c r="ECA31" s="21"/>
      <c r="ECB31" s="21"/>
      <c r="ECC31" s="21"/>
      <c r="ECD31" s="21"/>
      <c r="ECE31" s="21"/>
      <c r="ECF31" s="21"/>
      <c r="ECG31" s="21"/>
      <c r="ECH31" s="21"/>
      <c r="ECI31" s="21"/>
      <c r="ECJ31" s="21"/>
      <c r="ECK31" s="21"/>
      <c r="ECL31" s="21"/>
      <c r="ECM31" s="21"/>
      <c r="ECN31" s="21"/>
      <c r="ECO31" s="21"/>
      <c r="ECP31" s="21"/>
      <c r="ECQ31" s="21"/>
      <c r="ECR31" s="21"/>
      <c r="ECS31" s="21"/>
      <c r="ECT31" s="21"/>
      <c r="ECU31" s="21"/>
      <c r="ECV31" s="21"/>
      <c r="ECW31" s="21"/>
      <c r="ECX31" s="21"/>
      <c r="ECY31" s="21"/>
      <c r="ECZ31" s="21"/>
      <c r="EDA31" s="21"/>
      <c r="EDB31" s="21"/>
      <c r="EDC31" s="21"/>
      <c r="EDD31" s="21"/>
      <c r="EDE31" s="21"/>
      <c r="EDF31" s="21"/>
      <c r="EDG31" s="21"/>
      <c r="EDH31" s="21"/>
      <c r="EDI31" s="21"/>
      <c r="EDJ31" s="21"/>
      <c r="EDK31" s="21"/>
      <c r="EDL31" s="21"/>
      <c r="EDM31" s="21"/>
      <c r="EDN31" s="21"/>
      <c r="EDO31" s="21"/>
      <c r="EDP31" s="21"/>
      <c r="EDQ31" s="21"/>
      <c r="EDR31" s="21"/>
      <c r="EDS31" s="21"/>
      <c r="EDT31" s="21"/>
      <c r="EDU31" s="21"/>
      <c r="EDV31" s="21"/>
      <c r="EDW31" s="21"/>
      <c r="EDX31" s="21"/>
      <c r="EDY31" s="21"/>
      <c r="EDZ31" s="21"/>
      <c r="EEA31" s="21"/>
      <c r="EEB31" s="21"/>
      <c r="EEC31" s="21"/>
      <c r="EED31" s="21"/>
      <c r="EEE31" s="21"/>
      <c r="EEF31" s="21"/>
      <c r="EEG31" s="21"/>
      <c r="EEH31" s="21"/>
      <c r="EEI31" s="21"/>
      <c r="EEJ31" s="21"/>
      <c r="EEK31" s="21"/>
      <c r="EEL31" s="21"/>
      <c r="EEM31" s="21"/>
      <c r="EEN31" s="21"/>
      <c r="EEO31" s="21"/>
      <c r="EEP31" s="21"/>
      <c r="EEQ31" s="21"/>
      <c r="EER31" s="21"/>
      <c r="EES31" s="21"/>
      <c r="EET31" s="21"/>
      <c r="EEU31" s="21"/>
      <c r="EEV31" s="21"/>
      <c r="EEW31" s="21"/>
      <c r="EEX31" s="21"/>
      <c r="EEY31" s="21"/>
      <c r="EEZ31" s="21"/>
      <c r="EFA31" s="21"/>
      <c r="EFB31" s="21"/>
      <c r="EFC31" s="21"/>
      <c r="EFD31" s="21"/>
      <c r="EFE31" s="21"/>
      <c r="EFF31" s="21"/>
      <c r="EFG31" s="21"/>
      <c r="EFH31" s="21"/>
      <c r="EFI31" s="21"/>
      <c r="EFJ31" s="21"/>
      <c r="EFK31" s="21"/>
      <c r="EFL31" s="21"/>
      <c r="EFM31" s="21"/>
      <c r="EFN31" s="21"/>
      <c r="EFO31" s="21"/>
      <c r="EFP31" s="21"/>
      <c r="EFQ31" s="21"/>
      <c r="EFR31" s="21"/>
      <c r="EFS31" s="21"/>
      <c r="EFT31" s="21"/>
      <c r="EFU31" s="21"/>
      <c r="EFV31" s="21"/>
      <c r="EFW31" s="21"/>
      <c r="EFX31" s="21"/>
      <c r="EFY31" s="21"/>
      <c r="EFZ31" s="21"/>
      <c r="EGA31" s="21"/>
      <c r="EGB31" s="21"/>
      <c r="EGC31" s="21"/>
      <c r="EGD31" s="21"/>
      <c r="EGE31" s="21"/>
      <c r="EGF31" s="21"/>
      <c r="EGG31" s="21"/>
      <c r="EGH31" s="21"/>
      <c r="EGI31" s="21"/>
      <c r="EGJ31" s="21"/>
      <c r="EGK31" s="21"/>
      <c r="EGL31" s="21"/>
      <c r="EGM31" s="21"/>
      <c r="EGN31" s="21"/>
      <c r="EGO31" s="21"/>
      <c r="EGP31" s="21"/>
      <c r="EGQ31" s="21"/>
      <c r="EGR31" s="21"/>
      <c r="EGS31" s="21"/>
      <c r="EGT31" s="21"/>
      <c r="EGU31" s="21"/>
      <c r="EGV31" s="21"/>
      <c r="EGW31" s="21"/>
      <c r="EGX31" s="21"/>
      <c r="EGY31" s="21"/>
      <c r="EGZ31" s="21"/>
      <c r="EHA31" s="21"/>
      <c r="EHB31" s="21"/>
      <c r="EHC31" s="21"/>
      <c r="EHD31" s="21"/>
      <c r="EHE31" s="21"/>
      <c r="EHF31" s="21"/>
      <c r="EHG31" s="21"/>
      <c r="EHH31" s="21"/>
      <c r="EHI31" s="21"/>
      <c r="EHJ31" s="21"/>
      <c r="EHK31" s="21"/>
      <c r="EHL31" s="21"/>
      <c r="EHM31" s="21"/>
      <c r="EHN31" s="21"/>
      <c r="EHO31" s="21"/>
      <c r="EHP31" s="21"/>
      <c r="EHQ31" s="21"/>
      <c r="EHR31" s="21"/>
      <c r="EHS31" s="21"/>
      <c r="EHT31" s="21"/>
      <c r="EHU31" s="21"/>
      <c r="EHV31" s="21"/>
      <c r="EHW31" s="21"/>
      <c r="EHX31" s="21"/>
      <c r="EHY31" s="21"/>
      <c r="EHZ31" s="21"/>
      <c r="EIA31" s="21"/>
      <c r="EIB31" s="21"/>
      <c r="EIC31" s="21"/>
      <c r="EID31" s="21"/>
      <c r="EIE31" s="21"/>
      <c r="EIF31" s="21"/>
      <c r="EIG31" s="21"/>
      <c r="EIH31" s="21"/>
      <c r="EII31" s="21"/>
      <c r="EIJ31" s="21"/>
      <c r="EIK31" s="21"/>
      <c r="EIL31" s="21"/>
      <c r="EIM31" s="21"/>
      <c r="EIN31" s="21"/>
      <c r="EIO31" s="21"/>
      <c r="EIP31" s="21"/>
      <c r="EIQ31" s="21"/>
      <c r="EIR31" s="21"/>
      <c r="EIS31" s="21"/>
      <c r="EIT31" s="21"/>
      <c r="EIU31" s="21"/>
      <c r="EIV31" s="21"/>
      <c r="EIW31" s="21"/>
      <c r="EIX31" s="21"/>
      <c r="EIY31" s="21"/>
      <c r="EIZ31" s="21"/>
      <c r="EJA31" s="21"/>
      <c r="EJB31" s="21"/>
      <c r="EJC31" s="21"/>
      <c r="EJD31" s="21"/>
      <c r="EJE31" s="21"/>
      <c r="EJF31" s="21"/>
      <c r="EJG31" s="21"/>
      <c r="EJH31" s="21"/>
      <c r="EJI31" s="21"/>
      <c r="EJJ31" s="21"/>
      <c r="EJK31" s="21"/>
      <c r="EJL31" s="21"/>
      <c r="EJM31" s="21"/>
      <c r="EJN31" s="21"/>
      <c r="EJO31" s="21"/>
      <c r="EJP31" s="21"/>
      <c r="EJQ31" s="21"/>
      <c r="EJR31" s="21"/>
      <c r="EJS31" s="21"/>
      <c r="EJT31" s="21"/>
      <c r="EJU31" s="21"/>
      <c r="EJV31" s="21"/>
      <c r="EJW31" s="21"/>
      <c r="EJX31" s="21"/>
      <c r="EJY31" s="21"/>
      <c r="EJZ31" s="21"/>
      <c r="EKA31" s="21"/>
      <c r="EKB31" s="21"/>
      <c r="EKC31" s="21"/>
      <c r="EKD31" s="21"/>
      <c r="EKE31" s="21"/>
      <c r="EKF31" s="21"/>
      <c r="EKG31" s="21"/>
      <c r="EKH31" s="21"/>
      <c r="EKI31" s="21"/>
      <c r="EKJ31" s="21"/>
      <c r="EKK31" s="21"/>
      <c r="EKL31" s="21"/>
      <c r="EKM31" s="21"/>
      <c r="EKN31" s="21"/>
      <c r="EKO31" s="21"/>
      <c r="EKP31" s="21"/>
      <c r="EKQ31" s="21"/>
      <c r="EKR31" s="21"/>
      <c r="EKS31" s="21"/>
      <c r="EKT31" s="21"/>
      <c r="EKU31" s="21"/>
      <c r="EKV31" s="21"/>
      <c r="EKW31" s="21"/>
      <c r="EKX31" s="21"/>
      <c r="EKY31" s="21"/>
      <c r="EKZ31" s="21"/>
      <c r="ELA31" s="21"/>
      <c r="ELB31" s="21"/>
      <c r="ELC31" s="21"/>
      <c r="ELD31" s="21"/>
      <c r="ELE31" s="21"/>
      <c r="ELF31" s="21"/>
      <c r="ELG31" s="21"/>
      <c r="ELH31" s="21"/>
      <c r="ELI31" s="21"/>
      <c r="ELJ31" s="21"/>
      <c r="ELK31" s="21"/>
      <c r="ELL31" s="21"/>
      <c r="ELM31" s="21"/>
      <c r="ELN31" s="21"/>
      <c r="ELO31" s="21"/>
      <c r="ELP31" s="21"/>
      <c r="ELQ31" s="21"/>
      <c r="ELR31" s="21"/>
      <c r="ELS31" s="21"/>
      <c r="ELT31" s="21"/>
      <c r="ELU31" s="21"/>
      <c r="ELV31" s="21"/>
      <c r="ELW31" s="21"/>
      <c r="ELX31" s="21"/>
      <c r="ELY31" s="21"/>
      <c r="ELZ31" s="21"/>
      <c r="EMA31" s="21"/>
      <c r="EMB31" s="21"/>
      <c r="EMC31" s="21"/>
      <c r="EMD31" s="21"/>
      <c r="EME31" s="21"/>
      <c r="EMF31" s="21"/>
      <c r="EMG31" s="21"/>
      <c r="EMH31" s="21"/>
      <c r="EMI31" s="21"/>
      <c r="EMJ31" s="21"/>
      <c r="EMK31" s="21"/>
      <c r="EML31" s="21"/>
      <c r="EMM31" s="21"/>
      <c r="EMN31" s="21"/>
      <c r="EMO31" s="21"/>
      <c r="EMP31" s="21"/>
      <c r="EMQ31" s="21"/>
      <c r="EMR31" s="21"/>
      <c r="EMS31" s="21"/>
      <c r="EMT31" s="21"/>
      <c r="EMU31" s="21"/>
      <c r="EMV31" s="21"/>
      <c r="EMW31" s="21"/>
      <c r="EMX31" s="21"/>
      <c r="EMY31" s="21"/>
      <c r="EMZ31" s="21"/>
      <c r="ENA31" s="21"/>
      <c r="ENB31" s="21"/>
      <c r="ENC31" s="21"/>
      <c r="END31" s="21"/>
      <c r="ENE31" s="21"/>
      <c r="ENF31" s="21"/>
      <c r="ENG31" s="21"/>
      <c r="ENH31" s="21"/>
      <c r="ENI31" s="21"/>
      <c r="ENJ31" s="21"/>
      <c r="ENK31" s="21"/>
      <c r="ENL31" s="21"/>
      <c r="ENM31" s="21"/>
      <c r="ENN31" s="21"/>
      <c r="ENO31" s="21"/>
      <c r="ENP31" s="21"/>
      <c r="ENQ31" s="21"/>
      <c r="ENR31" s="21"/>
      <c r="ENS31" s="21"/>
      <c r="ENT31" s="21"/>
      <c r="ENU31" s="21"/>
      <c r="ENV31" s="21"/>
      <c r="ENW31" s="21"/>
      <c r="ENX31" s="21"/>
      <c r="ENY31" s="21"/>
      <c r="ENZ31" s="21"/>
      <c r="EOA31" s="21"/>
      <c r="EOB31" s="21"/>
      <c r="EOC31" s="21"/>
      <c r="EOD31" s="21"/>
      <c r="EOE31" s="21"/>
      <c r="EOF31" s="21"/>
      <c r="EOG31" s="21"/>
      <c r="EOH31" s="21"/>
      <c r="EOI31" s="21"/>
      <c r="EOJ31" s="21"/>
      <c r="EOK31" s="21"/>
      <c r="EOL31" s="21"/>
      <c r="EOM31" s="21"/>
      <c r="EON31" s="21"/>
      <c r="EOO31" s="21"/>
      <c r="EOP31" s="21"/>
      <c r="EOQ31" s="21"/>
      <c r="EOR31" s="21"/>
      <c r="EOS31" s="21"/>
      <c r="EOT31" s="21"/>
      <c r="EOU31" s="21"/>
      <c r="EOV31" s="21"/>
      <c r="EOW31" s="21"/>
      <c r="EOX31" s="21"/>
      <c r="EOY31" s="21"/>
      <c r="EOZ31" s="21"/>
      <c r="EPA31" s="21"/>
      <c r="EPB31" s="21"/>
      <c r="EPC31" s="21"/>
      <c r="EPD31" s="21"/>
      <c r="EPE31" s="21"/>
      <c r="EPF31" s="21"/>
      <c r="EPG31" s="21"/>
      <c r="EPH31" s="21"/>
      <c r="EPI31" s="21"/>
      <c r="EPJ31" s="21"/>
      <c r="EPK31" s="21"/>
      <c r="EPL31" s="21"/>
      <c r="EPM31" s="21"/>
      <c r="EPN31" s="21"/>
      <c r="EPO31" s="21"/>
      <c r="EPP31" s="21"/>
      <c r="EPQ31" s="21"/>
      <c r="EPR31" s="21"/>
      <c r="EPS31" s="21"/>
      <c r="EPT31" s="21"/>
      <c r="EPU31" s="21"/>
      <c r="EPV31" s="21"/>
      <c r="EPW31" s="21"/>
      <c r="EPX31" s="21"/>
      <c r="EPY31" s="21"/>
      <c r="EPZ31" s="21"/>
      <c r="EQA31" s="21"/>
      <c r="EQB31" s="21"/>
      <c r="EQC31" s="21"/>
      <c r="EQD31" s="21"/>
      <c r="EQE31" s="21"/>
      <c r="EQF31" s="21"/>
      <c r="EQG31" s="21"/>
      <c r="EQH31" s="21"/>
      <c r="EQI31" s="21"/>
      <c r="EQJ31" s="21"/>
      <c r="EQK31" s="21"/>
      <c r="EQL31" s="21"/>
      <c r="EQM31" s="21"/>
      <c r="EQN31" s="21"/>
      <c r="EQO31" s="21"/>
      <c r="EQP31" s="21"/>
      <c r="EQQ31" s="21"/>
      <c r="EQR31" s="21"/>
      <c r="EQS31" s="21"/>
      <c r="EQT31" s="21"/>
      <c r="EQU31" s="21"/>
      <c r="EQV31" s="21"/>
      <c r="EQW31" s="21"/>
      <c r="EQX31" s="21"/>
      <c r="EQY31" s="21"/>
      <c r="EQZ31" s="21"/>
      <c r="ERA31" s="21"/>
      <c r="ERB31" s="21"/>
      <c r="ERC31" s="21"/>
      <c r="ERD31" s="21"/>
      <c r="ERE31" s="21"/>
      <c r="ERF31" s="21"/>
      <c r="ERG31" s="21"/>
      <c r="ERH31" s="21"/>
      <c r="ERI31" s="21"/>
      <c r="ERJ31" s="21"/>
      <c r="ERK31" s="21"/>
      <c r="ERL31" s="21"/>
      <c r="ERM31" s="21"/>
      <c r="ERN31" s="21"/>
      <c r="ERO31" s="21"/>
      <c r="ERP31" s="21"/>
      <c r="ERQ31" s="21"/>
      <c r="ERR31" s="21"/>
      <c r="ERS31" s="21"/>
      <c r="ERT31" s="21"/>
      <c r="ERU31" s="21"/>
      <c r="ERV31" s="21"/>
      <c r="ERW31" s="21"/>
      <c r="ERX31" s="21"/>
      <c r="ERY31" s="21"/>
      <c r="ERZ31" s="21"/>
      <c r="ESA31" s="21"/>
      <c r="ESB31" s="21"/>
      <c r="ESC31" s="21"/>
      <c r="ESD31" s="21"/>
      <c r="ESE31" s="21"/>
      <c r="ESF31" s="21"/>
      <c r="ESG31" s="21"/>
      <c r="ESH31" s="21"/>
      <c r="ESI31" s="21"/>
      <c r="ESJ31" s="21"/>
      <c r="ESK31" s="21"/>
      <c r="ESL31" s="21"/>
      <c r="ESM31" s="21"/>
      <c r="ESN31" s="21"/>
      <c r="ESO31" s="21"/>
      <c r="ESP31" s="21"/>
      <c r="ESQ31" s="21"/>
      <c r="ESR31" s="21"/>
      <c r="ESS31" s="21"/>
      <c r="EST31" s="21"/>
      <c r="ESU31" s="21"/>
      <c r="ESV31" s="21"/>
      <c r="ESW31" s="21"/>
      <c r="ESX31" s="21"/>
      <c r="ESY31" s="21"/>
      <c r="ESZ31" s="21"/>
      <c r="ETA31" s="21"/>
      <c r="ETB31" s="21"/>
      <c r="ETC31" s="21"/>
      <c r="ETD31" s="21"/>
      <c r="ETE31" s="21"/>
      <c r="ETF31" s="21"/>
      <c r="ETG31" s="21"/>
      <c r="ETH31" s="21"/>
      <c r="ETI31" s="21"/>
      <c r="ETJ31" s="21"/>
      <c r="ETK31" s="21"/>
      <c r="ETL31" s="21"/>
      <c r="ETM31" s="21"/>
      <c r="ETN31" s="21"/>
      <c r="ETO31" s="21"/>
      <c r="ETP31" s="21"/>
      <c r="ETQ31" s="21"/>
      <c r="ETR31" s="21"/>
      <c r="ETS31" s="21"/>
      <c r="ETT31" s="21"/>
      <c r="ETU31" s="21"/>
      <c r="ETV31" s="21"/>
      <c r="ETW31" s="21"/>
      <c r="ETX31" s="21"/>
      <c r="ETY31" s="21"/>
      <c r="ETZ31" s="21"/>
      <c r="EUA31" s="21"/>
      <c r="EUB31" s="21"/>
      <c r="EUC31" s="21"/>
      <c r="EUD31" s="21"/>
      <c r="EUE31" s="21"/>
      <c r="EUF31" s="21"/>
      <c r="EUG31" s="21"/>
      <c r="EUH31" s="21"/>
      <c r="EUI31" s="21"/>
      <c r="EUJ31" s="21"/>
      <c r="EUK31" s="21"/>
      <c r="EUL31" s="21"/>
      <c r="EUM31" s="21"/>
      <c r="EUN31" s="21"/>
      <c r="EUO31" s="21"/>
      <c r="EUP31" s="21"/>
      <c r="EUQ31" s="21"/>
      <c r="EUR31" s="21"/>
      <c r="EUS31" s="21"/>
      <c r="EUT31" s="21"/>
      <c r="EUU31" s="21"/>
      <c r="EUV31" s="21"/>
      <c r="EUW31" s="21"/>
      <c r="EUX31" s="21"/>
      <c r="EUY31" s="21"/>
      <c r="EUZ31" s="21"/>
      <c r="EVA31" s="21"/>
      <c r="EVB31" s="21"/>
      <c r="EVC31" s="21"/>
      <c r="EVD31" s="21"/>
      <c r="EVE31" s="21"/>
      <c r="EVF31" s="21"/>
      <c r="EVG31" s="21"/>
      <c r="EVH31" s="21"/>
      <c r="EVI31" s="21"/>
      <c r="EVJ31" s="21"/>
      <c r="EVK31" s="21"/>
      <c r="EVL31" s="21"/>
      <c r="EVM31" s="21"/>
      <c r="EVN31" s="21"/>
      <c r="EVO31" s="21"/>
      <c r="EVP31" s="21"/>
      <c r="EVQ31" s="21"/>
      <c r="EVR31" s="21"/>
      <c r="EVS31" s="21"/>
      <c r="EVT31" s="21"/>
      <c r="EVU31" s="21"/>
      <c r="EVV31" s="21"/>
      <c r="EVW31" s="21"/>
      <c r="EVX31" s="21"/>
      <c r="EVY31" s="21"/>
      <c r="EVZ31" s="21"/>
      <c r="EWA31" s="21"/>
      <c r="EWB31" s="21"/>
      <c r="EWC31" s="21"/>
      <c r="EWD31" s="21"/>
      <c r="EWE31" s="21"/>
      <c r="EWF31" s="21"/>
      <c r="EWG31" s="21"/>
      <c r="EWH31" s="21"/>
      <c r="EWI31" s="21"/>
      <c r="EWJ31" s="21"/>
      <c r="EWK31" s="21"/>
      <c r="EWL31" s="21"/>
      <c r="EWM31" s="21"/>
      <c r="EWN31" s="21"/>
      <c r="EWO31" s="21"/>
      <c r="EWP31" s="21"/>
      <c r="EWQ31" s="21"/>
      <c r="EWR31" s="21"/>
      <c r="EWS31" s="21"/>
      <c r="EWT31" s="21"/>
      <c r="EWU31" s="21"/>
      <c r="EWV31" s="21"/>
      <c r="EWW31" s="21"/>
      <c r="EWX31" s="21"/>
      <c r="EWY31" s="21"/>
      <c r="EWZ31" s="21"/>
      <c r="EXA31" s="21"/>
      <c r="EXB31" s="21"/>
      <c r="EXC31" s="21"/>
      <c r="EXD31" s="21"/>
      <c r="EXE31" s="21"/>
      <c r="EXF31" s="21"/>
      <c r="EXG31" s="21"/>
      <c r="EXH31" s="21"/>
      <c r="EXI31" s="21"/>
      <c r="EXJ31" s="21"/>
      <c r="EXK31" s="21"/>
      <c r="EXL31" s="21"/>
      <c r="EXM31" s="21"/>
      <c r="EXN31" s="21"/>
      <c r="EXO31" s="21"/>
      <c r="EXP31" s="21"/>
      <c r="EXQ31" s="21"/>
      <c r="EXR31" s="21"/>
      <c r="EXS31" s="21"/>
      <c r="EXT31" s="21"/>
      <c r="EXU31" s="21"/>
      <c r="EXV31" s="21"/>
      <c r="EXW31" s="21"/>
      <c r="EXX31" s="21"/>
      <c r="EXY31" s="21"/>
      <c r="EXZ31" s="21"/>
      <c r="EYA31" s="21"/>
      <c r="EYB31" s="21"/>
      <c r="EYC31" s="21"/>
      <c r="EYD31" s="21"/>
      <c r="EYE31" s="21"/>
      <c r="EYF31" s="21"/>
      <c r="EYG31" s="21"/>
      <c r="EYH31" s="21"/>
      <c r="EYI31" s="21"/>
      <c r="EYJ31" s="21"/>
      <c r="EYK31" s="21"/>
      <c r="EYL31" s="21"/>
      <c r="EYM31" s="21"/>
      <c r="EYN31" s="21"/>
      <c r="EYO31" s="21"/>
      <c r="EYP31" s="21"/>
      <c r="EYQ31" s="21"/>
      <c r="EYR31" s="21"/>
      <c r="EYS31" s="21"/>
      <c r="EYT31" s="21"/>
      <c r="EYU31" s="21"/>
      <c r="EYV31" s="21"/>
      <c r="EYW31" s="21"/>
      <c r="EYX31" s="21"/>
      <c r="EYY31" s="21"/>
      <c r="EYZ31" s="21"/>
      <c r="EZA31" s="21"/>
      <c r="EZB31" s="21"/>
      <c r="EZC31" s="21"/>
      <c r="EZD31" s="21"/>
      <c r="EZE31" s="21"/>
      <c r="EZF31" s="21"/>
      <c r="EZG31" s="21"/>
      <c r="EZH31" s="21"/>
      <c r="EZI31" s="21"/>
      <c r="EZJ31" s="21"/>
      <c r="EZK31" s="21"/>
      <c r="EZL31" s="21"/>
      <c r="EZM31" s="21"/>
      <c r="EZN31" s="21"/>
      <c r="EZO31" s="21"/>
      <c r="EZP31" s="21"/>
      <c r="EZQ31" s="21"/>
      <c r="EZR31" s="21"/>
      <c r="EZS31" s="21"/>
      <c r="EZT31" s="21"/>
      <c r="EZU31" s="21"/>
      <c r="EZV31" s="21"/>
      <c r="EZW31" s="21"/>
      <c r="EZX31" s="21"/>
      <c r="EZY31" s="21"/>
      <c r="EZZ31" s="21"/>
      <c r="FAA31" s="21"/>
      <c r="FAB31" s="21"/>
      <c r="FAC31" s="21"/>
      <c r="FAD31" s="21"/>
      <c r="FAE31" s="21"/>
      <c r="FAF31" s="21"/>
      <c r="FAG31" s="21"/>
      <c r="FAH31" s="21"/>
      <c r="FAI31" s="21"/>
      <c r="FAJ31" s="21"/>
      <c r="FAK31" s="21"/>
      <c r="FAL31" s="21"/>
      <c r="FAM31" s="21"/>
      <c r="FAN31" s="21"/>
      <c r="FAO31" s="21"/>
      <c r="FAP31" s="21"/>
      <c r="FAQ31" s="21"/>
      <c r="FAR31" s="21"/>
      <c r="FAS31" s="21"/>
      <c r="FAT31" s="21"/>
      <c r="FAU31" s="21"/>
      <c r="FAV31" s="21"/>
      <c r="FAW31" s="21"/>
      <c r="FAX31" s="21"/>
      <c r="FAY31" s="21"/>
      <c r="FAZ31" s="21"/>
      <c r="FBA31" s="21"/>
      <c r="FBB31" s="21"/>
      <c r="FBC31" s="21"/>
      <c r="FBD31" s="21"/>
      <c r="FBE31" s="21"/>
      <c r="FBF31" s="21"/>
      <c r="FBG31" s="21"/>
      <c r="FBH31" s="21"/>
      <c r="FBI31" s="21"/>
      <c r="FBJ31" s="21"/>
      <c r="FBK31" s="21"/>
      <c r="FBL31" s="21"/>
      <c r="FBM31" s="21"/>
      <c r="FBN31" s="21"/>
      <c r="FBO31" s="21"/>
      <c r="FBP31" s="21"/>
      <c r="FBQ31" s="21"/>
      <c r="FBR31" s="21"/>
      <c r="FBS31" s="21"/>
      <c r="FBT31" s="21"/>
      <c r="FBU31" s="21"/>
      <c r="FBV31" s="21"/>
      <c r="FBW31" s="21"/>
      <c r="FBX31" s="21"/>
      <c r="FBY31" s="21"/>
      <c r="FBZ31" s="21"/>
      <c r="FCA31" s="21"/>
      <c r="FCB31" s="21"/>
      <c r="FCC31" s="21"/>
      <c r="FCD31" s="21"/>
      <c r="FCE31" s="21"/>
      <c r="FCF31" s="21"/>
      <c r="FCG31" s="21"/>
      <c r="FCH31" s="21"/>
      <c r="FCI31" s="21"/>
      <c r="FCJ31" s="21"/>
      <c r="FCK31" s="21"/>
      <c r="FCL31" s="21"/>
      <c r="FCM31" s="21"/>
      <c r="FCN31" s="21"/>
      <c r="FCO31" s="21"/>
      <c r="FCP31" s="21"/>
      <c r="FCQ31" s="21"/>
      <c r="FCR31" s="21"/>
      <c r="FCS31" s="21"/>
      <c r="FCT31" s="21"/>
      <c r="FCU31" s="21"/>
      <c r="FCV31" s="21"/>
      <c r="FCW31" s="21"/>
      <c r="FCX31" s="21"/>
      <c r="FCY31" s="21"/>
      <c r="FCZ31" s="21"/>
      <c r="FDA31" s="21"/>
      <c r="FDB31" s="21"/>
      <c r="FDC31" s="21"/>
      <c r="FDD31" s="21"/>
      <c r="FDE31" s="21"/>
      <c r="FDF31" s="21"/>
      <c r="FDG31" s="21"/>
      <c r="FDH31" s="21"/>
      <c r="FDI31" s="21"/>
      <c r="FDJ31" s="21"/>
      <c r="FDK31" s="21"/>
      <c r="FDL31" s="21"/>
      <c r="FDM31" s="21"/>
      <c r="FDN31" s="21"/>
      <c r="FDO31" s="21"/>
      <c r="FDP31" s="21"/>
      <c r="FDQ31" s="21"/>
      <c r="FDR31" s="21"/>
      <c r="FDS31" s="21"/>
      <c r="FDT31" s="21"/>
      <c r="FDU31" s="21"/>
      <c r="FDV31" s="21"/>
      <c r="FDW31" s="21"/>
      <c r="FDX31" s="21"/>
      <c r="FDY31" s="21"/>
      <c r="FDZ31" s="21"/>
      <c r="FEA31" s="21"/>
      <c r="FEB31" s="21"/>
      <c r="FEC31" s="21"/>
      <c r="FED31" s="21"/>
      <c r="FEE31" s="21"/>
      <c r="FEF31" s="21"/>
      <c r="FEG31" s="21"/>
      <c r="FEH31" s="21"/>
      <c r="FEI31" s="21"/>
      <c r="FEJ31" s="21"/>
      <c r="FEK31" s="21"/>
      <c r="FEL31" s="21"/>
      <c r="FEM31" s="21"/>
      <c r="FEN31" s="21"/>
      <c r="FEO31" s="21"/>
      <c r="FEP31" s="21"/>
      <c r="FEQ31" s="21"/>
      <c r="FER31" s="21"/>
      <c r="FES31" s="21"/>
      <c r="FET31" s="21"/>
      <c r="FEU31" s="21"/>
      <c r="FEV31" s="21"/>
      <c r="FEW31" s="21"/>
      <c r="FEX31" s="21"/>
      <c r="FEY31" s="21"/>
      <c r="FEZ31" s="21"/>
      <c r="FFA31" s="21"/>
      <c r="FFB31" s="21"/>
      <c r="FFC31" s="21"/>
      <c r="FFD31" s="21"/>
      <c r="FFE31" s="21"/>
      <c r="FFF31" s="21"/>
      <c r="FFG31" s="21"/>
      <c r="FFH31" s="21"/>
      <c r="FFI31" s="21"/>
      <c r="FFJ31" s="21"/>
      <c r="FFK31" s="21"/>
      <c r="FFL31" s="21"/>
      <c r="FFM31" s="21"/>
      <c r="FFN31" s="21"/>
      <c r="FFO31" s="21"/>
      <c r="FFP31" s="21"/>
      <c r="FFQ31" s="21"/>
      <c r="FFR31" s="21"/>
      <c r="FFS31" s="21"/>
      <c r="FFT31" s="21"/>
      <c r="FFU31" s="21"/>
      <c r="FFV31" s="21"/>
      <c r="FFW31" s="21"/>
      <c r="FFX31" s="21"/>
      <c r="FFY31" s="21"/>
      <c r="FFZ31" s="21"/>
      <c r="FGA31" s="21"/>
      <c r="FGB31" s="21"/>
      <c r="FGC31" s="21"/>
      <c r="FGD31" s="21"/>
      <c r="FGE31" s="21"/>
      <c r="FGF31" s="21"/>
      <c r="FGG31" s="21"/>
      <c r="FGH31" s="21"/>
      <c r="FGI31" s="21"/>
      <c r="FGJ31" s="21"/>
      <c r="FGK31" s="21"/>
      <c r="FGL31" s="21"/>
      <c r="FGM31" s="21"/>
      <c r="FGN31" s="21"/>
      <c r="FGO31" s="21"/>
      <c r="FGP31" s="21"/>
      <c r="FGQ31" s="21"/>
      <c r="FGR31" s="21"/>
      <c r="FGS31" s="21"/>
      <c r="FGT31" s="21"/>
      <c r="FGU31" s="21"/>
      <c r="FGV31" s="21"/>
      <c r="FGW31" s="21"/>
      <c r="FGX31" s="21"/>
      <c r="FGY31" s="21"/>
      <c r="FGZ31" s="21"/>
      <c r="FHA31" s="21"/>
      <c r="FHB31" s="21"/>
      <c r="FHC31" s="21"/>
      <c r="FHD31" s="21"/>
      <c r="FHE31" s="21"/>
      <c r="FHF31" s="21"/>
      <c r="FHG31" s="21"/>
      <c r="FHH31" s="21"/>
      <c r="FHI31" s="21"/>
      <c r="FHJ31" s="21"/>
      <c r="FHK31" s="21"/>
      <c r="FHL31" s="21"/>
      <c r="FHM31" s="21"/>
      <c r="FHN31" s="21"/>
      <c r="FHO31" s="21"/>
      <c r="FHP31" s="21"/>
      <c r="FHQ31" s="21"/>
      <c r="FHR31" s="21"/>
      <c r="FHS31" s="21"/>
      <c r="FHT31" s="21"/>
      <c r="FHU31" s="21"/>
      <c r="FHV31" s="21"/>
      <c r="FHW31" s="21"/>
      <c r="FHX31" s="21"/>
      <c r="FHY31" s="21"/>
      <c r="FHZ31" s="21"/>
      <c r="FIA31" s="21"/>
      <c r="FIB31" s="21"/>
      <c r="FIC31" s="21"/>
      <c r="FID31" s="21"/>
      <c r="FIE31" s="21"/>
      <c r="FIF31" s="21"/>
      <c r="FIG31" s="21"/>
      <c r="FIH31" s="21"/>
      <c r="FII31" s="21"/>
      <c r="FIJ31" s="21"/>
      <c r="FIK31" s="21"/>
      <c r="FIL31" s="21"/>
      <c r="FIM31" s="21"/>
      <c r="FIN31" s="21"/>
      <c r="FIO31" s="21"/>
      <c r="FIP31" s="21"/>
      <c r="FIQ31" s="21"/>
      <c r="FIR31" s="21"/>
      <c r="FIS31" s="21"/>
      <c r="FIT31" s="21"/>
      <c r="FIU31" s="21"/>
      <c r="FIV31" s="21"/>
      <c r="FIW31" s="21"/>
      <c r="FIX31" s="21"/>
      <c r="FIY31" s="21"/>
      <c r="FIZ31" s="21"/>
      <c r="FJA31" s="21"/>
      <c r="FJB31" s="21"/>
      <c r="FJC31" s="21"/>
      <c r="FJD31" s="21"/>
      <c r="FJE31" s="21"/>
      <c r="FJF31" s="21"/>
      <c r="FJG31" s="21"/>
      <c r="FJH31" s="21"/>
      <c r="FJI31" s="21"/>
      <c r="FJJ31" s="21"/>
      <c r="FJK31" s="21"/>
      <c r="FJL31" s="21"/>
      <c r="FJM31" s="21"/>
      <c r="FJN31" s="21"/>
      <c r="FJO31" s="21"/>
      <c r="FJP31" s="21"/>
      <c r="FJQ31" s="21"/>
      <c r="FJR31" s="21"/>
      <c r="FJS31" s="21"/>
      <c r="FJT31" s="21"/>
      <c r="FJU31" s="21"/>
      <c r="FJV31" s="21"/>
      <c r="FJW31" s="21"/>
      <c r="FJX31" s="21"/>
      <c r="FJY31" s="21"/>
      <c r="FJZ31" s="21"/>
      <c r="FKA31" s="21"/>
      <c r="FKB31" s="21"/>
      <c r="FKC31" s="21"/>
      <c r="FKD31" s="21"/>
      <c r="FKE31" s="21"/>
      <c r="FKF31" s="21"/>
      <c r="FKG31" s="21"/>
      <c r="FKH31" s="21"/>
      <c r="FKI31" s="21"/>
      <c r="FKJ31" s="21"/>
      <c r="FKK31" s="21"/>
      <c r="FKL31" s="21"/>
      <c r="FKM31" s="21"/>
      <c r="FKN31" s="21"/>
      <c r="FKO31" s="21"/>
      <c r="FKP31" s="21"/>
      <c r="FKQ31" s="21"/>
      <c r="FKR31" s="21"/>
      <c r="FKS31" s="21"/>
      <c r="FKT31" s="21"/>
      <c r="FKU31" s="21"/>
      <c r="FKV31" s="21"/>
      <c r="FKW31" s="21"/>
      <c r="FKX31" s="21"/>
      <c r="FKY31" s="21"/>
      <c r="FKZ31" s="21"/>
      <c r="FLA31" s="21"/>
      <c r="FLB31" s="21"/>
      <c r="FLC31" s="21"/>
      <c r="FLD31" s="21"/>
      <c r="FLE31" s="21"/>
      <c r="FLF31" s="21"/>
      <c r="FLG31" s="21"/>
      <c r="FLH31" s="21"/>
      <c r="FLI31" s="21"/>
      <c r="FLJ31" s="21"/>
      <c r="FLK31" s="21"/>
      <c r="FLL31" s="21"/>
      <c r="FLM31" s="21"/>
      <c r="FLN31" s="21"/>
      <c r="FLO31" s="21"/>
      <c r="FLP31" s="21"/>
      <c r="FLQ31" s="21"/>
      <c r="FLR31" s="21"/>
      <c r="FLS31" s="21"/>
      <c r="FLT31" s="21"/>
      <c r="FLU31" s="21"/>
      <c r="FLV31" s="21"/>
      <c r="FLW31" s="21"/>
      <c r="FLX31" s="21"/>
      <c r="FLY31" s="21"/>
      <c r="FLZ31" s="21"/>
      <c r="FMA31" s="21"/>
      <c r="FMB31" s="21"/>
      <c r="FMC31" s="21"/>
      <c r="FMD31" s="21"/>
      <c r="FME31" s="21"/>
      <c r="FMF31" s="21"/>
      <c r="FMG31" s="21"/>
      <c r="FMH31" s="21"/>
      <c r="FMI31" s="21"/>
      <c r="FMJ31" s="21"/>
      <c r="FMK31" s="21"/>
      <c r="FML31" s="21"/>
      <c r="FMM31" s="21"/>
      <c r="FMN31" s="21"/>
      <c r="FMO31" s="21"/>
      <c r="FMP31" s="21"/>
      <c r="FMQ31" s="21"/>
      <c r="FMR31" s="21"/>
      <c r="FMS31" s="21"/>
      <c r="FMT31" s="21"/>
      <c r="FMU31" s="21"/>
      <c r="FMV31" s="21"/>
      <c r="FMW31" s="21"/>
      <c r="FMX31" s="21"/>
      <c r="FMY31" s="21"/>
      <c r="FMZ31" s="21"/>
      <c r="FNA31" s="21"/>
      <c r="FNB31" s="21"/>
      <c r="FNC31" s="21"/>
      <c r="FND31" s="21"/>
      <c r="FNE31" s="21"/>
      <c r="FNF31" s="21"/>
      <c r="FNG31" s="21"/>
      <c r="FNH31" s="21"/>
      <c r="FNI31" s="21"/>
      <c r="FNJ31" s="21"/>
      <c r="FNK31" s="21"/>
      <c r="FNL31" s="21"/>
      <c r="FNM31" s="21"/>
      <c r="FNN31" s="21"/>
      <c r="FNO31" s="21"/>
      <c r="FNP31" s="21"/>
      <c r="FNQ31" s="21"/>
      <c r="FNR31" s="21"/>
      <c r="FNS31" s="21"/>
      <c r="FNT31" s="21"/>
      <c r="FNU31" s="21"/>
      <c r="FNV31" s="21"/>
      <c r="FNW31" s="21"/>
      <c r="FNX31" s="21"/>
      <c r="FNY31" s="21"/>
      <c r="FNZ31" s="21"/>
      <c r="FOA31" s="21"/>
      <c r="FOB31" s="21"/>
      <c r="FOC31" s="21"/>
      <c r="FOD31" s="21"/>
      <c r="FOE31" s="21"/>
      <c r="FOF31" s="21"/>
      <c r="FOG31" s="21"/>
      <c r="FOH31" s="21"/>
      <c r="FOI31" s="21"/>
      <c r="FOJ31" s="21"/>
      <c r="FOK31" s="21"/>
      <c r="FOL31" s="21"/>
      <c r="FOM31" s="21"/>
      <c r="FON31" s="21"/>
      <c r="FOO31" s="21"/>
      <c r="FOP31" s="21"/>
      <c r="FOQ31" s="21"/>
      <c r="FOR31" s="21"/>
      <c r="FOS31" s="21"/>
      <c r="FOT31" s="21"/>
      <c r="FOU31" s="21"/>
      <c r="FOV31" s="21"/>
      <c r="FOW31" s="21"/>
      <c r="FOX31" s="21"/>
      <c r="FOY31" s="21"/>
      <c r="FOZ31" s="21"/>
      <c r="FPA31" s="21"/>
      <c r="FPB31" s="21"/>
      <c r="FPC31" s="21"/>
      <c r="FPD31" s="21"/>
      <c r="FPE31" s="21"/>
      <c r="FPF31" s="21"/>
      <c r="FPG31" s="21"/>
      <c r="FPH31" s="21"/>
      <c r="FPI31" s="21"/>
      <c r="FPJ31" s="21"/>
      <c r="FPK31" s="21"/>
      <c r="FPL31" s="21"/>
      <c r="FPM31" s="21"/>
      <c r="FPN31" s="21"/>
      <c r="FPO31" s="21"/>
      <c r="FPP31" s="21"/>
      <c r="FPQ31" s="21"/>
      <c r="FPR31" s="21"/>
      <c r="FPS31" s="21"/>
      <c r="FPT31" s="21"/>
      <c r="FPU31" s="21"/>
      <c r="FPV31" s="21"/>
      <c r="FPW31" s="21"/>
      <c r="FPX31" s="21"/>
      <c r="FPY31" s="21"/>
      <c r="FPZ31" s="21"/>
      <c r="FQA31" s="21"/>
      <c r="FQB31" s="21"/>
      <c r="FQC31" s="21"/>
      <c r="FQD31" s="21"/>
      <c r="FQE31" s="21"/>
      <c r="FQF31" s="21"/>
      <c r="FQG31" s="21"/>
      <c r="FQH31" s="21"/>
      <c r="FQI31" s="21"/>
      <c r="FQJ31" s="21"/>
      <c r="FQK31" s="21"/>
      <c r="FQL31" s="21"/>
      <c r="FQM31" s="21"/>
      <c r="FQN31" s="21"/>
      <c r="FQO31" s="21"/>
      <c r="FQP31" s="21"/>
      <c r="FQQ31" s="21"/>
      <c r="FQR31" s="21"/>
      <c r="FQS31" s="21"/>
      <c r="FQT31" s="21"/>
      <c r="FQU31" s="21"/>
      <c r="FQV31" s="21"/>
      <c r="FQW31" s="21"/>
      <c r="FQX31" s="21"/>
      <c r="FQY31" s="21"/>
      <c r="FQZ31" s="21"/>
      <c r="FRA31" s="21"/>
      <c r="FRB31" s="21"/>
      <c r="FRC31" s="21"/>
      <c r="FRD31" s="21"/>
      <c r="FRE31" s="21"/>
      <c r="FRF31" s="21"/>
      <c r="FRG31" s="21"/>
      <c r="FRH31" s="21"/>
      <c r="FRI31" s="21"/>
      <c r="FRJ31" s="21"/>
      <c r="FRK31" s="21"/>
      <c r="FRL31" s="21"/>
      <c r="FRM31" s="21"/>
      <c r="FRN31" s="21"/>
      <c r="FRO31" s="21"/>
      <c r="FRP31" s="21"/>
      <c r="FRQ31" s="21"/>
      <c r="FRR31" s="21"/>
      <c r="FRS31" s="21"/>
      <c r="FRT31" s="21"/>
      <c r="FRU31" s="21"/>
      <c r="FRV31" s="21"/>
      <c r="FRW31" s="21"/>
      <c r="FRX31" s="21"/>
      <c r="FRY31" s="21"/>
      <c r="FRZ31" s="21"/>
      <c r="FSA31" s="21"/>
      <c r="FSB31" s="21"/>
      <c r="FSC31" s="21"/>
      <c r="FSD31" s="21"/>
      <c r="FSE31" s="21"/>
      <c r="FSF31" s="21"/>
      <c r="FSG31" s="21"/>
      <c r="FSH31" s="21"/>
      <c r="FSI31" s="21"/>
      <c r="FSJ31" s="21"/>
      <c r="FSK31" s="21"/>
      <c r="FSL31" s="21"/>
      <c r="FSM31" s="21"/>
      <c r="FSN31" s="21"/>
      <c r="FSO31" s="21"/>
      <c r="FSP31" s="21"/>
      <c r="FSQ31" s="21"/>
      <c r="FSR31" s="21"/>
      <c r="FSS31" s="21"/>
      <c r="FST31" s="21"/>
      <c r="FSU31" s="21"/>
      <c r="FSV31" s="21"/>
      <c r="FSW31" s="21"/>
      <c r="FSX31" s="21"/>
      <c r="FSY31" s="21"/>
      <c r="FSZ31" s="21"/>
      <c r="FTA31" s="21"/>
      <c r="FTB31" s="21"/>
      <c r="FTC31" s="21"/>
      <c r="FTD31" s="21"/>
      <c r="FTE31" s="21"/>
      <c r="FTF31" s="21"/>
      <c r="FTG31" s="21"/>
      <c r="FTH31" s="21"/>
      <c r="FTI31" s="21"/>
      <c r="FTJ31" s="21"/>
      <c r="FTK31" s="21"/>
      <c r="FTL31" s="21"/>
      <c r="FTM31" s="21"/>
      <c r="FTN31" s="21"/>
      <c r="FTO31" s="21"/>
      <c r="FTP31" s="21"/>
      <c r="FTQ31" s="21"/>
      <c r="FTR31" s="21"/>
      <c r="FTS31" s="21"/>
      <c r="FTT31" s="21"/>
      <c r="FTU31" s="21"/>
      <c r="FTV31" s="21"/>
      <c r="FTW31" s="21"/>
      <c r="FTX31" s="21"/>
      <c r="FTY31" s="21"/>
      <c r="FTZ31" s="21"/>
      <c r="FUA31" s="21"/>
      <c r="FUB31" s="21"/>
      <c r="FUC31" s="21"/>
      <c r="FUD31" s="21"/>
      <c r="FUE31" s="21"/>
      <c r="FUF31" s="21"/>
      <c r="FUG31" s="21"/>
      <c r="FUH31" s="21"/>
      <c r="FUI31" s="21"/>
      <c r="FUJ31" s="21"/>
      <c r="FUK31" s="21"/>
      <c r="FUL31" s="21"/>
      <c r="FUM31" s="21"/>
      <c r="FUN31" s="21"/>
      <c r="FUO31" s="21"/>
      <c r="FUP31" s="21"/>
      <c r="FUQ31" s="21"/>
      <c r="FUR31" s="21"/>
      <c r="FUS31" s="21"/>
      <c r="FUT31" s="21"/>
      <c r="FUU31" s="21"/>
      <c r="FUV31" s="21"/>
      <c r="FUW31" s="21"/>
      <c r="FUX31" s="21"/>
      <c r="FUY31" s="21"/>
      <c r="FUZ31" s="21"/>
      <c r="FVA31" s="21"/>
      <c r="FVB31" s="21"/>
      <c r="FVC31" s="21"/>
      <c r="FVD31" s="21"/>
      <c r="FVE31" s="21"/>
      <c r="FVF31" s="21"/>
      <c r="FVG31" s="21"/>
      <c r="FVH31" s="21"/>
      <c r="FVI31" s="21"/>
      <c r="FVJ31" s="21"/>
      <c r="FVK31" s="21"/>
      <c r="FVL31" s="21"/>
      <c r="FVM31" s="21"/>
      <c r="FVN31" s="21"/>
      <c r="FVO31" s="21"/>
      <c r="FVP31" s="21"/>
      <c r="FVQ31" s="21"/>
      <c r="FVR31" s="21"/>
      <c r="FVS31" s="21"/>
      <c r="FVT31" s="21"/>
      <c r="FVU31" s="21"/>
      <c r="FVV31" s="21"/>
      <c r="FVW31" s="21"/>
      <c r="FVX31" s="21"/>
      <c r="FVY31" s="21"/>
      <c r="FVZ31" s="21"/>
      <c r="FWA31" s="21"/>
      <c r="FWB31" s="21"/>
      <c r="FWC31" s="21"/>
      <c r="FWD31" s="21"/>
      <c r="FWE31" s="21"/>
      <c r="FWF31" s="21"/>
      <c r="FWG31" s="21"/>
      <c r="FWH31" s="21"/>
      <c r="FWI31" s="21"/>
      <c r="FWJ31" s="21"/>
      <c r="FWK31" s="21"/>
      <c r="FWL31" s="21"/>
      <c r="FWM31" s="21"/>
      <c r="FWN31" s="21"/>
      <c r="FWO31" s="21"/>
      <c r="FWP31" s="21"/>
      <c r="FWQ31" s="21"/>
      <c r="FWR31" s="21"/>
      <c r="FWS31" s="21"/>
      <c r="FWT31" s="21"/>
      <c r="FWU31" s="21"/>
      <c r="FWV31" s="21"/>
      <c r="FWW31" s="21"/>
      <c r="FWX31" s="21"/>
      <c r="FWY31" s="21"/>
      <c r="FWZ31" s="21"/>
      <c r="FXA31" s="21"/>
      <c r="FXB31" s="21"/>
      <c r="FXC31" s="21"/>
      <c r="FXD31" s="21"/>
      <c r="FXE31" s="21"/>
      <c r="FXF31" s="21"/>
      <c r="FXG31" s="21"/>
      <c r="FXH31" s="21"/>
      <c r="FXI31" s="21"/>
      <c r="FXJ31" s="21"/>
      <c r="FXK31" s="21"/>
      <c r="FXL31" s="21"/>
      <c r="FXM31" s="21"/>
      <c r="FXN31" s="21"/>
      <c r="FXO31" s="21"/>
      <c r="FXP31" s="21"/>
      <c r="FXQ31" s="21"/>
      <c r="FXR31" s="21"/>
      <c r="FXS31" s="21"/>
      <c r="FXT31" s="21"/>
      <c r="FXU31" s="21"/>
      <c r="FXV31" s="21"/>
      <c r="FXW31" s="21"/>
      <c r="FXX31" s="21"/>
      <c r="FXY31" s="21"/>
      <c r="FXZ31" s="21"/>
      <c r="FYA31" s="21"/>
      <c r="FYB31" s="21"/>
      <c r="FYC31" s="21"/>
      <c r="FYD31" s="21"/>
      <c r="FYE31" s="21"/>
      <c r="FYF31" s="21"/>
      <c r="FYG31" s="21"/>
      <c r="FYH31" s="21"/>
      <c r="FYI31" s="21"/>
      <c r="FYJ31" s="21"/>
      <c r="FYK31" s="21"/>
      <c r="FYL31" s="21"/>
      <c r="FYM31" s="21"/>
      <c r="FYN31" s="21"/>
      <c r="FYO31" s="21"/>
      <c r="FYP31" s="21"/>
      <c r="FYQ31" s="21"/>
      <c r="FYR31" s="21"/>
      <c r="FYS31" s="21"/>
      <c r="FYT31" s="21"/>
      <c r="FYU31" s="21"/>
      <c r="FYV31" s="21"/>
      <c r="FYW31" s="21"/>
      <c r="FYX31" s="21"/>
      <c r="FYY31" s="21"/>
      <c r="FYZ31" s="21"/>
      <c r="FZA31" s="21"/>
      <c r="FZB31" s="21"/>
      <c r="FZC31" s="21"/>
      <c r="FZD31" s="21"/>
      <c r="FZE31" s="21"/>
      <c r="FZF31" s="21"/>
      <c r="FZG31" s="21"/>
      <c r="FZH31" s="21"/>
      <c r="FZI31" s="21"/>
      <c r="FZJ31" s="21"/>
      <c r="FZK31" s="21"/>
      <c r="FZL31" s="21"/>
      <c r="FZM31" s="21"/>
      <c r="FZN31" s="21"/>
      <c r="FZO31" s="21"/>
      <c r="FZP31" s="21"/>
      <c r="FZQ31" s="21"/>
      <c r="FZR31" s="21"/>
      <c r="FZS31" s="21"/>
      <c r="FZT31" s="21"/>
      <c r="FZU31" s="21"/>
      <c r="FZV31" s="21"/>
      <c r="FZW31" s="21"/>
      <c r="FZX31" s="21"/>
      <c r="FZY31" s="21"/>
      <c r="FZZ31" s="21"/>
      <c r="GAA31" s="21"/>
      <c r="GAB31" s="21"/>
      <c r="GAC31" s="21"/>
      <c r="GAD31" s="21"/>
      <c r="GAE31" s="21"/>
      <c r="GAF31" s="21"/>
      <c r="GAG31" s="21"/>
      <c r="GAH31" s="21"/>
      <c r="GAI31" s="21"/>
      <c r="GAJ31" s="21"/>
      <c r="GAK31" s="21"/>
      <c r="GAL31" s="21"/>
      <c r="GAM31" s="21"/>
      <c r="GAN31" s="21"/>
      <c r="GAO31" s="21"/>
      <c r="GAP31" s="21"/>
      <c r="GAQ31" s="21"/>
      <c r="GAR31" s="21"/>
      <c r="GAS31" s="21"/>
      <c r="GAT31" s="21"/>
      <c r="GAU31" s="21"/>
      <c r="GAV31" s="21"/>
      <c r="GAW31" s="21"/>
      <c r="GAX31" s="21"/>
      <c r="GAY31" s="21"/>
      <c r="GAZ31" s="21"/>
      <c r="GBA31" s="21"/>
      <c r="GBB31" s="21"/>
      <c r="GBC31" s="21"/>
      <c r="GBD31" s="21"/>
      <c r="GBE31" s="21"/>
      <c r="GBF31" s="21"/>
      <c r="GBG31" s="21"/>
      <c r="GBH31" s="21"/>
      <c r="GBI31" s="21"/>
      <c r="GBJ31" s="21"/>
      <c r="GBK31" s="21"/>
      <c r="GBL31" s="21"/>
      <c r="GBM31" s="21"/>
      <c r="GBN31" s="21"/>
      <c r="GBO31" s="21"/>
      <c r="GBP31" s="21"/>
      <c r="GBQ31" s="21"/>
      <c r="GBR31" s="21"/>
      <c r="GBS31" s="21"/>
      <c r="GBT31" s="21"/>
      <c r="GBU31" s="21"/>
      <c r="GBV31" s="21"/>
      <c r="GBW31" s="21"/>
      <c r="GBX31" s="21"/>
      <c r="GBY31" s="21"/>
      <c r="GBZ31" s="21"/>
      <c r="GCA31" s="21"/>
      <c r="GCB31" s="21"/>
      <c r="GCC31" s="21"/>
      <c r="GCD31" s="21"/>
      <c r="GCE31" s="21"/>
      <c r="GCF31" s="21"/>
      <c r="GCG31" s="21"/>
      <c r="GCH31" s="21"/>
      <c r="GCI31" s="21"/>
      <c r="GCJ31" s="21"/>
      <c r="GCK31" s="21"/>
      <c r="GCL31" s="21"/>
      <c r="GCM31" s="21"/>
      <c r="GCN31" s="21"/>
      <c r="GCO31" s="21"/>
      <c r="GCP31" s="21"/>
      <c r="GCQ31" s="21"/>
      <c r="GCR31" s="21"/>
      <c r="GCS31" s="21"/>
      <c r="GCT31" s="21"/>
      <c r="GCU31" s="21"/>
      <c r="GCV31" s="21"/>
      <c r="GCW31" s="21"/>
      <c r="GCX31" s="21"/>
      <c r="GCY31" s="21"/>
      <c r="GCZ31" s="21"/>
      <c r="GDA31" s="21"/>
      <c r="GDB31" s="21"/>
      <c r="GDC31" s="21"/>
      <c r="GDD31" s="21"/>
      <c r="GDE31" s="21"/>
      <c r="GDF31" s="21"/>
      <c r="GDG31" s="21"/>
      <c r="GDH31" s="21"/>
      <c r="GDI31" s="21"/>
      <c r="GDJ31" s="21"/>
      <c r="GDK31" s="21"/>
      <c r="GDL31" s="21"/>
      <c r="GDM31" s="21"/>
      <c r="GDN31" s="21"/>
      <c r="GDO31" s="21"/>
      <c r="GDP31" s="21"/>
      <c r="GDQ31" s="21"/>
      <c r="GDR31" s="21"/>
      <c r="GDS31" s="21"/>
      <c r="GDT31" s="21"/>
      <c r="GDU31" s="21"/>
      <c r="GDV31" s="21"/>
      <c r="GDW31" s="21"/>
      <c r="GDX31" s="21"/>
      <c r="GDY31" s="21"/>
      <c r="GDZ31" s="21"/>
      <c r="GEA31" s="21"/>
      <c r="GEB31" s="21"/>
      <c r="GEC31" s="21"/>
      <c r="GED31" s="21"/>
      <c r="GEE31" s="21"/>
      <c r="GEF31" s="21"/>
      <c r="GEG31" s="21"/>
      <c r="GEH31" s="21"/>
      <c r="GEI31" s="21"/>
      <c r="GEJ31" s="21"/>
      <c r="GEK31" s="21"/>
      <c r="GEL31" s="21"/>
      <c r="GEM31" s="21"/>
      <c r="GEN31" s="21"/>
      <c r="GEO31" s="21"/>
      <c r="GEP31" s="21"/>
      <c r="GEQ31" s="21"/>
      <c r="GER31" s="21"/>
      <c r="GES31" s="21"/>
      <c r="GET31" s="21"/>
      <c r="GEU31" s="21"/>
      <c r="GEV31" s="21"/>
      <c r="GEW31" s="21"/>
      <c r="GEX31" s="21"/>
      <c r="GEY31" s="21"/>
      <c r="GEZ31" s="21"/>
      <c r="GFA31" s="21"/>
      <c r="GFB31" s="21"/>
      <c r="GFC31" s="21"/>
      <c r="GFD31" s="21"/>
      <c r="GFE31" s="21"/>
      <c r="GFF31" s="21"/>
      <c r="GFG31" s="21"/>
      <c r="GFH31" s="21"/>
      <c r="GFI31" s="21"/>
      <c r="GFJ31" s="21"/>
      <c r="GFK31" s="21"/>
      <c r="GFL31" s="21"/>
      <c r="GFM31" s="21"/>
      <c r="GFN31" s="21"/>
      <c r="GFO31" s="21"/>
      <c r="GFP31" s="21"/>
      <c r="GFQ31" s="21"/>
      <c r="GFR31" s="21"/>
      <c r="GFS31" s="21"/>
      <c r="GFT31" s="21"/>
      <c r="GFU31" s="21"/>
      <c r="GFV31" s="21"/>
      <c r="GFW31" s="21"/>
      <c r="GFX31" s="21"/>
      <c r="GFY31" s="21"/>
      <c r="GFZ31" s="21"/>
      <c r="GGA31" s="21"/>
      <c r="GGB31" s="21"/>
      <c r="GGC31" s="21"/>
      <c r="GGD31" s="21"/>
      <c r="GGE31" s="21"/>
      <c r="GGF31" s="21"/>
      <c r="GGG31" s="21"/>
      <c r="GGH31" s="21"/>
      <c r="GGI31" s="21"/>
      <c r="GGJ31" s="21"/>
      <c r="GGK31" s="21"/>
      <c r="GGL31" s="21"/>
      <c r="GGM31" s="21"/>
      <c r="GGN31" s="21"/>
      <c r="GGO31" s="21"/>
      <c r="GGP31" s="21"/>
      <c r="GGQ31" s="21"/>
      <c r="GGR31" s="21"/>
      <c r="GGS31" s="21"/>
      <c r="GGT31" s="21"/>
      <c r="GGU31" s="21"/>
      <c r="GGV31" s="21"/>
      <c r="GGW31" s="21"/>
      <c r="GGX31" s="21"/>
      <c r="GGY31" s="21"/>
      <c r="GGZ31" s="21"/>
      <c r="GHA31" s="21"/>
      <c r="GHB31" s="21"/>
      <c r="GHC31" s="21"/>
      <c r="GHD31" s="21"/>
      <c r="GHE31" s="21"/>
      <c r="GHF31" s="21"/>
      <c r="GHG31" s="21"/>
      <c r="GHH31" s="21"/>
      <c r="GHI31" s="21"/>
      <c r="GHJ31" s="21"/>
      <c r="GHK31" s="21"/>
      <c r="GHL31" s="21"/>
      <c r="GHM31" s="21"/>
      <c r="GHN31" s="21"/>
      <c r="GHO31" s="21"/>
      <c r="GHP31" s="21"/>
      <c r="GHQ31" s="21"/>
      <c r="GHR31" s="21"/>
      <c r="GHS31" s="21"/>
      <c r="GHT31" s="21"/>
      <c r="GHU31" s="21"/>
      <c r="GHV31" s="21"/>
      <c r="GHW31" s="21"/>
      <c r="GHX31" s="21"/>
      <c r="GHY31" s="21"/>
      <c r="GHZ31" s="21"/>
      <c r="GIA31" s="21"/>
      <c r="GIB31" s="21"/>
      <c r="GIC31" s="21"/>
      <c r="GID31" s="21"/>
      <c r="GIE31" s="21"/>
      <c r="GIF31" s="21"/>
      <c r="GIG31" s="21"/>
      <c r="GIH31" s="21"/>
      <c r="GII31" s="21"/>
      <c r="GIJ31" s="21"/>
      <c r="GIK31" s="21"/>
      <c r="GIL31" s="21"/>
      <c r="GIM31" s="21"/>
      <c r="GIN31" s="21"/>
      <c r="GIO31" s="21"/>
      <c r="GIP31" s="21"/>
      <c r="GIQ31" s="21"/>
      <c r="GIR31" s="21"/>
      <c r="GIS31" s="21"/>
      <c r="GIT31" s="21"/>
      <c r="GIU31" s="21"/>
      <c r="GIV31" s="21"/>
      <c r="GIW31" s="21"/>
      <c r="GIX31" s="21"/>
      <c r="GIY31" s="21"/>
      <c r="GIZ31" s="21"/>
      <c r="GJA31" s="21"/>
      <c r="GJB31" s="21"/>
      <c r="GJC31" s="21"/>
      <c r="GJD31" s="21"/>
      <c r="GJE31" s="21"/>
      <c r="GJF31" s="21"/>
      <c r="GJG31" s="21"/>
      <c r="GJH31" s="21"/>
      <c r="GJI31" s="21"/>
      <c r="GJJ31" s="21"/>
      <c r="GJK31" s="21"/>
      <c r="GJL31" s="21"/>
      <c r="GJM31" s="21"/>
      <c r="GJN31" s="21"/>
      <c r="GJO31" s="21"/>
      <c r="GJP31" s="21"/>
      <c r="GJQ31" s="21"/>
      <c r="GJR31" s="21"/>
      <c r="GJS31" s="21"/>
      <c r="GJT31" s="21"/>
      <c r="GJU31" s="21"/>
      <c r="GJV31" s="21"/>
      <c r="GJW31" s="21"/>
      <c r="GJX31" s="21"/>
      <c r="GJY31" s="21"/>
      <c r="GJZ31" s="21"/>
      <c r="GKA31" s="21"/>
      <c r="GKB31" s="21"/>
      <c r="GKC31" s="21"/>
      <c r="GKD31" s="21"/>
      <c r="GKE31" s="21"/>
      <c r="GKF31" s="21"/>
      <c r="GKG31" s="21"/>
      <c r="GKH31" s="21"/>
      <c r="GKI31" s="21"/>
      <c r="GKJ31" s="21"/>
      <c r="GKK31" s="21"/>
      <c r="GKL31" s="21"/>
      <c r="GKM31" s="21"/>
      <c r="GKN31" s="21"/>
      <c r="GKO31" s="21"/>
      <c r="GKP31" s="21"/>
      <c r="GKQ31" s="21"/>
      <c r="GKR31" s="21"/>
      <c r="GKS31" s="21"/>
      <c r="GKT31" s="21"/>
      <c r="GKU31" s="21"/>
      <c r="GKV31" s="21"/>
      <c r="GKW31" s="21"/>
      <c r="GKX31" s="21"/>
      <c r="GKY31" s="21"/>
      <c r="GKZ31" s="21"/>
      <c r="GLA31" s="21"/>
      <c r="GLB31" s="21"/>
      <c r="GLC31" s="21"/>
      <c r="GLD31" s="21"/>
      <c r="GLE31" s="21"/>
      <c r="GLF31" s="21"/>
      <c r="GLG31" s="21"/>
      <c r="GLH31" s="21"/>
      <c r="GLI31" s="21"/>
      <c r="GLJ31" s="21"/>
      <c r="GLK31" s="21"/>
      <c r="GLL31" s="21"/>
      <c r="GLM31" s="21"/>
      <c r="GLN31" s="21"/>
      <c r="GLO31" s="21"/>
      <c r="GLP31" s="21"/>
      <c r="GLQ31" s="21"/>
      <c r="GLR31" s="21"/>
      <c r="GLS31" s="21"/>
      <c r="GLT31" s="21"/>
      <c r="GLU31" s="21"/>
      <c r="GLV31" s="21"/>
      <c r="GLW31" s="21"/>
      <c r="GLX31" s="21"/>
      <c r="GLY31" s="21"/>
      <c r="GLZ31" s="21"/>
      <c r="GMA31" s="21"/>
      <c r="GMB31" s="21"/>
      <c r="GMC31" s="21"/>
      <c r="GMD31" s="21"/>
      <c r="GME31" s="21"/>
      <c r="GMF31" s="21"/>
      <c r="GMG31" s="21"/>
      <c r="GMH31" s="21"/>
      <c r="GMI31" s="21"/>
      <c r="GMJ31" s="21"/>
      <c r="GMK31" s="21"/>
      <c r="GML31" s="21"/>
      <c r="GMM31" s="21"/>
      <c r="GMN31" s="21"/>
      <c r="GMO31" s="21"/>
      <c r="GMP31" s="21"/>
      <c r="GMQ31" s="21"/>
      <c r="GMR31" s="21"/>
      <c r="GMS31" s="21"/>
      <c r="GMT31" s="21"/>
      <c r="GMU31" s="21"/>
      <c r="GMV31" s="21"/>
      <c r="GMW31" s="21"/>
      <c r="GMX31" s="21"/>
      <c r="GMY31" s="21"/>
      <c r="GMZ31" s="21"/>
      <c r="GNA31" s="21"/>
      <c r="GNB31" s="21"/>
      <c r="GNC31" s="21"/>
      <c r="GND31" s="21"/>
      <c r="GNE31" s="21"/>
      <c r="GNF31" s="21"/>
      <c r="GNG31" s="21"/>
      <c r="GNH31" s="21"/>
      <c r="GNI31" s="21"/>
      <c r="GNJ31" s="21"/>
      <c r="GNK31" s="21"/>
      <c r="GNL31" s="21"/>
      <c r="GNM31" s="21"/>
      <c r="GNN31" s="21"/>
      <c r="GNO31" s="21"/>
      <c r="GNP31" s="21"/>
      <c r="GNQ31" s="21"/>
      <c r="GNR31" s="21"/>
      <c r="GNS31" s="21"/>
      <c r="GNT31" s="21"/>
      <c r="GNU31" s="21"/>
      <c r="GNV31" s="21"/>
      <c r="GNW31" s="21"/>
      <c r="GNX31" s="21"/>
      <c r="GNY31" s="21"/>
      <c r="GNZ31" s="21"/>
      <c r="GOA31" s="21"/>
      <c r="GOB31" s="21"/>
      <c r="GOC31" s="21"/>
      <c r="GOD31" s="21"/>
      <c r="GOE31" s="21"/>
      <c r="GOF31" s="21"/>
      <c r="GOG31" s="21"/>
      <c r="GOH31" s="21"/>
      <c r="GOI31" s="21"/>
      <c r="GOJ31" s="21"/>
      <c r="GOK31" s="21"/>
      <c r="GOL31" s="21"/>
      <c r="GOM31" s="21"/>
      <c r="GON31" s="21"/>
      <c r="GOO31" s="21"/>
      <c r="GOP31" s="21"/>
      <c r="GOQ31" s="21"/>
      <c r="GOR31" s="21"/>
      <c r="GOS31" s="21"/>
      <c r="GOT31" s="21"/>
      <c r="GOU31" s="21"/>
      <c r="GOV31" s="21"/>
      <c r="GOW31" s="21"/>
      <c r="GOX31" s="21"/>
      <c r="GOY31" s="21"/>
      <c r="GOZ31" s="21"/>
      <c r="GPA31" s="21"/>
      <c r="GPB31" s="21"/>
      <c r="GPC31" s="21"/>
      <c r="GPD31" s="21"/>
      <c r="GPE31" s="21"/>
      <c r="GPF31" s="21"/>
      <c r="GPG31" s="21"/>
      <c r="GPH31" s="21"/>
      <c r="GPI31" s="21"/>
      <c r="GPJ31" s="21"/>
      <c r="GPK31" s="21"/>
      <c r="GPL31" s="21"/>
      <c r="GPM31" s="21"/>
      <c r="GPN31" s="21"/>
      <c r="GPO31" s="21"/>
      <c r="GPP31" s="21"/>
      <c r="GPQ31" s="21"/>
      <c r="GPR31" s="21"/>
      <c r="GPS31" s="21"/>
      <c r="GPT31" s="21"/>
      <c r="GPU31" s="21"/>
      <c r="GPV31" s="21"/>
      <c r="GPW31" s="21"/>
      <c r="GPX31" s="21"/>
      <c r="GPY31" s="21"/>
      <c r="GPZ31" s="21"/>
      <c r="GQA31" s="21"/>
      <c r="GQB31" s="21"/>
      <c r="GQC31" s="21"/>
      <c r="GQD31" s="21"/>
      <c r="GQE31" s="21"/>
      <c r="GQF31" s="21"/>
      <c r="GQG31" s="21"/>
      <c r="GQH31" s="21"/>
      <c r="GQI31" s="21"/>
      <c r="GQJ31" s="21"/>
      <c r="GQK31" s="21"/>
      <c r="GQL31" s="21"/>
      <c r="GQM31" s="21"/>
      <c r="GQN31" s="21"/>
      <c r="GQO31" s="21"/>
      <c r="GQP31" s="21"/>
      <c r="GQQ31" s="21"/>
      <c r="GQR31" s="21"/>
      <c r="GQS31" s="21"/>
      <c r="GQT31" s="21"/>
      <c r="GQU31" s="21"/>
      <c r="GQV31" s="21"/>
      <c r="GQW31" s="21"/>
      <c r="GQX31" s="21"/>
      <c r="GQY31" s="21"/>
      <c r="GQZ31" s="21"/>
      <c r="GRA31" s="21"/>
      <c r="GRB31" s="21"/>
      <c r="GRC31" s="21"/>
      <c r="GRD31" s="21"/>
      <c r="GRE31" s="21"/>
      <c r="GRF31" s="21"/>
      <c r="GRG31" s="21"/>
      <c r="GRH31" s="21"/>
      <c r="GRI31" s="21"/>
      <c r="GRJ31" s="21"/>
      <c r="GRK31" s="21"/>
      <c r="GRL31" s="21"/>
      <c r="GRM31" s="21"/>
      <c r="GRN31" s="21"/>
      <c r="GRO31" s="21"/>
      <c r="GRP31" s="21"/>
      <c r="GRQ31" s="21"/>
      <c r="GRR31" s="21"/>
      <c r="GRS31" s="21"/>
      <c r="GRT31" s="21"/>
      <c r="GRU31" s="21"/>
      <c r="GRV31" s="21"/>
      <c r="GRW31" s="21"/>
      <c r="GRX31" s="21"/>
      <c r="GRY31" s="21"/>
      <c r="GRZ31" s="21"/>
      <c r="GSA31" s="21"/>
      <c r="GSB31" s="21"/>
      <c r="GSC31" s="21"/>
      <c r="GSD31" s="21"/>
      <c r="GSE31" s="21"/>
      <c r="GSF31" s="21"/>
      <c r="GSG31" s="21"/>
      <c r="GSH31" s="21"/>
      <c r="GSI31" s="21"/>
      <c r="GSJ31" s="21"/>
      <c r="GSK31" s="21"/>
      <c r="GSL31" s="21"/>
      <c r="GSM31" s="21"/>
      <c r="GSN31" s="21"/>
      <c r="GSO31" s="21"/>
      <c r="GSP31" s="21"/>
      <c r="GSQ31" s="21"/>
      <c r="GSR31" s="21"/>
      <c r="GSS31" s="21"/>
      <c r="GST31" s="21"/>
      <c r="GSU31" s="21"/>
      <c r="GSV31" s="21"/>
      <c r="GSW31" s="21"/>
      <c r="GSX31" s="21"/>
      <c r="GSY31" s="21"/>
      <c r="GSZ31" s="21"/>
      <c r="GTA31" s="21"/>
      <c r="GTB31" s="21"/>
      <c r="GTC31" s="21"/>
      <c r="GTD31" s="21"/>
      <c r="GTE31" s="21"/>
      <c r="GTF31" s="21"/>
      <c r="GTG31" s="21"/>
      <c r="GTH31" s="21"/>
      <c r="GTI31" s="21"/>
      <c r="GTJ31" s="21"/>
      <c r="GTK31" s="21"/>
      <c r="GTL31" s="21"/>
      <c r="GTM31" s="21"/>
      <c r="GTN31" s="21"/>
      <c r="GTO31" s="21"/>
      <c r="GTP31" s="21"/>
      <c r="GTQ31" s="21"/>
      <c r="GTR31" s="21"/>
      <c r="GTS31" s="21"/>
      <c r="GTT31" s="21"/>
      <c r="GTU31" s="21"/>
      <c r="GTV31" s="21"/>
      <c r="GTW31" s="21"/>
      <c r="GTX31" s="21"/>
      <c r="GTY31" s="21"/>
      <c r="GTZ31" s="21"/>
      <c r="GUA31" s="21"/>
      <c r="GUB31" s="21"/>
      <c r="GUC31" s="21"/>
      <c r="GUD31" s="21"/>
      <c r="GUE31" s="21"/>
      <c r="GUF31" s="21"/>
      <c r="GUG31" s="21"/>
      <c r="GUH31" s="21"/>
      <c r="GUI31" s="21"/>
      <c r="GUJ31" s="21"/>
      <c r="GUK31" s="21"/>
      <c r="GUL31" s="21"/>
      <c r="GUM31" s="21"/>
      <c r="GUN31" s="21"/>
      <c r="GUO31" s="21"/>
      <c r="GUP31" s="21"/>
      <c r="GUQ31" s="21"/>
      <c r="GUR31" s="21"/>
      <c r="GUS31" s="21"/>
      <c r="GUT31" s="21"/>
      <c r="GUU31" s="21"/>
      <c r="GUV31" s="21"/>
      <c r="GUW31" s="21"/>
      <c r="GUX31" s="21"/>
      <c r="GUY31" s="21"/>
      <c r="GUZ31" s="21"/>
      <c r="GVA31" s="21"/>
      <c r="GVB31" s="21"/>
      <c r="GVC31" s="21"/>
      <c r="GVD31" s="21"/>
      <c r="GVE31" s="21"/>
      <c r="GVF31" s="21"/>
      <c r="GVG31" s="21"/>
      <c r="GVH31" s="21"/>
      <c r="GVI31" s="21"/>
      <c r="GVJ31" s="21"/>
      <c r="GVK31" s="21"/>
      <c r="GVL31" s="21"/>
      <c r="GVM31" s="21"/>
      <c r="GVN31" s="21"/>
      <c r="GVO31" s="21"/>
      <c r="GVP31" s="21"/>
      <c r="GVQ31" s="21"/>
      <c r="GVR31" s="21"/>
      <c r="GVS31" s="21"/>
      <c r="GVT31" s="21"/>
      <c r="GVU31" s="21"/>
      <c r="GVV31" s="21"/>
      <c r="GVW31" s="21"/>
      <c r="GVX31" s="21"/>
      <c r="GVY31" s="21"/>
      <c r="GVZ31" s="21"/>
      <c r="GWA31" s="21"/>
      <c r="GWB31" s="21"/>
      <c r="GWC31" s="21"/>
      <c r="GWD31" s="21"/>
      <c r="GWE31" s="21"/>
      <c r="GWF31" s="21"/>
      <c r="GWG31" s="21"/>
      <c r="GWH31" s="21"/>
      <c r="GWI31" s="21"/>
      <c r="GWJ31" s="21"/>
      <c r="GWK31" s="21"/>
      <c r="GWL31" s="21"/>
      <c r="GWM31" s="21"/>
      <c r="GWN31" s="21"/>
      <c r="GWO31" s="21"/>
      <c r="GWP31" s="21"/>
      <c r="GWQ31" s="21"/>
      <c r="GWR31" s="21"/>
      <c r="GWS31" s="21"/>
      <c r="GWT31" s="21"/>
      <c r="GWU31" s="21"/>
      <c r="GWV31" s="21"/>
      <c r="GWW31" s="21"/>
      <c r="GWX31" s="21"/>
      <c r="GWY31" s="21"/>
      <c r="GWZ31" s="21"/>
      <c r="GXA31" s="21"/>
      <c r="GXB31" s="21"/>
      <c r="GXC31" s="21"/>
      <c r="GXD31" s="21"/>
      <c r="GXE31" s="21"/>
      <c r="GXF31" s="21"/>
      <c r="GXG31" s="21"/>
      <c r="GXH31" s="21"/>
      <c r="GXI31" s="21"/>
      <c r="GXJ31" s="21"/>
      <c r="GXK31" s="21"/>
      <c r="GXL31" s="21"/>
      <c r="GXM31" s="21"/>
      <c r="GXN31" s="21"/>
      <c r="GXO31" s="21"/>
      <c r="GXP31" s="21"/>
      <c r="GXQ31" s="21"/>
      <c r="GXR31" s="21"/>
      <c r="GXS31" s="21"/>
      <c r="GXT31" s="21"/>
      <c r="GXU31" s="21"/>
      <c r="GXV31" s="21"/>
      <c r="GXW31" s="21"/>
      <c r="GXX31" s="21"/>
      <c r="GXY31" s="21"/>
      <c r="GXZ31" s="21"/>
      <c r="GYA31" s="21"/>
      <c r="GYB31" s="21"/>
      <c r="GYC31" s="21"/>
      <c r="GYD31" s="21"/>
      <c r="GYE31" s="21"/>
      <c r="GYF31" s="21"/>
      <c r="GYG31" s="21"/>
      <c r="GYH31" s="21"/>
      <c r="GYI31" s="21"/>
      <c r="GYJ31" s="21"/>
      <c r="GYK31" s="21"/>
      <c r="GYL31" s="21"/>
      <c r="GYM31" s="21"/>
      <c r="GYN31" s="21"/>
      <c r="GYO31" s="21"/>
      <c r="GYP31" s="21"/>
      <c r="GYQ31" s="21"/>
      <c r="GYR31" s="21"/>
      <c r="GYS31" s="21"/>
      <c r="GYT31" s="21"/>
      <c r="GYU31" s="21"/>
      <c r="GYV31" s="21"/>
      <c r="GYW31" s="21"/>
      <c r="GYX31" s="21"/>
      <c r="GYY31" s="21"/>
      <c r="GYZ31" s="21"/>
      <c r="GZA31" s="21"/>
      <c r="GZB31" s="21"/>
      <c r="GZC31" s="21"/>
      <c r="GZD31" s="21"/>
      <c r="GZE31" s="21"/>
      <c r="GZF31" s="21"/>
      <c r="GZG31" s="21"/>
      <c r="GZH31" s="21"/>
      <c r="GZI31" s="21"/>
      <c r="GZJ31" s="21"/>
      <c r="GZK31" s="21"/>
      <c r="GZL31" s="21"/>
      <c r="GZM31" s="21"/>
      <c r="GZN31" s="21"/>
      <c r="GZO31" s="21"/>
      <c r="GZP31" s="21"/>
      <c r="GZQ31" s="21"/>
      <c r="GZR31" s="21"/>
      <c r="GZS31" s="21"/>
      <c r="GZT31" s="21"/>
      <c r="GZU31" s="21"/>
      <c r="GZV31" s="21"/>
      <c r="GZW31" s="21"/>
      <c r="GZX31" s="21"/>
      <c r="GZY31" s="21"/>
      <c r="GZZ31" s="21"/>
      <c r="HAA31" s="21"/>
      <c r="HAB31" s="21"/>
      <c r="HAC31" s="21"/>
      <c r="HAD31" s="21"/>
      <c r="HAE31" s="21"/>
      <c r="HAF31" s="21"/>
      <c r="HAG31" s="21"/>
      <c r="HAH31" s="21"/>
      <c r="HAI31" s="21"/>
      <c r="HAJ31" s="21"/>
      <c r="HAK31" s="21"/>
      <c r="HAL31" s="21"/>
      <c r="HAM31" s="21"/>
      <c r="HAN31" s="21"/>
      <c r="HAO31" s="21"/>
      <c r="HAP31" s="21"/>
      <c r="HAQ31" s="21"/>
      <c r="HAR31" s="21"/>
      <c r="HAS31" s="21"/>
      <c r="HAT31" s="21"/>
      <c r="HAU31" s="21"/>
      <c r="HAV31" s="21"/>
      <c r="HAW31" s="21"/>
      <c r="HAX31" s="21"/>
      <c r="HAY31" s="21"/>
      <c r="HAZ31" s="21"/>
      <c r="HBA31" s="21"/>
      <c r="HBB31" s="21"/>
      <c r="HBC31" s="21"/>
      <c r="HBD31" s="21"/>
      <c r="HBE31" s="21"/>
      <c r="HBF31" s="21"/>
      <c r="HBG31" s="21"/>
      <c r="HBH31" s="21"/>
      <c r="HBI31" s="21"/>
      <c r="HBJ31" s="21"/>
      <c r="HBK31" s="21"/>
      <c r="HBL31" s="21"/>
      <c r="HBM31" s="21"/>
      <c r="HBN31" s="21"/>
      <c r="HBO31" s="21"/>
      <c r="HBP31" s="21"/>
      <c r="HBQ31" s="21"/>
      <c r="HBR31" s="21"/>
      <c r="HBS31" s="21"/>
      <c r="HBT31" s="21"/>
      <c r="HBU31" s="21"/>
      <c r="HBV31" s="21"/>
      <c r="HBW31" s="21"/>
      <c r="HBX31" s="21"/>
      <c r="HBY31" s="21"/>
      <c r="HBZ31" s="21"/>
      <c r="HCA31" s="21"/>
      <c r="HCB31" s="21"/>
      <c r="HCC31" s="21"/>
      <c r="HCD31" s="21"/>
      <c r="HCE31" s="21"/>
      <c r="HCF31" s="21"/>
      <c r="HCG31" s="21"/>
      <c r="HCH31" s="21"/>
      <c r="HCI31" s="21"/>
      <c r="HCJ31" s="21"/>
      <c r="HCK31" s="21"/>
      <c r="HCL31" s="21"/>
      <c r="HCM31" s="21"/>
      <c r="HCN31" s="21"/>
      <c r="HCO31" s="21"/>
      <c r="HCP31" s="21"/>
      <c r="HCQ31" s="21"/>
      <c r="HCR31" s="21"/>
      <c r="HCS31" s="21"/>
      <c r="HCT31" s="21"/>
      <c r="HCU31" s="21"/>
      <c r="HCV31" s="21"/>
      <c r="HCW31" s="21"/>
      <c r="HCX31" s="21"/>
      <c r="HCY31" s="21"/>
      <c r="HCZ31" s="21"/>
      <c r="HDA31" s="21"/>
      <c r="HDB31" s="21"/>
      <c r="HDC31" s="21"/>
      <c r="HDD31" s="21"/>
      <c r="HDE31" s="21"/>
      <c r="HDF31" s="21"/>
      <c r="HDG31" s="21"/>
      <c r="HDH31" s="21"/>
      <c r="HDI31" s="21"/>
      <c r="HDJ31" s="21"/>
      <c r="HDK31" s="21"/>
      <c r="HDL31" s="21"/>
      <c r="HDM31" s="21"/>
      <c r="HDN31" s="21"/>
      <c r="HDO31" s="21"/>
      <c r="HDP31" s="21"/>
      <c r="HDQ31" s="21"/>
      <c r="HDR31" s="21"/>
      <c r="HDS31" s="21"/>
      <c r="HDT31" s="21"/>
      <c r="HDU31" s="21"/>
      <c r="HDV31" s="21"/>
      <c r="HDW31" s="21"/>
      <c r="HDX31" s="21"/>
      <c r="HDY31" s="21"/>
      <c r="HDZ31" s="21"/>
      <c r="HEA31" s="21"/>
      <c r="HEB31" s="21"/>
      <c r="HEC31" s="21"/>
      <c r="HED31" s="21"/>
      <c r="HEE31" s="21"/>
      <c r="HEF31" s="21"/>
      <c r="HEG31" s="21"/>
      <c r="HEH31" s="21"/>
      <c r="HEI31" s="21"/>
      <c r="HEJ31" s="21"/>
      <c r="HEK31" s="21"/>
      <c r="HEL31" s="21"/>
      <c r="HEM31" s="21"/>
      <c r="HEN31" s="21"/>
      <c r="HEO31" s="21"/>
      <c r="HEP31" s="21"/>
      <c r="HEQ31" s="21"/>
      <c r="HER31" s="21"/>
      <c r="HES31" s="21"/>
      <c r="HET31" s="21"/>
      <c r="HEU31" s="21"/>
      <c r="HEV31" s="21"/>
      <c r="HEW31" s="21"/>
      <c r="HEX31" s="21"/>
      <c r="HEY31" s="21"/>
      <c r="HEZ31" s="21"/>
      <c r="HFA31" s="21"/>
      <c r="HFB31" s="21"/>
      <c r="HFC31" s="21"/>
      <c r="HFD31" s="21"/>
      <c r="HFE31" s="21"/>
      <c r="HFF31" s="21"/>
      <c r="HFG31" s="21"/>
      <c r="HFH31" s="21"/>
      <c r="HFI31" s="21"/>
      <c r="HFJ31" s="21"/>
      <c r="HFK31" s="21"/>
      <c r="HFL31" s="21"/>
      <c r="HFM31" s="21"/>
      <c r="HFN31" s="21"/>
      <c r="HFO31" s="21"/>
      <c r="HFP31" s="21"/>
      <c r="HFQ31" s="21"/>
      <c r="HFR31" s="21"/>
      <c r="HFS31" s="21"/>
      <c r="HFT31" s="21"/>
      <c r="HFU31" s="21"/>
      <c r="HFV31" s="21"/>
      <c r="HFW31" s="21"/>
      <c r="HFX31" s="21"/>
      <c r="HFY31" s="21"/>
      <c r="HFZ31" s="21"/>
      <c r="HGA31" s="21"/>
      <c r="HGB31" s="21"/>
      <c r="HGC31" s="21"/>
      <c r="HGD31" s="21"/>
      <c r="HGE31" s="21"/>
      <c r="HGF31" s="21"/>
      <c r="HGG31" s="21"/>
      <c r="HGH31" s="21"/>
      <c r="HGI31" s="21"/>
      <c r="HGJ31" s="21"/>
      <c r="HGK31" s="21"/>
      <c r="HGL31" s="21"/>
      <c r="HGM31" s="21"/>
      <c r="HGN31" s="21"/>
      <c r="HGO31" s="21"/>
      <c r="HGP31" s="21"/>
      <c r="HGQ31" s="21"/>
      <c r="HGR31" s="21"/>
      <c r="HGS31" s="21"/>
      <c r="HGT31" s="21"/>
      <c r="HGU31" s="21"/>
      <c r="HGV31" s="21"/>
      <c r="HGW31" s="21"/>
      <c r="HGX31" s="21"/>
      <c r="HGY31" s="21"/>
      <c r="HGZ31" s="21"/>
      <c r="HHA31" s="21"/>
      <c r="HHB31" s="21"/>
      <c r="HHC31" s="21"/>
      <c r="HHD31" s="21"/>
      <c r="HHE31" s="21"/>
      <c r="HHF31" s="21"/>
      <c r="HHG31" s="21"/>
      <c r="HHH31" s="21"/>
      <c r="HHI31" s="21"/>
      <c r="HHJ31" s="21"/>
      <c r="HHK31" s="21"/>
      <c r="HHL31" s="21"/>
      <c r="HHM31" s="21"/>
      <c r="HHN31" s="21"/>
      <c r="HHO31" s="21"/>
      <c r="HHP31" s="21"/>
      <c r="HHQ31" s="21"/>
      <c r="HHR31" s="21"/>
      <c r="HHS31" s="21"/>
      <c r="HHT31" s="21"/>
      <c r="HHU31" s="21"/>
      <c r="HHV31" s="21"/>
      <c r="HHW31" s="21"/>
      <c r="HHX31" s="21"/>
      <c r="HHY31" s="21"/>
      <c r="HHZ31" s="21"/>
      <c r="HIA31" s="21"/>
      <c r="HIB31" s="21"/>
      <c r="HIC31" s="21"/>
      <c r="HID31" s="21"/>
      <c r="HIE31" s="21"/>
      <c r="HIF31" s="21"/>
      <c r="HIG31" s="21"/>
      <c r="HIH31" s="21"/>
      <c r="HII31" s="21"/>
      <c r="HIJ31" s="21"/>
      <c r="HIK31" s="21"/>
      <c r="HIL31" s="21"/>
      <c r="HIM31" s="21"/>
      <c r="HIN31" s="21"/>
      <c r="HIO31" s="21"/>
      <c r="HIP31" s="21"/>
      <c r="HIQ31" s="21"/>
      <c r="HIR31" s="21"/>
      <c r="HIS31" s="21"/>
      <c r="HIT31" s="21"/>
      <c r="HIU31" s="21"/>
      <c r="HIV31" s="21"/>
      <c r="HIW31" s="21"/>
      <c r="HIX31" s="21"/>
      <c r="HIY31" s="21"/>
      <c r="HIZ31" s="21"/>
      <c r="HJA31" s="21"/>
      <c r="HJB31" s="21"/>
      <c r="HJC31" s="21"/>
      <c r="HJD31" s="21"/>
      <c r="HJE31" s="21"/>
      <c r="HJF31" s="21"/>
      <c r="HJG31" s="21"/>
      <c r="HJH31" s="21"/>
      <c r="HJI31" s="21"/>
      <c r="HJJ31" s="21"/>
      <c r="HJK31" s="21"/>
      <c r="HJL31" s="21"/>
      <c r="HJM31" s="21"/>
      <c r="HJN31" s="21"/>
      <c r="HJO31" s="21"/>
      <c r="HJP31" s="21"/>
      <c r="HJQ31" s="21"/>
      <c r="HJR31" s="21"/>
      <c r="HJS31" s="21"/>
      <c r="HJT31" s="21"/>
      <c r="HJU31" s="21"/>
      <c r="HJV31" s="21"/>
      <c r="HJW31" s="21"/>
      <c r="HJX31" s="21"/>
      <c r="HJY31" s="21"/>
      <c r="HJZ31" s="21"/>
      <c r="HKA31" s="21"/>
      <c r="HKB31" s="21"/>
      <c r="HKC31" s="21"/>
      <c r="HKD31" s="21"/>
      <c r="HKE31" s="21"/>
      <c r="HKF31" s="21"/>
      <c r="HKG31" s="21"/>
      <c r="HKH31" s="21"/>
      <c r="HKI31" s="21"/>
      <c r="HKJ31" s="21"/>
      <c r="HKK31" s="21"/>
      <c r="HKL31" s="21"/>
      <c r="HKM31" s="21"/>
      <c r="HKN31" s="21"/>
      <c r="HKO31" s="21"/>
      <c r="HKP31" s="21"/>
      <c r="HKQ31" s="21"/>
      <c r="HKR31" s="21"/>
      <c r="HKS31" s="21"/>
      <c r="HKT31" s="21"/>
      <c r="HKU31" s="21"/>
      <c r="HKV31" s="21"/>
      <c r="HKW31" s="21"/>
      <c r="HKX31" s="21"/>
      <c r="HKY31" s="21"/>
      <c r="HKZ31" s="21"/>
      <c r="HLA31" s="21"/>
      <c r="HLB31" s="21"/>
      <c r="HLC31" s="21"/>
      <c r="HLD31" s="21"/>
      <c r="HLE31" s="21"/>
      <c r="HLF31" s="21"/>
      <c r="HLG31" s="21"/>
      <c r="HLH31" s="21"/>
      <c r="HLI31" s="21"/>
      <c r="HLJ31" s="21"/>
      <c r="HLK31" s="21"/>
      <c r="HLL31" s="21"/>
      <c r="HLM31" s="21"/>
      <c r="HLN31" s="21"/>
      <c r="HLO31" s="21"/>
      <c r="HLP31" s="21"/>
      <c r="HLQ31" s="21"/>
      <c r="HLR31" s="21"/>
      <c r="HLS31" s="21"/>
      <c r="HLT31" s="21"/>
      <c r="HLU31" s="21"/>
      <c r="HLV31" s="21"/>
      <c r="HLW31" s="21"/>
      <c r="HLX31" s="21"/>
      <c r="HLY31" s="21"/>
      <c r="HLZ31" s="21"/>
      <c r="HMA31" s="21"/>
      <c r="HMB31" s="21"/>
      <c r="HMC31" s="21"/>
      <c r="HMD31" s="21"/>
      <c r="HME31" s="21"/>
      <c r="HMF31" s="21"/>
      <c r="HMG31" s="21"/>
      <c r="HMH31" s="21"/>
      <c r="HMI31" s="21"/>
      <c r="HMJ31" s="21"/>
      <c r="HMK31" s="21"/>
      <c r="HML31" s="21"/>
      <c r="HMM31" s="21"/>
      <c r="HMN31" s="21"/>
      <c r="HMO31" s="21"/>
      <c r="HMP31" s="21"/>
      <c r="HMQ31" s="21"/>
      <c r="HMR31" s="21"/>
      <c r="HMS31" s="21"/>
      <c r="HMT31" s="21"/>
      <c r="HMU31" s="21"/>
      <c r="HMV31" s="21"/>
      <c r="HMW31" s="21"/>
      <c r="HMX31" s="21"/>
      <c r="HMY31" s="21"/>
      <c r="HMZ31" s="21"/>
      <c r="HNA31" s="21"/>
      <c r="HNB31" s="21"/>
      <c r="HNC31" s="21"/>
      <c r="HND31" s="21"/>
      <c r="HNE31" s="21"/>
      <c r="HNF31" s="21"/>
      <c r="HNG31" s="21"/>
      <c r="HNH31" s="21"/>
      <c r="HNI31" s="21"/>
      <c r="HNJ31" s="21"/>
      <c r="HNK31" s="21"/>
      <c r="HNL31" s="21"/>
      <c r="HNM31" s="21"/>
      <c r="HNN31" s="21"/>
      <c r="HNO31" s="21"/>
      <c r="HNP31" s="21"/>
      <c r="HNQ31" s="21"/>
      <c r="HNR31" s="21"/>
      <c r="HNS31" s="21"/>
      <c r="HNT31" s="21"/>
      <c r="HNU31" s="21"/>
      <c r="HNV31" s="21"/>
      <c r="HNW31" s="21"/>
      <c r="HNX31" s="21"/>
      <c r="HNY31" s="21"/>
      <c r="HNZ31" s="21"/>
      <c r="HOA31" s="21"/>
      <c r="HOB31" s="21"/>
      <c r="HOC31" s="21"/>
      <c r="HOD31" s="21"/>
      <c r="HOE31" s="21"/>
      <c r="HOF31" s="21"/>
      <c r="HOG31" s="21"/>
      <c r="HOH31" s="21"/>
      <c r="HOI31" s="21"/>
      <c r="HOJ31" s="21"/>
      <c r="HOK31" s="21"/>
      <c r="HOL31" s="21"/>
      <c r="HOM31" s="21"/>
      <c r="HON31" s="21"/>
      <c r="HOO31" s="21"/>
      <c r="HOP31" s="21"/>
      <c r="HOQ31" s="21"/>
      <c r="HOR31" s="21"/>
      <c r="HOS31" s="21"/>
      <c r="HOT31" s="21"/>
      <c r="HOU31" s="21"/>
      <c r="HOV31" s="21"/>
      <c r="HOW31" s="21"/>
      <c r="HOX31" s="21"/>
      <c r="HOY31" s="21"/>
      <c r="HOZ31" s="21"/>
      <c r="HPA31" s="21"/>
      <c r="HPB31" s="21"/>
      <c r="HPC31" s="21"/>
      <c r="HPD31" s="21"/>
      <c r="HPE31" s="21"/>
      <c r="HPF31" s="21"/>
      <c r="HPG31" s="21"/>
      <c r="HPH31" s="21"/>
      <c r="HPI31" s="21"/>
      <c r="HPJ31" s="21"/>
      <c r="HPK31" s="21"/>
      <c r="HPL31" s="21"/>
      <c r="HPM31" s="21"/>
      <c r="HPN31" s="21"/>
      <c r="HPO31" s="21"/>
      <c r="HPP31" s="21"/>
      <c r="HPQ31" s="21"/>
      <c r="HPR31" s="21"/>
      <c r="HPS31" s="21"/>
      <c r="HPT31" s="21"/>
      <c r="HPU31" s="21"/>
      <c r="HPV31" s="21"/>
      <c r="HPW31" s="21"/>
      <c r="HPX31" s="21"/>
      <c r="HPY31" s="21"/>
      <c r="HPZ31" s="21"/>
      <c r="HQA31" s="21"/>
      <c r="HQB31" s="21"/>
      <c r="HQC31" s="21"/>
      <c r="HQD31" s="21"/>
      <c r="HQE31" s="21"/>
      <c r="HQF31" s="21"/>
      <c r="HQG31" s="21"/>
      <c r="HQH31" s="21"/>
      <c r="HQI31" s="21"/>
      <c r="HQJ31" s="21"/>
      <c r="HQK31" s="21"/>
      <c r="HQL31" s="21"/>
      <c r="HQM31" s="21"/>
      <c r="HQN31" s="21"/>
      <c r="HQO31" s="21"/>
      <c r="HQP31" s="21"/>
      <c r="HQQ31" s="21"/>
      <c r="HQR31" s="21"/>
      <c r="HQS31" s="21"/>
      <c r="HQT31" s="21"/>
      <c r="HQU31" s="21"/>
      <c r="HQV31" s="21"/>
      <c r="HQW31" s="21"/>
      <c r="HQX31" s="21"/>
      <c r="HQY31" s="21"/>
      <c r="HQZ31" s="21"/>
      <c r="HRA31" s="21"/>
      <c r="HRB31" s="21"/>
      <c r="HRC31" s="21"/>
      <c r="HRD31" s="21"/>
      <c r="HRE31" s="21"/>
      <c r="HRF31" s="21"/>
      <c r="HRG31" s="21"/>
      <c r="HRH31" s="21"/>
      <c r="HRI31" s="21"/>
      <c r="HRJ31" s="21"/>
      <c r="HRK31" s="21"/>
      <c r="HRL31" s="21"/>
      <c r="HRM31" s="21"/>
      <c r="HRN31" s="21"/>
      <c r="HRO31" s="21"/>
      <c r="HRP31" s="21"/>
      <c r="HRQ31" s="21"/>
      <c r="HRR31" s="21"/>
      <c r="HRS31" s="21"/>
      <c r="HRT31" s="21"/>
      <c r="HRU31" s="21"/>
      <c r="HRV31" s="21"/>
      <c r="HRW31" s="21"/>
      <c r="HRX31" s="21"/>
      <c r="HRY31" s="21"/>
      <c r="HRZ31" s="21"/>
      <c r="HSA31" s="21"/>
      <c r="HSB31" s="21"/>
      <c r="HSC31" s="21"/>
      <c r="HSD31" s="21"/>
      <c r="HSE31" s="21"/>
      <c r="HSF31" s="21"/>
      <c r="HSG31" s="21"/>
      <c r="HSH31" s="21"/>
      <c r="HSI31" s="21"/>
      <c r="HSJ31" s="21"/>
      <c r="HSK31" s="21"/>
      <c r="HSL31" s="21"/>
      <c r="HSM31" s="21"/>
      <c r="HSN31" s="21"/>
      <c r="HSO31" s="21"/>
      <c r="HSP31" s="21"/>
      <c r="HSQ31" s="21"/>
      <c r="HSR31" s="21"/>
      <c r="HSS31" s="21"/>
      <c r="HST31" s="21"/>
      <c r="HSU31" s="21"/>
      <c r="HSV31" s="21"/>
      <c r="HSW31" s="21"/>
      <c r="HSX31" s="21"/>
      <c r="HSY31" s="21"/>
      <c r="HSZ31" s="21"/>
      <c r="HTA31" s="21"/>
      <c r="HTB31" s="21"/>
      <c r="HTC31" s="21"/>
      <c r="HTD31" s="21"/>
      <c r="HTE31" s="21"/>
      <c r="HTF31" s="21"/>
      <c r="HTG31" s="21"/>
      <c r="HTH31" s="21"/>
      <c r="HTI31" s="21"/>
      <c r="HTJ31" s="21"/>
      <c r="HTK31" s="21"/>
      <c r="HTL31" s="21"/>
      <c r="HTM31" s="21"/>
      <c r="HTN31" s="21"/>
      <c r="HTO31" s="21"/>
      <c r="HTP31" s="21"/>
      <c r="HTQ31" s="21"/>
      <c r="HTR31" s="21"/>
      <c r="HTS31" s="21"/>
      <c r="HTT31" s="21"/>
      <c r="HTU31" s="21"/>
      <c r="HTV31" s="21"/>
      <c r="HTW31" s="21"/>
      <c r="HTX31" s="21"/>
      <c r="HTY31" s="21"/>
      <c r="HTZ31" s="21"/>
      <c r="HUA31" s="21"/>
      <c r="HUB31" s="21"/>
      <c r="HUC31" s="21"/>
      <c r="HUD31" s="21"/>
      <c r="HUE31" s="21"/>
      <c r="HUF31" s="21"/>
      <c r="HUG31" s="21"/>
      <c r="HUH31" s="21"/>
      <c r="HUI31" s="21"/>
      <c r="HUJ31" s="21"/>
      <c r="HUK31" s="21"/>
      <c r="HUL31" s="21"/>
      <c r="HUM31" s="21"/>
      <c r="HUN31" s="21"/>
      <c r="HUO31" s="21"/>
      <c r="HUP31" s="21"/>
      <c r="HUQ31" s="21"/>
      <c r="HUR31" s="21"/>
      <c r="HUS31" s="21"/>
      <c r="HUT31" s="21"/>
      <c r="HUU31" s="21"/>
      <c r="HUV31" s="21"/>
      <c r="HUW31" s="21"/>
      <c r="HUX31" s="21"/>
      <c r="HUY31" s="21"/>
      <c r="HUZ31" s="21"/>
      <c r="HVA31" s="21"/>
      <c r="HVB31" s="21"/>
      <c r="HVC31" s="21"/>
      <c r="HVD31" s="21"/>
      <c r="HVE31" s="21"/>
      <c r="HVF31" s="21"/>
      <c r="HVG31" s="21"/>
      <c r="HVH31" s="21"/>
      <c r="HVI31" s="21"/>
      <c r="HVJ31" s="21"/>
      <c r="HVK31" s="21"/>
      <c r="HVL31" s="21"/>
      <c r="HVM31" s="21"/>
      <c r="HVN31" s="21"/>
      <c r="HVO31" s="21"/>
      <c r="HVP31" s="21"/>
      <c r="HVQ31" s="21"/>
      <c r="HVR31" s="21"/>
      <c r="HVS31" s="21"/>
      <c r="HVT31" s="21"/>
      <c r="HVU31" s="21"/>
      <c r="HVV31" s="21"/>
      <c r="HVW31" s="21"/>
      <c r="HVX31" s="21"/>
      <c r="HVY31" s="21"/>
      <c r="HVZ31" s="21"/>
      <c r="HWA31" s="21"/>
      <c r="HWB31" s="21"/>
      <c r="HWC31" s="21"/>
      <c r="HWD31" s="21"/>
      <c r="HWE31" s="21"/>
      <c r="HWF31" s="21"/>
      <c r="HWG31" s="21"/>
      <c r="HWH31" s="21"/>
      <c r="HWI31" s="21"/>
      <c r="HWJ31" s="21"/>
      <c r="HWK31" s="21"/>
      <c r="HWL31" s="21"/>
      <c r="HWM31" s="21"/>
      <c r="HWN31" s="21"/>
      <c r="HWO31" s="21"/>
      <c r="HWP31" s="21"/>
      <c r="HWQ31" s="21"/>
      <c r="HWR31" s="21"/>
      <c r="HWS31" s="21"/>
      <c r="HWT31" s="21"/>
      <c r="HWU31" s="21"/>
      <c r="HWV31" s="21"/>
      <c r="HWW31" s="21"/>
      <c r="HWX31" s="21"/>
      <c r="HWY31" s="21"/>
      <c r="HWZ31" s="21"/>
      <c r="HXA31" s="21"/>
      <c r="HXB31" s="21"/>
      <c r="HXC31" s="21"/>
      <c r="HXD31" s="21"/>
      <c r="HXE31" s="21"/>
      <c r="HXF31" s="21"/>
      <c r="HXG31" s="21"/>
      <c r="HXH31" s="21"/>
      <c r="HXI31" s="21"/>
      <c r="HXJ31" s="21"/>
      <c r="HXK31" s="21"/>
      <c r="HXL31" s="21"/>
      <c r="HXM31" s="21"/>
      <c r="HXN31" s="21"/>
      <c r="HXO31" s="21"/>
      <c r="HXP31" s="21"/>
      <c r="HXQ31" s="21"/>
      <c r="HXR31" s="21"/>
      <c r="HXS31" s="21"/>
      <c r="HXT31" s="21"/>
      <c r="HXU31" s="21"/>
      <c r="HXV31" s="21"/>
      <c r="HXW31" s="21"/>
      <c r="HXX31" s="21"/>
      <c r="HXY31" s="21"/>
      <c r="HXZ31" s="21"/>
      <c r="HYA31" s="21"/>
      <c r="HYB31" s="21"/>
      <c r="HYC31" s="21"/>
      <c r="HYD31" s="21"/>
      <c r="HYE31" s="21"/>
      <c r="HYF31" s="21"/>
      <c r="HYG31" s="21"/>
      <c r="HYH31" s="21"/>
      <c r="HYI31" s="21"/>
      <c r="HYJ31" s="21"/>
      <c r="HYK31" s="21"/>
      <c r="HYL31" s="21"/>
      <c r="HYM31" s="21"/>
      <c r="HYN31" s="21"/>
      <c r="HYO31" s="21"/>
      <c r="HYP31" s="21"/>
      <c r="HYQ31" s="21"/>
      <c r="HYR31" s="21"/>
      <c r="HYS31" s="21"/>
      <c r="HYT31" s="21"/>
      <c r="HYU31" s="21"/>
      <c r="HYV31" s="21"/>
      <c r="HYW31" s="21"/>
      <c r="HYX31" s="21"/>
      <c r="HYY31" s="21"/>
      <c r="HYZ31" s="21"/>
      <c r="HZA31" s="21"/>
      <c r="HZB31" s="21"/>
      <c r="HZC31" s="21"/>
      <c r="HZD31" s="21"/>
      <c r="HZE31" s="21"/>
      <c r="HZF31" s="21"/>
      <c r="HZG31" s="21"/>
      <c r="HZH31" s="21"/>
      <c r="HZI31" s="21"/>
      <c r="HZJ31" s="21"/>
      <c r="HZK31" s="21"/>
      <c r="HZL31" s="21"/>
      <c r="HZM31" s="21"/>
      <c r="HZN31" s="21"/>
      <c r="HZO31" s="21"/>
      <c r="HZP31" s="21"/>
      <c r="HZQ31" s="21"/>
      <c r="HZR31" s="21"/>
      <c r="HZS31" s="21"/>
      <c r="HZT31" s="21"/>
      <c r="HZU31" s="21"/>
      <c r="HZV31" s="21"/>
      <c r="HZW31" s="21"/>
      <c r="HZX31" s="21"/>
      <c r="HZY31" s="21"/>
      <c r="HZZ31" s="21"/>
      <c r="IAA31" s="21"/>
      <c r="IAB31" s="21"/>
      <c r="IAC31" s="21"/>
      <c r="IAD31" s="21"/>
      <c r="IAE31" s="21"/>
      <c r="IAF31" s="21"/>
      <c r="IAG31" s="21"/>
      <c r="IAH31" s="21"/>
      <c r="IAI31" s="21"/>
      <c r="IAJ31" s="21"/>
      <c r="IAK31" s="21"/>
      <c r="IAL31" s="21"/>
      <c r="IAM31" s="21"/>
      <c r="IAN31" s="21"/>
      <c r="IAO31" s="21"/>
      <c r="IAP31" s="21"/>
      <c r="IAQ31" s="21"/>
      <c r="IAR31" s="21"/>
      <c r="IAS31" s="21"/>
      <c r="IAT31" s="21"/>
      <c r="IAU31" s="21"/>
      <c r="IAV31" s="21"/>
      <c r="IAW31" s="21"/>
      <c r="IAX31" s="21"/>
      <c r="IAY31" s="21"/>
      <c r="IAZ31" s="21"/>
      <c r="IBA31" s="21"/>
      <c r="IBB31" s="21"/>
      <c r="IBC31" s="21"/>
      <c r="IBD31" s="21"/>
      <c r="IBE31" s="21"/>
      <c r="IBF31" s="21"/>
      <c r="IBG31" s="21"/>
      <c r="IBH31" s="21"/>
      <c r="IBI31" s="21"/>
      <c r="IBJ31" s="21"/>
      <c r="IBK31" s="21"/>
      <c r="IBL31" s="21"/>
      <c r="IBM31" s="21"/>
      <c r="IBN31" s="21"/>
      <c r="IBO31" s="21"/>
      <c r="IBP31" s="21"/>
      <c r="IBQ31" s="21"/>
      <c r="IBR31" s="21"/>
      <c r="IBS31" s="21"/>
      <c r="IBT31" s="21"/>
      <c r="IBU31" s="21"/>
      <c r="IBV31" s="21"/>
      <c r="IBW31" s="21"/>
      <c r="IBX31" s="21"/>
      <c r="IBY31" s="21"/>
      <c r="IBZ31" s="21"/>
      <c r="ICA31" s="21"/>
      <c r="ICB31" s="21"/>
      <c r="ICC31" s="21"/>
      <c r="ICD31" s="21"/>
      <c r="ICE31" s="21"/>
      <c r="ICF31" s="21"/>
      <c r="ICG31" s="21"/>
      <c r="ICH31" s="21"/>
      <c r="ICI31" s="21"/>
      <c r="ICJ31" s="21"/>
      <c r="ICK31" s="21"/>
      <c r="ICL31" s="21"/>
      <c r="ICM31" s="21"/>
      <c r="ICN31" s="21"/>
      <c r="ICO31" s="21"/>
      <c r="ICP31" s="21"/>
      <c r="ICQ31" s="21"/>
      <c r="ICR31" s="21"/>
      <c r="ICS31" s="21"/>
      <c r="ICT31" s="21"/>
      <c r="ICU31" s="21"/>
      <c r="ICV31" s="21"/>
      <c r="ICW31" s="21"/>
      <c r="ICX31" s="21"/>
      <c r="ICY31" s="21"/>
      <c r="ICZ31" s="21"/>
      <c r="IDA31" s="21"/>
      <c r="IDB31" s="21"/>
      <c r="IDC31" s="21"/>
      <c r="IDD31" s="21"/>
      <c r="IDE31" s="21"/>
      <c r="IDF31" s="21"/>
      <c r="IDG31" s="21"/>
      <c r="IDH31" s="21"/>
      <c r="IDI31" s="21"/>
      <c r="IDJ31" s="21"/>
      <c r="IDK31" s="21"/>
      <c r="IDL31" s="21"/>
      <c r="IDM31" s="21"/>
      <c r="IDN31" s="21"/>
      <c r="IDO31" s="21"/>
      <c r="IDP31" s="21"/>
      <c r="IDQ31" s="21"/>
      <c r="IDR31" s="21"/>
      <c r="IDS31" s="21"/>
      <c r="IDT31" s="21"/>
      <c r="IDU31" s="21"/>
      <c r="IDV31" s="21"/>
      <c r="IDW31" s="21"/>
      <c r="IDX31" s="21"/>
      <c r="IDY31" s="21"/>
      <c r="IDZ31" s="21"/>
      <c r="IEA31" s="21"/>
      <c r="IEB31" s="21"/>
      <c r="IEC31" s="21"/>
      <c r="IED31" s="21"/>
      <c r="IEE31" s="21"/>
      <c r="IEF31" s="21"/>
      <c r="IEG31" s="21"/>
      <c r="IEH31" s="21"/>
      <c r="IEI31" s="21"/>
      <c r="IEJ31" s="21"/>
      <c r="IEK31" s="21"/>
      <c r="IEL31" s="21"/>
      <c r="IEM31" s="21"/>
      <c r="IEN31" s="21"/>
      <c r="IEO31" s="21"/>
      <c r="IEP31" s="21"/>
      <c r="IEQ31" s="21"/>
      <c r="IER31" s="21"/>
      <c r="IES31" s="21"/>
      <c r="IET31" s="21"/>
      <c r="IEU31" s="21"/>
      <c r="IEV31" s="21"/>
      <c r="IEW31" s="21"/>
      <c r="IEX31" s="21"/>
      <c r="IEY31" s="21"/>
      <c r="IEZ31" s="21"/>
      <c r="IFA31" s="21"/>
      <c r="IFB31" s="21"/>
      <c r="IFC31" s="21"/>
      <c r="IFD31" s="21"/>
      <c r="IFE31" s="21"/>
      <c r="IFF31" s="21"/>
      <c r="IFG31" s="21"/>
      <c r="IFH31" s="21"/>
      <c r="IFI31" s="21"/>
      <c r="IFJ31" s="21"/>
      <c r="IFK31" s="21"/>
      <c r="IFL31" s="21"/>
      <c r="IFM31" s="21"/>
      <c r="IFN31" s="21"/>
      <c r="IFO31" s="21"/>
      <c r="IFP31" s="21"/>
      <c r="IFQ31" s="21"/>
      <c r="IFR31" s="21"/>
      <c r="IFS31" s="21"/>
      <c r="IFT31" s="21"/>
      <c r="IFU31" s="21"/>
      <c r="IFV31" s="21"/>
      <c r="IFW31" s="21"/>
      <c r="IFX31" s="21"/>
      <c r="IFY31" s="21"/>
      <c r="IFZ31" s="21"/>
      <c r="IGA31" s="21"/>
      <c r="IGB31" s="21"/>
      <c r="IGC31" s="21"/>
      <c r="IGD31" s="21"/>
      <c r="IGE31" s="21"/>
      <c r="IGF31" s="21"/>
      <c r="IGG31" s="21"/>
      <c r="IGH31" s="21"/>
      <c r="IGI31" s="21"/>
      <c r="IGJ31" s="21"/>
      <c r="IGK31" s="21"/>
      <c r="IGL31" s="21"/>
      <c r="IGM31" s="21"/>
      <c r="IGN31" s="21"/>
      <c r="IGO31" s="21"/>
      <c r="IGP31" s="21"/>
      <c r="IGQ31" s="21"/>
      <c r="IGR31" s="21"/>
      <c r="IGS31" s="21"/>
      <c r="IGT31" s="21"/>
      <c r="IGU31" s="21"/>
      <c r="IGV31" s="21"/>
      <c r="IGW31" s="21"/>
      <c r="IGX31" s="21"/>
      <c r="IGY31" s="21"/>
      <c r="IGZ31" s="21"/>
      <c r="IHA31" s="21"/>
      <c r="IHB31" s="21"/>
      <c r="IHC31" s="21"/>
      <c r="IHD31" s="21"/>
      <c r="IHE31" s="21"/>
      <c r="IHF31" s="21"/>
      <c r="IHG31" s="21"/>
      <c r="IHH31" s="21"/>
      <c r="IHI31" s="21"/>
      <c r="IHJ31" s="21"/>
      <c r="IHK31" s="21"/>
      <c r="IHL31" s="21"/>
      <c r="IHM31" s="21"/>
      <c r="IHN31" s="21"/>
      <c r="IHO31" s="21"/>
      <c r="IHP31" s="21"/>
      <c r="IHQ31" s="21"/>
      <c r="IHR31" s="21"/>
      <c r="IHS31" s="21"/>
      <c r="IHT31" s="21"/>
      <c r="IHU31" s="21"/>
      <c r="IHV31" s="21"/>
      <c r="IHW31" s="21"/>
      <c r="IHX31" s="21"/>
      <c r="IHY31" s="21"/>
      <c r="IHZ31" s="21"/>
      <c r="IIA31" s="21"/>
      <c r="IIB31" s="21"/>
      <c r="IIC31" s="21"/>
      <c r="IID31" s="21"/>
      <c r="IIE31" s="21"/>
      <c r="IIF31" s="21"/>
      <c r="IIG31" s="21"/>
      <c r="IIH31" s="21"/>
      <c r="III31" s="21"/>
      <c r="IIJ31" s="21"/>
      <c r="IIK31" s="21"/>
      <c r="IIL31" s="21"/>
      <c r="IIM31" s="21"/>
      <c r="IIN31" s="21"/>
      <c r="IIO31" s="21"/>
      <c r="IIP31" s="21"/>
      <c r="IIQ31" s="21"/>
      <c r="IIR31" s="21"/>
      <c r="IIS31" s="21"/>
      <c r="IIT31" s="21"/>
      <c r="IIU31" s="21"/>
      <c r="IIV31" s="21"/>
      <c r="IIW31" s="21"/>
      <c r="IIX31" s="21"/>
      <c r="IIY31" s="21"/>
      <c r="IIZ31" s="21"/>
      <c r="IJA31" s="21"/>
      <c r="IJB31" s="21"/>
      <c r="IJC31" s="21"/>
      <c r="IJD31" s="21"/>
      <c r="IJE31" s="21"/>
      <c r="IJF31" s="21"/>
      <c r="IJG31" s="21"/>
      <c r="IJH31" s="21"/>
      <c r="IJI31" s="21"/>
      <c r="IJJ31" s="21"/>
      <c r="IJK31" s="21"/>
      <c r="IJL31" s="21"/>
      <c r="IJM31" s="21"/>
      <c r="IJN31" s="21"/>
      <c r="IJO31" s="21"/>
      <c r="IJP31" s="21"/>
      <c r="IJQ31" s="21"/>
      <c r="IJR31" s="21"/>
      <c r="IJS31" s="21"/>
      <c r="IJT31" s="21"/>
      <c r="IJU31" s="21"/>
      <c r="IJV31" s="21"/>
      <c r="IJW31" s="21"/>
      <c r="IJX31" s="21"/>
      <c r="IJY31" s="21"/>
      <c r="IJZ31" s="21"/>
      <c r="IKA31" s="21"/>
      <c r="IKB31" s="21"/>
      <c r="IKC31" s="21"/>
      <c r="IKD31" s="21"/>
      <c r="IKE31" s="21"/>
      <c r="IKF31" s="21"/>
      <c r="IKG31" s="21"/>
      <c r="IKH31" s="21"/>
      <c r="IKI31" s="21"/>
      <c r="IKJ31" s="21"/>
      <c r="IKK31" s="21"/>
      <c r="IKL31" s="21"/>
      <c r="IKM31" s="21"/>
      <c r="IKN31" s="21"/>
      <c r="IKO31" s="21"/>
      <c r="IKP31" s="21"/>
      <c r="IKQ31" s="21"/>
      <c r="IKR31" s="21"/>
      <c r="IKS31" s="21"/>
      <c r="IKT31" s="21"/>
      <c r="IKU31" s="21"/>
      <c r="IKV31" s="21"/>
      <c r="IKW31" s="21"/>
      <c r="IKX31" s="21"/>
      <c r="IKY31" s="21"/>
      <c r="IKZ31" s="21"/>
      <c r="ILA31" s="21"/>
      <c r="ILB31" s="21"/>
      <c r="ILC31" s="21"/>
      <c r="ILD31" s="21"/>
      <c r="ILE31" s="21"/>
      <c r="ILF31" s="21"/>
      <c r="ILG31" s="21"/>
      <c r="ILH31" s="21"/>
      <c r="ILI31" s="21"/>
      <c r="ILJ31" s="21"/>
      <c r="ILK31" s="21"/>
      <c r="ILL31" s="21"/>
      <c r="ILM31" s="21"/>
      <c r="ILN31" s="21"/>
      <c r="ILO31" s="21"/>
      <c r="ILP31" s="21"/>
      <c r="ILQ31" s="21"/>
      <c r="ILR31" s="21"/>
      <c r="ILS31" s="21"/>
      <c r="ILT31" s="21"/>
      <c r="ILU31" s="21"/>
      <c r="ILV31" s="21"/>
      <c r="ILW31" s="21"/>
      <c r="ILX31" s="21"/>
      <c r="ILY31" s="21"/>
      <c r="ILZ31" s="21"/>
      <c r="IMA31" s="21"/>
      <c r="IMB31" s="21"/>
      <c r="IMC31" s="21"/>
      <c r="IMD31" s="21"/>
      <c r="IME31" s="21"/>
      <c r="IMF31" s="21"/>
      <c r="IMG31" s="21"/>
      <c r="IMH31" s="21"/>
      <c r="IMI31" s="21"/>
      <c r="IMJ31" s="21"/>
      <c r="IMK31" s="21"/>
      <c r="IML31" s="21"/>
      <c r="IMM31" s="21"/>
      <c r="IMN31" s="21"/>
      <c r="IMO31" s="21"/>
      <c r="IMP31" s="21"/>
      <c r="IMQ31" s="21"/>
      <c r="IMR31" s="21"/>
      <c r="IMS31" s="21"/>
      <c r="IMT31" s="21"/>
      <c r="IMU31" s="21"/>
      <c r="IMV31" s="21"/>
      <c r="IMW31" s="21"/>
      <c r="IMX31" s="21"/>
      <c r="IMY31" s="21"/>
      <c r="IMZ31" s="21"/>
      <c r="INA31" s="21"/>
      <c r="INB31" s="21"/>
      <c r="INC31" s="21"/>
      <c r="IND31" s="21"/>
      <c r="INE31" s="21"/>
      <c r="INF31" s="21"/>
      <c r="ING31" s="21"/>
      <c r="INH31" s="21"/>
      <c r="INI31" s="21"/>
      <c r="INJ31" s="21"/>
      <c r="INK31" s="21"/>
      <c r="INL31" s="21"/>
      <c r="INM31" s="21"/>
      <c r="INN31" s="21"/>
      <c r="INO31" s="21"/>
      <c r="INP31" s="21"/>
      <c r="INQ31" s="21"/>
      <c r="INR31" s="21"/>
      <c r="INS31" s="21"/>
      <c r="INT31" s="21"/>
      <c r="INU31" s="21"/>
      <c r="INV31" s="21"/>
      <c r="INW31" s="21"/>
      <c r="INX31" s="21"/>
      <c r="INY31" s="21"/>
      <c r="INZ31" s="21"/>
      <c r="IOA31" s="21"/>
      <c r="IOB31" s="21"/>
      <c r="IOC31" s="21"/>
      <c r="IOD31" s="21"/>
      <c r="IOE31" s="21"/>
      <c r="IOF31" s="21"/>
      <c r="IOG31" s="21"/>
      <c r="IOH31" s="21"/>
      <c r="IOI31" s="21"/>
      <c r="IOJ31" s="21"/>
      <c r="IOK31" s="21"/>
      <c r="IOL31" s="21"/>
      <c r="IOM31" s="21"/>
      <c r="ION31" s="21"/>
      <c r="IOO31" s="21"/>
      <c r="IOP31" s="21"/>
      <c r="IOQ31" s="21"/>
      <c r="IOR31" s="21"/>
      <c r="IOS31" s="21"/>
      <c r="IOT31" s="21"/>
      <c r="IOU31" s="21"/>
      <c r="IOV31" s="21"/>
      <c r="IOW31" s="21"/>
      <c r="IOX31" s="21"/>
      <c r="IOY31" s="21"/>
      <c r="IOZ31" s="21"/>
      <c r="IPA31" s="21"/>
      <c r="IPB31" s="21"/>
      <c r="IPC31" s="21"/>
      <c r="IPD31" s="21"/>
      <c r="IPE31" s="21"/>
      <c r="IPF31" s="21"/>
      <c r="IPG31" s="21"/>
      <c r="IPH31" s="21"/>
      <c r="IPI31" s="21"/>
      <c r="IPJ31" s="21"/>
      <c r="IPK31" s="21"/>
      <c r="IPL31" s="21"/>
      <c r="IPM31" s="21"/>
      <c r="IPN31" s="21"/>
      <c r="IPO31" s="21"/>
      <c r="IPP31" s="21"/>
      <c r="IPQ31" s="21"/>
      <c r="IPR31" s="21"/>
      <c r="IPS31" s="21"/>
      <c r="IPT31" s="21"/>
      <c r="IPU31" s="21"/>
      <c r="IPV31" s="21"/>
      <c r="IPW31" s="21"/>
      <c r="IPX31" s="21"/>
      <c r="IPY31" s="21"/>
      <c r="IPZ31" s="21"/>
      <c r="IQA31" s="21"/>
      <c r="IQB31" s="21"/>
      <c r="IQC31" s="21"/>
      <c r="IQD31" s="21"/>
      <c r="IQE31" s="21"/>
      <c r="IQF31" s="21"/>
      <c r="IQG31" s="21"/>
      <c r="IQH31" s="21"/>
      <c r="IQI31" s="21"/>
      <c r="IQJ31" s="21"/>
      <c r="IQK31" s="21"/>
      <c r="IQL31" s="21"/>
      <c r="IQM31" s="21"/>
      <c r="IQN31" s="21"/>
      <c r="IQO31" s="21"/>
      <c r="IQP31" s="21"/>
      <c r="IQQ31" s="21"/>
      <c r="IQR31" s="21"/>
      <c r="IQS31" s="21"/>
      <c r="IQT31" s="21"/>
      <c r="IQU31" s="21"/>
      <c r="IQV31" s="21"/>
      <c r="IQW31" s="21"/>
      <c r="IQX31" s="21"/>
      <c r="IQY31" s="21"/>
      <c r="IQZ31" s="21"/>
      <c r="IRA31" s="21"/>
      <c r="IRB31" s="21"/>
      <c r="IRC31" s="21"/>
      <c r="IRD31" s="21"/>
      <c r="IRE31" s="21"/>
      <c r="IRF31" s="21"/>
      <c r="IRG31" s="21"/>
      <c r="IRH31" s="21"/>
      <c r="IRI31" s="21"/>
      <c r="IRJ31" s="21"/>
      <c r="IRK31" s="21"/>
      <c r="IRL31" s="21"/>
      <c r="IRM31" s="21"/>
      <c r="IRN31" s="21"/>
      <c r="IRO31" s="21"/>
      <c r="IRP31" s="21"/>
      <c r="IRQ31" s="21"/>
      <c r="IRR31" s="21"/>
      <c r="IRS31" s="21"/>
      <c r="IRT31" s="21"/>
      <c r="IRU31" s="21"/>
      <c r="IRV31" s="21"/>
      <c r="IRW31" s="21"/>
      <c r="IRX31" s="21"/>
      <c r="IRY31" s="21"/>
      <c r="IRZ31" s="21"/>
      <c r="ISA31" s="21"/>
      <c r="ISB31" s="21"/>
      <c r="ISC31" s="21"/>
      <c r="ISD31" s="21"/>
      <c r="ISE31" s="21"/>
      <c r="ISF31" s="21"/>
      <c r="ISG31" s="21"/>
      <c r="ISH31" s="21"/>
      <c r="ISI31" s="21"/>
      <c r="ISJ31" s="21"/>
      <c r="ISK31" s="21"/>
      <c r="ISL31" s="21"/>
      <c r="ISM31" s="21"/>
      <c r="ISN31" s="21"/>
      <c r="ISO31" s="21"/>
      <c r="ISP31" s="21"/>
      <c r="ISQ31" s="21"/>
      <c r="ISR31" s="21"/>
      <c r="ISS31" s="21"/>
      <c r="IST31" s="21"/>
      <c r="ISU31" s="21"/>
      <c r="ISV31" s="21"/>
      <c r="ISW31" s="21"/>
      <c r="ISX31" s="21"/>
      <c r="ISY31" s="21"/>
      <c r="ISZ31" s="21"/>
      <c r="ITA31" s="21"/>
      <c r="ITB31" s="21"/>
      <c r="ITC31" s="21"/>
      <c r="ITD31" s="21"/>
      <c r="ITE31" s="21"/>
      <c r="ITF31" s="21"/>
      <c r="ITG31" s="21"/>
      <c r="ITH31" s="21"/>
      <c r="ITI31" s="21"/>
      <c r="ITJ31" s="21"/>
      <c r="ITK31" s="21"/>
      <c r="ITL31" s="21"/>
      <c r="ITM31" s="21"/>
      <c r="ITN31" s="21"/>
      <c r="ITO31" s="21"/>
      <c r="ITP31" s="21"/>
      <c r="ITQ31" s="21"/>
      <c r="ITR31" s="21"/>
      <c r="ITS31" s="21"/>
      <c r="ITT31" s="21"/>
      <c r="ITU31" s="21"/>
      <c r="ITV31" s="21"/>
      <c r="ITW31" s="21"/>
      <c r="ITX31" s="21"/>
      <c r="ITY31" s="21"/>
      <c r="ITZ31" s="21"/>
      <c r="IUA31" s="21"/>
      <c r="IUB31" s="21"/>
      <c r="IUC31" s="21"/>
      <c r="IUD31" s="21"/>
      <c r="IUE31" s="21"/>
      <c r="IUF31" s="21"/>
      <c r="IUG31" s="21"/>
      <c r="IUH31" s="21"/>
      <c r="IUI31" s="21"/>
      <c r="IUJ31" s="21"/>
      <c r="IUK31" s="21"/>
      <c r="IUL31" s="21"/>
      <c r="IUM31" s="21"/>
      <c r="IUN31" s="21"/>
      <c r="IUO31" s="21"/>
      <c r="IUP31" s="21"/>
      <c r="IUQ31" s="21"/>
      <c r="IUR31" s="21"/>
      <c r="IUS31" s="21"/>
      <c r="IUT31" s="21"/>
      <c r="IUU31" s="21"/>
      <c r="IUV31" s="21"/>
      <c r="IUW31" s="21"/>
      <c r="IUX31" s="21"/>
      <c r="IUY31" s="21"/>
      <c r="IUZ31" s="21"/>
      <c r="IVA31" s="21"/>
      <c r="IVB31" s="21"/>
      <c r="IVC31" s="21"/>
      <c r="IVD31" s="21"/>
      <c r="IVE31" s="21"/>
      <c r="IVF31" s="21"/>
      <c r="IVG31" s="21"/>
      <c r="IVH31" s="21"/>
      <c r="IVI31" s="21"/>
      <c r="IVJ31" s="21"/>
      <c r="IVK31" s="21"/>
      <c r="IVL31" s="21"/>
      <c r="IVM31" s="21"/>
      <c r="IVN31" s="21"/>
      <c r="IVO31" s="21"/>
      <c r="IVP31" s="21"/>
      <c r="IVQ31" s="21"/>
      <c r="IVR31" s="21"/>
      <c r="IVS31" s="21"/>
      <c r="IVT31" s="21"/>
      <c r="IVU31" s="21"/>
      <c r="IVV31" s="21"/>
      <c r="IVW31" s="21"/>
      <c r="IVX31" s="21"/>
      <c r="IVY31" s="21"/>
      <c r="IVZ31" s="21"/>
      <c r="IWA31" s="21"/>
      <c r="IWB31" s="21"/>
      <c r="IWC31" s="21"/>
      <c r="IWD31" s="21"/>
      <c r="IWE31" s="21"/>
      <c r="IWF31" s="21"/>
      <c r="IWG31" s="21"/>
      <c r="IWH31" s="21"/>
      <c r="IWI31" s="21"/>
      <c r="IWJ31" s="21"/>
      <c r="IWK31" s="21"/>
      <c r="IWL31" s="21"/>
      <c r="IWM31" s="21"/>
      <c r="IWN31" s="21"/>
      <c r="IWO31" s="21"/>
      <c r="IWP31" s="21"/>
      <c r="IWQ31" s="21"/>
      <c r="IWR31" s="21"/>
      <c r="IWS31" s="21"/>
      <c r="IWT31" s="21"/>
      <c r="IWU31" s="21"/>
      <c r="IWV31" s="21"/>
      <c r="IWW31" s="21"/>
      <c r="IWX31" s="21"/>
      <c r="IWY31" s="21"/>
      <c r="IWZ31" s="21"/>
      <c r="IXA31" s="21"/>
      <c r="IXB31" s="21"/>
      <c r="IXC31" s="21"/>
      <c r="IXD31" s="21"/>
      <c r="IXE31" s="21"/>
      <c r="IXF31" s="21"/>
      <c r="IXG31" s="21"/>
      <c r="IXH31" s="21"/>
      <c r="IXI31" s="21"/>
      <c r="IXJ31" s="21"/>
      <c r="IXK31" s="21"/>
      <c r="IXL31" s="21"/>
      <c r="IXM31" s="21"/>
      <c r="IXN31" s="21"/>
      <c r="IXO31" s="21"/>
      <c r="IXP31" s="21"/>
      <c r="IXQ31" s="21"/>
      <c r="IXR31" s="21"/>
      <c r="IXS31" s="21"/>
      <c r="IXT31" s="21"/>
      <c r="IXU31" s="21"/>
      <c r="IXV31" s="21"/>
      <c r="IXW31" s="21"/>
      <c r="IXX31" s="21"/>
      <c r="IXY31" s="21"/>
      <c r="IXZ31" s="21"/>
      <c r="IYA31" s="21"/>
      <c r="IYB31" s="21"/>
      <c r="IYC31" s="21"/>
      <c r="IYD31" s="21"/>
      <c r="IYE31" s="21"/>
      <c r="IYF31" s="21"/>
      <c r="IYG31" s="21"/>
      <c r="IYH31" s="21"/>
      <c r="IYI31" s="21"/>
      <c r="IYJ31" s="21"/>
      <c r="IYK31" s="21"/>
      <c r="IYL31" s="21"/>
      <c r="IYM31" s="21"/>
      <c r="IYN31" s="21"/>
      <c r="IYO31" s="21"/>
      <c r="IYP31" s="21"/>
      <c r="IYQ31" s="21"/>
      <c r="IYR31" s="21"/>
      <c r="IYS31" s="21"/>
      <c r="IYT31" s="21"/>
      <c r="IYU31" s="21"/>
      <c r="IYV31" s="21"/>
      <c r="IYW31" s="21"/>
      <c r="IYX31" s="21"/>
      <c r="IYY31" s="21"/>
      <c r="IYZ31" s="21"/>
      <c r="IZA31" s="21"/>
      <c r="IZB31" s="21"/>
      <c r="IZC31" s="21"/>
      <c r="IZD31" s="21"/>
      <c r="IZE31" s="21"/>
      <c r="IZF31" s="21"/>
      <c r="IZG31" s="21"/>
      <c r="IZH31" s="21"/>
      <c r="IZI31" s="21"/>
      <c r="IZJ31" s="21"/>
      <c r="IZK31" s="21"/>
      <c r="IZL31" s="21"/>
      <c r="IZM31" s="21"/>
      <c r="IZN31" s="21"/>
      <c r="IZO31" s="21"/>
      <c r="IZP31" s="21"/>
      <c r="IZQ31" s="21"/>
      <c r="IZR31" s="21"/>
      <c r="IZS31" s="21"/>
      <c r="IZT31" s="21"/>
      <c r="IZU31" s="21"/>
      <c r="IZV31" s="21"/>
      <c r="IZW31" s="21"/>
      <c r="IZX31" s="21"/>
      <c r="IZY31" s="21"/>
      <c r="IZZ31" s="21"/>
      <c r="JAA31" s="21"/>
      <c r="JAB31" s="21"/>
      <c r="JAC31" s="21"/>
      <c r="JAD31" s="21"/>
      <c r="JAE31" s="21"/>
      <c r="JAF31" s="21"/>
      <c r="JAG31" s="21"/>
      <c r="JAH31" s="21"/>
      <c r="JAI31" s="21"/>
      <c r="JAJ31" s="21"/>
      <c r="JAK31" s="21"/>
      <c r="JAL31" s="21"/>
      <c r="JAM31" s="21"/>
      <c r="JAN31" s="21"/>
      <c r="JAO31" s="21"/>
      <c r="JAP31" s="21"/>
      <c r="JAQ31" s="21"/>
      <c r="JAR31" s="21"/>
      <c r="JAS31" s="21"/>
      <c r="JAT31" s="21"/>
      <c r="JAU31" s="21"/>
      <c r="JAV31" s="21"/>
      <c r="JAW31" s="21"/>
      <c r="JAX31" s="21"/>
      <c r="JAY31" s="21"/>
      <c r="JAZ31" s="21"/>
      <c r="JBA31" s="21"/>
      <c r="JBB31" s="21"/>
      <c r="JBC31" s="21"/>
      <c r="JBD31" s="21"/>
      <c r="JBE31" s="21"/>
      <c r="JBF31" s="21"/>
      <c r="JBG31" s="21"/>
      <c r="JBH31" s="21"/>
      <c r="JBI31" s="21"/>
      <c r="JBJ31" s="21"/>
      <c r="JBK31" s="21"/>
      <c r="JBL31" s="21"/>
      <c r="JBM31" s="21"/>
      <c r="JBN31" s="21"/>
      <c r="JBO31" s="21"/>
      <c r="JBP31" s="21"/>
      <c r="JBQ31" s="21"/>
      <c r="JBR31" s="21"/>
      <c r="JBS31" s="21"/>
      <c r="JBT31" s="21"/>
      <c r="JBU31" s="21"/>
      <c r="JBV31" s="21"/>
      <c r="JBW31" s="21"/>
      <c r="JBX31" s="21"/>
      <c r="JBY31" s="21"/>
      <c r="JBZ31" s="21"/>
      <c r="JCA31" s="21"/>
      <c r="JCB31" s="21"/>
      <c r="JCC31" s="21"/>
      <c r="JCD31" s="21"/>
      <c r="JCE31" s="21"/>
      <c r="JCF31" s="21"/>
      <c r="JCG31" s="21"/>
      <c r="JCH31" s="21"/>
      <c r="JCI31" s="21"/>
      <c r="JCJ31" s="21"/>
      <c r="JCK31" s="21"/>
      <c r="JCL31" s="21"/>
      <c r="JCM31" s="21"/>
      <c r="JCN31" s="21"/>
      <c r="JCO31" s="21"/>
      <c r="JCP31" s="21"/>
      <c r="JCQ31" s="21"/>
      <c r="JCR31" s="21"/>
      <c r="JCS31" s="21"/>
      <c r="JCT31" s="21"/>
      <c r="JCU31" s="21"/>
      <c r="JCV31" s="21"/>
      <c r="JCW31" s="21"/>
      <c r="JCX31" s="21"/>
      <c r="JCY31" s="21"/>
      <c r="JCZ31" s="21"/>
      <c r="JDA31" s="21"/>
      <c r="JDB31" s="21"/>
      <c r="JDC31" s="21"/>
      <c r="JDD31" s="21"/>
      <c r="JDE31" s="21"/>
      <c r="JDF31" s="21"/>
      <c r="JDG31" s="21"/>
      <c r="JDH31" s="21"/>
      <c r="JDI31" s="21"/>
      <c r="JDJ31" s="21"/>
      <c r="JDK31" s="21"/>
      <c r="JDL31" s="21"/>
      <c r="JDM31" s="21"/>
      <c r="JDN31" s="21"/>
      <c r="JDO31" s="21"/>
      <c r="JDP31" s="21"/>
      <c r="JDQ31" s="21"/>
      <c r="JDR31" s="21"/>
      <c r="JDS31" s="21"/>
      <c r="JDT31" s="21"/>
      <c r="JDU31" s="21"/>
      <c r="JDV31" s="21"/>
      <c r="JDW31" s="21"/>
      <c r="JDX31" s="21"/>
      <c r="JDY31" s="21"/>
      <c r="JDZ31" s="21"/>
      <c r="JEA31" s="21"/>
      <c r="JEB31" s="21"/>
      <c r="JEC31" s="21"/>
      <c r="JED31" s="21"/>
      <c r="JEE31" s="21"/>
      <c r="JEF31" s="21"/>
      <c r="JEG31" s="21"/>
      <c r="JEH31" s="21"/>
      <c r="JEI31" s="21"/>
      <c r="JEJ31" s="21"/>
      <c r="JEK31" s="21"/>
      <c r="JEL31" s="21"/>
      <c r="JEM31" s="21"/>
      <c r="JEN31" s="21"/>
      <c r="JEO31" s="21"/>
      <c r="JEP31" s="21"/>
      <c r="JEQ31" s="21"/>
      <c r="JER31" s="21"/>
      <c r="JES31" s="21"/>
      <c r="JET31" s="21"/>
      <c r="JEU31" s="21"/>
      <c r="JEV31" s="21"/>
      <c r="JEW31" s="21"/>
      <c r="JEX31" s="21"/>
      <c r="JEY31" s="21"/>
      <c r="JEZ31" s="21"/>
      <c r="JFA31" s="21"/>
      <c r="JFB31" s="21"/>
      <c r="JFC31" s="21"/>
      <c r="JFD31" s="21"/>
      <c r="JFE31" s="21"/>
      <c r="JFF31" s="21"/>
      <c r="JFG31" s="21"/>
      <c r="JFH31" s="21"/>
      <c r="JFI31" s="21"/>
      <c r="JFJ31" s="21"/>
      <c r="JFK31" s="21"/>
      <c r="JFL31" s="21"/>
      <c r="JFM31" s="21"/>
      <c r="JFN31" s="21"/>
      <c r="JFO31" s="21"/>
      <c r="JFP31" s="21"/>
      <c r="JFQ31" s="21"/>
      <c r="JFR31" s="21"/>
      <c r="JFS31" s="21"/>
      <c r="JFT31" s="21"/>
      <c r="JFU31" s="21"/>
      <c r="JFV31" s="21"/>
      <c r="JFW31" s="21"/>
      <c r="JFX31" s="21"/>
      <c r="JFY31" s="21"/>
      <c r="JFZ31" s="21"/>
      <c r="JGA31" s="21"/>
      <c r="JGB31" s="21"/>
      <c r="JGC31" s="21"/>
      <c r="JGD31" s="21"/>
      <c r="JGE31" s="21"/>
      <c r="JGF31" s="21"/>
      <c r="JGG31" s="21"/>
      <c r="JGH31" s="21"/>
      <c r="JGI31" s="21"/>
      <c r="JGJ31" s="21"/>
      <c r="JGK31" s="21"/>
      <c r="JGL31" s="21"/>
      <c r="JGM31" s="21"/>
      <c r="JGN31" s="21"/>
      <c r="JGO31" s="21"/>
      <c r="JGP31" s="21"/>
      <c r="JGQ31" s="21"/>
      <c r="JGR31" s="21"/>
      <c r="JGS31" s="21"/>
      <c r="JGT31" s="21"/>
      <c r="JGU31" s="21"/>
      <c r="JGV31" s="21"/>
      <c r="JGW31" s="21"/>
      <c r="JGX31" s="21"/>
      <c r="JGY31" s="21"/>
      <c r="JGZ31" s="21"/>
      <c r="JHA31" s="21"/>
      <c r="JHB31" s="21"/>
      <c r="JHC31" s="21"/>
      <c r="JHD31" s="21"/>
      <c r="JHE31" s="21"/>
      <c r="JHF31" s="21"/>
      <c r="JHG31" s="21"/>
      <c r="JHH31" s="21"/>
      <c r="JHI31" s="21"/>
      <c r="JHJ31" s="21"/>
      <c r="JHK31" s="21"/>
      <c r="JHL31" s="21"/>
      <c r="JHM31" s="21"/>
      <c r="JHN31" s="21"/>
      <c r="JHO31" s="21"/>
      <c r="JHP31" s="21"/>
      <c r="JHQ31" s="21"/>
      <c r="JHR31" s="21"/>
      <c r="JHS31" s="21"/>
      <c r="JHT31" s="21"/>
      <c r="JHU31" s="21"/>
      <c r="JHV31" s="21"/>
      <c r="JHW31" s="21"/>
      <c r="JHX31" s="21"/>
      <c r="JHY31" s="21"/>
      <c r="JHZ31" s="21"/>
      <c r="JIA31" s="21"/>
      <c r="JIB31" s="21"/>
      <c r="JIC31" s="21"/>
      <c r="JID31" s="21"/>
      <c r="JIE31" s="21"/>
      <c r="JIF31" s="21"/>
      <c r="JIG31" s="21"/>
      <c r="JIH31" s="21"/>
      <c r="JII31" s="21"/>
      <c r="JIJ31" s="21"/>
      <c r="JIK31" s="21"/>
      <c r="JIL31" s="21"/>
      <c r="JIM31" s="21"/>
      <c r="JIN31" s="21"/>
      <c r="JIO31" s="21"/>
      <c r="JIP31" s="21"/>
      <c r="JIQ31" s="21"/>
      <c r="JIR31" s="21"/>
      <c r="JIS31" s="21"/>
      <c r="JIT31" s="21"/>
      <c r="JIU31" s="21"/>
      <c r="JIV31" s="21"/>
      <c r="JIW31" s="21"/>
      <c r="JIX31" s="21"/>
      <c r="JIY31" s="21"/>
      <c r="JIZ31" s="21"/>
      <c r="JJA31" s="21"/>
      <c r="JJB31" s="21"/>
      <c r="JJC31" s="21"/>
      <c r="JJD31" s="21"/>
      <c r="JJE31" s="21"/>
      <c r="JJF31" s="21"/>
      <c r="JJG31" s="21"/>
      <c r="JJH31" s="21"/>
      <c r="JJI31" s="21"/>
      <c r="JJJ31" s="21"/>
      <c r="JJK31" s="21"/>
      <c r="JJL31" s="21"/>
      <c r="JJM31" s="21"/>
      <c r="JJN31" s="21"/>
      <c r="JJO31" s="21"/>
      <c r="JJP31" s="21"/>
      <c r="JJQ31" s="21"/>
      <c r="JJR31" s="21"/>
      <c r="JJS31" s="21"/>
      <c r="JJT31" s="21"/>
      <c r="JJU31" s="21"/>
      <c r="JJV31" s="21"/>
      <c r="JJW31" s="21"/>
      <c r="JJX31" s="21"/>
      <c r="JJY31" s="21"/>
      <c r="JJZ31" s="21"/>
      <c r="JKA31" s="21"/>
      <c r="JKB31" s="21"/>
      <c r="JKC31" s="21"/>
      <c r="JKD31" s="21"/>
      <c r="JKE31" s="21"/>
      <c r="JKF31" s="21"/>
      <c r="JKG31" s="21"/>
      <c r="JKH31" s="21"/>
      <c r="JKI31" s="21"/>
      <c r="JKJ31" s="21"/>
      <c r="JKK31" s="21"/>
      <c r="JKL31" s="21"/>
      <c r="JKM31" s="21"/>
      <c r="JKN31" s="21"/>
      <c r="JKO31" s="21"/>
      <c r="JKP31" s="21"/>
      <c r="JKQ31" s="21"/>
      <c r="JKR31" s="21"/>
      <c r="JKS31" s="21"/>
      <c r="JKT31" s="21"/>
      <c r="JKU31" s="21"/>
      <c r="JKV31" s="21"/>
      <c r="JKW31" s="21"/>
      <c r="JKX31" s="21"/>
      <c r="JKY31" s="21"/>
      <c r="JKZ31" s="21"/>
      <c r="JLA31" s="21"/>
      <c r="JLB31" s="21"/>
      <c r="JLC31" s="21"/>
      <c r="JLD31" s="21"/>
      <c r="JLE31" s="21"/>
      <c r="JLF31" s="21"/>
      <c r="JLG31" s="21"/>
      <c r="JLH31" s="21"/>
      <c r="JLI31" s="21"/>
      <c r="JLJ31" s="21"/>
      <c r="JLK31" s="21"/>
      <c r="JLL31" s="21"/>
      <c r="JLM31" s="21"/>
      <c r="JLN31" s="21"/>
      <c r="JLO31" s="21"/>
      <c r="JLP31" s="21"/>
      <c r="JLQ31" s="21"/>
      <c r="JLR31" s="21"/>
      <c r="JLS31" s="21"/>
      <c r="JLT31" s="21"/>
      <c r="JLU31" s="21"/>
      <c r="JLV31" s="21"/>
      <c r="JLW31" s="21"/>
      <c r="JLX31" s="21"/>
      <c r="JLY31" s="21"/>
      <c r="JLZ31" s="21"/>
      <c r="JMA31" s="21"/>
      <c r="JMB31" s="21"/>
      <c r="JMC31" s="21"/>
      <c r="JMD31" s="21"/>
      <c r="JME31" s="21"/>
      <c r="JMF31" s="21"/>
      <c r="JMG31" s="21"/>
      <c r="JMH31" s="21"/>
      <c r="JMI31" s="21"/>
      <c r="JMJ31" s="21"/>
      <c r="JMK31" s="21"/>
      <c r="JML31" s="21"/>
      <c r="JMM31" s="21"/>
      <c r="JMN31" s="21"/>
      <c r="JMO31" s="21"/>
      <c r="JMP31" s="21"/>
      <c r="JMQ31" s="21"/>
      <c r="JMR31" s="21"/>
      <c r="JMS31" s="21"/>
      <c r="JMT31" s="21"/>
      <c r="JMU31" s="21"/>
      <c r="JMV31" s="21"/>
      <c r="JMW31" s="21"/>
      <c r="JMX31" s="21"/>
      <c r="JMY31" s="21"/>
      <c r="JMZ31" s="21"/>
      <c r="JNA31" s="21"/>
      <c r="JNB31" s="21"/>
      <c r="JNC31" s="21"/>
      <c r="JND31" s="21"/>
      <c r="JNE31" s="21"/>
      <c r="JNF31" s="21"/>
      <c r="JNG31" s="21"/>
      <c r="JNH31" s="21"/>
      <c r="JNI31" s="21"/>
      <c r="JNJ31" s="21"/>
      <c r="JNK31" s="21"/>
      <c r="JNL31" s="21"/>
      <c r="JNM31" s="21"/>
      <c r="JNN31" s="21"/>
      <c r="JNO31" s="21"/>
      <c r="JNP31" s="21"/>
      <c r="JNQ31" s="21"/>
      <c r="JNR31" s="21"/>
      <c r="JNS31" s="21"/>
      <c r="JNT31" s="21"/>
      <c r="JNU31" s="21"/>
      <c r="JNV31" s="21"/>
      <c r="JNW31" s="21"/>
      <c r="JNX31" s="21"/>
      <c r="JNY31" s="21"/>
      <c r="JNZ31" s="21"/>
      <c r="JOA31" s="21"/>
      <c r="JOB31" s="21"/>
      <c r="JOC31" s="21"/>
      <c r="JOD31" s="21"/>
      <c r="JOE31" s="21"/>
      <c r="JOF31" s="21"/>
      <c r="JOG31" s="21"/>
      <c r="JOH31" s="21"/>
      <c r="JOI31" s="21"/>
      <c r="JOJ31" s="21"/>
      <c r="JOK31" s="21"/>
      <c r="JOL31" s="21"/>
      <c r="JOM31" s="21"/>
      <c r="JON31" s="21"/>
      <c r="JOO31" s="21"/>
      <c r="JOP31" s="21"/>
      <c r="JOQ31" s="21"/>
      <c r="JOR31" s="21"/>
      <c r="JOS31" s="21"/>
      <c r="JOT31" s="21"/>
      <c r="JOU31" s="21"/>
      <c r="JOV31" s="21"/>
      <c r="JOW31" s="21"/>
      <c r="JOX31" s="21"/>
      <c r="JOY31" s="21"/>
      <c r="JOZ31" s="21"/>
      <c r="JPA31" s="21"/>
      <c r="JPB31" s="21"/>
      <c r="JPC31" s="21"/>
      <c r="JPD31" s="21"/>
      <c r="JPE31" s="21"/>
      <c r="JPF31" s="21"/>
      <c r="JPG31" s="21"/>
      <c r="JPH31" s="21"/>
      <c r="JPI31" s="21"/>
      <c r="JPJ31" s="21"/>
      <c r="JPK31" s="21"/>
      <c r="JPL31" s="21"/>
      <c r="JPM31" s="21"/>
      <c r="JPN31" s="21"/>
      <c r="JPO31" s="21"/>
      <c r="JPP31" s="21"/>
      <c r="JPQ31" s="21"/>
      <c r="JPR31" s="21"/>
      <c r="JPS31" s="21"/>
      <c r="JPT31" s="21"/>
      <c r="JPU31" s="21"/>
      <c r="JPV31" s="21"/>
      <c r="JPW31" s="21"/>
      <c r="JPX31" s="21"/>
      <c r="JPY31" s="21"/>
      <c r="JPZ31" s="21"/>
      <c r="JQA31" s="21"/>
      <c r="JQB31" s="21"/>
      <c r="JQC31" s="21"/>
      <c r="JQD31" s="21"/>
      <c r="JQE31" s="21"/>
      <c r="JQF31" s="21"/>
      <c r="JQG31" s="21"/>
      <c r="JQH31" s="21"/>
      <c r="JQI31" s="21"/>
      <c r="JQJ31" s="21"/>
      <c r="JQK31" s="21"/>
      <c r="JQL31" s="21"/>
      <c r="JQM31" s="21"/>
      <c r="JQN31" s="21"/>
      <c r="JQO31" s="21"/>
      <c r="JQP31" s="21"/>
      <c r="JQQ31" s="21"/>
      <c r="JQR31" s="21"/>
      <c r="JQS31" s="21"/>
      <c r="JQT31" s="21"/>
      <c r="JQU31" s="21"/>
      <c r="JQV31" s="21"/>
      <c r="JQW31" s="21"/>
      <c r="JQX31" s="21"/>
      <c r="JQY31" s="21"/>
      <c r="JQZ31" s="21"/>
      <c r="JRA31" s="21"/>
      <c r="JRB31" s="21"/>
      <c r="JRC31" s="21"/>
      <c r="JRD31" s="21"/>
      <c r="JRE31" s="21"/>
      <c r="JRF31" s="21"/>
      <c r="JRG31" s="21"/>
      <c r="JRH31" s="21"/>
      <c r="JRI31" s="21"/>
      <c r="JRJ31" s="21"/>
      <c r="JRK31" s="21"/>
      <c r="JRL31" s="21"/>
      <c r="JRM31" s="21"/>
      <c r="JRN31" s="21"/>
      <c r="JRO31" s="21"/>
      <c r="JRP31" s="21"/>
      <c r="JRQ31" s="21"/>
      <c r="JRR31" s="21"/>
      <c r="JRS31" s="21"/>
      <c r="JRT31" s="21"/>
      <c r="JRU31" s="21"/>
      <c r="JRV31" s="21"/>
      <c r="JRW31" s="21"/>
      <c r="JRX31" s="21"/>
      <c r="JRY31" s="21"/>
      <c r="JRZ31" s="21"/>
      <c r="JSA31" s="21"/>
      <c r="JSB31" s="21"/>
      <c r="JSC31" s="21"/>
      <c r="JSD31" s="21"/>
      <c r="JSE31" s="21"/>
      <c r="JSF31" s="21"/>
      <c r="JSG31" s="21"/>
      <c r="JSH31" s="21"/>
      <c r="JSI31" s="21"/>
      <c r="JSJ31" s="21"/>
      <c r="JSK31" s="21"/>
      <c r="JSL31" s="21"/>
      <c r="JSM31" s="21"/>
      <c r="JSN31" s="21"/>
      <c r="JSO31" s="21"/>
      <c r="JSP31" s="21"/>
      <c r="JSQ31" s="21"/>
      <c r="JSR31" s="21"/>
      <c r="JSS31" s="21"/>
      <c r="JST31" s="21"/>
      <c r="JSU31" s="21"/>
      <c r="JSV31" s="21"/>
      <c r="JSW31" s="21"/>
      <c r="JSX31" s="21"/>
      <c r="JSY31" s="21"/>
      <c r="JSZ31" s="21"/>
      <c r="JTA31" s="21"/>
      <c r="JTB31" s="21"/>
      <c r="JTC31" s="21"/>
      <c r="JTD31" s="21"/>
      <c r="JTE31" s="21"/>
      <c r="JTF31" s="21"/>
      <c r="JTG31" s="21"/>
      <c r="JTH31" s="21"/>
      <c r="JTI31" s="21"/>
      <c r="JTJ31" s="21"/>
      <c r="JTK31" s="21"/>
      <c r="JTL31" s="21"/>
      <c r="JTM31" s="21"/>
      <c r="JTN31" s="21"/>
      <c r="JTO31" s="21"/>
      <c r="JTP31" s="21"/>
      <c r="JTQ31" s="21"/>
      <c r="JTR31" s="21"/>
      <c r="JTS31" s="21"/>
      <c r="JTT31" s="21"/>
      <c r="JTU31" s="21"/>
      <c r="JTV31" s="21"/>
      <c r="JTW31" s="21"/>
      <c r="JTX31" s="21"/>
      <c r="JTY31" s="21"/>
      <c r="JTZ31" s="21"/>
      <c r="JUA31" s="21"/>
      <c r="JUB31" s="21"/>
      <c r="JUC31" s="21"/>
      <c r="JUD31" s="21"/>
      <c r="JUE31" s="21"/>
      <c r="JUF31" s="21"/>
      <c r="JUG31" s="21"/>
      <c r="JUH31" s="21"/>
      <c r="JUI31" s="21"/>
      <c r="JUJ31" s="21"/>
      <c r="JUK31" s="21"/>
      <c r="JUL31" s="21"/>
      <c r="JUM31" s="21"/>
      <c r="JUN31" s="21"/>
      <c r="JUO31" s="21"/>
      <c r="JUP31" s="21"/>
      <c r="JUQ31" s="21"/>
      <c r="JUR31" s="21"/>
      <c r="JUS31" s="21"/>
      <c r="JUT31" s="21"/>
      <c r="JUU31" s="21"/>
      <c r="JUV31" s="21"/>
      <c r="JUW31" s="21"/>
      <c r="JUX31" s="21"/>
      <c r="JUY31" s="21"/>
      <c r="JUZ31" s="21"/>
      <c r="JVA31" s="21"/>
      <c r="JVB31" s="21"/>
      <c r="JVC31" s="21"/>
      <c r="JVD31" s="21"/>
      <c r="JVE31" s="21"/>
      <c r="JVF31" s="21"/>
      <c r="JVG31" s="21"/>
      <c r="JVH31" s="21"/>
      <c r="JVI31" s="21"/>
      <c r="JVJ31" s="21"/>
      <c r="JVK31" s="21"/>
      <c r="JVL31" s="21"/>
      <c r="JVM31" s="21"/>
      <c r="JVN31" s="21"/>
      <c r="JVO31" s="21"/>
      <c r="JVP31" s="21"/>
      <c r="JVQ31" s="21"/>
      <c r="JVR31" s="21"/>
      <c r="JVS31" s="21"/>
      <c r="JVT31" s="21"/>
      <c r="JVU31" s="21"/>
      <c r="JVV31" s="21"/>
      <c r="JVW31" s="21"/>
      <c r="JVX31" s="21"/>
      <c r="JVY31" s="21"/>
      <c r="JVZ31" s="21"/>
      <c r="JWA31" s="21"/>
      <c r="JWB31" s="21"/>
      <c r="JWC31" s="21"/>
      <c r="JWD31" s="21"/>
      <c r="JWE31" s="21"/>
      <c r="JWF31" s="21"/>
      <c r="JWG31" s="21"/>
      <c r="JWH31" s="21"/>
      <c r="JWI31" s="21"/>
      <c r="JWJ31" s="21"/>
      <c r="JWK31" s="21"/>
      <c r="JWL31" s="21"/>
      <c r="JWM31" s="21"/>
      <c r="JWN31" s="21"/>
      <c r="JWO31" s="21"/>
      <c r="JWP31" s="21"/>
      <c r="JWQ31" s="21"/>
      <c r="JWR31" s="21"/>
      <c r="JWS31" s="21"/>
      <c r="JWT31" s="21"/>
      <c r="JWU31" s="21"/>
      <c r="JWV31" s="21"/>
      <c r="JWW31" s="21"/>
      <c r="JWX31" s="21"/>
      <c r="JWY31" s="21"/>
      <c r="JWZ31" s="21"/>
      <c r="JXA31" s="21"/>
      <c r="JXB31" s="21"/>
      <c r="JXC31" s="21"/>
      <c r="JXD31" s="21"/>
      <c r="JXE31" s="21"/>
      <c r="JXF31" s="21"/>
      <c r="JXG31" s="21"/>
      <c r="JXH31" s="21"/>
      <c r="JXI31" s="21"/>
      <c r="JXJ31" s="21"/>
      <c r="JXK31" s="21"/>
      <c r="JXL31" s="21"/>
      <c r="JXM31" s="21"/>
      <c r="JXN31" s="21"/>
      <c r="JXO31" s="21"/>
      <c r="JXP31" s="21"/>
      <c r="JXQ31" s="21"/>
      <c r="JXR31" s="21"/>
      <c r="JXS31" s="21"/>
      <c r="JXT31" s="21"/>
      <c r="JXU31" s="21"/>
      <c r="JXV31" s="21"/>
      <c r="JXW31" s="21"/>
      <c r="JXX31" s="21"/>
      <c r="JXY31" s="21"/>
      <c r="JXZ31" s="21"/>
      <c r="JYA31" s="21"/>
      <c r="JYB31" s="21"/>
      <c r="JYC31" s="21"/>
      <c r="JYD31" s="21"/>
      <c r="JYE31" s="21"/>
      <c r="JYF31" s="21"/>
      <c r="JYG31" s="21"/>
      <c r="JYH31" s="21"/>
      <c r="JYI31" s="21"/>
      <c r="JYJ31" s="21"/>
      <c r="JYK31" s="21"/>
      <c r="JYL31" s="21"/>
      <c r="JYM31" s="21"/>
      <c r="JYN31" s="21"/>
      <c r="JYO31" s="21"/>
      <c r="JYP31" s="21"/>
      <c r="JYQ31" s="21"/>
      <c r="JYR31" s="21"/>
      <c r="JYS31" s="21"/>
      <c r="JYT31" s="21"/>
      <c r="JYU31" s="21"/>
      <c r="JYV31" s="21"/>
      <c r="JYW31" s="21"/>
      <c r="JYX31" s="21"/>
      <c r="JYY31" s="21"/>
      <c r="JYZ31" s="21"/>
      <c r="JZA31" s="21"/>
      <c r="JZB31" s="21"/>
      <c r="JZC31" s="21"/>
      <c r="JZD31" s="21"/>
      <c r="JZE31" s="21"/>
      <c r="JZF31" s="21"/>
      <c r="JZG31" s="21"/>
      <c r="JZH31" s="21"/>
      <c r="JZI31" s="21"/>
      <c r="JZJ31" s="21"/>
      <c r="JZK31" s="21"/>
      <c r="JZL31" s="21"/>
      <c r="JZM31" s="21"/>
      <c r="JZN31" s="21"/>
      <c r="JZO31" s="21"/>
      <c r="JZP31" s="21"/>
      <c r="JZQ31" s="21"/>
      <c r="JZR31" s="21"/>
      <c r="JZS31" s="21"/>
      <c r="JZT31" s="21"/>
      <c r="JZU31" s="21"/>
      <c r="JZV31" s="21"/>
      <c r="JZW31" s="21"/>
      <c r="JZX31" s="21"/>
      <c r="JZY31" s="21"/>
      <c r="JZZ31" s="21"/>
      <c r="KAA31" s="21"/>
      <c r="KAB31" s="21"/>
      <c r="KAC31" s="21"/>
      <c r="KAD31" s="21"/>
      <c r="KAE31" s="21"/>
      <c r="KAF31" s="21"/>
      <c r="KAG31" s="21"/>
      <c r="KAH31" s="21"/>
      <c r="KAI31" s="21"/>
      <c r="KAJ31" s="21"/>
      <c r="KAK31" s="21"/>
      <c r="KAL31" s="21"/>
      <c r="KAM31" s="21"/>
      <c r="KAN31" s="21"/>
      <c r="KAO31" s="21"/>
      <c r="KAP31" s="21"/>
      <c r="KAQ31" s="21"/>
      <c r="KAR31" s="21"/>
      <c r="KAS31" s="21"/>
      <c r="KAT31" s="21"/>
      <c r="KAU31" s="21"/>
      <c r="KAV31" s="21"/>
      <c r="KAW31" s="21"/>
      <c r="KAX31" s="21"/>
      <c r="KAY31" s="21"/>
      <c r="KAZ31" s="21"/>
      <c r="KBA31" s="21"/>
      <c r="KBB31" s="21"/>
      <c r="KBC31" s="21"/>
      <c r="KBD31" s="21"/>
      <c r="KBE31" s="21"/>
      <c r="KBF31" s="21"/>
      <c r="KBG31" s="21"/>
      <c r="KBH31" s="21"/>
      <c r="KBI31" s="21"/>
      <c r="KBJ31" s="21"/>
      <c r="KBK31" s="21"/>
      <c r="KBL31" s="21"/>
      <c r="KBM31" s="21"/>
      <c r="KBN31" s="21"/>
      <c r="KBO31" s="21"/>
      <c r="KBP31" s="21"/>
      <c r="KBQ31" s="21"/>
      <c r="KBR31" s="21"/>
      <c r="KBS31" s="21"/>
      <c r="KBT31" s="21"/>
      <c r="KBU31" s="21"/>
      <c r="KBV31" s="21"/>
      <c r="KBW31" s="21"/>
      <c r="KBX31" s="21"/>
      <c r="KBY31" s="21"/>
      <c r="KBZ31" s="21"/>
      <c r="KCA31" s="21"/>
      <c r="KCB31" s="21"/>
      <c r="KCC31" s="21"/>
      <c r="KCD31" s="21"/>
      <c r="KCE31" s="21"/>
      <c r="KCF31" s="21"/>
      <c r="KCG31" s="21"/>
      <c r="KCH31" s="21"/>
      <c r="KCI31" s="21"/>
      <c r="KCJ31" s="21"/>
      <c r="KCK31" s="21"/>
      <c r="KCL31" s="21"/>
      <c r="KCM31" s="21"/>
      <c r="KCN31" s="21"/>
      <c r="KCO31" s="21"/>
      <c r="KCP31" s="21"/>
      <c r="KCQ31" s="21"/>
      <c r="KCR31" s="21"/>
      <c r="KCS31" s="21"/>
      <c r="KCT31" s="21"/>
      <c r="KCU31" s="21"/>
      <c r="KCV31" s="21"/>
      <c r="KCW31" s="21"/>
      <c r="KCX31" s="21"/>
      <c r="KCY31" s="21"/>
      <c r="KCZ31" s="21"/>
      <c r="KDA31" s="21"/>
      <c r="KDB31" s="21"/>
      <c r="KDC31" s="21"/>
      <c r="KDD31" s="21"/>
      <c r="KDE31" s="21"/>
      <c r="KDF31" s="21"/>
      <c r="KDG31" s="21"/>
      <c r="KDH31" s="21"/>
      <c r="KDI31" s="21"/>
      <c r="KDJ31" s="21"/>
      <c r="KDK31" s="21"/>
      <c r="KDL31" s="21"/>
      <c r="KDM31" s="21"/>
      <c r="KDN31" s="21"/>
      <c r="KDO31" s="21"/>
      <c r="KDP31" s="21"/>
      <c r="KDQ31" s="21"/>
      <c r="KDR31" s="21"/>
      <c r="KDS31" s="21"/>
      <c r="KDT31" s="21"/>
      <c r="KDU31" s="21"/>
      <c r="KDV31" s="21"/>
      <c r="KDW31" s="21"/>
      <c r="KDX31" s="21"/>
      <c r="KDY31" s="21"/>
      <c r="KDZ31" s="21"/>
      <c r="KEA31" s="21"/>
      <c r="KEB31" s="21"/>
      <c r="KEC31" s="21"/>
      <c r="KED31" s="21"/>
      <c r="KEE31" s="21"/>
      <c r="KEF31" s="21"/>
      <c r="KEG31" s="21"/>
      <c r="KEH31" s="21"/>
      <c r="KEI31" s="21"/>
      <c r="KEJ31" s="21"/>
      <c r="KEK31" s="21"/>
      <c r="KEL31" s="21"/>
      <c r="KEM31" s="21"/>
      <c r="KEN31" s="21"/>
      <c r="KEO31" s="21"/>
      <c r="KEP31" s="21"/>
      <c r="KEQ31" s="21"/>
      <c r="KER31" s="21"/>
      <c r="KES31" s="21"/>
      <c r="KET31" s="21"/>
      <c r="KEU31" s="21"/>
      <c r="KEV31" s="21"/>
      <c r="KEW31" s="21"/>
      <c r="KEX31" s="21"/>
      <c r="KEY31" s="21"/>
      <c r="KEZ31" s="21"/>
      <c r="KFA31" s="21"/>
      <c r="KFB31" s="21"/>
      <c r="KFC31" s="21"/>
      <c r="KFD31" s="21"/>
      <c r="KFE31" s="21"/>
      <c r="KFF31" s="21"/>
      <c r="KFG31" s="21"/>
      <c r="KFH31" s="21"/>
      <c r="KFI31" s="21"/>
      <c r="KFJ31" s="21"/>
      <c r="KFK31" s="21"/>
      <c r="KFL31" s="21"/>
      <c r="KFM31" s="21"/>
      <c r="KFN31" s="21"/>
      <c r="KFO31" s="21"/>
      <c r="KFP31" s="21"/>
      <c r="KFQ31" s="21"/>
      <c r="KFR31" s="21"/>
      <c r="KFS31" s="21"/>
      <c r="KFT31" s="21"/>
      <c r="KFU31" s="21"/>
      <c r="KFV31" s="21"/>
      <c r="KFW31" s="21"/>
      <c r="KFX31" s="21"/>
      <c r="KFY31" s="21"/>
      <c r="KFZ31" s="21"/>
      <c r="KGA31" s="21"/>
      <c r="KGB31" s="21"/>
      <c r="KGC31" s="21"/>
      <c r="KGD31" s="21"/>
      <c r="KGE31" s="21"/>
      <c r="KGF31" s="21"/>
      <c r="KGG31" s="21"/>
      <c r="KGH31" s="21"/>
      <c r="KGI31" s="21"/>
      <c r="KGJ31" s="21"/>
      <c r="KGK31" s="21"/>
      <c r="KGL31" s="21"/>
      <c r="KGM31" s="21"/>
      <c r="KGN31" s="21"/>
      <c r="KGO31" s="21"/>
      <c r="KGP31" s="21"/>
      <c r="KGQ31" s="21"/>
      <c r="KGR31" s="21"/>
      <c r="KGS31" s="21"/>
      <c r="KGT31" s="21"/>
      <c r="KGU31" s="21"/>
      <c r="KGV31" s="21"/>
      <c r="KGW31" s="21"/>
      <c r="KGX31" s="21"/>
      <c r="KGY31" s="21"/>
      <c r="KGZ31" s="21"/>
      <c r="KHA31" s="21"/>
      <c r="KHB31" s="21"/>
      <c r="KHC31" s="21"/>
      <c r="KHD31" s="21"/>
      <c r="KHE31" s="21"/>
      <c r="KHF31" s="21"/>
      <c r="KHG31" s="21"/>
      <c r="KHH31" s="21"/>
      <c r="KHI31" s="21"/>
      <c r="KHJ31" s="21"/>
      <c r="KHK31" s="21"/>
      <c r="KHL31" s="21"/>
      <c r="KHM31" s="21"/>
      <c r="KHN31" s="21"/>
      <c r="KHO31" s="21"/>
      <c r="KHP31" s="21"/>
      <c r="KHQ31" s="21"/>
      <c r="KHR31" s="21"/>
      <c r="KHS31" s="21"/>
      <c r="KHT31" s="21"/>
      <c r="KHU31" s="21"/>
      <c r="KHV31" s="21"/>
      <c r="KHW31" s="21"/>
      <c r="KHX31" s="21"/>
      <c r="KHY31" s="21"/>
      <c r="KHZ31" s="21"/>
      <c r="KIA31" s="21"/>
      <c r="KIB31" s="21"/>
      <c r="KIC31" s="21"/>
      <c r="KID31" s="21"/>
      <c r="KIE31" s="21"/>
      <c r="KIF31" s="21"/>
      <c r="KIG31" s="21"/>
      <c r="KIH31" s="21"/>
      <c r="KII31" s="21"/>
      <c r="KIJ31" s="21"/>
      <c r="KIK31" s="21"/>
      <c r="KIL31" s="21"/>
      <c r="KIM31" s="21"/>
      <c r="KIN31" s="21"/>
      <c r="KIO31" s="21"/>
      <c r="KIP31" s="21"/>
      <c r="KIQ31" s="21"/>
      <c r="KIR31" s="21"/>
      <c r="KIS31" s="21"/>
      <c r="KIT31" s="21"/>
      <c r="KIU31" s="21"/>
      <c r="KIV31" s="21"/>
      <c r="KIW31" s="21"/>
      <c r="KIX31" s="21"/>
      <c r="KIY31" s="21"/>
      <c r="KIZ31" s="21"/>
      <c r="KJA31" s="21"/>
      <c r="KJB31" s="21"/>
      <c r="KJC31" s="21"/>
      <c r="KJD31" s="21"/>
      <c r="KJE31" s="21"/>
      <c r="KJF31" s="21"/>
      <c r="KJG31" s="21"/>
      <c r="KJH31" s="21"/>
      <c r="KJI31" s="21"/>
      <c r="KJJ31" s="21"/>
      <c r="KJK31" s="21"/>
      <c r="KJL31" s="21"/>
      <c r="KJM31" s="21"/>
      <c r="KJN31" s="21"/>
      <c r="KJO31" s="21"/>
      <c r="KJP31" s="21"/>
      <c r="KJQ31" s="21"/>
      <c r="KJR31" s="21"/>
      <c r="KJS31" s="21"/>
      <c r="KJT31" s="21"/>
      <c r="KJU31" s="21"/>
      <c r="KJV31" s="21"/>
      <c r="KJW31" s="21"/>
      <c r="KJX31" s="21"/>
      <c r="KJY31" s="21"/>
      <c r="KJZ31" s="21"/>
      <c r="KKA31" s="21"/>
      <c r="KKB31" s="21"/>
      <c r="KKC31" s="21"/>
      <c r="KKD31" s="21"/>
      <c r="KKE31" s="21"/>
      <c r="KKF31" s="21"/>
      <c r="KKG31" s="21"/>
      <c r="KKH31" s="21"/>
      <c r="KKI31" s="21"/>
      <c r="KKJ31" s="21"/>
      <c r="KKK31" s="21"/>
      <c r="KKL31" s="21"/>
      <c r="KKM31" s="21"/>
      <c r="KKN31" s="21"/>
      <c r="KKO31" s="21"/>
      <c r="KKP31" s="21"/>
      <c r="KKQ31" s="21"/>
      <c r="KKR31" s="21"/>
      <c r="KKS31" s="21"/>
      <c r="KKT31" s="21"/>
      <c r="KKU31" s="21"/>
      <c r="KKV31" s="21"/>
      <c r="KKW31" s="21"/>
      <c r="KKX31" s="21"/>
      <c r="KKY31" s="21"/>
      <c r="KKZ31" s="21"/>
      <c r="KLA31" s="21"/>
      <c r="KLB31" s="21"/>
      <c r="KLC31" s="21"/>
      <c r="KLD31" s="21"/>
      <c r="KLE31" s="21"/>
      <c r="KLF31" s="21"/>
      <c r="KLG31" s="21"/>
      <c r="KLH31" s="21"/>
      <c r="KLI31" s="21"/>
      <c r="KLJ31" s="21"/>
      <c r="KLK31" s="21"/>
      <c r="KLL31" s="21"/>
      <c r="KLM31" s="21"/>
      <c r="KLN31" s="21"/>
      <c r="KLO31" s="21"/>
      <c r="KLP31" s="21"/>
      <c r="KLQ31" s="21"/>
      <c r="KLR31" s="21"/>
      <c r="KLS31" s="21"/>
      <c r="KLT31" s="21"/>
      <c r="KLU31" s="21"/>
      <c r="KLV31" s="21"/>
      <c r="KLW31" s="21"/>
      <c r="KLX31" s="21"/>
      <c r="KLY31" s="21"/>
      <c r="KLZ31" s="21"/>
      <c r="KMA31" s="21"/>
      <c r="KMB31" s="21"/>
      <c r="KMC31" s="21"/>
      <c r="KMD31" s="21"/>
      <c r="KME31" s="21"/>
      <c r="KMF31" s="21"/>
      <c r="KMG31" s="21"/>
      <c r="KMH31" s="21"/>
      <c r="KMI31" s="21"/>
      <c r="KMJ31" s="21"/>
      <c r="KMK31" s="21"/>
      <c r="KML31" s="21"/>
      <c r="KMM31" s="21"/>
      <c r="KMN31" s="21"/>
      <c r="KMO31" s="21"/>
      <c r="KMP31" s="21"/>
      <c r="KMQ31" s="21"/>
      <c r="KMR31" s="21"/>
      <c r="KMS31" s="21"/>
      <c r="KMT31" s="21"/>
      <c r="KMU31" s="21"/>
      <c r="KMV31" s="21"/>
      <c r="KMW31" s="21"/>
      <c r="KMX31" s="21"/>
      <c r="KMY31" s="21"/>
      <c r="KMZ31" s="21"/>
      <c r="KNA31" s="21"/>
      <c r="KNB31" s="21"/>
      <c r="KNC31" s="21"/>
      <c r="KND31" s="21"/>
      <c r="KNE31" s="21"/>
      <c r="KNF31" s="21"/>
      <c r="KNG31" s="21"/>
      <c r="KNH31" s="21"/>
      <c r="KNI31" s="21"/>
      <c r="KNJ31" s="21"/>
      <c r="KNK31" s="21"/>
      <c r="KNL31" s="21"/>
      <c r="KNM31" s="21"/>
      <c r="KNN31" s="21"/>
      <c r="KNO31" s="21"/>
      <c r="KNP31" s="21"/>
      <c r="KNQ31" s="21"/>
      <c r="KNR31" s="21"/>
      <c r="KNS31" s="21"/>
      <c r="KNT31" s="21"/>
      <c r="KNU31" s="21"/>
      <c r="KNV31" s="21"/>
      <c r="KNW31" s="21"/>
      <c r="KNX31" s="21"/>
      <c r="KNY31" s="21"/>
      <c r="KNZ31" s="21"/>
      <c r="KOA31" s="21"/>
      <c r="KOB31" s="21"/>
      <c r="KOC31" s="21"/>
      <c r="KOD31" s="21"/>
      <c r="KOE31" s="21"/>
      <c r="KOF31" s="21"/>
      <c r="KOG31" s="21"/>
      <c r="KOH31" s="21"/>
      <c r="KOI31" s="21"/>
      <c r="KOJ31" s="21"/>
      <c r="KOK31" s="21"/>
      <c r="KOL31" s="21"/>
      <c r="KOM31" s="21"/>
      <c r="KON31" s="21"/>
      <c r="KOO31" s="21"/>
      <c r="KOP31" s="21"/>
      <c r="KOQ31" s="21"/>
      <c r="KOR31" s="21"/>
      <c r="KOS31" s="21"/>
      <c r="KOT31" s="21"/>
      <c r="KOU31" s="21"/>
      <c r="KOV31" s="21"/>
      <c r="KOW31" s="21"/>
      <c r="KOX31" s="21"/>
      <c r="KOY31" s="21"/>
      <c r="KOZ31" s="21"/>
      <c r="KPA31" s="21"/>
      <c r="KPB31" s="21"/>
      <c r="KPC31" s="21"/>
      <c r="KPD31" s="21"/>
      <c r="KPE31" s="21"/>
      <c r="KPF31" s="21"/>
      <c r="KPG31" s="21"/>
      <c r="KPH31" s="21"/>
      <c r="KPI31" s="21"/>
      <c r="KPJ31" s="21"/>
      <c r="KPK31" s="21"/>
      <c r="KPL31" s="21"/>
      <c r="KPM31" s="21"/>
      <c r="KPN31" s="21"/>
      <c r="KPO31" s="21"/>
      <c r="KPP31" s="21"/>
      <c r="KPQ31" s="21"/>
      <c r="KPR31" s="21"/>
      <c r="KPS31" s="21"/>
      <c r="KPT31" s="21"/>
      <c r="KPU31" s="21"/>
      <c r="KPV31" s="21"/>
      <c r="KPW31" s="21"/>
      <c r="KPX31" s="21"/>
      <c r="KPY31" s="21"/>
      <c r="KPZ31" s="21"/>
      <c r="KQA31" s="21"/>
      <c r="KQB31" s="21"/>
      <c r="KQC31" s="21"/>
      <c r="KQD31" s="21"/>
      <c r="KQE31" s="21"/>
      <c r="KQF31" s="21"/>
      <c r="KQG31" s="21"/>
      <c r="KQH31" s="21"/>
      <c r="KQI31" s="21"/>
      <c r="KQJ31" s="21"/>
      <c r="KQK31" s="21"/>
      <c r="KQL31" s="21"/>
      <c r="KQM31" s="21"/>
      <c r="KQN31" s="21"/>
      <c r="KQO31" s="21"/>
      <c r="KQP31" s="21"/>
      <c r="KQQ31" s="21"/>
      <c r="KQR31" s="21"/>
      <c r="KQS31" s="21"/>
      <c r="KQT31" s="21"/>
      <c r="KQU31" s="21"/>
      <c r="KQV31" s="21"/>
      <c r="KQW31" s="21"/>
      <c r="KQX31" s="21"/>
      <c r="KQY31" s="21"/>
      <c r="KQZ31" s="21"/>
      <c r="KRA31" s="21"/>
      <c r="KRB31" s="21"/>
      <c r="KRC31" s="21"/>
      <c r="KRD31" s="21"/>
      <c r="KRE31" s="21"/>
      <c r="KRF31" s="21"/>
      <c r="KRG31" s="21"/>
      <c r="KRH31" s="21"/>
      <c r="KRI31" s="21"/>
      <c r="KRJ31" s="21"/>
      <c r="KRK31" s="21"/>
      <c r="KRL31" s="21"/>
      <c r="KRM31" s="21"/>
      <c r="KRN31" s="21"/>
      <c r="KRO31" s="21"/>
      <c r="KRP31" s="21"/>
      <c r="KRQ31" s="21"/>
      <c r="KRR31" s="21"/>
      <c r="KRS31" s="21"/>
      <c r="KRT31" s="21"/>
      <c r="KRU31" s="21"/>
      <c r="KRV31" s="21"/>
      <c r="KRW31" s="21"/>
      <c r="KRX31" s="21"/>
      <c r="KRY31" s="21"/>
      <c r="KRZ31" s="21"/>
      <c r="KSA31" s="21"/>
      <c r="KSB31" s="21"/>
      <c r="KSC31" s="21"/>
      <c r="KSD31" s="21"/>
      <c r="KSE31" s="21"/>
      <c r="KSF31" s="21"/>
      <c r="KSG31" s="21"/>
      <c r="KSH31" s="21"/>
      <c r="KSI31" s="21"/>
      <c r="KSJ31" s="21"/>
      <c r="KSK31" s="21"/>
      <c r="KSL31" s="21"/>
      <c r="KSM31" s="21"/>
      <c r="KSN31" s="21"/>
      <c r="KSO31" s="21"/>
      <c r="KSP31" s="21"/>
      <c r="KSQ31" s="21"/>
      <c r="KSR31" s="21"/>
      <c r="KSS31" s="21"/>
      <c r="KST31" s="21"/>
      <c r="KSU31" s="21"/>
      <c r="KSV31" s="21"/>
      <c r="KSW31" s="21"/>
      <c r="KSX31" s="21"/>
      <c r="KSY31" s="21"/>
      <c r="KSZ31" s="21"/>
      <c r="KTA31" s="21"/>
      <c r="KTB31" s="21"/>
      <c r="KTC31" s="21"/>
      <c r="KTD31" s="21"/>
      <c r="KTE31" s="21"/>
      <c r="KTF31" s="21"/>
      <c r="KTG31" s="21"/>
      <c r="KTH31" s="21"/>
      <c r="KTI31" s="21"/>
      <c r="KTJ31" s="21"/>
      <c r="KTK31" s="21"/>
      <c r="KTL31" s="21"/>
      <c r="KTM31" s="21"/>
      <c r="KTN31" s="21"/>
      <c r="KTO31" s="21"/>
      <c r="KTP31" s="21"/>
      <c r="KTQ31" s="21"/>
      <c r="KTR31" s="21"/>
      <c r="KTS31" s="21"/>
      <c r="KTT31" s="21"/>
      <c r="KTU31" s="21"/>
      <c r="KTV31" s="21"/>
      <c r="KTW31" s="21"/>
      <c r="KTX31" s="21"/>
      <c r="KTY31" s="21"/>
      <c r="KTZ31" s="21"/>
      <c r="KUA31" s="21"/>
      <c r="KUB31" s="21"/>
      <c r="KUC31" s="21"/>
      <c r="KUD31" s="21"/>
      <c r="KUE31" s="21"/>
      <c r="KUF31" s="21"/>
      <c r="KUG31" s="21"/>
      <c r="KUH31" s="21"/>
      <c r="KUI31" s="21"/>
      <c r="KUJ31" s="21"/>
      <c r="KUK31" s="21"/>
      <c r="KUL31" s="21"/>
      <c r="KUM31" s="21"/>
      <c r="KUN31" s="21"/>
      <c r="KUO31" s="21"/>
      <c r="KUP31" s="21"/>
      <c r="KUQ31" s="21"/>
      <c r="KUR31" s="21"/>
      <c r="KUS31" s="21"/>
      <c r="KUT31" s="21"/>
      <c r="KUU31" s="21"/>
      <c r="KUV31" s="21"/>
      <c r="KUW31" s="21"/>
      <c r="KUX31" s="21"/>
      <c r="KUY31" s="21"/>
      <c r="KUZ31" s="21"/>
      <c r="KVA31" s="21"/>
      <c r="KVB31" s="21"/>
      <c r="KVC31" s="21"/>
      <c r="KVD31" s="21"/>
      <c r="KVE31" s="21"/>
      <c r="KVF31" s="21"/>
      <c r="KVG31" s="21"/>
      <c r="KVH31" s="21"/>
      <c r="KVI31" s="21"/>
      <c r="KVJ31" s="21"/>
      <c r="KVK31" s="21"/>
      <c r="KVL31" s="21"/>
      <c r="KVM31" s="21"/>
      <c r="KVN31" s="21"/>
      <c r="KVO31" s="21"/>
      <c r="KVP31" s="21"/>
      <c r="KVQ31" s="21"/>
      <c r="KVR31" s="21"/>
      <c r="KVS31" s="21"/>
      <c r="KVT31" s="21"/>
      <c r="KVU31" s="21"/>
      <c r="KVV31" s="21"/>
      <c r="KVW31" s="21"/>
      <c r="KVX31" s="21"/>
      <c r="KVY31" s="21"/>
      <c r="KVZ31" s="21"/>
      <c r="KWA31" s="21"/>
      <c r="KWB31" s="21"/>
      <c r="KWC31" s="21"/>
      <c r="KWD31" s="21"/>
      <c r="KWE31" s="21"/>
      <c r="KWF31" s="21"/>
      <c r="KWG31" s="21"/>
      <c r="KWH31" s="21"/>
      <c r="KWI31" s="21"/>
      <c r="KWJ31" s="21"/>
      <c r="KWK31" s="21"/>
      <c r="KWL31" s="21"/>
      <c r="KWM31" s="21"/>
      <c r="KWN31" s="21"/>
      <c r="KWO31" s="21"/>
      <c r="KWP31" s="21"/>
      <c r="KWQ31" s="21"/>
      <c r="KWR31" s="21"/>
      <c r="KWS31" s="21"/>
      <c r="KWT31" s="21"/>
      <c r="KWU31" s="21"/>
      <c r="KWV31" s="21"/>
      <c r="KWW31" s="21"/>
      <c r="KWX31" s="21"/>
      <c r="KWY31" s="21"/>
      <c r="KWZ31" s="21"/>
      <c r="KXA31" s="21"/>
      <c r="KXB31" s="21"/>
      <c r="KXC31" s="21"/>
      <c r="KXD31" s="21"/>
      <c r="KXE31" s="21"/>
      <c r="KXF31" s="21"/>
      <c r="KXG31" s="21"/>
      <c r="KXH31" s="21"/>
      <c r="KXI31" s="21"/>
      <c r="KXJ31" s="21"/>
      <c r="KXK31" s="21"/>
      <c r="KXL31" s="21"/>
      <c r="KXM31" s="21"/>
      <c r="KXN31" s="21"/>
      <c r="KXO31" s="21"/>
      <c r="KXP31" s="21"/>
      <c r="KXQ31" s="21"/>
      <c r="KXR31" s="21"/>
      <c r="KXS31" s="21"/>
      <c r="KXT31" s="21"/>
      <c r="KXU31" s="21"/>
      <c r="KXV31" s="21"/>
      <c r="KXW31" s="21"/>
      <c r="KXX31" s="21"/>
      <c r="KXY31" s="21"/>
      <c r="KXZ31" s="21"/>
      <c r="KYA31" s="21"/>
      <c r="KYB31" s="21"/>
      <c r="KYC31" s="21"/>
      <c r="KYD31" s="21"/>
      <c r="KYE31" s="21"/>
      <c r="KYF31" s="21"/>
      <c r="KYG31" s="21"/>
      <c r="KYH31" s="21"/>
      <c r="KYI31" s="21"/>
      <c r="KYJ31" s="21"/>
      <c r="KYK31" s="21"/>
      <c r="KYL31" s="21"/>
      <c r="KYM31" s="21"/>
      <c r="KYN31" s="21"/>
      <c r="KYO31" s="21"/>
      <c r="KYP31" s="21"/>
      <c r="KYQ31" s="21"/>
      <c r="KYR31" s="21"/>
      <c r="KYS31" s="21"/>
      <c r="KYT31" s="21"/>
      <c r="KYU31" s="21"/>
      <c r="KYV31" s="21"/>
      <c r="KYW31" s="21"/>
      <c r="KYX31" s="21"/>
      <c r="KYY31" s="21"/>
      <c r="KYZ31" s="21"/>
      <c r="KZA31" s="21"/>
      <c r="KZB31" s="21"/>
      <c r="KZC31" s="21"/>
      <c r="KZD31" s="21"/>
      <c r="KZE31" s="21"/>
      <c r="KZF31" s="21"/>
      <c r="KZG31" s="21"/>
      <c r="KZH31" s="21"/>
      <c r="KZI31" s="21"/>
      <c r="KZJ31" s="21"/>
      <c r="KZK31" s="21"/>
      <c r="KZL31" s="21"/>
      <c r="KZM31" s="21"/>
      <c r="KZN31" s="21"/>
      <c r="KZO31" s="21"/>
      <c r="KZP31" s="21"/>
      <c r="KZQ31" s="21"/>
      <c r="KZR31" s="21"/>
      <c r="KZS31" s="21"/>
      <c r="KZT31" s="21"/>
      <c r="KZU31" s="21"/>
      <c r="KZV31" s="21"/>
      <c r="KZW31" s="21"/>
      <c r="KZX31" s="21"/>
      <c r="KZY31" s="21"/>
      <c r="KZZ31" s="21"/>
      <c r="LAA31" s="21"/>
      <c r="LAB31" s="21"/>
      <c r="LAC31" s="21"/>
      <c r="LAD31" s="21"/>
      <c r="LAE31" s="21"/>
      <c r="LAF31" s="21"/>
      <c r="LAG31" s="21"/>
      <c r="LAH31" s="21"/>
      <c r="LAI31" s="21"/>
      <c r="LAJ31" s="21"/>
      <c r="LAK31" s="21"/>
      <c r="LAL31" s="21"/>
      <c r="LAM31" s="21"/>
      <c r="LAN31" s="21"/>
      <c r="LAO31" s="21"/>
      <c r="LAP31" s="21"/>
      <c r="LAQ31" s="21"/>
      <c r="LAR31" s="21"/>
      <c r="LAS31" s="21"/>
      <c r="LAT31" s="21"/>
      <c r="LAU31" s="21"/>
      <c r="LAV31" s="21"/>
      <c r="LAW31" s="21"/>
      <c r="LAX31" s="21"/>
      <c r="LAY31" s="21"/>
      <c r="LAZ31" s="21"/>
      <c r="LBA31" s="21"/>
      <c r="LBB31" s="21"/>
      <c r="LBC31" s="21"/>
      <c r="LBD31" s="21"/>
      <c r="LBE31" s="21"/>
      <c r="LBF31" s="21"/>
      <c r="LBG31" s="21"/>
      <c r="LBH31" s="21"/>
      <c r="LBI31" s="21"/>
      <c r="LBJ31" s="21"/>
      <c r="LBK31" s="21"/>
      <c r="LBL31" s="21"/>
      <c r="LBM31" s="21"/>
      <c r="LBN31" s="21"/>
      <c r="LBO31" s="21"/>
      <c r="LBP31" s="21"/>
      <c r="LBQ31" s="21"/>
      <c r="LBR31" s="21"/>
      <c r="LBS31" s="21"/>
      <c r="LBT31" s="21"/>
      <c r="LBU31" s="21"/>
      <c r="LBV31" s="21"/>
      <c r="LBW31" s="21"/>
      <c r="LBX31" s="21"/>
      <c r="LBY31" s="21"/>
      <c r="LBZ31" s="21"/>
      <c r="LCA31" s="21"/>
      <c r="LCB31" s="21"/>
      <c r="LCC31" s="21"/>
      <c r="LCD31" s="21"/>
      <c r="LCE31" s="21"/>
      <c r="LCF31" s="21"/>
      <c r="LCG31" s="21"/>
      <c r="LCH31" s="21"/>
      <c r="LCI31" s="21"/>
      <c r="LCJ31" s="21"/>
      <c r="LCK31" s="21"/>
      <c r="LCL31" s="21"/>
      <c r="LCM31" s="21"/>
      <c r="LCN31" s="21"/>
      <c r="LCO31" s="21"/>
      <c r="LCP31" s="21"/>
      <c r="LCQ31" s="21"/>
      <c r="LCR31" s="21"/>
      <c r="LCS31" s="21"/>
      <c r="LCT31" s="21"/>
      <c r="LCU31" s="21"/>
      <c r="LCV31" s="21"/>
      <c r="LCW31" s="21"/>
      <c r="LCX31" s="21"/>
      <c r="LCY31" s="21"/>
      <c r="LCZ31" s="21"/>
      <c r="LDA31" s="21"/>
      <c r="LDB31" s="21"/>
      <c r="LDC31" s="21"/>
      <c r="LDD31" s="21"/>
      <c r="LDE31" s="21"/>
      <c r="LDF31" s="21"/>
      <c r="LDG31" s="21"/>
      <c r="LDH31" s="21"/>
      <c r="LDI31" s="21"/>
      <c r="LDJ31" s="21"/>
      <c r="LDK31" s="21"/>
      <c r="LDL31" s="21"/>
      <c r="LDM31" s="21"/>
      <c r="LDN31" s="21"/>
      <c r="LDO31" s="21"/>
      <c r="LDP31" s="21"/>
      <c r="LDQ31" s="21"/>
      <c r="LDR31" s="21"/>
      <c r="LDS31" s="21"/>
      <c r="LDT31" s="21"/>
      <c r="LDU31" s="21"/>
      <c r="LDV31" s="21"/>
      <c r="LDW31" s="21"/>
      <c r="LDX31" s="21"/>
      <c r="LDY31" s="21"/>
      <c r="LDZ31" s="21"/>
      <c r="LEA31" s="21"/>
      <c r="LEB31" s="21"/>
      <c r="LEC31" s="21"/>
      <c r="LED31" s="21"/>
      <c r="LEE31" s="21"/>
      <c r="LEF31" s="21"/>
      <c r="LEG31" s="21"/>
      <c r="LEH31" s="21"/>
      <c r="LEI31" s="21"/>
      <c r="LEJ31" s="21"/>
      <c r="LEK31" s="21"/>
      <c r="LEL31" s="21"/>
      <c r="LEM31" s="21"/>
      <c r="LEN31" s="21"/>
      <c r="LEO31" s="21"/>
      <c r="LEP31" s="21"/>
      <c r="LEQ31" s="21"/>
      <c r="LER31" s="21"/>
      <c r="LES31" s="21"/>
      <c r="LET31" s="21"/>
      <c r="LEU31" s="21"/>
      <c r="LEV31" s="21"/>
      <c r="LEW31" s="21"/>
      <c r="LEX31" s="21"/>
      <c r="LEY31" s="21"/>
      <c r="LEZ31" s="21"/>
      <c r="LFA31" s="21"/>
      <c r="LFB31" s="21"/>
      <c r="LFC31" s="21"/>
      <c r="LFD31" s="21"/>
      <c r="LFE31" s="21"/>
      <c r="LFF31" s="21"/>
      <c r="LFG31" s="21"/>
      <c r="LFH31" s="21"/>
      <c r="LFI31" s="21"/>
      <c r="LFJ31" s="21"/>
      <c r="LFK31" s="21"/>
      <c r="LFL31" s="21"/>
      <c r="LFM31" s="21"/>
      <c r="LFN31" s="21"/>
      <c r="LFO31" s="21"/>
      <c r="LFP31" s="21"/>
      <c r="LFQ31" s="21"/>
      <c r="LFR31" s="21"/>
      <c r="LFS31" s="21"/>
      <c r="LFT31" s="21"/>
      <c r="LFU31" s="21"/>
      <c r="LFV31" s="21"/>
      <c r="LFW31" s="21"/>
      <c r="LFX31" s="21"/>
      <c r="LFY31" s="21"/>
      <c r="LFZ31" s="21"/>
      <c r="LGA31" s="21"/>
      <c r="LGB31" s="21"/>
      <c r="LGC31" s="21"/>
      <c r="LGD31" s="21"/>
      <c r="LGE31" s="21"/>
      <c r="LGF31" s="21"/>
      <c r="LGG31" s="21"/>
      <c r="LGH31" s="21"/>
      <c r="LGI31" s="21"/>
      <c r="LGJ31" s="21"/>
      <c r="LGK31" s="21"/>
      <c r="LGL31" s="21"/>
      <c r="LGM31" s="21"/>
      <c r="LGN31" s="21"/>
      <c r="LGO31" s="21"/>
      <c r="LGP31" s="21"/>
      <c r="LGQ31" s="21"/>
      <c r="LGR31" s="21"/>
      <c r="LGS31" s="21"/>
      <c r="LGT31" s="21"/>
      <c r="LGU31" s="21"/>
      <c r="LGV31" s="21"/>
      <c r="LGW31" s="21"/>
      <c r="LGX31" s="21"/>
      <c r="LGY31" s="21"/>
      <c r="LGZ31" s="21"/>
      <c r="LHA31" s="21"/>
      <c r="LHB31" s="21"/>
      <c r="LHC31" s="21"/>
      <c r="LHD31" s="21"/>
      <c r="LHE31" s="21"/>
      <c r="LHF31" s="21"/>
      <c r="LHG31" s="21"/>
      <c r="LHH31" s="21"/>
      <c r="LHI31" s="21"/>
      <c r="LHJ31" s="21"/>
      <c r="LHK31" s="21"/>
      <c r="LHL31" s="21"/>
      <c r="LHM31" s="21"/>
      <c r="LHN31" s="21"/>
      <c r="LHO31" s="21"/>
      <c r="LHP31" s="21"/>
      <c r="LHQ31" s="21"/>
      <c r="LHR31" s="21"/>
      <c r="LHS31" s="21"/>
      <c r="LHT31" s="21"/>
      <c r="LHU31" s="21"/>
      <c r="LHV31" s="21"/>
      <c r="LHW31" s="21"/>
      <c r="LHX31" s="21"/>
      <c r="LHY31" s="21"/>
      <c r="LHZ31" s="21"/>
      <c r="LIA31" s="21"/>
      <c r="LIB31" s="21"/>
      <c r="LIC31" s="21"/>
      <c r="LID31" s="21"/>
      <c r="LIE31" s="21"/>
      <c r="LIF31" s="21"/>
      <c r="LIG31" s="21"/>
      <c r="LIH31" s="21"/>
      <c r="LII31" s="21"/>
      <c r="LIJ31" s="21"/>
      <c r="LIK31" s="21"/>
      <c r="LIL31" s="21"/>
      <c r="LIM31" s="21"/>
      <c r="LIN31" s="21"/>
      <c r="LIO31" s="21"/>
      <c r="LIP31" s="21"/>
      <c r="LIQ31" s="21"/>
      <c r="LIR31" s="21"/>
      <c r="LIS31" s="21"/>
      <c r="LIT31" s="21"/>
      <c r="LIU31" s="21"/>
      <c r="LIV31" s="21"/>
      <c r="LIW31" s="21"/>
      <c r="LIX31" s="21"/>
      <c r="LIY31" s="21"/>
      <c r="LIZ31" s="21"/>
      <c r="LJA31" s="21"/>
      <c r="LJB31" s="21"/>
      <c r="LJC31" s="21"/>
      <c r="LJD31" s="21"/>
      <c r="LJE31" s="21"/>
      <c r="LJF31" s="21"/>
      <c r="LJG31" s="21"/>
      <c r="LJH31" s="21"/>
      <c r="LJI31" s="21"/>
      <c r="LJJ31" s="21"/>
      <c r="LJK31" s="21"/>
      <c r="LJL31" s="21"/>
      <c r="LJM31" s="21"/>
      <c r="LJN31" s="21"/>
      <c r="LJO31" s="21"/>
      <c r="LJP31" s="21"/>
      <c r="LJQ31" s="21"/>
      <c r="LJR31" s="21"/>
      <c r="LJS31" s="21"/>
      <c r="LJT31" s="21"/>
      <c r="LJU31" s="21"/>
      <c r="LJV31" s="21"/>
      <c r="LJW31" s="21"/>
      <c r="LJX31" s="21"/>
      <c r="LJY31" s="21"/>
      <c r="LJZ31" s="21"/>
      <c r="LKA31" s="21"/>
      <c r="LKB31" s="21"/>
      <c r="LKC31" s="21"/>
      <c r="LKD31" s="21"/>
      <c r="LKE31" s="21"/>
      <c r="LKF31" s="21"/>
      <c r="LKG31" s="21"/>
      <c r="LKH31" s="21"/>
      <c r="LKI31" s="21"/>
      <c r="LKJ31" s="21"/>
      <c r="LKK31" s="21"/>
      <c r="LKL31" s="21"/>
      <c r="LKM31" s="21"/>
      <c r="LKN31" s="21"/>
      <c r="LKO31" s="21"/>
      <c r="LKP31" s="21"/>
      <c r="LKQ31" s="21"/>
      <c r="LKR31" s="21"/>
      <c r="LKS31" s="21"/>
      <c r="LKT31" s="21"/>
      <c r="LKU31" s="21"/>
      <c r="LKV31" s="21"/>
      <c r="LKW31" s="21"/>
      <c r="LKX31" s="21"/>
      <c r="LKY31" s="21"/>
      <c r="LKZ31" s="21"/>
      <c r="LLA31" s="21"/>
      <c r="LLB31" s="21"/>
      <c r="LLC31" s="21"/>
      <c r="LLD31" s="21"/>
      <c r="LLE31" s="21"/>
      <c r="LLF31" s="21"/>
      <c r="LLG31" s="21"/>
      <c r="LLH31" s="21"/>
      <c r="LLI31" s="21"/>
      <c r="LLJ31" s="21"/>
      <c r="LLK31" s="21"/>
      <c r="LLL31" s="21"/>
      <c r="LLM31" s="21"/>
      <c r="LLN31" s="21"/>
      <c r="LLO31" s="21"/>
      <c r="LLP31" s="21"/>
      <c r="LLQ31" s="21"/>
      <c r="LLR31" s="21"/>
      <c r="LLS31" s="21"/>
      <c r="LLT31" s="21"/>
      <c r="LLU31" s="21"/>
      <c r="LLV31" s="21"/>
      <c r="LLW31" s="21"/>
      <c r="LLX31" s="21"/>
      <c r="LLY31" s="21"/>
      <c r="LLZ31" s="21"/>
      <c r="LMA31" s="21"/>
      <c r="LMB31" s="21"/>
      <c r="LMC31" s="21"/>
      <c r="LMD31" s="21"/>
      <c r="LME31" s="21"/>
      <c r="LMF31" s="21"/>
      <c r="LMG31" s="21"/>
      <c r="LMH31" s="21"/>
      <c r="LMI31" s="21"/>
      <c r="LMJ31" s="21"/>
      <c r="LMK31" s="21"/>
      <c r="LML31" s="21"/>
      <c r="LMM31" s="21"/>
      <c r="LMN31" s="21"/>
      <c r="LMO31" s="21"/>
      <c r="LMP31" s="21"/>
      <c r="LMQ31" s="21"/>
      <c r="LMR31" s="21"/>
      <c r="LMS31" s="21"/>
      <c r="LMT31" s="21"/>
      <c r="LMU31" s="21"/>
      <c r="LMV31" s="21"/>
      <c r="LMW31" s="21"/>
      <c r="LMX31" s="21"/>
      <c r="LMY31" s="21"/>
      <c r="LMZ31" s="21"/>
      <c r="LNA31" s="21"/>
      <c r="LNB31" s="21"/>
      <c r="LNC31" s="21"/>
      <c r="LND31" s="21"/>
      <c r="LNE31" s="21"/>
      <c r="LNF31" s="21"/>
      <c r="LNG31" s="21"/>
      <c r="LNH31" s="21"/>
      <c r="LNI31" s="21"/>
      <c r="LNJ31" s="21"/>
      <c r="LNK31" s="21"/>
      <c r="LNL31" s="21"/>
      <c r="LNM31" s="21"/>
      <c r="LNN31" s="21"/>
      <c r="LNO31" s="21"/>
      <c r="LNP31" s="21"/>
      <c r="LNQ31" s="21"/>
      <c r="LNR31" s="21"/>
      <c r="LNS31" s="21"/>
      <c r="LNT31" s="21"/>
      <c r="LNU31" s="21"/>
      <c r="LNV31" s="21"/>
      <c r="LNW31" s="21"/>
      <c r="LNX31" s="21"/>
      <c r="LNY31" s="21"/>
      <c r="LNZ31" s="21"/>
      <c r="LOA31" s="21"/>
      <c r="LOB31" s="21"/>
      <c r="LOC31" s="21"/>
      <c r="LOD31" s="21"/>
      <c r="LOE31" s="21"/>
      <c r="LOF31" s="21"/>
      <c r="LOG31" s="21"/>
      <c r="LOH31" s="21"/>
      <c r="LOI31" s="21"/>
      <c r="LOJ31" s="21"/>
      <c r="LOK31" s="21"/>
      <c r="LOL31" s="21"/>
      <c r="LOM31" s="21"/>
      <c r="LON31" s="21"/>
      <c r="LOO31" s="21"/>
      <c r="LOP31" s="21"/>
      <c r="LOQ31" s="21"/>
      <c r="LOR31" s="21"/>
      <c r="LOS31" s="21"/>
      <c r="LOT31" s="21"/>
      <c r="LOU31" s="21"/>
      <c r="LOV31" s="21"/>
      <c r="LOW31" s="21"/>
      <c r="LOX31" s="21"/>
      <c r="LOY31" s="21"/>
      <c r="LOZ31" s="21"/>
      <c r="LPA31" s="21"/>
      <c r="LPB31" s="21"/>
      <c r="LPC31" s="21"/>
      <c r="LPD31" s="21"/>
      <c r="LPE31" s="21"/>
      <c r="LPF31" s="21"/>
      <c r="LPG31" s="21"/>
      <c r="LPH31" s="21"/>
      <c r="LPI31" s="21"/>
      <c r="LPJ31" s="21"/>
      <c r="LPK31" s="21"/>
      <c r="LPL31" s="21"/>
      <c r="LPM31" s="21"/>
      <c r="LPN31" s="21"/>
      <c r="LPO31" s="21"/>
      <c r="LPP31" s="21"/>
      <c r="LPQ31" s="21"/>
      <c r="LPR31" s="21"/>
      <c r="LPS31" s="21"/>
      <c r="LPT31" s="21"/>
      <c r="LPU31" s="21"/>
      <c r="LPV31" s="21"/>
      <c r="LPW31" s="21"/>
      <c r="LPX31" s="21"/>
      <c r="LPY31" s="21"/>
      <c r="LPZ31" s="21"/>
      <c r="LQA31" s="21"/>
      <c r="LQB31" s="21"/>
      <c r="LQC31" s="21"/>
      <c r="LQD31" s="21"/>
      <c r="LQE31" s="21"/>
      <c r="LQF31" s="21"/>
      <c r="LQG31" s="21"/>
      <c r="LQH31" s="21"/>
      <c r="LQI31" s="21"/>
      <c r="LQJ31" s="21"/>
      <c r="LQK31" s="21"/>
      <c r="LQL31" s="21"/>
      <c r="LQM31" s="21"/>
      <c r="LQN31" s="21"/>
      <c r="LQO31" s="21"/>
      <c r="LQP31" s="21"/>
      <c r="LQQ31" s="21"/>
      <c r="LQR31" s="21"/>
      <c r="LQS31" s="21"/>
      <c r="LQT31" s="21"/>
      <c r="LQU31" s="21"/>
      <c r="LQV31" s="21"/>
      <c r="LQW31" s="21"/>
      <c r="LQX31" s="21"/>
      <c r="LQY31" s="21"/>
      <c r="LQZ31" s="21"/>
      <c r="LRA31" s="21"/>
      <c r="LRB31" s="21"/>
      <c r="LRC31" s="21"/>
      <c r="LRD31" s="21"/>
      <c r="LRE31" s="21"/>
      <c r="LRF31" s="21"/>
      <c r="LRG31" s="21"/>
      <c r="LRH31" s="21"/>
      <c r="LRI31" s="21"/>
      <c r="LRJ31" s="21"/>
      <c r="LRK31" s="21"/>
      <c r="LRL31" s="21"/>
      <c r="LRM31" s="21"/>
      <c r="LRN31" s="21"/>
      <c r="LRO31" s="21"/>
      <c r="LRP31" s="21"/>
      <c r="LRQ31" s="21"/>
      <c r="LRR31" s="21"/>
      <c r="LRS31" s="21"/>
      <c r="LRT31" s="21"/>
      <c r="LRU31" s="21"/>
      <c r="LRV31" s="21"/>
      <c r="LRW31" s="21"/>
      <c r="LRX31" s="21"/>
      <c r="LRY31" s="21"/>
      <c r="LRZ31" s="21"/>
      <c r="LSA31" s="21"/>
      <c r="LSB31" s="21"/>
      <c r="LSC31" s="21"/>
      <c r="LSD31" s="21"/>
      <c r="LSE31" s="21"/>
      <c r="LSF31" s="21"/>
      <c r="LSG31" s="21"/>
      <c r="LSH31" s="21"/>
      <c r="LSI31" s="21"/>
      <c r="LSJ31" s="21"/>
      <c r="LSK31" s="21"/>
      <c r="LSL31" s="21"/>
      <c r="LSM31" s="21"/>
      <c r="LSN31" s="21"/>
      <c r="LSO31" s="21"/>
      <c r="LSP31" s="21"/>
      <c r="LSQ31" s="21"/>
      <c r="LSR31" s="21"/>
      <c r="LSS31" s="21"/>
      <c r="LST31" s="21"/>
      <c r="LSU31" s="21"/>
      <c r="LSV31" s="21"/>
      <c r="LSW31" s="21"/>
      <c r="LSX31" s="21"/>
      <c r="LSY31" s="21"/>
      <c r="LSZ31" s="21"/>
      <c r="LTA31" s="21"/>
      <c r="LTB31" s="21"/>
      <c r="LTC31" s="21"/>
      <c r="LTD31" s="21"/>
      <c r="LTE31" s="21"/>
      <c r="LTF31" s="21"/>
      <c r="LTG31" s="21"/>
      <c r="LTH31" s="21"/>
      <c r="LTI31" s="21"/>
      <c r="LTJ31" s="21"/>
      <c r="LTK31" s="21"/>
      <c r="LTL31" s="21"/>
      <c r="LTM31" s="21"/>
      <c r="LTN31" s="21"/>
      <c r="LTO31" s="21"/>
      <c r="LTP31" s="21"/>
      <c r="LTQ31" s="21"/>
      <c r="LTR31" s="21"/>
      <c r="LTS31" s="21"/>
      <c r="LTT31" s="21"/>
      <c r="LTU31" s="21"/>
      <c r="LTV31" s="21"/>
      <c r="LTW31" s="21"/>
      <c r="LTX31" s="21"/>
      <c r="LTY31" s="21"/>
      <c r="LTZ31" s="21"/>
      <c r="LUA31" s="21"/>
      <c r="LUB31" s="21"/>
      <c r="LUC31" s="21"/>
      <c r="LUD31" s="21"/>
      <c r="LUE31" s="21"/>
      <c r="LUF31" s="21"/>
      <c r="LUG31" s="21"/>
      <c r="LUH31" s="21"/>
      <c r="LUI31" s="21"/>
      <c r="LUJ31" s="21"/>
      <c r="LUK31" s="21"/>
      <c r="LUL31" s="21"/>
      <c r="LUM31" s="21"/>
      <c r="LUN31" s="21"/>
      <c r="LUO31" s="21"/>
      <c r="LUP31" s="21"/>
      <c r="LUQ31" s="21"/>
      <c r="LUR31" s="21"/>
      <c r="LUS31" s="21"/>
      <c r="LUT31" s="21"/>
      <c r="LUU31" s="21"/>
      <c r="LUV31" s="21"/>
      <c r="LUW31" s="21"/>
      <c r="LUX31" s="21"/>
      <c r="LUY31" s="21"/>
      <c r="LUZ31" s="21"/>
      <c r="LVA31" s="21"/>
      <c r="LVB31" s="21"/>
      <c r="LVC31" s="21"/>
      <c r="LVD31" s="21"/>
      <c r="LVE31" s="21"/>
      <c r="LVF31" s="21"/>
      <c r="LVG31" s="21"/>
      <c r="LVH31" s="21"/>
      <c r="LVI31" s="21"/>
      <c r="LVJ31" s="21"/>
      <c r="LVK31" s="21"/>
      <c r="LVL31" s="21"/>
      <c r="LVM31" s="21"/>
      <c r="LVN31" s="21"/>
      <c r="LVO31" s="21"/>
      <c r="LVP31" s="21"/>
      <c r="LVQ31" s="21"/>
      <c r="LVR31" s="21"/>
      <c r="LVS31" s="21"/>
      <c r="LVT31" s="21"/>
      <c r="LVU31" s="21"/>
      <c r="LVV31" s="21"/>
      <c r="LVW31" s="21"/>
      <c r="LVX31" s="21"/>
      <c r="LVY31" s="21"/>
      <c r="LVZ31" s="21"/>
      <c r="LWA31" s="21"/>
      <c r="LWB31" s="21"/>
      <c r="LWC31" s="21"/>
      <c r="LWD31" s="21"/>
      <c r="LWE31" s="21"/>
      <c r="LWF31" s="21"/>
      <c r="LWG31" s="21"/>
      <c r="LWH31" s="21"/>
      <c r="LWI31" s="21"/>
      <c r="LWJ31" s="21"/>
      <c r="LWK31" s="21"/>
      <c r="LWL31" s="21"/>
      <c r="LWM31" s="21"/>
      <c r="LWN31" s="21"/>
      <c r="LWO31" s="21"/>
      <c r="LWP31" s="21"/>
      <c r="LWQ31" s="21"/>
      <c r="LWR31" s="21"/>
      <c r="LWS31" s="21"/>
      <c r="LWT31" s="21"/>
      <c r="LWU31" s="21"/>
      <c r="LWV31" s="21"/>
      <c r="LWW31" s="21"/>
      <c r="LWX31" s="21"/>
      <c r="LWY31" s="21"/>
      <c r="LWZ31" s="21"/>
      <c r="LXA31" s="21"/>
      <c r="LXB31" s="21"/>
      <c r="LXC31" s="21"/>
      <c r="LXD31" s="21"/>
      <c r="LXE31" s="21"/>
      <c r="LXF31" s="21"/>
      <c r="LXG31" s="21"/>
      <c r="LXH31" s="21"/>
      <c r="LXI31" s="21"/>
      <c r="LXJ31" s="21"/>
      <c r="LXK31" s="21"/>
      <c r="LXL31" s="21"/>
      <c r="LXM31" s="21"/>
      <c r="LXN31" s="21"/>
      <c r="LXO31" s="21"/>
      <c r="LXP31" s="21"/>
      <c r="LXQ31" s="21"/>
      <c r="LXR31" s="21"/>
      <c r="LXS31" s="21"/>
      <c r="LXT31" s="21"/>
      <c r="LXU31" s="21"/>
      <c r="LXV31" s="21"/>
      <c r="LXW31" s="21"/>
      <c r="LXX31" s="21"/>
      <c r="LXY31" s="21"/>
      <c r="LXZ31" s="21"/>
      <c r="LYA31" s="21"/>
      <c r="LYB31" s="21"/>
      <c r="LYC31" s="21"/>
      <c r="LYD31" s="21"/>
      <c r="LYE31" s="21"/>
      <c r="LYF31" s="21"/>
      <c r="LYG31" s="21"/>
      <c r="LYH31" s="21"/>
      <c r="LYI31" s="21"/>
      <c r="LYJ31" s="21"/>
      <c r="LYK31" s="21"/>
      <c r="LYL31" s="21"/>
      <c r="LYM31" s="21"/>
      <c r="LYN31" s="21"/>
      <c r="LYO31" s="21"/>
      <c r="LYP31" s="21"/>
      <c r="LYQ31" s="21"/>
      <c r="LYR31" s="21"/>
      <c r="LYS31" s="21"/>
      <c r="LYT31" s="21"/>
      <c r="LYU31" s="21"/>
      <c r="LYV31" s="21"/>
      <c r="LYW31" s="21"/>
      <c r="LYX31" s="21"/>
      <c r="LYY31" s="21"/>
      <c r="LYZ31" s="21"/>
      <c r="LZA31" s="21"/>
      <c r="LZB31" s="21"/>
      <c r="LZC31" s="21"/>
      <c r="LZD31" s="21"/>
      <c r="LZE31" s="21"/>
      <c r="LZF31" s="21"/>
      <c r="LZG31" s="21"/>
      <c r="LZH31" s="21"/>
      <c r="LZI31" s="21"/>
      <c r="LZJ31" s="21"/>
      <c r="LZK31" s="21"/>
      <c r="LZL31" s="21"/>
      <c r="LZM31" s="21"/>
      <c r="LZN31" s="21"/>
      <c r="LZO31" s="21"/>
      <c r="LZP31" s="21"/>
      <c r="LZQ31" s="21"/>
      <c r="LZR31" s="21"/>
      <c r="LZS31" s="21"/>
      <c r="LZT31" s="21"/>
      <c r="LZU31" s="21"/>
      <c r="LZV31" s="21"/>
      <c r="LZW31" s="21"/>
      <c r="LZX31" s="21"/>
      <c r="LZY31" s="21"/>
      <c r="LZZ31" s="21"/>
      <c r="MAA31" s="21"/>
      <c r="MAB31" s="21"/>
      <c r="MAC31" s="21"/>
      <c r="MAD31" s="21"/>
      <c r="MAE31" s="21"/>
      <c r="MAF31" s="21"/>
      <c r="MAG31" s="21"/>
      <c r="MAH31" s="21"/>
      <c r="MAI31" s="21"/>
      <c r="MAJ31" s="21"/>
      <c r="MAK31" s="21"/>
      <c r="MAL31" s="21"/>
      <c r="MAM31" s="21"/>
      <c r="MAN31" s="21"/>
      <c r="MAO31" s="21"/>
      <c r="MAP31" s="21"/>
      <c r="MAQ31" s="21"/>
      <c r="MAR31" s="21"/>
      <c r="MAS31" s="21"/>
      <c r="MAT31" s="21"/>
      <c r="MAU31" s="21"/>
      <c r="MAV31" s="21"/>
      <c r="MAW31" s="21"/>
      <c r="MAX31" s="21"/>
      <c r="MAY31" s="21"/>
      <c r="MAZ31" s="21"/>
      <c r="MBA31" s="21"/>
      <c r="MBB31" s="21"/>
      <c r="MBC31" s="21"/>
      <c r="MBD31" s="21"/>
      <c r="MBE31" s="21"/>
      <c r="MBF31" s="21"/>
      <c r="MBG31" s="21"/>
      <c r="MBH31" s="21"/>
      <c r="MBI31" s="21"/>
      <c r="MBJ31" s="21"/>
      <c r="MBK31" s="21"/>
      <c r="MBL31" s="21"/>
      <c r="MBM31" s="21"/>
      <c r="MBN31" s="21"/>
      <c r="MBO31" s="21"/>
      <c r="MBP31" s="21"/>
      <c r="MBQ31" s="21"/>
      <c r="MBR31" s="21"/>
      <c r="MBS31" s="21"/>
      <c r="MBT31" s="21"/>
      <c r="MBU31" s="21"/>
      <c r="MBV31" s="21"/>
      <c r="MBW31" s="21"/>
      <c r="MBX31" s="21"/>
      <c r="MBY31" s="21"/>
      <c r="MBZ31" s="21"/>
      <c r="MCA31" s="21"/>
      <c r="MCB31" s="21"/>
      <c r="MCC31" s="21"/>
      <c r="MCD31" s="21"/>
      <c r="MCE31" s="21"/>
      <c r="MCF31" s="21"/>
      <c r="MCG31" s="21"/>
      <c r="MCH31" s="21"/>
      <c r="MCI31" s="21"/>
      <c r="MCJ31" s="21"/>
      <c r="MCK31" s="21"/>
      <c r="MCL31" s="21"/>
      <c r="MCM31" s="21"/>
      <c r="MCN31" s="21"/>
      <c r="MCO31" s="21"/>
      <c r="MCP31" s="21"/>
      <c r="MCQ31" s="21"/>
      <c r="MCR31" s="21"/>
      <c r="MCS31" s="21"/>
      <c r="MCT31" s="21"/>
      <c r="MCU31" s="21"/>
      <c r="MCV31" s="21"/>
      <c r="MCW31" s="21"/>
      <c r="MCX31" s="21"/>
      <c r="MCY31" s="21"/>
      <c r="MCZ31" s="21"/>
      <c r="MDA31" s="21"/>
      <c r="MDB31" s="21"/>
      <c r="MDC31" s="21"/>
      <c r="MDD31" s="21"/>
      <c r="MDE31" s="21"/>
      <c r="MDF31" s="21"/>
      <c r="MDG31" s="21"/>
      <c r="MDH31" s="21"/>
      <c r="MDI31" s="21"/>
      <c r="MDJ31" s="21"/>
      <c r="MDK31" s="21"/>
      <c r="MDL31" s="21"/>
      <c r="MDM31" s="21"/>
      <c r="MDN31" s="21"/>
      <c r="MDO31" s="21"/>
      <c r="MDP31" s="21"/>
      <c r="MDQ31" s="21"/>
      <c r="MDR31" s="21"/>
      <c r="MDS31" s="21"/>
      <c r="MDT31" s="21"/>
      <c r="MDU31" s="21"/>
      <c r="MDV31" s="21"/>
      <c r="MDW31" s="21"/>
      <c r="MDX31" s="21"/>
      <c r="MDY31" s="21"/>
      <c r="MDZ31" s="21"/>
      <c r="MEA31" s="21"/>
      <c r="MEB31" s="21"/>
      <c r="MEC31" s="21"/>
      <c r="MED31" s="21"/>
      <c r="MEE31" s="21"/>
      <c r="MEF31" s="21"/>
      <c r="MEG31" s="21"/>
      <c r="MEH31" s="21"/>
      <c r="MEI31" s="21"/>
      <c r="MEJ31" s="21"/>
      <c r="MEK31" s="21"/>
      <c r="MEL31" s="21"/>
      <c r="MEM31" s="21"/>
      <c r="MEN31" s="21"/>
      <c r="MEO31" s="21"/>
      <c r="MEP31" s="21"/>
      <c r="MEQ31" s="21"/>
      <c r="MER31" s="21"/>
      <c r="MES31" s="21"/>
      <c r="MET31" s="21"/>
      <c r="MEU31" s="21"/>
      <c r="MEV31" s="21"/>
      <c r="MEW31" s="21"/>
      <c r="MEX31" s="21"/>
      <c r="MEY31" s="21"/>
      <c r="MEZ31" s="21"/>
      <c r="MFA31" s="21"/>
      <c r="MFB31" s="21"/>
      <c r="MFC31" s="21"/>
      <c r="MFD31" s="21"/>
      <c r="MFE31" s="21"/>
      <c r="MFF31" s="21"/>
      <c r="MFG31" s="21"/>
      <c r="MFH31" s="21"/>
      <c r="MFI31" s="21"/>
      <c r="MFJ31" s="21"/>
      <c r="MFK31" s="21"/>
      <c r="MFL31" s="21"/>
      <c r="MFM31" s="21"/>
      <c r="MFN31" s="21"/>
      <c r="MFO31" s="21"/>
      <c r="MFP31" s="21"/>
      <c r="MFQ31" s="21"/>
      <c r="MFR31" s="21"/>
      <c r="MFS31" s="21"/>
      <c r="MFT31" s="21"/>
      <c r="MFU31" s="21"/>
      <c r="MFV31" s="21"/>
      <c r="MFW31" s="21"/>
      <c r="MFX31" s="21"/>
      <c r="MFY31" s="21"/>
      <c r="MFZ31" s="21"/>
      <c r="MGA31" s="21"/>
      <c r="MGB31" s="21"/>
      <c r="MGC31" s="21"/>
      <c r="MGD31" s="21"/>
      <c r="MGE31" s="21"/>
      <c r="MGF31" s="21"/>
      <c r="MGG31" s="21"/>
      <c r="MGH31" s="21"/>
      <c r="MGI31" s="21"/>
      <c r="MGJ31" s="21"/>
      <c r="MGK31" s="21"/>
      <c r="MGL31" s="21"/>
      <c r="MGM31" s="21"/>
      <c r="MGN31" s="21"/>
      <c r="MGO31" s="21"/>
      <c r="MGP31" s="21"/>
      <c r="MGQ31" s="21"/>
      <c r="MGR31" s="21"/>
      <c r="MGS31" s="21"/>
      <c r="MGT31" s="21"/>
      <c r="MGU31" s="21"/>
      <c r="MGV31" s="21"/>
      <c r="MGW31" s="21"/>
      <c r="MGX31" s="21"/>
      <c r="MGY31" s="21"/>
      <c r="MGZ31" s="21"/>
      <c r="MHA31" s="21"/>
      <c r="MHB31" s="21"/>
      <c r="MHC31" s="21"/>
      <c r="MHD31" s="21"/>
      <c r="MHE31" s="21"/>
      <c r="MHF31" s="21"/>
      <c r="MHG31" s="21"/>
      <c r="MHH31" s="21"/>
      <c r="MHI31" s="21"/>
      <c r="MHJ31" s="21"/>
      <c r="MHK31" s="21"/>
      <c r="MHL31" s="21"/>
      <c r="MHM31" s="21"/>
      <c r="MHN31" s="21"/>
      <c r="MHO31" s="21"/>
      <c r="MHP31" s="21"/>
      <c r="MHQ31" s="21"/>
      <c r="MHR31" s="21"/>
      <c r="MHS31" s="21"/>
      <c r="MHT31" s="21"/>
      <c r="MHU31" s="21"/>
      <c r="MHV31" s="21"/>
      <c r="MHW31" s="21"/>
      <c r="MHX31" s="21"/>
      <c r="MHY31" s="21"/>
      <c r="MHZ31" s="21"/>
      <c r="MIA31" s="21"/>
      <c r="MIB31" s="21"/>
      <c r="MIC31" s="21"/>
      <c r="MID31" s="21"/>
      <c r="MIE31" s="21"/>
      <c r="MIF31" s="21"/>
      <c r="MIG31" s="21"/>
      <c r="MIH31" s="21"/>
      <c r="MII31" s="21"/>
      <c r="MIJ31" s="21"/>
      <c r="MIK31" s="21"/>
      <c r="MIL31" s="21"/>
      <c r="MIM31" s="21"/>
      <c r="MIN31" s="21"/>
      <c r="MIO31" s="21"/>
      <c r="MIP31" s="21"/>
      <c r="MIQ31" s="21"/>
      <c r="MIR31" s="21"/>
      <c r="MIS31" s="21"/>
      <c r="MIT31" s="21"/>
      <c r="MIU31" s="21"/>
      <c r="MIV31" s="21"/>
      <c r="MIW31" s="21"/>
      <c r="MIX31" s="21"/>
      <c r="MIY31" s="21"/>
      <c r="MIZ31" s="21"/>
      <c r="MJA31" s="21"/>
      <c r="MJB31" s="21"/>
      <c r="MJC31" s="21"/>
      <c r="MJD31" s="21"/>
      <c r="MJE31" s="21"/>
      <c r="MJF31" s="21"/>
      <c r="MJG31" s="21"/>
      <c r="MJH31" s="21"/>
      <c r="MJI31" s="21"/>
      <c r="MJJ31" s="21"/>
      <c r="MJK31" s="21"/>
      <c r="MJL31" s="21"/>
      <c r="MJM31" s="21"/>
      <c r="MJN31" s="21"/>
      <c r="MJO31" s="21"/>
      <c r="MJP31" s="21"/>
      <c r="MJQ31" s="21"/>
      <c r="MJR31" s="21"/>
      <c r="MJS31" s="21"/>
      <c r="MJT31" s="21"/>
      <c r="MJU31" s="21"/>
      <c r="MJV31" s="21"/>
      <c r="MJW31" s="21"/>
      <c r="MJX31" s="21"/>
      <c r="MJY31" s="21"/>
      <c r="MJZ31" s="21"/>
      <c r="MKA31" s="21"/>
      <c r="MKB31" s="21"/>
      <c r="MKC31" s="21"/>
      <c r="MKD31" s="21"/>
      <c r="MKE31" s="21"/>
      <c r="MKF31" s="21"/>
      <c r="MKG31" s="21"/>
      <c r="MKH31" s="21"/>
      <c r="MKI31" s="21"/>
      <c r="MKJ31" s="21"/>
      <c r="MKK31" s="21"/>
      <c r="MKL31" s="21"/>
      <c r="MKM31" s="21"/>
      <c r="MKN31" s="21"/>
      <c r="MKO31" s="21"/>
      <c r="MKP31" s="21"/>
      <c r="MKQ31" s="21"/>
      <c r="MKR31" s="21"/>
      <c r="MKS31" s="21"/>
      <c r="MKT31" s="21"/>
      <c r="MKU31" s="21"/>
      <c r="MKV31" s="21"/>
      <c r="MKW31" s="21"/>
      <c r="MKX31" s="21"/>
      <c r="MKY31" s="21"/>
      <c r="MKZ31" s="21"/>
      <c r="MLA31" s="21"/>
      <c r="MLB31" s="21"/>
      <c r="MLC31" s="21"/>
      <c r="MLD31" s="21"/>
      <c r="MLE31" s="21"/>
      <c r="MLF31" s="21"/>
      <c r="MLG31" s="21"/>
      <c r="MLH31" s="21"/>
      <c r="MLI31" s="21"/>
      <c r="MLJ31" s="21"/>
      <c r="MLK31" s="21"/>
      <c r="MLL31" s="21"/>
      <c r="MLM31" s="21"/>
      <c r="MLN31" s="21"/>
      <c r="MLO31" s="21"/>
      <c r="MLP31" s="21"/>
      <c r="MLQ31" s="21"/>
      <c r="MLR31" s="21"/>
      <c r="MLS31" s="21"/>
      <c r="MLT31" s="21"/>
      <c r="MLU31" s="21"/>
      <c r="MLV31" s="21"/>
      <c r="MLW31" s="21"/>
      <c r="MLX31" s="21"/>
      <c r="MLY31" s="21"/>
      <c r="MLZ31" s="21"/>
      <c r="MMA31" s="21"/>
      <c r="MMB31" s="21"/>
      <c r="MMC31" s="21"/>
      <c r="MMD31" s="21"/>
      <c r="MME31" s="21"/>
      <c r="MMF31" s="21"/>
      <c r="MMG31" s="21"/>
      <c r="MMH31" s="21"/>
      <c r="MMI31" s="21"/>
      <c r="MMJ31" s="21"/>
      <c r="MMK31" s="21"/>
      <c r="MML31" s="21"/>
      <c r="MMM31" s="21"/>
      <c r="MMN31" s="21"/>
      <c r="MMO31" s="21"/>
      <c r="MMP31" s="21"/>
      <c r="MMQ31" s="21"/>
      <c r="MMR31" s="21"/>
      <c r="MMS31" s="21"/>
      <c r="MMT31" s="21"/>
      <c r="MMU31" s="21"/>
      <c r="MMV31" s="21"/>
      <c r="MMW31" s="21"/>
      <c r="MMX31" s="21"/>
      <c r="MMY31" s="21"/>
      <c r="MMZ31" s="21"/>
      <c r="MNA31" s="21"/>
      <c r="MNB31" s="21"/>
      <c r="MNC31" s="21"/>
      <c r="MND31" s="21"/>
      <c r="MNE31" s="21"/>
      <c r="MNF31" s="21"/>
      <c r="MNG31" s="21"/>
      <c r="MNH31" s="21"/>
      <c r="MNI31" s="21"/>
      <c r="MNJ31" s="21"/>
      <c r="MNK31" s="21"/>
      <c r="MNL31" s="21"/>
      <c r="MNM31" s="21"/>
      <c r="MNN31" s="21"/>
      <c r="MNO31" s="21"/>
      <c r="MNP31" s="21"/>
      <c r="MNQ31" s="21"/>
      <c r="MNR31" s="21"/>
      <c r="MNS31" s="21"/>
      <c r="MNT31" s="21"/>
      <c r="MNU31" s="21"/>
      <c r="MNV31" s="21"/>
      <c r="MNW31" s="21"/>
      <c r="MNX31" s="21"/>
      <c r="MNY31" s="21"/>
      <c r="MNZ31" s="21"/>
      <c r="MOA31" s="21"/>
      <c r="MOB31" s="21"/>
      <c r="MOC31" s="21"/>
      <c r="MOD31" s="21"/>
      <c r="MOE31" s="21"/>
      <c r="MOF31" s="21"/>
      <c r="MOG31" s="21"/>
      <c r="MOH31" s="21"/>
      <c r="MOI31" s="21"/>
      <c r="MOJ31" s="21"/>
      <c r="MOK31" s="21"/>
      <c r="MOL31" s="21"/>
      <c r="MOM31" s="21"/>
      <c r="MON31" s="21"/>
      <c r="MOO31" s="21"/>
      <c r="MOP31" s="21"/>
      <c r="MOQ31" s="21"/>
      <c r="MOR31" s="21"/>
      <c r="MOS31" s="21"/>
      <c r="MOT31" s="21"/>
      <c r="MOU31" s="21"/>
      <c r="MOV31" s="21"/>
      <c r="MOW31" s="21"/>
      <c r="MOX31" s="21"/>
      <c r="MOY31" s="21"/>
      <c r="MOZ31" s="21"/>
      <c r="MPA31" s="21"/>
      <c r="MPB31" s="21"/>
      <c r="MPC31" s="21"/>
      <c r="MPD31" s="21"/>
      <c r="MPE31" s="21"/>
      <c r="MPF31" s="21"/>
      <c r="MPG31" s="21"/>
      <c r="MPH31" s="21"/>
      <c r="MPI31" s="21"/>
      <c r="MPJ31" s="21"/>
      <c r="MPK31" s="21"/>
      <c r="MPL31" s="21"/>
      <c r="MPM31" s="21"/>
      <c r="MPN31" s="21"/>
      <c r="MPO31" s="21"/>
      <c r="MPP31" s="21"/>
      <c r="MPQ31" s="21"/>
      <c r="MPR31" s="21"/>
      <c r="MPS31" s="21"/>
      <c r="MPT31" s="21"/>
      <c r="MPU31" s="21"/>
      <c r="MPV31" s="21"/>
      <c r="MPW31" s="21"/>
      <c r="MPX31" s="21"/>
      <c r="MPY31" s="21"/>
      <c r="MPZ31" s="21"/>
      <c r="MQA31" s="21"/>
      <c r="MQB31" s="21"/>
      <c r="MQC31" s="21"/>
      <c r="MQD31" s="21"/>
      <c r="MQE31" s="21"/>
      <c r="MQF31" s="21"/>
      <c r="MQG31" s="21"/>
      <c r="MQH31" s="21"/>
      <c r="MQI31" s="21"/>
      <c r="MQJ31" s="21"/>
      <c r="MQK31" s="21"/>
      <c r="MQL31" s="21"/>
      <c r="MQM31" s="21"/>
      <c r="MQN31" s="21"/>
      <c r="MQO31" s="21"/>
      <c r="MQP31" s="21"/>
      <c r="MQQ31" s="21"/>
      <c r="MQR31" s="21"/>
      <c r="MQS31" s="21"/>
      <c r="MQT31" s="21"/>
      <c r="MQU31" s="21"/>
      <c r="MQV31" s="21"/>
      <c r="MQW31" s="21"/>
      <c r="MQX31" s="21"/>
      <c r="MQY31" s="21"/>
      <c r="MQZ31" s="21"/>
      <c r="MRA31" s="21"/>
      <c r="MRB31" s="21"/>
      <c r="MRC31" s="21"/>
      <c r="MRD31" s="21"/>
      <c r="MRE31" s="21"/>
      <c r="MRF31" s="21"/>
      <c r="MRG31" s="21"/>
      <c r="MRH31" s="21"/>
      <c r="MRI31" s="21"/>
      <c r="MRJ31" s="21"/>
      <c r="MRK31" s="21"/>
      <c r="MRL31" s="21"/>
      <c r="MRM31" s="21"/>
      <c r="MRN31" s="21"/>
      <c r="MRO31" s="21"/>
      <c r="MRP31" s="21"/>
      <c r="MRQ31" s="21"/>
      <c r="MRR31" s="21"/>
      <c r="MRS31" s="21"/>
      <c r="MRT31" s="21"/>
      <c r="MRU31" s="21"/>
      <c r="MRV31" s="21"/>
      <c r="MRW31" s="21"/>
      <c r="MRX31" s="21"/>
      <c r="MRY31" s="21"/>
      <c r="MRZ31" s="21"/>
      <c r="MSA31" s="21"/>
      <c r="MSB31" s="21"/>
      <c r="MSC31" s="21"/>
      <c r="MSD31" s="21"/>
      <c r="MSE31" s="21"/>
      <c r="MSF31" s="21"/>
      <c r="MSG31" s="21"/>
      <c r="MSH31" s="21"/>
      <c r="MSI31" s="21"/>
      <c r="MSJ31" s="21"/>
      <c r="MSK31" s="21"/>
      <c r="MSL31" s="21"/>
      <c r="MSM31" s="21"/>
      <c r="MSN31" s="21"/>
      <c r="MSO31" s="21"/>
      <c r="MSP31" s="21"/>
      <c r="MSQ31" s="21"/>
      <c r="MSR31" s="21"/>
      <c r="MSS31" s="21"/>
      <c r="MST31" s="21"/>
      <c r="MSU31" s="21"/>
      <c r="MSV31" s="21"/>
      <c r="MSW31" s="21"/>
      <c r="MSX31" s="21"/>
      <c r="MSY31" s="21"/>
      <c r="MSZ31" s="21"/>
      <c r="MTA31" s="21"/>
      <c r="MTB31" s="21"/>
      <c r="MTC31" s="21"/>
      <c r="MTD31" s="21"/>
      <c r="MTE31" s="21"/>
      <c r="MTF31" s="21"/>
      <c r="MTG31" s="21"/>
      <c r="MTH31" s="21"/>
      <c r="MTI31" s="21"/>
      <c r="MTJ31" s="21"/>
      <c r="MTK31" s="21"/>
      <c r="MTL31" s="21"/>
      <c r="MTM31" s="21"/>
      <c r="MTN31" s="21"/>
      <c r="MTO31" s="21"/>
      <c r="MTP31" s="21"/>
      <c r="MTQ31" s="21"/>
      <c r="MTR31" s="21"/>
      <c r="MTS31" s="21"/>
      <c r="MTT31" s="21"/>
      <c r="MTU31" s="21"/>
      <c r="MTV31" s="21"/>
      <c r="MTW31" s="21"/>
      <c r="MTX31" s="21"/>
      <c r="MTY31" s="21"/>
      <c r="MTZ31" s="21"/>
      <c r="MUA31" s="21"/>
      <c r="MUB31" s="21"/>
      <c r="MUC31" s="21"/>
      <c r="MUD31" s="21"/>
      <c r="MUE31" s="21"/>
      <c r="MUF31" s="21"/>
      <c r="MUG31" s="21"/>
      <c r="MUH31" s="21"/>
      <c r="MUI31" s="21"/>
      <c r="MUJ31" s="21"/>
      <c r="MUK31" s="21"/>
      <c r="MUL31" s="21"/>
      <c r="MUM31" s="21"/>
      <c r="MUN31" s="21"/>
      <c r="MUO31" s="21"/>
      <c r="MUP31" s="21"/>
      <c r="MUQ31" s="21"/>
      <c r="MUR31" s="21"/>
      <c r="MUS31" s="21"/>
      <c r="MUT31" s="21"/>
      <c r="MUU31" s="21"/>
      <c r="MUV31" s="21"/>
      <c r="MUW31" s="21"/>
      <c r="MUX31" s="21"/>
      <c r="MUY31" s="21"/>
      <c r="MUZ31" s="21"/>
      <c r="MVA31" s="21"/>
      <c r="MVB31" s="21"/>
      <c r="MVC31" s="21"/>
      <c r="MVD31" s="21"/>
      <c r="MVE31" s="21"/>
      <c r="MVF31" s="21"/>
      <c r="MVG31" s="21"/>
      <c r="MVH31" s="21"/>
      <c r="MVI31" s="21"/>
      <c r="MVJ31" s="21"/>
      <c r="MVK31" s="21"/>
      <c r="MVL31" s="21"/>
      <c r="MVM31" s="21"/>
      <c r="MVN31" s="21"/>
      <c r="MVO31" s="21"/>
      <c r="MVP31" s="21"/>
      <c r="MVQ31" s="21"/>
      <c r="MVR31" s="21"/>
      <c r="MVS31" s="21"/>
      <c r="MVT31" s="21"/>
      <c r="MVU31" s="21"/>
      <c r="MVV31" s="21"/>
      <c r="MVW31" s="21"/>
      <c r="MVX31" s="21"/>
      <c r="MVY31" s="21"/>
      <c r="MVZ31" s="21"/>
      <c r="MWA31" s="21"/>
      <c r="MWB31" s="21"/>
      <c r="MWC31" s="21"/>
      <c r="MWD31" s="21"/>
      <c r="MWE31" s="21"/>
      <c r="MWF31" s="21"/>
      <c r="MWG31" s="21"/>
      <c r="MWH31" s="21"/>
      <c r="MWI31" s="21"/>
      <c r="MWJ31" s="21"/>
      <c r="MWK31" s="21"/>
      <c r="MWL31" s="21"/>
      <c r="MWM31" s="21"/>
      <c r="MWN31" s="21"/>
      <c r="MWO31" s="21"/>
      <c r="MWP31" s="21"/>
      <c r="MWQ31" s="21"/>
      <c r="MWR31" s="21"/>
      <c r="MWS31" s="21"/>
      <c r="MWT31" s="21"/>
      <c r="MWU31" s="21"/>
      <c r="MWV31" s="21"/>
      <c r="MWW31" s="21"/>
      <c r="MWX31" s="21"/>
      <c r="MWY31" s="21"/>
      <c r="MWZ31" s="21"/>
      <c r="MXA31" s="21"/>
      <c r="MXB31" s="21"/>
      <c r="MXC31" s="21"/>
      <c r="MXD31" s="21"/>
      <c r="MXE31" s="21"/>
      <c r="MXF31" s="21"/>
      <c r="MXG31" s="21"/>
      <c r="MXH31" s="21"/>
      <c r="MXI31" s="21"/>
      <c r="MXJ31" s="21"/>
      <c r="MXK31" s="21"/>
      <c r="MXL31" s="21"/>
      <c r="MXM31" s="21"/>
      <c r="MXN31" s="21"/>
      <c r="MXO31" s="21"/>
      <c r="MXP31" s="21"/>
      <c r="MXQ31" s="21"/>
      <c r="MXR31" s="21"/>
      <c r="MXS31" s="21"/>
      <c r="MXT31" s="21"/>
      <c r="MXU31" s="21"/>
      <c r="MXV31" s="21"/>
      <c r="MXW31" s="21"/>
      <c r="MXX31" s="21"/>
      <c r="MXY31" s="21"/>
      <c r="MXZ31" s="21"/>
      <c r="MYA31" s="21"/>
      <c r="MYB31" s="21"/>
      <c r="MYC31" s="21"/>
      <c r="MYD31" s="21"/>
      <c r="MYE31" s="21"/>
      <c r="MYF31" s="21"/>
      <c r="MYG31" s="21"/>
      <c r="MYH31" s="21"/>
      <c r="MYI31" s="21"/>
      <c r="MYJ31" s="21"/>
      <c r="MYK31" s="21"/>
      <c r="MYL31" s="21"/>
      <c r="MYM31" s="21"/>
      <c r="MYN31" s="21"/>
      <c r="MYO31" s="21"/>
      <c r="MYP31" s="21"/>
      <c r="MYQ31" s="21"/>
      <c r="MYR31" s="21"/>
      <c r="MYS31" s="21"/>
      <c r="MYT31" s="21"/>
      <c r="MYU31" s="21"/>
      <c r="MYV31" s="21"/>
      <c r="MYW31" s="21"/>
      <c r="MYX31" s="21"/>
      <c r="MYY31" s="21"/>
      <c r="MYZ31" s="21"/>
      <c r="MZA31" s="21"/>
      <c r="MZB31" s="21"/>
      <c r="MZC31" s="21"/>
      <c r="MZD31" s="21"/>
      <c r="MZE31" s="21"/>
      <c r="MZF31" s="21"/>
      <c r="MZG31" s="21"/>
      <c r="MZH31" s="21"/>
      <c r="MZI31" s="21"/>
      <c r="MZJ31" s="21"/>
      <c r="MZK31" s="21"/>
      <c r="MZL31" s="21"/>
      <c r="MZM31" s="21"/>
      <c r="MZN31" s="21"/>
      <c r="MZO31" s="21"/>
      <c r="MZP31" s="21"/>
      <c r="MZQ31" s="21"/>
      <c r="MZR31" s="21"/>
      <c r="MZS31" s="21"/>
      <c r="MZT31" s="21"/>
      <c r="MZU31" s="21"/>
      <c r="MZV31" s="21"/>
      <c r="MZW31" s="21"/>
      <c r="MZX31" s="21"/>
      <c r="MZY31" s="21"/>
      <c r="MZZ31" s="21"/>
      <c r="NAA31" s="21"/>
      <c r="NAB31" s="21"/>
      <c r="NAC31" s="21"/>
      <c r="NAD31" s="21"/>
      <c r="NAE31" s="21"/>
      <c r="NAF31" s="21"/>
      <c r="NAG31" s="21"/>
      <c r="NAH31" s="21"/>
      <c r="NAI31" s="21"/>
      <c r="NAJ31" s="21"/>
      <c r="NAK31" s="21"/>
      <c r="NAL31" s="21"/>
      <c r="NAM31" s="21"/>
      <c r="NAN31" s="21"/>
      <c r="NAO31" s="21"/>
      <c r="NAP31" s="21"/>
      <c r="NAQ31" s="21"/>
      <c r="NAR31" s="21"/>
      <c r="NAS31" s="21"/>
      <c r="NAT31" s="21"/>
      <c r="NAU31" s="21"/>
      <c r="NAV31" s="21"/>
      <c r="NAW31" s="21"/>
      <c r="NAX31" s="21"/>
      <c r="NAY31" s="21"/>
      <c r="NAZ31" s="21"/>
      <c r="NBA31" s="21"/>
      <c r="NBB31" s="21"/>
      <c r="NBC31" s="21"/>
      <c r="NBD31" s="21"/>
      <c r="NBE31" s="21"/>
      <c r="NBF31" s="21"/>
      <c r="NBG31" s="21"/>
      <c r="NBH31" s="21"/>
      <c r="NBI31" s="21"/>
      <c r="NBJ31" s="21"/>
      <c r="NBK31" s="21"/>
      <c r="NBL31" s="21"/>
      <c r="NBM31" s="21"/>
      <c r="NBN31" s="21"/>
      <c r="NBO31" s="21"/>
      <c r="NBP31" s="21"/>
      <c r="NBQ31" s="21"/>
      <c r="NBR31" s="21"/>
      <c r="NBS31" s="21"/>
      <c r="NBT31" s="21"/>
      <c r="NBU31" s="21"/>
      <c r="NBV31" s="21"/>
      <c r="NBW31" s="21"/>
      <c r="NBX31" s="21"/>
      <c r="NBY31" s="21"/>
      <c r="NBZ31" s="21"/>
      <c r="NCA31" s="21"/>
      <c r="NCB31" s="21"/>
      <c r="NCC31" s="21"/>
      <c r="NCD31" s="21"/>
      <c r="NCE31" s="21"/>
      <c r="NCF31" s="21"/>
      <c r="NCG31" s="21"/>
      <c r="NCH31" s="21"/>
      <c r="NCI31" s="21"/>
      <c r="NCJ31" s="21"/>
      <c r="NCK31" s="21"/>
      <c r="NCL31" s="21"/>
      <c r="NCM31" s="21"/>
      <c r="NCN31" s="21"/>
      <c r="NCO31" s="21"/>
      <c r="NCP31" s="21"/>
      <c r="NCQ31" s="21"/>
      <c r="NCR31" s="21"/>
      <c r="NCS31" s="21"/>
      <c r="NCT31" s="21"/>
      <c r="NCU31" s="21"/>
      <c r="NCV31" s="21"/>
      <c r="NCW31" s="21"/>
      <c r="NCX31" s="21"/>
      <c r="NCY31" s="21"/>
      <c r="NCZ31" s="21"/>
      <c r="NDA31" s="21"/>
      <c r="NDB31" s="21"/>
      <c r="NDC31" s="21"/>
      <c r="NDD31" s="21"/>
      <c r="NDE31" s="21"/>
      <c r="NDF31" s="21"/>
      <c r="NDG31" s="21"/>
      <c r="NDH31" s="21"/>
      <c r="NDI31" s="21"/>
      <c r="NDJ31" s="21"/>
      <c r="NDK31" s="21"/>
      <c r="NDL31" s="21"/>
      <c r="NDM31" s="21"/>
      <c r="NDN31" s="21"/>
      <c r="NDO31" s="21"/>
      <c r="NDP31" s="21"/>
      <c r="NDQ31" s="21"/>
      <c r="NDR31" s="21"/>
      <c r="NDS31" s="21"/>
      <c r="NDT31" s="21"/>
      <c r="NDU31" s="21"/>
      <c r="NDV31" s="21"/>
      <c r="NDW31" s="21"/>
      <c r="NDX31" s="21"/>
      <c r="NDY31" s="21"/>
      <c r="NDZ31" s="21"/>
      <c r="NEA31" s="21"/>
      <c r="NEB31" s="21"/>
      <c r="NEC31" s="21"/>
      <c r="NED31" s="21"/>
      <c r="NEE31" s="21"/>
      <c r="NEF31" s="21"/>
      <c r="NEG31" s="21"/>
      <c r="NEH31" s="21"/>
      <c r="NEI31" s="21"/>
      <c r="NEJ31" s="21"/>
      <c r="NEK31" s="21"/>
      <c r="NEL31" s="21"/>
      <c r="NEM31" s="21"/>
      <c r="NEN31" s="21"/>
      <c r="NEO31" s="21"/>
      <c r="NEP31" s="21"/>
      <c r="NEQ31" s="21"/>
      <c r="NER31" s="21"/>
      <c r="NES31" s="21"/>
      <c r="NET31" s="21"/>
      <c r="NEU31" s="21"/>
      <c r="NEV31" s="21"/>
      <c r="NEW31" s="21"/>
      <c r="NEX31" s="21"/>
      <c r="NEY31" s="21"/>
      <c r="NEZ31" s="21"/>
      <c r="NFA31" s="21"/>
      <c r="NFB31" s="21"/>
      <c r="NFC31" s="21"/>
      <c r="NFD31" s="21"/>
      <c r="NFE31" s="21"/>
      <c r="NFF31" s="21"/>
      <c r="NFG31" s="21"/>
      <c r="NFH31" s="21"/>
      <c r="NFI31" s="21"/>
      <c r="NFJ31" s="21"/>
      <c r="NFK31" s="21"/>
      <c r="NFL31" s="21"/>
      <c r="NFM31" s="21"/>
      <c r="NFN31" s="21"/>
      <c r="NFO31" s="21"/>
      <c r="NFP31" s="21"/>
      <c r="NFQ31" s="21"/>
      <c r="NFR31" s="21"/>
      <c r="NFS31" s="21"/>
      <c r="NFT31" s="21"/>
      <c r="NFU31" s="21"/>
      <c r="NFV31" s="21"/>
      <c r="NFW31" s="21"/>
      <c r="NFX31" s="21"/>
      <c r="NFY31" s="21"/>
      <c r="NFZ31" s="21"/>
      <c r="NGA31" s="21"/>
      <c r="NGB31" s="21"/>
      <c r="NGC31" s="21"/>
      <c r="NGD31" s="21"/>
      <c r="NGE31" s="21"/>
      <c r="NGF31" s="21"/>
      <c r="NGG31" s="21"/>
      <c r="NGH31" s="21"/>
      <c r="NGI31" s="21"/>
      <c r="NGJ31" s="21"/>
      <c r="NGK31" s="21"/>
      <c r="NGL31" s="21"/>
      <c r="NGM31" s="21"/>
      <c r="NGN31" s="21"/>
      <c r="NGO31" s="21"/>
      <c r="NGP31" s="21"/>
      <c r="NGQ31" s="21"/>
      <c r="NGR31" s="21"/>
      <c r="NGS31" s="21"/>
      <c r="NGT31" s="21"/>
      <c r="NGU31" s="21"/>
      <c r="NGV31" s="21"/>
      <c r="NGW31" s="21"/>
      <c r="NGX31" s="21"/>
      <c r="NGY31" s="21"/>
      <c r="NGZ31" s="21"/>
      <c r="NHA31" s="21"/>
      <c r="NHB31" s="21"/>
      <c r="NHC31" s="21"/>
      <c r="NHD31" s="21"/>
      <c r="NHE31" s="21"/>
      <c r="NHF31" s="21"/>
      <c r="NHG31" s="21"/>
      <c r="NHH31" s="21"/>
      <c r="NHI31" s="21"/>
      <c r="NHJ31" s="21"/>
      <c r="NHK31" s="21"/>
      <c r="NHL31" s="21"/>
      <c r="NHM31" s="21"/>
      <c r="NHN31" s="21"/>
      <c r="NHO31" s="21"/>
      <c r="NHP31" s="21"/>
      <c r="NHQ31" s="21"/>
      <c r="NHR31" s="21"/>
      <c r="NHS31" s="21"/>
      <c r="NHT31" s="21"/>
      <c r="NHU31" s="21"/>
      <c r="NHV31" s="21"/>
      <c r="NHW31" s="21"/>
      <c r="NHX31" s="21"/>
      <c r="NHY31" s="21"/>
      <c r="NHZ31" s="21"/>
      <c r="NIA31" s="21"/>
      <c r="NIB31" s="21"/>
      <c r="NIC31" s="21"/>
      <c r="NID31" s="21"/>
      <c r="NIE31" s="21"/>
      <c r="NIF31" s="21"/>
      <c r="NIG31" s="21"/>
      <c r="NIH31" s="21"/>
      <c r="NII31" s="21"/>
      <c r="NIJ31" s="21"/>
      <c r="NIK31" s="21"/>
      <c r="NIL31" s="21"/>
      <c r="NIM31" s="21"/>
      <c r="NIN31" s="21"/>
      <c r="NIO31" s="21"/>
      <c r="NIP31" s="21"/>
      <c r="NIQ31" s="21"/>
      <c r="NIR31" s="21"/>
      <c r="NIS31" s="21"/>
      <c r="NIT31" s="21"/>
      <c r="NIU31" s="21"/>
      <c r="NIV31" s="21"/>
      <c r="NIW31" s="21"/>
      <c r="NIX31" s="21"/>
      <c r="NIY31" s="21"/>
      <c r="NIZ31" s="21"/>
      <c r="NJA31" s="21"/>
      <c r="NJB31" s="21"/>
      <c r="NJC31" s="21"/>
      <c r="NJD31" s="21"/>
      <c r="NJE31" s="21"/>
      <c r="NJF31" s="21"/>
      <c r="NJG31" s="21"/>
      <c r="NJH31" s="21"/>
      <c r="NJI31" s="21"/>
      <c r="NJJ31" s="21"/>
      <c r="NJK31" s="21"/>
      <c r="NJL31" s="21"/>
      <c r="NJM31" s="21"/>
      <c r="NJN31" s="21"/>
      <c r="NJO31" s="21"/>
      <c r="NJP31" s="21"/>
      <c r="NJQ31" s="21"/>
      <c r="NJR31" s="21"/>
      <c r="NJS31" s="21"/>
      <c r="NJT31" s="21"/>
      <c r="NJU31" s="21"/>
      <c r="NJV31" s="21"/>
      <c r="NJW31" s="21"/>
      <c r="NJX31" s="21"/>
      <c r="NJY31" s="21"/>
      <c r="NJZ31" s="21"/>
      <c r="NKA31" s="21"/>
      <c r="NKB31" s="21"/>
      <c r="NKC31" s="21"/>
      <c r="NKD31" s="21"/>
      <c r="NKE31" s="21"/>
      <c r="NKF31" s="21"/>
      <c r="NKG31" s="21"/>
      <c r="NKH31" s="21"/>
      <c r="NKI31" s="21"/>
      <c r="NKJ31" s="21"/>
      <c r="NKK31" s="21"/>
      <c r="NKL31" s="21"/>
      <c r="NKM31" s="21"/>
      <c r="NKN31" s="21"/>
      <c r="NKO31" s="21"/>
      <c r="NKP31" s="21"/>
      <c r="NKQ31" s="21"/>
      <c r="NKR31" s="21"/>
      <c r="NKS31" s="21"/>
      <c r="NKT31" s="21"/>
      <c r="NKU31" s="21"/>
      <c r="NKV31" s="21"/>
      <c r="NKW31" s="21"/>
      <c r="NKX31" s="21"/>
      <c r="NKY31" s="21"/>
      <c r="NKZ31" s="21"/>
      <c r="NLA31" s="21"/>
      <c r="NLB31" s="21"/>
      <c r="NLC31" s="21"/>
      <c r="NLD31" s="21"/>
      <c r="NLE31" s="21"/>
      <c r="NLF31" s="21"/>
      <c r="NLG31" s="21"/>
      <c r="NLH31" s="21"/>
      <c r="NLI31" s="21"/>
      <c r="NLJ31" s="21"/>
      <c r="NLK31" s="21"/>
      <c r="NLL31" s="21"/>
      <c r="NLM31" s="21"/>
      <c r="NLN31" s="21"/>
      <c r="NLO31" s="21"/>
      <c r="NLP31" s="21"/>
      <c r="NLQ31" s="21"/>
      <c r="NLR31" s="21"/>
      <c r="NLS31" s="21"/>
      <c r="NLT31" s="21"/>
      <c r="NLU31" s="21"/>
      <c r="NLV31" s="21"/>
      <c r="NLW31" s="21"/>
      <c r="NLX31" s="21"/>
      <c r="NLY31" s="21"/>
      <c r="NLZ31" s="21"/>
      <c r="NMA31" s="21"/>
      <c r="NMB31" s="21"/>
      <c r="NMC31" s="21"/>
      <c r="NMD31" s="21"/>
      <c r="NME31" s="21"/>
      <c r="NMF31" s="21"/>
      <c r="NMG31" s="21"/>
      <c r="NMH31" s="21"/>
      <c r="NMI31" s="21"/>
      <c r="NMJ31" s="21"/>
      <c r="NMK31" s="21"/>
      <c r="NML31" s="21"/>
      <c r="NMM31" s="21"/>
      <c r="NMN31" s="21"/>
      <c r="NMO31" s="21"/>
      <c r="NMP31" s="21"/>
      <c r="NMQ31" s="21"/>
      <c r="NMR31" s="21"/>
      <c r="NMS31" s="21"/>
      <c r="NMT31" s="21"/>
      <c r="NMU31" s="21"/>
      <c r="NMV31" s="21"/>
      <c r="NMW31" s="21"/>
      <c r="NMX31" s="21"/>
      <c r="NMY31" s="21"/>
      <c r="NMZ31" s="21"/>
      <c r="NNA31" s="21"/>
      <c r="NNB31" s="21"/>
      <c r="NNC31" s="21"/>
      <c r="NND31" s="21"/>
      <c r="NNE31" s="21"/>
      <c r="NNF31" s="21"/>
      <c r="NNG31" s="21"/>
      <c r="NNH31" s="21"/>
      <c r="NNI31" s="21"/>
      <c r="NNJ31" s="21"/>
      <c r="NNK31" s="21"/>
      <c r="NNL31" s="21"/>
      <c r="NNM31" s="21"/>
      <c r="NNN31" s="21"/>
      <c r="NNO31" s="21"/>
      <c r="NNP31" s="21"/>
      <c r="NNQ31" s="21"/>
      <c r="NNR31" s="21"/>
      <c r="NNS31" s="21"/>
      <c r="NNT31" s="21"/>
      <c r="NNU31" s="21"/>
      <c r="NNV31" s="21"/>
      <c r="NNW31" s="21"/>
      <c r="NNX31" s="21"/>
      <c r="NNY31" s="21"/>
      <c r="NNZ31" s="21"/>
      <c r="NOA31" s="21"/>
      <c r="NOB31" s="21"/>
      <c r="NOC31" s="21"/>
      <c r="NOD31" s="21"/>
      <c r="NOE31" s="21"/>
      <c r="NOF31" s="21"/>
      <c r="NOG31" s="21"/>
      <c r="NOH31" s="21"/>
      <c r="NOI31" s="21"/>
      <c r="NOJ31" s="21"/>
      <c r="NOK31" s="21"/>
      <c r="NOL31" s="21"/>
      <c r="NOM31" s="21"/>
      <c r="NON31" s="21"/>
      <c r="NOO31" s="21"/>
      <c r="NOP31" s="21"/>
      <c r="NOQ31" s="21"/>
      <c r="NOR31" s="21"/>
      <c r="NOS31" s="21"/>
      <c r="NOT31" s="21"/>
      <c r="NOU31" s="21"/>
      <c r="NOV31" s="21"/>
      <c r="NOW31" s="21"/>
      <c r="NOX31" s="21"/>
      <c r="NOY31" s="21"/>
      <c r="NOZ31" s="21"/>
      <c r="NPA31" s="21"/>
      <c r="NPB31" s="21"/>
      <c r="NPC31" s="21"/>
      <c r="NPD31" s="21"/>
      <c r="NPE31" s="21"/>
      <c r="NPF31" s="21"/>
      <c r="NPG31" s="21"/>
      <c r="NPH31" s="21"/>
      <c r="NPI31" s="21"/>
      <c r="NPJ31" s="21"/>
      <c r="NPK31" s="21"/>
      <c r="NPL31" s="21"/>
      <c r="NPM31" s="21"/>
      <c r="NPN31" s="21"/>
      <c r="NPO31" s="21"/>
      <c r="NPP31" s="21"/>
      <c r="NPQ31" s="21"/>
      <c r="NPR31" s="21"/>
      <c r="NPS31" s="21"/>
      <c r="NPT31" s="21"/>
      <c r="NPU31" s="21"/>
      <c r="NPV31" s="21"/>
      <c r="NPW31" s="21"/>
      <c r="NPX31" s="21"/>
      <c r="NPY31" s="21"/>
      <c r="NPZ31" s="21"/>
      <c r="NQA31" s="21"/>
      <c r="NQB31" s="21"/>
      <c r="NQC31" s="21"/>
      <c r="NQD31" s="21"/>
      <c r="NQE31" s="21"/>
      <c r="NQF31" s="21"/>
      <c r="NQG31" s="21"/>
      <c r="NQH31" s="21"/>
      <c r="NQI31" s="21"/>
      <c r="NQJ31" s="21"/>
      <c r="NQK31" s="21"/>
      <c r="NQL31" s="21"/>
      <c r="NQM31" s="21"/>
      <c r="NQN31" s="21"/>
      <c r="NQO31" s="21"/>
      <c r="NQP31" s="21"/>
      <c r="NQQ31" s="21"/>
      <c r="NQR31" s="21"/>
      <c r="NQS31" s="21"/>
      <c r="NQT31" s="21"/>
      <c r="NQU31" s="21"/>
      <c r="NQV31" s="21"/>
      <c r="NQW31" s="21"/>
      <c r="NQX31" s="21"/>
      <c r="NQY31" s="21"/>
      <c r="NQZ31" s="21"/>
      <c r="NRA31" s="21"/>
      <c r="NRB31" s="21"/>
      <c r="NRC31" s="21"/>
      <c r="NRD31" s="21"/>
      <c r="NRE31" s="21"/>
      <c r="NRF31" s="21"/>
      <c r="NRG31" s="21"/>
      <c r="NRH31" s="21"/>
      <c r="NRI31" s="21"/>
      <c r="NRJ31" s="21"/>
      <c r="NRK31" s="21"/>
      <c r="NRL31" s="21"/>
      <c r="NRM31" s="21"/>
      <c r="NRN31" s="21"/>
      <c r="NRO31" s="21"/>
      <c r="NRP31" s="21"/>
      <c r="NRQ31" s="21"/>
      <c r="NRR31" s="21"/>
      <c r="NRS31" s="21"/>
      <c r="NRT31" s="21"/>
      <c r="NRU31" s="21"/>
      <c r="NRV31" s="21"/>
      <c r="NRW31" s="21"/>
      <c r="NRX31" s="21"/>
      <c r="NRY31" s="21"/>
      <c r="NRZ31" s="21"/>
      <c r="NSA31" s="21"/>
      <c r="NSB31" s="21"/>
      <c r="NSC31" s="21"/>
      <c r="NSD31" s="21"/>
      <c r="NSE31" s="21"/>
      <c r="NSF31" s="21"/>
      <c r="NSG31" s="21"/>
      <c r="NSH31" s="21"/>
      <c r="NSI31" s="21"/>
      <c r="NSJ31" s="21"/>
      <c r="NSK31" s="21"/>
      <c r="NSL31" s="21"/>
      <c r="NSM31" s="21"/>
      <c r="NSN31" s="21"/>
      <c r="NSO31" s="21"/>
      <c r="NSP31" s="21"/>
      <c r="NSQ31" s="21"/>
      <c r="NSR31" s="21"/>
      <c r="NSS31" s="21"/>
      <c r="NST31" s="21"/>
      <c r="NSU31" s="21"/>
      <c r="NSV31" s="21"/>
      <c r="NSW31" s="21"/>
      <c r="NSX31" s="21"/>
      <c r="NSY31" s="21"/>
      <c r="NSZ31" s="21"/>
      <c r="NTA31" s="21"/>
      <c r="NTB31" s="21"/>
      <c r="NTC31" s="21"/>
      <c r="NTD31" s="21"/>
      <c r="NTE31" s="21"/>
      <c r="NTF31" s="21"/>
      <c r="NTG31" s="21"/>
      <c r="NTH31" s="21"/>
      <c r="NTI31" s="21"/>
      <c r="NTJ31" s="21"/>
      <c r="NTK31" s="21"/>
      <c r="NTL31" s="21"/>
      <c r="NTM31" s="21"/>
      <c r="NTN31" s="21"/>
      <c r="NTO31" s="21"/>
      <c r="NTP31" s="21"/>
      <c r="NTQ31" s="21"/>
      <c r="NTR31" s="21"/>
      <c r="NTS31" s="21"/>
      <c r="NTT31" s="21"/>
      <c r="NTU31" s="21"/>
      <c r="NTV31" s="21"/>
      <c r="NTW31" s="21"/>
      <c r="NTX31" s="21"/>
      <c r="NTY31" s="21"/>
      <c r="NTZ31" s="21"/>
      <c r="NUA31" s="21"/>
      <c r="NUB31" s="21"/>
      <c r="NUC31" s="21"/>
      <c r="NUD31" s="21"/>
      <c r="NUE31" s="21"/>
      <c r="NUF31" s="21"/>
      <c r="NUG31" s="21"/>
      <c r="NUH31" s="21"/>
      <c r="NUI31" s="21"/>
      <c r="NUJ31" s="21"/>
      <c r="NUK31" s="21"/>
      <c r="NUL31" s="21"/>
      <c r="NUM31" s="21"/>
      <c r="NUN31" s="21"/>
      <c r="NUO31" s="21"/>
      <c r="NUP31" s="21"/>
      <c r="NUQ31" s="21"/>
      <c r="NUR31" s="21"/>
      <c r="NUS31" s="21"/>
      <c r="NUT31" s="21"/>
      <c r="NUU31" s="21"/>
      <c r="NUV31" s="21"/>
      <c r="NUW31" s="21"/>
      <c r="NUX31" s="21"/>
      <c r="NUY31" s="21"/>
      <c r="NUZ31" s="21"/>
      <c r="NVA31" s="21"/>
      <c r="NVB31" s="21"/>
      <c r="NVC31" s="21"/>
      <c r="NVD31" s="21"/>
      <c r="NVE31" s="21"/>
      <c r="NVF31" s="21"/>
      <c r="NVG31" s="21"/>
      <c r="NVH31" s="21"/>
      <c r="NVI31" s="21"/>
      <c r="NVJ31" s="21"/>
      <c r="NVK31" s="21"/>
      <c r="NVL31" s="21"/>
      <c r="NVM31" s="21"/>
      <c r="NVN31" s="21"/>
      <c r="NVO31" s="21"/>
      <c r="NVP31" s="21"/>
      <c r="NVQ31" s="21"/>
      <c r="NVR31" s="21"/>
      <c r="NVS31" s="21"/>
      <c r="NVT31" s="21"/>
      <c r="NVU31" s="21"/>
      <c r="NVV31" s="21"/>
      <c r="NVW31" s="21"/>
      <c r="NVX31" s="21"/>
      <c r="NVY31" s="21"/>
      <c r="NVZ31" s="21"/>
      <c r="NWA31" s="21"/>
      <c r="NWB31" s="21"/>
      <c r="NWC31" s="21"/>
      <c r="NWD31" s="21"/>
      <c r="NWE31" s="21"/>
      <c r="NWF31" s="21"/>
      <c r="NWG31" s="21"/>
      <c r="NWH31" s="21"/>
      <c r="NWI31" s="21"/>
      <c r="NWJ31" s="21"/>
      <c r="NWK31" s="21"/>
      <c r="NWL31" s="21"/>
      <c r="NWM31" s="21"/>
      <c r="NWN31" s="21"/>
      <c r="NWO31" s="21"/>
      <c r="NWP31" s="21"/>
      <c r="NWQ31" s="21"/>
      <c r="NWR31" s="21"/>
      <c r="NWS31" s="21"/>
      <c r="NWT31" s="21"/>
      <c r="NWU31" s="21"/>
      <c r="NWV31" s="21"/>
      <c r="NWW31" s="21"/>
      <c r="NWX31" s="21"/>
      <c r="NWY31" s="21"/>
      <c r="NWZ31" s="21"/>
      <c r="NXA31" s="21"/>
      <c r="NXB31" s="21"/>
      <c r="NXC31" s="21"/>
      <c r="NXD31" s="21"/>
      <c r="NXE31" s="21"/>
      <c r="NXF31" s="21"/>
      <c r="NXG31" s="21"/>
      <c r="NXH31" s="21"/>
      <c r="NXI31" s="21"/>
      <c r="NXJ31" s="21"/>
      <c r="NXK31" s="21"/>
      <c r="NXL31" s="21"/>
      <c r="NXM31" s="21"/>
      <c r="NXN31" s="21"/>
      <c r="NXO31" s="21"/>
      <c r="NXP31" s="21"/>
      <c r="NXQ31" s="21"/>
      <c r="NXR31" s="21"/>
      <c r="NXS31" s="21"/>
      <c r="NXT31" s="21"/>
      <c r="NXU31" s="21"/>
      <c r="NXV31" s="21"/>
      <c r="NXW31" s="21"/>
      <c r="NXX31" s="21"/>
      <c r="NXY31" s="21"/>
      <c r="NXZ31" s="21"/>
      <c r="NYA31" s="21"/>
      <c r="NYB31" s="21"/>
      <c r="NYC31" s="21"/>
      <c r="NYD31" s="21"/>
      <c r="NYE31" s="21"/>
      <c r="NYF31" s="21"/>
      <c r="NYG31" s="21"/>
      <c r="NYH31" s="21"/>
      <c r="NYI31" s="21"/>
      <c r="NYJ31" s="21"/>
      <c r="NYK31" s="21"/>
      <c r="NYL31" s="21"/>
      <c r="NYM31" s="21"/>
      <c r="NYN31" s="21"/>
      <c r="NYO31" s="21"/>
      <c r="NYP31" s="21"/>
      <c r="NYQ31" s="21"/>
      <c r="NYR31" s="21"/>
      <c r="NYS31" s="21"/>
      <c r="NYT31" s="21"/>
      <c r="NYU31" s="21"/>
      <c r="NYV31" s="21"/>
      <c r="NYW31" s="21"/>
      <c r="NYX31" s="21"/>
      <c r="NYY31" s="21"/>
      <c r="NYZ31" s="21"/>
      <c r="NZA31" s="21"/>
      <c r="NZB31" s="21"/>
      <c r="NZC31" s="21"/>
      <c r="NZD31" s="21"/>
      <c r="NZE31" s="21"/>
      <c r="NZF31" s="21"/>
      <c r="NZG31" s="21"/>
      <c r="NZH31" s="21"/>
      <c r="NZI31" s="21"/>
      <c r="NZJ31" s="21"/>
      <c r="NZK31" s="21"/>
      <c r="NZL31" s="21"/>
      <c r="NZM31" s="21"/>
      <c r="NZN31" s="21"/>
      <c r="NZO31" s="21"/>
      <c r="NZP31" s="21"/>
      <c r="NZQ31" s="21"/>
      <c r="NZR31" s="21"/>
      <c r="NZS31" s="21"/>
      <c r="NZT31" s="21"/>
      <c r="NZU31" s="21"/>
      <c r="NZV31" s="21"/>
      <c r="NZW31" s="21"/>
      <c r="NZX31" s="21"/>
      <c r="NZY31" s="21"/>
      <c r="NZZ31" s="21"/>
      <c r="OAA31" s="21"/>
      <c r="OAB31" s="21"/>
      <c r="OAC31" s="21"/>
      <c r="OAD31" s="21"/>
      <c r="OAE31" s="21"/>
      <c r="OAF31" s="21"/>
      <c r="OAG31" s="21"/>
      <c r="OAH31" s="21"/>
      <c r="OAI31" s="21"/>
      <c r="OAJ31" s="21"/>
      <c r="OAK31" s="21"/>
      <c r="OAL31" s="21"/>
      <c r="OAM31" s="21"/>
      <c r="OAN31" s="21"/>
      <c r="OAO31" s="21"/>
      <c r="OAP31" s="21"/>
      <c r="OAQ31" s="21"/>
      <c r="OAR31" s="21"/>
      <c r="OAS31" s="21"/>
      <c r="OAT31" s="21"/>
      <c r="OAU31" s="21"/>
      <c r="OAV31" s="21"/>
      <c r="OAW31" s="21"/>
      <c r="OAX31" s="21"/>
      <c r="OAY31" s="21"/>
      <c r="OAZ31" s="21"/>
      <c r="OBA31" s="21"/>
      <c r="OBB31" s="21"/>
      <c r="OBC31" s="21"/>
      <c r="OBD31" s="21"/>
      <c r="OBE31" s="21"/>
      <c r="OBF31" s="21"/>
      <c r="OBG31" s="21"/>
      <c r="OBH31" s="21"/>
      <c r="OBI31" s="21"/>
      <c r="OBJ31" s="21"/>
      <c r="OBK31" s="21"/>
      <c r="OBL31" s="21"/>
      <c r="OBM31" s="21"/>
      <c r="OBN31" s="21"/>
      <c r="OBO31" s="21"/>
      <c r="OBP31" s="21"/>
      <c r="OBQ31" s="21"/>
      <c r="OBR31" s="21"/>
      <c r="OBS31" s="21"/>
      <c r="OBT31" s="21"/>
      <c r="OBU31" s="21"/>
      <c r="OBV31" s="21"/>
      <c r="OBW31" s="21"/>
      <c r="OBX31" s="21"/>
      <c r="OBY31" s="21"/>
      <c r="OBZ31" s="21"/>
      <c r="OCA31" s="21"/>
      <c r="OCB31" s="21"/>
      <c r="OCC31" s="21"/>
      <c r="OCD31" s="21"/>
      <c r="OCE31" s="21"/>
      <c r="OCF31" s="21"/>
      <c r="OCG31" s="21"/>
      <c r="OCH31" s="21"/>
      <c r="OCI31" s="21"/>
      <c r="OCJ31" s="21"/>
      <c r="OCK31" s="21"/>
      <c r="OCL31" s="21"/>
      <c r="OCM31" s="21"/>
      <c r="OCN31" s="21"/>
      <c r="OCO31" s="21"/>
      <c r="OCP31" s="21"/>
      <c r="OCQ31" s="21"/>
      <c r="OCR31" s="21"/>
      <c r="OCS31" s="21"/>
      <c r="OCT31" s="21"/>
      <c r="OCU31" s="21"/>
      <c r="OCV31" s="21"/>
      <c r="OCW31" s="21"/>
      <c r="OCX31" s="21"/>
      <c r="OCY31" s="21"/>
      <c r="OCZ31" s="21"/>
      <c r="ODA31" s="21"/>
      <c r="ODB31" s="21"/>
      <c r="ODC31" s="21"/>
      <c r="ODD31" s="21"/>
      <c r="ODE31" s="21"/>
      <c r="ODF31" s="21"/>
      <c r="ODG31" s="21"/>
      <c r="ODH31" s="21"/>
      <c r="ODI31" s="21"/>
      <c r="ODJ31" s="21"/>
      <c r="ODK31" s="21"/>
      <c r="ODL31" s="21"/>
      <c r="ODM31" s="21"/>
      <c r="ODN31" s="21"/>
      <c r="ODO31" s="21"/>
      <c r="ODP31" s="21"/>
      <c r="ODQ31" s="21"/>
      <c r="ODR31" s="21"/>
      <c r="ODS31" s="21"/>
      <c r="ODT31" s="21"/>
      <c r="ODU31" s="21"/>
      <c r="ODV31" s="21"/>
      <c r="ODW31" s="21"/>
      <c r="ODX31" s="21"/>
      <c r="ODY31" s="21"/>
      <c r="ODZ31" s="21"/>
      <c r="OEA31" s="21"/>
      <c r="OEB31" s="21"/>
      <c r="OEC31" s="21"/>
      <c r="OED31" s="21"/>
      <c r="OEE31" s="21"/>
      <c r="OEF31" s="21"/>
      <c r="OEG31" s="21"/>
      <c r="OEH31" s="21"/>
      <c r="OEI31" s="21"/>
      <c r="OEJ31" s="21"/>
      <c r="OEK31" s="21"/>
      <c r="OEL31" s="21"/>
      <c r="OEM31" s="21"/>
      <c r="OEN31" s="21"/>
      <c r="OEO31" s="21"/>
      <c r="OEP31" s="21"/>
      <c r="OEQ31" s="21"/>
      <c r="OER31" s="21"/>
      <c r="OES31" s="21"/>
      <c r="OET31" s="21"/>
      <c r="OEU31" s="21"/>
      <c r="OEV31" s="21"/>
      <c r="OEW31" s="21"/>
      <c r="OEX31" s="21"/>
      <c r="OEY31" s="21"/>
      <c r="OEZ31" s="21"/>
      <c r="OFA31" s="21"/>
      <c r="OFB31" s="21"/>
      <c r="OFC31" s="21"/>
      <c r="OFD31" s="21"/>
      <c r="OFE31" s="21"/>
      <c r="OFF31" s="21"/>
      <c r="OFG31" s="21"/>
      <c r="OFH31" s="21"/>
      <c r="OFI31" s="21"/>
      <c r="OFJ31" s="21"/>
      <c r="OFK31" s="21"/>
      <c r="OFL31" s="21"/>
      <c r="OFM31" s="21"/>
      <c r="OFN31" s="21"/>
      <c r="OFO31" s="21"/>
      <c r="OFP31" s="21"/>
      <c r="OFQ31" s="21"/>
      <c r="OFR31" s="21"/>
      <c r="OFS31" s="21"/>
      <c r="OFT31" s="21"/>
      <c r="OFU31" s="21"/>
      <c r="OFV31" s="21"/>
      <c r="OFW31" s="21"/>
      <c r="OFX31" s="21"/>
      <c r="OFY31" s="21"/>
      <c r="OFZ31" s="21"/>
      <c r="OGA31" s="21"/>
      <c r="OGB31" s="21"/>
      <c r="OGC31" s="21"/>
      <c r="OGD31" s="21"/>
      <c r="OGE31" s="21"/>
      <c r="OGF31" s="21"/>
      <c r="OGG31" s="21"/>
      <c r="OGH31" s="21"/>
      <c r="OGI31" s="21"/>
      <c r="OGJ31" s="21"/>
      <c r="OGK31" s="21"/>
      <c r="OGL31" s="21"/>
      <c r="OGM31" s="21"/>
      <c r="OGN31" s="21"/>
      <c r="OGO31" s="21"/>
      <c r="OGP31" s="21"/>
      <c r="OGQ31" s="21"/>
      <c r="OGR31" s="21"/>
      <c r="OGS31" s="21"/>
      <c r="OGT31" s="21"/>
      <c r="OGU31" s="21"/>
      <c r="OGV31" s="21"/>
      <c r="OGW31" s="21"/>
      <c r="OGX31" s="21"/>
      <c r="OGY31" s="21"/>
      <c r="OGZ31" s="21"/>
      <c r="OHA31" s="21"/>
      <c r="OHB31" s="21"/>
      <c r="OHC31" s="21"/>
      <c r="OHD31" s="21"/>
      <c r="OHE31" s="21"/>
      <c r="OHF31" s="21"/>
      <c r="OHG31" s="21"/>
      <c r="OHH31" s="21"/>
      <c r="OHI31" s="21"/>
      <c r="OHJ31" s="21"/>
      <c r="OHK31" s="21"/>
      <c r="OHL31" s="21"/>
      <c r="OHM31" s="21"/>
      <c r="OHN31" s="21"/>
      <c r="OHO31" s="21"/>
      <c r="OHP31" s="21"/>
      <c r="OHQ31" s="21"/>
      <c r="OHR31" s="21"/>
      <c r="OHS31" s="21"/>
      <c r="OHT31" s="21"/>
      <c r="OHU31" s="21"/>
      <c r="OHV31" s="21"/>
      <c r="OHW31" s="21"/>
      <c r="OHX31" s="21"/>
      <c r="OHY31" s="21"/>
      <c r="OHZ31" s="21"/>
      <c r="OIA31" s="21"/>
      <c r="OIB31" s="21"/>
      <c r="OIC31" s="21"/>
      <c r="OID31" s="21"/>
      <c r="OIE31" s="21"/>
      <c r="OIF31" s="21"/>
      <c r="OIG31" s="21"/>
      <c r="OIH31" s="21"/>
      <c r="OII31" s="21"/>
      <c r="OIJ31" s="21"/>
      <c r="OIK31" s="21"/>
      <c r="OIL31" s="21"/>
      <c r="OIM31" s="21"/>
      <c r="OIN31" s="21"/>
      <c r="OIO31" s="21"/>
      <c r="OIP31" s="21"/>
      <c r="OIQ31" s="21"/>
      <c r="OIR31" s="21"/>
      <c r="OIS31" s="21"/>
      <c r="OIT31" s="21"/>
      <c r="OIU31" s="21"/>
      <c r="OIV31" s="21"/>
      <c r="OIW31" s="21"/>
      <c r="OIX31" s="21"/>
      <c r="OIY31" s="21"/>
      <c r="OIZ31" s="21"/>
      <c r="OJA31" s="21"/>
      <c r="OJB31" s="21"/>
      <c r="OJC31" s="21"/>
      <c r="OJD31" s="21"/>
      <c r="OJE31" s="21"/>
      <c r="OJF31" s="21"/>
      <c r="OJG31" s="21"/>
      <c r="OJH31" s="21"/>
      <c r="OJI31" s="21"/>
      <c r="OJJ31" s="21"/>
      <c r="OJK31" s="21"/>
      <c r="OJL31" s="21"/>
      <c r="OJM31" s="21"/>
      <c r="OJN31" s="21"/>
      <c r="OJO31" s="21"/>
      <c r="OJP31" s="21"/>
      <c r="OJQ31" s="21"/>
      <c r="OJR31" s="21"/>
      <c r="OJS31" s="21"/>
      <c r="OJT31" s="21"/>
      <c r="OJU31" s="21"/>
      <c r="OJV31" s="21"/>
      <c r="OJW31" s="21"/>
      <c r="OJX31" s="21"/>
      <c r="OJY31" s="21"/>
      <c r="OJZ31" s="21"/>
      <c r="OKA31" s="21"/>
      <c r="OKB31" s="21"/>
      <c r="OKC31" s="21"/>
      <c r="OKD31" s="21"/>
      <c r="OKE31" s="21"/>
      <c r="OKF31" s="21"/>
      <c r="OKG31" s="21"/>
      <c r="OKH31" s="21"/>
      <c r="OKI31" s="21"/>
      <c r="OKJ31" s="21"/>
      <c r="OKK31" s="21"/>
      <c r="OKL31" s="21"/>
      <c r="OKM31" s="21"/>
      <c r="OKN31" s="21"/>
      <c r="OKO31" s="21"/>
      <c r="OKP31" s="21"/>
      <c r="OKQ31" s="21"/>
      <c r="OKR31" s="21"/>
      <c r="OKS31" s="21"/>
      <c r="OKT31" s="21"/>
      <c r="OKU31" s="21"/>
      <c r="OKV31" s="21"/>
      <c r="OKW31" s="21"/>
      <c r="OKX31" s="21"/>
      <c r="OKY31" s="21"/>
      <c r="OKZ31" s="21"/>
      <c r="OLA31" s="21"/>
      <c r="OLB31" s="21"/>
      <c r="OLC31" s="21"/>
      <c r="OLD31" s="21"/>
      <c r="OLE31" s="21"/>
      <c r="OLF31" s="21"/>
      <c r="OLG31" s="21"/>
      <c r="OLH31" s="21"/>
      <c r="OLI31" s="21"/>
      <c r="OLJ31" s="21"/>
      <c r="OLK31" s="21"/>
      <c r="OLL31" s="21"/>
      <c r="OLM31" s="21"/>
      <c r="OLN31" s="21"/>
      <c r="OLO31" s="21"/>
      <c r="OLP31" s="21"/>
      <c r="OLQ31" s="21"/>
      <c r="OLR31" s="21"/>
      <c r="OLS31" s="21"/>
      <c r="OLT31" s="21"/>
      <c r="OLU31" s="21"/>
      <c r="OLV31" s="21"/>
      <c r="OLW31" s="21"/>
      <c r="OLX31" s="21"/>
      <c r="OLY31" s="21"/>
      <c r="OLZ31" s="21"/>
      <c r="OMA31" s="21"/>
      <c r="OMB31" s="21"/>
      <c r="OMC31" s="21"/>
      <c r="OMD31" s="21"/>
      <c r="OME31" s="21"/>
      <c r="OMF31" s="21"/>
      <c r="OMG31" s="21"/>
      <c r="OMH31" s="21"/>
      <c r="OMI31" s="21"/>
      <c r="OMJ31" s="21"/>
      <c r="OMK31" s="21"/>
      <c r="OML31" s="21"/>
      <c r="OMM31" s="21"/>
      <c r="OMN31" s="21"/>
      <c r="OMO31" s="21"/>
      <c r="OMP31" s="21"/>
      <c r="OMQ31" s="21"/>
      <c r="OMR31" s="21"/>
      <c r="OMS31" s="21"/>
      <c r="OMT31" s="21"/>
      <c r="OMU31" s="21"/>
      <c r="OMV31" s="21"/>
      <c r="OMW31" s="21"/>
      <c r="OMX31" s="21"/>
      <c r="OMY31" s="21"/>
      <c r="OMZ31" s="21"/>
      <c r="ONA31" s="21"/>
      <c r="ONB31" s="21"/>
      <c r="ONC31" s="21"/>
      <c r="OND31" s="21"/>
      <c r="ONE31" s="21"/>
      <c r="ONF31" s="21"/>
      <c r="ONG31" s="21"/>
      <c r="ONH31" s="21"/>
      <c r="ONI31" s="21"/>
      <c r="ONJ31" s="21"/>
      <c r="ONK31" s="21"/>
      <c r="ONL31" s="21"/>
      <c r="ONM31" s="21"/>
      <c r="ONN31" s="21"/>
      <c r="ONO31" s="21"/>
      <c r="ONP31" s="21"/>
      <c r="ONQ31" s="21"/>
      <c r="ONR31" s="21"/>
      <c r="ONS31" s="21"/>
      <c r="ONT31" s="21"/>
      <c r="ONU31" s="21"/>
      <c r="ONV31" s="21"/>
      <c r="ONW31" s="21"/>
      <c r="ONX31" s="21"/>
      <c r="ONY31" s="21"/>
      <c r="ONZ31" s="21"/>
      <c r="OOA31" s="21"/>
      <c r="OOB31" s="21"/>
      <c r="OOC31" s="21"/>
      <c r="OOD31" s="21"/>
      <c r="OOE31" s="21"/>
      <c r="OOF31" s="21"/>
      <c r="OOG31" s="21"/>
      <c r="OOH31" s="21"/>
      <c r="OOI31" s="21"/>
      <c r="OOJ31" s="21"/>
      <c r="OOK31" s="21"/>
      <c r="OOL31" s="21"/>
      <c r="OOM31" s="21"/>
      <c r="OON31" s="21"/>
      <c r="OOO31" s="21"/>
      <c r="OOP31" s="21"/>
      <c r="OOQ31" s="21"/>
      <c r="OOR31" s="21"/>
      <c r="OOS31" s="21"/>
      <c r="OOT31" s="21"/>
      <c r="OOU31" s="21"/>
      <c r="OOV31" s="21"/>
      <c r="OOW31" s="21"/>
      <c r="OOX31" s="21"/>
      <c r="OOY31" s="21"/>
      <c r="OOZ31" s="21"/>
      <c r="OPA31" s="21"/>
      <c r="OPB31" s="21"/>
      <c r="OPC31" s="21"/>
      <c r="OPD31" s="21"/>
      <c r="OPE31" s="21"/>
      <c r="OPF31" s="21"/>
      <c r="OPG31" s="21"/>
      <c r="OPH31" s="21"/>
      <c r="OPI31" s="21"/>
      <c r="OPJ31" s="21"/>
      <c r="OPK31" s="21"/>
      <c r="OPL31" s="21"/>
      <c r="OPM31" s="21"/>
      <c r="OPN31" s="21"/>
      <c r="OPO31" s="21"/>
      <c r="OPP31" s="21"/>
      <c r="OPQ31" s="21"/>
      <c r="OPR31" s="21"/>
      <c r="OPS31" s="21"/>
      <c r="OPT31" s="21"/>
      <c r="OPU31" s="21"/>
      <c r="OPV31" s="21"/>
      <c r="OPW31" s="21"/>
      <c r="OPX31" s="21"/>
      <c r="OPY31" s="21"/>
      <c r="OPZ31" s="21"/>
      <c r="OQA31" s="21"/>
      <c r="OQB31" s="21"/>
      <c r="OQC31" s="21"/>
      <c r="OQD31" s="21"/>
      <c r="OQE31" s="21"/>
      <c r="OQF31" s="21"/>
      <c r="OQG31" s="21"/>
      <c r="OQH31" s="21"/>
      <c r="OQI31" s="21"/>
      <c r="OQJ31" s="21"/>
      <c r="OQK31" s="21"/>
      <c r="OQL31" s="21"/>
      <c r="OQM31" s="21"/>
      <c r="OQN31" s="21"/>
      <c r="OQO31" s="21"/>
      <c r="OQP31" s="21"/>
      <c r="OQQ31" s="21"/>
      <c r="OQR31" s="21"/>
      <c r="OQS31" s="21"/>
      <c r="OQT31" s="21"/>
      <c r="OQU31" s="21"/>
      <c r="OQV31" s="21"/>
      <c r="OQW31" s="21"/>
      <c r="OQX31" s="21"/>
      <c r="OQY31" s="21"/>
      <c r="OQZ31" s="21"/>
      <c r="ORA31" s="21"/>
      <c r="ORB31" s="21"/>
      <c r="ORC31" s="21"/>
      <c r="ORD31" s="21"/>
      <c r="ORE31" s="21"/>
      <c r="ORF31" s="21"/>
      <c r="ORG31" s="21"/>
      <c r="ORH31" s="21"/>
      <c r="ORI31" s="21"/>
      <c r="ORJ31" s="21"/>
      <c r="ORK31" s="21"/>
      <c r="ORL31" s="21"/>
      <c r="ORM31" s="21"/>
      <c r="ORN31" s="21"/>
      <c r="ORO31" s="21"/>
      <c r="ORP31" s="21"/>
      <c r="ORQ31" s="21"/>
      <c r="ORR31" s="21"/>
      <c r="ORS31" s="21"/>
      <c r="ORT31" s="21"/>
      <c r="ORU31" s="21"/>
      <c r="ORV31" s="21"/>
      <c r="ORW31" s="21"/>
      <c r="ORX31" s="21"/>
      <c r="ORY31" s="21"/>
      <c r="ORZ31" s="21"/>
      <c r="OSA31" s="21"/>
      <c r="OSB31" s="21"/>
      <c r="OSC31" s="21"/>
      <c r="OSD31" s="21"/>
      <c r="OSE31" s="21"/>
      <c r="OSF31" s="21"/>
      <c r="OSG31" s="21"/>
      <c r="OSH31" s="21"/>
      <c r="OSI31" s="21"/>
      <c r="OSJ31" s="21"/>
      <c r="OSK31" s="21"/>
      <c r="OSL31" s="21"/>
      <c r="OSM31" s="21"/>
      <c r="OSN31" s="21"/>
      <c r="OSO31" s="21"/>
      <c r="OSP31" s="21"/>
      <c r="OSQ31" s="21"/>
      <c r="OSR31" s="21"/>
      <c r="OSS31" s="21"/>
      <c r="OST31" s="21"/>
      <c r="OSU31" s="21"/>
      <c r="OSV31" s="21"/>
      <c r="OSW31" s="21"/>
      <c r="OSX31" s="21"/>
      <c r="OSY31" s="21"/>
      <c r="OSZ31" s="21"/>
      <c r="OTA31" s="21"/>
      <c r="OTB31" s="21"/>
      <c r="OTC31" s="21"/>
      <c r="OTD31" s="21"/>
      <c r="OTE31" s="21"/>
      <c r="OTF31" s="21"/>
      <c r="OTG31" s="21"/>
      <c r="OTH31" s="21"/>
      <c r="OTI31" s="21"/>
      <c r="OTJ31" s="21"/>
      <c r="OTK31" s="21"/>
      <c r="OTL31" s="21"/>
      <c r="OTM31" s="21"/>
      <c r="OTN31" s="21"/>
      <c r="OTO31" s="21"/>
      <c r="OTP31" s="21"/>
      <c r="OTQ31" s="21"/>
      <c r="OTR31" s="21"/>
      <c r="OTS31" s="21"/>
      <c r="OTT31" s="21"/>
      <c r="OTU31" s="21"/>
      <c r="OTV31" s="21"/>
      <c r="OTW31" s="21"/>
      <c r="OTX31" s="21"/>
      <c r="OTY31" s="21"/>
      <c r="OTZ31" s="21"/>
      <c r="OUA31" s="21"/>
      <c r="OUB31" s="21"/>
      <c r="OUC31" s="21"/>
      <c r="OUD31" s="21"/>
      <c r="OUE31" s="21"/>
      <c r="OUF31" s="21"/>
      <c r="OUG31" s="21"/>
      <c r="OUH31" s="21"/>
      <c r="OUI31" s="21"/>
      <c r="OUJ31" s="21"/>
      <c r="OUK31" s="21"/>
      <c r="OUL31" s="21"/>
      <c r="OUM31" s="21"/>
      <c r="OUN31" s="21"/>
      <c r="OUO31" s="21"/>
      <c r="OUP31" s="21"/>
      <c r="OUQ31" s="21"/>
      <c r="OUR31" s="21"/>
      <c r="OUS31" s="21"/>
      <c r="OUT31" s="21"/>
      <c r="OUU31" s="21"/>
      <c r="OUV31" s="21"/>
      <c r="OUW31" s="21"/>
      <c r="OUX31" s="21"/>
      <c r="OUY31" s="21"/>
      <c r="OUZ31" s="21"/>
      <c r="OVA31" s="21"/>
      <c r="OVB31" s="21"/>
      <c r="OVC31" s="21"/>
      <c r="OVD31" s="21"/>
      <c r="OVE31" s="21"/>
      <c r="OVF31" s="21"/>
      <c r="OVG31" s="21"/>
      <c r="OVH31" s="21"/>
      <c r="OVI31" s="21"/>
      <c r="OVJ31" s="21"/>
      <c r="OVK31" s="21"/>
      <c r="OVL31" s="21"/>
      <c r="OVM31" s="21"/>
      <c r="OVN31" s="21"/>
      <c r="OVO31" s="21"/>
      <c r="OVP31" s="21"/>
      <c r="OVQ31" s="21"/>
      <c r="OVR31" s="21"/>
      <c r="OVS31" s="21"/>
      <c r="OVT31" s="21"/>
      <c r="OVU31" s="21"/>
      <c r="OVV31" s="21"/>
      <c r="OVW31" s="21"/>
      <c r="OVX31" s="21"/>
      <c r="OVY31" s="21"/>
      <c r="OVZ31" s="21"/>
      <c r="OWA31" s="21"/>
      <c r="OWB31" s="21"/>
      <c r="OWC31" s="21"/>
      <c r="OWD31" s="21"/>
      <c r="OWE31" s="21"/>
      <c r="OWF31" s="21"/>
      <c r="OWG31" s="21"/>
      <c r="OWH31" s="21"/>
      <c r="OWI31" s="21"/>
      <c r="OWJ31" s="21"/>
      <c r="OWK31" s="21"/>
      <c r="OWL31" s="21"/>
      <c r="OWM31" s="21"/>
      <c r="OWN31" s="21"/>
      <c r="OWO31" s="21"/>
      <c r="OWP31" s="21"/>
      <c r="OWQ31" s="21"/>
      <c r="OWR31" s="21"/>
      <c r="OWS31" s="21"/>
      <c r="OWT31" s="21"/>
      <c r="OWU31" s="21"/>
      <c r="OWV31" s="21"/>
      <c r="OWW31" s="21"/>
      <c r="OWX31" s="21"/>
      <c r="OWY31" s="21"/>
      <c r="OWZ31" s="21"/>
      <c r="OXA31" s="21"/>
      <c r="OXB31" s="21"/>
      <c r="OXC31" s="21"/>
      <c r="OXD31" s="21"/>
      <c r="OXE31" s="21"/>
      <c r="OXF31" s="21"/>
      <c r="OXG31" s="21"/>
      <c r="OXH31" s="21"/>
      <c r="OXI31" s="21"/>
      <c r="OXJ31" s="21"/>
      <c r="OXK31" s="21"/>
      <c r="OXL31" s="21"/>
      <c r="OXM31" s="21"/>
      <c r="OXN31" s="21"/>
      <c r="OXO31" s="21"/>
      <c r="OXP31" s="21"/>
      <c r="OXQ31" s="21"/>
      <c r="OXR31" s="21"/>
      <c r="OXS31" s="21"/>
      <c r="OXT31" s="21"/>
      <c r="OXU31" s="21"/>
      <c r="OXV31" s="21"/>
      <c r="OXW31" s="21"/>
      <c r="OXX31" s="21"/>
      <c r="OXY31" s="21"/>
      <c r="OXZ31" s="21"/>
      <c r="OYA31" s="21"/>
      <c r="OYB31" s="21"/>
      <c r="OYC31" s="21"/>
      <c r="OYD31" s="21"/>
      <c r="OYE31" s="21"/>
      <c r="OYF31" s="21"/>
      <c r="OYG31" s="21"/>
      <c r="OYH31" s="21"/>
      <c r="OYI31" s="21"/>
      <c r="OYJ31" s="21"/>
      <c r="OYK31" s="21"/>
      <c r="OYL31" s="21"/>
      <c r="OYM31" s="21"/>
      <c r="OYN31" s="21"/>
      <c r="OYO31" s="21"/>
      <c r="OYP31" s="21"/>
      <c r="OYQ31" s="21"/>
      <c r="OYR31" s="21"/>
      <c r="OYS31" s="21"/>
      <c r="OYT31" s="21"/>
      <c r="OYU31" s="21"/>
      <c r="OYV31" s="21"/>
      <c r="OYW31" s="21"/>
      <c r="OYX31" s="21"/>
      <c r="OYY31" s="21"/>
      <c r="OYZ31" s="21"/>
      <c r="OZA31" s="21"/>
      <c r="OZB31" s="21"/>
      <c r="OZC31" s="21"/>
      <c r="OZD31" s="21"/>
      <c r="OZE31" s="21"/>
      <c r="OZF31" s="21"/>
      <c r="OZG31" s="21"/>
      <c r="OZH31" s="21"/>
      <c r="OZI31" s="21"/>
      <c r="OZJ31" s="21"/>
      <c r="OZK31" s="21"/>
      <c r="OZL31" s="21"/>
      <c r="OZM31" s="21"/>
      <c r="OZN31" s="21"/>
      <c r="OZO31" s="21"/>
      <c r="OZP31" s="21"/>
      <c r="OZQ31" s="21"/>
      <c r="OZR31" s="21"/>
      <c r="OZS31" s="21"/>
      <c r="OZT31" s="21"/>
      <c r="OZU31" s="21"/>
      <c r="OZV31" s="21"/>
      <c r="OZW31" s="21"/>
      <c r="OZX31" s="21"/>
      <c r="OZY31" s="21"/>
      <c r="OZZ31" s="21"/>
      <c r="PAA31" s="21"/>
      <c r="PAB31" s="21"/>
      <c r="PAC31" s="21"/>
      <c r="PAD31" s="21"/>
      <c r="PAE31" s="21"/>
      <c r="PAF31" s="21"/>
      <c r="PAG31" s="21"/>
      <c r="PAH31" s="21"/>
      <c r="PAI31" s="21"/>
      <c r="PAJ31" s="21"/>
      <c r="PAK31" s="21"/>
      <c r="PAL31" s="21"/>
      <c r="PAM31" s="21"/>
      <c r="PAN31" s="21"/>
      <c r="PAO31" s="21"/>
      <c r="PAP31" s="21"/>
      <c r="PAQ31" s="21"/>
      <c r="PAR31" s="21"/>
      <c r="PAS31" s="21"/>
      <c r="PAT31" s="21"/>
      <c r="PAU31" s="21"/>
      <c r="PAV31" s="21"/>
      <c r="PAW31" s="21"/>
      <c r="PAX31" s="21"/>
      <c r="PAY31" s="21"/>
      <c r="PAZ31" s="21"/>
      <c r="PBA31" s="21"/>
      <c r="PBB31" s="21"/>
      <c r="PBC31" s="21"/>
      <c r="PBD31" s="21"/>
      <c r="PBE31" s="21"/>
      <c r="PBF31" s="21"/>
      <c r="PBG31" s="21"/>
      <c r="PBH31" s="21"/>
      <c r="PBI31" s="21"/>
      <c r="PBJ31" s="21"/>
      <c r="PBK31" s="21"/>
      <c r="PBL31" s="21"/>
      <c r="PBM31" s="21"/>
      <c r="PBN31" s="21"/>
      <c r="PBO31" s="21"/>
      <c r="PBP31" s="21"/>
      <c r="PBQ31" s="21"/>
      <c r="PBR31" s="21"/>
      <c r="PBS31" s="21"/>
      <c r="PBT31" s="21"/>
      <c r="PBU31" s="21"/>
      <c r="PBV31" s="21"/>
      <c r="PBW31" s="21"/>
      <c r="PBX31" s="21"/>
      <c r="PBY31" s="21"/>
      <c r="PBZ31" s="21"/>
      <c r="PCA31" s="21"/>
      <c r="PCB31" s="21"/>
      <c r="PCC31" s="21"/>
      <c r="PCD31" s="21"/>
      <c r="PCE31" s="21"/>
      <c r="PCF31" s="21"/>
      <c r="PCG31" s="21"/>
      <c r="PCH31" s="21"/>
      <c r="PCI31" s="21"/>
      <c r="PCJ31" s="21"/>
      <c r="PCK31" s="21"/>
      <c r="PCL31" s="21"/>
      <c r="PCM31" s="21"/>
      <c r="PCN31" s="21"/>
      <c r="PCO31" s="21"/>
      <c r="PCP31" s="21"/>
      <c r="PCQ31" s="21"/>
      <c r="PCR31" s="21"/>
      <c r="PCS31" s="21"/>
      <c r="PCT31" s="21"/>
      <c r="PCU31" s="21"/>
      <c r="PCV31" s="21"/>
      <c r="PCW31" s="21"/>
      <c r="PCX31" s="21"/>
      <c r="PCY31" s="21"/>
      <c r="PCZ31" s="21"/>
      <c r="PDA31" s="21"/>
      <c r="PDB31" s="21"/>
      <c r="PDC31" s="21"/>
      <c r="PDD31" s="21"/>
      <c r="PDE31" s="21"/>
      <c r="PDF31" s="21"/>
      <c r="PDG31" s="21"/>
      <c r="PDH31" s="21"/>
      <c r="PDI31" s="21"/>
      <c r="PDJ31" s="21"/>
      <c r="PDK31" s="21"/>
      <c r="PDL31" s="21"/>
      <c r="PDM31" s="21"/>
      <c r="PDN31" s="21"/>
      <c r="PDO31" s="21"/>
      <c r="PDP31" s="21"/>
      <c r="PDQ31" s="21"/>
      <c r="PDR31" s="21"/>
      <c r="PDS31" s="21"/>
      <c r="PDT31" s="21"/>
      <c r="PDU31" s="21"/>
      <c r="PDV31" s="21"/>
      <c r="PDW31" s="21"/>
      <c r="PDX31" s="21"/>
      <c r="PDY31" s="21"/>
      <c r="PDZ31" s="21"/>
      <c r="PEA31" s="21"/>
      <c r="PEB31" s="21"/>
      <c r="PEC31" s="21"/>
      <c r="PED31" s="21"/>
      <c r="PEE31" s="21"/>
      <c r="PEF31" s="21"/>
      <c r="PEG31" s="21"/>
      <c r="PEH31" s="21"/>
      <c r="PEI31" s="21"/>
      <c r="PEJ31" s="21"/>
      <c r="PEK31" s="21"/>
      <c r="PEL31" s="21"/>
      <c r="PEM31" s="21"/>
      <c r="PEN31" s="21"/>
      <c r="PEO31" s="21"/>
      <c r="PEP31" s="21"/>
      <c r="PEQ31" s="21"/>
      <c r="PER31" s="21"/>
      <c r="PES31" s="21"/>
      <c r="PET31" s="21"/>
      <c r="PEU31" s="21"/>
      <c r="PEV31" s="21"/>
      <c r="PEW31" s="21"/>
      <c r="PEX31" s="21"/>
      <c r="PEY31" s="21"/>
      <c r="PEZ31" s="21"/>
      <c r="PFA31" s="21"/>
      <c r="PFB31" s="21"/>
      <c r="PFC31" s="21"/>
      <c r="PFD31" s="21"/>
      <c r="PFE31" s="21"/>
      <c r="PFF31" s="21"/>
      <c r="PFG31" s="21"/>
      <c r="PFH31" s="21"/>
      <c r="PFI31" s="21"/>
      <c r="PFJ31" s="21"/>
      <c r="PFK31" s="21"/>
      <c r="PFL31" s="21"/>
      <c r="PFM31" s="21"/>
      <c r="PFN31" s="21"/>
      <c r="PFO31" s="21"/>
      <c r="PFP31" s="21"/>
      <c r="PFQ31" s="21"/>
      <c r="PFR31" s="21"/>
      <c r="PFS31" s="21"/>
      <c r="PFT31" s="21"/>
      <c r="PFU31" s="21"/>
      <c r="PFV31" s="21"/>
      <c r="PFW31" s="21"/>
      <c r="PFX31" s="21"/>
      <c r="PFY31" s="21"/>
      <c r="PFZ31" s="21"/>
      <c r="PGA31" s="21"/>
      <c r="PGB31" s="21"/>
      <c r="PGC31" s="21"/>
      <c r="PGD31" s="21"/>
      <c r="PGE31" s="21"/>
      <c r="PGF31" s="21"/>
      <c r="PGG31" s="21"/>
      <c r="PGH31" s="21"/>
      <c r="PGI31" s="21"/>
      <c r="PGJ31" s="21"/>
      <c r="PGK31" s="21"/>
      <c r="PGL31" s="21"/>
      <c r="PGM31" s="21"/>
      <c r="PGN31" s="21"/>
      <c r="PGO31" s="21"/>
      <c r="PGP31" s="21"/>
      <c r="PGQ31" s="21"/>
      <c r="PGR31" s="21"/>
      <c r="PGS31" s="21"/>
      <c r="PGT31" s="21"/>
      <c r="PGU31" s="21"/>
      <c r="PGV31" s="21"/>
      <c r="PGW31" s="21"/>
      <c r="PGX31" s="21"/>
      <c r="PGY31" s="21"/>
      <c r="PGZ31" s="21"/>
      <c r="PHA31" s="21"/>
      <c r="PHB31" s="21"/>
      <c r="PHC31" s="21"/>
      <c r="PHD31" s="21"/>
      <c r="PHE31" s="21"/>
      <c r="PHF31" s="21"/>
      <c r="PHG31" s="21"/>
      <c r="PHH31" s="21"/>
      <c r="PHI31" s="21"/>
      <c r="PHJ31" s="21"/>
      <c r="PHK31" s="21"/>
      <c r="PHL31" s="21"/>
      <c r="PHM31" s="21"/>
      <c r="PHN31" s="21"/>
      <c r="PHO31" s="21"/>
      <c r="PHP31" s="21"/>
      <c r="PHQ31" s="21"/>
      <c r="PHR31" s="21"/>
      <c r="PHS31" s="21"/>
      <c r="PHT31" s="21"/>
      <c r="PHU31" s="21"/>
      <c r="PHV31" s="21"/>
      <c r="PHW31" s="21"/>
      <c r="PHX31" s="21"/>
      <c r="PHY31" s="21"/>
      <c r="PHZ31" s="21"/>
      <c r="PIA31" s="21"/>
      <c r="PIB31" s="21"/>
      <c r="PIC31" s="21"/>
      <c r="PID31" s="21"/>
      <c r="PIE31" s="21"/>
      <c r="PIF31" s="21"/>
      <c r="PIG31" s="21"/>
      <c r="PIH31" s="21"/>
      <c r="PII31" s="21"/>
      <c r="PIJ31" s="21"/>
      <c r="PIK31" s="21"/>
      <c r="PIL31" s="21"/>
      <c r="PIM31" s="21"/>
      <c r="PIN31" s="21"/>
      <c r="PIO31" s="21"/>
      <c r="PIP31" s="21"/>
      <c r="PIQ31" s="21"/>
      <c r="PIR31" s="21"/>
      <c r="PIS31" s="21"/>
      <c r="PIT31" s="21"/>
      <c r="PIU31" s="21"/>
      <c r="PIV31" s="21"/>
      <c r="PIW31" s="21"/>
      <c r="PIX31" s="21"/>
      <c r="PIY31" s="21"/>
      <c r="PIZ31" s="21"/>
      <c r="PJA31" s="21"/>
      <c r="PJB31" s="21"/>
      <c r="PJC31" s="21"/>
      <c r="PJD31" s="21"/>
      <c r="PJE31" s="21"/>
      <c r="PJF31" s="21"/>
      <c r="PJG31" s="21"/>
      <c r="PJH31" s="21"/>
      <c r="PJI31" s="21"/>
      <c r="PJJ31" s="21"/>
      <c r="PJK31" s="21"/>
      <c r="PJL31" s="21"/>
      <c r="PJM31" s="21"/>
      <c r="PJN31" s="21"/>
      <c r="PJO31" s="21"/>
      <c r="PJP31" s="21"/>
      <c r="PJQ31" s="21"/>
      <c r="PJR31" s="21"/>
      <c r="PJS31" s="21"/>
      <c r="PJT31" s="21"/>
      <c r="PJU31" s="21"/>
      <c r="PJV31" s="21"/>
      <c r="PJW31" s="21"/>
      <c r="PJX31" s="21"/>
      <c r="PJY31" s="21"/>
      <c r="PJZ31" s="21"/>
      <c r="PKA31" s="21"/>
      <c r="PKB31" s="21"/>
      <c r="PKC31" s="21"/>
      <c r="PKD31" s="21"/>
      <c r="PKE31" s="21"/>
      <c r="PKF31" s="21"/>
      <c r="PKG31" s="21"/>
      <c r="PKH31" s="21"/>
      <c r="PKI31" s="21"/>
      <c r="PKJ31" s="21"/>
      <c r="PKK31" s="21"/>
      <c r="PKL31" s="21"/>
      <c r="PKM31" s="21"/>
      <c r="PKN31" s="21"/>
      <c r="PKO31" s="21"/>
      <c r="PKP31" s="21"/>
      <c r="PKQ31" s="21"/>
      <c r="PKR31" s="21"/>
      <c r="PKS31" s="21"/>
      <c r="PKT31" s="21"/>
      <c r="PKU31" s="21"/>
      <c r="PKV31" s="21"/>
      <c r="PKW31" s="21"/>
      <c r="PKX31" s="21"/>
      <c r="PKY31" s="21"/>
      <c r="PKZ31" s="21"/>
      <c r="PLA31" s="21"/>
      <c r="PLB31" s="21"/>
      <c r="PLC31" s="21"/>
      <c r="PLD31" s="21"/>
      <c r="PLE31" s="21"/>
      <c r="PLF31" s="21"/>
      <c r="PLG31" s="21"/>
      <c r="PLH31" s="21"/>
      <c r="PLI31" s="21"/>
      <c r="PLJ31" s="21"/>
      <c r="PLK31" s="21"/>
      <c r="PLL31" s="21"/>
      <c r="PLM31" s="21"/>
      <c r="PLN31" s="21"/>
      <c r="PLO31" s="21"/>
      <c r="PLP31" s="21"/>
      <c r="PLQ31" s="21"/>
      <c r="PLR31" s="21"/>
      <c r="PLS31" s="21"/>
      <c r="PLT31" s="21"/>
      <c r="PLU31" s="21"/>
      <c r="PLV31" s="21"/>
      <c r="PLW31" s="21"/>
      <c r="PLX31" s="21"/>
      <c r="PLY31" s="21"/>
      <c r="PLZ31" s="21"/>
      <c r="PMA31" s="21"/>
      <c r="PMB31" s="21"/>
      <c r="PMC31" s="21"/>
      <c r="PMD31" s="21"/>
      <c r="PME31" s="21"/>
      <c r="PMF31" s="21"/>
      <c r="PMG31" s="21"/>
      <c r="PMH31" s="21"/>
      <c r="PMI31" s="21"/>
      <c r="PMJ31" s="21"/>
      <c r="PMK31" s="21"/>
      <c r="PML31" s="21"/>
      <c r="PMM31" s="21"/>
      <c r="PMN31" s="21"/>
      <c r="PMO31" s="21"/>
      <c r="PMP31" s="21"/>
      <c r="PMQ31" s="21"/>
      <c r="PMR31" s="21"/>
      <c r="PMS31" s="21"/>
      <c r="PMT31" s="21"/>
      <c r="PMU31" s="21"/>
      <c r="PMV31" s="21"/>
      <c r="PMW31" s="21"/>
      <c r="PMX31" s="21"/>
      <c r="PMY31" s="21"/>
      <c r="PMZ31" s="21"/>
      <c r="PNA31" s="21"/>
      <c r="PNB31" s="21"/>
      <c r="PNC31" s="21"/>
      <c r="PND31" s="21"/>
      <c r="PNE31" s="21"/>
      <c r="PNF31" s="21"/>
      <c r="PNG31" s="21"/>
      <c r="PNH31" s="21"/>
      <c r="PNI31" s="21"/>
      <c r="PNJ31" s="21"/>
      <c r="PNK31" s="21"/>
      <c r="PNL31" s="21"/>
      <c r="PNM31" s="21"/>
      <c r="PNN31" s="21"/>
      <c r="PNO31" s="21"/>
      <c r="PNP31" s="21"/>
      <c r="PNQ31" s="21"/>
      <c r="PNR31" s="21"/>
      <c r="PNS31" s="21"/>
      <c r="PNT31" s="21"/>
      <c r="PNU31" s="21"/>
      <c r="PNV31" s="21"/>
      <c r="PNW31" s="21"/>
      <c r="PNX31" s="21"/>
      <c r="PNY31" s="21"/>
      <c r="PNZ31" s="21"/>
      <c r="POA31" s="21"/>
      <c r="POB31" s="21"/>
      <c r="POC31" s="21"/>
      <c r="POD31" s="21"/>
      <c r="POE31" s="21"/>
      <c r="POF31" s="21"/>
      <c r="POG31" s="21"/>
      <c r="POH31" s="21"/>
      <c r="POI31" s="21"/>
      <c r="POJ31" s="21"/>
      <c r="POK31" s="21"/>
      <c r="POL31" s="21"/>
      <c r="POM31" s="21"/>
      <c r="PON31" s="21"/>
      <c r="POO31" s="21"/>
      <c r="POP31" s="21"/>
      <c r="POQ31" s="21"/>
      <c r="POR31" s="21"/>
      <c r="POS31" s="21"/>
      <c r="POT31" s="21"/>
      <c r="POU31" s="21"/>
      <c r="POV31" s="21"/>
      <c r="POW31" s="21"/>
      <c r="POX31" s="21"/>
      <c r="POY31" s="21"/>
      <c r="POZ31" s="21"/>
      <c r="PPA31" s="21"/>
      <c r="PPB31" s="21"/>
      <c r="PPC31" s="21"/>
      <c r="PPD31" s="21"/>
      <c r="PPE31" s="21"/>
      <c r="PPF31" s="21"/>
      <c r="PPG31" s="21"/>
      <c r="PPH31" s="21"/>
      <c r="PPI31" s="21"/>
      <c r="PPJ31" s="21"/>
      <c r="PPK31" s="21"/>
      <c r="PPL31" s="21"/>
      <c r="PPM31" s="21"/>
      <c r="PPN31" s="21"/>
      <c r="PPO31" s="21"/>
      <c r="PPP31" s="21"/>
      <c r="PPQ31" s="21"/>
      <c r="PPR31" s="21"/>
      <c r="PPS31" s="21"/>
      <c r="PPT31" s="21"/>
      <c r="PPU31" s="21"/>
      <c r="PPV31" s="21"/>
      <c r="PPW31" s="21"/>
      <c r="PPX31" s="21"/>
      <c r="PPY31" s="21"/>
      <c r="PPZ31" s="21"/>
      <c r="PQA31" s="21"/>
      <c r="PQB31" s="21"/>
      <c r="PQC31" s="21"/>
      <c r="PQD31" s="21"/>
      <c r="PQE31" s="21"/>
      <c r="PQF31" s="21"/>
      <c r="PQG31" s="21"/>
      <c r="PQH31" s="21"/>
      <c r="PQI31" s="21"/>
      <c r="PQJ31" s="21"/>
      <c r="PQK31" s="21"/>
      <c r="PQL31" s="21"/>
      <c r="PQM31" s="21"/>
      <c r="PQN31" s="21"/>
      <c r="PQO31" s="21"/>
      <c r="PQP31" s="21"/>
      <c r="PQQ31" s="21"/>
      <c r="PQR31" s="21"/>
      <c r="PQS31" s="21"/>
      <c r="PQT31" s="21"/>
      <c r="PQU31" s="21"/>
      <c r="PQV31" s="21"/>
      <c r="PQW31" s="21"/>
      <c r="PQX31" s="21"/>
      <c r="PQY31" s="21"/>
      <c r="PQZ31" s="21"/>
      <c r="PRA31" s="21"/>
      <c r="PRB31" s="21"/>
      <c r="PRC31" s="21"/>
      <c r="PRD31" s="21"/>
      <c r="PRE31" s="21"/>
      <c r="PRF31" s="21"/>
      <c r="PRG31" s="21"/>
      <c r="PRH31" s="21"/>
      <c r="PRI31" s="21"/>
      <c r="PRJ31" s="21"/>
      <c r="PRK31" s="21"/>
      <c r="PRL31" s="21"/>
      <c r="PRM31" s="21"/>
      <c r="PRN31" s="21"/>
      <c r="PRO31" s="21"/>
      <c r="PRP31" s="21"/>
      <c r="PRQ31" s="21"/>
      <c r="PRR31" s="21"/>
      <c r="PRS31" s="21"/>
      <c r="PRT31" s="21"/>
      <c r="PRU31" s="21"/>
      <c r="PRV31" s="21"/>
      <c r="PRW31" s="21"/>
      <c r="PRX31" s="21"/>
      <c r="PRY31" s="21"/>
      <c r="PRZ31" s="21"/>
      <c r="PSA31" s="21"/>
      <c r="PSB31" s="21"/>
      <c r="PSC31" s="21"/>
      <c r="PSD31" s="21"/>
      <c r="PSE31" s="21"/>
      <c r="PSF31" s="21"/>
      <c r="PSG31" s="21"/>
      <c r="PSH31" s="21"/>
      <c r="PSI31" s="21"/>
      <c r="PSJ31" s="21"/>
      <c r="PSK31" s="21"/>
      <c r="PSL31" s="21"/>
      <c r="PSM31" s="21"/>
      <c r="PSN31" s="21"/>
      <c r="PSO31" s="21"/>
      <c r="PSP31" s="21"/>
      <c r="PSQ31" s="21"/>
      <c r="PSR31" s="21"/>
      <c r="PSS31" s="21"/>
      <c r="PST31" s="21"/>
      <c r="PSU31" s="21"/>
      <c r="PSV31" s="21"/>
      <c r="PSW31" s="21"/>
      <c r="PSX31" s="21"/>
      <c r="PSY31" s="21"/>
      <c r="PSZ31" s="21"/>
      <c r="PTA31" s="21"/>
      <c r="PTB31" s="21"/>
      <c r="PTC31" s="21"/>
      <c r="PTD31" s="21"/>
      <c r="PTE31" s="21"/>
      <c r="PTF31" s="21"/>
      <c r="PTG31" s="21"/>
      <c r="PTH31" s="21"/>
      <c r="PTI31" s="21"/>
      <c r="PTJ31" s="21"/>
      <c r="PTK31" s="21"/>
      <c r="PTL31" s="21"/>
      <c r="PTM31" s="21"/>
      <c r="PTN31" s="21"/>
      <c r="PTO31" s="21"/>
      <c r="PTP31" s="21"/>
      <c r="PTQ31" s="21"/>
      <c r="PTR31" s="21"/>
      <c r="PTS31" s="21"/>
      <c r="PTT31" s="21"/>
      <c r="PTU31" s="21"/>
      <c r="PTV31" s="21"/>
      <c r="PTW31" s="21"/>
      <c r="PTX31" s="21"/>
      <c r="PTY31" s="21"/>
      <c r="PTZ31" s="21"/>
      <c r="PUA31" s="21"/>
      <c r="PUB31" s="21"/>
      <c r="PUC31" s="21"/>
      <c r="PUD31" s="21"/>
      <c r="PUE31" s="21"/>
      <c r="PUF31" s="21"/>
      <c r="PUG31" s="21"/>
      <c r="PUH31" s="21"/>
      <c r="PUI31" s="21"/>
      <c r="PUJ31" s="21"/>
      <c r="PUK31" s="21"/>
      <c r="PUL31" s="21"/>
      <c r="PUM31" s="21"/>
      <c r="PUN31" s="21"/>
      <c r="PUO31" s="21"/>
      <c r="PUP31" s="21"/>
      <c r="PUQ31" s="21"/>
      <c r="PUR31" s="21"/>
      <c r="PUS31" s="21"/>
      <c r="PUT31" s="21"/>
      <c r="PUU31" s="21"/>
      <c r="PUV31" s="21"/>
      <c r="PUW31" s="21"/>
      <c r="PUX31" s="21"/>
      <c r="PUY31" s="21"/>
      <c r="PUZ31" s="21"/>
      <c r="PVA31" s="21"/>
      <c r="PVB31" s="21"/>
      <c r="PVC31" s="21"/>
      <c r="PVD31" s="21"/>
      <c r="PVE31" s="21"/>
      <c r="PVF31" s="21"/>
      <c r="PVG31" s="21"/>
      <c r="PVH31" s="21"/>
      <c r="PVI31" s="21"/>
      <c r="PVJ31" s="21"/>
      <c r="PVK31" s="21"/>
      <c r="PVL31" s="21"/>
      <c r="PVM31" s="21"/>
      <c r="PVN31" s="21"/>
      <c r="PVO31" s="21"/>
      <c r="PVP31" s="21"/>
      <c r="PVQ31" s="21"/>
      <c r="PVR31" s="21"/>
      <c r="PVS31" s="21"/>
      <c r="PVT31" s="21"/>
      <c r="PVU31" s="21"/>
      <c r="PVV31" s="21"/>
      <c r="PVW31" s="21"/>
      <c r="PVX31" s="21"/>
      <c r="PVY31" s="21"/>
      <c r="PVZ31" s="21"/>
      <c r="PWA31" s="21"/>
      <c r="PWB31" s="21"/>
      <c r="PWC31" s="21"/>
      <c r="PWD31" s="21"/>
      <c r="PWE31" s="21"/>
      <c r="PWF31" s="21"/>
      <c r="PWG31" s="21"/>
      <c r="PWH31" s="21"/>
      <c r="PWI31" s="21"/>
      <c r="PWJ31" s="21"/>
      <c r="PWK31" s="21"/>
      <c r="PWL31" s="21"/>
      <c r="PWM31" s="21"/>
      <c r="PWN31" s="21"/>
      <c r="PWO31" s="21"/>
      <c r="PWP31" s="21"/>
      <c r="PWQ31" s="21"/>
      <c r="PWR31" s="21"/>
      <c r="PWS31" s="21"/>
      <c r="PWT31" s="21"/>
      <c r="PWU31" s="21"/>
      <c r="PWV31" s="21"/>
      <c r="PWW31" s="21"/>
      <c r="PWX31" s="21"/>
      <c r="PWY31" s="21"/>
      <c r="PWZ31" s="21"/>
      <c r="PXA31" s="21"/>
      <c r="PXB31" s="21"/>
      <c r="PXC31" s="21"/>
      <c r="PXD31" s="21"/>
      <c r="PXE31" s="21"/>
      <c r="PXF31" s="21"/>
      <c r="PXG31" s="21"/>
      <c r="PXH31" s="21"/>
      <c r="PXI31" s="21"/>
      <c r="PXJ31" s="21"/>
      <c r="PXK31" s="21"/>
      <c r="PXL31" s="21"/>
      <c r="PXM31" s="21"/>
      <c r="PXN31" s="21"/>
      <c r="PXO31" s="21"/>
      <c r="PXP31" s="21"/>
      <c r="PXQ31" s="21"/>
      <c r="PXR31" s="21"/>
      <c r="PXS31" s="21"/>
      <c r="PXT31" s="21"/>
      <c r="PXU31" s="21"/>
      <c r="PXV31" s="21"/>
      <c r="PXW31" s="21"/>
      <c r="PXX31" s="21"/>
      <c r="PXY31" s="21"/>
      <c r="PXZ31" s="21"/>
      <c r="PYA31" s="21"/>
      <c r="PYB31" s="21"/>
      <c r="PYC31" s="21"/>
      <c r="PYD31" s="21"/>
      <c r="PYE31" s="21"/>
      <c r="PYF31" s="21"/>
      <c r="PYG31" s="21"/>
      <c r="PYH31" s="21"/>
      <c r="PYI31" s="21"/>
      <c r="PYJ31" s="21"/>
      <c r="PYK31" s="21"/>
      <c r="PYL31" s="21"/>
      <c r="PYM31" s="21"/>
      <c r="PYN31" s="21"/>
      <c r="PYO31" s="21"/>
      <c r="PYP31" s="21"/>
      <c r="PYQ31" s="21"/>
      <c r="PYR31" s="21"/>
      <c r="PYS31" s="21"/>
      <c r="PYT31" s="21"/>
      <c r="PYU31" s="21"/>
      <c r="PYV31" s="21"/>
      <c r="PYW31" s="21"/>
      <c r="PYX31" s="21"/>
      <c r="PYY31" s="21"/>
      <c r="PYZ31" s="21"/>
      <c r="PZA31" s="21"/>
      <c r="PZB31" s="21"/>
      <c r="PZC31" s="21"/>
      <c r="PZD31" s="21"/>
      <c r="PZE31" s="21"/>
      <c r="PZF31" s="21"/>
      <c r="PZG31" s="21"/>
      <c r="PZH31" s="21"/>
      <c r="PZI31" s="21"/>
      <c r="PZJ31" s="21"/>
      <c r="PZK31" s="21"/>
      <c r="PZL31" s="21"/>
      <c r="PZM31" s="21"/>
      <c r="PZN31" s="21"/>
      <c r="PZO31" s="21"/>
      <c r="PZP31" s="21"/>
      <c r="PZQ31" s="21"/>
      <c r="PZR31" s="21"/>
      <c r="PZS31" s="21"/>
      <c r="PZT31" s="21"/>
      <c r="PZU31" s="21"/>
      <c r="PZV31" s="21"/>
      <c r="PZW31" s="21"/>
      <c r="PZX31" s="21"/>
      <c r="PZY31" s="21"/>
      <c r="PZZ31" s="21"/>
      <c r="QAA31" s="21"/>
      <c r="QAB31" s="21"/>
      <c r="QAC31" s="21"/>
      <c r="QAD31" s="21"/>
      <c r="QAE31" s="21"/>
      <c r="QAF31" s="21"/>
      <c r="QAG31" s="21"/>
      <c r="QAH31" s="21"/>
      <c r="QAI31" s="21"/>
      <c r="QAJ31" s="21"/>
      <c r="QAK31" s="21"/>
      <c r="QAL31" s="21"/>
      <c r="QAM31" s="21"/>
      <c r="QAN31" s="21"/>
      <c r="QAO31" s="21"/>
      <c r="QAP31" s="21"/>
      <c r="QAQ31" s="21"/>
      <c r="QAR31" s="21"/>
      <c r="QAS31" s="21"/>
      <c r="QAT31" s="21"/>
      <c r="QAU31" s="21"/>
      <c r="QAV31" s="21"/>
      <c r="QAW31" s="21"/>
      <c r="QAX31" s="21"/>
      <c r="QAY31" s="21"/>
      <c r="QAZ31" s="21"/>
      <c r="QBA31" s="21"/>
      <c r="QBB31" s="21"/>
      <c r="QBC31" s="21"/>
      <c r="QBD31" s="21"/>
      <c r="QBE31" s="21"/>
      <c r="QBF31" s="21"/>
      <c r="QBG31" s="21"/>
      <c r="QBH31" s="21"/>
      <c r="QBI31" s="21"/>
      <c r="QBJ31" s="21"/>
      <c r="QBK31" s="21"/>
      <c r="QBL31" s="21"/>
      <c r="QBM31" s="21"/>
      <c r="QBN31" s="21"/>
      <c r="QBO31" s="21"/>
      <c r="QBP31" s="21"/>
      <c r="QBQ31" s="21"/>
      <c r="QBR31" s="21"/>
      <c r="QBS31" s="21"/>
      <c r="QBT31" s="21"/>
      <c r="QBU31" s="21"/>
      <c r="QBV31" s="21"/>
      <c r="QBW31" s="21"/>
      <c r="QBX31" s="21"/>
      <c r="QBY31" s="21"/>
      <c r="QBZ31" s="21"/>
      <c r="QCA31" s="21"/>
      <c r="QCB31" s="21"/>
      <c r="QCC31" s="21"/>
      <c r="QCD31" s="21"/>
      <c r="QCE31" s="21"/>
      <c r="QCF31" s="21"/>
      <c r="QCG31" s="21"/>
      <c r="QCH31" s="21"/>
      <c r="QCI31" s="21"/>
      <c r="QCJ31" s="21"/>
      <c r="QCK31" s="21"/>
      <c r="QCL31" s="21"/>
      <c r="QCM31" s="21"/>
      <c r="QCN31" s="21"/>
      <c r="QCO31" s="21"/>
      <c r="QCP31" s="21"/>
      <c r="QCQ31" s="21"/>
      <c r="QCR31" s="21"/>
      <c r="QCS31" s="21"/>
      <c r="QCT31" s="21"/>
      <c r="QCU31" s="21"/>
      <c r="QCV31" s="21"/>
      <c r="QCW31" s="21"/>
      <c r="QCX31" s="21"/>
      <c r="QCY31" s="21"/>
      <c r="QCZ31" s="21"/>
      <c r="QDA31" s="21"/>
      <c r="QDB31" s="21"/>
      <c r="QDC31" s="21"/>
      <c r="QDD31" s="21"/>
      <c r="QDE31" s="21"/>
      <c r="QDF31" s="21"/>
      <c r="QDG31" s="21"/>
      <c r="QDH31" s="21"/>
      <c r="QDI31" s="21"/>
      <c r="QDJ31" s="21"/>
      <c r="QDK31" s="21"/>
      <c r="QDL31" s="21"/>
      <c r="QDM31" s="21"/>
      <c r="QDN31" s="21"/>
      <c r="QDO31" s="21"/>
      <c r="QDP31" s="21"/>
      <c r="QDQ31" s="21"/>
      <c r="QDR31" s="21"/>
      <c r="QDS31" s="21"/>
      <c r="QDT31" s="21"/>
      <c r="QDU31" s="21"/>
      <c r="QDV31" s="21"/>
      <c r="QDW31" s="21"/>
      <c r="QDX31" s="21"/>
      <c r="QDY31" s="21"/>
      <c r="QDZ31" s="21"/>
      <c r="QEA31" s="21"/>
      <c r="QEB31" s="21"/>
      <c r="QEC31" s="21"/>
      <c r="QED31" s="21"/>
      <c r="QEE31" s="21"/>
      <c r="QEF31" s="21"/>
      <c r="QEG31" s="21"/>
      <c r="QEH31" s="21"/>
      <c r="QEI31" s="21"/>
      <c r="QEJ31" s="21"/>
      <c r="QEK31" s="21"/>
      <c r="QEL31" s="21"/>
      <c r="QEM31" s="21"/>
      <c r="QEN31" s="21"/>
      <c r="QEO31" s="21"/>
      <c r="QEP31" s="21"/>
      <c r="QEQ31" s="21"/>
      <c r="QER31" s="21"/>
      <c r="QES31" s="21"/>
      <c r="QET31" s="21"/>
      <c r="QEU31" s="21"/>
      <c r="QEV31" s="21"/>
      <c r="QEW31" s="21"/>
      <c r="QEX31" s="21"/>
      <c r="QEY31" s="21"/>
      <c r="QEZ31" s="21"/>
      <c r="QFA31" s="21"/>
      <c r="QFB31" s="21"/>
      <c r="QFC31" s="21"/>
      <c r="QFD31" s="21"/>
      <c r="QFE31" s="21"/>
      <c r="QFF31" s="21"/>
      <c r="QFG31" s="21"/>
      <c r="QFH31" s="21"/>
      <c r="QFI31" s="21"/>
      <c r="QFJ31" s="21"/>
      <c r="QFK31" s="21"/>
      <c r="QFL31" s="21"/>
      <c r="QFM31" s="21"/>
      <c r="QFN31" s="21"/>
      <c r="QFO31" s="21"/>
      <c r="QFP31" s="21"/>
      <c r="QFQ31" s="21"/>
      <c r="QFR31" s="21"/>
      <c r="QFS31" s="21"/>
      <c r="QFT31" s="21"/>
      <c r="QFU31" s="21"/>
      <c r="QFV31" s="21"/>
      <c r="QFW31" s="21"/>
      <c r="QFX31" s="21"/>
      <c r="QFY31" s="21"/>
      <c r="QFZ31" s="21"/>
      <c r="QGA31" s="21"/>
      <c r="QGB31" s="21"/>
      <c r="QGC31" s="21"/>
      <c r="QGD31" s="21"/>
      <c r="QGE31" s="21"/>
      <c r="QGF31" s="21"/>
      <c r="QGG31" s="21"/>
      <c r="QGH31" s="21"/>
      <c r="QGI31" s="21"/>
      <c r="QGJ31" s="21"/>
      <c r="QGK31" s="21"/>
      <c r="QGL31" s="21"/>
      <c r="QGM31" s="21"/>
      <c r="QGN31" s="21"/>
      <c r="QGO31" s="21"/>
      <c r="QGP31" s="21"/>
      <c r="QGQ31" s="21"/>
      <c r="QGR31" s="21"/>
      <c r="QGS31" s="21"/>
      <c r="QGT31" s="21"/>
      <c r="QGU31" s="21"/>
      <c r="QGV31" s="21"/>
      <c r="QGW31" s="21"/>
      <c r="QGX31" s="21"/>
      <c r="QGY31" s="21"/>
      <c r="QGZ31" s="21"/>
      <c r="QHA31" s="21"/>
      <c r="QHB31" s="21"/>
      <c r="QHC31" s="21"/>
      <c r="QHD31" s="21"/>
      <c r="QHE31" s="21"/>
      <c r="QHF31" s="21"/>
      <c r="QHG31" s="21"/>
      <c r="QHH31" s="21"/>
      <c r="QHI31" s="21"/>
      <c r="QHJ31" s="21"/>
      <c r="QHK31" s="21"/>
      <c r="QHL31" s="21"/>
      <c r="QHM31" s="21"/>
      <c r="QHN31" s="21"/>
      <c r="QHO31" s="21"/>
      <c r="QHP31" s="21"/>
      <c r="QHQ31" s="21"/>
      <c r="QHR31" s="21"/>
      <c r="QHS31" s="21"/>
      <c r="QHT31" s="21"/>
      <c r="QHU31" s="21"/>
      <c r="QHV31" s="21"/>
      <c r="QHW31" s="21"/>
      <c r="QHX31" s="21"/>
      <c r="QHY31" s="21"/>
      <c r="QHZ31" s="21"/>
      <c r="QIA31" s="21"/>
      <c r="QIB31" s="21"/>
      <c r="QIC31" s="21"/>
      <c r="QID31" s="21"/>
      <c r="QIE31" s="21"/>
      <c r="QIF31" s="21"/>
      <c r="QIG31" s="21"/>
      <c r="QIH31" s="21"/>
      <c r="QII31" s="21"/>
      <c r="QIJ31" s="21"/>
      <c r="QIK31" s="21"/>
      <c r="QIL31" s="21"/>
      <c r="QIM31" s="21"/>
      <c r="QIN31" s="21"/>
      <c r="QIO31" s="21"/>
      <c r="QIP31" s="21"/>
      <c r="QIQ31" s="21"/>
      <c r="QIR31" s="21"/>
      <c r="QIS31" s="21"/>
      <c r="QIT31" s="21"/>
      <c r="QIU31" s="21"/>
      <c r="QIV31" s="21"/>
      <c r="QIW31" s="21"/>
      <c r="QIX31" s="21"/>
      <c r="QIY31" s="21"/>
      <c r="QIZ31" s="21"/>
      <c r="QJA31" s="21"/>
      <c r="QJB31" s="21"/>
      <c r="QJC31" s="21"/>
      <c r="QJD31" s="21"/>
      <c r="QJE31" s="21"/>
      <c r="QJF31" s="21"/>
      <c r="QJG31" s="21"/>
      <c r="QJH31" s="21"/>
      <c r="QJI31" s="21"/>
      <c r="QJJ31" s="21"/>
      <c r="QJK31" s="21"/>
      <c r="QJL31" s="21"/>
      <c r="QJM31" s="21"/>
      <c r="QJN31" s="21"/>
      <c r="QJO31" s="21"/>
      <c r="QJP31" s="21"/>
      <c r="QJQ31" s="21"/>
      <c r="QJR31" s="21"/>
      <c r="QJS31" s="21"/>
      <c r="QJT31" s="21"/>
      <c r="QJU31" s="21"/>
      <c r="QJV31" s="21"/>
      <c r="QJW31" s="21"/>
      <c r="QJX31" s="21"/>
      <c r="QJY31" s="21"/>
      <c r="QJZ31" s="21"/>
      <c r="QKA31" s="21"/>
      <c r="QKB31" s="21"/>
      <c r="QKC31" s="21"/>
      <c r="QKD31" s="21"/>
      <c r="QKE31" s="21"/>
      <c r="QKF31" s="21"/>
      <c r="QKG31" s="21"/>
      <c r="QKH31" s="21"/>
      <c r="QKI31" s="21"/>
      <c r="QKJ31" s="21"/>
      <c r="QKK31" s="21"/>
      <c r="QKL31" s="21"/>
      <c r="QKM31" s="21"/>
      <c r="QKN31" s="21"/>
      <c r="QKO31" s="21"/>
      <c r="QKP31" s="21"/>
      <c r="QKQ31" s="21"/>
      <c r="QKR31" s="21"/>
      <c r="QKS31" s="21"/>
      <c r="QKT31" s="21"/>
      <c r="QKU31" s="21"/>
      <c r="QKV31" s="21"/>
      <c r="QKW31" s="21"/>
      <c r="QKX31" s="21"/>
      <c r="QKY31" s="21"/>
      <c r="QKZ31" s="21"/>
      <c r="QLA31" s="21"/>
      <c r="QLB31" s="21"/>
      <c r="QLC31" s="21"/>
      <c r="QLD31" s="21"/>
      <c r="QLE31" s="21"/>
      <c r="QLF31" s="21"/>
      <c r="QLG31" s="21"/>
      <c r="QLH31" s="21"/>
      <c r="QLI31" s="21"/>
      <c r="QLJ31" s="21"/>
      <c r="QLK31" s="21"/>
      <c r="QLL31" s="21"/>
      <c r="QLM31" s="21"/>
      <c r="QLN31" s="21"/>
      <c r="QLO31" s="21"/>
      <c r="QLP31" s="21"/>
      <c r="QLQ31" s="21"/>
      <c r="QLR31" s="21"/>
      <c r="QLS31" s="21"/>
      <c r="QLT31" s="21"/>
      <c r="QLU31" s="21"/>
      <c r="QLV31" s="21"/>
      <c r="QLW31" s="21"/>
      <c r="QLX31" s="21"/>
      <c r="QLY31" s="21"/>
      <c r="QLZ31" s="21"/>
      <c r="QMA31" s="21"/>
      <c r="QMB31" s="21"/>
      <c r="QMC31" s="21"/>
      <c r="QMD31" s="21"/>
      <c r="QME31" s="21"/>
      <c r="QMF31" s="21"/>
      <c r="QMG31" s="21"/>
      <c r="QMH31" s="21"/>
      <c r="QMI31" s="21"/>
      <c r="QMJ31" s="21"/>
      <c r="QMK31" s="21"/>
      <c r="QML31" s="21"/>
      <c r="QMM31" s="21"/>
      <c r="QMN31" s="21"/>
      <c r="QMO31" s="21"/>
      <c r="QMP31" s="21"/>
      <c r="QMQ31" s="21"/>
      <c r="QMR31" s="21"/>
      <c r="QMS31" s="21"/>
      <c r="QMT31" s="21"/>
      <c r="QMU31" s="21"/>
      <c r="QMV31" s="21"/>
      <c r="QMW31" s="21"/>
      <c r="QMX31" s="21"/>
      <c r="QMY31" s="21"/>
      <c r="QMZ31" s="21"/>
      <c r="QNA31" s="21"/>
      <c r="QNB31" s="21"/>
      <c r="QNC31" s="21"/>
      <c r="QND31" s="21"/>
      <c r="QNE31" s="21"/>
      <c r="QNF31" s="21"/>
      <c r="QNG31" s="21"/>
      <c r="QNH31" s="21"/>
      <c r="QNI31" s="21"/>
      <c r="QNJ31" s="21"/>
      <c r="QNK31" s="21"/>
      <c r="QNL31" s="21"/>
      <c r="QNM31" s="21"/>
      <c r="QNN31" s="21"/>
      <c r="QNO31" s="21"/>
      <c r="QNP31" s="21"/>
      <c r="QNQ31" s="21"/>
      <c r="QNR31" s="21"/>
      <c r="QNS31" s="21"/>
      <c r="QNT31" s="21"/>
      <c r="QNU31" s="21"/>
      <c r="QNV31" s="21"/>
      <c r="QNW31" s="21"/>
      <c r="QNX31" s="21"/>
      <c r="QNY31" s="21"/>
      <c r="QNZ31" s="21"/>
      <c r="QOA31" s="21"/>
      <c r="QOB31" s="21"/>
      <c r="QOC31" s="21"/>
      <c r="QOD31" s="21"/>
      <c r="QOE31" s="21"/>
      <c r="QOF31" s="21"/>
      <c r="QOG31" s="21"/>
      <c r="QOH31" s="21"/>
      <c r="QOI31" s="21"/>
      <c r="QOJ31" s="21"/>
      <c r="QOK31" s="21"/>
      <c r="QOL31" s="21"/>
      <c r="QOM31" s="21"/>
      <c r="QON31" s="21"/>
      <c r="QOO31" s="21"/>
      <c r="QOP31" s="21"/>
      <c r="QOQ31" s="21"/>
      <c r="QOR31" s="21"/>
      <c r="QOS31" s="21"/>
      <c r="QOT31" s="21"/>
      <c r="QOU31" s="21"/>
      <c r="QOV31" s="21"/>
      <c r="QOW31" s="21"/>
      <c r="QOX31" s="21"/>
      <c r="QOY31" s="21"/>
      <c r="QOZ31" s="21"/>
      <c r="QPA31" s="21"/>
      <c r="QPB31" s="21"/>
      <c r="QPC31" s="21"/>
      <c r="QPD31" s="21"/>
      <c r="QPE31" s="21"/>
      <c r="QPF31" s="21"/>
      <c r="QPG31" s="21"/>
      <c r="QPH31" s="21"/>
      <c r="QPI31" s="21"/>
      <c r="QPJ31" s="21"/>
      <c r="QPK31" s="21"/>
      <c r="QPL31" s="21"/>
      <c r="QPM31" s="21"/>
      <c r="QPN31" s="21"/>
      <c r="QPO31" s="21"/>
      <c r="QPP31" s="21"/>
      <c r="QPQ31" s="21"/>
      <c r="QPR31" s="21"/>
      <c r="QPS31" s="21"/>
      <c r="QPT31" s="21"/>
      <c r="QPU31" s="21"/>
      <c r="QPV31" s="21"/>
      <c r="QPW31" s="21"/>
      <c r="QPX31" s="21"/>
      <c r="QPY31" s="21"/>
      <c r="QPZ31" s="21"/>
      <c r="QQA31" s="21"/>
      <c r="QQB31" s="21"/>
      <c r="QQC31" s="21"/>
      <c r="QQD31" s="21"/>
      <c r="QQE31" s="21"/>
      <c r="QQF31" s="21"/>
      <c r="QQG31" s="21"/>
      <c r="QQH31" s="21"/>
      <c r="QQI31" s="21"/>
      <c r="QQJ31" s="21"/>
      <c r="QQK31" s="21"/>
      <c r="QQL31" s="21"/>
      <c r="QQM31" s="21"/>
      <c r="QQN31" s="21"/>
      <c r="QQO31" s="21"/>
      <c r="QQP31" s="21"/>
      <c r="QQQ31" s="21"/>
      <c r="QQR31" s="21"/>
      <c r="QQS31" s="21"/>
      <c r="QQT31" s="21"/>
      <c r="QQU31" s="21"/>
      <c r="QQV31" s="21"/>
      <c r="QQW31" s="21"/>
      <c r="QQX31" s="21"/>
      <c r="QQY31" s="21"/>
      <c r="QQZ31" s="21"/>
      <c r="QRA31" s="21"/>
      <c r="QRB31" s="21"/>
      <c r="QRC31" s="21"/>
      <c r="QRD31" s="21"/>
      <c r="QRE31" s="21"/>
      <c r="QRF31" s="21"/>
      <c r="QRG31" s="21"/>
      <c r="QRH31" s="21"/>
      <c r="QRI31" s="21"/>
      <c r="QRJ31" s="21"/>
      <c r="QRK31" s="21"/>
      <c r="QRL31" s="21"/>
      <c r="QRM31" s="21"/>
      <c r="QRN31" s="21"/>
      <c r="QRO31" s="21"/>
      <c r="QRP31" s="21"/>
      <c r="QRQ31" s="21"/>
      <c r="QRR31" s="21"/>
      <c r="QRS31" s="21"/>
      <c r="QRT31" s="21"/>
      <c r="QRU31" s="21"/>
      <c r="QRV31" s="21"/>
      <c r="QRW31" s="21"/>
      <c r="QRX31" s="21"/>
      <c r="QRY31" s="21"/>
      <c r="QRZ31" s="21"/>
      <c r="QSA31" s="21"/>
      <c r="QSB31" s="21"/>
      <c r="QSC31" s="21"/>
      <c r="QSD31" s="21"/>
      <c r="QSE31" s="21"/>
      <c r="QSF31" s="21"/>
      <c r="QSG31" s="21"/>
      <c r="QSH31" s="21"/>
      <c r="QSI31" s="21"/>
      <c r="QSJ31" s="21"/>
      <c r="QSK31" s="21"/>
      <c r="QSL31" s="21"/>
      <c r="QSM31" s="21"/>
      <c r="QSN31" s="21"/>
      <c r="QSO31" s="21"/>
      <c r="QSP31" s="21"/>
      <c r="QSQ31" s="21"/>
      <c r="QSR31" s="21"/>
      <c r="QSS31" s="21"/>
      <c r="QST31" s="21"/>
      <c r="QSU31" s="21"/>
      <c r="QSV31" s="21"/>
      <c r="QSW31" s="21"/>
      <c r="QSX31" s="21"/>
      <c r="QSY31" s="21"/>
      <c r="QSZ31" s="21"/>
      <c r="QTA31" s="21"/>
      <c r="QTB31" s="21"/>
      <c r="QTC31" s="21"/>
      <c r="QTD31" s="21"/>
      <c r="QTE31" s="21"/>
      <c r="QTF31" s="21"/>
      <c r="QTG31" s="21"/>
      <c r="QTH31" s="21"/>
      <c r="QTI31" s="21"/>
      <c r="QTJ31" s="21"/>
      <c r="QTK31" s="21"/>
      <c r="QTL31" s="21"/>
      <c r="QTM31" s="21"/>
      <c r="QTN31" s="21"/>
      <c r="QTO31" s="21"/>
      <c r="QTP31" s="21"/>
      <c r="QTQ31" s="21"/>
      <c r="QTR31" s="21"/>
      <c r="QTS31" s="21"/>
      <c r="QTT31" s="21"/>
      <c r="QTU31" s="21"/>
      <c r="QTV31" s="21"/>
      <c r="QTW31" s="21"/>
      <c r="QTX31" s="21"/>
      <c r="QTY31" s="21"/>
      <c r="QTZ31" s="21"/>
      <c r="QUA31" s="21"/>
      <c r="QUB31" s="21"/>
      <c r="QUC31" s="21"/>
      <c r="QUD31" s="21"/>
      <c r="QUE31" s="21"/>
      <c r="QUF31" s="21"/>
      <c r="QUG31" s="21"/>
      <c r="QUH31" s="21"/>
      <c r="QUI31" s="21"/>
      <c r="QUJ31" s="21"/>
      <c r="QUK31" s="21"/>
      <c r="QUL31" s="21"/>
      <c r="QUM31" s="21"/>
      <c r="QUN31" s="21"/>
      <c r="QUO31" s="21"/>
      <c r="QUP31" s="21"/>
      <c r="QUQ31" s="21"/>
      <c r="QUR31" s="21"/>
      <c r="QUS31" s="21"/>
      <c r="QUT31" s="21"/>
      <c r="QUU31" s="21"/>
      <c r="QUV31" s="21"/>
      <c r="QUW31" s="21"/>
      <c r="QUX31" s="21"/>
      <c r="QUY31" s="21"/>
      <c r="QUZ31" s="21"/>
      <c r="QVA31" s="21"/>
      <c r="QVB31" s="21"/>
      <c r="QVC31" s="21"/>
      <c r="QVD31" s="21"/>
      <c r="QVE31" s="21"/>
      <c r="QVF31" s="21"/>
      <c r="QVG31" s="21"/>
      <c r="QVH31" s="21"/>
      <c r="QVI31" s="21"/>
      <c r="QVJ31" s="21"/>
      <c r="QVK31" s="21"/>
      <c r="QVL31" s="21"/>
      <c r="QVM31" s="21"/>
      <c r="QVN31" s="21"/>
      <c r="QVO31" s="21"/>
      <c r="QVP31" s="21"/>
      <c r="QVQ31" s="21"/>
      <c r="QVR31" s="21"/>
      <c r="QVS31" s="21"/>
      <c r="QVT31" s="21"/>
      <c r="QVU31" s="21"/>
      <c r="QVV31" s="21"/>
      <c r="QVW31" s="21"/>
      <c r="QVX31" s="21"/>
      <c r="QVY31" s="21"/>
      <c r="QVZ31" s="21"/>
      <c r="QWA31" s="21"/>
      <c r="QWB31" s="21"/>
      <c r="QWC31" s="21"/>
      <c r="QWD31" s="21"/>
      <c r="QWE31" s="21"/>
      <c r="QWF31" s="21"/>
      <c r="QWG31" s="21"/>
      <c r="QWH31" s="21"/>
      <c r="QWI31" s="21"/>
      <c r="QWJ31" s="21"/>
      <c r="QWK31" s="21"/>
      <c r="QWL31" s="21"/>
      <c r="QWM31" s="21"/>
      <c r="QWN31" s="21"/>
      <c r="QWO31" s="21"/>
      <c r="QWP31" s="21"/>
      <c r="QWQ31" s="21"/>
      <c r="QWR31" s="21"/>
      <c r="QWS31" s="21"/>
      <c r="QWT31" s="21"/>
      <c r="QWU31" s="21"/>
      <c r="QWV31" s="21"/>
      <c r="QWW31" s="21"/>
      <c r="QWX31" s="21"/>
      <c r="QWY31" s="21"/>
      <c r="QWZ31" s="21"/>
      <c r="QXA31" s="21"/>
      <c r="QXB31" s="21"/>
      <c r="QXC31" s="21"/>
      <c r="QXD31" s="21"/>
      <c r="QXE31" s="21"/>
      <c r="QXF31" s="21"/>
      <c r="QXG31" s="21"/>
      <c r="QXH31" s="21"/>
      <c r="QXI31" s="21"/>
      <c r="QXJ31" s="21"/>
      <c r="QXK31" s="21"/>
      <c r="QXL31" s="21"/>
      <c r="QXM31" s="21"/>
      <c r="QXN31" s="21"/>
      <c r="QXO31" s="21"/>
      <c r="QXP31" s="21"/>
      <c r="QXQ31" s="21"/>
      <c r="QXR31" s="21"/>
      <c r="QXS31" s="21"/>
      <c r="QXT31" s="21"/>
      <c r="QXU31" s="21"/>
      <c r="QXV31" s="21"/>
      <c r="QXW31" s="21"/>
      <c r="QXX31" s="21"/>
      <c r="QXY31" s="21"/>
      <c r="QXZ31" s="21"/>
      <c r="QYA31" s="21"/>
      <c r="QYB31" s="21"/>
      <c r="QYC31" s="21"/>
      <c r="QYD31" s="21"/>
      <c r="QYE31" s="21"/>
      <c r="QYF31" s="21"/>
      <c r="QYG31" s="21"/>
      <c r="QYH31" s="21"/>
      <c r="QYI31" s="21"/>
      <c r="QYJ31" s="21"/>
      <c r="QYK31" s="21"/>
      <c r="QYL31" s="21"/>
      <c r="QYM31" s="21"/>
      <c r="QYN31" s="21"/>
      <c r="QYO31" s="21"/>
      <c r="QYP31" s="21"/>
      <c r="QYQ31" s="21"/>
      <c r="QYR31" s="21"/>
      <c r="QYS31" s="21"/>
      <c r="QYT31" s="21"/>
      <c r="QYU31" s="21"/>
      <c r="QYV31" s="21"/>
      <c r="QYW31" s="21"/>
      <c r="QYX31" s="21"/>
      <c r="QYY31" s="21"/>
      <c r="QYZ31" s="21"/>
      <c r="QZA31" s="21"/>
      <c r="QZB31" s="21"/>
      <c r="QZC31" s="21"/>
      <c r="QZD31" s="21"/>
      <c r="QZE31" s="21"/>
      <c r="QZF31" s="21"/>
      <c r="QZG31" s="21"/>
      <c r="QZH31" s="21"/>
      <c r="QZI31" s="21"/>
      <c r="QZJ31" s="21"/>
      <c r="QZK31" s="21"/>
      <c r="QZL31" s="21"/>
      <c r="QZM31" s="21"/>
      <c r="QZN31" s="21"/>
      <c r="QZO31" s="21"/>
      <c r="QZP31" s="21"/>
      <c r="QZQ31" s="21"/>
      <c r="QZR31" s="21"/>
      <c r="QZS31" s="21"/>
      <c r="QZT31" s="21"/>
      <c r="QZU31" s="21"/>
      <c r="QZV31" s="21"/>
      <c r="QZW31" s="21"/>
      <c r="QZX31" s="21"/>
      <c r="QZY31" s="21"/>
      <c r="QZZ31" s="21"/>
      <c r="RAA31" s="21"/>
      <c r="RAB31" s="21"/>
      <c r="RAC31" s="21"/>
      <c r="RAD31" s="21"/>
      <c r="RAE31" s="21"/>
      <c r="RAF31" s="21"/>
      <c r="RAG31" s="21"/>
      <c r="RAH31" s="21"/>
      <c r="RAI31" s="21"/>
      <c r="RAJ31" s="21"/>
      <c r="RAK31" s="21"/>
      <c r="RAL31" s="21"/>
      <c r="RAM31" s="21"/>
      <c r="RAN31" s="21"/>
      <c r="RAO31" s="21"/>
      <c r="RAP31" s="21"/>
      <c r="RAQ31" s="21"/>
      <c r="RAR31" s="21"/>
      <c r="RAS31" s="21"/>
      <c r="RAT31" s="21"/>
      <c r="RAU31" s="21"/>
      <c r="RAV31" s="21"/>
      <c r="RAW31" s="21"/>
      <c r="RAX31" s="21"/>
      <c r="RAY31" s="21"/>
      <c r="RAZ31" s="21"/>
      <c r="RBA31" s="21"/>
      <c r="RBB31" s="21"/>
      <c r="RBC31" s="21"/>
      <c r="RBD31" s="21"/>
      <c r="RBE31" s="21"/>
      <c r="RBF31" s="21"/>
      <c r="RBG31" s="21"/>
      <c r="RBH31" s="21"/>
      <c r="RBI31" s="21"/>
      <c r="RBJ31" s="21"/>
      <c r="RBK31" s="21"/>
      <c r="RBL31" s="21"/>
      <c r="RBM31" s="21"/>
      <c r="RBN31" s="21"/>
      <c r="RBO31" s="21"/>
      <c r="RBP31" s="21"/>
      <c r="RBQ31" s="21"/>
      <c r="RBR31" s="21"/>
      <c r="RBS31" s="21"/>
      <c r="RBT31" s="21"/>
      <c r="RBU31" s="21"/>
      <c r="RBV31" s="21"/>
      <c r="RBW31" s="21"/>
      <c r="RBX31" s="21"/>
      <c r="RBY31" s="21"/>
      <c r="RBZ31" s="21"/>
      <c r="RCA31" s="21"/>
      <c r="RCB31" s="21"/>
      <c r="RCC31" s="21"/>
      <c r="RCD31" s="21"/>
      <c r="RCE31" s="21"/>
      <c r="RCF31" s="21"/>
      <c r="RCG31" s="21"/>
      <c r="RCH31" s="21"/>
      <c r="RCI31" s="21"/>
      <c r="RCJ31" s="21"/>
      <c r="RCK31" s="21"/>
      <c r="RCL31" s="21"/>
      <c r="RCM31" s="21"/>
      <c r="RCN31" s="21"/>
      <c r="RCO31" s="21"/>
      <c r="RCP31" s="21"/>
      <c r="RCQ31" s="21"/>
      <c r="RCR31" s="21"/>
      <c r="RCS31" s="21"/>
      <c r="RCT31" s="21"/>
      <c r="RCU31" s="21"/>
      <c r="RCV31" s="21"/>
      <c r="RCW31" s="21"/>
      <c r="RCX31" s="21"/>
      <c r="RCY31" s="21"/>
      <c r="RCZ31" s="21"/>
      <c r="RDA31" s="21"/>
      <c r="RDB31" s="21"/>
      <c r="RDC31" s="21"/>
      <c r="RDD31" s="21"/>
      <c r="RDE31" s="21"/>
      <c r="RDF31" s="21"/>
      <c r="RDG31" s="21"/>
      <c r="RDH31" s="21"/>
      <c r="RDI31" s="21"/>
      <c r="RDJ31" s="21"/>
      <c r="RDK31" s="21"/>
      <c r="RDL31" s="21"/>
      <c r="RDM31" s="21"/>
      <c r="RDN31" s="21"/>
      <c r="RDO31" s="21"/>
      <c r="RDP31" s="21"/>
      <c r="RDQ31" s="21"/>
      <c r="RDR31" s="21"/>
      <c r="RDS31" s="21"/>
      <c r="RDT31" s="21"/>
      <c r="RDU31" s="21"/>
      <c r="RDV31" s="21"/>
      <c r="RDW31" s="21"/>
      <c r="RDX31" s="21"/>
      <c r="RDY31" s="21"/>
      <c r="RDZ31" s="21"/>
      <c r="REA31" s="21"/>
      <c r="REB31" s="21"/>
      <c r="REC31" s="21"/>
      <c r="RED31" s="21"/>
      <c r="REE31" s="21"/>
      <c r="REF31" s="21"/>
      <c r="REG31" s="21"/>
      <c r="REH31" s="21"/>
      <c r="REI31" s="21"/>
      <c r="REJ31" s="21"/>
      <c r="REK31" s="21"/>
      <c r="REL31" s="21"/>
      <c r="REM31" s="21"/>
      <c r="REN31" s="21"/>
      <c r="REO31" s="21"/>
      <c r="REP31" s="21"/>
      <c r="REQ31" s="21"/>
      <c r="RER31" s="21"/>
      <c r="RES31" s="21"/>
      <c r="RET31" s="21"/>
      <c r="REU31" s="21"/>
      <c r="REV31" s="21"/>
      <c r="REW31" s="21"/>
      <c r="REX31" s="21"/>
      <c r="REY31" s="21"/>
      <c r="REZ31" s="21"/>
      <c r="RFA31" s="21"/>
      <c r="RFB31" s="21"/>
      <c r="RFC31" s="21"/>
      <c r="RFD31" s="21"/>
      <c r="RFE31" s="21"/>
      <c r="RFF31" s="21"/>
      <c r="RFG31" s="21"/>
      <c r="RFH31" s="21"/>
      <c r="RFI31" s="21"/>
      <c r="RFJ31" s="21"/>
      <c r="RFK31" s="21"/>
      <c r="RFL31" s="21"/>
      <c r="RFM31" s="21"/>
      <c r="RFN31" s="21"/>
      <c r="RFO31" s="21"/>
      <c r="RFP31" s="21"/>
      <c r="RFQ31" s="21"/>
      <c r="RFR31" s="21"/>
      <c r="RFS31" s="21"/>
      <c r="RFT31" s="21"/>
      <c r="RFU31" s="21"/>
      <c r="RFV31" s="21"/>
      <c r="RFW31" s="21"/>
      <c r="RFX31" s="21"/>
      <c r="RFY31" s="21"/>
      <c r="RFZ31" s="21"/>
      <c r="RGA31" s="21"/>
      <c r="RGB31" s="21"/>
      <c r="RGC31" s="21"/>
      <c r="RGD31" s="21"/>
      <c r="RGE31" s="21"/>
      <c r="RGF31" s="21"/>
      <c r="RGG31" s="21"/>
      <c r="RGH31" s="21"/>
      <c r="RGI31" s="21"/>
      <c r="RGJ31" s="21"/>
      <c r="RGK31" s="21"/>
      <c r="RGL31" s="21"/>
      <c r="RGM31" s="21"/>
      <c r="RGN31" s="21"/>
      <c r="RGO31" s="21"/>
      <c r="RGP31" s="21"/>
      <c r="RGQ31" s="21"/>
      <c r="RGR31" s="21"/>
      <c r="RGS31" s="21"/>
      <c r="RGT31" s="21"/>
      <c r="RGU31" s="21"/>
      <c r="RGV31" s="21"/>
      <c r="RGW31" s="21"/>
      <c r="RGX31" s="21"/>
      <c r="RGY31" s="21"/>
      <c r="RGZ31" s="21"/>
      <c r="RHA31" s="21"/>
      <c r="RHB31" s="21"/>
      <c r="RHC31" s="21"/>
      <c r="RHD31" s="21"/>
      <c r="RHE31" s="21"/>
      <c r="RHF31" s="21"/>
      <c r="RHG31" s="21"/>
      <c r="RHH31" s="21"/>
      <c r="RHI31" s="21"/>
      <c r="RHJ31" s="21"/>
      <c r="RHK31" s="21"/>
      <c r="RHL31" s="21"/>
      <c r="RHM31" s="21"/>
      <c r="RHN31" s="21"/>
      <c r="RHO31" s="21"/>
      <c r="RHP31" s="21"/>
      <c r="RHQ31" s="21"/>
      <c r="RHR31" s="21"/>
      <c r="RHS31" s="21"/>
      <c r="RHT31" s="21"/>
      <c r="RHU31" s="21"/>
      <c r="RHV31" s="21"/>
      <c r="RHW31" s="21"/>
      <c r="RHX31" s="21"/>
      <c r="RHY31" s="21"/>
      <c r="RHZ31" s="21"/>
      <c r="RIA31" s="21"/>
      <c r="RIB31" s="21"/>
      <c r="RIC31" s="21"/>
      <c r="RID31" s="21"/>
      <c r="RIE31" s="21"/>
      <c r="RIF31" s="21"/>
      <c r="RIG31" s="21"/>
      <c r="RIH31" s="21"/>
      <c r="RII31" s="21"/>
      <c r="RIJ31" s="21"/>
      <c r="RIK31" s="21"/>
      <c r="RIL31" s="21"/>
      <c r="RIM31" s="21"/>
      <c r="RIN31" s="21"/>
      <c r="RIO31" s="21"/>
      <c r="RIP31" s="21"/>
      <c r="RIQ31" s="21"/>
      <c r="RIR31" s="21"/>
      <c r="RIS31" s="21"/>
      <c r="RIT31" s="21"/>
      <c r="RIU31" s="21"/>
      <c r="RIV31" s="21"/>
      <c r="RIW31" s="21"/>
      <c r="RIX31" s="21"/>
      <c r="RIY31" s="21"/>
      <c r="RIZ31" s="21"/>
      <c r="RJA31" s="21"/>
      <c r="RJB31" s="21"/>
      <c r="RJC31" s="21"/>
      <c r="RJD31" s="21"/>
      <c r="RJE31" s="21"/>
      <c r="RJF31" s="21"/>
      <c r="RJG31" s="21"/>
      <c r="RJH31" s="21"/>
      <c r="RJI31" s="21"/>
      <c r="RJJ31" s="21"/>
      <c r="RJK31" s="21"/>
      <c r="RJL31" s="21"/>
      <c r="RJM31" s="21"/>
      <c r="RJN31" s="21"/>
      <c r="RJO31" s="21"/>
      <c r="RJP31" s="21"/>
      <c r="RJQ31" s="21"/>
      <c r="RJR31" s="21"/>
      <c r="RJS31" s="21"/>
      <c r="RJT31" s="21"/>
      <c r="RJU31" s="21"/>
      <c r="RJV31" s="21"/>
      <c r="RJW31" s="21"/>
      <c r="RJX31" s="21"/>
      <c r="RJY31" s="21"/>
      <c r="RJZ31" s="21"/>
      <c r="RKA31" s="21"/>
      <c r="RKB31" s="21"/>
      <c r="RKC31" s="21"/>
      <c r="RKD31" s="21"/>
      <c r="RKE31" s="21"/>
      <c r="RKF31" s="21"/>
      <c r="RKG31" s="21"/>
      <c r="RKH31" s="21"/>
      <c r="RKI31" s="21"/>
      <c r="RKJ31" s="21"/>
      <c r="RKK31" s="21"/>
      <c r="RKL31" s="21"/>
      <c r="RKM31" s="21"/>
      <c r="RKN31" s="21"/>
      <c r="RKO31" s="21"/>
      <c r="RKP31" s="21"/>
      <c r="RKQ31" s="21"/>
      <c r="RKR31" s="21"/>
      <c r="RKS31" s="21"/>
      <c r="RKT31" s="21"/>
      <c r="RKU31" s="21"/>
      <c r="RKV31" s="21"/>
      <c r="RKW31" s="21"/>
      <c r="RKX31" s="21"/>
      <c r="RKY31" s="21"/>
      <c r="RKZ31" s="21"/>
      <c r="RLA31" s="21"/>
      <c r="RLB31" s="21"/>
      <c r="RLC31" s="21"/>
      <c r="RLD31" s="21"/>
      <c r="RLE31" s="21"/>
      <c r="RLF31" s="21"/>
      <c r="RLG31" s="21"/>
      <c r="RLH31" s="21"/>
      <c r="RLI31" s="21"/>
      <c r="RLJ31" s="21"/>
      <c r="RLK31" s="21"/>
      <c r="RLL31" s="21"/>
      <c r="RLM31" s="21"/>
      <c r="RLN31" s="21"/>
      <c r="RLO31" s="21"/>
      <c r="RLP31" s="21"/>
      <c r="RLQ31" s="21"/>
      <c r="RLR31" s="21"/>
      <c r="RLS31" s="21"/>
      <c r="RLT31" s="21"/>
      <c r="RLU31" s="21"/>
      <c r="RLV31" s="21"/>
      <c r="RLW31" s="21"/>
      <c r="RLX31" s="21"/>
      <c r="RLY31" s="21"/>
      <c r="RLZ31" s="21"/>
      <c r="RMA31" s="21"/>
      <c r="RMB31" s="21"/>
      <c r="RMC31" s="21"/>
      <c r="RMD31" s="21"/>
      <c r="RME31" s="21"/>
      <c r="RMF31" s="21"/>
      <c r="RMG31" s="21"/>
      <c r="RMH31" s="21"/>
      <c r="RMI31" s="21"/>
      <c r="RMJ31" s="21"/>
      <c r="RMK31" s="21"/>
      <c r="RML31" s="21"/>
      <c r="RMM31" s="21"/>
      <c r="RMN31" s="21"/>
      <c r="RMO31" s="21"/>
      <c r="RMP31" s="21"/>
      <c r="RMQ31" s="21"/>
      <c r="RMR31" s="21"/>
      <c r="RMS31" s="21"/>
      <c r="RMT31" s="21"/>
      <c r="RMU31" s="21"/>
      <c r="RMV31" s="21"/>
      <c r="RMW31" s="21"/>
      <c r="RMX31" s="21"/>
      <c r="RMY31" s="21"/>
      <c r="RMZ31" s="21"/>
      <c r="RNA31" s="21"/>
      <c r="RNB31" s="21"/>
      <c r="RNC31" s="21"/>
      <c r="RND31" s="21"/>
      <c r="RNE31" s="21"/>
      <c r="RNF31" s="21"/>
      <c r="RNG31" s="21"/>
      <c r="RNH31" s="21"/>
      <c r="RNI31" s="21"/>
      <c r="RNJ31" s="21"/>
      <c r="RNK31" s="21"/>
      <c r="RNL31" s="21"/>
      <c r="RNM31" s="21"/>
      <c r="RNN31" s="21"/>
      <c r="RNO31" s="21"/>
      <c r="RNP31" s="21"/>
      <c r="RNQ31" s="21"/>
      <c r="RNR31" s="21"/>
      <c r="RNS31" s="21"/>
      <c r="RNT31" s="21"/>
      <c r="RNU31" s="21"/>
      <c r="RNV31" s="21"/>
      <c r="RNW31" s="21"/>
      <c r="RNX31" s="21"/>
      <c r="RNY31" s="21"/>
      <c r="RNZ31" s="21"/>
      <c r="ROA31" s="21"/>
      <c r="ROB31" s="21"/>
      <c r="ROC31" s="21"/>
      <c r="ROD31" s="21"/>
      <c r="ROE31" s="21"/>
      <c r="ROF31" s="21"/>
      <c r="ROG31" s="21"/>
      <c r="ROH31" s="21"/>
      <c r="ROI31" s="21"/>
      <c r="ROJ31" s="21"/>
      <c r="ROK31" s="21"/>
      <c r="ROL31" s="21"/>
      <c r="ROM31" s="21"/>
      <c r="RON31" s="21"/>
      <c r="ROO31" s="21"/>
      <c r="ROP31" s="21"/>
      <c r="ROQ31" s="21"/>
      <c r="ROR31" s="21"/>
      <c r="ROS31" s="21"/>
      <c r="ROT31" s="21"/>
      <c r="ROU31" s="21"/>
      <c r="ROV31" s="21"/>
      <c r="ROW31" s="21"/>
      <c r="ROX31" s="21"/>
      <c r="ROY31" s="21"/>
      <c r="ROZ31" s="21"/>
      <c r="RPA31" s="21"/>
      <c r="RPB31" s="21"/>
      <c r="RPC31" s="21"/>
      <c r="RPD31" s="21"/>
      <c r="RPE31" s="21"/>
      <c r="RPF31" s="21"/>
      <c r="RPG31" s="21"/>
      <c r="RPH31" s="21"/>
      <c r="RPI31" s="21"/>
      <c r="RPJ31" s="21"/>
      <c r="RPK31" s="21"/>
      <c r="RPL31" s="21"/>
      <c r="RPM31" s="21"/>
      <c r="RPN31" s="21"/>
      <c r="RPO31" s="21"/>
      <c r="RPP31" s="21"/>
      <c r="RPQ31" s="21"/>
      <c r="RPR31" s="21"/>
      <c r="RPS31" s="21"/>
      <c r="RPT31" s="21"/>
      <c r="RPU31" s="21"/>
      <c r="RPV31" s="21"/>
      <c r="RPW31" s="21"/>
      <c r="RPX31" s="21"/>
      <c r="RPY31" s="21"/>
      <c r="RPZ31" s="21"/>
      <c r="RQA31" s="21"/>
      <c r="RQB31" s="21"/>
      <c r="RQC31" s="21"/>
      <c r="RQD31" s="21"/>
      <c r="RQE31" s="21"/>
      <c r="RQF31" s="21"/>
      <c r="RQG31" s="21"/>
      <c r="RQH31" s="21"/>
      <c r="RQI31" s="21"/>
      <c r="RQJ31" s="21"/>
      <c r="RQK31" s="21"/>
      <c r="RQL31" s="21"/>
      <c r="RQM31" s="21"/>
      <c r="RQN31" s="21"/>
      <c r="RQO31" s="21"/>
      <c r="RQP31" s="21"/>
      <c r="RQQ31" s="21"/>
      <c r="RQR31" s="21"/>
      <c r="RQS31" s="21"/>
      <c r="RQT31" s="21"/>
      <c r="RQU31" s="21"/>
      <c r="RQV31" s="21"/>
      <c r="RQW31" s="21"/>
      <c r="RQX31" s="21"/>
      <c r="RQY31" s="21"/>
      <c r="RQZ31" s="21"/>
      <c r="RRA31" s="21"/>
      <c r="RRB31" s="21"/>
      <c r="RRC31" s="21"/>
      <c r="RRD31" s="21"/>
      <c r="RRE31" s="21"/>
      <c r="RRF31" s="21"/>
      <c r="RRG31" s="21"/>
      <c r="RRH31" s="21"/>
      <c r="RRI31" s="21"/>
      <c r="RRJ31" s="21"/>
      <c r="RRK31" s="21"/>
      <c r="RRL31" s="21"/>
      <c r="RRM31" s="21"/>
      <c r="RRN31" s="21"/>
      <c r="RRO31" s="21"/>
      <c r="RRP31" s="21"/>
      <c r="RRQ31" s="21"/>
      <c r="RRR31" s="21"/>
      <c r="RRS31" s="21"/>
      <c r="RRT31" s="21"/>
      <c r="RRU31" s="21"/>
      <c r="RRV31" s="21"/>
      <c r="RRW31" s="21"/>
      <c r="RRX31" s="21"/>
      <c r="RRY31" s="21"/>
      <c r="RRZ31" s="21"/>
      <c r="RSA31" s="21"/>
      <c r="RSB31" s="21"/>
      <c r="RSC31" s="21"/>
      <c r="RSD31" s="21"/>
      <c r="RSE31" s="21"/>
      <c r="RSF31" s="21"/>
      <c r="RSG31" s="21"/>
      <c r="RSH31" s="21"/>
      <c r="RSI31" s="21"/>
      <c r="RSJ31" s="21"/>
      <c r="RSK31" s="21"/>
      <c r="RSL31" s="21"/>
      <c r="RSM31" s="21"/>
      <c r="RSN31" s="21"/>
      <c r="RSO31" s="21"/>
      <c r="RSP31" s="21"/>
      <c r="RSQ31" s="21"/>
      <c r="RSR31" s="21"/>
      <c r="RSS31" s="21"/>
      <c r="RST31" s="21"/>
      <c r="RSU31" s="21"/>
      <c r="RSV31" s="21"/>
      <c r="RSW31" s="21"/>
      <c r="RSX31" s="21"/>
      <c r="RSY31" s="21"/>
      <c r="RSZ31" s="21"/>
      <c r="RTA31" s="21"/>
      <c r="RTB31" s="21"/>
      <c r="RTC31" s="21"/>
      <c r="RTD31" s="21"/>
      <c r="RTE31" s="21"/>
      <c r="RTF31" s="21"/>
      <c r="RTG31" s="21"/>
      <c r="RTH31" s="21"/>
      <c r="RTI31" s="21"/>
      <c r="RTJ31" s="21"/>
      <c r="RTK31" s="21"/>
      <c r="RTL31" s="21"/>
      <c r="RTM31" s="21"/>
      <c r="RTN31" s="21"/>
      <c r="RTO31" s="21"/>
      <c r="RTP31" s="21"/>
      <c r="RTQ31" s="21"/>
      <c r="RTR31" s="21"/>
      <c r="RTS31" s="21"/>
      <c r="RTT31" s="21"/>
      <c r="RTU31" s="21"/>
      <c r="RTV31" s="21"/>
      <c r="RTW31" s="21"/>
      <c r="RTX31" s="21"/>
      <c r="RTY31" s="21"/>
      <c r="RTZ31" s="21"/>
      <c r="RUA31" s="21"/>
      <c r="RUB31" s="21"/>
      <c r="RUC31" s="21"/>
      <c r="RUD31" s="21"/>
      <c r="RUE31" s="21"/>
      <c r="RUF31" s="21"/>
      <c r="RUG31" s="21"/>
      <c r="RUH31" s="21"/>
      <c r="RUI31" s="21"/>
      <c r="RUJ31" s="21"/>
      <c r="RUK31" s="21"/>
      <c r="RUL31" s="21"/>
      <c r="RUM31" s="21"/>
      <c r="RUN31" s="21"/>
      <c r="RUO31" s="21"/>
      <c r="RUP31" s="21"/>
      <c r="RUQ31" s="21"/>
      <c r="RUR31" s="21"/>
      <c r="RUS31" s="21"/>
      <c r="RUT31" s="21"/>
      <c r="RUU31" s="21"/>
      <c r="RUV31" s="21"/>
      <c r="RUW31" s="21"/>
      <c r="RUX31" s="21"/>
      <c r="RUY31" s="21"/>
      <c r="RUZ31" s="21"/>
      <c r="RVA31" s="21"/>
      <c r="RVB31" s="21"/>
      <c r="RVC31" s="21"/>
      <c r="RVD31" s="21"/>
      <c r="RVE31" s="21"/>
      <c r="RVF31" s="21"/>
      <c r="RVG31" s="21"/>
      <c r="RVH31" s="21"/>
      <c r="RVI31" s="21"/>
      <c r="RVJ31" s="21"/>
      <c r="RVK31" s="21"/>
      <c r="RVL31" s="21"/>
      <c r="RVM31" s="21"/>
      <c r="RVN31" s="21"/>
      <c r="RVO31" s="21"/>
      <c r="RVP31" s="21"/>
      <c r="RVQ31" s="21"/>
      <c r="RVR31" s="21"/>
      <c r="RVS31" s="21"/>
      <c r="RVT31" s="21"/>
      <c r="RVU31" s="21"/>
      <c r="RVV31" s="21"/>
      <c r="RVW31" s="21"/>
      <c r="RVX31" s="21"/>
      <c r="RVY31" s="21"/>
      <c r="RVZ31" s="21"/>
      <c r="RWA31" s="21"/>
      <c r="RWB31" s="21"/>
      <c r="RWC31" s="21"/>
      <c r="RWD31" s="21"/>
      <c r="RWE31" s="21"/>
      <c r="RWF31" s="21"/>
      <c r="RWG31" s="21"/>
      <c r="RWH31" s="21"/>
      <c r="RWI31" s="21"/>
      <c r="RWJ31" s="21"/>
      <c r="RWK31" s="21"/>
      <c r="RWL31" s="21"/>
      <c r="RWM31" s="21"/>
      <c r="RWN31" s="21"/>
      <c r="RWO31" s="21"/>
      <c r="RWP31" s="21"/>
      <c r="RWQ31" s="21"/>
      <c r="RWR31" s="21"/>
      <c r="RWS31" s="21"/>
      <c r="RWT31" s="21"/>
      <c r="RWU31" s="21"/>
      <c r="RWV31" s="21"/>
      <c r="RWW31" s="21"/>
      <c r="RWX31" s="21"/>
      <c r="RWY31" s="21"/>
      <c r="RWZ31" s="21"/>
      <c r="RXA31" s="21"/>
      <c r="RXB31" s="21"/>
      <c r="RXC31" s="21"/>
      <c r="RXD31" s="21"/>
      <c r="RXE31" s="21"/>
      <c r="RXF31" s="21"/>
      <c r="RXG31" s="21"/>
      <c r="RXH31" s="21"/>
      <c r="RXI31" s="21"/>
      <c r="RXJ31" s="21"/>
      <c r="RXK31" s="21"/>
      <c r="RXL31" s="21"/>
      <c r="RXM31" s="21"/>
      <c r="RXN31" s="21"/>
      <c r="RXO31" s="21"/>
      <c r="RXP31" s="21"/>
      <c r="RXQ31" s="21"/>
      <c r="RXR31" s="21"/>
      <c r="RXS31" s="21"/>
      <c r="RXT31" s="21"/>
      <c r="RXU31" s="21"/>
      <c r="RXV31" s="21"/>
      <c r="RXW31" s="21"/>
      <c r="RXX31" s="21"/>
      <c r="RXY31" s="21"/>
      <c r="RXZ31" s="21"/>
      <c r="RYA31" s="21"/>
      <c r="RYB31" s="21"/>
      <c r="RYC31" s="21"/>
      <c r="RYD31" s="21"/>
      <c r="RYE31" s="21"/>
      <c r="RYF31" s="21"/>
      <c r="RYG31" s="21"/>
      <c r="RYH31" s="21"/>
      <c r="RYI31" s="21"/>
      <c r="RYJ31" s="21"/>
      <c r="RYK31" s="21"/>
      <c r="RYL31" s="21"/>
      <c r="RYM31" s="21"/>
      <c r="RYN31" s="21"/>
      <c r="RYO31" s="21"/>
      <c r="RYP31" s="21"/>
      <c r="RYQ31" s="21"/>
      <c r="RYR31" s="21"/>
      <c r="RYS31" s="21"/>
      <c r="RYT31" s="21"/>
      <c r="RYU31" s="21"/>
      <c r="RYV31" s="21"/>
      <c r="RYW31" s="21"/>
      <c r="RYX31" s="21"/>
      <c r="RYY31" s="21"/>
      <c r="RYZ31" s="21"/>
      <c r="RZA31" s="21"/>
      <c r="RZB31" s="21"/>
      <c r="RZC31" s="21"/>
      <c r="RZD31" s="21"/>
      <c r="RZE31" s="21"/>
      <c r="RZF31" s="21"/>
      <c r="RZG31" s="21"/>
      <c r="RZH31" s="21"/>
      <c r="RZI31" s="21"/>
      <c r="RZJ31" s="21"/>
      <c r="RZK31" s="21"/>
      <c r="RZL31" s="21"/>
      <c r="RZM31" s="21"/>
      <c r="RZN31" s="21"/>
      <c r="RZO31" s="21"/>
      <c r="RZP31" s="21"/>
      <c r="RZQ31" s="21"/>
      <c r="RZR31" s="21"/>
      <c r="RZS31" s="21"/>
      <c r="RZT31" s="21"/>
      <c r="RZU31" s="21"/>
      <c r="RZV31" s="21"/>
      <c r="RZW31" s="21"/>
      <c r="RZX31" s="21"/>
      <c r="RZY31" s="21"/>
      <c r="RZZ31" s="21"/>
      <c r="SAA31" s="21"/>
      <c r="SAB31" s="21"/>
      <c r="SAC31" s="21"/>
      <c r="SAD31" s="21"/>
      <c r="SAE31" s="21"/>
      <c r="SAF31" s="21"/>
      <c r="SAG31" s="21"/>
      <c r="SAH31" s="21"/>
      <c r="SAI31" s="21"/>
      <c r="SAJ31" s="21"/>
      <c r="SAK31" s="21"/>
      <c r="SAL31" s="21"/>
      <c r="SAM31" s="21"/>
      <c r="SAN31" s="21"/>
      <c r="SAO31" s="21"/>
      <c r="SAP31" s="21"/>
      <c r="SAQ31" s="21"/>
      <c r="SAR31" s="21"/>
      <c r="SAS31" s="21"/>
      <c r="SAT31" s="21"/>
      <c r="SAU31" s="21"/>
      <c r="SAV31" s="21"/>
      <c r="SAW31" s="21"/>
      <c r="SAX31" s="21"/>
      <c r="SAY31" s="21"/>
      <c r="SAZ31" s="21"/>
      <c r="SBA31" s="21"/>
      <c r="SBB31" s="21"/>
      <c r="SBC31" s="21"/>
      <c r="SBD31" s="21"/>
      <c r="SBE31" s="21"/>
      <c r="SBF31" s="21"/>
      <c r="SBG31" s="21"/>
      <c r="SBH31" s="21"/>
      <c r="SBI31" s="21"/>
      <c r="SBJ31" s="21"/>
      <c r="SBK31" s="21"/>
      <c r="SBL31" s="21"/>
      <c r="SBM31" s="21"/>
      <c r="SBN31" s="21"/>
      <c r="SBO31" s="21"/>
      <c r="SBP31" s="21"/>
      <c r="SBQ31" s="21"/>
      <c r="SBR31" s="21"/>
      <c r="SBS31" s="21"/>
      <c r="SBT31" s="21"/>
      <c r="SBU31" s="21"/>
      <c r="SBV31" s="21"/>
      <c r="SBW31" s="21"/>
      <c r="SBX31" s="21"/>
      <c r="SBY31" s="21"/>
      <c r="SBZ31" s="21"/>
      <c r="SCA31" s="21"/>
      <c r="SCB31" s="21"/>
      <c r="SCC31" s="21"/>
      <c r="SCD31" s="21"/>
      <c r="SCE31" s="21"/>
      <c r="SCF31" s="21"/>
      <c r="SCG31" s="21"/>
      <c r="SCH31" s="21"/>
      <c r="SCI31" s="21"/>
      <c r="SCJ31" s="21"/>
      <c r="SCK31" s="21"/>
      <c r="SCL31" s="21"/>
      <c r="SCM31" s="21"/>
      <c r="SCN31" s="21"/>
      <c r="SCO31" s="21"/>
      <c r="SCP31" s="21"/>
      <c r="SCQ31" s="21"/>
      <c r="SCR31" s="21"/>
      <c r="SCS31" s="21"/>
      <c r="SCT31" s="21"/>
      <c r="SCU31" s="21"/>
      <c r="SCV31" s="21"/>
      <c r="SCW31" s="21"/>
      <c r="SCX31" s="21"/>
      <c r="SCY31" s="21"/>
      <c r="SCZ31" s="21"/>
      <c r="SDA31" s="21"/>
      <c r="SDB31" s="21"/>
      <c r="SDC31" s="21"/>
      <c r="SDD31" s="21"/>
      <c r="SDE31" s="21"/>
      <c r="SDF31" s="21"/>
      <c r="SDG31" s="21"/>
      <c r="SDH31" s="21"/>
      <c r="SDI31" s="21"/>
      <c r="SDJ31" s="21"/>
      <c r="SDK31" s="21"/>
      <c r="SDL31" s="21"/>
      <c r="SDM31" s="21"/>
      <c r="SDN31" s="21"/>
      <c r="SDO31" s="21"/>
      <c r="SDP31" s="21"/>
      <c r="SDQ31" s="21"/>
      <c r="SDR31" s="21"/>
      <c r="SDS31" s="21"/>
      <c r="SDT31" s="21"/>
      <c r="SDU31" s="21"/>
      <c r="SDV31" s="21"/>
      <c r="SDW31" s="21"/>
      <c r="SDX31" s="21"/>
      <c r="SDY31" s="21"/>
      <c r="SDZ31" s="21"/>
      <c r="SEA31" s="21"/>
      <c r="SEB31" s="21"/>
      <c r="SEC31" s="21"/>
      <c r="SED31" s="21"/>
      <c r="SEE31" s="21"/>
      <c r="SEF31" s="21"/>
      <c r="SEG31" s="21"/>
      <c r="SEH31" s="21"/>
      <c r="SEI31" s="21"/>
      <c r="SEJ31" s="21"/>
      <c r="SEK31" s="21"/>
      <c r="SEL31" s="21"/>
      <c r="SEM31" s="21"/>
      <c r="SEN31" s="21"/>
      <c r="SEO31" s="21"/>
      <c r="SEP31" s="21"/>
      <c r="SEQ31" s="21"/>
      <c r="SER31" s="21"/>
      <c r="SES31" s="21"/>
      <c r="SET31" s="21"/>
      <c r="SEU31" s="21"/>
      <c r="SEV31" s="21"/>
      <c r="SEW31" s="21"/>
      <c r="SEX31" s="21"/>
      <c r="SEY31" s="21"/>
      <c r="SEZ31" s="21"/>
      <c r="SFA31" s="21"/>
      <c r="SFB31" s="21"/>
      <c r="SFC31" s="21"/>
      <c r="SFD31" s="21"/>
      <c r="SFE31" s="21"/>
      <c r="SFF31" s="21"/>
      <c r="SFG31" s="21"/>
      <c r="SFH31" s="21"/>
      <c r="SFI31" s="21"/>
      <c r="SFJ31" s="21"/>
      <c r="SFK31" s="21"/>
      <c r="SFL31" s="21"/>
      <c r="SFM31" s="21"/>
      <c r="SFN31" s="21"/>
      <c r="SFO31" s="21"/>
      <c r="SFP31" s="21"/>
      <c r="SFQ31" s="21"/>
      <c r="SFR31" s="21"/>
      <c r="SFS31" s="21"/>
      <c r="SFT31" s="21"/>
      <c r="SFU31" s="21"/>
      <c r="SFV31" s="21"/>
      <c r="SFW31" s="21"/>
      <c r="SFX31" s="21"/>
      <c r="SFY31" s="21"/>
      <c r="SFZ31" s="21"/>
      <c r="SGA31" s="21"/>
      <c r="SGB31" s="21"/>
      <c r="SGC31" s="21"/>
      <c r="SGD31" s="21"/>
      <c r="SGE31" s="21"/>
      <c r="SGF31" s="21"/>
      <c r="SGG31" s="21"/>
      <c r="SGH31" s="21"/>
      <c r="SGI31" s="21"/>
      <c r="SGJ31" s="21"/>
      <c r="SGK31" s="21"/>
      <c r="SGL31" s="21"/>
      <c r="SGM31" s="21"/>
      <c r="SGN31" s="21"/>
      <c r="SGO31" s="21"/>
      <c r="SGP31" s="21"/>
      <c r="SGQ31" s="21"/>
      <c r="SGR31" s="21"/>
      <c r="SGS31" s="21"/>
      <c r="SGT31" s="21"/>
      <c r="SGU31" s="21"/>
      <c r="SGV31" s="21"/>
      <c r="SGW31" s="21"/>
      <c r="SGX31" s="21"/>
      <c r="SGY31" s="21"/>
      <c r="SGZ31" s="21"/>
      <c r="SHA31" s="21"/>
      <c r="SHB31" s="21"/>
      <c r="SHC31" s="21"/>
      <c r="SHD31" s="21"/>
      <c r="SHE31" s="21"/>
      <c r="SHF31" s="21"/>
      <c r="SHG31" s="21"/>
      <c r="SHH31" s="21"/>
      <c r="SHI31" s="21"/>
      <c r="SHJ31" s="21"/>
      <c r="SHK31" s="21"/>
      <c r="SHL31" s="21"/>
      <c r="SHM31" s="21"/>
      <c r="SHN31" s="21"/>
      <c r="SHO31" s="21"/>
      <c r="SHP31" s="21"/>
      <c r="SHQ31" s="21"/>
      <c r="SHR31" s="21"/>
      <c r="SHS31" s="21"/>
      <c r="SHT31" s="21"/>
      <c r="SHU31" s="21"/>
      <c r="SHV31" s="21"/>
      <c r="SHW31" s="21"/>
      <c r="SHX31" s="21"/>
      <c r="SHY31" s="21"/>
      <c r="SHZ31" s="21"/>
      <c r="SIA31" s="21"/>
      <c r="SIB31" s="21"/>
      <c r="SIC31" s="21"/>
      <c r="SID31" s="21"/>
      <c r="SIE31" s="21"/>
      <c r="SIF31" s="21"/>
      <c r="SIG31" s="21"/>
      <c r="SIH31" s="21"/>
      <c r="SII31" s="21"/>
      <c r="SIJ31" s="21"/>
      <c r="SIK31" s="21"/>
      <c r="SIL31" s="21"/>
      <c r="SIM31" s="21"/>
      <c r="SIN31" s="21"/>
      <c r="SIO31" s="21"/>
      <c r="SIP31" s="21"/>
      <c r="SIQ31" s="21"/>
      <c r="SIR31" s="21"/>
      <c r="SIS31" s="21"/>
      <c r="SIT31" s="21"/>
      <c r="SIU31" s="21"/>
      <c r="SIV31" s="21"/>
      <c r="SIW31" s="21"/>
      <c r="SIX31" s="21"/>
      <c r="SIY31" s="21"/>
      <c r="SIZ31" s="21"/>
      <c r="SJA31" s="21"/>
      <c r="SJB31" s="21"/>
      <c r="SJC31" s="21"/>
      <c r="SJD31" s="21"/>
      <c r="SJE31" s="21"/>
      <c r="SJF31" s="21"/>
      <c r="SJG31" s="21"/>
      <c r="SJH31" s="21"/>
      <c r="SJI31" s="21"/>
      <c r="SJJ31" s="21"/>
      <c r="SJK31" s="21"/>
      <c r="SJL31" s="21"/>
      <c r="SJM31" s="21"/>
      <c r="SJN31" s="21"/>
      <c r="SJO31" s="21"/>
      <c r="SJP31" s="21"/>
      <c r="SJQ31" s="21"/>
      <c r="SJR31" s="21"/>
      <c r="SJS31" s="21"/>
      <c r="SJT31" s="21"/>
      <c r="SJU31" s="21"/>
      <c r="SJV31" s="21"/>
      <c r="SJW31" s="21"/>
      <c r="SJX31" s="21"/>
      <c r="SJY31" s="21"/>
      <c r="SJZ31" s="21"/>
      <c r="SKA31" s="21"/>
      <c r="SKB31" s="21"/>
      <c r="SKC31" s="21"/>
      <c r="SKD31" s="21"/>
      <c r="SKE31" s="21"/>
      <c r="SKF31" s="21"/>
      <c r="SKG31" s="21"/>
      <c r="SKH31" s="21"/>
      <c r="SKI31" s="21"/>
      <c r="SKJ31" s="21"/>
      <c r="SKK31" s="21"/>
      <c r="SKL31" s="21"/>
      <c r="SKM31" s="21"/>
      <c r="SKN31" s="21"/>
      <c r="SKO31" s="21"/>
      <c r="SKP31" s="21"/>
      <c r="SKQ31" s="21"/>
      <c r="SKR31" s="21"/>
      <c r="SKS31" s="21"/>
      <c r="SKT31" s="21"/>
      <c r="SKU31" s="21"/>
      <c r="SKV31" s="21"/>
      <c r="SKW31" s="21"/>
      <c r="SKX31" s="21"/>
      <c r="SKY31" s="21"/>
      <c r="SKZ31" s="21"/>
      <c r="SLA31" s="21"/>
      <c r="SLB31" s="21"/>
      <c r="SLC31" s="21"/>
      <c r="SLD31" s="21"/>
      <c r="SLE31" s="21"/>
      <c r="SLF31" s="21"/>
      <c r="SLG31" s="21"/>
      <c r="SLH31" s="21"/>
      <c r="SLI31" s="21"/>
      <c r="SLJ31" s="21"/>
      <c r="SLK31" s="21"/>
      <c r="SLL31" s="21"/>
      <c r="SLM31" s="21"/>
      <c r="SLN31" s="21"/>
      <c r="SLO31" s="21"/>
      <c r="SLP31" s="21"/>
      <c r="SLQ31" s="21"/>
      <c r="SLR31" s="21"/>
      <c r="SLS31" s="21"/>
      <c r="SLT31" s="21"/>
      <c r="SLU31" s="21"/>
      <c r="SLV31" s="21"/>
      <c r="SLW31" s="21"/>
      <c r="SLX31" s="21"/>
      <c r="SLY31" s="21"/>
      <c r="SLZ31" s="21"/>
      <c r="SMA31" s="21"/>
      <c r="SMB31" s="21"/>
      <c r="SMC31" s="21"/>
      <c r="SMD31" s="21"/>
      <c r="SME31" s="21"/>
      <c r="SMF31" s="21"/>
      <c r="SMG31" s="21"/>
      <c r="SMH31" s="21"/>
      <c r="SMI31" s="21"/>
      <c r="SMJ31" s="21"/>
      <c r="SMK31" s="21"/>
      <c r="SML31" s="21"/>
      <c r="SMM31" s="21"/>
      <c r="SMN31" s="21"/>
      <c r="SMO31" s="21"/>
      <c r="SMP31" s="21"/>
      <c r="SMQ31" s="21"/>
      <c r="SMR31" s="21"/>
      <c r="SMS31" s="21"/>
      <c r="SMT31" s="21"/>
      <c r="SMU31" s="21"/>
      <c r="SMV31" s="21"/>
      <c r="SMW31" s="21"/>
      <c r="SMX31" s="21"/>
      <c r="SMY31" s="21"/>
      <c r="SMZ31" s="21"/>
      <c r="SNA31" s="21"/>
      <c r="SNB31" s="21"/>
      <c r="SNC31" s="21"/>
      <c r="SND31" s="21"/>
      <c r="SNE31" s="21"/>
      <c r="SNF31" s="21"/>
      <c r="SNG31" s="21"/>
      <c r="SNH31" s="21"/>
      <c r="SNI31" s="21"/>
      <c r="SNJ31" s="21"/>
      <c r="SNK31" s="21"/>
      <c r="SNL31" s="21"/>
      <c r="SNM31" s="21"/>
      <c r="SNN31" s="21"/>
      <c r="SNO31" s="21"/>
      <c r="SNP31" s="21"/>
      <c r="SNQ31" s="21"/>
      <c r="SNR31" s="21"/>
      <c r="SNS31" s="21"/>
      <c r="SNT31" s="21"/>
      <c r="SNU31" s="21"/>
      <c r="SNV31" s="21"/>
      <c r="SNW31" s="21"/>
      <c r="SNX31" s="21"/>
      <c r="SNY31" s="21"/>
      <c r="SNZ31" s="21"/>
      <c r="SOA31" s="21"/>
      <c r="SOB31" s="21"/>
      <c r="SOC31" s="21"/>
      <c r="SOD31" s="21"/>
      <c r="SOE31" s="21"/>
      <c r="SOF31" s="21"/>
      <c r="SOG31" s="21"/>
      <c r="SOH31" s="21"/>
      <c r="SOI31" s="21"/>
      <c r="SOJ31" s="21"/>
      <c r="SOK31" s="21"/>
      <c r="SOL31" s="21"/>
      <c r="SOM31" s="21"/>
      <c r="SON31" s="21"/>
      <c r="SOO31" s="21"/>
      <c r="SOP31" s="21"/>
      <c r="SOQ31" s="21"/>
      <c r="SOR31" s="21"/>
      <c r="SOS31" s="21"/>
      <c r="SOT31" s="21"/>
      <c r="SOU31" s="21"/>
      <c r="SOV31" s="21"/>
      <c r="SOW31" s="21"/>
      <c r="SOX31" s="21"/>
      <c r="SOY31" s="21"/>
      <c r="SOZ31" s="21"/>
      <c r="SPA31" s="21"/>
      <c r="SPB31" s="21"/>
      <c r="SPC31" s="21"/>
      <c r="SPD31" s="21"/>
      <c r="SPE31" s="21"/>
      <c r="SPF31" s="21"/>
      <c r="SPG31" s="21"/>
      <c r="SPH31" s="21"/>
      <c r="SPI31" s="21"/>
      <c r="SPJ31" s="21"/>
      <c r="SPK31" s="21"/>
      <c r="SPL31" s="21"/>
      <c r="SPM31" s="21"/>
      <c r="SPN31" s="21"/>
      <c r="SPO31" s="21"/>
      <c r="SPP31" s="21"/>
      <c r="SPQ31" s="21"/>
      <c r="SPR31" s="21"/>
      <c r="SPS31" s="21"/>
      <c r="SPT31" s="21"/>
      <c r="SPU31" s="21"/>
      <c r="SPV31" s="21"/>
      <c r="SPW31" s="21"/>
      <c r="SPX31" s="21"/>
      <c r="SPY31" s="21"/>
      <c r="SPZ31" s="21"/>
      <c r="SQA31" s="21"/>
      <c r="SQB31" s="21"/>
      <c r="SQC31" s="21"/>
      <c r="SQD31" s="21"/>
      <c r="SQE31" s="21"/>
      <c r="SQF31" s="21"/>
      <c r="SQG31" s="21"/>
      <c r="SQH31" s="21"/>
      <c r="SQI31" s="21"/>
      <c r="SQJ31" s="21"/>
      <c r="SQK31" s="21"/>
      <c r="SQL31" s="21"/>
      <c r="SQM31" s="21"/>
      <c r="SQN31" s="21"/>
      <c r="SQO31" s="21"/>
      <c r="SQP31" s="21"/>
      <c r="SQQ31" s="21"/>
      <c r="SQR31" s="21"/>
      <c r="SQS31" s="21"/>
      <c r="SQT31" s="21"/>
      <c r="SQU31" s="21"/>
      <c r="SQV31" s="21"/>
      <c r="SQW31" s="21"/>
      <c r="SQX31" s="21"/>
      <c r="SQY31" s="21"/>
      <c r="SQZ31" s="21"/>
      <c r="SRA31" s="21"/>
      <c r="SRB31" s="21"/>
      <c r="SRC31" s="21"/>
      <c r="SRD31" s="21"/>
      <c r="SRE31" s="21"/>
      <c r="SRF31" s="21"/>
      <c r="SRG31" s="21"/>
      <c r="SRH31" s="21"/>
      <c r="SRI31" s="21"/>
      <c r="SRJ31" s="21"/>
      <c r="SRK31" s="21"/>
      <c r="SRL31" s="21"/>
      <c r="SRM31" s="21"/>
      <c r="SRN31" s="21"/>
      <c r="SRO31" s="21"/>
      <c r="SRP31" s="21"/>
      <c r="SRQ31" s="21"/>
      <c r="SRR31" s="21"/>
      <c r="SRS31" s="21"/>
      <c r="SRT31" s="21"/>
      <c r="SRU31" s="21"/>
      <c r="SRV31" s="21"/>
      <c r="SRW31" s="21"/>
      <c r="SRX31" s="21"/>
      <c r="SRY31" s="21"/>
      <c r="SRZ31" s="21"/>
      <c r="SSA31" s="21"/>
      <c r="SSB31" s="21"/>
      <c r="SSC31" s="21"/>
      <c r="SSD31" s="21"/>
      <c r="SSE31" s="21"/>
      <c r="SSF31" s="21"/>
      <c r="SSG31" s="21"/>
      <c r="SSH31" s="21"/>
      <c r="SSI31" s="21"/>
      <c r="SSJ31" s="21"/>
      <c r="SSK31" s="21"/>
      <c r="SSL31" s="21"/>
      <c r="SSM31" s="21"/>
      <c r="SSN31" s="21"/>
      <c r="SSO31" s="21"/>
      <c r="SSP31" s="21"/>
      <c r="SSQ31" s="21"/>
      <c r="SSR31" s="21"/>
      <c r="SSS31" s="21"/>
      <c r="SST31" s="21"/>
      <c r="SSU31" s="21"/>
      <c r="SSV31" s="21"/>
      <c r="SSW31" s="21"/>
      <c r="SSX31" s="21"/>
      <c r="SSY31" s="21"/>
      <c r="SSZ31" s="21"/>
      <c r="STA31" s="21"/>
      <c r="STB31" s="21"/>
      <c r="STC31" s="21"/>
      <c r="STD31" s="21"/>
      <c r="STE31" s="21"/>
      <c r="STF31" s="21"/>
      <c r="STG31" s="21"/>
      <c r="STH31" s="21"/>
      <c r="STI31" s="21"/>
      <c r="STJ31" s="21"/>
      <c r="STK31" s="21"/>
      <c r="STL31" s="21"/>
      <c r="STM31" s="21"/>
      <c r="STN31" s="21"/>
      <c r="STO31" s="21"/>
      <c r="STP31" s="21"/>
      <c r="STQ31" s="21"/>
      <c r="STR31" s="21"/>
      <c r="STS31" s="21"/>
      <c r="STT31" s="21"/>
      <c r="STU31" s="21"/>
      <c r="STV31" s="21"/>
      <c r="STW31" s="21"/>
      <c r="STX31" s="21"/>
      <c r="STY31" s="21"/>
      <c r="STZ31" s="21"/>
      <c r="SUA31" s="21"/>
      <c r="SUB31" s="21"/>
      <c r="SUC31" s="21"/>
      <c r="SUD31" s="21"/>
      <c r="SUE31" s="21"/>
      <c r="SUF31" s="21"/>
      <c r="SUG31" s="21"/>
      <c r="SUH31" s="21"/>
      <c r="SUI31" s="21"/>
      <c r="SUJ31" s="21"/>
      <c r="SUK31" s="21"/>
      <c r="SUL31" s="21"/>
      <c r="SUM31" s="21"/>
      <c r="SUN31" s="21"/>
      <c r="SUO31" s="21"/>
      <c r="SUP31" s="21"/>
      <c r="SUQ31" s="21"/>
      <c r="SUR31" s="21"/>
      <c r="SUS31" s="21"/>
      <c r="SUT31" s="21"/>
      <c r="SUU31" s="21"/>
      <c r="SUV31" s="21"/>
      <c r="SUW31" s="21"/>
      <c r="SUX31" s="21"/>
      <c r="SUY31" s="21"/>
      <c r="SUZ31" s="21"/>
      <c r="SVA31" s="21"/>
      <c r="SVB31" s="21"/>
      <c r="SVC31" s="21"/>
      <c r="SVD31" s="21"/>
      <c r="SVE31" s="21"/>
      <c r="SVF31" s="21"/>
      <c r="SVG31" s="21"/>
      <c r="SVH31" s="21"/>
      <c r="SVI31" s="21"/>
      <c r="SVJ31" s="21"/>
      <c r="SVK31" s="21"/>
      <c r="SVL31" s="21"/>
      <c r="SVM31" s="21"/>
      <c r="SVN31" s="21"/>
      <c r="SVO31" s="21"/>
      <c r="SVP31" s="21"/>
      <c r="SVQ31" s="21"/>
      <c r="SVR31" s="21"/>
      <c r="SVS31" s="21"/>
      <c r="SVT31" s="21"/>
      <c r="SVU31" s="21"/>
      <c r="SVV31" s="21"/>
      <c r="SVW31" s="21"/>
      <c r="SVX31" s="21"/>
      <c r="SVY31" s="21"/>
      <c r="SVZ31" s="21"/>
      <c r="SWA31" s="21"/>
      <c r="SWB31" s="21"/>
      <c r="SWC31" s="21"/>
      <c r="SWD31" s="21"/>
      <c r="SWE31" s="21"/>
      <c r="SWF31" s="21"/>
      <c r="SWG31" s="21"/>
      <c r="SWH31" s="21"/>
      <c r="SWI31" s="21"/>
      <c r="SWJ31" s="21"/>
      <c r="SWK31" s="21"/>
      <c r="SWL31" s="21"/>
      <c r="SWM31" s="21"/>
      <c r="SWN31" s="21"/>
      <c r="SWO31" s="21"/>
      <c r="SWP31" s="21"/>
      <c r="SWQ31" s="21"/>
      <c r="SWR31" s="21"/>
      <c r="SWS31" s="21"/>
      <c r="SWT31" s="21"/>
      <c r="SWU31" s="21"/>
      <c r="SWV31" s="21"/>
      <c r="SWW31" s="21"/>
      <c r="SWX31" s="21"/>
      <c r="SWY31" s="21"/>
      <c r="SWZ31" s="21"/>
      <c r="SXA31" s="21"/>
      <c r="SXB31" s="21"/>
      <c r="SXC31" s="21"/>
      <c r="SXD31" s="21"/>
      <c r="SXE31" s="21"/>
      <c r="SXF31" s="21"/>
      <c r="SXG31" s="21"/>
      <c r="SXH31" s="21"/>
      <c r="SXI31" s="21"/>
      <c r="SXJ31" s="21"/>
      <c r="SXK31" s="21"/>
      <c r="SXL31" s="21"/>
      <c r="SXM31" s="21"/>
      <c r="SXN31" s="21"/>
      <c r="SXO31" s="21"/>
      <c r="SXP31" s="21"/>
      <c r="SXQ31" s="21"/>
      <c r="SXR31" s="21"/>
      <c r="SXS31" s="21"/>
      <c r="SXT31" s="21"/>
      <c r="SXU31" s="21"/>
      <c r="SXV31" s="21"/>
      <c r="SXW31" s="21"/>
      <c r="SXX31" s="21"/>
      <c r="SXY31" s="21"/>
      <c r="SXZ31" s="21"/>
      <c r="SYA31" s="21"/>
      <c r="SYB31" s="21"/>
      <c r="SYC31" s="21"/>
      <c r="SYD31" s="21"/>
      <c r="SYE31" s="21"/>
      <c r="SYF31" s="21"/>
      <c r="SYG31" s="21"/>
      <c r="SYH31" s="21"/>
      <c r="SYI31" s="21"/>
      <c r="SYJ31" s="21"/>
      <c r="SYK31" s="21"/>
      <c r="SYL31" s="21"/>
      <c r="SYM31" s="21"/>
      <c r="SYN31" s="21"/>
      <c r="SYO31" s="21"/>
      <c r="SYP31" s="21"/>
      <c r="SYQ31" s="21"/>
      <c r="SYR31" s="21"/>
      <c r="SYS31" s="21"/>
      <c r="SYT31" s="21"/>
      <c r="SYU31" s="21"/>
      <c r="SYV31" s="21"/>
      <c r="SYW31" s="21"/>
      <c r="SYX31" s="21"/>
      <c r="SYY31" s="21"/>
      <c r="SYZ31" s="21"/>
      <c r="SZA31" s="21"/>
      <c r="SZB31" s="21"/>
      <c r="SZC31" s="21"/>
      <c r="SZD31" s="21"/>
      <c r="SZE31" s="21"/>
      <c r="SZF31" s="21"/>
      <c r="SZG31" s="21"/>
      <c r="SZH31" s="21"/>
      <c r="SZI31" s="21"/>
      <c r="SZJ31" s="21"/>
      <c r="SZK31" s="21"/>
      <c r="SZL31" s="21"/>
      <c r="SZM31" s="21"/>
      <c r="SZN31" s="21"/>
      <c r="SZO31" s="21"/>
      <c r="SZP31" s="21"/>
      <c r="SZQ31" s="21"/>
      <c r="SZR31" s="21"/>
      <c r="SZS31" s="21"/>
      <c r="SZT31" s="21"/>
      <c r="SZU31" s="21"/>
      <c r="SZV31" s="21"/>
      <c r="SZW31" s="21"/>
      <c r="SZX31" s="21"/>
      <c r="SZY31" s="21"/>
      <c r="SZZ31" s="21"/>
      <c r="TAA31" s="21"/>
      <c r="TAB31" s="21"/>
      <c r="TAC31" s="21"/>
      <c r="TAD31" s="21"/>
      <c r="TAE31" s="21"/>
      <c r="TAF31" s="21"/>
      <c r="TAG31" s="21"/>
      <c r="TAH31" s="21"/>
      <c r="TAI31" s="21"/>
      <c r="TAJ31" s="21"/>
      <c r="TAK31" s="21"/>
      <c r="TAL31" s="21"/>
      <c r="TAM31" s="21"/>
      <c r="TAN31" s="21"/>
      <c r="TAO31" s="21"/>
      <c r="TAP31" s="21"/>
      <c r="TAQ31" s="21"/>
      <c r="TAR31" s="21"/>
      <c r="TAS31" s="21"/>
      <c r="TAT31" s="21"/>
      <c r="TAU31" s="21"/>
      <c r="TAV31" s="21"/>
      <c r="TAW31" s="21"/>
      <c r="TAX31" s="21"/>
      <c r="TAY31" s="21"/>
      <c r="TAZ31" s="21"/>
      <c r="TBA31" s="21"/>
      <c r="TBB31" s="21"/>
      <c r="TBC31" s="21"/>
      <c r="TBD31" s="21"/>
      <c r="TBE31" s="21"/>
      <c r="TBF31" s="21"/>
      <c r="TBG31" s="21"/>
      <c r="TBH31" s="21"/>
      <c r="TBI31" s="21"/>
      <c r="TBJ31" s="21"/>
      <c r="TBK31" s="21"/>
      <c r="TBL31" s="21"/>
      <c r="TBM31" s="21"/>
      <c r="TBN31" s="21"/>
      <c r="TBO31" s="21"/>
      <c r="TBP31" s="21"/>
      <c r="TBQ31" s="21"/>
      <c r="TBR31" s="21"/>
      <c r="TBS31" s="21"/>
      <c r="TBT31" s="21"/>
      <c r="TBU31" s="21"/>
      <c r="TBV31" s="21"/>
      <c r="TBW31" s="21"/>
      <c r="TBX31" s="21"/>
      <c r="TBY31" s="21"/>
      <c r="TBZ31" s="21"/>
      <c r="TCA31" s="21"/>
      <c r="TCB31" s="21"/>
      <c r="TCC31" s="21"/>
      <c r="TCD31" s="21"/>
      <c r="TCE31" s="21"/>
      <c r="TCF31" s="21"/>
      <c r="TCG31" s="21"/>
      <c r="TCH31" s="21"/>
      <c r="TCI31" s="21"/>
      <c r="TCJ31" s="21"/>
      <c r="TCK31" s="21"/>
      <c r="TCL31" s="21"/>
      <c r="TCM31" s="21"/>
      <c r="TCN31" s="21"/>
      <c r="TCO31" s="21"/>
      <c r="TCP31" s="21"/>
      <c r="TCQ31" s="21"/>
      <c r="TCR31" s="21"/>
      <c r="TCS31" s="21"/>
      <c r="TCT31" s="21"/>
      <c r="TCU31" s="21"/>
      <c r="TCV31" s="21"/>
      <c r="TCW31" s="21"/>
      <c r="TCX31" s="21"/>
      <c r="TCY31" s="21"/>
      <c r="TCZ31" s="21"/>
      <c r="TDA31" s="21"/>
      <c r="TDB31" s="21"/>
      <c r="TDC31" s="21"/>
      <c r="TDD31" s="21"/>
      <c r="TDE31" s="21"/>
      <c r="TDF31" s="21"/>
      <c r="TDG31" s="21"/>
      <c r="TDH31" s="21"/>
      <c r="TDI31" s="21"/>
      <c r="TDJ31" s="21"/>
      <c r="TDK31" s="21"/>
      <c r="TDL31" s="21"/>
      <c r="TDM31" s="21"/>
      <c r="TDN31" s="21"/>
      <c r="TDO31" s="21"/>
      <c r="TDP31" s="21"/>
      <c r="TDQ31" s="21"/>
      <c r="TDR31" s="21"/>
      <c r="TDS31" s="21"/>
      <c r="TDT31" s="21"/>
      <c r="TDU31" s="21"/>
      <c r="TDV31" s="21"/>
      <c r="TDW31" s="21"/>
      <c r="TDX31" s="21"/>
      <c r="TDY31" s="21"/>
      <c r="TDZ31" s="21"/>
      <c r="TEA31" s="21"/>
      <c r="TEB31" s="21"/>
      <c r="TEC31" s="21"/>
      <c r="TED31" s="21"/>
      <c r="TEE31" s="21"/>
      <c r="TEF31" s="21"/>
      <c r="TEG31" s="21"/>
      <c r="TEH31" s="21"/>
      <c r="TEI31" s="21"/>
      <c r="TEJ31" s="21"/>
      <c r="TEK31" s="21"/>
      <c r="TEL31" s="21"/>
      <c r="TEM31" s="21"/>
      <c r="TEN31" s="21"/>
      <c r="TEO31" s="21"/>
      <c r="TEP31" s="21"/>
      <c r="TEQ31" s="21"/>
      <c r="TER31" s="21"/>
      <c r="TES31" s="21"/>
      <c r="TET31" s="21"/>
      <c r="TEU31" s="21"/>
      <c r="TEV31" s="21"/>
      <c r="TEW31" s="21"/>
      <c r="TEX31" s="21"/>
      <c r="TEY31" s="21"/>
      <c r="TEZ31" s="21"/>
      <c r="TFA31" s="21"/>
      <c r="TFB31" s="21"/>
      <c r="TFC31" s="21"/>
      <c r="TFD31" s="21"/>
      <c r="TFE31" s="21"/>
      <c r="TFF31" s="21"/>
      <c r="TFG31" s="21"/>
      <c r="TFH31" s="21"/>
      <c r="TFI31" s="21"/>
      <c r="TFJ31" s="21"/>
      <c r="TFK31" s="21"/>
      <c r="TFL31" s="21"/>
      <c r="TFM31" s="21"/>
      <c r="TFN31" s="21"/>
      <c r="TFO31" s="21"/>
      <c r="TFP31" s="21"/>
      <c r="TFQ31" s="21"/>
      <c r="TFR31" s="21"/>
      <c r="TFS31" s="21"/>
      <c r="TFT31" s="21"/>
      <c r="TFU31" s="21"/>
      <c r="TFV31" s="21"/>
      <c r="TFW31" s="21"/>
      <c r="TFX31" s="21"/>
      <c r="TFY31" s="21"/>
      <c r="TFZ31" s="21"/>
      <c r="TGA31" s="21"/>
      <c r="TGB31" s="21"/>
      <c r="TGC31" s="21"/>
      <c r="TGD31" s="21"/>
      <c r="TGE31" s="21"/>
      <c r="TGF31" s="21"/>
      <c r="TGG31" s="21"/>
      <c r="TGH31" s="21"/>
      <c r="TGI31" s="21"/>
      <c r="TGJ31" s="21"/>
      <c r="TGK31" s="21"/>
      <c r="TGL31" s="21"/>
      <c r="TGM31" s="21"/>
      <c r="TGN31" s="21"/>
      <c r="TGO31" s="21"/>
      <c r="TGP31" s="21"/>
      <c r="TGQ31" s="21"/>
      <c r="TGR31" s="21"/>
      <c r="TGS31" s="21"/>
      <c r="TGT31" s="21"/>
      <c r="TGU31" s="21"/>
      <c r="TGV31" s="21"/>
      <c r="TGW31" s="21"/>
      <c r="TGX31" s="21"/>
      <c r="TGY31" s="21"/>
      <c r="TGZ31" s="21"/>
      <c r="THA31" s="21"/>
      <c r="THB31" s="21"/>
      <c r="THC31" s="21"/>
      <c r="THD31" s="21"/>
      <c r="THE31" s="21"/>
      <c r="THF31" s="21"/>
      <c r="THG31" s="21"/>
      <c r="THH31" s="21"/>
      <c r="THI31" s="21"/>
      <c r="THJ31" s="21"/>
      <c r="THK31" s="21"/>
      <c r="THL31" s="21"/>
      <c r="THM31" s="21"/>
      <c r="THN31" s="21"/>
      <c r="THO31" s="21"/>
      <c r="THP31" s="21"/>
      <c r="THQ31" s="21"/>
      <c r="THR31" s="21"/>
      <c r="THS31" s="21"/>
      <c r="THT31" s="21"/>
      <c r="THU31" s="21"/>
      <c r="THV31" s="21"/>
      <c r="THW31" s="21"/>
      <c r="THX31" s="21"/>
      <c r="THY31" s="21"/>
      <c r="THZ31" s="21"/>
      <c r="TIA31" s="21"/>
      <c r="TIB31" s="21"/>
      <c r="TIC31" s="21"/>
      <c r="TID31" s="21"/>
      <c r="TIE31" s="21"/>
      <c r="TIF31" s="21"/>
      <c r="TIG31" s="21"/>
      <c r="TIH31" s="21"/>
      <c r="TII31" s="21"/>
      <c r="TIJ31" s="21"/>
      <c r="TIK31" s="21"/>
      <c r="TIL31" s="21"/>
      <c r="TIM31" s="21"/>
      <c r="TIN31" s="21"/>
      <c r="TIO31" s="21"/>
      <c r="TIP31" s="21"/>
      <c r="TIQ31" s="21"/>
      <c r="TIR31" s="21"/>
      <c r="TIS31" s="21"/>
      <c r="TIT31" s="21"/>
      <c r="TIU31" s="21"/>
      <c r="TIV31" s="21"/>
      <c r="TIW31" s="21"/>
      <c r="TIX31" s="21"/>
      <c r="TIY31" s="21"/>
      <c r="TIZ31" s="21"/>
      <c r="TJA31" s="21"/>
      <c r="TJB31" s="21"/>
      <c r="TJC31" s="21"/>
      <c r="TJD31" s="21"/>
      <c r="TJE31" s="21"/>
      <c r="TJF31" s="21"/>
      <c r="TJG31" s="21"/>
      <c r="TJH31" s="21"/>
      <c r="TJI31" s="21"/>
      <c r="TJJ31" s="21"/>
      <c r="TJK31" s="21"/>
      <c r="TJL31" s="21"/>
      <c r="TJM31" s="21"/>
      <c r="TJN31" s="21"/>
      <c r="TJO31" s="21"/>
      <c r="TJP31" s="21"/>
      <c r="TJQ31" s="21"/>
      <c r="TJR31" s="21"/>
      <c r="TJS31" s="21"/>
      <c r="TJT31" s="21"/>
      <c r="TJU31" s="21"/>
      <c r="TJV31" s="21"/>
      <c r="TJW31" s="21"/>
      <c r="TJX31" s="21"/>
      <c r="TJY31" s="21"/>
      <c r="TJZ31" s="21"/>
      <c r="TKA31" s="21"/>
      <c r="TKB31" s="21"/>
      <c r="TKC31" s="21"/>
      <c r="TKD31" s="21"/>
      <c r="TKE31" s="21"/>
      <c r="TKF31" s="21"/>
      <c r="TKG31" s="21"/>
      <c r="TKH31" s="21"/>
      <c r="TKI31" s="21"/>
      <c r="TKJ31" s="21"/>
      <c r="TKK31" s="21"/>
      <c r="TKL31" s="21"/>
      <c r="TKM31" s="21"/>
      <c r="TKN31" s="21"/>
      <c r="TKO31" s="21"/>
      <c r="TKP31" s="21"/>
      <c r="TKQ31" s="21"/>
      <c r="TKR31" s="21"/>
      <c r="TKS31" s="21"/>
      <c r="TKT31" s="21"/>
      <c r="TKU31" s="21"/>
      <c r="TKV31" s="21"/>
      <c r="TKW31" s="21"/>
      <c r="TKX31" s="21"/>
      <c r="TKY31" s="21"/>
      <c r="TKZ31" s="21"/>
      <c r="TLA31" s="21"/>
      <c r="TLB31" s="21"/>
      <c r="TLC31" s="21"/>
      <c r="TLD31" s="21"/>
      <c r="TLE31" s="21"/>
      <c r="TLF31" s="21"/>
      <c r="TLG31" s="21"/>
      <c r="TLH31" s="21"/>
      <c r="TLI31" s="21"/>
      <c r="TLJ31" s="21"/>
      <c r="TLK31" s="21"/>
      <c r="TLL31" s="21"/>
      <c r="TLM31" s="21"/>
      <c r="TLN31" s="21"/>
      <c r="TLO31" s="21"/>
      <c r="TLP31" s="21"/>
      <c r="TLQ31" s="21"/>
      <c r="TLR31" s="21"/>
      <c r="TLS31" s="21"/>
      <c r="TLT31" s="21"/>
      <c r="TLU31" s="21"/>
      <c r="TLV31" s="21"/>
      <c r="TLW31" s="21"/>
      <c r="TLX31" s="21"/>
      <c r="TLY31" s="21"/>
      <c r="TLZ31" s="21"/>
      <c r="TMA31" s="21"/>
      <c r="TMB31" s="21"/>
      <c r="TMC31" s="21"/>
      <c r="TMD31" s="21"/>
      <c r="TME31" s="21"/>
      <c r="TMF31" s="21"/>
      <c r="TMG31" s="21"/>
      <c r="TMH31" s="21"/>
      <c r="TMI31" s="21"/>
      <c r="TMJ31" s="21"/>
      <c r="TMK31" s="21"/>
      <c r="TML31" s="21"/>
      <c r="TMM31" s="21"/>
      <c r="TMN31" s="21"/>
      <c r="TMO31" s="21"/>
      <c r="TMP31" s="21"/>
      <c r="TMQ31" s="21"/>
      <c r="TMR31" s="21"/>
      <c r="TMS31" s="21"/>
      <c r="TMT31" s="21"/>
      <c r="TMU31" s="21"/>
      <c r="TMV31" s="21"/>
      <c r="TMW31" s="21"/>
      <c r="TMX31" s="21"/>
      <c r="TMY31" s="21"/>
      <c r="TMZ31" s="21"/>
      <c r="TNA31" s="21"/>
      <c r="TNB31" s="21"/>
      <c r="TNC31" s="21"/>
      <c r="TND31" s="21"/>
      <c r="TNE31" s="21"/>
      <c r="TNF31" s="21"/>
      <c r="TNG31" s="21"/>
      <c r="TNH31" s="21"/>
      <c r="TNI31" s="21"/>
      <c r="TNJ31" s="21"/>
      <c r="TNK31" s="21"/>
      <c r="TNL31" s="21"/>
      <c r="TNM31" s="21"/>
      <c r="TNN31" s="21"/>
      <c r="TNO31" s="21"/>
      <c r="TNP31" s="21"/>
      <c r="TNQ31" s="21"/>
      <c r="TNR31" s="21"/>
      <c r="TNS31" s="21"/>
      <c r="TNT31" s="21"/>
      <c r="TNU31" s="21"/>
      <c r="TNV31" s="21"/>
      <c r="TNW31" s="21"/>
      <c r="TNX31" s="21"/>
      <c r="TNY31" s="21"/>
      <c r="TNZ31" s="21"/>
      <c r="TOA31" s="21"/>
      <c r="TOB31" s="21"/>
      <c r="TOC31" s="21"/>
      <c r="TOD31" s="21"/>
      <c r="TOE31" s="21"/>
      <c r="TOF31" s="21"/>
      <c r="TOG31" s="21"/>
      <c r="TOH31" s="21"/>
      <c r="TOI31" s="21"/>
      <c r="TOJ31" s="21"/>
      <c r="TOK31" s="21"/>
      <c r="TOL31" s="21"/>
      <c r="TOM31" s="21"/>
      <c r="TON31" s="21"/>
      <c r="TOO31" s="21"/>
      <c r="TOP31" s="21"/>
      <c r="TOQ31" s="21"/>
      <c r="TOR31" s="21"/>
      <c r="TOS31" s="21"/>
      <c r="TOT31" s="21"/>
      <c r="TOU31" s="21"/>
      <c r="TOV31" s="21"/>
      <c r="TOW31" s="21"/>
      <c r="TOX31" s="21"/>
      <c r="TOY31" s="21"/>
      <c r="TOZ31" s="21"/>
      <c r="TPA31" s="21"/>
      <c r="TPB31" s="21"/>
      <c r="TPC31" s="21"/>
      <c r="TPD31" s="21"/>
      <c r="TPE31" s="21"/>
      <c r="TPF31" s="21"/>
      <c r="TPG31" s="21"/>
      <c r="TPH31" s="21"/>
      <c r="TPI31" s="21"/>
      <c r="TPJ31" s="21"/>
      <c r="TPK31" s="21"/>
      <c r="TPL31" s="21"/>
      <c r="TPM31" s="21"/>
      <c r="TPN31" s="21"/>
      <c r="TPO31" s="21"/>
      <c r="TPP31" s="21"/>
      <c r="TPQ31" s="21"/>
      <c r="TPR31" s="21"/>
      <c r="TPS31" s="21"/>
      <c r="TPT31" s="21"/>
      <c r="TPU31" s="21"/>
      <c r="TPV31" s="21"/>
      <c r="TPW31" s="21"/>
      <c r="TPX31" s="21"/>
      <c r="TPY31" s="21"/>
      <c r="TPZ31" s="21"/>
      <c r="TQA31" s="21"/>
      <c r="TQB31" s="21"/>
      <c r="TQC31" s="21"/>
      <c r="TQD31" s="21"/>
      <c r="TQE31" s="21"/>
      <c r="TQF31" s="21"/>
      <c r="TQG31" s="21"/>
      <c r="TQH31" s="21"/>
      <c r="TQI31" s="21"/>
      <c r="TQJ31" s="21"/>
      <c r="TQK31" s="21"/>
      <c r="TQL31" s="21"/>
      <c r="TQM31" s="21"/>
      <c r="TQN31" s="21"/>
      <c r="TQO31" s="21"/>
      <c r="TQP31" s="21"/>
      <c r="TQQ31" s="21"/>
      <c r="TQR31" s="21"/>
      <c r="TQS31" s="21"/>
      <c r="TQT31" s="21"/>
      <c r="TQU31" s="21"/>
      <c r="TQV31" s="21"/>
      <c r="TQW31" s="21"/>
      <c r="TQX31" s="21"/>
      <c r="TQY31" s="21"/>
      <c r="TQZ31" s="21"/>
      <c r="TRA31" s="21"/>
      <c r="TRB31" s="21"/>
      <c r="TRC31" s="21"/>
      <c r="TRD31" s="21"/>
      <c r="TRE31" s="21"/>
      <c r="TRF31" s="21"/>
      <c r="TRG31" s="21"/>
      <c r="TRH31" s="21"/>
      <c r="TRI31" s="21"/>
      <c r="TRJ31" s="21"/>
      <c r="TRK31" s="21"/>
      <c r="TRL31" s="21"/>
      <c r="TRM31" s="21"/>
      <c r="TRN31" s="21"/>
      <c r="TRO31" s="21"/>
      <c r="TRP31" s="21"/>
      <c r="TRQ31" s="21"/>
      <c r="TRR31" s="21"/>
      <c r="TRS31" s="21"/>
      <c r="TRT31" s="21"/>
      <c r="TRU31" s="21"/>
      <c r="TRV31" s="21"/>
      <c r="TRW31" s="21"/>
      <c r="TRX31" s="21"/>
      <c r="TRY31" s="21"/>
      <c r="TRZ31" s="21"/>
      <c r="TSA31" s="21"/>
      <c r="TSB31" s="21"/>
      <c r="TSC31" s="21"/>
      <c r="TSD31" s="21"/>
      <c r="TSE31" s="21"/>
      <c r="TSF31" s="21"/>
      <c r="TSG31" s="21"/>
      <c r="TSH31" s="21"/>
      <c r="TSI31" s="21"/>
      <c r="TSJ31" s="21"/>
      <c r="TSK31" s="21"/>
      <c r="TSL31" s="21"/>
      <c r="TSM31" s="21"/>
      <c r="TSN31" s="21"/>
      <c r="TSO31" s="21"/>
      <c r="TSP31" s="21"/>
      <c r="TSQ31" s="21"/>
      <c r="TSR31" s="21"/>
      <c r="TSS31" s="21"/>
      <c r="TST31" s="21"/>
      <c r="TSU31" s="21"/>
      <c r="TSV31" s="21"/>
      <c r="TSW31" s="21"/>
      <c r="TSX31" s="21"/>
      <c r="TSY31" s="21"/>
      <c r="TSZ31" s="21"/>
      <c r="TTA31" s="21"/>
      <c r="TTB31" s="21"/>
      <c r="TTC31" s="21"/>
      <c r="TTD31" s="21"/>
      <c r="TTE31" s="21"/>
      <c r="TTF31" s="21"/>
      <c r="TTG31" s="21"/>
      <c r="TTH31" s="21"/>
      <c r="TTI31" s="21"/>
      <c r="TTJ31" s="21"/>
      <c r="TTK31" s="21"/>
      <c r="TTL31" s="21"/>
      <c r="TTM31" s="21"/>
      <c r="TTN31" s="21"/>
      <c r="TTO31" s="21"/>
      <c r="TTP31" s="21"/>
      <c r="TTQ31" s="21"/>
      <c r="TTR31" s="21"/>
      <c r="TTS31" s="21"/>
      <c r="TTT31" s="21"/>
      <c r="TTU31" s="21"/>
      <c r="TTV31" s="21"/>
      <c r="TTW31" s="21"/>
      <c r="TTX31" s="21"/>
      <c r="TTY31" s="21"/>
      <c r="TTZ31" s="21"/>
      <c r="TUA31" s="21"/>
      <c r="TUB31" s="21"/>
      <c r="TUC31" s="21"/>
      <c r="TUD31" s="21"/>
      <c r="TUE31" s="21"/>
      <c r="TUF31" s="21"/>
      <c r="TUG31" s="21"/>
      <c r="TUH31" s="21"/>
      <c r="TUI31" s="21"/>
      <c r="TUJ31" s="21"/>
      <c r="TUK31" s="21"/>
      <c r="TUL31" s="21"/>
      <c r="TUM31" s="21"/>
      <c r="TUN31" s="21"/>
      <c r="TUO31" s="21"/>
      <c r="TUP31" s="21"/>
      <c r="TUQ31" s="21"/>
      <c r="TUR31" s="21"/>
      <c r="TUS31" s="21"/>
      <c r="TUT31" s="21"/>
      <c r="TUU31" s="21"/>
      <c r="TUV31" s="21"/>
      <c r="TUW31" s="21"/>
      <c r="TUX31" s="21"/>
      <c r="TUY31" s="21"/>
      <c r="TUZ31" s="21"/>
      <c r="TVA31" s="21"/>
      <c r="TVB31" s="21"/>
      <c r="TVC31" s="21"/>
      <c r="TVD31" s="21"/>
      <c r="TVE31" s="21"/>
      <c r="TVF31" s="21"/>
      <c r="TVG31" s="21"/>
      <c r="TVH31" s="21"/>
      <c r="TVI31" s="21"/>
      <c r="TVJ31" s="21"/>
      <c r="TVK31" s="21"/>
      <c r="TVL31" s="21"/>
      <c r="TVM31" s="21"/>
      <c r="TVN31" s="21"/>
      <c r="TVO31" s="21"/>
      <c r="TVP31" s="21"/>
      <c r="TVQ31" s="21"/>
      <c r="TVR31" s="21"/>
      <c r="TVS31" s="21"/>
      <c r="TVT31" s="21"/>
      <c r="TVU31" s="21"/>
      <c r="TVV31" s="21"/>
      <c r="TVW31" s="21"/>
      <c r="TVX31" s="21"/>
      <c r="TVY31" s="21"/>
      <c r="TVZ31" s="21"/>
      <c r="TWA31" s="21"/>
      <c r="TWB31" s="21"/>
      <c r="TWC31" s="21"/>
      <c r="TWD31" s="21"/>
      <c r="TWE31" s="21"/>
      <c r="TWF31" s="21"/>
      <c r="TWG31" s="21"/>
      <c r="TWH31" s="21"/>
      <c r="TWI31" s="21"/>
      <c r="TWJ31" s="21"/>
      <c r="TWK31" s="21"/>
      <c r="TWL31" s="21"/>
      <c r="TWM31" s="21"/>
      <c r="TWN31" s="21"/>
      <c r="TWO31" s="21"/>
      <c r="TWP31" s="21"/>
      <c r="TWQ31" s="21"/>
      <c r="TWR31" s="21"/>
      <c r="TWS31" s="21"/>
      <c r="TWT31" s="21"/>
      <c r="TWU31" s="21"/>
      <c r="TWV31" s="21"/>
      <c r="TWW31" s="21"/>
      <c r="TWX31" s="21"/>
      <c r="TWY31" s="21"/>
      <c r="TWZ31" s="21"/>
      <c r="TXA31" s="21"/>
      <c r="TXB31" s="21"/>
      <c r="TXC31" s="21"/>
      <c r="TXD31" s="21"/>
      <c r="TXE31" s="21"/>
      <c r="TXF31" s="21"/>
      <c r="TXG31" s="21"/>
      <c r="TXH31" s="21"/>
      <c r="TXI31" s="21"/>
      <c r="TXJ31" s="21"/>
      <c r="TXK31" s="21"/>
      <c r="TXL31" s="21"/>
      <c r="TXM31" s="21"/>
      <c r="TXN31" s="21"/>
      <c r="TXO31" s="21"/>
      <c r="TXP31" s="21"/>
      <c r="TXQ31" s="21"/>
      <c r="TXR31" s="21"/>
      <c r="TXS31" s="21"/>
      <c r="TXT31" s="21"/>
      <c r="TXU31" s="21"/>
      <c r="TXV31" s="21"/>
      <c r="TXW31" s="21"/>
      <c r="TXX31" s="21"/>
      <c r="TXY31" s="21"/>
      <c r="TXZ31" s="21"/>
      <c r="TYA31" s="21"/>
      <c r="TYB31" s="21"/>
      <c r="TYC31" s="21"/>
      <c r="TYD31" s="21"/>
      <c r="TYE31" s="21"/>
      <c r="TYF31" s="21"/>
      <c r="TYG31" s="21"/>
      <c r="TYH31" s="21"/>
      <c r="TYI31" s="21"/>
      <c r="TYJ31" s="21"/>
      <c r="TYK31" s="21"/>
      <c r="TYL31" s="21"/>
      <c r="TYM31" s="21"/>
      <c r="TYN31" s="21"/>
      <c r="TYO31" s="21"/>
      <c r="TYP31" s="21"/>
      <c r="TYQ31" s="21"/>
      <c r="TYR31" s="21"/>
      <c r="TYS31" s="21"/>
      <c r="TYT31" s="21"/>
      <c r="TYU31" s="21"/>
      <c r="TYV31" s="21"/>
      <c r="TYW31" s="21"/>
      <c r="TYX31" s="21"/>
      <c r="TYY31" s="21"/>
      <c r="TYZ31" s="21"/>
      <c r="TZA31" s="21"/>
      <c r="TZB31" s="21"/>
      <c r="TZC31" s="21"/>
      <c r="TZD31" s="21"/>
      <c r="TZE31" s="21"/>
      <c r="TZF31" s="21"/>
      <c r="TZG31" s="21"/>
      <c r="TZH31" s="21"/>
      <c r="TZI31" s="21"/>
      <c r="TZJ31" s="21"/>
      <c r="TZK31" s="21"/>
      <c r="TZL31" s="21"/>
      <c r="TZM31" s="21"/>
      <c r="TZN31" s="21"/>
      <c r="TZO31" s="21"/>
      <c r="TZP31" s="21"/>
      <c r="TZQ31" s="21"/>
      <c r="TZR31" s="21"/>
      <c r="TZS31" s="21"/>
      <c r="TZT31" s="21"/>
      <c r="TZU31" s="21"/>
      <c r="TZV31" s="21"/>
      <c r="TZW31" s="21"/>
      <c r="TZX31" s="21"/>
      <c r="TZY31" s="21"/>
      <c r="TZZ31" s="21"/>
      <c r="UAA31" s="21"/>
      <c r="UAB31" s="21"/>
      <c r="UAC31" s="21"/>
      <c r="UAD31" s="21"/>
      <c r="UAE31" s="21"/>
      <c r="UAF31" s="21"/>
      <c r="UAG31" s="21"/>
      <c r="UAH31" s="21"/>
      <c r="UAI31" s="21"/>
      <c r="UAJ31" s="21"/>
      <c r="UAK31" s="21"/>
      <c r="UAL31" s="21"/>
      <c r="UAM31" s="21"/>
      <c r="UAN31" s="21"/>
      <c r="UAO31" s="21"/>
      <c r="UAP31" s="21"/>
      <c r="UAQ31" s="21"/>
      <c r="UAR31" s="21"/>
      <c r="UAS31" s="21"/>
      <c r="UAT31" s="21"/>
      <c r="UAU31" s="21"/>
      <c r="UAV31" s="21"/>
      <c r="UAW31" s="21"/>
      <c r="UAX31" s="21"/>
      <c r="UAY31" s="21"/>
      <c r="UAZ31" s="21"/>
      <c r="UBA31" s="21"/>
      <c r="UBB31" s="21"/>
      <c r="UBC31" s="21"/>
      <c r="UBD31" s="21"/>
      <c r="UBE31" s="21"/>
      <c r="UBF31" s="21"/>
      <c r="UBG31" s="21"/>
      <c r="UBH31" s="21"/>
      <c r="UBI31" s="21"/>
      <c r="UBJ31" s="21"/>
      <c r="UBK31" s="21"/>
      <c r="UBL31" s="21"/>
      <c r="UBM31" s="21"/>
      <c r="UBN31" s="21"/>
      <c r="UBO31" s="21"/>
      <c r="UBP31" s="21"/>
      <c r="UBQ31" s="21"/>
      <c r="UBR31" s="21"/>
      <c r="UBS31" s="21"/>
      <c r="UBT31" s="21"/>
      <c r="UBU31" s="21"/>
      <c r="UBV31" s="21"/>
      <c r="UBW31" s="21"/>
      <c r="UBX31" s="21"/>
      <c r="UBY31" s="21"/>
      <c r="UBZ31" s="21"/>
      <c r="UCA31" s="21"/>
      <c r="UCB31" s="21"/>
      <c r="UCC31" s="21"/>
      <c r="UCD31" s="21"/>
      <c r="UCE31" s="21"/>
      <c r="UCF31" s="21"/>
      <c r="UCG31" s="21"/>
      <c r="UCH31" s="21"/>
      <c r="UCI31" s="21"/>
      <c r="UCJ31" s="21"/>
      <c r="UCK31" s="21"/>
      <c r="UCL31" s="21"/>
      <c r="UCM31" s="21"/>
      <c r="UCN31" s="21"/>
      <c r="UCO31" s="21"/>
      <c r="UCP31" s="21"/>
      <c r="UCQ31" s="21"/>
      <c r="UCR31" s="21"/>
      <c r="UCS31" s="21"/>
      <c r="UCT31" s="21"/>
      <c r="UCU31" s="21"/>
      <c r="UCV31" s="21"/>
      <c r="UCW31" s="21"/>
      <c r="UCX31" s="21"/>
      <c r="UCY31" s="21"/>
      <c r="UCZ31" s="21"/>
      <c r="UDA31" s="21"/>
      <c r="UDB31" s="21"/>
      <c r="UDC31" s="21"/>
      <c r="UDD31" s="21"/>
      <c r="UDE31" s="21"/>
      <c r="UDF31" s="21"/>
      <c r="UDG31" s="21"/>
      <c r="UDH31" s="21"/>
      <c r="UDI31" s="21"/>
      <c r="UDJ31" s="21"/>
      <c r="UDK31" s="21"/>
      <c r="UDL31" s="21"/>
      <c r="UDM31" s="21"/>
      <c r="UDN31" s="21"/>
      <c r="UDO31" s="21"/>
      <c r="UDP31" s="21"/>
      <c r="UDQ31" s="21"/>
      <c r="UDR31" s="21"/>
      <c r="UDS31" s="21"/>
      <c r="UDT31" s="21"/>
      <c r="UDU31" s="21"/>
      <c r="UDV31" s="21"/>
      <c r="UDW31" s="21"/>
      <c r="UDX31" s="21"/>
      <c r="UDY31" s="21"/>
      <c r="UDZ31" s="21"/>
      <c r="UEA31" s="21"/>
      <c r="UEB31" s="21"/>
      <c r="UEC31" s="21"/>
      <c r="UED31" s="21"/>
      <c r="UEE31" s="21"/>
      <c r="UEF31" s="21"/>
      <c r="UEG31" s="21"/>
      <c r="UEH31" s="21"/>
      <c r="UEI31" s="21"/>
      <c r="UEJ31" s="21"/>
      <c r="UEK31" s="21"/>
      <c r="UEL31" s="21"/>
      <c r="UEM31" s="21"/>
      <c r="UEN31" s="21"/>
      <c r="UEO31" s="21"/>
      <c r="UEP31" s="21"/>
      <c r="UEQ31" s="21"/>
      <c r="UER31" s="21"/>
      <c r="UES31" s="21"/>
      <c r="UET31" s="21"/>
      <c r="UEU31" s="21"/>
      <c r="UEV31" s="21"/>
      <c r="UEW31" s="21"/>
      <c r="UEX31" s="21"/>
      <c r="UEY31" s="21"/>
      <c r="UEZ31" s="21"/>
      <c r="UFA31" s="21"/>
      <c r="UFB31" s="21"/>
      <c r="UFC31" s="21"/>
      <c r="UFD31" s="21"/>
      <c r="UFE31" s="21"/>
      <c r="UFF31" s="21"/>
      <c r="UFG31" s="21"/>
      <c r="UFH31" s="21"/>
      <c r="UFI31" s="21"/>
      <c r="UFJ31" s="21"/>
      <c r="UFK31" s="21"/>
      <c r="UFL31" s="21"/>
      <c r="UFM31" s="21"/>
      <c r="UFN31" s="21"/>
      <c r="UFO31" s="21"/>
      <c r="UFP31" s="21"/>
      <c r="UFQ31" s="21"/>
      <c r="UFR31" s="21"/>
      <c r="UFS31" s="21"/>
      <c r="UFT31" s="21"/>
      <c r="UFU31" s="21"/>
      <c r="UFV31" s="21"/>
      <c r="UFW31" s="21"/>
      <c r="UFX31" s="21"/>
      <c r="UFY31" s="21"/>
      <c r="UFZ31" s="21"/>
      <c r="UGA31" s="21"/>
      <c r="UGB31" s="21"/>
      <c r="UGC31" s="21"/>
      <c r="UGD31" s="21"/>
      <c r="UGE31" s="21"/>
      <c r="UGF31" s="21"/>
      <c r="UGG31" s="21"/>
      <c r="UGH31" s="21"/>
      <c r="UGI31" s="21"/>
      <c r="UGJ31" s="21"/>
      <c r="UGK31" s="21"/>
      <c r="UGL31" s="21"/>
      <c r="UGM31" s="21"/>
      <c r="UGN31" s="21"/>
      <c r="UGO31" s="21"/>
      <c r="UGP31" s="21"/>
      <c r="UGQ31" s="21"/>
      <c r="UGR31" s="21"/>
      <c r="UGS31" s="21"/>
      <c r="UGT31" s="21"/>
      <c r="UGU31" s="21"/>
      <c r="UGV31" s="21"/>
      <c r="UGW31" s="21"/>
      <c r="UGX31" s="21"/>
      <c r="UGY31" s="21"/>
      <c r="UGZ31" s="21"/>
      <c r="UHA31" s="21"/>
      <c r="UHB31" s="21"/>
      <c r="UHC31" s="21"/>
      <c r="UHD31" s="21"/>
      <c r="UHE31" s="21"/>
      <c r="UHF31" s="21"/>
      <c r="UHG31" s="21"/>
      <c r="UHH31" s="21"/>
      <c r="UHI31" s="21"/>
      <c r="UHJ31" s="21"/>
      <c r="UHK31" s="21"/>
      <c r="UHL31" s="21"/>
      <c r="UHM31" s="21"/>
      <c r="UHN31" s="21"/>
      <c r="UHO31" s="21"/>
      <c r="UHP31" s="21"/>
      <c r="UHQ31" s="21"/>
      <c r="UHR31" s="21"/>
      <c r="UHS31" s="21"/>
      <c r="UHT31" s="21"/>
      <c r="UHU31" s="21"/>
      <c r="UHV31" s="21"/>
      <c r="UHW31" s="21"/>
      <c r="UHX31" s="21"/>
      <c r="UHY31" s="21"/>
      <c r="UHZ31" s="21"/>
      <c r="UIA31" s="21"/>
      <c r="UIB31" s="21"/>
      <c r="UIC31" s="21"/>
      <c r="UID31" s="21"/>
      <c r="UIE31" s="21"/>
      <c r="UIF31" s="21"/>
      <c r="UIG31" s="21"/>
      <c r="UIH31" s="21"/>
      <c r="UII31" s="21"/>
      <c r="UIJ31" s="21"/>
      <c r="UIK31" s="21"/>
      <c r="UIL31" s="21"/>
      <c r="UIM31" s="21"/>
      <c r="UIN31" s="21"/>
      <c r="UIO31" s="21"/>
      <c r="UIP31" s="21"/>
      <c r="UIQ31" s="21"/>
      <c r="UIR31" s="21"/>
      <c r="UIS31" s="21"/>
      <c r="UIT31" s="21"/>
      <c r="UIU31" s="21"/>
      <c r="UIV31" s="21"/>
      <c r="UIW31" s="21"/>
      <c r="UIX31" s="21"/>
      <c r="UIY31" s="21"/>
      <c r="UIZ31" s="21"/>
      <c r="UJA31" s="21"/>
      <c r="UJB31" s="21"/>
      <c r="UJC31" s="21"/>
      <c r="UJD31" s="21"/>
      <c r="UJE31" s="21"/>
      <c r="UJF31" s="21"/>
      <c r="UJG31" s="21"/>
      <c r="UJH31" s="21"/>
      <c r="UJI31" s="21"/>
      <c r="UJJ31" s="21"/>
      <c r="UJK31" s="21"/>
      <c r="UJL31" s="21"/>
      <c r="UJM31" s="21"/>
      <c r="UJN31" s="21"/>
      <c r="UJO31" s="21"/>
      <c r="UJP31" s="21"/>
      <c r="UJQ31" s="21"/>
      <c r="UJR31" s="21"/>
      <c r="UJS31" s="21"/>
      <c r="UJT31" s="21"/>
      <c r="UJU31" s="21"/>
      <c r="UJV31" s="21"/>
      <c r="UJW31" s="21"/>
      <c r="UJX31" s="21"/>
      <c r="UJY31" s="21"/>
      <c r="UJZ31" s="21"/>
      <c r="UKA31" s="21"/>
      <c r="UKB31" s="21"/>
      <c r="UKC31" s="21"/>
      <c r="UKD31" s="21"/>
      <c r="UKE31" s="21"/>
      <c r="UKF31" s="21"/>
      <c r="UKG31" s="21"/>
      <c r="UKH31" s="21"/>
      <c r="UKI31" s="21"/>
      <c r="UKJ31" s="21"/>
      <c r="UKK31" s="21"/>
      <c r="UKL31" s="21"/>
      <c r="UKM31" s="21"/>
      <c r="UKN31" s="21"/>
      <c r="UKO31" s="21"/>
      <c r="UKP31" s="21"/>
      <c r="UKQ31" s="21"/>
      <c r="UKR31" s="21"/>
      <c r="UKS31" s="21"/>
      <c r="UKT31" s="21"/>
      <c r="UKU31" s="21"/>
      <c r="UKV31" s="21"/>
      <c r="UKW31" s="21"/>
      <c r="UKX31" s="21"/>
      <c r="UKY31" s="21"/>
      <c r="UKZ31" s="21"/>
      <c r="ULA31" s="21"/>
      <c r="ULB31" s="21"/>
      <c r="ULC31" s="21"/>
      <c r="ULD31" s="21"/>
      <c r="ULE31" s="21"/>
      <c r="ULF31" s="21"/>
      <c r="ULG31" s="21"/>
      <c r="ULH31" s="21"/>
      <c r="ULI31" s="21"/>
      <c r="ULJ31" s="21"/>
      <c r="ULK31" s="21"/>
      <c r="ULL31" s="21"/>
      <c r="ULM31" s="21"/>
      <c r="ULN31" s="21"/>
      <c r="ULO31" s="21"/>
      <c r="ULP31" s="21"/>
      <c r="ULQ31" s="21"/>
      <c r="ULR31" s="21"/>
      <c r="ULS31" s="21"/>
      <c r="ULT31" s="21"/>
      <c r="ULU31" s="21"/>
      <c r="ULV31" s="21"/>
      <c r="ULW31" s="21"/>
      <c r="ULX31" s="21"/>
      <c r="ULY31" s="21"/>
      <c r="ULZ31" s="21"/>
      <c r="UMA31" s="21"/>
      <c r="UMB31" s="21"/>
      <c r="UMC31" s="21"/>
      <c r="UMD31" s="21"/>
      <c r="UME31" s="21"/>
      <c r="UMF31" s="21"/>
      <c r="UMG31" s="21"/>
      <c r="UMH31" s="21"/>
      <c r="UMI31" s="21"/>
      <c r="UMJ31" s="21"/>
      <c r="UMK31" s="21"/>
      <c r="UML31" s="21"/>
      <c r="UMM31" s="21"/>
      <c r="UMN31" s="21"/>
      <c r="UMO31" s="21"/>
      <c r="UMP31" s="21"/>
      <c r="UMQ31" s="21"/>
      <c r="UMR31" s="21"/>
      <c r="UMS31" s="21"/>
      <c r="UMT31" s="21"/>
      <c r="UMU31" s="21"/>
      <c r="UMV31" s="21"/>
      <c r="UMW31" s="21"/>
      <c r="UMX31" s="21"/>
      <c r="UMY31" s="21"/>
      <c r="UMZ31" s="21"/>
      <c r="UNA31" s="21"/>
      <c r="UNB31" s="21"/>
      <c r="UNC31" s="21"/>
      <c r="UND31" s="21"/>
      <c r="UNE31" s="21"/>
      <c r="UNF31" s="21"/>
      <c r="UNG31" s="21"/>
      <c r="UNH31" s="21"/>
      <c r="UNI31" s="21"/>
      <c r="UNJ31" s="21"/>
      <c r="UNK31" s="21"/>
      <c r="UNL31" s="21"/>
      <c r="UNM31" s="21"/>
      <c r="UNN31" s="21"/>
      <c r="UNO31" s="21"/>
      <c r="UNP31" s="21"/>
      <c r="UNQ31" s="21"/>
      <c r="UNR31" s="21"/>
      <c r="UNS31" s="21"/>
      <c r="UNT31" s="21"/>
      <c r="UNU31" s="21"/>
      <c r="UNV31" s="21"/>
      <c r="UNW31" s="21"/>
      <c r="UNX31" s="21"/>
      <c r="UNY31" s="21"/>
      <c r="UNZ31" s="21"/>
      <c r="UOA31" s="21"/>
      <c r="UOB31" s="21"/>
      <c r="UOC31" s="21"/>
      <c r="UOD31" s="21"/>
      <c r="UOE31" s="21"/>
      <c r="UOF31" s="21"/>
      <c r="UOG31" s="21"/>
      <c r="UOH31" s="21"/>
      <c r="UOI31" s="21"/>
      <c r="UOJ31" s="21"/>
      <c r="UOK31" s="21"/>
      <c r="UOL31" s="21"/>
      <c r="UOM31" s="21"/>
      <c r="UON31" s="21"/>
      <c r="UOO31" s="21"/>
      <c r="UOP31" s="21"/>
      <c r="UOQ31" s="21"/>
      <c r="UOR31" s="21"/>
      <c r="UOS31" s="21"/>
      <c r="UOT31" s="21"/>
      <c r="UOU31" s="21"/>
      <c r="UOV31" s="21"/>
      <c r="UOW31" s="21"/>
      <c r="UOX31" s="21"/>
      <c r="UOY31" s="21"/>
      <c r="UOZ31" s="21"/>
      <c r="UPA31" s="21"/>
      <c r="UPB31" s="21"/>
      <c r="UPC31" s="21"/>
      <c r="UPD31" s="21"/>
      <c r="UPE31" s="21"/>
      <c r="UPF31" s="21"/>
      <c r="UPG31" s="21"/>
      <c r="UPH31" s="21"/>
      <c r="UPI31" s="21"/>
      <c r="UPJ31" s="21"/>
      <c r="UPK31" s="21"/>
      <c r="UPL31" s="21"/>
      <c r="UPM31" s="21"/>
      <c r="UPN31" s="21"/>
      <c r="UPO31" s="21"/>
      <c r="UPP31" s="21"/>
      <c r="UPQ31" s="21"/>
      <c r="UPR31" s="21"/>
      <c r="UPS31" s="21"/>
      <c r="UPT31" s="21"/>
      <c r="UPU31" s="21"/>
      <c r="UPV31" s="21"/>
      <c r="UPW31" s="21"/>
      <c r="UPX31" s="21"/>
      <c r="UPY31" s="21"/>
      <c r="UPZ31" s="21"/>
      <c r="UQA31" s="21"/>
      <c r="UQB31" s="21"/>
      <c r="UQC31" s="21"/>
      <c r="UQD31" s="21"/>
      <c r="UQE31" s="21"/>
      <c r="UQF31" s="21"/>
      <c r="UQG31" s="21"/>
      <c r="UQH31" s="21"/>
      <c r="UQI31" s="21"/>
      <c r="UQJ31" s="21"/>
      <c r="UQK31" s="21"/>
      <c r="UQL31" s="21"/>
      <c r="UQM31" s="21"/>
      <c r="UQN31" s="21"/>
      <c r="UQO31" s="21"/>
      <c r="UQP31" s="21"/>
      <c r="UQQ31" s="21"/>
      <c r="UQR31" s="21"/>
      <c r="UQS31" s="21"/>
      <c r="UQT31" s="21"/>
      <c r="UQU31" s="21"/>
      <c r="UQV31" s="21"/>
      <c r="UQW31" s="21"/>
      <c r="UQX31" s="21"/>
      <c r="UQY31" s="21"/>
      <c r="UQZ31" s="21"/>
      <c r="URA31" s="21"/>
      <c r="URB31" s="21"/>
      <c r="URC31" s="21"/>
      <c r="URD31" s="21"/>
      <c r="URE31" s="21"/>
      <c r="URF31" s="21"/>
      <c r="URG31" s="21"/>
      <c r="URH31" s="21"/>
      <c r="URI31" s="21"/>
      <c r="URJ31" s="21"/>
      <c r="URK31" s="21"/>
      <c r="URL31" s="21"/>
      <c r="URM31" s="21"/>
      <c r="URN31" s="21"/>
      <c r="URO31" s="21"/>
      <c r="URP31" s="21"/>
      <c r="URQ31" s="21"/>
      <c r="URR31" s="21"/>
      <c r="URS31" s="21"/>
      <c r="URT31" s="21"/>
      <c r="URU31" s="21"/>
      <c r="URV31" s="21"/>
      <c r="URW31" s="21"/>
      <c r="URX31" s="21"/>
      <c r="URY31" s="21"/>
      <c r="URZ31" s="21"/>
      <c r="USA31" s="21"/>
      <c r="USB31" s="21"/>
      <c r="USC31" s="21"/>
      <c r="USD31" s="21"/>
      <c r="USE31" s="21"/>
      <c r="USF31" s="21"/>
      <c r="USG31" s="21"/>
      <c r="USH31" s="21"/>
      <c r="USI31" s="21"/>
      <c r="USJ31" s="21"/>
      <c r="USK31" s="21"/>
      <c r="USL31" s="21"/>
      <c r="USM31" s="21"/>
      <c r="USN31" s="21"/>
      <c r="USO31" s="21"/>
      <c r="USP31" s="21"/>
      <c r="USQ31" s="21"/>
      <c r="USR31" s="21"/>
      <c r="USS31" s="21"/>
      <c r="UST31" s="21"/>
      <c r="USU31" s="21"/>
      <c r="USV31" s="21"/>
      <c r="USW31" s="21"/>
      <c r="USX31" s="21"/>
      <c r="USY31" s="21"/>
      <c r="USZ31" s="21"/>
      <c r="UTA31" s="21"/>
      <c r="UTB31" s="21"/>
      <c r="UTC31" s="21"/>
      <c r="UTD31" s="21"/>
      <c r="UTE31" s="21"/>
      <c r="UTF31" s="21"/>
      <c r="UTG31" s="21"/>
      <c r="UTH31" s="21"/>
      <c r="UTI31" s="21"/>
      <c r="UTJ31" s="21"/>
      <c r="UTK31" s="21"/>
      <c r="UTL31" s="21"/>
      <c r="UTM31" s="21"/>
      <c r="UTN31" s="21"/>
      <c r="UTO31" s="21"/>
      <c r="UTP31" s="21"/>
      <c r="UTQ31" s="21"/>
      <c r="UTR31" s="21"/>
      <c r="UTS31" s="21"/>
      <c r="UTT31" s="21"/>
      <c r="UTU31" s="21"/>
      <c r="UTV31" s="21"/>
      <c r="UTW31" s="21"/>
      <c r="UTX31" s="21"/>
      <c r="UTY31" s="21"/>
      <c r="UTZ31" s="21"/>
      <c r="UUA31" s="21"/>
      <c r="UUB31" s="21"/>
      <c r="UUC31" s="21"/>
      <c r="UUD31" s="21"/>
      <c r="UUE31" s="21"/>
      <c r="UUF31" s="21"/>
      <c r="UUG31" s="21"/>
      <c r="UUH31" s="21"/>
      <c r="UUI31" s="21"/>
      <c r="UUJ31" s="21"/>
      <c r="UUK31" s="21"/>
      <c r="UUL31" s="21"/>
      <c r="UUM31" s="21"/>
      <c r="UUN31" s="21"/>
      <c r="UUO31" s="21"/>
      <c r="UUP31" s="21"/>
      <c r="UUQ31" s="21"/>
      <c r="UUR31" s="21"/>
      <c r="UUS31" s="21"/>
      <c r="UUT31" s="21"/>
      <c r="UUU31" s="21"/>
      <c r="UUV31" s="21"/>
      <c r="UUW31" s="21"/>
      <c r="UUX31" s="21"/>
      <c r="UUY31" s="21"/>
      <c r="UUZ31" s="21"/>
      <c r="UVA31" s="21"/>
      <c r="UVB31" s="21"/>
      <c r="UVC31" s="21"/>
      <c r="UVD31" s="21"/>
      <c r="UVE31" s="21"/>
      <c r="UVF31" s="21"/>
      <c r="UVG31" s="21"/>
      <c r="UVH31" s="21"/>
      <c r="UVI31" s="21"/>
      <c r="UVJ31" s="21"/>
      <c r="UVK31" s="21"/>
      <c r="UVL31" s="21"/>
      <c r="UVM31" s="21"/>
      <c r="UVN31" s="21"/>
      <c r="UVO31" s="21"/>
      <c r="UVP31" s="21"/>
      <c r="UVQ31" s="21"/>
      <c r="UVR31" s="21"/>
      <c r="UVS31" s="21"/>
      <c r="UVT31" s="21"/>
      <c r="UVU31" s="21"/>
      <c r="UVV31" s="21"/>
      <c r="UVW31" s="21"/>
      <c r="UVX31" s="21"/>
      <c r="UVY31" s="21"/>
      <c r="UVZ31" s="21"/>
      <c r="UWA31" s="21"/>
      <c r="UWB31" s="21"/>
      <c r="UWC31" s="21"/>
      <c r="UWD31" s="21"/>
      <c r="UWE31" s="21"/>
      <c r="UWF31" s="21"/>
      <c r="UWG31" s="21"/>
      <c r="UWH31" s="21"/>
      <c r="UWI31" s="21"/>
      <c r="UWJ31" s="21"/>
      <c r="UWK31" s="21"/>
      <c r="UWL31" s="21"/>
      <c r="UWM31" s="21"/>
      <c r="UWN31" s="21"/>
      <c r="UWO31" s="21"/>
      <c r="UWP31" s="21"/>
      <c r="UWQ31" s="21"/>
      <c r="UWR31" s="21"/>
      <c r="UWS31" s="21"/>
      <c r="UWT31" s="21"/>
      <c r="UWU31" s="21"/>
      <c r="UWV31" s="21"/>
      <c r="UWW31" s="21"/>
      <c r="UWX31" s="21"/>
      <c r="UWY31" s="21"/>
      <c r="UWZ31" s="21"/>
      <c r="UXA31" s="21"/>
      <c r="UXB31" s="21"/>
      <c r="UXC31" s="21"/>
      <c r="UXD31" s="21"/>
      <c r="UXE31" s="21"/>
      <c r="UXF31" s="21"/>
      <c r="UXG31" s="21"/>
      <c r="UXH31" s="21"/>
      <c r="UXI31" s="21"/>
      <c r="UXJ31" s="21"/>
      <c r="UXK31" s="21"/>
      <c r="UXL31" s="21"/>
      <c r="UXM31" s="21"/>
      <c r="UXN31" s="21"/>
      <c r="UXO31" s="21"/>
      <c r="UXP31" s="21"/>
      <c r="UXQ31" s="21"/>
      <c r="UXR31" s="21"/>
      <c r="UXS31" s="21"/>
      <c r="UXT31" s="21"/>
      <c r="UXU31" s="21"/>
      <c r="UXV31" s="21"/>
      <c r="UXW31" s="21"/>
      <c r="UXX31" s="21"/>
      <c r="UXY31" s="21"/>
      <c r="UXZ31" s="21"/>
      <c r="UYA31" s="21"/>
      <c r="UYB31" s="21"/>
      <c r="UYC31" s="21"/>
      <c r="UYD31" s="21"/>
      <c r="UYE31" s="21"/>
      <c r="UYF31" s="21"/>
      <c r="UYG31" s="21"/>
      <c r="UYH31" s="21"/>
      <c r="UYI31" s="21"/>
      <c r="UYJ31" s="21"/>
      <c r="UYK31" s="21"/>
      <c r="UYL31" s="21"/>
      <c r="UYM31" s="21"/>
      <c r="UYN31" s="21"/>
      <c r="UYO31" s="21"/>
      <c r="UYP31" s="21"/>
      <c r="UYQ31" s="21"/>
      <c r="UYR31" s="21"/>
      <c r="UYS31" s="21"/>
      <c r="UYT31" s="21"/>
      <c r="UYU31" s="21"/>
      <c r="UYV31" s="21"/>
      <c r="UYW31" s="21"/>
      <c r="UYX31" s="21"/>
      <c r="UYY31" s="21"/>
      <c r="UYZ31" s="21"/>
      <c r="UZA31" s="21"/>
      <c r="UZB31" s="21"/>
      <c r="UZC31" s="21"/>
      <c r="UZD31" s="21"/>
      <c r="UZE31" s="21"/>
      <c r="UZF31" s="21"/>
      <c r="UZG31" s="21"/>
      <c r="UZH31" s="21"/>
      <c r="UZI31" s="21"/>
      <c r="UZJ31" s="21"/>
      <c r="UZK31" s="21"/>
      <c r="UZL31" s="21"/>
      <c r="UZM31" s="21"/>
      <c r="UZN31" s="21"/>
      <c r="UZO31" s="21"/>
      <c r="UZP31" s="21"/>
      <c r="UZQ31" s="21"/>
      <c r="UZR31" s="21"/>
      <c r="UZS31" s="21"/>
      <c r="UZT31" s="21"/>
      <c r="UZU31" s="21"/>
      <c r="UZV31" s="21"/>
      <c r="UZW31" s="21"/>
      <c r="UZX31" s="21"/>
      <c r="UZY31" s="21"/>
      <c r="UZZ31" s="21"/>
      <c r="VAA31" s="21"/>
      <c r="VAB31" s="21"/>
      <c r="VAC31" s="21"/>
      <c r="VAD31" s="21"/>
      <c r="VAE31" s="21"/>
      <c r="VAF31" s="21"/>
      <c r="VAG31" s="21"/>
      <c r="VAH31" s="21"/>
      <c r="VAI31" s="21"/>
      <c r="VAJ31" s="21"/>
      <c r="VAK31" s="21"/>
      <c r="VAL31" s="21"/>
      <c r="VAM31" s="21"/>
      <c r="VAN31" s="21"/>
      <c r="VAO31" s="21"/>
      <c r="VAP31" s="21"/>
      <c r="VAQ31" s="21"/>
      <c r="VAR31" s="21"/>
      <c r="VAS31" s="21"/>
      <c r="VAT31" s="21"/>
      <c r="VAU31" s="21"/>
      <c r="VAV31" s="21"/>
      <c r="VAW31" s="21"/>
      <c r="VAX31" s="21"/>
      <c r="VAY31" s="21"/>
      <c r="VAZ31" s="21"/>
      <c r="VBA31" s="21"/>
      <c r="VBB31" s="21"/>
      <c r="VBC31" s="21"/>
      <c r="VBD31" s="21"/>
      <c r="VBE31" s="21"/>
      <c r="VBF31" s="21"/>
      <c r="VBG31" s="21"/>
      <c r="VBH31" s="21"/>
      <c r="VBI31" s="21"/>
      <c r="VBJ31" s="21"/>
      <c r="VBK31" s="21"/>
      <c r="VBL31" s="21"/>
      <c r="VBM31" s="21"/>
      <c r="VBN31" s="21"/>
      <c r="VBO31" s="21"/>
      <c r="VBP31" s="21"/>
      <c r="VBQ31" s="21"/>
      <c r="VBR31" s="21"/>
      <c r="VBS31" s="21"/>
      <c r="VBT31" s="21"/>
      <c r="VBU31" s="21"/>
      <c r="VBV31" s="21"/>
      <c r="VBW31" s="21"/>
      <c r="VBX31" s="21"/>
      <c r="VBY31" s="21"/>
      <c r="VBZ31" s="21"/>
      <c r="VCA31" s="21"/>
      <c r="VCB31" s="21"/>
      <c r="VCC31" s="21"/>
      <c r="VCD31" s="21"/>
      <c r="VCE31" s="21"/>
      <c r="VCF31" s="21"/>
      <c r="VCG31" s="21"/>
      <c r="VCH31" s="21"/>
      <c r="VCI31" s="21"/>
      <c r="VCJ31" s="21"/>
      <c r="VCK31" s="21"/>
      <c r="VCL31" s="21"/>
      <c r="VCM31" s="21"/>
      <c r="VCN31" s="21"/>
      <c r="VCO31" s="21"/>
      <c r="VCP31" s="21"/>
      <c r="VCQ31" s="21"/>
      <c r="VCR31" s="21"/>
      <c r="VCS31" s="21"/>
      <c r="VCT31" s="21"/>
      <c r="VCU31" s="21"/>
      <c r="VCV31" s="21"/>
      <c r="VCW31" s="21"/>
      <c r="VCX31" s="21"/>
      <c r="VCY31" s="21"/>
      <c r="VCZ31" s="21"/>
      <c r="VDA31" s="21"/>
      <c r="VDB31" s="21"/>
      <c r="VDC31" s="21"/>
      <c r="VDD31" s="21"/>
      <c r="VDE31" s="21"/>
      <c r="VDF31" s="21"/>
      <c r="VDG31" s="21"/>
      <c r="VDH31" s="21"/>
      <c r="VDI31" s="21"/>
      <c r="VDJ31" s="21"/>
      <c r="VDK31" s="21"/>
      <c r="VDL31" s="21"/>
      <c r="VDM31" s="21"/>
      <c r="VDN31" s="21"/>
      <c r="VDO31" s="21"/>
      <c r="VDP31" s="21"/>
      <c r="VDQ31" s="21"/>
      <c r="VDR31" s="21"/>
      <c r="VDS31" s="21"/>
      <c r="VDT31" s="21"/>
      <c r="VDU31" s="21"/>
      <c r="VDV31" s="21"/>
      <c r="VDW31" s="21"/>
      <c r="VDX31" s="21"/>
      <c r="VDY31" s="21"/>
      <c r="VDZ31" s="21"/>
      <c r="VEA31" s="21"/>
      <c r="VEB31" s="21"/>
      <c r="VEC31" s="21"/>
      <c r="VED31" s="21"/>
      <c r="VEE31" s="21"/>
      <c r="VEF31" s="21"/>
      <c r="VEG31" s="21"/>
      <c r="VEH31" s="21"/>
      <c r="VEI31" s="21"/>
      <c r="VEJ31" s="21"/>
      <c r="VEK31" s="21"/>
      <c r="VEL31" s="21"/>
      <c r="VEM31" s="21"/>
      <c r="VEN31" s="21"/>
      <c r="VEO31" s="21"/>
      <c r="VEP31" s="21"/>
      <c r="VEQ31" s="21"/>
      <c r="VER31" s="21"/>
      <c r="VES31" s="21"/>
      <c r="VET31" s="21"/>
      <c r="VEU31" s="21"/>
      <c r="VEV31" s="21"/>
      <c r="VEW31" s="21"/>
      <c r="VEX31" s="21"/>
      <c r="VEY31" s="21"/>
      <c r="VEZ31" s="21"/>
      <c r="VFA31" s="21"/>
      <c r="VFB31" s="21"/>
      <c r="VFC31" s="21"/>
      <c r="VFD31" s="21"/>
      <c r="VFE31" s="21"/>
      <c r="VFF31" s="21"/>
      <c r="VFG31" s="21"/>
      <c r="VFH31" s="21"/>
      <c r="VFI31" s="21"/>
      <c r="VFJ31" s="21"/>
      <c r="VFK31" s="21"/>
      <c r="VFL31" s="21"/>
      <c r="VFM31" s="21"/>
      <c r="VFN31" s="21"/>
      <c r="VFO31" s="21"/>
      <c r="VFP31" s="21"/>
      <c r="VFQ31" s="21"/>
      <c r="VFR31" s="21"/>
      <c r="VFS31" s="21"/>
      <c r="VFT31" s="21"/>
      <c r="VFU31" s="21"/>
      <c r="VFV31" s="21"/>
      <c r="VFW31" s="21"/>
      <c r="VFX31" s="21"/>
      <c r="VFY31" s="21"/>
      <c r="VFZ31" s="21"/>
      <c r="VGA31" s="21"/>
      <c r="VGB31" s="21"/>
      <c r="VGC31" s="21"/>
      <c r="VGD31" s="21"/>
      <c r="VGE31" s="21"/>
      <c r="VGF31" s="21"/>
      <c r="VGG31" s="21"/>
      <c r="VGH31" s="21"/>
      <c r="VGI31" s="21"/>
      <c r="VGJ31" s="21"/>
      <c r="VGK31" s="21"/>
      <c r="VGL31" s="21"/>
      <c r="VGM31" s="21"/>
      <c r="VGN31" s="21"/>
      <c r="VGO31" s="21"/>
      <c r="VGP31" s="21"/>
      <c r="VGQ31" s="21"/>
      <c r="VGR31" s="21"/>
      <c r="VGS31" s="21"/>
      <c r="VGT31" s="21"/>
      <c r="VGU31" s="21"/>
      <c r="VGV31" s="21"/>
      <c r="VGW31" s="21"/>
      <c r="VGX31" s="21"/>
      <c r="VGY31" s="21"/>
      <c r="VGZ31" s="21"/>
      <c r="VHA31" s="21"/>
      <c r="VHB31" s="21"/>
      <c r="VHC31" s="21"/>
      <c r="VHD31" s="21"/>
      <c r="VHE31" s="21"/>
      <c r="VHF31" s="21"/>
      <c r="VHG31" s="21"/>
      <c r="VHH31" s="21"/>
      <c r="VHI31" s="21"/>
      <c r="VHJ31" s="21"/>
      <c r="VHK31" s="21"/>
      <c r="VHL31" s="21"/>
      <c r="VHM31" s="21"/>
      <c r="VHN31" s="21"/>
      <c r="VHO31" s="21"/>
      <c r="VHP31" s="21"/>
      <c r="VHQ31" s="21"/>
      <c r="VHR31" s="21"/>
      <c r="VHS31" s="21"/>
      <c r="VHT31" s="21"/>
      <c r="VHU31" s="21"/>
      <c r="VHV31" s="21"/>
      <c r="VHW31" s="21"/>
      <c r="VHX31" s="21"/>
      <c r="VHY31" s="21"/>
      <c r="VHZ31" s="21"/>
      <c r="VIA31" s="21"/>
      <c r="VIB31" s="21"/>
      <c r="VIC31" s="21"/>
      <c r="VID31" s="21"/>
      <c r="VIE31" s="21"/>
      <c r="VIF31" s="21"/>
      <c r="VIG31" s="21"/>
      <c r="VIH31" s="21"/>
      <c r="VII31" s="21"/>
      <c r="VIJ31" s="21"/>
      <c r="VIK31" s="21"/>
      <c r="VIL31" s="21"/>
      <c r="VIM31" s="21"/>
      <c r="VIN31" s="21"/>
      <c r="VIO31" s="21"/>
      <c r="VIP31" s="21"/>
      <c r="VIQ31" s="21"/>
      <c r="VIR31" s="21"/>
      <c r="VIS31" s="21"/>
      <c r="VIT31" s="21"/>
      <c r="VIU31" s="21"/>
      <c r="VIV31" s="21"/>
      <c r="VIW31" s="21"/>
      <c r="VIX31" s="21"/>
      <c r="VIY31" s="21"/>
      <c r="VIZ31" s="21"/>
      <c r="VJA31" s="21"/>
      <c r="VJB31" s="21"/>
      <c r="VJC31" s="21"/>
      <c r="VJD31" s="21"/>
      <c r="VJE31" s="21"/>
      <c r="VJF31" s="21"/>
      <c r="VJG31" s="21"/>
      <c r="VJH31" s="21"/>
      <c r="VJI31" s="21"/>
      <c r="VJJ31" s="21"/>
      <c r="VJK31" s="21"/>
      <c r="VJL31" s="21"/>
      <c r="VJM31" s="21"/>
      <c r="VJN31" s="21"/>
      <c r="VJO31" s="21"/>
      <c r="VJP31" s="21"/>
      <c r="VJQ31" s="21"/>
      <c r="VJR31" s="21"/>
      <c r="VJS31" s="21"/>
      <c r="VJT31" s="21"/>
      <c r="VJU31" s="21"/>
      <c r="VJV31" s="21"/>
      <c r="VJW31" s="21"/>
      <c r="VJX31" s="21"/>
      <c r="VJY31" s="21"/>
      <c r="VJZ31" s="21"/>
      <c r="VKA31" s="21"/>
      <c r="VKB31" s="21"/>
      <c r="VKC31" s="21"/>
      <c r="VKD31" s="21"/>
      <c r="VKE31" s="21"/>
      <c r="VKF31" s="21"/>
      <c r="VKG31" s="21"/>
      <c r="VKH31" s="21"/>
      <c r="VKI31" s="21"/>
      <c r="VKJ31" s="21"/>
      <c r="VKK31" s="21"/>
      <c r="VKL31" s="21"/>
      <c r="VKM31" s="21"/>
      <c r="VKN31" s="21"/>
      <c r="VKO31" s="21"/>
      <c r="VKP31" s="21"/>
      <c r="VKQ31" s="21"/>
      <c r="VKR31" s="21"/>
      <c r="VKS31" s="21"/>
      <c r="VKT31" s="21"/>
      <c r="VKU31" s="21"/>
      <c r="VKV31" s="21"/>
      <c r="VKW31" s="21"/>
      <c r="VKX31" s="21"/>
      <c r="VKY31" s="21"/>
      <c r="VKZ31" s="21"/>
      <c r="VLA31" s="21"/>
      <c r="VLB31" s="21"/>
      <c r="VLC31" s="21"/>
      <c r="VLD31" s="21"/>
      <c r="VLE31" s="21"/>
      <c r="VLF31" s="21"/>
      <c r="VLG31" s="21"/>
      <c r="VLH31" s="21"/>
      <c r="VLI31" s="21"/>
      <c r="VLJ31" s="21"/>
      <c r="VLK31" s="21"/>
      <c r="VLL31" s="21"/>
      <c r="VLM31" s="21"/>
      <c r="VLN31" s="21"/>
      <c r="VLO31" s="21"/>
      <c r="VLP31" s="21"/>
      <c r="VLQ31" s="21"/>
      <c r="VLR31" s="21"/>
      <c r="VLS31" s="21"/>
      <c r="VLT31" s="21"/>
      <c r="VLU31" s="21"/>
      <c r="VLV31" s="21"/>
      <c r="VLW31" s="21"/>
      <c r="VLX31" s="21"/>
      <c r="VLY31" s="21"/>
      <c r="VLZ31" s="21"/>
      <c r="VMA31" s="21"/>
      <c r="VMB31" s="21"/>
      <c r="VMC31" s="21"/>
      <c r="VMD31" s="21"/>
      <c r="VME31" s="21"/>
      <c r="VMF31" s="21"/>
      <c r="VMG31" s="21"/>
      <c r="VMH31" s="21"/>
      <c r="VMI31" s="21"/>
      <c r="VMJ31" s="21"/>
      <c r="VMK31" s="21"/>
      <c r="VML31" s="21"/>
      <c r="VMM31" s="21"/>
      <c r="VMN31" s="21"/>
      <c r="VMO31" s="21"/>
      <c r="VMP31" s="21"/>
      <c r="VMQ31" s="21"/>
      <c r="VMR31" s="21"/>
      <c r="VMS31" s="21"/>
      <c r="VMT31" s="21"/>
      <c r="VMU31" s="21"/>
      <c r="VMV31" s="21"/>
      <c r="VMW31" s="21"/>
      <c r="VMX31" s="21"/>
      <c r="VMY31" s="21"/>
      <c r="VMZ31" s="21"/>
      <c r="VNA31" s="21"/>
      <c r="VNB31" s="21"/>
      <c r="VNC31" s="21"/>
      <c r="VND31" s="21"/>
      <c r="VNE31" s="21"/>
      <c r="VNF31" s="21"/>
      <c r="VNG31" s="21"/>
      <c r="VNH31" s="21"/>
      <c r="VNI31" s="21"/>
      <c r="VNJ31" s="21"/>
      <c r="VNK31" s="21"/>
      <c r="VNL31" s="21"/>
      <c r="VNM31" s="21"/>
      <c r="VNN31" s="21"/>
      <c r="VNO31" s="21"/>
      <c r="VNP31" s="21"/>
      <c r="VNQ31" s="21"/>
      <c r="VNR31" s="21"/>
      <c r="VNS31" s="21"/>
      <c r="VNT31" s="21"/>
      <c r="VNU31" s="21"/>
      <c r="VNV31" s="21"/>
      <c r="VNW31" s="21"/>
      <c r="VNX31" s="21"/>
      <c r="VNY31" s="21"/>
      <c r="VNZ31" s="21"/>
      <c r="VOA31" s="21"/>
      <c r="VOB31" s="21"/>
      <c r="VOC31" s="21"/>
      <c r="VOD31" s="21"/>
      <c r="VOE31" s="21"/>
      <c r="VOF31" s="21"/>
      <c r="VOG31" s="21"/>
      <c r="VOH31" s="21"/>
      <c r="VOI31" s="21"/>
      <c r="VOJ31" s="21"/>
      <c r="VOK31" s="21"/>
      <c r="VOL31" s="21"/>
      <c r="VOM31" s="21"/>
      <c r="VON31" s="21"/>
      <c r="VOO31" s="21"/>
      <c r="VOP31" s="21"/>
      <c r="VOQ31" s="21"/>
      <c r="VOR31" s="21"/>
      <c r="VOS31" s="21"/>
      <c r="VOT31" s="21"/>
      <c r="VOU31" s="21"/>
      <c r="VOV31" s="21"/>
      <c r="VOW31" s="21"/>
      <c r="VOX31" s="21"/>
      <c r="VOY31" s="21"/>
      <c r="VOZ31" s="21"/>
      <c r="VPA31" s="21"/>
      <c r="VPB31" s="21"/>
      <c r="VPC31" s="21"/>
      <c r="VPD31" s="21"/>
      <c r="VPE31" s="21"/>
      <c r="VPF31" s="21"/>
      <c r="VPG31" s="21"/>
      <c r="VPH31" s="21"/>
      <c r="VPI31" s="21"/>
      <c r="VPJ31" s="21"/>
      <c r="VPK31" s="21"/>
      <c r="VPL31" s="21"/>
      <c r="VPM31" s="21"/>
      <c r="VPN31" s="21"/>
      <c r="VPO31" s="21"/>
      <c r="VPP31" s="21"/>
      <c r="VPQ31" s="21"/>
      <c r="VPR31" s="21"/>
      <c r="VPS31" s="21"/>
      <c r="VPT31" s="21"/>
      <c r="VPU31" s="21"/>
      <c r="VPV31" s="21"/>
      <c r="VPW31" s="21"/>
      <c r="VPX31" s="21"/>
      <c r="VPY31" s="21"/>
      <c r="VPZ31" s="21"/>
      <c r="VQA31" s="21"/>
      <c r="VQB31" s="21"/>
      <c r="VQC31" s="21"/>
      <c r="VQD31" s="21"/>
      <c r="VQE31" s="21"/>
      <c r="VQF31" s="21"/>
      <c r="VQG31" s="21"/>
      <c r="VQH31" s="21"/>
      <c r="VQI31" s="21"/>
      <c r="VQJ31" s="21"/>
      <c r="VQK31" s="21"/>
      <c r="VQL31" s="21"/>
      <c r="VQM31" s="21"/>
      <c r="VQN31" s="21"/>
      <c r="VQO31" s="21"/>
      <c r="VQP31" s="21"/>
      <c r="VQQ31" s="21"/>
      <c r="VQR31" s="21"/>
      <c r="VQS31" s="21"/>
      <c r="VQT31" s="21"/>
      <c r="VQU31" s="21"/>
      <c r="VQV31" s="21"/>
      <c r="VQW31" s="21"/>
      <c r="VQX31" s="21"/>
      <c r="VQY31" s="21"/>
      <c r="VQZ31" s="21"/>
      <c r="VRA31" s="21"/>
      <c r="VRB31" s="21"/>
      <c r="VRC31" s="21"/>
      <c r="VRD31" s="21"/>
      <c r="VRE31" s="21"/>
      <c r="VRF31" s="21"/>
      <c r="VRG31" s="21"/>
      <c r="VRH31" s="21"/>
      <c r="VRI31" s="21"/>
      <c r="VRJ31" s="21"/>
      <c r="VRK31" s="21"/>
      <c r="VRL31" s="21"/>
      <c r="VRM31" s="21"/>
      <c r="VRN31" s="21"/>
      <c r="VRO31" s="21"/>
      <c r="VRP31" s="21"/>
      <c r="VRQ31" s="21"/>
      <c r="VRR31" s="21"/>
      <c r="VRS31" s="21"/>
      <c r="VRT31" s="21"/>
      <c r="VRU31" s="21"/>
      <c r="VRV31" s="21"/>
      <c r="VRW31" s="21"/>
      <c r="VRX31" s="21"/>
      <c r="VRY31" s="21"/>
      <c r="VRZ31" s="21"/>
      <c r="VSA31" s="21"/>
      <c r="VSB31" s="21"/>
      <c r="VSC31" s="21"/>
      <c r="VSD31" s="21"/>
      <c r="VSE31" s="21"/>
      <c r="VSF31" s="21"/>
      <c r="VSG31" s="21"/>
      <c r="VSH31" s="21"/>
      <c r="VSI31" s="21"/>
      <c r="VSJ31" s="21"/>
      <c r="VSK31" s="21"/>
      <c r="VSL31" s="21"/>
      <c r="VSM31" s="21"/>
      <c r="VSN31" s="21"/>
      <c r="VSO31" s="21"/>
      <c r="VSP31" s="21"/>
      <c r="VSQ31" s="21"/>
      <c r="VSR31" s="21"/>
      <c r="VSS31" s="21"/>
      <c r="VST31" s="21"/>
      <c r="VSU31" s="21"/>
      <c r="VSV31" s="21"/>
      <c r="VSW31" s="21"/>
      <c r="VSX31" s="21"/>
      <c r="VSY31" s="21"/>
      <c r="VSZ31" s="21"/>
      <c r="VTA31" s="21"/>
      <c r="VTB31" s="21"/>
      <c r="VTC31" s="21"/>
      <c r="VTD31" s="21"/>
      <c r="VTE31" s="21"/>
      <c r="VTF31" s="21"/>
      <c r="VTG31" s="21"/>
      <c r="VTH31" s="21"/>
      <c r="VTI31" s="21"/>
      <c r="VTJ31" s="21"/>
      <c r="VTK31" s="21"/>
      <c r="VTL31" s="21"/>
      <c r="VTM31" s="21"/>
      <c r="VTN31" s="21"/>
      <c r="VTO31" s="21"/>
      <c r="VTP31" s="21"/>
      <c r="VTQ31" s="21"/>
      <c r="VTR31" s="21"/>
      <c r="VTS31" s="21"/>
      <c r="VTT31" s="21"/>
      <c r="VTU31" s="21"/>
      <c r="VTV31" s="21"/>
      <c r="VTW31" s="21"/>
      <c r="VTX31" s="21"/>
      <c r="VTY31" s="21"/>
      <c r="VTZ31" s="21"/>
      <c r="VUA31" s="21"/>
      <c r="VUB31" s="21"/>
      <c r="VUC31" s="21"/>
      <c r="VUD31" s="21"/>
      <c r="VUE31" s="21"/>
      <c r="VUF31" s="21"/>
      <c r="VUG31" s="21"/>
      <c r="VUH31" s="21"/>
      <c r="VUI31" s="21"/>
      <c r="VUJ31" s="21"/>
      <c r="VUK31" s="21"/>
      <c r="VUL31" s="21"/>
      <c r="VUM31" s="21"/>
      <c r="VUN31" s="21"/>
      <c r="VUO31" s="21"/>
      <c r="VUP31" s="21"/>
      <c r="VUQ31" s="21"/>
      <c r="VUR31" s="21"/>
      <c r="VUS31" s="21"/>
      <c r="VUT31" s="21"/>
      <c r="VUU31" s="21"/>
      <c r="VUV31" s="21"/>
      <c r="VUW31" s="21"/>
      <c r="VUX31" s="21"/>
      <c r="VUY31" s="21"/>
      <c r="VUZ31" s="21"/>
      <c r="VVA31" s="21"/>
      <c r="VVB31" s="21"/>
      <c r="VVC31" s="21"/>
      <c r="VVD31" s="21"/>
      <c r="VVE31" s="21"/>
      <c r="VVF31" s="21"/>
      <c r="VVG31" s="21"/>
      <c r="VVH31" s="21"/>
      <c r="VVI31" s="21"/>
      <c r="VVJ31" s="21"/>
      <c r="VVK31" s="21"/>
      <c r="VVL31" s="21"/>
      <c r="VVM31" s="21"/>
      <c r="VVN31" s="21"/>
      <c r="VVO31" s="21"/>
      <c r="VVP31" s="21"/>
      <c r="VVQ31" s="21"/>
      <c r="VVR31" s="21"/>
      <c r="VVS31" s="21"/>
      <c r="VVT31" s="21"/>
      <c r="VVU31" s="21"/>
      <c r="VVV31" s="21"/>
      <c r="VVW31" s="21"/>
      <c r="VVX31" s="21"/>
      <c r="VVY31" s="21"/>
      <c r="VVZ31" s="21"/>
      <c r="VWA31" s="21"/>
      <c r="VWB31" s="21"/>
      <c r="VWC31" s="21"/>
      <c r="VWD31" s="21"/>
      <c r="VWE31" s="21"/>
      <c r="VWF31" s="21"/>
      <c r="VWG31" s="21"/>
      <c r="VWH31" s="21"/>
      <c r="VWI31" s="21"/>
      <c r="VWJ31" s="21"/>
      <c r="VWK31" s="21"/>
      <c r="VWL31" s="21"/>
      <c r="VWM31" s="21"/>
      <c r="VWN31" s="21"/>
      <c r="VWO31" s="21"/>
      <c r="VWP31" s="21"/>
      <c r="VWQ31" s="21"/>
      <c r="VWR31" s="21"/>
      <c r="VWS31" s="21"/>
      <c r="VWT31" s="21"/>
      <c r="VWU31" s="21"/>
      <c r="VWV31" s="21"/>
      <c r="VWW31" s="21"/>
      <c r="VWX31" s="21"/>
      <c r="VWY31" s="21"/>
      <c r="VWZ31" s="21"/>
      <c r="VXA31" s="21"/>
      <c r="VXB31" s="21"/>
      <c r="VXC31" s="21"/>
      <c r="VXD31" s="21"/>
      <c r="VXE31" s="21"/>
      <c r="VXF31" s="21"/>
      <c r="VXG31" s="21"/>
      <c r="VXH31" s="21"/>
      <c r="VXI31" s="21"/>
      <c r="VXJ31" s="21"/>
      <c r="VXK31" s="21"/>
      <c r="VXL31" s="21"/>
      <c r="VXM31" s="21"/>
      <c r="VXN31" s="21"/>
      <c r="VXO31" s="21"/>
      <c r="VXP31" s="21"/>
      <c r="VXQ31" s="21"/>
      <c r="VXR31" s="21"/>
      <c r="VXS31" s="21"/>
      <c r="VXT31" s="21"/>
      <c r="VXU31" s="21"/>
      <c r="VXV31" s="21"/>
      <c r="VXW31" s="21"/>
      <c r="VXX31" s="21"/>
      <c r="VXY31" s="21"/>
      <c r="VXZ31" s="21"/>
      <c r="VYA31" s="21"/>
      <c r="VYB31" s="21"/>
      <c r="VYC31" s="21"/>
      <c r="VYD31" s="21"/>
      <c r="VYE31" s="21"/>
      <c r="VYF31" s="21"/>
      <c r="VYG31" s="21"/>
      <c r="VYH31" s="21"/>
      <c r="VYI31" s="21"/>
      <c r="VYJ31" s="21"/>
      <c r="VYK31" s="21"/>
      <c r="VYL31" s="21"/>
      <c r="VYM31" s="21"/>
      <c r="VYN31" s="21"/>
      <c r="VYO31" s="21"/>
      <c r="VYP31" s="21"/>
      <c r="VYQ31" s="21"/>
      <c r="VYR31" s="21"/>
      <c r="VYS31" s="21"/>
      <c r="VYT31" s="21"/>
      <c r="VYU31" s="21"/>
      <c r="VYV31" s="21"/>
      <c r="VYW31" s="21"/>
      <c r="VYX31" s="21"/>
      <c r="VYY31" s="21"/>
      <c r="VYZ31" s="21"/>
      <c r="VZA31" s="21"/>
      <c r="VZB31" s="21"/>
      <c r="VZC31" s="21"/>
      <c r="VZD31" s="21"/>
      <c r="VZE31" s="21"/>
      <c r="VZF31" s="21"/>
      <c r="VZG31" s="21"/>
      <c r="VZH31" s="21"/>
      <c r="VZI31" s="21"/>
      <c r="VZJ31" s="21"/>
      <c r="VZK31" s="21"/>
      <c r="VZL31" s="21"/>
      <c r="VZM31" s="21"/>
      <c r="VZN31" s="21"/>
      <c r="VZO31" s="21"/>
      <c r="VZP31" s="21"/>
      <c r="VZQ31" s="21"/>
      <c r="VZR31" s="21"/>
      <c r="VZS31" s="21"/>
      <c r="VZT31" s="21"/>
      <c r="VZU31" s="21"/>
      <c r="VZV31" s="21"/>
      <c r="VZW31" s="21"/>
      <c r="VZX31" s="21"/>
      <c r="VZY31" s="21"/>
      <c r="VZZ31" s="21"/>
      <c r="WAA31" s="21"/>
      <c r="WAB31" s="21"/>
      <c r="WAC31" s="21"/>
      <c r="WAD31" s="21"/>
      <c r="WAE31" s="21"/>
      <c r="WAF31" s="21"/>
      <c r="WAG31" s="21"/>
      <c r="WAH31" s="21"/>
      <c r="WAI31" s="21"/>
      <c r="WAJ31" s="21"/>
      <c r="WAK31" s="21"/>
      <c r="WAL31" s="21"/>
      <c r="WAM31" s="21"/>
      <c r="WAN31" s="21"/>
      <c r="WAO31" s="21"/>
      <c r="WAP31" s="21"/>
      <c r="WAQ31" s="21"/>
      <c r="WAR31" s="21"/>
      <c r="WAS31" s="21"/>
      <c r="WAT31" s="21"/>
      <c r="WAU31" s="21"/>
      <c r="WAV31" s="21"/>
      <c r="WAW31" s="21"/>
      <c r="WAX31" s="21"/>
      <c r="WAY31" s="21"/>
      <c r="WAZ31" s="21"/>
      <c r="WBA31" s="21"/>
      <c r="WBB31" s="21"/>
      <c r="WBC31" s="21"/>
      <c r="WBD31" s="21"/>
      <c r="WBE31" s="21"/>
      <c r="WBF31" s="21"/>
      <c r="WBG31" s="21"/>
      <c r="WBH31" s="21"/>
      <c r="WBI31" s="21"/>
      <c r="WBJ31" s="21"/>
      <c r="WBK31" s="21"/>
      <c r="WBL31" s="21"/>
      <c r="WBM31" s="21"/>
      <c r="WBN31" s="21"/>
      <c r="WBO31" s="21"/>
      <c r="WBP31" s="21"/>
      <c r="WBQ31" s="21"/>
      <c r="WBR31" s="21"/>
      <c r="WBS31" s="21"/>
      <c r="WBT31" s="21"/>
      <c r="WBU31" s="21"/>
      <c r="WBV31" s="21"/>
      <c r="WBW31" s="21"/>
      <c r="WBX31" s="21"/>
      <c r="WBY31" s="21"/>
      <c r="WBZ31" s="21"/>
      <c r="WCA31" s="21"/>
      <c r="WCB31" s="21"/>
      <c r="WCC31" s="21"/>
      <c r="WCD31" s="21"/>
      <c r="WCE31" s="21"/>
      <c r="WCF31" s="21"/>
      <c r="WCG31" s="21"/>
      <c r="WCH31" s="21"/>
      <c r="WCI31" s="21"/>
      <c r="WCJ31" s="21"/>
      <c r="WCK31" s="21"/>
      <c r="WCL31" s="21"/>
      <c r="WCM31" s="21"/>
      <c r="WCN31" s="21"/>
      <c r="WCO31" s="21"/>
      <c r="WCP31" s="21"/>
      <c r="WCQ31" s="21"/>
      <c r="WCR31" s="21"/>
      <c r="WCS31" s="21"/>
      <c r="WCT31" s="21"/>
      <c r="WCU31" s="21"/>
      <c r="WCV31" s="21"/>
      <c r="WCW31" s="21"/>
      <c r="WCX31" s="21"/>
      <c r="WCY31" s="21"/>
      <c r="WCZ31" s="21"/>
      <c r="WDA31" s="21"/>
      <c r="WDB31" s="21"/>
      <c r="WDC31" s="21"/>
      <c r="WDD31" s="21"/>
      <c r="WDE31" s="21"/>
      <c r="WDF31" s="21"/>
      <c r="WDG31" s="21"/>
      <c r="WDH31" s="21"/>
      <c r="WDI31" s="21"/>
      <c r="WDJ31" s="21"/>
      <c r="WDK31" s="21"/>
      <c r="WDL31" s="21"/>
      <c r="WDM31" s="21"/>
      <c r="WDN31" s="21"/>
      <c r="WDO31" s="21"/>
      <c r="WDP31" s="21"/>
      <c r="WDQ31" s="21"/>
      <c r="WDR31" s="21"/>
      <c r="WDS31" s="21"/>
      <c r="WDT31" s="21"/>
      <c r="WDU31" s="21"/>
      <c r="WDV31" s="21"/>
      <c r="WDW31" s="21"/>
      <c r="WDX31" s="21"/>
      <c r="WDY31" s="21"/>
      <c r="WDZ31" s="21"/>
      <c r="WEA31" s="21"/>
      <c r="WEB31" s="21"/>
      <c r="WEC31" s="21"/>
      <c r="WED31" s="21"/>
      <c r="WEE31" s="21"/>
      <c r="WEF31" s="21"/>
      <c r="WEG31" s="21"/>
      <c r="WEH31" s="21"/>
      <c r="WEI31" s="21"/>
      <c r="WEJ31" s="21"/>
      <c r="WEK31" s="21"/>
      <c r="WEL31" s="21"/>
      <c r="WEM31" s="21"/>
      <c r="WEN31" s="21"/>
      <c r="WEO31" s="21"/>
      <c r="WEP31" s="21"/>
      <c r="WEQ31" s="21"/>
      <c r="WER31" s="21"/>
      <c r="WES31" s="21"/>
      <c r="WET31" s="21"/>
      <c r="WEU31" s="21"/>
      <c r="WEV31" s="21"/>
      <c r="WEW31" s="21"/>
      <c r="WEX31" s="21"/>
      <c r="WEY31" s="21"/>
      <c r="WEZ31" s="21"/>
      <c r="WFA31" s="21"/>
      <c r="WFB31" s="21"/>
      <c r="WFC31" s="21"/>
      <c r="WFD31" s="21"/>
      <c r="WFE31" s="21"/>
      <c r="WFF31" s="21"/>
      <c r="WFG31" s="21"/>
      <c r="WFH31" s="21"/>
      <c r="WFI31" s="21"/>
      <c r="WFJ31" s="21"/>
      <c r="WFK31" s="21"/>
      <c r="WFL31" s="21"/>
      <c r="WFM31" s="21"/>
      <c r="WFN31" s="21"/>
      <c r="WFO31" s="21"/>
      <c r="WFP31" s="21"/>
      <c r="WFQ31" s="21"/>
      <c r="WFR31" s="21"/>
      <c r="WFS31" s="21"/>
      <c r="WFT31" s="21"/>
      <c r="WFU31" s="21"/>
      <c r="WFV31" s="21"/>
      <c r="WFW31" s="21"/>
      <c r="WFX31" s="21"/>
      <c r="WFY31" s="21"/>
      <c r="WFZ31" s="21"/>
      <c r="WGA31" s="21"/>
      <c r="WGB31" s="21"/>
      <c r="WGC31" s="21"/>
      <c r="WGD31" s="21"/>
      <c r="WGE31" s="21"/>
      <c r="WGF31" s="21"/>
      <c r="WGG31" s="21"/>
      <c r="WGH31" s="21"/>
      <c r="WGI31" s="21"/>
      <c r="WGJ31" s="21"/>
      <c r="WGK31" s="21"/>
      <c r="WGL31" s="21"/>
      <c r="WGM31" s="21"/>
      <c r="WGN31" s="21"/>
      <c r="WGO31" s="21"/>
      <c r="WGP31" s="21"/>
      <c r="WGQ31" s="21"/>
      <c r="WGR31" s="21"/>
      <c r="WGS31" s="21"/>
      <c r="WGT31" s="21"/>
      <c r="WGU31" s="21"/>
      <c r="WGV31" s="21"/>
      <c r="WGW31" s="21"/>
      <c r="WGX31" s="21"/>
      <c r="WGY31" s="21"/>
      <c r="WGZ31" s="21"/>
      <c r="WHA31" s="21"/>
      <c r="WHB31" s="21"/>
      <c r="WHC31" s="21"/>
      <c r="WHD31" s="21"/>
      <c r="WHE31" s="21"/>
      <c r="WHF31" s="21"/>
      <c r="WHG31" s="21"/>
      <c r="WHH31" s="21"/>
      <c r="WHI31" s="21"/>
      <c r="WHJ31" s="21"/>
      <c r="WHK31" s="21"/>
      <c r="WHL31" s="21"/>
      <c r="WHM31" s="21"/>
      <c r="WHN31" s="21"/>
      <c r="WHO31" s="21"/>
      <c r="WHP31" s="21"/>
      <c r="WHQ31" s="21"/>
      <c r="WHR31" s="21"/>
      <c r="WHS31" s="21"/>
      <c r="WHT31" s="21"/>
      <c r="WHU31" s="21"/>
      <c r="WHV31" s="21"/>
      <c r="WHW31" s="21"/>
      <c r="WHX31" s="21"/>
      <c r="WHY31" s="21"/>
      <c r="WHZ31" s="21"/>
      <c r="WIA31" s="21"/>
      <c r="WIB31" s="21"/>
      <c r="WIC31" s="21"/>
      <c r="WID31" s="21"/>
      <c r="WIE31" s="21"/>
      <c r="WIF31" s="21"/>
      <c r="WIG31" s="21"/>
      <c r="WIH31" s="21"/>
      <c r="WII31" s="21"/>
      <c r="WIJ31" s="21"/>
      <c r="WIK31" s="21"/>
      <c r="WIL31" s="21"/>
      <c r="WIM31" s="21"/>
      <c r="WIN31" s="21"/>
      <c r="WIO31" s="21"/>
      <c r="WIP31" s="21"/>
      <c r="WIQ31" s="21"/>
      <c r="WIR31" s="21"/>
      <c r="WIS31" s="21"/>
      <c r="WIT31" s="21"/>
      <c r="WIU31" s="21"/>
      <c r="WIV31" s="21"/>
      <c r="WIW31" s="21"/>
      <c r="WIX31" s="21"/>
      <c r="WIY31" s="21"/>
      <c r="WIZ31" s="21"/>
      <c r="WJA31" s="21"/>
      <c r="WJB31" s="21"/>
      <c r="WJC31" s="21"/>
      <c r="WJD31" s="21"/>
      <c r="WJE31" s="21"/>
      <c r="WJF31" s="21"/>
      <c r="WJG31" s="21"/>
      <c r="WJH31" s="21"/>
      <c r="WJI31" s="21"/>
      <c r="WJJ31" s="21"/>
      <c r="WJK31" s="21"/>
      <c r="WJL31" s="21"/>
      <c r="WJM31" s="21"/>
      <c r="WJN31" s="21"/>
      <c r="WJO31" s="21"/>
      <c r="WJP31" s="21"/>
      <c r="WJQ31" s="21"/>
      <c r="WJR31" s="21"/>
      <c r="WJS31" s="21"/>
      <c r="WJT31" s="21"/>
      <c r="WJU31" s="21"/>
      <c r="WJV31" s="21"/>
      <c r="WJW31" s="21"/>
      <c r="WJX31" s="21"/>
      <c r="WJY31" s="21"/>
      <c r="WJZ31" s="21"/>
      <c r="WKA31" s="21"/>
      <c r="WKB31" s="21"/>
      <c r="WKC31" s="21"/>
      <c r="WKD31" s="21"/>
      <c r="WKE31" s="21"/>
      <c r="WKF31" s="21"/>
      <c r="WKG31" s="21"/>
      <c r="WKH31" s="21"/>
      <c r="WKI31" s="21"/>
      <c r="WKJ31" s="21"/>
      <c r="WKK31" s="21"/>
      <c r="WKL31" s="21"/>
      <c r="WKM31" s="21"/>
      <c r="WKN31" s="21"/>
      <c r="WKO31" s="21"/>
      <c r="WKP31" s="21"/>
      <c r="WKQ31" s="21"/>
      <c r="WKR31" s="21"/>
      <c r="WKS31" s="21"/>
      <c r="WKT31" s="21"/>
      <c r="WKU31" s="21"/>
      <c r="WKV31" s="21"/>
      <c r="WKW31" s="21"/>
      <c r="WKX31" s="21"/>
      <c r="WKY31" s="21"/>
      <c r="WKZ31" s="21"/>
      <c r="WLA31" s="21"/>
      <c r="WLB31" s="21"/>
      <c r="WLC31" s="21"/>
      <c r="WLD31" s="21"/>
      <c r="WLE31" s="21"/>
      <c r="WLF31" s="21"/>
      <c r="WLG31" s="21"/>
      <c r="WLH31" s="21"/>
      <c r="WLI31" s="21"/>
      <c r="WLJ31" s="21"/>
      <c r="WLK31" s="21"/>
      <c r="WLL31" s="21"/>
      <c r="WLM31" s="21"/>
      <c r="WLN31" s="21"/>
      <c r="WLO31" s="21"/>
      <c r="WLP31" s="21"/>
      <c r="WLQ31" s="21"/>
      <c r="WLR31" s="21"/>
      <c r="WLS31" s="21"/>
      <c r="WLT31" s="21"/>
      <c r="WLU31" s="21"/>
      <c r="WLV31" s="21"/>
      <c r="WLW31" s="21"/>
      <c r="WLX31" s="21"/>
      <c r="WLY31" s="21"/>
      <c r="WLZ31" s="21"/>
      <c r="WMA31" s="21"/>
      <c r="WMB31" s="21"/>
      <c r="WMC31" s="21"/>
      <c r="WMD31" s="21"/>
      <c r="WME31" s="21"/>
      <c r="WMF31" s="21"/>
      <c r="WMG31" s="21"/>
      <c r="WMH31" s="21"/>
      <c r="WMI31" s="21"/>
      <c r="WMJ31" s="21"/>
      <c r="WMK31" s="21"/>
      <c r="WML31" s="21"/>
      <c r="WMM31" s="21"/>
      <c r="WMN31" s="21"/>
      <c r="WMO31" s="21"/>
      <c r="WMP31" s="21"/>
      <c r="WMQ31" s="21"/>
      <c r="WMR31" s="21"/>
      <c r="WMS31" s="21"/>
      <c r="WMT31" s="21"/>
      <c r="WMU31" s="21"/>
      <c r="WMV31" s="21"/>
      <c r="WMW31" s="21"/>
      <c r="WMX31" s="21"/>
      <c r="WMY31" s="21"/>
      <c r="WMZ31" s="21"/>
      <c r="WNA31" s="21"/>
      <c r="WNB31" s="21"/>
      <c r="WNC31" s="21"/>
      <c r="WND31" s="21"/>
      <c r="WNE31" s="21"/>
      <c r="WNF31" s="21"/>
      <c r="WNG31" s="21"/>
      <c r="WNH31" s="21"/>
      <c r="WNI31" s="21"/>
      <c r="WNJ31" s="21"/>
      <c r="WNK31" s="21"/>
      <c r="WNL31" s="21"/>
      <c r="WNM31" s="21"/>
      <c r="WNN31" s="21"/>
      <c r="WNO31" s="21"/>
      <c r="WNP31" s="21"/>
      <c r="WNQ31" s="21"/>
      <c r="WNR31" s="21"/>
      <c r="WNS31" s="21"/>
      <c r="WNT31" s="21"/>
      <c r="WNU31" s="21"/>
      <c r="WNV31" s="21"/>
      <c r="WNW31" s="21"/>
      <c r="WNX31" s="21"/>
      <c r="WNY31" s="21"/>
      <c r="WNZ31" s="21"/>
      <c r="WOA31" s="21"/>
      <c r="WOB31" s="21"/>
      <c r="WOC31" s="21"/>
      <c r="WOD31" s="21"/>
      <c r="WOE31" s="21"/>
      <c r="WOF31" s="21"/>
      <c r="WOG31" s="21"/>
      <c r="WOH31" s="21"/>
      <c r="WOI31" s="21"/>
      <c r="WOJ31" s="21"/>
      <c r="WOK31" s="21"/>
      <c r="WOL31" s="21"/>
      <c r="WOM31" s="21"/>
      <c r="WON31" s="21"/>
      <c r="WOO31" s="21"/>
      <c r="WOP31" s="21"/>
      <c r="WOQ31" s="21"/>
      <c r="WOR31" s="21"/>
      <c r="WOS31" s="21"/>
      <c r="WOT31" s="21"/>
      <c r="WOU31" s="21"/>
      <c r="WOV31" s="21"/>
      <c r="WOW31" s="21"/>
      <c r="WOX31" s="21"/>
      <c r="WOY31" s="21"/>
      <c r="WOZ31" s="21"/>
      <c r="WPA31" s="21"/>
      <c r="WPB31" s="21"/>
      <c r="WPC31" s="21"/>
      <c r="WPD31" s="21"/>
      <c r="WPE31" s="21"/>
      <c r="WPF31" s="21"/>
      <c r="WPG31" s="21"/>
      <c r="WPH31" s="21"/>
      <c r="WPI31" s="21"/>
      <c r="WPJ31" s="21"/>
      <c r="WPK31" s="21"/>
      <c r="WPL31" s="21"/>
      <c r="WPM31" s="21"/>
      <c r="WPN31" s="21"/>
      <c r="WPO31" s="21"/>
      <c r="WPP31" s="21"/>
      <c r="WPQ31" s="21"/>
      <c r="WPR31" s="21"/>
      <c r="WPS31" s="21"/>
      <c r="WPT31" s="21"/>
      <c r="WPU31" s="21"/>
      <c r="WPV31" s="21"/>
      <c r="WPW31" s="21"/>
      <c r="WPX31" s="21"/>
      <c r="WPY31" s="21"/>
      <c r="WPZ31" s="21"/>
      <c r="WQA31" s="21"/>
      <c r="WQB31" s="21"/>
      <c r="WQC31" s="21"/>
      <c r="WQD31" s="21"/>
      <c r="WQE31" s="21"/>
      <c r="WQF31" s="21"/>
      <c r="WQG31" s="21"/>
      <c r="WQH31" s="21"/>
      <c r="WQI31" s="21"/>
      <c r="WQJ31" s="21"/>
      <c r="WQK31" s="21"/>
      <c r="WQL31" s="21"/>
      <c r="WQM31" s="21"/>
      <c r="WQN31" s="21"/>
      <c r="WQO31" s="21"/>
      <c r="WQP31" s="21"/>
      <c r="WQQ31" s="21"/>
      <c r="WQR31" s="21"/>
      <c r="WQS31" s="21"/>
      <c r="WQT31" s="21"/>
      <c r="WQU31" s="21"/>
      <c r="WQV31" s="21"/>
      <c r="WQW31" s="21"/>
      <c r="WQX31" s="21"/>
      <c r="WQY31" s="21"/>
      <c r="WQZ31" s="21"/>
      <c r="WRA31" s="21"/>
      <c r="WRB31" s="21"/>
      <c r="WRC31" s="21"/>
      <c r="WRD31" s="21"/>
      <c r="WRE31" s="21"/>
      <c r="WRF31" s="21"/>
      <c r="WRG31" s="21"/>
      <c r="WRH31" s="21"/>
      <c r="WRI31" s="21"/>
      <c r="WRJ31" s="21"/>
      <c r="WRK31" s="21"/>
      <c r="WRL31" s="21"/>
      <c r="WRM31" s="21"/>
      <c r="WRN31" s="21"/>
      <c r="WRO31" s="21"/>
      <c r="WRP31" s="21"/>
      <c r="WRQ31" s="21"/>
      <c r="WRR31" s="21"/>
      <c r="WRS31" s="21"/>
      <c r="WRT31" s="21"/>
      <c r="WRU31" s="21"/>
      <c r="WRV31" s="21"/>
      <c r="WRW31" s="21"/>
      <c r="WRX31" s="21"/>
      <c r="WRY31" s="21"/>
      <c r="WRZ31" s="21"/>
      <c r="WSA31" s="21"/>
      <c r="WSB31" s="21"/>
      <c r="WSC31" s="21"/>
      <c r="WSD31" s="21"/>
      <c r="WSE31" s="21"/>
      <c r="WSF31" s="21"/>
      <c r="WSG31" s="21"/>
      <c r="WSH31" s="21"/>
      <c r="WSI31" s="21"/>
      <c r="WSJ31" s="21"/>
      <c r="WSK31" s="21"/>
      <c r="WSL31" s="21"/>
      <c r="WSM31" s="21"/>
      <c r="WSN31" s="21"/>
      <c r="WSO31" s="21"/>
      <c r="WSP31" s="21"/>
      <c r="WSQ31" s="21"/>
      <c r="WSR31" s="21"/>
      <c r="WSS31" s="21"/>
      <c r="WST31" s="21"/>
      <c r="WSU31" s="21"/>
      <c r="WSV31" s="21"/>
      <c r="WSW31" s="21"/>
      <c r="WSX31" s="21"/>
      <c r="WSY31" s="21"/>
      <c r="WSZ31" s="21"/>
      <c r="WTA31" s="21"/>
      <c r="WTB31" s="21"/>
      <c r="WTC31" s="21"/>
      <c r="WTD31" s="21"/>
      <c r="WTE31" s="21"/>
      <c r="WTF31" s="21"/>
      <c r="WTG31" s="21"/>
      <c r="WTH31" s="21"/>
      <c r="WTI31" s="21"/>
      <c r="WTJ31" s="21"/>
      <c r="WTK31" s="21"/>
      <c r="WTL31" s="21"/>
      <c r="WTM31" s="21"/>
      <c r="WTN31" s="21"/>
      <c r="WTO31" s="21"/>
      <c r="WTP31" s="21"/>
      <c r="WTQ31" s="21"/>
      <c r="WTR31" s="21"/>
      <c r="WTS31" s="21"/>
      <c r="WTT31" s="21"/>
      <c r="WTU31" s="21"/>
      <c r="WTV31" s="21"/>
      <c r="WTW31" s="21"/>
      <c r="WTX31" s="21"/>
      <c r="WTY31" s="21"/>
      <c r="WTZ31" s="21"/>
      <c r="WUA31" s="21"/>
      <c r="WUB31" s="21"/>
      <c r="WUC31" s="21"/>
      <c r="WUD31" s="21"/>
      <c r="WUE31" s="21"/>
      <c r="WUF31" s="21"/>
      <c r="WUG31" s="21"/>
      <c r="WUH31" s="21"/>
      <c r="WUI31" s="21"/>
      <c r="WUJ31" s="21"/>
      <c r="WUK31" s="21"/>
      <c r="WUL31" s="21"/>
      <c r="WUM31" s="21"/>
      <c r="WUN31" s="21"/>
      <c r="WUO31" s="21"/>
      <c r="WUP31" s="21"/>
      <c r="WUQ31" s="21"/>
      <c r="WUR31" s="21"/>
      <c r="WUS31" s="21"/>
      <c r="WUT31" s="21"/>
      <c r="WUU31" s="21"/>
      <c r="WUV31" s="21"/>
      <c r="WUW31" s="21"/>
      <c r="WUX31" s="21"/>
      <c r="WUY31" s="21"/>
      <c r="WUZ31" s="21"/>
      <c r="WVA31" s="21"/>
      <c r="WVB31" s="21"/>
      <c r="WVC31" s="21"/>
      <c r="WVD31" s="21"/>
      <c r="WVE31" s="21"/>
      <c r="WVF31" s="21"/>
      <c r="WVG31" s="21"/>
      <c r="WVH31" s="21"/>
      <c r="WVI31" s="21"/>
      <c r="WVJ31" s="21"/>
      <c r="WVK31" s="21"/>
      <c r="WVL31" s="21"/>
      <c r="WVM31" s="21"/>
      <c r="WVN31" s="21"/>
      <c r="WVO31" s="21"/>
      <c r="WVP31" s="21"/>
      <c r="WVQ31" s="21"/>
      <c r="WVR31" s="21"/>
      <c r="WVS31" s="21"/>
      <c r="WVT31" s="21"/>
      <c r="WVU31" s="21"/>
      <c r="WVV31" s="21"/>
      <c r="WVW31" s="21"/>
      <c r="WVX31" s="21"/>
      <c r="WVY31" s="21"/>
      <c r="WVZ31" s="21"/>
      <c r="WWA31" s="21"/>
      <c r="WWB31" s="21"/>
      <c r="WWC31" s="21"/>
      <c r="WWD31" s="21"/>
      <c r="WWE31" s="21"/>
      <c r="WWF31" s="21"/>
      <c r="WWG31" s="21"/>
      <c r="WWH31" s="21"/>
      <c r="WWI31" s="21"/>
      <c r="WWJ31" s="21"/>
      <c r="WWK31" s="21"/>
      <c r="WWL31" s="21"/>
      <c r="WWM31" s="21"/>
      <c r="WWN31" s="21"/>
      <c r="WWO31" s="21"/>
      <c r="WWP31" s="21"/>
      <c r="WWQ31" s="21"/>
      <c r="WWR31" s="21"/>
      <c r="WWS31" s="21"/>
      <c r="WWT31" s="21"/>
      <c r="WWU31" s="21"/>
      <c r="WWV31" s="21"/>
      <c r="WWW31" s="21"/>
      <c r="WWX31" s="21"/>
      <c r="WWY31" s="21"/>
      <c r="WWZ31" s="21"/>
      <c r="WXA31" s="21"/>
      <c r="WXB31" s="21"/>
      <c r="WXC31" s="21"/>
      <c r="WXD31" s="21"/>
      <c r="WXE31" s="21"/>
      <c r="WXF31" s="21"/>
      <c r="WXG31" s="21"/>
      <c r="WXH31" s="21"/>
      <c r="WXI31" s="21"/>
      <c r="WXJ31" s="21"/>
      <c r="WXK31" s="21"/>
      <c r="WXL31" s="21"/>
      <c r="WXM31" s="21"/>
      <c r="WXN31" s="21"/>
      <c r="WXO31" s="21"/>
      <c r="WXP31" s="21"/>
      <c r="WXQ31" s="21"/>
      <c r="WXR31" s="21"/>
      <c r="WXS31" s="21"/>
      <c r="WXT31" s="21"/>
      <c r="WXU31" s="21"/>
      <c r="WXV31" s="21"/>
      <c r="WXW31" s="21"/>
      <c r="WXX31" s="21"/>
      <c r="WXY31" s="21"/>
      <c r="WXZ31" s="21"/>
      <c r="WYA31" s="21"/>
      <c r="WYB31" s="21"/>
      <c r="WYC31" s="21"/>
      <c r="WYD31" s="21"/>
      <c r="WYE31" s="21"/>
      <c r="WYF31" s="21"/>
      <c r="WYG31" s="21"/>
      <c r="WYH31" s="21"/>
      <c r="WYI31" s="21"/>
      <c r="WYJ31" s="21"/>
      <c r="WYK31" s="21"/>
      <c r="WYL31" s="21"/>
      <c r="WYM31" s="21"/>
      <c r="WYN31" s="21"/>
      <c r="WYO31" s="21"/>
      <c r="WYP31" s="21"/>
      <c r="WYQ31" s="21"/>
      <c r="WYR31" s="21"/>
      <c r="WYS31" s="21"/>
      <c r="WYT31" s="21"/>
      <c r="WYU31" s="21"/>
      <c r="WYV31" s="21"/>
      <c r="WYW31" s="21"/>
      <c r="WYX31" s="21"/>
      <c r="WYY31" s="21"/>
      <c r="WYZ31" s="21"/>
      <c r="WZA31" s="21"/>
      <c r="WZB31" s="21"/>
      <c r="WZC31" s="21"/>
      <c r="WZD31" s="21"/>
      <c r="WZE31" s="21"/>
      <c r="WZF31" s="21"/>
      <c r="WZG31" s="21"/>
      <c r="WZH31" s="21"/>
      <c r="WZI31" s="21"/>
      <c r="WZJ31" s="21"/>
      <c r="WZK31" s="21"/>
      <c r="WZL31" s="21"/>
      <c r="WZM31" s="21"/>
      <c r="WZN31" s="21"/>
      <c r="WZO31" s="21"/>
      <c r="WZP31" s="21"/>
      <c r="WZQ31" s="21"/>
      <c r="WZR31" s="21"/>
      <c r="WZS31" s="21"/>
      <c r="WZT31" s="21"/>
      <c r="WZU31" s="21"/>
      <c r="WZV31" s="21"/>
      <c r="WZW31" s="21"/>
      <c r="WZX31" s="21"/>
      <c r="WZY31" s="21"/>
      <c r="WZZ31" s="21"/>
      <c r="XAA31" s="21"/>
      <c r="XAB31" s="21"/>
      <c r="XAC31" s="21"/>
      <c r="XAD31" s="21"/>
      <c r="XAE31" s="21"/>
      <c r="XAF31" s="21"/>
      <c r="XAG31" s="21"/>
      <c r="XAH31" s="21"/>
      <c r="XAI31" s="21"/>
      <c r="XAJ31" s="21"/>
      <c r="XAK31" s="21"/>
      <c r="XAL31" s="21"/>
      <c r="XAM31" s="21"/>
      <c r="XAN31" s="21"/>
      <c r="XAO31" s="21"/>
      <c r="XAP31" s="21"/>
      <c r="XAQ31" s="21"/>
      <c r="XAR31" s="21"/>
      <c r="XAS31" s="21"/>
      <c r="XAT31" s="21"/>
      <c r="XAU31" s="21"/>
      <c r="XAV31" s="21"/>
      <c r="XAW31" s="21"/>
      <c r="XAX31" s="21"/>
      <c r="XAY31" s="21"/>
      <c r="XAZ31" s="21"/>
      <c r="XBA31" s="21"/>
      <c r="XBB31" s="21"/>
      <c r="XBC31" s="21"/>
      <c r="XBD31" s="21"/>
      <c r="XBE31" s="21"/>
      <c r="XBF31" s="21"/>
      <c r="XBG31" s="21"/>
      <c r="XBH31" s="21"/>
      <c r="XBI31" s="21"/>
      <c r="XBJ31" s="21"/>
      <c r="XBK31" s="21"/>
      <c r="XBL31" s="21"/>
      <c r="XBM31" s="21"/>
      <c r="XBN31" s="21"/>
      <c r="XBO31" s="21"/>
      <c r="XBP31" s="21"/>
      <c r="XBQ31" s="21"/>
      <c r="XBR31" s="21"/>
      <c r="XBS31" s="21"/>
      <c r="XBT31" s="21"/>
      <c r="XBU31" s="21"/>
      <c r="XBV31" s="21"/>
      <c r="XBW31" s="21"/>
      <c r="XBX31" s="21"/>
      <c r="XBY31" s="21"/>
      <c r="XBZ31" s="21"/>
      <c r="XCA31" s="21"/>
      <c r="XCB31" s="21"/>
      <c r="XCC31" s="21"/>
      <c r="XCD31" s="21"/>
      <c r="XCE31" s="21"/>
      <c r="XCF31" s="21"/>
      <c r="XCG31" s="21"/>
      <c r="XCH31" s="21"/>
      <c r="XCI31" s="21"/>
      <c r="XCJ31" s="21"/>
      <c r="XCK31" s="21"/>
      <c r="XCL31" s="21"/>
      <c r="XCM31" s="21"/>
      <c r="XCN31" s="21"/>
      <c r="XCO31" s="21"/>
      <c r="XCP31" s="21"/>
      <c r="XCQ31" s="21"/>
      <c r="XCR31" s="21"/>
      <c r="XCS31" s="21"/>
      <c r="XCT31" s="21"/>
      <c r="XCU31" s="21"/>
      <c r="XCV31" s="21"/>
      <c r="XCW31" s="21"/>
      <c r="XCX31" s="21"/>
      <c r="XCY31" s="21"/>
      <c r="XCZ31" s="21"/>
      <c r="XDA31" s="21"/>
      <c r="XDB31" s="21"/>
      <c r="XDC31" s="21"/>
      <c r="XDD31" s="21"/>
      <c r="XDE31" s="21"/>
      <c r="XDF31" s="21"/>
      <c r="XDG31" s="21"/>
      <c r="XDH31" s="21"/>
      <c r="XDI31" s="21"/>
      <c r="XDJ31" s="21"/>
      <c r="XDK31" s="21"/>
      <c r="XDL31" s="21"/>
      <c r="XDM31" s="21"/>
      <c r="XDN31" s="21"/>
      <c r="XDO31" s="21"/>
      <c r="XDP31" s="21"/>
      <c r="XDQ31" s="21"/>
      <c r="XDR31" s="21"/>
      <c r="XDS31" s="21"/>
      <c r="XDT31" s="21"/>
      <c r="XDU31" s="21"/>
      <c r="XDV31" s="21"/>
      <c r="XDW31" s="21"/>
      <c r="XDX31" s="21"/>
      <c r="XDY31" s="21"/>
      <c r="XDZ31" s="21"/>
      <c r="XEA31" s="21"/>
      <c r="XEB31" s="21"/>
      <c r="XEC31" s="21"/>
      <c r="XED31" s="21"/>
      <c r="XEE31" s="21"/>
      <c r="XEF31" s="21"/>
      <c r="XEG31" s="21"/>
      <c r="XEH31" s="21"/>
      <c r="XEI31" s="21"/>
      <c r="XEJ31" s="21"/>
      <c r="XEK31" s="21"/>
      <c r="XEL31" s="21"/>
      <c r="XEM31" s="21"/>
      <c r="XEN31" s="21"/>
      <c r="XEO31" s="21"/>
      <c r="XEP31" s="21"/>
      <c r="XEQ31" s="21"/>
      <c r="XER31" s="21"/>
      <c r="XES31" s="21"/>
      <c r="XET31" s="21"/>
      <c r="XEU31" s="21"/>
      <c r="XEV31" s="21"/>
      <c r="XEW31" s="21"/>
      <c r="XEX31" s="21"/>
      <c r="XEY31" s="21"/>
      <c r="XEZ31" s="21"/>
      <c r="XFA31" s="21"/>
      <c r="XFB31" s="21"/>
    </row>
    <row r="32" spans="1:16382">
      <c r="A32">
        <v>26</v>
      </c>
      <c r="B32" t="s">
        <v>142</v>
      </c>
      <c r="C32" s="18" t="s">
        <v>143</v>
      </c>
      <c r="D32" t="s">
        <v>39</v>
      </c>
      <c r="E32" s="10" t="s">
        <v>39</v>
      </c>
      <c r="G32" s="19" t="e">
        <f>AVERAGE(#REF!)</f>
        <v>#REF!</v>
      </c>
      <c r="H32" s="19" t="e">
        <f>MEDIAN(#REF!)</f>
        <v>#REF!</v>
      </c>
      <c r="I32" s="19" t="e">
        <f>MIN(#REF!)</f>
        <v>#REF!</v>
      </c>
      <c r="J32" s="19" t="e">
        <f>MAX(#REF!)</f>
        <v>#REF!</v>
      </c>
      <c r="K32" s="19">
        <v>0.32619999999999999</v>
      </c>
      <c r="L32" s="16" t="e">
        <f>COUNTBLANK(#REF!)</f>
        <v>#REF!</v>
      </c>
    </row>
    <row r="33" spans="1:12">
      <c r="A33">
        <v>27</v>
      </c>
      <c r="B33" t="s">
        <v>144</v>
      </c>
      <c r="C33" s="18" t="s">
        <v>145</v>
      </c>
      <c r="D33" t="s">
        <v>39</v>
      </c>
      <c r="E33" s="10" t="s">
        <v>251</v>
      </c>
      <c r="G33" s="19" t="e">
        <f>AVERAGE(#REF!)</f>
        <v>#REF!</v>
      </c>
      <c r="H33" s="19" t="e">
        <f>MEDIAN(#REF!)</f>
        <v>#REF!</v>
      </c>
      <c r="I33" s="19" t="e">
        <f>MIN(#REF!)</f>
        <v>#REF!</v>
      </c>
      <c r="J33" s="19" t="e">
        <f>MAX(#REF!)</f>
        <v>#REF!</v>
      </c>
      <c r="K33" s="14" t="e">
        <f>STDEV(#REF!)</f>
        <v>#REF!</v>
      </c>
      <c r="L33" s="16" t="e">
        <f>COUNTBLANK(#REF!)</f>
        <v>#REF!</v>
      </c>
    </row>
    <row r="34" spans="1:12">
      <c r="A34">
        <v>28</v>
      </c>
      <c r="B34" t="s">
        <v>146</v>
      </c>
      <c r="C34" s="18" t="s">
        <v>241</v>
      </c>
      <c r="D34" t="s">
        <v>39</v>
      </c>
      <c r="E34" s="10" t="s">
        <v>252</v>
      </c>
      <c r="G34" s="19" t="e">
        <f>AVERAGE(#REF!)</f>
        <v>#REF!</v>
      </c>
      <c r="H34" s="19" t="e">
        <f>MEDIAN(#REF!)</f>
        <v>#REF!</v>
      </c>
      <c r="I34" s="19" t="e">
        <f>MIN(#REF!)</f>
        <v>#REF!</v>
      </c>
      <c r="J34" s="19" t="e">
        <f>MAX(#REF!)</f>
        <v>#REF!</v>
      </c>
      <c r="K34" s="19" t="e">
        <f>STDEV(#REF!)</f>
        <v>#REF!</v>
      </c>
      <c r="L34" s="16" t="e">
        <f>COUNTBLANK(#REF!)</f>
        <v>#REF!</v>
      </c>
    </row>
    <row r="35" spans="1:12">
      <c r="A35">
        <v>29</v>
      </c>
      <c r="B35" t="s">
        <v>147</v>
      </c>
      <c r="C35" s="18" t="s">
        <v>148</v>
      </c>
      <c r="D35" t="s">
        <v>39</v>
      </c>
      <c r="E35" s="10" t="s">
        <v>255</v>
      </c>
      <c r="G35" s="19" t="e">
        <f>AVERAGE(#REF!)</f>
        <v>#REF!</v>
      </c>
      <c r="H35" s="19" t="e">
        <f>MEDIAN(#REF!)</f>
        <v>#REF!</v>
      </c>
      <c r="I35" s="19" t="e">
        <f>MIN(#REF!)</f>
        <v>#REF!</v>
      </c>
      <c r="J35" s="19" t="e">
        <f>MAX(#REF!)</f>
        <v>#REF!</v>
      </c>
      <c r="K35" s="19" t="e">
        <f>STDEV(#REF!)</f>
        <v>#REF!</v>
      </c>
      <c r="L35" s="16" t="e">
        <f>COUNTBLANK(#REF!)</f>
        <v>#REF!</v>
      </c>
    </row>
    <row r="36" spans="1:12">
      <c r="A36">
        <v>30</v>
      </c>
      <c r="B36" t="s">
        <v>149</v>
      </c>
      <c r="C36" s="18" t="s">
        <v>150</v>
      </c>
      <c r="D36" t="s">
        <v>39</v>
      </c>
      <c r="E36" s="10" t="s">
        <v>254</v>
      </c>
      <c r="G36" s="19" t="e">
        <f>AVERAGE(#REF!)</f>
        <v>#REF!</v>
      </c>
      <c r="H36" s="19" t="e">
        <f>MEDIAN(#REF!)</f>
        <v>#REF!</v>
      </c>
      <c r="I36" s="19" t="e">
        <f>MIN(#REF!)</f>
        <v>#REF!</v>
      </c>
      <c r="J36" s="19" t="e">
        <f>MAX(#REF!)</f>
        <v>#REF!</v>
      </c>
      <c r="K36" s="19" t="e">
        <f>STDEV(#REF!)</f>
        <v>#REF!</v>
      </c>
      <c r="L36" s="16" t="e">
        <f>COUNTBLANK(#REF!)</f>
        <v>#REF!</v>
      </c>
    </row>
    <row r="37" spans="1:12">
      <c r="A37">
        <v>31</v>
      </c>
      <c r="B37" t="s">
        <v>151</v>
      </c>
      <c r="C37" s="18" t="s">
        <v>150</v>
      </c>
      <c r="D37" t="s">
        <v>39</v>
      </c>
      <c r="E37" s="10" t="s">
        <v>253</v>
      </c>
      <c r="G37" s="19" t="e">
        <f>AVERAGE(#REF!)</f>
        <v>#REF!</v>
      </c>
      <c r="H37" s="19" t="e">
        <f>MEDIAN(#REF!)</f>
        <v>#REF!</v>
      </c>
      <c r="I37" s="19" t="e">
        <f>MIN(#REF!)</f>
        <v>#REF!</v>
      </c>
      <c r="J37" s="19" t="e">
        <f>MAX(#REF!)</f>
        <v>#REF!</v>
      </c>
      <c r="K37" s="19" t="e">
        <f>STDEV(#REF!)</f>
        <v>#REF!</v>
      </c>
      <c r="L37" s="16" t="e">
        <f>COUNTBLANK(#REF!)</f>
        <v>#REF!</v>
      </c>
    </row>
    <row r="38" spans="1:12">
      <c r="G38" s="10"/>
      <c r="H38" s="16"/>
      <c r="I38" s="16"/>
      <c r="J38" s="16"/>
      <c r="K38" s="16"/>
      <c r="L38" s="19"/>
    </row>
    <row r="39" spans="1:12">
      <c r="G39" s="5"/>
      <c r="H39" s="5"/>
      <c r="I39" s="5"/>
      <c r="J39" s="5"/>
      <c r="K39" s="5"/>
      <c r="L39" s="19"/>
    </row>
    <row r="40" spans="1:12">
      <c r="G40" s="5"/>
      <c r="H40" s="5"/>
      <c r="I40" s="5"/>
      <c r="J40" s="5"/>
      <c r="K40" s="5"/>
      <c r="L40" s="5"/>
    </row>
    <row r="41" spans="1:12">
      <c r="G41" s="5"/>
      <c r="H41" s="5"/>
      <c r="I41" s="5"/>
      <c r="J41" s="5"/>
      <c r="K41" s="5"/>
      <c r="L41" s="5"/>
    </row>
    <row r="42" spans="1:12">
      <c r="G42" s="5"/>
      <c r="H42" s="5"/>
      <c r="I42" s="5"/>
      <c r="J42" s="5"/>
      <c r="K42" s="5"/>
      <c r="L42" s="5"/>
    </row>
    <row r="43" spans="1:12">
      <c r="G43" s="20"/>
      <c r="H43" s="20"/>
      <c r="I43" s="20"/>
      <c r="J43" s="20"/>
      <c r="K43" s="20"/>
      <c r="L43" s="20"/>
    </row>
    <row r="44" spans="1:12">
      <c r="G44"/>
      <c r="H44"/>
      <c r="I44"/>
      <c r="J44"/>
      <c r="K44"/>
      <c r="L4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B5:H19"/>
  <sheetViews>
    <sheetView topLeftCell="A7" workbookViewId="0">
      <selection activeCell="E29" sqref="E29"/>
    </sheetView>
  </sheetViews>
  <sheetFormatPr defaultColWidth="8.85546875" defaultRowHeight="15"/>
  <cols>
    <col min="1" max="1" width="10.42578125" style="4" customWidth="1"/>
    <col min="2" max="4" width="8.85546875" style="4"/>
    <col min="5" max="5" width="19.85546875" style="4" customWidth="1"/>
    <col min="6" max="6" width="34.42578125" style="4" customWidth="1"/>
    <col min="7" max="7" width="82.140625" style="4" customWidth="1"/>
    <col min="8" max="16384" width="8.85546875" style="4"/>
  </cols>
  <sheetData>
    <row r="5" spans="2:8" ht="18.75">
      <c r="G5" s="17"/>
    </row>
    <row r="7" spans="2:8" ht="15.75">
      <c r="B7" s="7"/>
      <c r="C7" s="8"/>
      <c r="D7" s="8"/>
      <c r="E7" s="8"/>
      <c r="F7" s="8"/>
      <c r="G7" s="8"/>
      <c r="H7" s="8"/>
    </row>
    <row r="8" spans="2:8" ht="15.75" thickBot="1"/>
    <row r="9" spans="2:8" ht="22.5">
      <c r="E9" s="70" t="s">
        <v>289</v>
      </c>
      <c r="F9" s="71" t="s">
        <v>290</v>
      </c>
      <c r="G9" s="72" t="s">
        <v>170</v>
      </c>
    </row>
    <row r="10" spans="2:8" ht="31.5">
      <c r="E10" s="73">
        <v>1</v>
      </c>
      <c r="F10" s="74" t="s">
        <v>1</v>
      </c>
      <c r="G10" s="75" t="s">
        <v>291</v>
      </c>
    </row>
    <row r="11" spans="2:8" ht="47.25">
      <c r="E11" s="73">
        <v>2</v>
      </c>
      <c r="F11" s="74" t="s">
        <v>292</v>
      </c>
      <c r="G11" s="75" t="s">
        <v>293</v>
      </c>
    </row>
    <row r="12" spans="2:8" ht="47.25">
      <c r="E12" s="73">
        <v>3</v>
      </c>
      <c r="F12" s="74" t="s">
        <v>294</v>
      </c>
      <c r="G12" s="75" t="s">
        <v>295</v>
      </c>
    </row>
    <row r="13" spans="2:8" ht="47.25">
      <c r="E13" s="76">
        <v>4</v>
      </c>
      <c r="F13" s="74" t="s">
        <v>296</v>
      </c>
      <c r="G13" s="75" t="s">
        <v>297</v>
      </c>
    </row>
    <row r="14" spans="2:8" ht="48" thickBot="1">
      <c r="E14" s="77">
        <v>5</v>
      </c>
      <c r="F14" s="78" t="s">
        <v>5</v>
      </c>
      <c r="G14" s="75" t="s">
        <v>298</v>
      </c>
    </row>
    <row r="15" spans="2:8" ht="32.25" thickBot="1">
      <c r="E15" s="77">
        <v>6</v>
      </c>
      <c r="F15" s="78" t="s">
        <v>299</v>
      </c>
      <c r="G15" s="75" t="s">
        <v>300</v>
      </c>
    </row>
    <row r="17" spans="5:8" ht="15.75">
      <c r="E17" s="7" t="s">
        <v>303</v>
      </c>
      <c r="F17" s="4" t="s">
        <v>302</v>
      </c>
    </row>
    <row r="18" spans="5:8" ht="15.75">
      <c r="E18" t="s">
        <v>304</v>
      </c>
      <c r="F18" t="s">
        <v>301</v>
      </c>
      <c r="G18"/>
      <c r="H18"/>
    </row>
    <row r="19" spans="5:8" ht="15.75">
      <c r="E19" s="79" t="s">
        <v>305</v>
      </c>
    </row>
  </sheetData>
  <pageMargins left="0.7" right="0.7" top="0.75" bottom="0.75" header="0.3" footer="0.3"/>
  <pageSetup paperSize="9" orientation="portrait"/>
  <legacyDrawing r:id="rId1"/>
  <oleObjects>
    <oleObject progId="Word.OpenDocumentText.12" dvAspect="DVASPECT_ICON" shapeId="4097" r:id="rId2"/>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C1:E19"/>
  <sheetViews>
    <sheetView tabSelected="1" workbookViewId="0">
      <selection sqref="A1:XFD19"/>
    </sheetView>
  </sheetViews>
  <sheetFormatPr defaultRowHeight="15"/>
  <cols>
    <col min="3" max="3" width="46.28515625" bestFit="1" customWidth="1"/>
  </cols>
  <sheetData>
    <row r="1" spans="3:5" ht="15.75">
      <c r="C1" t="s">
        <v>722</v>
      </c>
    </row>
    <row r="2" spans="3:5" ht="15.75">
      <c r="C2" t="s">
        <v>723</v>
      </c>
    </row>
    <row r="3" spans="3:5" ht="15.75">
      <c r="C3" s="1" t="s">
        <v>741</v>
      </c>
    </row>
    <row r="4" spans="3:5" ht="15.75">
      <c r="C4" s="81" t="s">
        <v>724</v>
      </c>
      <c r="D4" s="81" t="s">
        <v>725</v>
      </c>
      <c r="E4" s="82"/>
    </row>
    <row r="5" spans="3:5" ht="15.75">
      <c r="C5" s="82" t="s">
        <v>726</v>
      </c>
      <c r="D5" s="82" t="s">
        <v>727</v>
      </c>
      <c r="E5" s="82"/>
    </row>
    <row r="6" spans="3:5" ht="15.75">
      <c r="C6" s="82" t="s">
        <v>728</v>
      </c>
      <c r="D6" s="82" t="s">
        <v>729</v>
      </c>
      <c r="E6" s="82"/>
    </row>
    <row r="7" spans="3:5" ht="15.75">
      <c r="C7" s="82" t="s">
        <v>730</v>
      </c>
      <c r="D7" s="82" t="s">
        <v>731</v>
      </c>
      <c r="E7" s="82"/>
    </row>
    <row r="8" spans="3:5" ht="15.75">
      <c r="C8" s="82" t="s">
        <v>732</v>
      </c>
      <c r="D8" s="82" t="s">
        <v>733</v>
      </c>
      <c r="E8" s="82"/>
    </row>
    <row r="9" spans="3:5" ht="15.75">
      <c r="C9" s="82" t="s">
        <v>734</v>
      </c>
      <c r="D9" s="82" t="s">
        <v>735</v>
      </c>
      <c r="E9" s="82"/>
    </row>
    <row r="10" spans="3:5" ht="15.75">
      <c r="C10" s="82" t="s">
        <v>736</v>
      </c>
      <c r="D10" s="82" t="s">
        <v>735</v>
      </c>
      <c r="E10" s="82"/>
    </row>
    <row r="11" spans="3:5" ht="15.75">
      <c r="C11" s="82" t="s">
        <v>737</v>
      </c>
      <c r="D11" s="82" t="s">
        <v>735</v>
      </c>
      <c r="E11" s="82"/>
    </row>
    <row r="12" spans="3:5" ht="15.75">
      <c r="C12" s="82" t="s">
        <v>738</v>
      </c>
      <c r="D12" s="82" t="s">
        <v>735</v>
      </c>
      <c r="E12" s="82"/>
    </row>
    <row r="13" spans="3:5" ht="15.75">
      <c r="C13" s="125" t="s">
        <v>739</v>
      </c>
      <c r="D13" s="82" t="s">
        <v>740</v>
      </c>
      <c r="E13" s="82"/>
    </row>
    <row r="14" spans="3:5" ht="15.75"/>
    <row r="15" spans="3:5" ht="15.75"/>
    <row r="16" spans="3:5" ht="15.75">
      <c r="C16" s="1" t="s">
        <v>742</v>
      </c>
    </row>
    <row r="17" spans="3:4" ht="15.75">
      <c r="C17" t="s">
        <v>743</v>
      </c>
      <c r="D17" t="s">
        <v>744</v>
      </c>
    </row>
    <row r="18" spans="3:4" s="15" customFormat="1" ht="15.75">
      <c r="C18" s="15" t="s">
        <v>745</v>
      </c>
      <c r="D18" s="15" t="s">
        <v>746</v>
      </c>
    </row>
    <row r="19" spans="3:4" ht="15.7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0:P18"/>
  <sheetViews>
    <sheetView topLeftCell="C1" workbookViewId="0">
      <selection activeCell="H18" sqref="H18"/>
    </sheetView>
  </sheetViews>
  <sheetFormatPr defaultRowHeight="15"/>
  <cols>
    <col min="16" max="16" width="31.7109375" customWidth="1"/>
    <col min="17" max="17" width="32.85546875" customWidth="1"/>
  </cols>
  <sheetData>
    <row r="10" spans="2:16" ht="15.75">
      <c r="B10" s="80"/>
      <c r="C10" s="81" t="s">
        <v>208</v>
      </c>
      <c r="D10" s="81" t="s">
        <v>306</v>
      </c>
      <c r="E10" s="81" t="s">
        <v>714</v>
      </c>
      <c r="F10" s="81" t="s">
        <v>715</v>
      </c>
      <c r="G10" s="81" t="s">
        <v>307</v>
      </c>
      <c r="H10" s="81" t="s">
        <v>308</v>
      </c>
      <c r="I10" s="81" t="s">
        <v>309</v>
      </c>
      <c r="J10" s="81" t="s">
        <v>310</v>
      </c>
      <c r="K10" s="81" t="s">
        <v>311</v>
      </c>
      <c r="L10" s="81" t="s">
        <v>313</v>
      </c>
      <c r="M10" s="81" t="s">
        <v>312</v>
      </c>
      <c r="O10" s="81" t="s">
        <v>314</v>
      </c>
      <c r="P10" s="81" t="s">
        <v>315</v>
      </c>
    </row>
    <row r="11" spans="2:16" ht="15.75">
      <c r="C11" s="83" t="s">
        <v>13</v>
      </c>
      <c r="D11" s="82">
        <v>120</v>
      </c>
      <c r="E11" s="82">
        <v>40</v>
      </c>
      <c r="F11" s="82">
        <v>40</v>
      </c>
      <c r="G11" s="82">
        <v>20</v>
      </c>
      <c r="H11" s="82">
        <v>10</v>
      </c>
      <c r="I11" s="82">
        <v>10</v>
      </c>
      <c r="J11" s="82">
        <v>5</v>
      </c>
      <c r="K11" s="82">
        <v>5</v>
      </c>
      <c r="L11" s="82" t="s">
        <v>316</v>
      </c>
      <c r="M11" s="79" t="s">
        <v>332</v>
      </c>
      <c r="O11" s="82" t="s">
        <v>274</v>
      </c>
      <c r="P11" s="82" t="s">
        <v>317</v>
      </c>
    </row>
    <row r="12" spans="2:16" ht="15.75">
      <c r="C12" s="83" t="s">
        <v>12</v>
      </c>
      <c r="D12" s="82">
        <v>120</v>
      </c>
      <c r="E12" s="82">
        <v>40</v>
      </c>
      <c r="F12" s="82">
        <v>40</v>
      </c>
      <c r="G12" s="82">
        <v>20</v>
      </c>
      <c r="H12" s="82">
        <v>10</v>
      </c>
      <c r="I12" s="82">
        <v>10</v>
      </c>
      <c r="J12" s="82">
        <v>5</v>
      </c>
      <c r="K12" s="82">
        <v>5</v>
      </c>
      <c r="L12" s="82" t="s">
        <v>316</v>
      </c>
      <c r="M12" s="79" t="s">
        <v>332</v>
      </c>
      <c r="O12" s="82" t="s">
        <v>318</v>
      </c>
      <c r="P12" s="82" t="s">
        <v>334</v>
      </c>
    </row>
    <row r="13" spans="2:16" ht="15.75">
      <c r="C13" s="83" t="s">
        <v>329</v>
      </c>
      <c r="D13" s="82">
        <v>120</v>
      </c>
      <c r="E13" s="82">
        <v>40</v>
      </c>
      <c r="F13" s="82">
        <v>40</v>
      </c>
      <c r="G13" s="82">
        <v>20</v>
      </c>
      <c r="H13" s="82">
        <v>10</v>
      </c>
      <c r="I13" s="82">
        <v>10</v>
      </c>
      <c r="J13" s="82">
        <v>5</v>
      </c>
      <c r="K13" s="82">
        <v>5</v>
      </c>
      <c r="L13" s="82" t="s">
        <v>316</v>
      </c>
      <c r="M13" s="79" t="s">
        <v>333</v>
      </c>
      <c r="O13" s="82" t="s">
        <v>319</v>
      </c>
      <c r="P13" s="82" t="s">
        <v>320</v>
      </c>
    </row>
    <row r="14" spans="2:16" ht="18.75">
      <c r="C14" s="83" t="s">
        <v>330</v>
      </c>
      <c r="D14" s="82">
        <v>120</v>
      </c>
      <c r="E14" s="82">
        <v>40</v>
      </c>
      <c r="F14" s="82">
        <v>40</v>
      </c>
      <c r="G14" s="82">
        <v>20</v>
      </c>
      <c r="H14" s="82">
        <v>10</v>
      </c>
      <c r="I14" s="82">
        <v>10</v>
      </c>
      <c r="J14" s="82">
        <v>5</v>
      </c>
      <c r="K14" s="82">
        <v>5</v>
      </c>
      <c r="L14" s="82" t="s">
        <v>316</v>
      </c>
      <c r="M14" s="79" t="s">
        <v>333</v>
      </c>
      <c r="O14" s="82" t="s">
        <v>321</v>
      </c>
      <c r="P14" s="82" t="s">
        <v>322</v>
      </c>
    </row>
    <row r="15" spans="2:16" ht="18.75">
      <c r="C15" s="83" t="s">
        <v>331</v>
      </c>
      <c r="D15" s="82">
        <v>120</v>
      </c>
      <c r="E15" s="82">
        <v>40</v>
      </c>
      <c r="F15" s="82">
        <v>40</v>
      </c>
      <c r="G15" s="82">
        <v>20</v>
      </c>
      <c r="H15" s="82">
        <v>10</v>
      </c>
      <c r="I15" s="82">
        <v>10</v>
      </c>
      <c r="J15" s="82">
        <v>5</v>
      </c>
      <c r="K15" s="82">
        <v>5</v>
      </c>
      <c r="L15" s="82" t="s">
        <v>316</v>
      </c>
      <c r="M15" s="79" t="s">
        <v>333</v>
      </c>
      <c r="O15" s="82" t="s">
        <v>275</v>
      </c>
      <c r="P15" s="82" t="s">
        <v>323</v>
      </c>
    </row>
    <row r="16" spans="2:16" ht="18.75">
      <c r="O16" s="82" t="s">
        <v>276</v>
      </c>
      <c r="P16" s="82" t="s">
        <v>324</v>
      </c>
    </row>
    <row r="17" spans="15:16">
      <c r="O17" s="82" t="s">
        <v>325</v>
      </c>
      <c r="P17" s="82" t="s">
        <v>326</v>
      </c>
    </row>
    <row r="18" spans="15:16">
      <c r="O18" s="82" t="s">
        <v>327</v>
      </c>
      <c r="P18" s="82" t="s">
        <v>328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S901"/>
  <sheetViews>
    <sheetView topLeftCell="BC1" workbookViewId="0">
      <pane ySplit="2" topLeftCell="A3" activePane="bottomLeft" state="frozen"/>
      <selection pane="bottomLeft" activeCell="BD21" sqref="BD21"/>
    </sheetView>
  </sheetViews>
  <sheetFormatPr defaultColWidth="8.85546875" defaultRowHeight="15"/>
  <cols>
    <col min="1" max="1" width="0" hidden="1" customWidth="1"/>
    <col min="3" max="3" width="14" style="6" customWidth="1"/>
    <col min="4" max="4" width="23.42578125" style="6" customWidth="1"/>
    <col min="5" max="5" width="27.42578125" style="6" customWidth="1"/>
    <col min="6" max="6" width="17.28515625" style="2" customWidth="1"/>
    <col min="7" max="7" width="17.7109375" style="2" customWidth="1"/>
    <col min="8" max="8" width="13.28515625" style="2" customWidth="1"/>
    <col min="9" max="33" width="14" style="2" customWidth="1"/>
    <col min="34" max="43" width="21.42578125" customWidth="1"/>
    <col min="44" max="44" width="16.42578125" customWidth="1"/>
    <col min="45" max="45" width="15.7109375" customWidth="1"/>
    <col min="46" max="46" width="13.7109375" customWidth="1"/>
    <col min="47" max="47" width="17.42578125" customWidth="1"/>
    <col min="48" max="48" width="12.140625" customWidth="1"/>
    <col min="49" max="49" width="11.85546875" customWidth="1"/>
    <col min="50" max="51" width="15.28515625" customWidth="1"/>
    <col min="52" max="52" width="9.140625" customWidth="1"/>
    <col min="53" max="53" width="11.85546875" customWidth="1"/>
    <col min="54" max="54" width="12" customWidth="1"/>
    <col min="55" max="56" width="12.140625" style="1" customWidth="1"/>
    <col min="57" max="58" width="8.85546875" customWidth="1"/>
    <col min="59" max="59" width="8.5703125" customWidth="1"/>
    <col min="60" max="61" width="8.85546875" customWidth="1"/>
    <col min="62" max="62" width="12.42578125" customWidth="1"/>
    <col min="64" max="65" width="13.28515625" customWidth="1"/>
    <col min="66" max="66" width="12.7109375" customWidth="1"/>
    <col min="67" max="67" width="11.85546875" customWidth="1"/>
    <col min="68" max="68" width="10.140625" customWidth="1"/>
  </cols>
  <sheetData>
    <row r="1" spans="1:71" ht="15.75">
      <c r="A1" s="124" t="s">
        <v>361</v>
      </c>
      <c r="B1" s="124"/>
      <c r="C1" s="124"/>
      <c r="D1" s="124"/>
      <c r="E1" s="124"/>
      <c r="F1" s="124"/>
      <c r="G1" s="124"/>
      <c r="H1" s="124"/>
      <c r="I1" s="124"/>
      <c r="J1" s="110"/>
      <c r="K1" s="91"/>
      <c r="L1" s="122" t="s">
        <v>360</v>
      </c>
      <c r="M1" s="122"/>
      <c r="N1" s="123" t="s">
        <v>344</v>
      </c>
      <c r="O1" s="123"/>
      <c r="P1" s="123"/>
      <c r="Q1" s="123"/>
      <c r="R1" s="123"/>
      <c r="S1" s="123"/>
      <c r="T1" s="123"/>
      <c r="U1" s="123"/>
      <c r="V1" s="123"/>
      <c r="W1" s="123"/>
      <c r="X1" s="123"/>
      <c r="Y1" s="123"/>
      <c r="Z1" s="123"/>
      <c r="AA1" s="123"/>
      <c r="AB1" s="123"/>
      <c r="AC1" s="123"/>
      <c r="AD1" s="123"/>
      <c r="AE1" s="123"/>
      <c r="AF1" s="123"/>
      <c r="AG1" s="123"/>
      <c r="AH1" s="124" t="s">
        <v>362</v>
      </c>
      <c r="AI1" s="124"/>
      <c r="AJ1" s="124"/>
      <c r="AK1" s="124"/>
      <c r="AL1" s="91"/>
      <c r="AM1" s="124" t="s">
        <v>363</v>
      </c>
      <c r="AN1" s="124"/>
      <c r="AO1" s="124"/>
      <c r="AP1" s="124"/>
      <c r="AQ1" s="124"/>
      <c r="AR1" s="124" t="s">
        <v>364</v>
      </c>
      <c r="AS1" s="124"/>
      <c r="AT1" s="124"/>
      <c r="AU1" s="124"/>
      <c r="AV1" s="124"/>
      <c r="AW1" s="124"/>
      <c r="AX1" s="124"/>
      <c r="AY1" s="124"/>
      <c r="AZ1" s="124"/>
      <c r="BA1" s="124"/>
      <c r="BB1" s="124"/>
      <c r="BC1" s="124"/>
      <c r="BD1" s="107"/>
      <c r="BE1" s="122" t="s">
        <v>719</v>
      </c>
      <c r="BF1" s="122"/>
      <c r="BG1" s="122"/>
      <c r="BH1" s="122"/>
      <c r="BI1" s="122"/>
      <c r="BJ1" s="122"/>
      <c r="BK1" s="122" t="s">
        <v>718</v>
      </c>
      <c r="BL1" s="122"/>
      <c r="BM1" s="109"/>
      <c r="BN1" s="122" t="s">
        <v>717</v>
      </c>
      <c r="BO1" s="122"/>
      <c r="BP1" s="122"/>
    </row>
    <row r="2" spans="1:71" s="84" customFormat="1" ht="51" customHeight="1">
      <c r="A2" s="84" t="s">
        <v>211</v>
      </c>
      <c r="B2" s="84" t="s">
        <v>208</v>
      </c>
      <c r="C2" s="84" t="s">
        <v>11</v>
      </c>
      <c r="D2" s="84" t="s">
        <v>120</v>
      </c>
      <c r="E2" s="84" t="s">
        <v>62</v>
      </c>
      <c r="F2" s="84" t="s">
        <v>18</v>
      </c>
      <c r="G2" s="84" t="s">
        <v>19</v>
      </c>
      <c r="H2" s="84" t="s">
        <v>27</v>
      </c>
      <c r="I2" s="84" t="s">
        <v>338</v>
      </c>
      <c r="K2" s="84" t="s">
        <v>438</v>
      </c>
      <c r="L2" s="84" t="s">
        <v>14</v>
      </c>
      <c r="M2" s="84" t="s">
        <v>335</v>
      </c>
      <c r="N2" s="84" t="s">
        <v>273</v>
      </c>
      <c r="O2" s="84" t="s">
        <v>147</v>
      </c>
      <c r="P2" s="84" t="s">
        <v>358</v>
      </c>
      <c r="Q2" s="84" t="s">
        <v>359</v>
      </c>
      <c r="R2" s="84" t="s">
        <v>277</v>
      </c>
      <c r="S2" s="84" t="s">
        <v>278</v>
      </c>
      <c r="T2" s="84" t="s">
        <v>279</v>
      </c>
      <c r="U2" s="84" t="s">
        <v>345</v>
      </c>
      <c r="V2" s="84" t="s">
        <v>346</v>
      </c>
      <c r="W2" s="84" t="s">
        <v>347</v>
      </c>
      <c r="X2" s="84" t="s">
        <v>348</v>
      </c>
      <c r="Y2" s="84" t="s">
        <v>349</v>
      </c>
      <c r="Z2" s="84" t="s">
        <v>350</v>
      </c>
      <c r="AA2" s="84" t="s">
        <v>351</v>
      </c>
      <c r="AB2" s="84" t="s">
        <v>352</v>
      </c>
      <c r="AC2" s="84" t="s">
        <v>353</v>
      </c>
      <c r="AD2" s="84" t="s">
        <v>354</v>
      </c>
      <c r="AE2" s="84" t="s">
        <v>355</v>
      </c>
      <c r="AF2" s="84" t="s">
        <v>356</v>
      </c>
      <c r="AG2" s="84" t="s">
        <v>357</v>
      </c>
      <c r="AH2" s="84" t="s">
        <v>7</v>
      </c>
      <c r="AJ2" s="84" t="s">
        <v>336</v>
      </c>
      <c r="AK2" s="84" t="s">
        <v>337</v>
      </c>
      <c r="AL2" s="84" t="s">
        <v>423</v>
      </c>
      <c r="AM2" s="84" t="s">
        <v>339</v>
      </c>
      <c r="AN2" s="84" t="s">
        <v>340</v>
      </c>
      <c r="AO2" s="84" t="s">
        <v>341</v>
      </c>
      <c r="AP2" s="84" t="s">
        <v>342</v>
      </c>
      <c r="AQ2" s="84" t="s">
        <v>343</v>
      </c>
      <c r="AR2" s="84" t="s">
        <v>231</v>
      </c>
      <c r="AS2" s="84" t="s">
        <v>232</v>
      </c>
      <c r="AT2" s="84" t="s">
        <v>233</v>
      </c>
      <c r="AU2" s="84" t="s">
        <v>716</v>
      </c>
      <c r="AV2" s="84" t="s">
        <v>234</v>
      </c>
      <c r="AW2" s="84" t="s">
        <v>235</v>
      </c>
      <c r="AX2" s="84" t="s">
        <v>17</v>
      </c>
      <c r="AY2" s="84" t="s">
        <v>238</v>
      </c>
      <c r="AZ2" s="84" t="s">
        <v>239</v>
      </c>
      <c r="BA2" s="84" t="s">
        <v>8</v>
      </c>
      <c r="BB2" s="84" t="s">
        <v>236</v>
      </c>
      <c r="BC2" s="84" t="s">
        <v>15</v>
      </c>
      <c r="BD2" s="84" t="s">
        <v>15</v>
      </c>
      <c r="BE2" s="84" t="s">
        <v>280</v>
      </c>
      <c r="BF2" s="84" t="s">
        <v>281</v>
      </c>
      <c r="BG2" s="84" t="s">
        <v>283</v>
      </c>
      <c r="BH2" s="84" t="s">
        <v>284</v>
      </c>
      <c r="BI2" s="84" t="s">
        <v>282</v>
      </c>
      <c r="BJ2" s="84" t="s">
        <v>285</v>
      </c>
      <c r="BK2" s="84" t="s">
        <v>453</v>
      </c>
      <c r="BL2" s="84" t="s">
        <v>452</v>
      </c>
      <c r="BM2" s="84" t="s">
        <v>451</v>
      </c>
      <c r="BN2" s="84" t="s">
        <v>280</v>
      </c>
      <c r="BO2" s="84" t="s">
        <v>281</v>
      </c>
      <c r="BP2" s="84" t="s">
        <v>282</v>
      </c>
    </row>
    <row r="3" spans="1:71" s="12" customFormat="1" ht="15.75">
      <c r="A3" s="12" t="s">
        <v>213</v>
      </c>
      <c r="B3" s="12" t="s">
        <v>13</v>
      </c>
      <c r="C3" s="28" t="s">
        <v>128</v>
      </c>
      <c r="D3" s="28" t="s">
        <v>136</v>
      </c>
      <c r="E3" s="28" t="s">
        <v>63</v>
      </c>
      <c r="F3" s="3">
        <v>7.7164400000000004</v>
      </c>
      <c r="G3" s="3">
        <v>37.325960000000002</v>
      </c>
      <c r="H3" s="3">
        <v>1725</v>
      </c>
      <c r="I3" s="26">
        <v>1</v>
      </c>
      <c r="J3" s="2" t="s">
        <v>455</v>
      </c>
      <c r="K3" s="26"/>
      <c r="L3" s="3">
        <v>2015</v>
      </c>
      <c r="M3" s="3">
        <v>1</v>
      </c>
      <c r="N3" s="62">
        <v>5.9</v>
      </c>
      <c r="O3" s="59">
        <v>1.7077564719496174</v>
      </c>
      <c r="P3" s="59">
        <v>0.14610922034897247</v>
      </c>
      <c r="Q3" s="59">
        <v>0.64278000000000002</v>
      </c>
      <c r="R3" s="63">
        <v>21.599999999999994</v>
      </c>
      <c r="S3" s="63">
        <v>35.200000000000003</v>
      </c>
      <c r="T3" s="63">
        <v>43.2</v>
      </c>
      <c r="U3" s="59">
        <v>9.4180534542204555</v>
      </c>
      <c r="V3" s="59">
        <v>3.1952465825163405</v>
      </c>
      <c r="W3" s="59">
        <v>0.96327158861763529</v>
      </c>
      <c r="X3" s="59">
        <v>0.21153203585086561</v>
      </c>
      <c r="Y3" s="59">
        <v>0.2505</v>
      </c>
      <c r="Z3" s="64">
        <f>(U3+V3+W3+X3+Y3)</f>
        <v>14.038603661205297</v>
      </c>
      <c r="AA3" s="63">
        <v>13.977381497279987</v>
      </c>
      <c r="AB3" s="59">
        <v>4.3873085339168476</v>
      </c>
      <c r="AC3" s="59">
        <v>117.18969933391001</v>
      </c>
      <c r="AD3" s="59">
        <v>151.22454867068501</v>
      </c>
      <c r="AE3" s="65">
        <f>W3*390</f>
        <v>375.67591956087779</v>
      </c>
      <c r="AF3" s="65">
        <f>U3*400</f>
        <v>3767.2213816881822</v>
      </c>
      <c r="AG3" s="65">
        <f>V3*240</f>
        <v>766.85917980392173</v>
      </c>
      <c r="AH3" s="10" t="s">
        <v>1</v>
      </c>
      <c r="AI3" s="10"/>
      <c r="AJ3" s="10" t="s">
        <v>316</v>
      </c>
      <c r="AK3" s="10" t="s">
        <v>332</v>
      </c>
      <c r="AL3" s="10">
        <v>160</v>
      </c>
      <c r="AM3" s="79"/>
      <c r="AN3" s="79"/>
      <c r="AO3" s="79"/>
      <c r="AP3" s="79"/>
      <c r="AQ3" s="79"/>
      <c r="AR3" s="10">
        <v>90</v>
      </c>
      <c r="AS3" s="10">
        <v>70</v>
      </c>
      <c r="AT3" s="29">
        <v>4.08</v>
      </c>
      <c r="AU3" s="29">
        <v>11.62</v>
      </c>
      <c r="AV3" s="29">
        <v>0.38</v>
      </c>
      <c r="AW3" s="29">
        <v>0.32</v>
      </c>
      <c r="AX3" s="29">
        <v>16</v>
      </c>
      <c r="AY3" s="30">
        <v>0.46</v>
      </c>
      <c r="AZ3" s="30">
        <v>0.84210526315789469</v>
      </c>
      <c r="BA3" s="30">
        <v>0.96</v>
      </c>
      <c r="BB3" s="30">
        <v>3.2983578947368417</v>
      </c>
      <c r="BC3" s="31">
        <v>1832.421052631579</v>
      </c>
      <c r="BD3" s="108">
        <f>BC3/1000</f>
        <v>1.832421052631579</v>
      </c>
      <c r="BE3" s="69">
        <v>0.95217391304347831</v>
      </c>
      <c r="BF3" s="69">
        <v>0.18565217391304351</v>
      </c>
      <c r="BG3" s="69">
        <v>0.55770286816667169</v>
      </c>
      <c r="BH3" s="69">
        <v>0.10421298377386463</v>
      </c>
      <c r="BI3" s="69">
        <v>0.71545893970615748</v>
      </c>
      <c r="BJ3" s="69">
        <v>20.369605404275969</v>
      </c>
      <c r="BK3" s="68">
        <v>0.33251649387370413</v>
      </c>
      <c r="BL3" s="68">
        <v>5.3063147973609795E-2</v>
      </c>
      <c r="BM3" s="69">
        <v>1.8379088102415089</v>
      </c>
      <c r="BN3" s="68">
        <v>0.92965061378659131</v>
      </c>
      <c r="BO3" s="68">
        <v>0.31043437204910296</v>
      </c>
      <c r="BP3" s="69">
        <v>0.84303273213906049</v>
      </c>
      <c r="BQ3" s="68"/>
      <c r="BR3" s="68"/>
      <c r="BS3" s="69"/>
    </row>
    <row r="4" spans="1:71" s="12" customFormat="1" ht="15.75">
      <c r="A4" s="12" t="s">
        <v>213</v>
      </c>
      <c r="B4" s="12" t="s">
        <v>13</v>
      </c>
      <c r="C4" s="28" t="s">
        <v>128</v>
      </c>
      <c r="D4" s="28" t="s">
        <v>136</v>
      </c>
      <c r="E4" s="28" t="s">
        <v>63</v>
      </c>
      <c r="F4" s="3">
        <v>7.7164400000000004</v>
      </c>
      <c r="G4" s="3">
        <v>37.325960000000002</v>
      </c>
      <c r="H4" s="3">
        <v>1725</v>
      </c>
      <c r="I4" s="26"/>
      <c r="J4" s="2" t="s">
        <v>456</v>
      </c>
      <c r="K4" s="26"/>
      <c r="L4" s="3">
        <v>2015</v>
      </c>
      <c r="M4" s="3">
        <v>1</v>
      </c>
      <c r="N4" s="62">
        <v>5.9</v>
      </c>
      <c r="O4" s="59">
        <v>1.7077564719496174</v>
      </c>
      <c r="P4" s="59">
        <v>0.14610922034897247</v>
      </c>
      <c r="Q4" s="59">
        <v>0.64278000000000002</v>
      </c>
      <c r="R4" s="63">
        <v>21.599999999999994</v>
      </c>
      <c r="S4" s="63">
        <v>35.200000000000003</v>
      </c>
      <c r="T4" s="63">
        <v>43.2</v>
      </c>
      <c r="U4" s="59">
        <v>9.4180534542204555</v>
      </c>
      <c r="V4" s="59">
        <v>3.1952465825163405</v>
      </c>
      <c r="W4" s="59">
        <v>0.96327158861763529</v>
      </c>
      <c r="X4" s="59">
        <v>0.21153203585086561</v>
      </c>
      <c r="Y4" s="59">
        <v>0.2505</v>
      </c>
      <c r="Z4" s="64">
        <f t="shared" ref="Z4:Z8" si="0">(U4+V4+W4+X4+Y4)</f>
        <v>14.038603661205297</v>
      </c>
      <c r="AA4" s="63">
        <v>13.977381497279987</v>
      </c>
      <c r="AB4" s="59">
        <v>4.3873085339168476</v>
      </c>
      <c r="AC4" s="59">
        <v>117.18969933391001</v>
      </c>
      <c r="AD4" s="59">
        <v>151.22454867068501</v>
      </c>
      <c r="AE4" s="65">
        <f t="shared" ref="AE4:AE8" si="1">W4*390</f>
        <v>375.67591956087779</v>
      </c>
      <c r="AF4" s="65">
        <f t="shared" ref="AF4:AF8" si="2">U4*400</f>
        <v>3767.2213816881822</v>
      </c>
      <c r="AG4" s="65">
        <f t="shared" ref="AG4:AG8" si="3">V4*240</f>
        <v>766.85917980392173</v>
      </c>
      <c r="AH4" s="10" t="s">
        <v>2</v>
      </c>
      <c r="AI4" s="10"/>
      <c r="AJ4" s="10" t="s">
        <v>316</v>
      </c>
      <c r="AK4" s="10" t="s">
        <v>332</v>
      </c>
      <c r="AL4" s="10">
        <v>160</v>
      </c>
      <c r="AM4" s="79"/>
      <c r="AN4" s="79"/>
      <c r="AO4" s="79"/>
      <c r="AP4" s="79"/>
      <c r="AQ4" s="79"/>
      <c r="AR4" s="10">
        <v>63</v>
      </c>
      <c r="AS4" s="10">
        <v>66</v>
      </c>
      <c r="AT4" s="29">
        <v>4.8600000000000003</v>
      </c>
      <c r="AU4" s="29">
        <v>13.18</v>
      </c>
      <c r="AV4" s="29">
        <v>0.6</v>
      </c>
      <c r="AW4" s="29">
        <v>0.5</v>
      </c>
      <c r="AX4" s="29">
        <v>18.7</v>
      </c>
      <c r="AY4" s="30">
        <v>0.68</v>
      </c>
      <c r="AZ4" s="30">
        <v>0.83333333333333337</v>
      </c>
      <c r="BA4" s="30">
        <v>0.92914285714285716</v>
      </c>
      <c r="BB4" s="30">
        <v>3.7630285714285723</v>
      </c>
      <c r="BC4" s="31">
        <v>2090.5714285714294</v>
      </c>
      <c r="BD4" s="108">
        <f t="shared" ref="BD4:BD67" si="4">BC4/1000</f>
        <v>2.0905714285714292</v>
      </c>
      <c r="BE4" s="69">
        <v>0.95124195032198711</v>
      </c>
      <c r="BF4" s="69">
        <v>0.17750689972401104</v>
      </c>
      <c r="BG4" s="69">
        <v>0.61700960551073836</v>
      </c>
      <c r="BH4" s="69">
        <v>9.5477641595908935E-2</v>
      </c>
      <c r="BI4" s="69">
        <v>0.65899360172284516</v>
      </c>
      <c r="BJ4" s="69">
        <v>14.085811154358</v>
      </c>
      <c r="BK4" s="68">
        <v>0.29261201143946619</v>
      </c>
      <c r="BL4" s="68">
        <v>4.5719733079122978E-2</v>
      </c>
      <c r="BM4" s="69">
        <v>1.1563339841654581</v>
      </c>
      <c r="BN4" s="68">
        <v>0.90993184031158736</v>
      </c>
      <c r="BO4" s="68">
        <v>0.32823758519961055</v>
      </c>
      <c r="BP4" s="69">
        <v>0.77333105214993603</v>
      </c>
      <c r="BQ4" s="68"/>
      <c r="BR4" s="68"/>
      <c r="BS4" s="69"/>
    </row>
    <row r="5" spans="1:71" s="12" customFormat="1" ht="15.75">
      <c r="A5" s="12" t="s">
        <v>213</v>
      </c>
      <c r="B5" s="12" t="s">
        <v>13</v>
      </c>
      <c r="C5" s="28" t="s">
        <v>128</v>
      </c>
      <c r="D5" s="28" t="s">
        <v>136</v>
      </c>
      <c r="E5" s="28" t="s">
        <v>63</v>
      </c>
      <c r="F5" s="3">
        <v>7.7164400000000004</v>
      </c>
      <c r="G5" s="3">
        <v>37.325960000000002</v>
      </c>
      <c r="H5" s="3">
        <v>1725</v>
      </c>
      <c r="I5" s="26"/>
      <c r="J5" s="2" t="s">
        <v>457</v>
      </c>
      <c r="K5" s="26"/>
      <c r="L5" s="3">
        <v>2015</v>
      </c>
      <c r="M5" s="3">
        <v>1</v>
      </c>
      <c r="N5" s="62">
        <v>5.9</v>
      </c>
      <c r="O5" s="59">
        <v>1.7077564719496174</v>
      </c>
      <c r="P5" s="59">
        <v>0.14610922034897247</v>
      </c>
      <c r="Q5" s="59">
        <v>0.64278000000000002</v>
      </c>
      <c r="R5" s="63">
        <v>21.599999999999994</v>
      </c>
      <c r="S5" s="63">
        <v>35.200000000000003</v>
      </c>
      <c r="T5" s="63">
        <v>43.2</v>
      </c>
      <c r="U5" s="59">
        <v>9.4180534542204555</v>
      </c>
      <c r="V5" s="59">
        <v>3.1952465825163405</v>
      </c>
      <c r="W5" s="59">
        <v>0.96327158861763529</v>
      </c>
      <c r="X5" s="59">
        <v>0.21153203585086561</v>
      </c>
      <c r="Y5" s="59">
        <v>0.2505</v>
      </c>
      <c r="Z5" s="64">
        <f t="shared" si="0"/>
        <v>14.038603661205297</v>
      </c>
      <c r="AA5" s="63">
        <v>13.977381497279987</v>
      </c>
      <c r="AB5" s="59">
        <v>4.3873085339168476</v>
      </c>
      <c r="AC5" s="59">
        <v>117.18969933391001</v>
      </c>
      <c r="AD5" s="59">
        <v>151.22454867068501</v>
      </c>
      <c r="AE5" s="65">
        <f t="shared" si="1"/>
        <v>375.67591956087779</v>
      </c>
      <c r="AF5" s="65">
        <f t="shared" si="2"/>
        <v>3767.2213816881822</v>
      </c>
      <c r="AG5" s="65">
        <f t="shared" si="3"/>
        <v>766.85917980392173</v>
      </c>
      <c r="AH5" s="10" t="s">
        <v>3</v>
      </c>
      <c r="AI5" s="10"/>
      <c r="AJ5" s="10" t="s">
        <v>316</v>
      </c>
      <c r="AK5" s="10" t="s">
        <v>332</v>
      </c>
      <c r="AL5" s="10">
        <v>160</v>
      </c>
      <c r="AM5" s="79"/>
      <c r="AN5" s="79"/>
      <c r="AO5" s="79"/>
      <c r="AP5" s="79"/>
      <c r="AQ5" s="79"/>
      <c r="AR5" s="10">
        <v>72</v>
      </c>
      <c r="AS5" s="10">
        <v>70</v>
      </c>
      <c r="AT5" s="29">
        <v>13.16</v>
      </c>
      <c r="AU5" s="29">
        <v>21.28</v>
      </c>
      <c r="AV5" s="29">
        <v>1.24</v>
      </c>
      <c r="AW5" s="29">
        <v>0.98</v>
      </c>
      <c r="AX5" s="29">
        <v>21</v>
      </c>
      <c r="AY5" s="30">
        <v>1.34</v>
      </c>
      <c r="AZ5" s="30">
        <v>0.79032258064516125</v>
      </c>
      <c r="BA5" s="30">
        <v>0.9028571428571428</v>
      </c>
      <c r="BB5" s="30">
        <v>9.3902967741935477</v>
      </c>
      <c r="BC5" s="31">
        <v>5216.8315412186375</v>
      </c>
      <c r="BD5" s="108">
        <f t="shared" si="4"/>
        <v>5.2168315412186379</v>
      </c>
      <c r="BE5" s="69">
        <v>1.574458058435438</v>
      </c>
      <c r="BF5" s="69">
        <v>0.18298774740810558</v>
      </c>
      <c r="BG5" s="69">
        <v>0.75177023593700398</v>
      </c>
      <c r="BH5" s="69">
        <v>6.7965689693778863E-2</v>
      </c>
      <c r="BI5" s="69">
        <v>0.83484388491633599</v>
      </c>
      <c r="BJ5" s="69">
        <v>24.680409916327804</v>
      </c>
      <c r="BK5" s="68">
        <v>0.28818011257035647</v>
      </c>
      <c r="BL5" s="68">
        <v>5.2767354596622892E-2</v>
      </c>
      <c r="BM5" s="69">
        <v>1.6501485162451401</v>
      </c>
      <c r="BN5" s="68">
        <v>0.95619047619047615</v>
      </c>
      <c r="BO5" s="68">
        <v>0.25285714285714289</v>
      </c>
      <c r="BP5" s="69">
        <v>0.71812282522674009</v>
      </c>
      <c r="BQ5" s="68"/>
      <c r="BR5" s="68"/>
      <c r="BS5" s="69"/>
    </row>
    <row r="6" spans="1:71" s="12" customFormat="1" ht="15.75">
      <c r="A6" s="12" t="s">
        <v>213</v>
      </c>
      <c r="B6" s="12" t="s">
        <v>13</v>
      </c>
      <c r="C6" s="28" t="s">
        <v>128</v>
      </c>
      <c r="D6" s="28" t="s">
        <v>136</v>
      </c>
      <c r="E6" s="28" t="s">
        <v>63</v>
      </c>
      <c r="F6" s="3">
        <v>7.7164400000000004</v>
      </c>
      <c r="G6" s="3">
        <v>37.325960000000002</v>
      </c>
      <c r="H6" s="3">
        <v>1725</v>
      </c>
      <c r="I6" s="26"/>
      <c r="J6" s="2" t="s">
        <v>458</v>
      </c>
      <c r="K6" s="26"/>
      <c r="L6" s="3">
        <v>2015</v>
      </c>
      <c r="M6" s="3">
        <v>1</v>
      </c>
      <c r="N6" s="62">
        <v>5.9</v>
      </c>
      <c r="O6" s="59">
        <v>1.7077564719496174</v>
      </c>
      <c r="P6" s="59">
        <v>0.14610922034897247</v>
      </c>
      <c r="Q6" s="59">
        <v>0.64278000000000002</v>
      </c>
      <c r="R6" s="63">
        <v>21.599999999999994</v>
      </c>
      <c r="S6" s="63">
        <v>35.200000000000003</v>
      </c>
      <c r="T6" s="63">
        <v>43.2</v>
      </c>
      <c r="U6" s="59">
        <v>9.4180534542204555</v>
      </c>
      <c r="V6" s="59">
        <v>3.1952465825163405</v>
      </c>
      <c r="W6" s="59">
        <v>0.96327158861763529</v>
      </c>
      <c r="X6" s="59">
        <v>0.21153203585086561</v>
      </c>
      <c r="Y6" s="59">
        <v>0.2505</v>
      </c>
      <c r="Z6" s="64">
        <f t="shared" si="0"/>
        <v>14.038603661205297</v>
      </c>
      <c r="AA6" s="63">
        <v>13.977381497279987</v>
      </c>
      <c r="AB6" s="59">
        <v>4.3873085339168476</v>
      </c>
      <c r="AC6" s="59">
        <v>117.18969933391001</v>
      </c>
      <c r="AD6" s="59">
        <v>151.22454867068501</v>
      </c>
      <c r="AE6" s="65">
        <f t="shared" si="1"/>
        <v>375.67591956087779</v>
      </c>
      <c r="AF6" s="65">
        <f t="shared" si="2"/>
        <v>3767.2213816881822</v>
      </c>
      <c r="AG6" s="65">
        <f t="shared" si="3"/>
        <v>766.85917980392173</v>
      </c>
      <c r="AH6" s="10" t="s">
        <v>4</v>
      </c>
      <c r="AI6" s="10"/>
      <c r="AJ6" s="10" t="s">
        <v>316</v>
      </c>
      <c r="AK6" s="10" t="s">
        <v>332</v>
      </c>
      <c r="AL6" s="10">
        <v>160</v>
      </c>
      <c r="AM6" s="79"/>
      <c r="AN6" s="79"/>
      <c r="AO6" s="79"/>
      <c r="AP6" s="79"/>
      <c r="AQ6" s="79"/>
      <c r="AR6" s="10">
        <v>84</v>
      </c>
      <c r="AS6" s="10">
        <v>80</v>
      </c>
      <c r="AT6" s="29">
        <v>14.76</v>
      </c>
      <c r="AU6" s="29">
        <v>25.5</v>
      </c>
      <c r="AV6" s="29">
        <v>1.28</v>
      </c>
      <c r="AW6" s="29">
        <v>1.02</v>
      </c>
      <c r="AX6" s="29">
        <v>18.5</v>
      </c>
      <c r="AY6" s="30">
        <v>1.06</v>
      </c>
      <c r="AZ6" s="30">
        <v>0.796875</v>
      </c>
      <c r="BA6" s="30">
        <v>0.93142857142857138</v>
      </c>
      <c r="BB6" s="30">
        <v>10.955346428571428</v>
      </c>
      <c r="BC6" s="31">
        <v>6086.3035714285706</v>
      </c>
      <c r="BD6" s="108">
        <f t="shared" si="4"/>
        <v>6.0863035714285703</v>
      </c>
      <c r="BE6" s="69">
        <v>1.3949169110459432</v>
      </c>
      <c r="BF6" s="69">
        <v>0.17556207233626589</v>
      </c>
      <c r="BG6" s="69">
        <v>0.70719840621340258</v>
      </c>
      <c r="BH6" s="69">
        <v>7.808773682584845E-2</v>
      </c>
      <c r="BI6" s="69">
        <v>0.62253377548659694</v>
      </c>
      <c r="BJ6" s="69">
        <v>17.263135283626138</v>
      </c>
      <c r="BK6" s="68">
        <v>0.37641228939544102</v>
      </c>
      <c r="BL6" s="68">
        <v>2.7259663032705651E-2</v>
      </c>
      <c r="BM6" s="69">
        <v>2.1259953096716973</v>
      </c>
      <c r="BN6" s="68">
        <v>0.99626865671641796</v>
      </c>
      <c r="BO6" s="68">
        <v>0.28297574626865674</v>
      </c>
      <c r="BP6" s="69">
        <v>0.70852332333663437</v>
      </c>
      <c r="BQ6" s="68"/>
      <c r="BR6" s="68"/>
      <c r="BS6" s="69"/>
    </row>
    <row r="7" spans="1:71" s="12" customFormat="1" ht="15.75">
      <c r="A7" s="12" t="s">
        <v>213</v>
      </c>
      <c r="B7" s="12" t="s">
        <v>13</v>
      </c>
      <c r="C7" s="28" t="s">
        <v>128</v>
      </c>
      <c r="D7" s="28" t="s">
        <v>136</v>
      </c>
      <c r="E7" s="28" t="s">
        <v>63</v>
      </c>
      <c r="F7" s="3">
        <v>7.7164400000000004</v>
      </c>
      <c r="G7" s="3">
        <v>37.325960000000002</v>
      </c>
      <c r="H7" s="3">
        <v>1725</v>
      </c>
      <c r="I7" s="26"/>
      <c r="J7" s="2" t="s">
        <v>459</v>
      </c>
      <c r="K7" s="26"/>
      <c r="L7" s="3">
        <v>2015</v>
      </c>
      <c r="M7" s="3">
        <v>1</v>
      </c>
      <c r="N7" s="62">
        <v>5.9</v>
      </c>
      <c r="O7" s="59">
        <v>1.7077564719496174</v>
      </c>
      <c r="P7" s="59">
        <v>0.14610922034897247</v>
      </c>
      <c r="Q7" s="59">
        <v>0.64278000000000002</v>
      </c>
      <c r="R7" s="63">
        <v>21.599999999999994</v>
      </c>
      <c r="S7" s="63">
        <v>35.200000000000003</v>
      </c>
      <c r="T7" s="63">
        <v>43.2</v>
      </c>
      <c r="U7" s="59">
        <v>9.4180534542204555</v>
      </c>
      <c r="V7" s="59">
        <v>3.1952465825163405</v>
      </c>
      <c r="W7" s="59">
        <v>0.96327158861763529</v>
      </c>
      <c r="X7" s="59">
        <v>0.21153203585086561</v>
      </c>
      <c r="Y7" s="59">
        <v>0.2505</v>
      </c>
      <c r="Z7" s="64">
        <f t="shared" si="0"/>
        <v>14.038603661205297</v>
      </c>
      <c r="AA7" s="63">
        <v>13.977381497279987</v>
      </c>
      <c r="AB7" s="59">
        <v>4.3873085339168476</v>
      </c>
      <c r="AC7" s="59">
        <v>117.18969933391001</v>
      </c>
      <c r="AD7" s="59">
        <v>151.22454867068501</v>
      </c>
      <c r="AE7" s="65">
        <f t="shared" si="1"/>
        <v>375.67591956087779</v>
      </c>
      <c r="AF7" s="65">
        <f t="shared" si="2"/>
        <v>3767.2213816881822</v>
      </c>
      <c r="AG7" s="65">
        <f t="shared" si="3"/>
        <v>766.85917980392173</v>
      </c>
      <c r="AH7" s="10" t="s">
        <v>5</v>
      </c>
      <c r="AI7" s="10"/>
      <c r="AJ7" s="10" t="s">
        <v>316</v>
      </c>
      <c r="AK7" s="10" t="s">
        <v>332</v>
      </c>
      <c r="AL7" s="10">
        <v>160</v>
      </c>
      <c r="AM7" s="79"/>
      <c r="AN7" s="79"/>
      <c r="AO7" s="79"/>
      <c r="AP7" s="79"/>
      <c r="AQ7" s="79"/>
      <c r="AR7" s="10">
        <v>81</v>
      </c>
      <c r="AS7" s="10">
        <v>88</v>
      </c>
      <c r="AT7" s="29">
        <v>15.56</v>
      </c>
      <c r="AU7" s="29">
        <v>27.46</v>
      </c>
      <c r="AV7" s="29">
        <v>1.28</v>
      </c>
      <c r="AW7" s="29">
        <v>1.04</v>
      </c>
      <c r="AX7" s="29">
        <v>18.399999999999999</v>
      </c>
      <c r="AY7" s="30">
        <v>1.22</v>
      </c>
      <c r="AZ7" s="30">
        <v>0.8125</v>
      </c>
      <c r="BA7" s="30">
        <v>0.9325714285714285</v>
      </c>
      <c r="BB7" s="30">
        <v>11.790034285714285</v>
      </c>
      <c r="BC7" s="31">
        <v>6550.0190476190473</v>
      </c>
      <c r="BD7" s="108">
        <f t="shared" si="4"/>
        <v>6.5500190476190472</v>
      </c>
      <c r="BE7" s="69">
        <v>1.5458891013384326</v>
      </c>
      <c r="BF7" s="69">
        <v>0.18092734225621415</v>
      </c>
      <c r="BG7" s="69">
        <v>0.17142278039578135</v>
      </c>
      <c r="BH7" s="69">
        <v>8.6584843205471829E-2</v>
      </c>
      <c r="BI7" s="69">
        <v>0.77448144106360917</v>
      </c>
      <c r="BJ7" s="69">
        <v>16.644532729267819</v>
      </c>
      <c r="BK7" s="68">
        <v>0.33932367149758452</v>
      </c>
      <c r="BL7" s="68">
        <v>2.8410628019323671E-2</v>
      </c>
      <c r="BM7" s="69">
        <v>1.7108251459244086</v>
      </c>
      <c r="BN7" s="68">
        <v>0.95990566037735869</v>
      </c>
      <c r="BO7" s="68">
        <v>0.26556603773584908</v>
      </c>
      <c r="BP7" s="69">
        <v>0.71319864220688201</v>
      </c>
      <c r="BQ7" s="68"/>
      <c r="BR7" s="68"/>
      <c r="BS7" s="69"/>
    </row>
    <row r="8" spans="1:71" s="12" customFormat="1" ht="15.75">
      <c r="A8" s="12" t="s">
        <v>213</v>
      </c>
      <c r="B8" s="12" t="s">
        <v>13</v>
      </c>
      <c r="C8" s="28" t="s">
        <v>128</v>
      </c>
      <c r="D8" s="28" t="s">
        <v>136</v>
      </c>
      <c r="E8" s="28" t="s">
        <v>63</v>
      </c>
      <c r="F8" s="3">
        <v>7.7164400000000004</v>
      </c>
      <c r="G8" s="3">
        <v>37.325960000000002</v>
      </c>
      <c r="H8" s="3">
        <v>1725</v>
      </c>
      <c r="I8" s="26"/>
      <c r="J8" s="2" t="s">
        <v>460</v>
      </c>
      <c r="K8" s="26"/>
      <c r="L8" s="3">
        <v>2015</v>
      </c>
      <c r="M8" s="3">
        <v>1</v>
      </c>
      <c r="N8" s="62">
        <v>5.9</v>
      </c>
      <c r="O8" s="59">
        <v>1.7077564719496174</v>
      </c>
      <c r="P8" s="59">
        <v>0.14610922034897247</v>
      </c>
      <c r="Q8" s="59">
        <v>0.64278000000000002</v>
      </c>
      <c r="R8" s="63">
        <v>21.599999999999994</v>
      </c>
      <c r="S8" s="63">
        <v>35.200000000000003</v>
      </c>
      <c r="T8" s="63">
        <v>43.2</v>
      </c>
      <c r="U8" s="59">
        <v>9.4180534542204555</v>
      </c>
      <c r="V8" s="59">
        <v>3.1952465825163405</v>
      </c>
      <c r="W8" s="59">
        <v>0.96327158861763529</v>
      </c>
      <c r="X8" s="59">
        <v>0.21153203585086561</v>
      </c>
      <c r="Y8" s="59">
        <v>0.2505</v>
      </c>
      <c r="Z8" s="64">
        <f t="shared" si="0"/>
        <v>14.038603661205297</v>
      </c>
      <c r="AA8" s="63">
        <v>13.977381497279987</v>
      </c>
      <c r="AB8" s="59">
        <v>4.3873085339168476</v>
      </c>
      <c r="AC8" s="59">
        <v>117.18969933391001</v>
      </c>
      <c r="AD8" s="59">
        <v>151.22454867068501</v>
      </c>
      <c r="AE8" s="65">
        <f t="shared" si="1"/>
        <v>375.67591956087779</v>
      </c>
      <c r="AF8" s="65">
        <f t="shared" si="2"/>
        <v>3767.2213816881822</v>
      </c>
      <c r="AG8" s="65">
        <f t="shared" si="3"/>
        <v>766.85917980392173</v>
      </c>
      <c r="AH8" s="10" t="s">
        <v>6</v>
      </c>
      <c r="AI8" s="10"/>
      <c r="AJ8" s="10" t="s">
        <v>316</v>
      </c>
      <c r="AK8" s="10" t="s">
        <v>332</v>
      </c>
      <c r="AL8" s="10">
        <v>160</v>
      </c>
      <c r="AM8" s="79"/>
      <c r="AN8" s="79"/>
      <c r="AO8" s="79"/>
      <c r="AP8" s="79"/>
      <c r="AQ8" s="79"/>
      <c r="AR8" s="10">
        <v>63</v>
      </c>
      <c r="AS8" s="10">
        <v>74</v>
      </c>
      <c r="AT8" s="29">
        <v>14.3</v>
      </c>
      <c r="AU8" s="29">
        <v>27.06</v>
      </c>
      <c r="AV8" s="29">
        <v>1.2</v>
      </c>
      <c r="AW8" s="29">
        <v>0.96</v>
      </c>
      <c r="AX8" s="29">
        <v>18.600000000000001</v>
      </c>
      <c r="AY8" s="30">
        <v>0.72</v>
      </c>
      <c r="AZ8" s="30">
        <v>0.8</v>
      </c>
      <c r="BA8" s="30">
        <v>0.93028571428571438</v>
      </c>
      <c r="BB8" s="30">
        <v>10.642468571428573</v>
      </c>
      <c r="BC8" s="31">
        <v>5912.4825396825408</v>
      </c>
      <c r="BD8" s="108">
        <f t="shared" si="4"/>
        <v>5.9124825396825411</v>
      </c>
      <c r="BE8" s="69">
        <v>1.5940453686200378</v>
      </c>
      <c r="BF8" s="69">
        <v>0.18856332703213613</v>
      </c>
      <c r="BG8" s="69">
        <v>0.20212110986863799</v>
      </c>
      <c r="BH8" s="69">
        <v>5.3438831195847795E-2</v>
      </c>
      <c r="BI8" s="69">
        <v>0.13755897495881611</v>
      </c>
      <c r="BJ8" s="69">
        <v>10.716951204314263</v>
      </c>
      <c r="BK8" s="68">
        <v>0.32295321637426899</v>
      </c>
      <c r="BL8" s="68">
        <v>2.3806042884990258E-2</v>
      </c>
      <c r="BM8" s="69">
        <v>1.9815991713964087</v>
      </c>
      <c r="BN8" s="68">
        <v>0.95288461538461555</v>
      </c>
      <c r="BO8" s="68">
        <v>0.24774038461538461</v>
      </c>
      <c r="BP8" s="69">
        <v>0.74323427400377806</v>
      </c>
      <c r="BQ8" s="68"/>
      <c r="BR8" s="68"/>
      <c r="BS8" s="69"/>
    </row>
    <row r="9" spans="1:71" s="12" customFormat="1" ht="15.75">
      <c r="A9" s="12" t="s">
        <v>213</v>
      </c>
      <c r="B9" s="12" t="s">
        <v>13</v>
      </c>
      <c r="C9" s="28" t="s">
        <v>128</v>
      </c>
      <c r="D9" s="28" t="s">
        <v>136</v>
      </c>
      <c r="E9" s="28" t="s">
        <v>64</v>
      </c>
      <c r="F9" s="3">
        <v>7.73156</v>
      </c>
      <c r="G9" s="3">
        <v>37.304679999999998</v>
      </c>
      <c r="H9" s="3">
        <v>1773</v>
      </c>
      <c r="I9" s="26">
        <v>2</v>
      </c>
      <c r="J9" s="2" t="s">
        <v>461</v>
      </c>
      <c r="K9" s="26"/>
      <c r="L9" s="3">
        <v>2015</v>
      </c>
      <c r="M9" s="3">
        <v>1</v>
      </c>
      <c r="N9" s="62">
        <v>5.0999999999999996</v>
      </c>
      <c r="O9" s="59">
        <v>1.5421435584294603</v>
      </c>
      <c r="P9" s="59">
        <v>0.13461271629709576</v>
      </c>
      <c r="Q9" s="59">
        <v>9.8578799999999998</v>
      </c>
      <c r="R9" s="63">
        <v>25.599999999999994</v>
      </c>
      <c r="S9" s="63">
        <v>31.200000000000003</v>
      </c>
      <c r="T9" s="63">
        <v>43.2</v>
      </c>
      <c r="U9" s="59">
        <v>6.0011532740210951</v>
      </c>
      <c r="V9" s="59">
        <v>1.8869971610858203</v>
      </c>
      <c r="W9" s="59">
        <v>0.38154384637711775</v>
      </c>
      <c r="X9" s="59">
        <v>8.7620853824683459E-2</v>
      </c>
      <c r="Y9" s="59">
        <v>0.41749999999999993</v>
      </c>
      <c r="Z9" s="64">
        <f t="shared" ref="Z9:Z141" si="5">(U9+V9+W9+X9+Y9)</f>
        <v>8.7748151353087174</v>
      </c>
      <c r="AA9" s="63">
        <v>13.977381497279987</v>
      </c>
      <c r="AB9" s="59">
        <v>4.3873085339168476</v>
      </c>
      <c r="AC9" s="59">
        <v>152.77620520553199</v>
      </c>
      <c r="AD9" s="59">
        <v>195.31842314369155</v>
      </c>
      <c r="AE9" s="65">
        <f t="shared" ref="AE9:AE141" si="6">W9*390</f>
        <v>148.80210008707593</v>
      </c>
      <c r="AF9" s="65">
        <f t="shared" ref="AF9:AF141" si="7">U9*400</f>
        <v>2400.4613096084381</v>
      </c>
      <c r="AG9" s="65">
        <f t="shared" ref="AG9:AG141" si="8">V9*240</f>
        <v>452.87931866059688</v>
      </c>
      <c r="AH9" s="10" t="s">
        <v>1</v>
      </c>
      <c r="AI9" s="10"/>
      <c r="AJ9" s="10" t="s">
        <v>316</v>
      </c>
      <c r="AK9" s="10" t="s">
        <v>332</v>
      </c>
      <c r="AL9" s="10">
        <v>160</v>
      </c>
      <c r="AM9" s="79"/>
      <c r="AN9" s="79"/>
      <c r="AO9" s="79"/>
      <c r="AP9" s="79"/>
      <c r="AQ9" s="79"/>
      <c r="AR9" s="10">
        <v>78</v>
      </c>
      <c r="AS9" s="10">
        <v>74</v>
      </c>
      <c r="AT9" s="29">
        <v>15.5</v>
      </c>
      <c r="AU9" s="29">
        <v>41.64</v>
      </c>
      <c r="AV9" s="29">
        <v>1.2</v>
      </c>
      <c r="AW9" s="29">
        <v>0.96</v>
      </c>
      <c r="AX9" s="29">
        <v>20</v>
      </c>
      <c r="AY9" s="30">
        <v>1.06</v>
      </c>
      <c r="AZ9" s="30">
        <v>0.8</v>
      </c>
      <c r="BA9" s="30">
        <v>0.91428571428571426</v>
      </c>
      <c r="BB9" s="30">
        <v>11.337142857142858</v>
      </c>
      <c r="BC9" s="31">
        <v>6298.4126984126988</v>
      </c>
      <c r="BD9" s="108">
        <f t="shared" si="4"/>
        <v>6.2984126984126991</v>
      </c>
      <c r="BE9" s="69">
        <v>1.1531078610603291</v>
      </c>
      <c r="BF9" s="69">
        <v>0.13683729433272399</v>
      </c>
      <c r="BG9" s="69">
        <v>0.67953103334767295</v>
      </c>
      <c r="BH9" s="69">
        <v>2.2747008505803194E-2</v>
      </c>
      <c r="BI9" s="69">
        <v>0.1681570733060529</v>
      </c>
      <c r="BJ9" s="69">
        <v>7.8609046244342498</v>
      </c>
      <c r="BK9" s="68">
        <v>0.26954337899543379</v>
      </c>
      <c r="BL9" s="68">
        <v>2.6881278538812784E-2</v>
      </c>
      <c r="BM9" s="69">
        <v>1.3255397204799315</v>
      </c>
      <c r="BN9" s="68">
        <v>1.1815589353612168</v>
      </c>
      <c r="BO9" s="68">
        <v>0.22761406844106463</v>
      </c>
      <c r="BP9" s="69">
        <v>0.63625777504823766</v>
      </c>
      <c r="BQ9" s="68"/>
      <c r="BR9" s="68"/>
      <c r="BS9" s="69"/>
    </row>
    <row r="10" spans="1:71" s="12" customFormat="1" ht="15.75">
      <c r="A10" s="12" t="s">
        <v>213</v>
      </c>
      <c r="B10" s="12" t="s">
        <v>13</v>
      </c>
      <c r="C10" s="28" t="s">
        <v>128</v>
      </c>
      <c r="D10" s="28" t="s">
        <v>136</v>
      </c>
      <c r="E10" s="28" t="s">
        <v>64</v>
      </c>
      <c r="F10" s="3">
        <v>7.73156</v>
      </c>
      <c r="G10" s="3">
        <v>37.304679999999998</v>
      </c>
      <c r="H10" s="3">
        <v>1773</v>
      </c>
      <c r="I10" s="26"/>
      <c r="J10" s="2" t="s">
        <v>462</v>
      </c>
      <c r="K10" s="26"/>
      <c r="L10" s="3">
        <v>2015</v>
      </c>
      <c r="M10" s="3">
        <v>1</v>
      </c>
      <c r="N10" s="62">
        <v>5.0999999999999996</v>
      </c>
      <c r="O10" s="59">
        <v>1.5421435584294603</v>
      </c>
      <c r="P10" s="59">
        <v>0.13461271629709576</v>
      </c>
      <c r="Q10" s="59">
        <v>9.8578799999999998</v>
      </c>
      <c r="R10" s="63">
        <v>25.599999999999994</v>
      </c>
      <c r="S10" s="63">
        <v>31.200000000000003</v>
      </c>
      <c r="T10" s="63">
        <v>43.2</v>
      </c>
      <c r="U10" s="59">
        <v>6.0011532740210951</v>
      </c>
      <c r="V10" s="59">
        <v>1.8869971610858203</v>
      </c>
      <c r="W10" s="59">
        <v>0.38154384637711775</v>
      </c>
      <c r="X10" s="59">
        <v>8.7620853824683459E-2</v>
      </c>
      <c r="Y10" s="59">
        <v>0.41749999999999993</v>
      </c>
      <c r="Z10" s="64">
        <f t="shared" ref="Z10:Z14" si="9">(U10+V10+W10+X10+Y10)</f>
        <v>8.7748151353087174</v>
      </c>
      <c r="AA10" s="63">
        <v>13.977381497279987</v>
      </c>
      <c r="AB10" s="59">
        <v>4.3873085339168476</v>
      </c>
      <c r="AC10" s="59">
        <v>152.77620520553199</v>
      </c>
      <c r="AD10" s="59">
        <v>195.31842314369155</v>
      </c>
      <c r="AE10" s="65">
        <f t="shared" ref="AE10:AE14" si="10">W10*390</f>
        <v>148.80210008707593</v>
      </c>
      <c r="AF10" s="65">
        <f t="shared" ref="AF10:AF14" si="11">U10*400</f>
        <v>2400.4613096084381</v>
      </c>
      <c r="AG10" s="65">
        <f t="shared" ref="AG10:AG14" si="12">V10*240</f>
        <v>452.87931866059688</v>
      </c>
      <c r="AH10" s="10" t="s">
        <v>2</v>
      </c>
      <c r="AI10" s="10"/>
      <c r="AJ10" s="10" t="s">
        <v>316</v>
      </c>
      <c r="AK10" s="10" t="s">
        <v>332</v>
      </c>
      <c r="AL10" s="10">
        <v>160</v>
      </c>
      <c r="AM10" s="79"/>
      <c r="AN10" s="79"/>
      <c r="AO10" s="79"/>
      <c r="AP10" s="79"/>
      <c r="AQ10" s="79"/>
      <c r="AR10" s="10">
        <v>64</v>
      </c>
      <c r="AS10" s="10">
        <v>75</v>
      </c>
      <c r="AT10" s="29">
        <v>13.7</v>
      </c>
      <c r="AU10" s="29">
        <v>37.200000000000003</v>
      </c>
      <c r="AV10" s="29">
        <v>1.24</v>
      </c>
      <c r="AW10" s="29">
        <v>1</v>
      </c>
      <c r="AX10" s="29">
        <v>21.5</v>
      </c>
      <c r="AY10" s="30">
        <v>1.68</v>
      </c>
      <c r="AZ10" s="30">
        <v>0.80645161290322587</v>
      </c>
      <c r="BA10" s="30">
        <v>0.89714285714285713</v>
      </c>
      <c r="BB10" s="30">
        <v>9.9119815668202769</v>
      </c>
      <c r="BC10" s="31">
        <v>5506.6564260112646</v>
      </c>
      <c r="BD10" s="108">
        <f t="shared" si="4"/>
        <v>5.5066564260112649</v>
      </c>
      <c r="BE10" s="69">
        <v>1.0193578847969784</v>
      </c>
      <c r="BF10" s="69">
        <v>0.13947119924457038</v>
      </c>
      <c r="BG10" s="69">
        <v>0.3715581716149165</v>
      </c>
      <c r="BH10" s="69">
        <v>7.5869548827425221E-2</v>
      </c>
      <c r="BI10" s="69">
        <v>0.56830309617784314</v>
      </c>
      <c r="BJ10" s="69">
        <v>13.712811821912315</v>
      </c>
      <c r="BK10" s="68">
        <v>0.25200573065902582</v>
      </c>
      <c r="BL10" s="68">
        <v>2.1819484240687678E-2</v>
      </c>
      <c r="BM10" s="69">
        <v>1.5698269074696807</v>
      </c>
      <c r="BN10" s="68">
        <v>0.81632653061224492</v>
      </c>
      <c r="BO10" s="68">
        <v>0.25969387755102036</v>
      </c>
      <c r="BP10" s="69">
        <v>0.75353286654579821</v>
      </c>
      <c r="BQ10" s="68"/>
      <c r="BR10" s="68"/>
      <c r="BS10" s="69"/>
    </row>
    <row r="11" spans="1:71" s="12" customFormat="1" ht="15.75">
      <c r="A11" s="12" t="s">
        <v>213</v>
      </c>
      <c r="B11" s="12" t="s">
        <v>13</v>
      </c>
      <c r="C11" s="28" t="s">
        <v>128</v>
      </c>
      <c r="D11" s="28" t="s">
        <v>136</v>
      </c>
      <c r="E11" s="28" t="s">
        <v>64</v>
      </c>
      <c r="F11" s="3">
        <v>7.73156</v>
      </c>
      <c r="G11" s="3">
        <v>37.304679999999998</v>
      </c>
      <c r="H11" s="3">
        <v>1773</v>
      </c>
      <c r="I11" s="26"/>
      <c r="J11" s="2" t="s">
        <v>463</v>
      </c>
      <c r="K11" s="26"/>
      <c r="L11" s="3">
        <v>2015</v>
      </c>
      <c r="M11" s="3">
        <v>1</v>
      </c>
      <c r="N11" s="62">
        <v>5.0999999999999996</v>
      </c>
      <c r="O11" s="59">
        <v>1.5421435584294603</v>
      </c>
      <c r="P11" s="59">
        <v>0.13461271629709576</v>
      </c>
      <c r="Q11" s="59">
        <v>9.8578799999999998</v>
      </c>
      <c r="R11" s="63">
        <v>25.599999999999994</v>
      </c>
      <c r="S11" s="63">
        <v>31.200000000000003</v>
      </c>
      <c r="T11" s="63">
        <v>43.2</v>
      </c>
      <c r="U11" s="59">
        <v>6.0011532740210951</v>
      </c>
      <c r="V11" s="59">
        <v>1.8869971610858203</v>
      </c>
      <c r="W11" s="59">
        <v>0.38154384637711775</v>
      </c>
      <c r="X11" s="59">
        <v>8.7620853824683459E-2</v>
      </c>
      <c r="Y11" s="59">
        <v>0.41749999999999993</v>
      </c>
      <c r="Z11" s="64">
        <f t="shared" si="9"/>
        <v>8.7748151353087174</v>
      </c>
      <c r="AA11" s="63">
        <v>13.977381497279987</v>
      </c>
      <c r="AB11" s="59">
        <v>4.3873085339168476</v>
      </c>
      <c r="AC11" s="59">
        <v>152.77620520553199</v>
      </c>
      <c r="AD11" s="59">
        <v>195.31842314369155</v>
      </c>
      <c r="AE11" s="65">
        <f t="shared" si="10"/>
        <v>148.80210008707593</v>
      </c>
      <c r="AF11" s="65">
        <f t="shared" si="11"/>
        <v>2400.4613096084381</v>
      </c>
      <c r="AG11" s="65">
        <f t="shared" si="12"/>
        <v>452.87931866059688</v>
      </c>
      <c r="AH11" s="10" t="s">
        <v>3</v>
      </c>
      <c r="AI11" s="10"/>
      <c r="AJ11" s="10" t="s">
        <v>316</v>
      </c>
      <c r="AK11" s="10" t="s">
        <v>332</v>
      </c>
      <c r="AL11" s="10">
        <v>160</v>
      </c>
      <c r="AM11" s="79"/>
      <c r="AN11" s="79"/>
      <c r="AO11" s="79"/>
      <c r="AP11" s="79"/>
      <c r="AQ11" s="79"/>
      <c r="AR11" s="10">
        <v>67</v>
      </c>
      <c r="AS11" s="10">
        <v>82</v>
      </c>
      <c r="AT11" s="29">
        <v>26.2</v>
      </c>
      <c r="AU11" s="29">
        <v>44.54</v>
      </c>
      <c r="AV11" s="29">
        <v>1.76</v>
      </c>
      <c r="AW11" s="29">
        <v>1.46</v>
      </c>
      <c r="AX11" s="29">
        <v>21.8</v>
      </c>
      <c r="AY11" s="30">
        <v>2.04</v>
      </c>
      <c r="AZ11" s="30">
        <v>0.82954545454545447</v>
      </c>
      <c r="BA11" s="30">
        <v>0.89371428571428579</v>
      </c>
      <c r="BB11" s="30">
        <v>19.424067532467532</v>
      </c>
      <c r="BC11" s="31">
        <v>10791.148629148629</v>
      </c>
      <c r="BD11" s="108">
        <f t="shared" si="4"/>
        <v>10.79114862914863</v>
      </c>
      <c r="BE11" s="69">
        <v>2.0435606060606064</v>
      </c>
      <c r="BF11" s="69">
        <v>0.20544507575757578</v>
      </c>
      <c r="BG11" s="69">
        <v>0.80049083249607866</v>
      </c>
      <c r="BH11" s="69">
        <v>2.197166640118868E-2</v>
      </c>
      <c r="BI11" s="69">
        <v>0.22338601817317102</v>
      </c>
      <c r="BJ11" s="69">
        <v>9.1103118871611137</v>
      </c>
      <c r="BK11" s="68">
        <v>0.42017873941674505</v>
      </c>
      <c r="BL11" s="68">
        <v>2.3447789275634998E-2</v>
      </c>
      <c r="BM11" s="69">
        <v>1.5335059626545446</v>
      </c>
      <c r="BN11" s="68">
        <v>1.2044817927170868</v>
      </c>
      <c r="BO11" s="68">
        <v>0.29197012138188611</v>
      </c>
      <c r="BP11" s="69">
        <v>0.78304521358722445</v>
      </c>
      <c r="BQ11" s="68"/>
      <c r="BR11" s="68"/>
      <c r="BS11" s="69"/>
    </row>
    <row r="12" spans="1:71" s="12" customFormat="1" ht="15.75">
      <c r="A12" s="12" t="s">
        <v>213</v>
      </c>
      <c r="B12" s="12" t="s">
        <v>13</v>
      </c>
      <c r="C12" s="28" t="s">
        <v>128</v>
      </c>
      <c r="D12" s="28" t="s">
        <v>136</v>
      </c>
      <c r="E12" s="28" t="s">
        <v>64</v>
      </c>
      <c r="F12" s="3">
        <v>7.73156</v>
      </c>
      <c r="G12" s="3">
        <v>37.304679999999998</v>
      </c>
      <c r="H12" s="3">
        <v>1773</v>
      </c>
      <c r="I12" s="26"/>
      <c r="J12" s="2" t="s">
        <v>464</v>
      </c>
      <c r="K12" s="26"/>
      <c r="L12" s="3">
        <v>2015</v>
      </c>
      <c r="M12" s="3">
        <v>1</v>
      </c>
      <c r="N12" s="62">
        <v>5.0999999999999996</v>
      </c>
      <c r="O12" s="59">
        <v>1.5421435584294603</v>
      </c>
      <c r="P12" s="59">
        <v>0.13461271629709576</v>
      </c>
      <c r="Q12" s="59">
        <v>9.8578799999999998</v>
      </c>
      <c r="R12" s="63">
        <v>25.599999999999994</v>
      </c>
      <c r="S12" s="63">
        <v>31.200000000000003</v>
      </c>
      <c r="T12" s="63">
        <v>43.2</v>
      </c>
      <c r="U12" s="59">
        <v>6.0011532740210951</v>
      </c>
      <c r="V12" s="59">
        <v>1.8869971610858203</v>
      </c>
      <c r="W12" s="59">
        <v>0.38154384637711775</v>
      </c>
      <c r="X12" s="59">
        <v>8.7620853824683459E-2</v>
      </c>
      <c r="Y12" s="59">
        <v>0.41749999999999993</v>
      </c>
      <c r="Z12" s="64">
        <f t="shared" si="9"/>
        <v>8.7748151353087174</v>
      </c>
      <c r="AA12" s="63">
        <v>13.977381497279987</v>
      </c>
      <c r="AB12" s="59">
        <v>4.3873085339168476</v>
      </c>
      <c r="AC12" s="59">
        <v>152.77620520553199</v>
      </c>
      <c r="AD12" s="59">
        <v>195.31842314369155</v>
      </c>
      <c r="AE12" s="65">
        <f t="shared" si="10"/>
        <v>148.80210008707593</v>
      </c>
      <c r="AF12" s="65">
        <f t="shared" si="11"/>
        <v>2400.4613096084381</v>
      </c>
      <c r="AG12" s="65">
        <f t="shared" si="12"/>
        <v>452.87931866059688</v>
      </c>
      <c r="AH12" s="10" t="s">
        <v>4</v>
      </c>
      <c r="AI12" s="10"/>
      <c r="AJ12" s="10" t="s">
        <v>316</v>
      </c>
      <c r="AK12" s="10" t="s">
        <v>332</v>
      </c>
      <c r="AL12" s="10">
        <v>160</v>
      </c>
      <c r="AM12" s="79"/>
      <c r="AN12" s="79"/>
      <c r="AO12" s="79"/>
      <c r="AP12" s="79"/>
      <c r="AQ12" s="79"/>
      <c r="AR12" s="10">
        <v>64</v>
      </c>
      <c r="AS12" s="10">
        <v>71</v>
      </c>
      <c r="AT12" s="29">
        <v>20.54</v>
      </c>
      <c r="AU12" s="29">
        <v>37.74</v>
      </c>
      <c r="AV12" s="29">
        <v>1.72</v>
      </c>
      <c r="AW12" s="29">
        <v>1.42</v>
      </c>
      <c r="AX12" s="29">
        <v>19.7</v>
      </c>
      <c r="AY12" s="30">
        <v>1.42</v>
      </c>
      <c r="AZ12" s="30">
        <v>0.82558139534883723</v>
      </c>
      <c r="BA12" s="30">
        <v>0.9177142857142857</v>
      </c>
      <c r="BB12" s="30">
        <v>15.562086644518271</v>
      </c>
      <c r="BC12" s="31">
        <v>8645.6036913990392</v>
      </c>
      <c r="BD12" s="108">
        <f t="shared" si="4"/>
        <v>8.6456036913990388</v>
      </c>
      <c r="BE12" s="69">
        <v>1.6219512195121952</v>
      </c>
      <c r="BF12" s="69">
        <v>0.18726829268292683</v>
      </c>
      <c r="BG12" s="69">
        <v>0.91411150999971647</v>
      </c>
      <c r="BH12" s="69">
        <v>9.255085749650728E-2</v>
      </c>
      <c r="BI12" s="69">
        <v>0.77774896790977932</v>
      </c>
      <c r="BJ12" s="69">
        <v>25.119823742731267</v>
      </c>
      <c r="BK12" s="68">
        <v>0.28879728419010675</v>
      </c>
      <c r="BL12" s="68">
        <v>1.0931134820562561E-2</v>
      </c>
      <c r="BM12" s="69">
        <v>1.4351061397584239</v>
      </c>
      <c r="BN12" s="68">
        <v>1.1113155473781049</v>
      </c>
      <c r="BO12" s="68">
        <v>0.31163753449862008</v>
      </c>
      <c r="BP12" s="69">
        <v>0.82737772117714303</v>
      </c>
      <c r="BQ12" s="68"/>
      <c r="BR12" s="68"/>
      <c r="BS12" s="69" t="s">
        <v>454</v>
      </c>
    </row>
    <row r="13" spans="1:71" s="12" customFormat="1" ht="15.75">
      <c r="A13" s="12" t="s">
        <v>213</v>
      </c>
      <c r="B13" s="12" t="s">
        <v>13</v>
      </c>
      <c r="C13" s="28" t="s">
        <v>128</v>
      </c>
      <c r="D13" s="28" t="s">
        <v>136</v>
      </c>
      <c r="E13" s="28" t="s">
        <v>64</v>
      </c>
      <c r="F13" s="3">
        <v>7.73156</v>
      </c>
      <c r="G13" s="3">
        <v>37.304679999999998</v>
      </c>
      <c r="H13" s="3">
        <v>1773</v>
      </c>
      <c r="I13" s="26"/>
      <c r="J13" s="2" t="s">
        <v>465</v>
      </c>
      <c r="K13" s="26"/>
      <c r="L13" s="3">
        <v>2015</v>
      </c>
      <c r="M13" s="3">
        <v>1</v>
      </c>
      <c r="N13" s="62">
        <v>5.0999999999999996</v>
      </c>
      <c r="O13" s="59">
        <v>1.5421435584294603</v>
      </c>
      <c r="P13" s="59">
        <v>0.13461271629709576</v>
      </c>
      <c r="Q13" s="59">
        <v>9.8578799999999998</v>
      </c>
      <c r="R13" s="63">
        <v>25.599999999999994</v>
      </c>
      <c r="S13" s="63">
        <v>31.200000000000003</v>
      </c>
      <c r="T13" s="63">
        <v>43.2</v>
      </c>
      <c r="U13" s="59">
        <v>6.0011532740210951</v>
      </c>
      <c r="V13" s="59">
        <v>1.8869971610858203</v>
      </c>
      <c r="W13" s="59">
        <v>0.38154384637711775</v>
      </c>
      <c r="X13" s="59">
        <v>8.7620853824683459E-2</v>
      </c>
      <c r="Y13" s="59">
        <v>0.41749999999999993</v>
      </c>
      <c r="Z13" s="64">
        <f t="shared" si="9"/>
        <v>8.7748151353087174</v>
      </c>
      <c r="AA13" s="63">
        <v>13.977381497279987</v>
      </c>
      <c r="AB13" s="59">
        <v>4.3873085339168476</v>
      </c>
      <c r="AC13" s="59">
        <v>152.77620520553199</v>
      </c>
      <c r="AD13" s="59">
        <v>195.31842314369155</v>
      </c>
      <c r="AE13" s="65">
        <f t="shared" si="10"/>
        <v>148.80210008707593</v>
      </c>
      <c r="AF13" s="65">
        <f t="shared" si="11"/>
        <v>2400.4613096084381</v>
      </c>
      <c r="AG13" s="65">
        <f t="shared" si="12"/>
        <v>452.87931866059688</v>
      </c>
      <c r="AH13" s="10" t="s">
        <v>5</v>
      </c>
      <c r="AI13" s="10"/>
      <c r="AJ13" s="10" t="s">
        <v>316</v>
      </c>
      <c r="AK13" s="10" t="s">
        <v>332</v>
      </c>
      <c r="AL13" s="10">
        <v>160</v>
      </c>
      <c r="AM13" s="79"/>
      <c r="AN13" s="79"/>
      <c r="AO13" s="79"/>
      <c r="AP13" s="79"/>
      <c r="AQ13" s="79"/>
      <c r="AR13" s="10">
        <v>69</v>
      </c>
      <c r="AS13" s="10">
        <v>76</v>
      </c>
      <c r="AT13" s="29">
        <v>21.02</v>
      </c>
      <c r="AU13" s="29">
        <v>36.56</v>
      </c>
      <c r="AV13" s="29">
        <v>1.78</v>
      </c>
      <c r="AW13" s="29">
        <v>1.46</v>
      </c>
      <c r="AX13" s="29">
        <v>18.899999999999999</v>
      </c>
      <c r="AY13" s="30">
        <v>1.86</v>
      </c>
      <c r="AZ13" s="30">
        <v>0.8202247191011236</v>
      </c>
      <c r="BA13" s="30">
        <v>0.92685714285714282</v>
      </c>
      <c r="BB13" s="30">
        <v>15.980058555377205</v>
      </c>
      <c r="BC13" s="31">
        <v>8877.810308542892</v>
      </c>
      <c r="BD13" s="108">
        <f t="shared" si="4"/>
        <v>8.8778103085428928</v>
      </c>
      <c r="BE13" s="69">
        <v>1.4902723735408561</v>
      </c>
      <c r="BF13" s="69">
        <v>0.16896887159533078</v>
      </c>
      <c r="BG13" s="69">
        <v>0.52307933360114256</v>
      </c>
      <c r="BH13" s="69">
        <v>0.10609379603716999</v>
      </c>
      <c r="BI13" s="69">
        <v>0.71315632356473602</v>
      </c>
      <c r="BJ13" s="69">
        <v>20.170196638693238</v>
      </c>
      <c r="BK13" s="68">
        <v>0.48214285714285715</v>
      </c>
      <c r="BL13" s="68">
        <v>4.2220695970695978E-2</v>
      </c>
      <c r="BM13" s="69">
        <v>1.2248871792863516</v>
      </c>
      <c r="BN13" s="68">
        <v>1.2093572778827977</v>
      </c>
      <c r="BO13" s="68">
        <v>0.35382797731568999</v>
      </c>
      <c r="BP13" s="69">
        <v>0.69274432455061585</v>
      </c>
      <c r="BQ13" s="68"/>
      <c r="BR13" s="68"/>
      <c r="BS13" s="69"/>
    </row>
    <row r="14" spans="1:71" s="12" customFormat="1" ht="15.75">
      <c r="A14" s="12" t="s">
        <v>213</v>
      </c>
      <c r="B14" s="12" t="s">
        <v>13</v>
      </c>
      <c r="C14" s="28" t="s">
        <v>128</v>
      </c>
      <c r="D14" s="28" t="s">
        <v>136</v>
      </c>
      <c r="E14" s="28" t="s">
        <v>64</v>
      </c>
      <c r="F14" s="3">
        <v>7.73156</v>
      </c>
      <c r="G14" s="3">
        <v>37.304679999999998</v>
      </c>
      <c r="H14" s="3">
        <v>1773</v>
      </c>
      <c r="I14" s="26"/>
      <c r="J14" s="2" t="s">
        <v>466</v>
      </c>
      <c r="K14" s="26"/>
      <c r="L14" s="3">
        <v>2015</v>
      </c>
      <c r="M14" s="3">
        <v>1</v>
      </c>
      <c r="N14" s="62">
        <v>5.0999999999999996</v>
      </c>
      <c r="O14" s="59">
        <v>1.5421435584294603</v>
      </c>
      <c r="P14" s="59">
        <v>0.13461271629709576</v>
      </c>
      <c r="Q14" s="59">
        <v>9.8578799999999998</v>
      </c>
      <c r="R14" s="63">
        <v>25.599999999999994</v>
      </c>
      <c r="S14" s="63">
        <v>31.200000000000003</v>
      </c>
      <c r="T14" s="63">
        <v>43.2</v>
      </c>
      <c r="U14" s="59">
        <v>6.0011532740210951</v>
      </c>
      <c r="V14" s="59">
        <v>1.8869971610858203</v>
      </c>
      <c r="W14" s="59">
        <v>0.38154384637711775</v>
      </c>
      <c r="X14" s="59">
        <v>8.7620853824683459E-2</v>
      </c>
      <c r="Y14" s="59">
        <v>0.41749999999999993</v>
      </c>
      <c r="Z14" s="64">
        <f t="shared" si="9"/>
        <v>8.7748151353087174</v>
      </c>
      <c r="AA14" s="63">
        <v>13.977381497279987</v>
      </c>
      <c r="AB14" s="59">
        <v>4.3873085339168476</v>
      </c>
      <c r="AC14" s="59">
        <v>152.77620520553199</v>
      </c>
      <c r="AD14" s="59">
        <v>195.31842314369155</v>
      </c>
      <c r="AE14" s="65">
        <f t="shared" si="10"/>
        <v>148.80210008707593</v>
      </c>
      <c r="AF14" s="65">
        <f t="shared" si="11"/>
        <v>2400.4613096084381</v>
      </c>
      <c r="AG14" s="65">
        <f t="shared" si="12"/>
        <v>452.87931866059688</v>
      </c>
      <c r="AH14" s="10" t="s">
        <v>6</v>
      </c>
      <c r="AI14" s="10"/>
      <c r="AJ14" s="10" t="s">
        <v>316</v>
      </c>
      <c r="AK14" s="10" t="s">
        <v>332</v>
      </c>
      <c r="AL14" s="10">
        <v>160</v>
      </c>
      <c r="AM14" s="79"/>
      <c r="AN14" s="79"/>
      <c r="AO14" s="79"/>
      <c r="AP14" s="79"/>
      <c r="AQ14" s="79"/>
      <c r="AR14" s="10">
        <v>72</v>
      </c>
      <c r="AS14" s="10">
        <v>83</v>
      </c>
      <c r="AT14" s="29">
        <v>23.68</v>
      </c>
      <c r="AU14" s="29">
        <v>34.659999999999997</v>
      </c>
      <c r="AV14" s="29">
        <v>1.64</v>
      </c>
      <c r="AW14" s="29">
        <v>1.32</v>
      </c>
      <c r="AX14" s="29">
        <v>19.899999999999999</v>
      </c>
      <c r="AY14" s="30">
        <v>1.54</v>
      </c>
      <c r="AZ14" s="30">
        <v>0.80487804878048785</v>
      </c>
      <c r="BA14" s="30">
        <v>0.91542857142857137</v>
      </c>
      <c r="BB14" s="30">
        <v>17.447622020905925</v>
      </c>
      <c r="BC14" s="31">
        <v>9693.1233449477368</v>
      </c>
      <c r="BD14" s="108">
        <f t="shared" si="4"/>
        <v>9.6931233449477361</v>
      </c>
      <c r="BE14" s="69">
        <v>1.5936030103480716</v>
      </c>
      <c r="BF14" s="69">
        <v>0.17074317968015051</v>
      </c>
      <c r="BG14" s="69">
        <v>0.43302497682485935</v>
      </c>
      <c r="BH14" s="69">
        <v>4.5111756716136361E-2</v>
      </c>
      <c r="BI14" s="69">
        <v>0.38721529023257933</v>
      </c>
      <c r="BJ14" s="69">
        <v>16.944069553675849</v>
      </c>
      <c r="BK14" s="68">
        <v>0.25485661424606848</v>
      </c>
      <c r="BL14" s="68">
        <v>2.9320074005550416E-2</v>
      </c>
      <c r="BM14" s="69">
        <v>1.1144348091001397</v>
      </c>
      <c r="BN14" s="68">
        <v>1.0450623202301055</v>
      </c>
      <c r="BO14" s="68">
        <v>0.24966442953020138</v>
      </c>
      <c r="BP14" s="69">
        <v>0.75039065244781122</v>
      </c>
      <c r="BQ14" s="68"/>
      <c r="BR14" s="68"/>
      <c r="BS14" s="69"/>
    </row>
    <row r="15" spans="1:71" s="12" customFormat="1" ht="15.75">
      <c r="A15" s="12" t="s">
        <v>213</v>
      </c>
      <c r="B15" s="12" t="s">
        <v>13</v>
      </c>
      <c r="C15" s="28" t="s">
        <v>128</v>
      </c>
      <c r="D15" s="28" t="s">
        <v>136</v>
      </c>
      <c r="E15" s="28" t="s">
        <v>65</v>
      </c>
      <c r="F15" s="3">
        <v>7.7304399999999998</v>
      </c>
      <c r="G15" s="3">
        <v>37.286920000000002</v>
      </c>
      <c r="H15" s="3">
        <v>1728</v>
      </c>
      <c r="I15" s="26">
        <v>3</v>
      </c>
      <c r="J15" s="2" t="s">
        <v>467</v>
      </c>
      <c r="K15" s="26"/>
      <c r="L15" s="3">
        <v>2015</v>
      </c>
      <c r="M15" s="3">
        <v>1</v>
      </c>
      <c r="N15" s="62">
        <v>5.4</v>
      </c>
      <c r="O15" s="59">
        <v>1.3088285976652276</v>
      </c>
      <c r="P15" s="59">
        <v>0.12448770423981194</v>
      </c>
      <c r="Q15" s="59">
        <v>9.2435399999999994</v>
      </c>
      <c r="R15" s="63">
        <v>25.599999999999994</v>
      </c>
      <c r="S15" s="63">
        <v>17.200000000000003</v>
      </c>
      <c r="T15" s="63">
        <v>57.2</v>
      </c>
      <c r="U15" s="59">
        <v>9.0421944343985245</v>
      </c>
      <c r="V15" s="59">
        <v>4.742599816086404</v>
      </c>
      <c r="W15" s="59">
        <v>0.9941968532018981</v>
      </c>
      <c r="X15" s="59">
        <v>8.5353788038228601E-2</v>
      </c>
      <c r="Y15" s="59">
        <v>0.58449999999999991</v>
      </c>
      <c r="Z15" s="64">
        <f t="shared" si="5"/>
        <v>15.448844891725056</v>
      </c>
      <c r="AA15" s="63">
        <v>4.9606476243530686</v>
      </c>
      <c r="AB15" s="59">
        <v>4.3873085339168476</v>
      </c>
      <c r="AC15" s="59">
        <v>63.626504929200586</v>
      </c>
      <c r="AD15" s="59">
        <v>163.82279852011558</v>
      </c>
      <c r="AE15" s="65">
        <f t="shared" si="6"/>
        <v>387.73677274874024</v>
      </c>
      <c r="AF15" s="65">
        <f t="shared" si="7"/>
        <v>3616.87777375941</v>
      </c>
      <c r="AG15" s="65">
        <f t="shared" si="8"/>
        <v>1138.2239558607371</v>
      </c>
      <c r="AH15" s="10" t="s">
        <v>1</v>
      </c>
      <c r="AI15" s="10"/>
      <c r="AJ15" s="10" t="s">
        <v>316</v>
      </c>
      <c r="AK15" s="10" t="s">
        <v>332</v>
      </c>
      <c r="AL15" s="10">
        <v>160</v>
      </c>
      <c r="AM15" s="79"/>
      <c r="AN15" s="79"/>
      <c r="AO15" s="79"/>
      <c r="AP15" s="79"/>
      <c r="AQ15" s="79"/>
      <c r="AR15" s="10">
        <v>88</v>
      </c>
      <c r="AS15" s="10">
        <v>85</v>
      </c>
      <c r="AT15" s="29">
        <v>5.78</v>
      </c>
      <c r="AU15" s="29">
        <v>14.92</v>
      </c>
      <c r="AV15" s="29">
        <v>0.52</v>
      </c>
      <c r="AW15" s="29">
        <v>0.4</v>
      </c>
      <c r="AX15" s="29">
        <v>17.2</v>
      </c>
      <c r="AY15" s="30">
        <v>0.66</v>
      </c>
      <c r="AZ15" s="30">
        <v>0.76923076923076927</v>
      </c>
      <c r="BA15" s="30">
        <v>0.94628571428571429</v>
      </c>
      <c r="BB15" s="30">
        <v>4.2073318681318685</v>
      </c>
      <c r="BC15" s="31">
        <v>2337.4065934065934</v>
      </c>
      <c r="BD15" s="108">
        <f t="shared" si="4"/>
        <v>2.3374065934065933</v>
      </c>
      <c r="BE15" s="69">
        <v>0.84351145038167941</v>
      </c>
      <c r="BF15" s="69">
        <v>0.11698473282442748</v>
      </c>
      <c r="BG15" s="69">
        <v>0.44117906459460399</v>
      </c>
      <c r="BH15" s="69">
        <v>7.2236741069349353E-2</v>
      </c>
      <c r="BI15" s="69">
        <v>0.86104538088781324</v>
      </c>
      <c r="BJ15" s="69">
        <v>18.84066322216206</v>
      </c>
      <c r="BK15" s="68">
        <v>0.27600186393289838</v>
      </c>
      <c r="BL15" s="68">
        <v>2.5507921714818266E-2</v>
      </c>
      <c r="BM15" s="69">
        <v>1.7152617561173109</v>
      </c>
      <c r="BN15" s="68">
        <v>0.74606116774791487</v>
      </c>
      <c r="BO15" s="68">
        <v>0.22488415199258571</v>
      </c>
      <c r="BP15" s="69">
        <v>0.64827528545817004</v>
      </c>
      <c r="BQ15" s="68"/>
      <c r="BR15" s="68"/>
      <c r="BS15" s="69"/>
    </row>
    <row r="16" spans="1:71" s="12" customFormat="1" ht="15.75">
      <c r="A16" s="12" t="s">
        <v>213</v>
      </c>
      <c r="B16" s="12" t="s">
        <v>13</v>
      </c>
      <c r="C16" s="28" t="s">
        <v>128</v>
      </c>
      <c r="D16" s="28" t="s">
        <v>136</v>
      </c>
      <c r="E16" s="28" t="s">
        <v>65</v>
      </c>
      <c r="F16" s="3">
        <v>7.7304399999999998</v>
      </c>
      <c r="G16" s="3">
        <v>37.286920000000002</v>
      </c>
      <c r="H16" s="3">
        <v>1728</v>
      </c>
      <c r="I16" s="26"/>
      <c r="J16" s="2" t="s">
        <v>468</v>
      </c>
      <c r="K16" s="26"/>
      <c r="L16" s="3">
        <v>2015</v>
      </c>
      <c r="M16" s="3">
        <v>1</v>
      </c>
      <c r="N16" s="62">
        <v>5.4</v>
      </c>
      <c r="O16" s="59">
        <v>1.3088285976652276</v>
      </c>
      <c r="P16" s="59">
        <v>0.12448770423981194</v>
      </c>
      <c r="Q16" s="59">
        <v>9.2435399999999994</v>
      </c>
      <c r="R16" s="63">
        <v>25.599999999999994</v>
      </c>
      <c r="S16" s="63">
        <v>17.200000000000003</v>
      </c>
      <c r="T16" s="63">
        <v>57.2</v>
      </c>
      <c r="U16" s="59">
        <v>9.0421944343985245</v>
      </c>
      <c r="V16" s="59">
        <v>4.742599816086404</v>
      </c>
      <c r="W16" s="59">
        <v>0.9941968532018981</v>
      </c>
      <c r="X16" s="59">
        <v>8.5353788038228601E-2</v>
      </c>
      <c r="Y16" s="59">
        <v>0.58449999999999991</v>
      </c>
      <c r="Z16" s="64">
        <f t="shared" ref="Z16:Z20" si="13">(U16+V16+W16+X16+Y16)</f>
        <v>15.448844891725056</v>
      </c>
      <c r="AA16" s="63">
        <v>4.9606476243530686</v>
      </c>
      <c r="AB16" s="59">
        <v>4.3873085339168476</v>
      </c>
      <c r="AC16" s="59">
        <v>63.626504929200586</v>
      </c>
      <c r="AD16" s="59">
        <v>163.82279852011558</v>
      </c>
      <c r="AE16" s="65">
        <f t="shared" ref="AE16:AE20" si="14">W16*390</f>
        <v>387.73677274874024</v>
      </c>
      <c r="AF16" s="65">
        <f t="shared" ref="AF16:AF20" si="15">U16*400</f>
        <v>3616.87777375941</v>
      </c>
      <c r="AG16" s="65">
        <f t="shared" ref="AG16:AG20" si="16">V16*240</f>
        <v>1138.2239558607371</v>
      </c>
      <c r="AH16" s="10" t="s">
        <v>2</v>
      </c>
      <c r="AI16" s="10"/>
      <c r="AJ16" s="10" t="s">
        <v>316</v>
      </c>
      <c r="AK16" s="10" t="s">
        <v>332</v>
      </c>
      <c r="AL16" s="10">
        <v>160</v>
      </c>
      <c r="AM16" s="79"/>
      <c r="AN16" s="79"/>
      <c r="AO16" s="79"/>
      <c r="AP16" s="79"/>
      <c r="AQ16" s="79"/>
      <c r="AR16" s="10">
        <v>82</v>
      </c>
      <c r="AS16" s="10">
        <v>68</v>
      </c>
      <c r="AT16" s="29">
        <v>4.62</v>
      </c>
      <c r="AU16" s="29">
        <v>19.32</v>
      </c>
      <c r="AV16" s="29">
        <v>0.46</v>
      </c>
      <c r="AW16" s="29">
        <v>0.36</v>
      </c>
      <c r="AX16" s="29">
        <v>15.6</v>
      </c>
      <c r="AY16" s="30">
        <v>0.78</v>
      </c>
      <c r="AZ16" s="30">
        <v>0.78260869565217384</v>
      </c>
      <c r="BA16" s="30">
        <v>0.96457142857142864</v>
      </c>
      <c r="BB16" s="30">
        <v>3.4875547826086959</v>
      </c>
      <c r="BC16" s="31">
        <v>1937.5304347826086</v>
      </c>
      <c r="BD16" s="108">
        <f t="shared" si="4"/>
        <v>1.9375304347826086</v>
      </c>
      <c r="BE16" s="69">
        <v>0.75123639960435218</v>
      </c>
      <c r="BF16" s="69">
        <v>0.10727002967359052</v>
      </c>
      <c r="BG16" s="69">
        <v>0.66987576633783341</v>
      </c>
      <c r="BH16" s="69">
        <v>0.10039113545576828</v>
      </c>
      <c r="BI16" s="69">
        <v>0.85611814886204407</v>
      </c>
      <c r="BJ16" s="69">
        <v>13.954684053949963</v>
      </c>
      <c r="BK16" s="68">
        <v>0.36333992094861667</v>
      </c>
      <c r="BL16" s="68">
        <v>3.3359683794466403E-2</v>
      </c>
      <c r="BM16" s="69">
        <v>1.4219059544525241</v>
      </c>
      <c r="BN16" s="68">
        <v>0.67542213883677304</v>
      </c>
      <c r="BO16" s="68">
        <v>0.20708255159474673</v>
      </c>
      <c r="BP16" s="69">
        <v>0.64814648051371182</v>
      </c>
      <c r="BQ16" s="68"/>
      <c r="BR16" s="68"/>
      <c r="BS16" s="69"/>
    </row>
    <row r="17" spans="1:71" s="12" customFormat="1" ht="15.75">
      <c r="A17" s="12" t="s">
        <v>213</v>
      </c>
      <c r="B17" s="12" t="s">
        <v>13</v>
      </c>
      <c r="C17" s="28" t="s">
        <v>128</v>
      </c>
      <c r="D17" s="28" t="s">
        <v>136</v>
      </c>
      <c r="E17" s="28" t="s">
        <v>65</v>
      </c>
      <c r="F17" s="3">
        <v>7.7304399999999998</v>
      </c>
      <c r="G17" s="3">
        <v>37.286920000000002</v>
      </c>
      <c r="H17" s="3">
        <v>1728</v>
      </c>
      <c r="I17" s="26"/>
      <c r="J17" s="2" t="s">
        <v>469</v>
      </c>
      <c r="K17" s="26"/>
      <c r="L17" s="3">
        <v>2015</v>
      </c>
      <c r="M17" s="3">
        <v>1</v>
      </c>
      <c r="N17" s="62">
        <v>5.4</v>
      </c>
      <c r="O17" s="59">
        <v>1.3088285976652276</v>
      </c>
      <c r="P17" s="59">
        <v>0.12448770423981194</v>
      </c>
      <c r="Q17" s="59">
        <v>9.2435399999999994</v>
      </c>
      <c r="R17" s="63">
        <v>25.599999999999994</v>
      </c>
      <c r="S17" s="63">
        <v>17.200000000000003</v>
      </c>
      <c r="T17" s="63">
        <v>57.2</v>
      </c>
      <c r="U17" s="59">
        <v>9.0421944343985245</v>
      </c>
      <c r="V17" s="59">
        <v>4.742599816086404</v>
      </c>
      <c r="W17" s="59">
        <v>0.9941968532018981</v>
      </c>
      <c r="X17" s="59">
        <v>8.5353788038228601E-2</v>
      </c>
      <c r="Y17" s="59">
        <v>0.58449999999999991</v>
      </c>
      <c r="Z17" s="64">
        <f t="shared" si="13"/>
        <v>15.448844891725056</v>
      </c>
      <c r="AA17" s="63">
        <v>4.9606476243530686</v>
      </c>
      <c r="AB17" s="59">
        <v>4.3873085339168476</v>
      </c>
      <c r="AC17" s="59">
        <v>63.626504929200586</v>
      </c>
      <c r="AD17" s="59">
        <v>163.82279852011558</v>
      </c>
      <c r="AE17" s="65">
        <f t="shared" si="14"/>
        <v>387.73677274874024</v>
      </c>
      <c r="AF17" s="65">
        <f t="shared" si="15"/>
        <v>3616.87777375941</v>
      </c>
      <c r="AG17" s="65">
        <f t="shared" si="16"/>
        <v>1138.2239558607371</v>
      </c>
      <c r="AH17" s="10" t="s">
        <v>3</v>
      </c>
      <c r="AI17" s="10"/>
      <c r="AJ17" s="10" t="s">
        <v>316</v>
      </c>
      <c r="AK17" s="10" t="s">
        <v>332</v>
      </c>
      <c r="AL17" s="10">
        <v>160</v>
      </c>
      <c r="AM17" s="79"/>
      <c r="AN17" s="79"/>
      <c r="AO17" s="79"/>
      <c r="AP17" s="79"/>
      <c r="AQ17" s="79"/>
      <c r="AR17" s="10">
        <v>68</v>
      </c>
      <c r="AS17" s="10">
        <v>68</v>
      </c>
      <c r="AT17" s="29">
        <v>16.18</v>
      </c>
      <c r="AU17" s="29">
        <v>25.76</v>
      </c>
      <c r="AV17" s="29">
        <v>1.52</v>
      </c>
      <c r="AW17" s="29">
        <v>1.2</v>
      </c>
      <c r="AX17" s="29">
        <v>18.7</v>
      </c>
      <c r="AY17" s="30">
        <v>1.1399999999999999</v>
      </c>
      <c r="AZ17" s="30">
        <v>0.78947368421052633</v>
      </c>
      <c r="BA17" s="30">
        <v>0.92914285714285716</v>
      </c>
      <c r="BB17" s="30">
        <v>11.868577443609023</v>
      </c>
      <c r="BC17" s="31">
        <v>6593.6541353383464</v>
      </c>
      <c r="BD17" s="108">
        <f t="shared" si="4"/>
        <v>6.5936541353383467</v>
      </c>
      <c r="BE17" s="69">
        <v>1.5660291438979965</v>
      </c>
      <c r="BF17" s="69">
        <v>0.15400728597449911</v>
      </c>
      <c r="BG17" s="69">
        <v>0.55170313070962196</v>
      </c>
      <c r="BH17" s="69">
        <v>0.10309186610001378</v>
      </c>
      <c r="BI17" s="69">
        <v>1.1594221535296123</v>
      </c>
      <c r="BJ17" s="69">
        <v>17.035211248096601</v>
      </c>
      <c r="BK17" s="68">
        <v>0.2536821705426357</v>
      </c>
      <c r="BL17" s="68">
        <v>9.4573643410852705E-3</v>
      </c>
      <c r="BM17" s="69">
        <v>1.7782461875576407</v>
      </c>
      <c r="BN17" s="68">
        <v>1.1038011695906433</v>
      </c>
      <c r="BO17" s="68">
        <v>0.20423976608187133</v>
      </c>
      <c r="BP17" s="69">
        <v>0.7250289477605727</v>
      </c>
      <c r="BQ17" s="68"/>
      <c r="BR17" s="68"/>
      <c r="BS17" s="69"/>
    </row>
    <row r="18" spans="1:71" s="12" customFormat="1" ht="15.75">
      <c r="A18" s="12" t="s">
        <v>213</v>
      </c>
      <c r="B18" s="12" t="s">
        <v>13</v>
      </c>
      <c r="C18" s="28" t="s">
        <v>128</v>
      </c>
      <c r="D18" s="28" t="s">
        <v>136</v>
      </c>
      <c r="E18" s="28" t="s">
        <v>65</v>
      </c>
      <c r="F18" s="3">
        <v>7.7304399999999998</v>
      </c>
      <c r="G18" s="3">
        <v>37.286920000000002</v>
      </c>
      <c r="H18" s="3">
        <v>1728</v>
      </c>
      <c r="I18" s="26"/>
      <c r="J18" s="2" t="s">
        <v>470</v>
      </c>
      <c r="K18" s="26"/>
      <c r="L18" s="3">
        <v>2015</v>
      </c>
      <c r="M18" s="3">
        <v>1</v>
      </c>
      <c r="N18" s="62">
        <v>5.4</v>
      </c>
      <c r="O18" s="59">
        <v>1.3088285976652276</v>
      </c>
      <c r="P18" s="59">
        <v>0.12448770423981194</v>
      </c>
      <c r="Q18" s="59">
        <v>9.2435399999999994</v>
      </c>
      <c r="R18" s="63">
        <v>25.599999999999994</v>
      </c>
      <c r="S18" s="63">
        <v>17.200000000000003</v>
      </c>
      <c r="T18" s="63">
        <v>57.2</v>
      </c>
      <c r="U18" s="59">
        <v>9.0421944343985245</v>
      </c>
      <c r="V18" s="59">
        <v>4.742599816086404</v>
      </c>
      <c r="W18" s="59">
        <v>0.9941968532018981</v>
      </c>
      <c r="X18" s="59">
        <v>8.5353788038228601E-2</v>
      </c>
      <c r="Y18" s="59">
        <v>0.58449999999999991</v>
      </c>
      <c r="Z18" s="64">
        <f t="shared" si="13"/>
        <v>15.448844891725056</v>
      </c>
      <c r="AA18" s="63">
        <v>4.9606476243530686</v>
      </c>
      <c r="AB18" s="59">
        <v>4.3873085339168476</v>
      </c>
      <c r="AC18" s="59">
        <v>63.626504929200586</v>
      </c>
      <c r="AD18" s="59">
        <v>163.82279852011558</v>
      </c>
      <c r="AE18" s="65">
        <f t="shared" si="14"/>
        <v>387.73677274874024</v>
      </c>
      <c r="AF18" s="65">
        <f t="shared" si="15"/>
        <v>3616.87777375941</v>
      </c>
      <c r="AG18" s="65">
        <f t="shared" si="16"/>
        <v>1138.2239558607371</v>
      </c>
      <c r="AH18" s="10" t="s">
        <v>4</v>
      </c>
      <c r="AI18" s="10"/>
      <c r="AJ18" s="10" t="s">
        <v>316</v>
      </c>
      <c r="AK18" s="10" t="s">
        <v>332</v>
      </c>
      <c r="AL18" s="10">
        <v>160</v>
      </c>
      <c r="AM18" s="79"/>
      <c r="AN18" s="79"/>
      <c r="AO18" s="79"/>
      <c r="AP18" s="79"/>
      <c r="AQ18" s="79"/>
      <c r="AR18" s="10">
        <v>81</v>
      </c>
      <c r="AS18" s="10">
        <v>87</v>
      </c>
      <c r="AT18" s="29">
        <v>18.72</v>
      </c>
      <c r="AU18" s="29">
        <v>30.58</v>
      </c>
      <c r="AV18" s="29">
        <v>1.26</v>
      </c>
      <c r="AW18" s="29">
        <v>1.04</v>
      </c>
      <c r="AX18" s="29">
        <v>16.5</v>
      </c>
      <c r="AY18" s="30">
        <v>1.28</v>
      </c>
      <c r="AZ18" s="30">
        <v>0.82539682539682546</v>
      </c>
      <c r="BA18" s="30">
        <v>0.95428571428571429</v>
      </c>
      <c r="BB18" s="30">
        <v>14.745077551020408</v>
      </c>
      <c r="BC18" s="31">
        <v>8191.7097505668935</v>
      </c>
      <c r="BD18" s="108">
        <f t="shared" si="4"/>
        <v>8.1917097505668934</v>
      </c>
      <c r="BE18" s="69">
        <v>1.2547984644913628</v>
      </c>
      <c r="BF18" s="69">
        <v>0.1293186180422265</v>
      </c>
      <c r="BG18" s="69">
        <v>0.66273215661440521</v>
      </c>
      <c r="BH18" s="69">
        <v>8.4977469811086975E-2</v>
      </c>
      <c r="BI18" s="69">
        <v>0.84698843520476574</v>
      </c>
      <c r="BJ18" s="69">
        <v>13.805870166801684</v>
      </c>
      <c r="BK18" s="68">
        <v>0.30186424474187379</v>
      </c>
      <c r="BL18" s="68">
        <v>1.8059273422562142E-2</v>
      </c>
      <c r="BM18" s="69">
        <v>1.7125288156574543</v>
      </c>
      <c r="BN18" s="68">
        <v>1.0014423076923078</v>
      </c>
      <c r="BO18" s="68">
        <v>0.24961538461538466</v>
      </c>
      <c r="BP18" s="69">
        <v>0.63752496838631434</v>
      </c>
      <c r="BQ18" s="68"/>
      <c r="BR18" s="68"/>
      <c r="BS18" s="69"/>
    </row>
    <row r="19" spans="1:71" s="12" customFormat="1" ht="15.75">
      <c r="A19" s="12" t="s">
        <v>213</v>
      </c>
      <c r="B19" s="12" t="s">
        <v>13</v>
      </c>
      <c r="C19" s="28" t="s">
        <v>128</v>
      </c>
      <c r="D19" s="28" t="s">
        <v>136</v>
      </c>
      <c r="E19" s="28" t="s">
        <v>65</v>
      </c>
      <c r="F19" s="3">
        <v>7.7304399999999998</v>
      </c>
      <c r="G19" s="3">
        <v>37.286920000000002</v>
      </c>
      <c r="H19" s="3">
        <v>1728</v>
      </c>
      <c r="I19" s="26"/>
      <c r="J19" s="2" t="s">
        <v>471</v>
      </c>
      <c r="K19" s="26"/>
      <c r="L19" s="3">
        <v>2015</v>
      </c>
      <c r="M19" s="3">
        <v>1</v>
      </c>
      <c r="N19" s="62">
        <v>5.4</v>
      </c>
      <c r="O19" s="59">
        <v>1.3088285976652276</v>
      </c>
      <c r="P19" s="59">
        <v>0.12448770423981194</v>
      </c>
      <c r="Q19" s="59">
        <v>9.2435399999999994</v>
      </c>
      <c r="R19" s="63">
        <v>25.599999999999994</v>
      </c>
      <c r="S19" s="63">
        <v>17.200000000000003</v>
      </c>
      <c r="T19" s="63">
        <v>57.2</v>
      </c>
      <c r="U19" s="59">
        <v>9.0421944343985245</v>
      </c>
      <c r="V19" s="59">
        <v>4.742599816086404</v>
      </c>
      <c r="W19" s="59">
        <v>0.9941968532018981</v>
      </c>
      <c r="X19" s="59">
        <v>8.5353788038228601E-2</v>
      </c>
      <c r="Y19" s="59">
        <v>0.58449999999999991</v>
      </c>
      <c r="Z19" s="64">
        <f t="shared" si="13"/>
        <v>15.448844891725056</v>
      </c>
      <c r="AA19" s="63">
        <v>4.9606476243530686</v>
      </c>
      <c r="AB19" s="59">
        <v>4.3873085339168476</v>
      </c>
      <c r="AC19" s="59">
        <v>63.626504929200586</v>
      </c>
      <c r="AD19" s="59">
        <v>163.82279852011558</v>
      </c>
      <c r="AE19" s="65">
        <f t="shared" si="14"/>
        <v>387.73677274874024</v>
      </c>
      <c r="AF19" s="65">
        <f t="shared" si="15"/>
        <v>3616.87777375941</v>
      </c>
      <c r="AG19" s="65">
        <f t="shared" si="16"/>
        <v>1138.2239558607371</v>
      </c>
      <c r="AH19" s="10" t="s">
        <v>5</v>
      </c>
      <c r="AI19" s="10"/>
      <c r="AJ19" s="10" t="s">
        <v>316</v>
      </c>
      <c r="AK19" s="10" t="s">
        <v>332</v>
      </c>
      <c r="AL19" s="10">
        <v>160</v>
      </c>
      <c r="AM19" s="79"/>
      <c r="AN19" s="79"/>
      <c r="AO19" s="79"/>
      <c r="AP19" s="79"/>
      <c r="AQ19" s="79"/>
      <c r="AR19" s="10">
        <v>79</v>
      </c>
      <c r="AS19" s="10">
        <v>78</v>
      </c>
      <c r="AT19" s="29">
        <v>17</v>
      </c>
      <c r="AU19" s="29">
        <v>27.3</v>
      </c>
      <c r="AV19" s="29">
        <v>1.24</v>
      </c>
      <c r="AW19" s="29">
        <v>1.04</v>
      </c>
      <c r="AX19" s="29">
        <v>16.8</v>
      </c>
      <c r="AY19" s="30">
        <v>0.82</v>
      </c>
      <c r="AZ19" s="30">
        <v>0.83870967741935487</v>
      </c>
      <c r="BA19" s="30">
        <v>0.95085714285714285</v>
      </c>
      <c r="BB19" s="30">
        <v>13.557382488479263</v>
      </c>
      <c r="BC19" s="31">
        <v>7531.8791602662568</v>
      </c>
      <c r="BD19" s="108">
        <f t="shared" si="4"/>
        <v>7.5318791602662571</v>
      </c>
      <c r="BE19" s="69">
        <v>1.27</v>
      </c>
      <c r="BF19" s="69">
        <v>0.12361904761904764</v>
      </c>
      <c r="BG19" s="69">
        <v>0.72541558661443506</v>
      </c>
      <c r="BH19" s="69">
        <v>9.9950393885474664E-2</v>
      </c>
      <c r="BI19" s="69">
        <v>1.0687308255132415</v>
      </c>
      <c r="BJ19" s="69">
        <v>18.546565064547828</v>
      </c>
      <c r="BK19" s="68">
        <v>0.24300567107750476</v>
      </c>
      <c r="BL19" s="68">
        <v>1.4253308128544423E-2</v>
      </c>
      <c r="BM19" s="69">
        <v>2.1650804022536403</v>
      </c>
      <c r="BN19" s="68">
        <v>1.0210871602624181</v>
      </c>
      <c r="BO19" s="68">
        <v>0.22417994376757264</v>
      </c>
      <c r="BP19" s="69">
        <v>0.63714428070614737</v>
      </c>
      <c r="BQ19" s="68"/>
      <c r="BR19" s="68"/>
      <c r="BS19" s="69"/>
    </row>
    <row r="20" spans="1:71" s="12" customFormat="1" ht="15.75">
      <c r="A20" s="12" t="s">
        <v>213</v>
      </c>
      <c r="B20" s="12" t="s">
        <v>13</v>
      </c>
      <c r="C20" s="28" t="s">
        <v>128</v>
      </c>
      <c r="D20" s="28" t="s">
        <v>136</v>
      </c>
      <c r="E20" s="28" t="s">
        <v>65</v>
      </c>
      <c r="F20" s="3">
        <v>7.7304399999999998</v>
      </c>
      <c r="G20" s="3">
        <v>37.286920000000002</v>
      </c>
      <c r="H20" s="3">
        <v>1728</v>
      </c>
      <c r="I20" s="26"/>
      <c r="J20" s="2" t="s">
        <v>472</v>
      </c>
      <c r="K20" s="26"/>
      <c r="L20" s="3">
        <v>2015</v>
      </c>
      <c r="M20" s="3">
        <v>1</v>
      </c>
      <c r="N20" s="62">
        <v>5.4</v>
      </c>
      <c r="O20" s="59">
        <v>1.3088285976652276</v>
      </c>
      <c r="P20" s="59">
        <v>0.12448770423981194</v>
      </c>
      <c r="Q20" s="59">
        <v>9.2435399999999994</v>
      </c>
      <c r="R20" s="63">
        <v>25.599999999999994</v>
      </c>
      <c r="S20" s="63">
        <v>17.200000000000003</v>
      </c>
      <c r="T20" s="63">
        <v>57.2</v>
      </c>
      <c r="U20" s="59">
        <v>9.0421944343985245</v>
      </c>
      <c r="V20" s="59">
        <v>4.742599816086404</v>
      </c>
      <c r="W20" s="59">
        <v>0.9941968532018981</v>
      </c>
      <c r="X20" s="59">
        <v>8.5353788038228601E-2</v>
      </c>
      <c r="Y20" s="59">
        <v>0.58449999999999991</v>
      </c>
      <c r="Z20" s="64">
        <f t="shared" si="13"/>
        <v>15.448844891725056</v>
      </c>
      <c r="AA20" s="63">
        <v>4.9606476243530686</v>
      </c>
      <c r="AB20" s="59">
        <v>4.3873085339168476</v>
      </c>
      <c r="AC20" s="59">
        <v>63.626504929200586</v>
      </c>
      <c r="AD20" s="59">
        <v>163.82279852011558</v>
      </c>
      <c r="AE20" s="65">
        <f t="shared" si="14"/>
        <v>387.73677274874024</v>
      </c>
      <c r="AF20" s="65">
        <f t="shared" si="15"/>
        <v>3616.87777375941</v>
      </c>
      <c r="AG20" s="65">
        <f t="shared" si="16"/>
        <v>1138.2239558607371</v>
      </c>
      <c r="AH20" s="10" t="s">
        <v>6</v>
      </c>
      <c r="AI20" s="10"/>
      <c r="AJ20" s="10" t="s">
        <v>316</v>
      </c>
      <c r="AK20" s="10" t="s">
        <v>332</v>
      </c>
      <c r="AL20" s="10">
        <v>160</v>
      </c>
      <c r="AM20" s="79"/>
      <c r="AN20" s="79"/>
      <c r="AO20" s="79"/>
      <c r="AP20" s="79"/>
      <c r="AQ20" s="79"/>
      <c r="AR20" s="10">
        <v>77</v>
      </c>
      <c r="AS20" s="10">
        <v>79</v>
      </c>
      <c r="AT20" s="29">
        <v>17.32</v>
      </c>
      <c r="AU20" s="29">
        <v>24.18</v>
      </c>
      <c r="AV20" s="29">
        <v>1.48</v>
      </c>
      <c r="AW20" s="29">
        <v>1.1399999999999999</v>
      </c>
      <c r="AX20" s="29">
        <v>18.899999999999999</v>
      </c>
      <c r="AY20" s="30">
        <v>2.1</v>
      </c>
      <c r="AZ20" s="30">
        <v>0.77027027027027017</v>
      </c>
      <c r="BA20" s="30">
        <v>0.92685714285714282</v>
      </c>
      <c r="BB20" s="30">
        <v>12.365276293436292</v>
      </c>
      <c r="BC20" s="31">
        <v>6869.5979407979403</v>
      </c>
      <c r="BD20" s="108">
        <f t="shared" si="4"/>
        <v>6.8695979407979406</v>
      </c>
      <c r="BE20" s="69">
        <v>1.5587392550143266</v>
      </c>
      <c r="BF20" s="69">
        <v>0.1562082139446036</v>
      </c>
      <c r="BG20" s="69">
        <v>0.73004514116818453</v>
      </c>
      <c r="BH20" s="69">
        <v>0.10058827072421357</v>
      </c>
      <c r="BI20" s="69">
        <v>1.1147576843527762</v>
      </c>
      <c r="BJ20" s="69">
        <v>17.102114385055252</v>
      </c>
      <c r="BK20" s="68">
        <v>0.2951422963689892</v>
      </c>
      <c r="BL20" s="68">
        <v>1.31648675171737E-2</v>
      </c>
      <c r="BM20" s="69">
        <v>1.603618172800882</v>
      </c>
      <c r="BN20" s="68">
        <v>1.0378151260504203</v>
      </c>
      <c r="BO20" s="68">
        <v>0.2108776844070962</v>
      </c>
      <c r="BP20" s="69">
        <v>0.66422345156862705</v>
      </c>
      <c r="BQ20" s="68"/>
      <c r="BR20" s="68"/>
      <c r="BS20" s="69"/>
    </row>
    <row r="21" spans="1:71" s="12" customFormat="1" ht="15.75">
      <c r="A21" s="12" t="s">
        <v>213</v>
      </c>
      <c r="B21" s="12" t="s">
        <v>13</v>
      </c>
      <c r="C21" s="28" t="s">
        <v>128</v>
      </c>
      <c r="D21" s="28" t="s">
        <v>259</v>
      </c>
      <c r="E21" s="28" t="s">
        <v>66</v>
      </c>
      <c r="F21" s="3">
        <v>7.7303499999999996</v>
      </c>
      <c r="G21" s="3">
        <v>37.264899999999997</v>
      </c>
      <c r="H21" s="3">
        <v>1746</v>
      </c>
      <c r="I21" s="26">
        <v>4</v>
      </c>
      <c r="J21" s="2" t="s">
        <v>473</v>
      </c>
      <c r="K21" s="26"/>
      <c r="L21" s="3">
        <v>2015</v>
      </c>
      <c r="M21" s="3">
        <v>1</v>
      </c>
      <c r="N21" s="62">
        <v>5</v>
      </c>
      <c r="O21" s="59">
        <v>1.7250570859968593</v>
      </c>
      <c r="P21" s="59">
        <v>0.17609369318019799</v>
      </c>
      <c r="Q21" s="59">
        <v>4.9431600000000007</v>
      </c>
      <c r="R21" s="63">
        <v>25.599999999999994</v>
      </c>
      <c r="S21" s="63">
        <v>27.200000000000003</v>
      </c>
      <c r="T21" s="63">
        <v>47.2</v>
      </c>
      <c r="U21" s="59">
        <v>6.308674290239038</v>
      </c>
      <c r="V21" s="59">
        <v>2.4444547766689673</v>
      </c>
      <c r="W21" s="59">
        <v>1.0505453685103643</v>
      </c>
      <c r="X21" s="59">
        <v>7.7554693773570077E-2</v>
      </c>
      <c r="Y21" s="59">
        <v>0.2505</v>
      </c>
      <c r="Z21" s="64">
        <f t="shared" si="5"/>
        <v>10.131729129191941</v>
      </c>
      <c r="AA21" s="63">
        <v>13.977381497279987</v>
      </c>
      <c r="AB21" s="59">
        <v>5.848946936542669</v>
      </c>
      <c r="AC21" s="59">
        <v>141.40319817439507</v>
      </c>
      <c r="AD21" s="59">
        <v>176.42104836954599</v>
      </c>
      <c r="AE21" s="65">
        <f t="shared" si="6"/>
        <v>409.71269371904208</v>
      </c>
      <c r="AF21" s="65">
        <f t="shared" si="7"/>
        <v>2523.4697160956152</v>
      </c>
      <c r="AG21" s="65">
        <f t="shared" si="8"/>
        <v>586.66914640055211</v>
      </c>
      <c r="AH21" s="10" t="s">
        <v>1</v>
      </c>
      <c r="AI21" s="10"/>
      <c r="AJ21" s="10" t="s">
        <v>316</v>
      </c>
      <c r="AK21" s="10" t="s">
        <v>332</v>
      </c>
      <c r="AL21" s="10">
        <v>160</v>
      </c>
      <c r="AM21" s="79"/>
      <c r="AN21" s="79"/>
      <c r="AO21" s="79"/>
      <c r="AP21" s="79"/>
      <c r="AQ21" s="79"/>
      <c r="AR21" s="10">
        <v>75</v>
      </c>
      <c r="AS21" s="10">
        <v>77</v>
      </c>
      <c r="AT21" s="29">
        <v>9.6999999999999993</v>
      </c>
      <c r="AU21" s="29">
        <v>14.2</v>
      </c>
      <c r="AV21" s="29">
        <v>0.48</v>
      </c>
      <c r="AW21" s="29">
        <v>0.42</v>
      </c>
      <c r="AX21" s="29">
        <v>14.9</v>
      </c>
      <c r="AY21" s="30">
        <v>0.24</v>
      </c>
      <c r="AZ21" s="30">
        <v>0.875</v>
      </c>
      <c r="BA21" s="30">
        <v>0.97257142857142853</v>
      </c>
      <c r="BB21" s="30">
        <v>8.2546999999999997</v>
      </c>
      <c r="BC21" s="31">
        <v>4585.9444444444443</v>
      </c>
      <c r="BD21" s="108">
        <f t="shared" si="4"/>
        <v>4.5859444444444444</v>
      </c>
      <c r="BE21" s="69">
        <v>0.90804597701149425</v>
      </c>
      <c r="BF21" s="69">
        <v>0.12447318007662837</v>
      </c>
      <c r="BG21" s="69">
        <v>0.82750491518080982</v>
      </c>
      <c r="BH21" s="69">
        <v>9.8747369318125527E-2</v>
      </c>
      <c r="BI21" s="69">
        <v>0.99866921874212955</v>
      </c>
      <c r="BJ21" s="69">
        <v>20.450477286774333</v>
      </c>
      <c r="BK21" s="68">
        <v>0.24210019267822736</v>
      </c>
      <c r="BL21" s="68">
        <v>2.1006743737957613E-2</v>
      </c>
      <c r="BM21" s="69">
        <v>2.0427218068331316</v>
      </c>
      <c r="BN21" s="68">
        <v>0.84548104956268211</v>
      </c>
      <c r="BO21" s="68">
        <v>0.18853255587949466</v>
      </c>
      <c r="BP21" s="69">
        <v>0.71248629837727062</v>
      </c>
      <c r="BQ21" s="68"/>
      <c r="BR21" s="68"/>
      <c r="BS21" s="69"/>
    </row>
    <row r="22" spans="1:71" s="12" customFormat="1" ht="15.75">
      <c r="A22" s="12" t="s">
        <v>213</v>
      </c>
      <c r="B22" s="12" t="s">
        <v>13</v>
      </c>
      <c r="C22" s="28" t="s">
        <v>128</v>
      </c>
      <c r="D22" s="28" t="s">
        <v>259</v>
      </c>
      <c r="E22" s="28" t="s">
        <v>66</v>
      </c>
      <c r="F22" s="3">
        <v>7.7303499999999996</v>
      </c>
      <c r="G22" s="3">
        <v>37.264899999999997</v>
      </c>
      <c r="H22" s="3">
        <v>1746</v>
      </c>
      <c r="I22" s="26"/>
      <c r="J22" s="2" t="s">
        <v>474</v>
      </c>
      <c r="K22" s="26"/>
      <c r="L22" s="3">
        <v>2015</v>
      </c>
      <c r="M22" s="3">
        <v>1</v>
      </c>
      <c r="N22" s="62">
        <v>5</v>
      </c>
      <c r="O22" s="59">
        <v>1.7250570859968593</v>
      </c>
      <c r="P22" s="59">
        <v>0.17609369318019799</v>
      </c>
      <c r="Q22" s="59">
        <v>4.9431600000000007</v>
      </c>
      <c r="R22" s="63">
        <v>25.599999999999994</v>
      </c>
      <c r="S22" s="63">
        <v>27.200000000000003</v>
      </c>
      <c r="T22" s="63">
        <v>47.2</v>
      </c>
      <c r="U22" s="59">
        <v>6.308674290239038</v>
      </c>
      <c r="V22" s="59">
        <v>2.4444547766689673</v>
      </c>
      <c r="W22" s="59">
        <v>1.0505453685103643</v>
      </c>
      <c r="X22" s="59">
        <v>7.7554693773570077E-2</v>
      </c>
      <c r="Y22" s="59">
        <v>0.2505</v>
      </c>
      <c r="Z22" s="64">
        <f t="shared" ref="Z22:Z26" si="17">(U22+V22+W22+X22+Y22)</f>
        <v>10.131729129191941</v>
      </c>
      <c r="AA22" s="63">
        <v>13.977381497279987</v>
      </c>
      <c r="AB22" s="59">
        <v>5.848946936542669</v>
      </c>
      <c r="AC22" s="59">
        <v>141.40319817439507</v>
      </c>
      <c r="AD22" s="59">
        <v>176.42104836954599</v>
      </c>
      <c r="AE22" s="65">
        <f t="shared" ref="AE22:AE26" si="18">W22*390</f>
        <v>409.71269371904208</v>
      </c>
      <c r="AF22" s="65">
        <f t="shared" ref="AF22:AF26" si="19">U22*400</f>
        <v>2523.4697160956152</v>
      </c>
      <c r="AG22" s="65">
        <f t="shared" ref="AG22:AG26" si="20">V22*240</f>
        <v>586.66914640055211</v>
      </c>
      <c r="AH22" s="10" t="s">
        <v>2</v>
      </c>
      <c r="AI22" s="10"/>
      <c r="AJ22" s="10" t="s">
        <v>316</v>
      </c>
      <c r="AK22" s="10" t="s">
        <v>332</v>
      </c>
      <c r="AL22" s="10">
        <v>160</v>
      </c>
      <c r="AM22" s="79"/>
      <c r="AN22" s="79"/>
      <c r="AO22" s="79"/>
      <c r="AP22" s="79"/>
      <c r="AQ22" s="79"/>
      <c r="AR22" s="10">
        <v>57</v>
      </c>
      <c r="AS22" s="10">
        <v>57</v>
      </c>
      <c r="AT22" s="29">
        <v>8.5</v>
      </c>
      <c r="AU22" s="29">
        <v>12</v>
      </c>
      <c r="AV22" s="29">
        <v>0.86</v>
      </c>
      <c r="AW22" s="29">
        <v>0.72</v>
      </c>
      <c r="AX22" s="29">
        <v>17.3</v>
      </c>
      <c r="AY22" s="30">
        <v>0.28000000000000003</v>
      </c>
      <c r="AZ22" s="30">
        <v>0.83720930232558133</v>
      </c>
      <c r="BA22" s="30">
        <v>0.94514285714285717</v>
      </c>
      <c r="BB22" s="30">
        <v>6.7259003322259128</v>
      </c>
      <c r="BC22" s="31">
        <v>3736.611295681063</v>
      </c>
      <c r="BD22" s="108">
        <f t="shared" si="4"/>
        <v>3.7366112956810631</v>
      </c>
      <c r="BE22" s="69">
        <v>1.1427889207258835</v>
      </c>
      <c r="BF22" s="69">
        <v>0.14259789875835724</v>
      </c>
      <c r="BG22" s="69">
        <v>0.55839699414514732</v>
      </c>
      <c r="BH22" s="69">
        <v>0.10778563689374965</v>
      </c>
      <c r="BI22" s="69">
        <v>1.0581854137367024</v>
      </c>
      <c r="BJ22" s="69">
        <v>13.995828085558662</v>
      </c>
      <c r="BK22" s="68">
        <v>0.34071914480077742</v>
      </c>
      <c r="BL22" s="68">
        <v>1.8654033041788146E-2</v>
      </c>
      <c r="BM22" s="69">
        <v>2.0219971054662977</v>
      </c>
      <c r="BN22" s="68">
        <v>0.86789631106679965</v>
      </c>
      <c r="BO22" s="68">
        <v>0.21565304087736789</v>
      </c>
      <c r="BP22" s="69">
        <v>0.65203302746862124</v>
      </c>
      <c r="BQ22" s="68"/>
      <c r="BR22" s="68"/>
      <c r="BS22" s="69"/>
    </row>
    <row r="23" spans="1:71" s="12" customFormat="1" ht="15.75">
      <c r="A23" s="12" t="s">
        <v>213</v>
      </c>
      <c r="B23" s="12" t="s">
        <v>13</v>
      </c>
      <c r="C23" s="28" t="s">
        <v>128</v>
      </c>
      <c r="D23" s="28" t="s">
        <v>259</v>
      </c>
      <c r="E23" s="28" t="s">
        <v>66</v>
      </c>
      <c r="F23" s="3">
        <v>7.7303499999999996</v>
      </c>
      <c r="G23" s="3">
        <v>37.264899999999997</v>
      </c>
      <c r="H23" s="3">
        <v>1746</v>
      </c>
      <c r="I23" s="26"/>
      <c r="J23" s="2" t="s">
        <v>475</v>
      </c>
      <c r="K23" s="26"/>
      <c r="L23" s="3">
        <v>2015</v>
      </c>
      <c r="M23" s="3">
        <v>1</v>
      </c>
      <c r="N23" s="62">
        <v>5</v>
      </c>
      <c r="O23" s="59">
        <v>1.7250570859968593</v>
      </c>
      <c r="P23" s="59">
        <v>0.17609369318019799</v>
      </c>
      <c r="Q23" s="59">
        <v>4.9431600000000007</v>
      </c>
      <c r="R23" s="63">
        <v>25.599999999999994</v>
      </c>
      <c r="S23" s="63">
        <v>27.200000000000003</v>
      </c>
      <c r="T23" s="63">
        <v>47.2</v>
      </c>
      <c r="U23" s="59">
        <v>6.308674290239038</v>
      </c>
      <c r="V23" s="59">
        <v>2.4444547766689673</v>
      </c>
      <c r="W23" s="59">
        <v>1.0505453685103643</v>
      </c>
      <c r="X23" s="59">
        <v>7.7554693773570077E-2</v>
      </c>
      <c r="Y23" s="59">
        <v>0.2505</v>
      </c>
      <c r="Z23" s="64">
        <f t="shared" si="17"/>
        <v>10.131729129191941</v>
      </c>
      <c r="AA23" s="63">
        <v>13.977381497279987</v>
      </c>
      <c r="AB23" s="59">
        <v>5.848946936542669</v>
      </c>
      <c r="AC23" s="59">
        <v>141.40319817439507</v>
      </c>
      <c r="AD23" s="59">
        <v>176.42104836954599</v>
      </c>
      <c r="AE23" s="65">
        <f t="shared" si="18"/>
        <v>409.71269371904208</v>
      </c>
      <c r="AF23" s="65">
        <f t="shared" si="19"/>
        <v>2523.4697160956152</v>
      </c>
      <c r="AG23" s="65">
        <f t="shared" si="20"/>
        <v>586.66914640055211</v>
      </c>
      <c r="AH23" s="10" t="s">
        <v>3</v>
      </c>
      <c r="AI23" s="10"/>
      <c r="AJ23" s="10" t="s">
        <v>316</v>
      </c>
      <c r="AK23" s="10" t="s">
        <v>332</v>
      </c>
      <c r="AL23" s="10">
        <v>160</v>
      </c>
      <c r="AM23" s="79"/>
      <c r="AN23" s="79"/>
      <c r="AO23" s="79"/>
      <c r="AP23" s="79"/>
      <c r="AQ23" s="79"/>
      <c r="AR23" s="10">
        <v>46</v>
      </c>
      <c r="AS23" s="10">
        <v>55</v>
      </c>
      <c r="AT23" s="29">
        <v>13.7</v>
      </c>
      <c r="AU23" s="29">
        <v>9</v>
      </c>
      <c r="AV23" s="29">
        <v>1.54</v>
      </c>
      <c r="AW23" s="29">
        <v>1.26</v>
      </c>
      <c r="AX23" s="29">
        <v>18.399999999999999</v>
      </c>
      <c r="AY23" s="30">
        <v>0.32</v>
      </c>
      <c r="AZ23" s="30">
        <v>0.81818181818181812</v>
      </c>
      <c r="BA23" s="30">
        <v>0.9325714285714285</v>
      </c>
      <c r="BB23" s="30">
        <v>10.45327792207792</v>
      </c>
      <c r="BC23" s="31">
        <v>5807.3766233766219</v>
      </c>
      <c r="BD23" s="108">
        <f t="shared" si="4"/>
        <v>5.807376623376622</v>
      </c>
      <c r="BE23" s="69">
        <v>2.3793577981651377</v>
      </c>
      <c r="BF23" s="69">
        <v>0.17449541284403669</v>
      </c>
      <c r="BG23" s="69">
        <v>0.75501970425019027</v>
      </c>
      <c r="BH23" s="69">
        <v>3.4155378710568826E-2</v>
      </c>
      <c r="BI23" s="69">
        <v>0.32536967659095856</v>
      </c>
      <c r="BJ23" s="69">
        <v>9.1852757313439497</v>
      </c>
      <c r="BK23" s="68">
        <v>0.4241826923076924</v>
      </c>
      <c r="BL23" s="68">
        <v>1.4504807692307694E-2</v>
      </c>
      <c r="BM23" s="69">
        <v>2.031366593295048</v>
      </c>
      <c r="BN23" s="68">
        <v>1.166971637694419</v>
      </c>
      <c r="BO23" s="68">
        <v>0.19551692589204026</v>
      </c>
      <c r="BP23" s="69">
        <v>0.74364058155065582</v>
      </c>
      <c r="BQ23" s="68"/>
      <c r="BR23" s="68"/>
      <c r="BS23" s="69"/>
    </row>
    <row r="24" spans="1:71" s="12" customFormat="1" ht="15.75">
      <c r="A24" s="12" t="s">
        <v>213</v>
      </c>
      <c r="B24" s="12" t="s">
        <v>13</v>
      </c>
      <c r="C24" s="28" t="s">
        <v>128</v>
      </c>
      <c r="D24" s="28" t="s">
        <v>259</v>
      </c>
      <c r="E24" s="28" t="s">
        <v>66</v>
      </c>
      <c r="F24" s="3">
        <v>7.7303499999999996</v>
      </c>
      <c r="G24" s="3">
        <v>37.264899999999997</v>
      </c>
      <c r="H24" s="3">
        <v>1746</v>
      </c>
      <c r="I24" s="26"/>
      <c r="J24" s="2" t="s">
        <v>476</v>
      </c>
      <c r="K24" s="26"/>
      <c r="L24" s="3">
        <v>2015</v>
      </c>
      <c r="M24" s="3">
        <v>1</v>
      </c>
      <c r="N24" s="62">
        <v>5</v>
      </c>
      <c r="O24" s="59">
        <v>1.7250570859968593</v>
      </c>
      <c r="P24" s="59">
        <v>0.17609369318019799</v>
      </c>
      <c r="Q24" s="59">
        <v>4.9431600000000007</v>
      </c>
      <c r="R24" s="63">
        <v>25.599999999999994</v>
      </c>
      <c r="S24" s="63">
        <v>27.200000000000003</v>
      </c>
      <c r="T24" s="63">
        <v>47.2</v>
      </c>
      <c r="U24" s="59">
        <v>6.308674290239038</v>
      </c>
      <c r="V24" s="59">
        <v>2.4444547766689673</v>
      </c>
      <c r="W24" s="59">
        <v>1.0505453685103643</v>
      </c>
      <c r="X24" s="59">
        <v>7.7554693773570077E-2</v>
      </c>
      <c r="Y24" s="59">
        <v>0.2505</v>
      </c>
      <c r="Z24" s="64">
        <f t="shared" si="17"/>
        <v>10.131729129191941</v>
      </c>
      <c r="AA24" s="63">
        <v>13.977381497279987</v>
      </c>
      <c r="AB24" s="59">
        <v>5.848946936542669</v>
      </c>
      <c r="AC24" s="59">
        <v>141.40319817439507</v>
      </c>
      <c r="AD24" s="59">
        <v>176.42104836954599</v>
      </c>
      <c r="AE24" s="65">
        <f t="shared" si="18"/>
        <v>409.71269371904208</v>
      </c>
      <c r="AF24" s="65">
        <f t="shared" si="19"/>
        <v>2523.4697160956152</v>
      </c>
      <c r="AG24" s="65">
        <f t="shared" si="20"/>
        <v>586.66914640055211</v>
      </c>
      <c r="AH24" s="10" t="s">
        <v>4</v>
      </c>
      <c r="AI24" s="10"/>
      <c r="AJ24" s="10" t="s">
        <v>316</v>
      </c>
      <c r="AK24" s="10" t="s">
        <v>332</v>
      </c>
      <c r="AL24" s="10">
        <v>160</v>
      </c>
      <c r="AM24" s="79"/>
      <c r="AN24" s="79"/>
      <c r="AO24" s="79"/>
      <c r="AP24" s="79"/>
      <c r="AQ24" s="79"/>
      <c r="AR24" s="10">
        <v>59</v>
      </c>
      <c r="AS24" s="10">
        <v>70</v>
      </c>
      <c r="AT24" s="29">
        <v>18.399999999999999</v>
      </c>
      <c r="AU24" s="29">
        <v>18.600000000000001</v>
      </c>
      <c r="AV24" s="29">
        <v>1.44</v>
      </c>
      <c r="AW24" s="29">
        <v>1.2</v>
      </c>
      <c r="AX24" s="29">
        <v>17.3</v>
      </c>
      <c r="AY24" s="30">
        <v>0.46</v>
      </c>
      <c r="AZ24" s="30">
        <v>0.83333333333333337</v>
      </c>
      <c r="BA24" s="30">
        <v>0.94514285714285717</v>
      </c>
      <c r="BB24" s="30">
        <v>14.492190476190476</v>
      </c>
      <c r="BC24" s="31">
        <v>8051.2169312169317</v>
      </c>
      <c r="BD24" s="108">
        <f t="shared" si="4"/>
        <v>8.0512169312169313</v>
      </c>
      <c r="BE24" s="69">
        <v>2.1259541984732824</v>
      </c>
      <c r="BF24" s="69">
        <v>0.21221374045801528</v>
      </c>
      <c r="BG24" s="69">
        <v>1.0684390326515734</v>
      </c>
      <c r="BH24" s="69">
        <v>0.11104885835765856</v>
      </c>
      <c r="BI24" s="69">
        <v>1.0317974997550459</v>
      </c>
      <c r="BJ24" s="69">
        <v>21.882093175918826</v>
      </c>
      <c r="BK24" s="68">
        <v>0.44393203883495147</v>
      </c>
      <c r="BL24" s="68">
        <v>3.2004854368932044E-2</v>
      </c>
      <c r="BM24" s="69">
        <v>1.8694953052170633</v>
      </c>
      <c r="BN24" s="68">
        <v>1.2138218923933208</v>
      </c>
      <c r="BO24" s="68">
        <v>0.29823747680890539</v>
      </c>
      <c r="BP24" s="69">
        <v>0.77070247368339795</v>
      </c>
      <c r="BQ24" s="68"/>
      <c r="BR24" s="68"/>
      <c r="BS24" s="69"/>
    </row>
    <row r="25" spans="1:71" s="12" customFormat="1" ht="15.75">
      <c r="A25" s="12" t="s">
        <v>213</v>
      </c>
      <c r="B25" s="12" t="s">
        <v>13</v>
      </c>
      <c r="C25" s="28" t="s">
        <v>128</v>
      </c>
      <c r="D25" s="28" t="s">
        <v>259</v>
      </c>
      <c r="E25" s="28" t="s">
        <v>66</v>
      </c>
      <c r="F25" s="3">
        <v>7.7303499999999996</v>
      </c>
      <c r="G25" s="3">
        <v>37.264899999999997</v>
      </c>
      <c r="H25" s="3">
        <v>1746</v>
      </c>
      <c r="I25" s="26"/>
      <c r="J25" s="2" t="s">
        <v>477</v>
      </c>
      <c r="K25" s="26"/>
      <c r="L25" s="3">
        <v>2015</v>
      </c>
      <c r="M25" s="3">
        <v>1</v>
      </c>
      <c r="N25" s="62">
        <v>5</v>
      </c>
      <c r="O25" s="59">
        <v>1.7250570859968593</v>
      </c>
      <c r="P25" s="59">
        <v>0.17609369318019799</v>
      </c>
      <c r="Q25" s="59">
        <v>4.9431600000000007</v>
      </c>
      <c r="R25" s="63">
        <v>25.599999999999994</v>
      </c>
      <c r="S25" s="63">
        <v>27.200000000000003</v>
      </c>
      <c r="T25" s="63">
        <v>47.2</v>
      </c>
      <c r="U25" s="59">
        <v>6.308674290239038</v>
      </c>
      <c r="V25" s="59">
        <v>2.4444547766689673</v>
      </c>
      <c r="W25" s="59">
        <v>1.0505453685103643</v>
      </c>
      <c r="X25" s="59">
        <v>7.7554693773570077E-2</v>
      </c>
      <c r="Y25" s="59">
        <v>0.2505</v>
      </c>
      <c r="Z25" s="64">
        <f t="shared" si="17"/>
        <v>10.131729129191941</v>
      </c>
      <c r="AA25" s="63">
        <v>13.977381497279987</v>
      </c>
      <c r="AB25" s="59">
        <v>5.848946936542669</v>
      </c>
      <c r="AC25" s="59">
        <v>141.40319817439507</v>
      </c>
      <c r="AD25" s="59">
        <v>176.42104836954599</v>
      </c>
      <c r="AE25" s="65">
        <f t="shared" si="18"/>
        <v>409.71269371904208</v>
      </c>
      <c r="AF25" s="65">
        <f t="shared" si="19"/>
        <v>2523.4697160956152</v>
      </c>
      <c r="AG25" s="65">
        <f t="shared" si="20"/>
        <v>586.66914640055211</v>
      </c>
      <c r="AH25" s="10" t="s">
        <v>5</v>
      </c>
      <c r="AI25" s="10"/>
      <c r="AJ25" s="10" t="s">
        <v>316</v>
      </c>
      <c r="AK25" s="10" t="s">
        <v>332</v>
      </c>
      <c r="AL25" s="10">
        <v>160</v>
      </c>
      <c r="AM25" s="79"/>
      <c r="AN25" s="79"/>
      <c r="AO25" s="79"/>
      <c r="AP25" s="79"/>
      <c r="AQ25" s="79"/>
      <c r="AR25" s="10">
        <v>56</v>
      </c>
      <c r="AS25" s="10">
        <v>70</v>
      </c>
      <c r="AT25" s="29">
        <v>15.5</v>
      </c>
      <c r="AU25" s="29">
        <v>13.4</v>
      </c>
      <c r="AV25" s="29">
        <v>1.1599999999999999</v>
      </c>
      <c r="AW25" s="29">
        <v>1.06</v>
      </c>
      <c r="AX25" s="29">
        <v>18.600000000000001</v>
      </c>
      <c r="AY25" s="30">
        <v>0.52</v>
      </c>
      <c r="AZ25" s="30">
        <v>0.91379310344827602</v>
      </c>
      <c r="BA25" s="30">
        <v>0.93028571428571438</v>
      </c>
      <c r="BB25" s="30">
        <v>13.176374384236457</v>
      </c>
      <c r="BC25" s="31">
        <v>7320.207991242477</v>
      </c>
      <c r="BD25" s="108">
        <f t="shared" si="4"/>
        <v>7.3202079912424773</v>
      </c>
      <c r="BE25" s="69">
        <v>2.2506925207756234</v>
      </c>
      <c r="BF25" s="69">
        <v>0.1971837488457987</v>
      </c>
      <c r="BG25" s="69">
        <v>1.1291719913132421</v>
      </c>
      <c r="BH25" s="69">
        <v>0.1139636000590698</v>
      </c>
      <c r="BI25" s="69">
        <v>1.0824598136151111</v>
      </c>
      <c r="BJ25" s="69">
        <v>22.859569810561997</v>
      </c>
      <c r="BK25" s="68">
        <v>0.34088645418326691</v>
      </c>
      <c r="BL25" s="68">
        <v>1.2694223107569723E-2</v>
      </c>
      <c r="BM25" s="69">
        <v>1.5706036257265437</v>
      </c>
      <c r="BN25" s="68">
        <v>1.2492522432701894</v>
      </c>
      <c r="BO25" s="68">
        <v>0.30777666999002995</v>
      </c>
      <c r="BP25" s="69">
        <v>0.6817814510276522</v>
      </c>
      <c r="BQ25" s="68"/>
      <c r="BR25" s="68"/>
      <c r="BS25" s="69"/>
    </row>
    <row r="26" spans="1:71" s="12" customFormat="1" ht="15.75">
      <c r="A26" s="12" t="s">
        <v>213</v>
      </c>
      <c r="B26" s="12" t="s">
        <v>13</v>
      </c>
      <c r="C26" s="28" t="s">
        <v>128</v>
      </c>
      <c r="D26" s="28" t="s">
        <v>259</v>
      </c>
      <c r="E26" s="28" t="s">
        <v>66</v>
      </c>
      <c r="F26" s="3">
        <v>7.7303499999999996</v>
      </c>
      <c r="G26" s="3">
        <v>37.264899999999997</v>
      </c>
      <c r="H26" s="3">
        <v>1746</v>
      </c>
      <c r="I26" s="26"/>
      <c r="J26" s="2" t="s">
        <v>478</v>
      </c>
      <c r="K26" s="26"/>
      <c r="L26" s="3">
        <v>2015</v>
      </c>
      <c r="M26" s="3">
        <v>1</v>
      </c>
      <c r="N26" s="62">
        <v>5</v>
      </c>
      <c r="O26" s="59">
        <v>1.7250570859968593</v>
      </c>
      <c r="P26" s="59">
        <v>0.17609369318019799</v>
      </c>
      <c r="Q26" s="59">
        <v>4.9431600000000007</v>
      </c>
      <c r="R26" s="63">
        <v>25.599999999999994</v>
      </c>
      <c r="S26" s="63">
        <v>27.200000000000003</v>
      </c>
      <c r="T26" s="63">
        <v>47.2</v>
      </c>
      <c r="U26" s="59">
        <v>6.308674290239038</v>
      </c>
      <c r="V26" s="59">
        <v>2.4444547766689673</v>
      </c>
      <c r="W26" s="59">
        <v>1.0505453685103643</v>
      </c>
      <c r="X26" s="59">
        <v>7.7554693773570077E-2</v>
      </c>
      <c r="Y26" s="59">
        <v>0.2505</v>
      </c>
      <c r="Z26" s="64">
        <f t="shared" si="17"/>
        <v>10.131729129191941</v>
      </c>
      <c r="AA26" s="63">
        <v>13.977381497279987</v>
      </c>
      <c r="AB26" s="59">
        <v>5.848946936542669</v>
      </c>
      <c r="AC26" s="59">
        <v>141.40319817439507</v>
      </c>
      <c r="AD26" s="59">
        <v>176.42104836954599</v>
      </c>
      <c r="AE26" s="65">
        <f t="shared" si="18"/>
        <v>409.71269371904208</v>
      </c>
      <c r="AF26" s="65">
        <f t="shared" si="19"/>
        <v>2523.4697160956152</v>
      </c>
      <c r="AG26" s="65">
        <f t="shared" si="20"/>
        <v>586.66914640055211</v>
      </c>
      <c r="AH26" s="10" t="s">
        <v>6</v>
      </c>
      <c r="AI26" s="10"/>
      <c r="AJ26" s="10" t="s">
        <v>316</v>
      </c>
      <c r="AK26" s="10" t="s">
        <v>332</v>
      </c>
      <c r="AL26" s="10">
        <v>160</v>
      </c>
      <c r="AM26" s="79"/>
      <c r="AN26" s="79"/>
      <c r="AO26" s="79"/>
      <c r="AP26" s="79"/>
      <c r="AQ26" s="79"/>
      <c r="AR26" s="10">
        <v>43</v>
      </c>
      <c r="AS26" s="10">
        <v>58</v>
      </c>
      <c r="AT26" s="29">
        <v>14</v>
      </c>
      <c r="AU26" s="29">
        <v>10.5</v>
      </c>
      <c r="AV26" s="29">
        <v>1.1399999999999999</v>
      </c>
      <c r="AW26" s="29">
        <v>0.92</v>
      </c>
      <c r="AX26" s="29">
        <v>18.5</v>
      </c>
      <c r="AY26" s="30">
        <v>0.34</v>
      </c>
      <c r="AZ26" s="30">
        <v>0.80701754385964919</v>
      </c>
      <c r="BA26" s="30">
        <v>0.93142857142857138</v>
      </c>
      <c r="BB26" s="30">
        <v>10.523508771929825</v>
      </c>
      <c r="BC26" s="31">
        <v>5846.3937621832356</v>
      </c>
      <c r="BD26" s="108">
        <f t="shared" si="4"/>
        <v>5.8463937621832356</v>
      </c>
      <c r="BE26" s="69">
        <v>1.8995305164319249</v>
      </c>
      <c r="BF26" s="69">
        <v>0.16835680751173707</v>
      </c>
      <c r="BG26" s="69">
        <v>0.9702352652348748</v>
      </c>
      <c r="BH26" s="69">
        <v>9.5534788117335234E-2</v>
      </c>
      <c r="BI26" s="69">
        <v>1.0622758635281699</v>
      </c>
      <c r="BJ26" s="69">
        <v>20.140621570308056</v>
      </c>
      <c r="BK26" s="68">
        <v>0.27957345971563985</v>
      </c>
      <c r="BL26" s="68">
        <v>1.3132701421800948E-2</v>
      </c>
      <c r="BM26" s="69">
        <v>1.5783716950595938</v>
      </c>
      <c r="BN26" s="68">
        <v>1.3259803921568629</v>
      </c>
      <c r="BO26" s="68">
        <v>0.2500490196078432</v>
      </c>
      <c r="BP26" s="69">
        <v>0.62701747885387327</v>
      </c>
      <c r="BQ26" s="68"/>
      <c r="BR26" s="68"/>
      <c r="BS26" s="69"/>
    </row>
    <row r="27" spans="1:71" s="12" customFormat="1" ht="15.75">
      <c r="A27" s="12" t="s">
        <v>213</v>
      </c>
      <c r="B27" s="12" t="s">
        <v>13</v>
      </c>
      <c r="C27" s="28" t="s">
        <v>128</v>
      </c>
      <c r="D27" s="28" t="s">
        <v>259</v>
      </c>
      <c r="E27" s="28" t="s">
        <v>67</v>
      </c>
      <c r="F27" s="3">
        <v>7.7328099999999997</v>
      </c>
      <c r="G27" s="3">
        <v>37.273499999999999</v>
      </c>
      <c r="H27" s="3">
        <v>1698</v>
      </c>
      <c r="I27" s="26">
        <v>5</v>
      </c>
      <c r="J27" s="2" t="s">
        <v>479</v>
      </c>
      <c r="K27" s="26"/>
      <c r="L27" s="3">
        <v>2015</v>
      </c>
      <c r="M27" s="3">
        <v>1</v>
      </c>
      <c r="N27" s="62">
        <v>4.8</v>
      </c>
      <c r="O27" s="59">
        <v>2.1647795458285177</v>
      </c>
      <c r="P27" s="59">
        <v>0.18054605907899962</v>
      </c>
      <c r="Q27" s="59">
        <v>6.1718399999999995</v>
      </c>
      <c r="R27" s="63">
        <v>29.599999999999994</v>
      </c>
      <c r="S27" s="63">
        <v>23.200000000000003</v>
      </c>
      <c r="T27" s="63">
        <v>47.2</v>
      </c>
      <c r="U27" s="59">
        <v>6.6503643082589736</v>
      </c>
      <c r="V27" s="59">
        <v>2.8468949218204074</v>
      </c>
      <c r="W27" s="59">
        <v>0.53401731151609177</v>
      </c>
      <c r="X27" s="59">
        <v>8.7615607214553304E-2</v>
      </c>
      <c r="Y27" s="59">
        <v>1.2524999999999999</v>
      </c>
      <c r="Z27" s="64">
        <f t="shared" si="5"/>
        <v>11.371392148810026</v>
      </c>
      <c r="AA27" s="63">
        <v>8.9680849012094761</v>
      </c>
      <c r="AB27" s="59">
        <v>4.3873085339168476</v>
      </c>
      <c r="AC27" s="59">
        <v>110.58601783195951</v>
      </c>
      <c r="AD27" s="59">
        <v>233.11317269198264</v>
      </c>
      <c r="AE27" s="65">
        <f t="shared" si="6"/>
        <v>208.26675149127578</v>
      </c>
      <c r="AF27" s="65">
        <f t="shared" si="7"/>
        <v>2660.1457233035894</v>
      </c>
      <c r="AG27" s="65">
        <f t="shared" si="8"/>
        <v>683.25478123689777</v>
      </c>
      <c r="AH27" s="10" t="s">
        <v>1</v>
      </c>
      <c r="AI27" s="10"/>
      <c r="AJ27" s="10" t="s">
        <v>316</v>
      </c>
      <c r="AK27" s="10" t="s">
        <v>332</v>
      </c>
      <c r="AL27" s="10">
        <v>160</v>
      </c>
      <c r="AM27" s="79"/>
      <c r="AN27" s="79"/>
      <c r="AO27" s="79"/>
      <c r="AP27" s="79"/>
      <c r="AQ27" s="79"/>
      <c r="AR27" s="10">
        <v>86</v>
      </c>
      <c r="AS27" s="10">
        <v>91</v>
      </c>
      <c r="AT27" s="29">
        <v>15.5</v>
      </c>
      <c r="AU27" s="29">
        <v>23.26</v>
      </c>
      <c r="AV27" s="29">
        <v>1.04</v>
      </c>
      <c r="AW27" s="29">
        <v>0.88</v>
      </c>
      <c r="AX27" s="29">
        <v>14.8</v>
      </c>
      <c r="AY27" s="30">
        <v>0.54</v>
      </c>
      <c r="AZ27" s="30">
        <v>0.84615384615384615</v>
      </c>
      <c r="BA27" s="30">
        <v>0.97371428571428575</v>
      </c>
      <c r="BB27" s="30">
        <v>12.770637362637363</v>
      </c>
      <c r="BC27" s="31">
        <v>7094.7985347985341</v>
      </c>
      <c r="BD27" s="108">
        <f t="shared" si="4"/>
        <v>7.0947985347985343</v>
      </c>
      <c r="BE27" s="69">
        <v>1.1699810606060608</v>
      </c>
      <c r="BF27" s="69">
        <v>0.12395833333333334</v>
      </c>
      <c r="BG27" s="69">
        <v>1.5104881006574364</v>
      </c>
      <c r="BH27" s="69">
        <v>7.0916839647921975E-2</v>
      </c>
      <c r="BI27" s="69">
        <v>0.55817870935732339</v>
      </c>
      <c r="BJ27" s="69">
        <v>15.190670630016234</v>
      </c>
      <c r="BK27" s="68">
        <v>0.27563229571984432</v>
      </c>
      <c r="BL27" s="68">
        <v>1.5155642023346304E-2</v>
      </c>
      <c r="BM27" s="69">
        <v>1.3533671751590755</v>
      </c>
      <c r="BN27" s="68">
        <v>1.0447619047619048</v>
      </c>
      <c r="BO27" s="68">
        <v>0.253</v>
      </c>
      <c r="BP27" s="69">
        <v>0.69554152904202604</v>
      </c>
      <c r="BQ27" s="68"/>
      <c r="BR27" s="68"/>
      <c r="BS27" s="69"/>
    </row>
    <row r="28" spans="1:71" s="12" customFormat="1" ht="15.75">
      <c r="A28" s="12" t="s">
        <v>213</v>
      </c>
      <c r="B28" s="12" t="s">
        <v>13</v>
      </c>
      <c r="C28" s="28" t="s">
        <v>128</v>
      </c>
      <c r="D28" s="28" t="s">
        <v>259</v>
      </c>
      <c r="E28" s="28" t="s">
        <v>67</v>
      </c>
      <c r="F28" s="3">
        <v>7.7328099999999997</v>
      </c>
      <c r="G28" s="3">
        <v>37.273499999999999</v>
      </c>
      <c r="H28" s="3">
        <v>1698</v>
      </c>
      <c r="I28" s="26"/>
      <c r="J28" s="2" t="s">
        <v>480</v>
      </c>
      <c r="K28" s="26"/>
      <c r="L28" s="3">
        <v>2015</v>
      </c>
      <c r="M28" s="3">
        <v>1</v>
      </c>
      <c r="N28" s="62">
        <v>4.8</v>
      </c>
      <c r="O28" s="59">
        <v>2.1647795458285177</v>
      </c>
      <c r="P28" s="59">
        <v>0.18054605907899962</v>
      </c>
      <c r="Q28" s="59">
        <v>6.1718399999999995</v>
      </c>
      <c r="R28" s="63">
        <v>29.599999999999994</v>
      </c>
      <c r="S28" s="63">
        <v>23.200000000000003</v>
      </c>
      <c r="T28" s="63">
        <v>47.2</v>
      </c>
      <c r="U28" s="59">
        <v>6.6503643082589736</v>
      </c>
      <c r="V28" s="59">
        <v>2.8468949218204074</v>
      </c>
      <c r="W28" s="59">
        <v>0.53401731151609177</v>
      </c>
      <c r="X28" s="59">
        <v>8.7615607214553304E-2</v>
      </c>
      <c r="Y28" s="59">
        <v>1.2524999999999999</v>
      </c>
      <c r="Z28" s="64">
        <f t="shared" ref="Z28:Z32" si="21">(U28+V28+W28+X28+Y28)</f>
        <v>11.371392148810026</v>
      </c>
      <c r="AA28" s="63">
        <v>8.9680849012094761</v>
      </c>
      <c r="AB28" s="59">
        <v>4.3873085339168476</v>
      </c>
      <c r="AC28" s="59">
        <v>110.58601783195951</v>
      </c>
      <c r="AD28" s="59">
        <v>233.11317269198264</v>
      </c>
      <c r="AE28" s="65">
        <f t="shared" ref="AE28:AE32" si="22">W28*390</f>
        <v>208.26675149127578</v>
      </c>
      <c r="AF28" s="65">
        <f t="shared" ref="AF28:AF32" si="23">U28*400</f>
        <v>2660.1457233035894</v>
      </c>
      <c r="AG28" s="65">
        <f t="shared" ref="AG28:AG32" si="24">V28*240</f>
        <v>683.25478123689777</v>
      </c>
      <c r="AH28" s="10" t="s">
        <v>2</v>
      </c>
      <c r="AI28" s="10"/>
      <c r="AJ28" s="10" t="s">
        <v>316</v>
      </c>
      <c r="AK28" s="10" t="s">
        <v>332</v>
      </c>
      <c r="AL28" s="10">
        <v>160</v>
      </c>
      <c r="AM28" s="79"/>
      <c r="AN28" s="79"/>
      <c r="AO28" s="79"/>
      <c r="AP28" s="79"/>
      <c r="AQ28" s="79"/>
      <c r="AR28" s="10">
        <v>80</v>
      </c>
      <c r="AS28" s="10">
        <v>81</v>
      </c>
      <c r="AT28" s="29">
        <v>14</v>
      </c>
      <c r="AU28" s="29">
        <v>24.2</v>
      </c>
      <c r="AV28" s="29">
        <v>0.9</v>
      </c>
      <c r="AW28" s="29">
        <v>0.76</v>
      </c>
      <c r="AX28" s="29">
        <v>16</v>
      </c>
      <c r="AY28" s="30">
        <v>0.7</v>
      </c>
      <c r="AZ28" s="30">
        <v>0.84444444444444444</v>
      </c>
      <c r="BA28" s="30">
        <v>0.96</v>
      </c>
      <c r="BB28" s="30">
        <v>11.349333333333332</v>
      </c>
      <c r="BC28" s="31">
        <v>6305.1851851851852</v>
      </c>
      <c r="BD28" s="108">
        <f t="shared" si="4"/>
        <v>6.3051851851851852</v>
      </c>
      <c r="BE28" s="69">
        <v>1.0374625374625377</v>
      </c>
      <c r="BF28" s="69">
        <v>0.107992007992008</v>
      </c>
      <c r="BG28" s="69">
        <v>0.90457943511225669</v>
      </c>
      <c r="BH28" s="69">
        <v>0.12098710643118753</v>
      </c>
      <c r="BI28" s="69">
        <v>0.82973007729295467</v>
      </c>
      <c r="BJ28" s="69">
        <v>16.911168447746384</v>
      </c>
      <c r="BK28" s="68">
        <v>0.29948694029850748</v>
      </c>
      <c r="BL28" s="68">
        <v>2.587220149253731E-2</v>
      </c>
      <c r="BM28" s="69">
        <v>1.4799466084182544</v>
      </c>
      <c r="BN28" s="68">
        <v>0.97647058823529442</v>
      </c>
      <c r="BO28" s="68">
        <v>0.27941176470588236</v>
      </c>
      <c r="BP28" s="69">
        <v>0.71969671030185867</v>
      </c>
      <c r="BQ28" s="68"/>
      <c r="BR28" s="68"/>
      <c r="BS28" s="69"/>
    </row>
    <row r="29" spans="1:71" s="12" customFormat="1" ht="15.75">
      <c r="A29" s="12" t="s">
        <v>213</v>
      </c>
      <c r="B29" s="12" t="s">
        <v>13</v>
      </c>
      <c r="C29" s="28" t="s">
        <v>128</v>
      </c>
      <c r="D29" s="28" t="s">
        <v>259</v>
      </c>
      <c r="E29" s="28" t="s">
        <v>67</v>
      </c>
      <c r="F29" s="3">
        <v>7.7328099999999997</v>
      </c>
      <c r="G29" s="3">
        <v>37.273499999999999</v>
      </c>
      <c r="H29" s="3">
        <v>1698</v>
      </c>
      <c r="I29" s="26"/>
      <c r="J29" s="2" t="s">
        <v>481</v>
      </c>
      <c r="K29" s="26"/>
      <c r="L29" s="3">
        <v>2015</v>
      </c>
      <c r="M29" s="3">
        <v>1</v>
      </c>
      <c r="N29" s="62">
        <v>4.8</v>
      </c>
      <c r="O29" s="59">
        <v>2.1647795458285177</v>
      </c>
      <c r="P29" s="59">
        <v>0.18054605907899962</v>
      </c>
      <c r="Q29" s="59">
        <v>6.1718399999999995</v>
      </c>
      <c r="R29" s="63">
        <v>29.599999999999994</v>
      </c>
      <c r="S29" s="63">
        <v>23.200000000000003</v>
      </c>
      <c r="T29" s="63">
        <v>47.2</v>
      </c>
      <c r="U29" s="59">
        <v>6.6503643082589736</v>
      </c>
      <c r="V29" s="59">
        <v>2.8468949218204074</v>
      </c>
      <c r="W29" s="59">
        <v>0.53401731151609177</v>
      </c>
      <c r="X29" s="59">
        <v>8.7615607214553304E-2</v>
      </c>
      <c r="Y29" s="59">
        <v>1.2524999999999999</v>
      </c>
      <c r="Z29" s="64">
        <f t="shared" si="21"/>
        <v>11.371392148810026</v>
      </c>
      <c r="AA29" s="63">
        <v>8.9680849012094761</v>
      </c>
      <c r="AB29" s="59">
        <v>4.3873085339168476</v>
      </c>
      <c r="AC29" s="59">
        <v>110.58601783195951</v>
      </c>
      <c r="AD29" s="59">
        <v>233.11317269198264</v>
      </c>
      <c r="AE29" s="65">
        <f t="shared" si="22"/>
        <v>208.26675149127578</v>
      </c>
      <c r="AF29" s="65">
        <f t="shared" si="23"/>
        <v>2660.1457233035894</v>
      </c>
      <c r="AG29" s="65">
        <f t="shared" si="24"/>
        <v>683.25478123689777</v>
      </c>
      <c r="AH29" s="10" t="s">
        <v>3</v>
      </c>
      <c r="AI29" s="10"/>
      <c r="AJ29" s="10" t="s">
        <v>316</v>
      </c>
      <c r="AK29" s="10" t="s">
        <v>332</v>
      </c>
      <c r="AL29" s="10">
        <v>160</v>
      </c>
      <c r="AM29" s="79"/>
      <c r="AN29" s="79"/>
      <c r="AO29" s="79"/>
      <c r="AP29" s="79"/>
      <c r="AQ29" s="79"/>
      <c r="AR29" s="10">
        <v>83</v>
      </c>
      <c r="AS29" s="10">
        <v>94</v>
      </c>
      <c r="AT29" s="29">
        <v>23.26</v>
      </c>
      <c r="AU29" s="29">
        <v>27.6</v>
      </c>
      <c r="AV29" s="29">
        <v>1.4</v>
      </c>
      <c r="AW29" s="29">
        <v>1.28</v>
      </c>
      <c r="AX29" s="29">
        <v>15.8</v>
      </c>
      <c r="AY29" s="30">
        <v>1.02</v>
      </c>
      <c r="AZ29" s="30">
        <v>0.91428571428571437</v>
      </c>
      <c r="BA29" s="30">
        <v>0.9622857142857143</v>
      </c>
      <c r="BB29" s="30">
        <v>20.464242938775516</v>
      </c>
      <c r="BC29" s="31">
        <v>11369.023854875288</v>
      </c>
      <c r="BD29" s="108">
        <f t="shared" si="4"/>
        <v>11.369023854875287</v>
      </c>
      <c r="BE29" s="69">
        <v>1.8421568627450984</v>
      </c>
      <c r="BF29" s="69">
        <v>0.16250000000000001</v>
      </c>
      <c r="BG29" s="69">
        <v>0.75319686575610478</v>
      </c>
      <c r="BH29" s="69">
        <v>0.15507038590495936</v>
      </c>
      <c r="BI29" s="69">
        <v>0.88196830889779754</v>
      </c>
      <c r="BJ29" s="69">
        <v>21.43832305839657</v>
      </c>
      <c r="BK29" s="68">
        <v>0.44438476562500007</v>
      </c>
      <c r="BL29" s="68">
        <v>2.5893554687500001E-2</v>
      </c>
      <c r="BM29" s="69">
        <v>1.0275124666104192</v>
      </c>
      <c r="BN29" s="68">
        <v>1.3489681050656661</v>
      </c>
      <c r="BO29" s="68">
        <v>0.3073170731707317</v>
      </c>
      <c r="BP29" s="69">
        <v>0.69193794599267899</v>
      </c>
      <c r="BQ29" s="68"/>
      <c r="BR29" s="68"/>
      <c r="BS29" s="69"/>
    </row>
    <row r="30" spans="1:71" s="12" customFormat="1" ht="15.75">
      <c r="A30" s="12" t="s">
        <v>213</v>
      </c>
      <c r="B30" s="12" t="s">
        <v>13</v>
      </c>
      <c r="C30" s="28" t="s">
        <v>128</v>
      </c>
      <c r="D30" s="28" t="s">
        <v>259</v>
      </c>
      <c r="E30" s="28" t="s">
        <v>67</v>
      </c>
      <c r="F30" s="3">
        <v>7.7328099999999997</v>
      </c>
      <c r="G30" s="3">
        <v>37.273499999999999</v>
      </c>
      <c r="H30" s="3">
        <v>1698</v>
      </c>
      <c r="I30" s="26"/>
      <c r="J30" s="2" t="s">
        <v>482</v>
      </c>
      <c r="K30" s="26"/>
      <c r="L30" s="3">
        <v>2015</v>
      </c>
      <c r="M30" s="3">
        <v>1</v>
      </c>
      <c r="N30" s="62">
        <v>4.8</v>
      </c>
      <c r="O30" s="59">
        <v>2.1647795458285177</v>
      </c>
      <c r="P30" s="59">
        <v>0.18054605907899962</v>
      </c>
      <c r="Q30" s="59">
        <v>6.1718399999999995</v>
      </c>
      <c r="R30" s="63">
        <v>29.599999999999994</v>
      </c>
      <c r="S30" s="63">
        <v>23.200000000000003</v>
      </c>
      <c r="T30" s="63">
        <v>47.2</v>
      </c>
      <c r="U30" s="59">
        <v>6.6503643082589736</v>
      </c>
      <c r="V30" s="59">
        <v>2.8468949218204074</v>
      </c>
      <c r="W30" s="59">
        <v>0.53401731151609177</v>
      </c>
      <c r="X30" s="59">
        <v>8.7615607214553304E-2</v>
      </c>
      <c r="Y30" s="59">
        <v>1.2524999999999999</v>
      </c>
      <c r="Z30" s="64">
        <f t="shared" si="21"/>
        <v>11.371392148810026</v>
      </c>
      <c r="AA30" s="63">
        <v>8.9680849012094761</v>
      </c>
      <c r="AB30" s="59">
        <v>4.3873085339168476</v>
      </c>
      <c r="AC30" s="59">
        <v>110.58601783195951</v>
      </c>
      <c r="AD30" s="59">
        <v>233.11317269198264</v>
      </c>
      <c r="AE30" s="65">
        <f t="shared" si="22"/>
        <v>208.26675149127578</v>
      </c>
      <c r="AF30" s="65">
        <f t="shared" si="23"/>
        <v>2660.1457233035894</v>
      </c>
      <c r="AG30" s="65">
        <f t="shared" si="24"/>
        <v>683.25478123689777</v>
      </c>
      <c r="AH30" s="10" t="s">
        <v>4</v>
      </c>
      <c r="AI30" s="10"/>
      <c r="AJ30" s="10" t="s">
        <v>316</v>
      </c>
      <c r="AK30" s="10" t="s">
        <v>332</v>
      </c>
      <c r="AL30" s="10">
        <v>160</v>
      </c>
      <c r="AM30" s="79"/>
      <c r="AN30" s="79"/>
      <c r="AO30" s="79"/>
      <c r="AP30" s="79"/>
      <c r="AQ30" s="79"/>
      <c r="AR30" s="10">
        <v>75</v>
      </c>
      <c r="AS30" s="10">
        <v>88</v>
      </c>
      <c r="AT30" s="29">
        <v>21.28</v>
      </c>
      <c r="AU30" s="29">
        <v>24.52</v>
      </c>
      <c r="AV30" s="29">
        <v>1.34</v>
      </c>
      <c r="AW30" s="29">
        <v>1.1200000000000001</v>
      </c>
      <c r="AX30" s="29">
        <v>16.600000000000001</v>
      </c>
      <c r="AY30" s="30">
        <v>1.04</v>
      </c>
      <c r="AZ30" s="30">
        <v>0.83582089552238814</v>
      </c>
      <c r="BA30" s="30">
        <v>0.95314285714285718</v>
      </c>
      <c r="BB30" s="30">
        <v>16.952854925373138</v>
      </c>
      <c r="BC30" s="31">
        <v>9418.2527363184108</v>
      </c>
      <c r="BD30" s="108">
        <f t="shared" si="4"/>
        <v>9.4182527363184114</v>
      </c>
      <c r="BE30" s="69">
        <v>1.9487922705314016</v>
      </c>
      <c r="BF30" s="69">
        <v>0.19038647342995171</v>
      </c>
      <c r="BG30" s="69">
        <v>0.69034936825331805</v>
      </c>
      <c r="BH30" s="69">
        <v>6.5206419714847405E-2</v>
      </c>
      <c r="BI30" s="69">
        <v>0.50415657404543857</v>
      </c>
      <c r="BJ30" s="69">
        <v>18.243981949291285</v>
      </c>
      <c r="BK30" s="68">
        <v>0.40431115276476098</v>
      </c>
      <c r="BL30" s="68">
        <v>3.310215557638238E-2</v>
      </c>
      <c r="BM30" s="69">
        <v>1.2682575712730353</v>
      </c>
      <c r="BN30" s="68">
        <v>1.2594202898550724</v>
      </c>
      <c r="BO30" s="68">
        <v>0.26560386473429959</v>
      </c>
      <c r="BP30" s="69">
        <v>0.69414861035687281</v>
      </c>
      <c r="BQ30" s="68"/>
      <c r="BR30" s="68"/>
      <c r="BS30" s="69"/>
    </row>
    <row r="31" spans="1:71" s="12" customFormat="1" ht="15.75">
      <c r="A31" s="12" t="s">
        <v>213</v>
      </c>
      <c r="B31" s="12" t="s">
        <v>13</v>
      </c>
      <c r="C31" s="28" t="s">
        <v>128</v>
      </c>
      <c r="D31" s="28" t="s">
        <v>259</v>
      </c>
      <c r="E31" s="28" t="s">
        <v>67</v>
      </c>
      <c r="F31" s="3">
        <v>7.7328099999999997</v>
      </c>
      <c r="G31" s="3">
        <v>37.273499999999999</v>
      </c>
      <c r="H31" s="3">
        <v>1698</v>
      </c>
      <c r="I31" s="26"/>
      <c r="J31" s="2" t="s">
        <v>483</v>
      </c>
      <c r="K31" s="26"/>
      <c r="L31" s="3">
        <v>2015</v>
      </c>
      <c r="M31" s="3">
        <v>1</v>
      </c>
      <c r="N31" s="62">
        <v>4.8</v>
      </c>
      <c r="O31" s="59">
        <v>2.1647795458285177</v>
      </c>
      <c r="P31" s="59">
        <v>0.18054605907899962</v>
      </c>
      <c r="Q31" s="59">
        <v>6.1718399999999995</v>
      </c>
      <c r="R31" s="63">
        <v>29.599999999999994</v>
      </c>
      <c r="S31" s="63">
        <v>23.200000000000003</v>
      </c>
      <c r="T31" s="63">
        <v>47.2</v>
      </c>
      <c r="U31" s="59">
        <v>6.6503643082589736</v>
      </c>
      <c r="V31" s="59">
        <v>2.8468949218204074</v>
      </c>
      <c r="W31" s="59">
        <v>0.53401731151609177</v>
      </c>
      <c r="X31" s="59">
        <v>8.7615607214553304E-2</v>
      </c>
      <c r="Y31" s="59">
        <v>1.2524999999999999</v>
      </c>
      <c r="Z31" s="64">
        <f t="shared" si="21"/>
        <v>11.371392148810026</v>
      </c>
      <c r="AA31" s="63">
        <v>8.9680849012094761</v>
      </c>
      <c r="AB31" s="59">
        <v>4.3873085339168476</v>
      </c>
      <c r="AC31" s="59">
        <v>110.58601783195951</v>
      </c>
      <c r="AD31" s="59">
        <v>233.11317269198264</v>
      </c>
      <c r="AE31" s="65">
        <f t="shared" si="22"/>
        <v>208.26675149127578</v>
      </c>
      <c r="AF31" s="65">
        <f t="shared" si="23"/>
        <v>2660.1457233035894</v>
      </c>
      <c r="AG31" s="65">
        <f t="shared" si="24"/>
        <v>683.25478123689777</v>
      </c>
      <c r="AH31" s="10" t="s">
        <v>5</v>
      </c>
      <c r="AI31" s="10"/>
      <c r="AJ31" s="10" t="s">
        <v>316</v>
      </c>
      <c r="AK31" s="10" t="s">
        <v>332</v>
      </c>
      <c r="AL31" s="10">
        <v>160</v>
      </c>
      <c r="AM31" s="79"/>
      <c r="AN31" s="79"/>
      <c r="AO31" s="79"/>
      <c r="AP31" s="79"/>
      <c r="AQ31" s="79"/>
      <c r="AR31" s="10">
        <v>71</v>
      </c>
      <c r="AS31" s="10">
        <v>80</v>
      </c>
      <c r="AT31" s="29">
        <v>21.1</v>
      </c>
      <c r="AU31" s="29">
        <v>23.5</v>
      </c>
      <c r="AV31" s="29">
        <v>1.26</v>
      </c>
      <c r="AW31" s="29">
        <v>1.04</v>
      </c>
      <c r="AX31" s="29">
        <v>16.3</v>
      </c>
      <c r="AY31" s="30">
        <v>1.24</v>
      </c>
      <c r="AZ31" s="30">
        <v>0.82539682539682546</v>
      </c>
      <c r="BA31" s="30">
        <v>0.95657142857142863</v>
      </c>
      <c r="BB31" s="30">
        <v>16.659526530612251</v>
      </c>
      <c r="BC31" s="31">
        <v>9255.2925170068065</v>
      </c>
      <c r="BD31" s="108">
        <f t="shared" si="4"/>
        <v>9.2552925170068061</v>
      </c>
      <c r="BE31" s="69">
        <v>2.0895450145208132</v>
      </c>
      <c r="BF31" s="69">
        <v>0.21582768635043562</v>
      </c>
      <c r="BG31" s="69">
        <v>1.2454505253989121</v>
      </c>
      <c r="BH31" s="69">
        <v>6.2352494934844828E-2</v>
      </c>
      <c r="BI31" s="69">
        <v>0.40614124378556876</v>
      </c>
      <c r="BJ31" s="69">
        <v>9.1059403363515372</v>
      </c>
      <c r="BK31" s="68">
        <v>0.56075216972034714</v>
      </c>
      <c r="BL31" s="68">
        <v>4.4561234329797493E-2</v>
      </c>
      <c r="BM31" s="69">
        <v>1.5744531212087263</v>
      </c>
      <c r="BN31" s="68">
        <v>1.3761149653121902</v>
      </c>
      <c r="BO31" s="68">
        <v>0.28795837462834489</v>
      </c>
      <c r="BP31" s="69">
        <v>0.74101013115264114</v>
      </c>
      <c r="BQ31" s="68"/>
      <c r="BR31" s="68"/>
      <c r="BS31" s="69"/>
    </row>
    <row r="32" spans="1:71" s="12" customFormat="1" ht="15.75">
      <c r="A32" s="12" t="s">
        <v>213</v>
      </c>
      <c r="B32" s="12" t="s">
        <v>13</v>
      </c>
      <c r="C32" s="28" t="s">
        <v>128</v>
      </c>
      <c r="D32" s="28" t="s">
        <v>259</v>
      </c>
      <c r="E32" s="28" t="s">
        <v>67</v>
      </c>
      <c r="F32" s="3">
        <v>7.7328099999999997</v>
      </c>
      <c r="G32" s="3">
        <v>37.273499999999999</v>
      </c>
      <c r="H32" s="3">
        <v>1698</v>
      </c>
      <c r="I32" s="26"/>
      <c r="J32" s="2" t="s">
        <v>484</v>
      </c>
      <c r="K32" s="26"/>
      <c r="L32" s="3">
        <v>2015</v>
      </c>
      <c r="M32" s="3">
        <v>1</v>
      </c>
      <c r="N32" s="62">
        <v>4.8</v>
      </c>
      <c r="O32" s="59">
        <v>2.1647795458285177</v>
      </c>
      <c r="P32" s="59">
        <v>0.18054605907899962</v>
      </c>
      <c r="Q32" s="59">
        <v>6.1718399999999995</v>
      </c>
      <c r="R32" s="63">
        <v>29.599999999999994</v>
      </c>
      <c r="S32" s="63">
        <v>23.200000000000003</v>
      </c>
      <c r="T32" s="63">
        <v>47.2</v>
      </c>
      <c r="U32" s="59">
        <v>6.6503643082589736</v>
      </c>
      <c r="V32" s="59">
        <v>2.8468949218204074</v>
      </c>
      <c r="W32" s="59">
        <v>0.53401731151609177</v>
      </c>
      <c r="X32" s="59">
        <v>8.7615607214553304E-2</v>
      </c>
      <c r="Y32" s="59">
        <v>1.2524999999999999</v>
      </c>
      <c r="Z32" s="64">
        <f t="shared" si="21"/>
        <v>11.371392148810026</v>
      </c>
      <c r="AA32" s="63">
        <v>8.9680849012094761</v>
      </c>
      <c r="AB32" s="59">
        <v>4.3873085339168476</v>
      </c>
      <c r="AC32" s="59">
        <v>110.58601783195951</v>
      </c>
      <c r="AD32" s="59">
        <v>233.11317269198264</v>
      </c>
      <c r="AE32" s="65">
        <f t="shared" si="22"/>
        <v>208.26675149127578</v>
      </c>
      <c r="AF32" s="65">
        <f t="shared" si="23"/>
        <v>2660.1457233035894</v>
      </c>
      <c r="AG32" s="65">
        <f t="shared" si="24"/>
        <v>683.25478123689777</v>
      </c>
      <c r="AH32" s="10" t="s">
        <v>6</v>
      </c>
      <c r="AI32" s="10"/>
      <c r="AJ32" s="10" t="s">
        <v>316</v>
      </c>
      <c r="AK32" s="10" t="s">
        <v>332</v>
      </c>
      <c r="AL32" s="10">
        <v>160</v>
      </c>
      <c r="AM32" s="79"/>
      <c r="AN32" s="79"/>
      <c r="AO32" s="79"/>
      <c r="AP32" s="79"/>
      <c r="AQ32" s="79"/>
      <c r="AR32" s="10">
        <v>79</v>
      </c>
      <c r="AS32" s="10">
        <v>98</v>
      </c>
      <c r="AT32" s="29">
        <v>22.56</v>
      </c>
      <c r="AU32" s="29">
        <v>23.26</v>
      </c>
      <c r="AV32" s="29">
        <v>1.34</v>
      </c>
      <c r="AW32" s="29">
        <v>1.03</v>
      </c>
      <c r="AX32" s="29">
        <v>17.3</v>
      </c>
      <c r="AY32" s="30">
        <v>0.76</v>
      </c>
      <c r="AZ32" s="30">
        <v>0.76865671641791045</v>
      </c>
      <c r="BA32" s="30">
        <v>0.94514285714285717</v>
      </c>
      <c r="BB32" s="30">
        <v>16.38962353944563</v>
      </c>
      <c r="BC32" s="31">
        <v>9105.3464108031276</v>
      </c>
      <c r="BD32" s="108">
        <f t="shared" si="4"/>
        <v>9.1053464108031275</v>
      </c>
      <c r="BE32" s="69">
        <v>1.9213098729227762</v>
      </c>
      <c r="BF32" s="69">
        <v>0.20166177908113395</v>
      </c>
      <c r="BG32" s="69">
        <v>0.95437565032238159</v>
      </c>
      <c r="BH32" s="69">
        <v>0.11119917388898566</v>
      </c>
      <c r="BI32" s="69">
        <v>1.1807419379607582</v>
      </c>
      <c r="BJ32" s="69">
        <v>22.881550166149076</v>
      </c>
      <c r="BK32" s="68">
        <v>0.38349282296650716</v>
      </c>
      <c r="BL32" s="68">
        <v>2.7320574162679426E-2</v>
      </c>
      <c r="BM32" s="69">
        <v>0.97301415141841363</v>
      </c>
      <c r="BN32" s="68">
        <v>1.265684410646388</v>
      </c>
      <c r="BO32" s="68">
        <v>0.28721482889733846</v>
      </c>
      <c r="BP32" s="69">
        <v>0.70525383528141694</v>
      </c>
      <c r="BQ32" s="68"/>
      <c r="BR32" s="68"/>
      <c r="BS32" s="69"/>
    </row>
    <row r="33" spans="1:71" s="12" customFormat="1" ht="15.75">
      <c r="A33" s="12" t="s">
        <v>213</v>
      </c>
      <c r="B33" s="12" t="s">
        <v>13</v>
      </c>
      <c r="C33" s="28" t="s">
        <v>128</v>
      </c>
      <c r="D33" s="28" t="s">
        <v>130</v>
      </c>
      <c r="E33" s="28" t="s">
        <v>68</v>
      </c>
      <c r="F33" s="3">
        <v>7.6964199999999998</v>
      </c>
      <c r="G33" s="3">
        <v>37.250599999999999</v>
      </c>
      <c r="H33" s="3">
        <v>1783</v>
      </c>
      <c r="I33" s="26">
        <v>6</v>
      </c>
      <c r="J33" s="2" t="s">
        <v>485</v>
      </c>
      <c r="K33" s="26"/>
      <c r="L33" s="3">
        <v>2015</v>
      </c>
      <c r="M33" s="3">
        <v>1</v>
      </c>
      <c r="N33" s="62">
        <v>5.0999999999999996</v>
      </c>
      <c r="O33" s="59">
        <v>2.1647795458285177</v>
      </c>
      <c r="P33" s="59">
        <v>0.21083691853658534</v>
      </c>
      <c r="Q33" s="59">
        <v>7.4005200000000002</v>
      </c>
      <c r="R33" s="63">
        <v>17.599999999999994</v>
      </c>
      <c r="S33" s="63">
        <v>31.200000000000003</v>
      </c>
      <c r="T33" s="63">
        <v>51.2</v>
      </c>
      <c r="U33" s="59">
        <v>5.5569562505951797</v>
      </c>
      <c r="V33" s="59">
        <v>2.550360078024609</v>
      </c>
      <c r="W33" s="59">
        <v>1.3698536219250053</v>
      </c>
      <c r="X33" s="59">
        <v>8.5353788038228601E-2</v>
      </c>
      <c r="Y33" s="59">
        <v>0.66800000000000004</v>
      </c>
      <c r="Z33" s="64">
        <f t="shared" si="5"/>
        <v>10.23052373858302</v>
      </c>
      <c r="AA33" s="63">
        <v>11.973662858851783</v>
      </c>
      <c r="AB33" s="59">
        <v>2.9256701312910272</v>
      </c>
      <c r="AC33" s="59">
        <v>137.36761503431424</v>
      </c>
      <c r="AD33" s="59">
        <v>170.1219234448308</v>
      </c>
      <c r="AE33" s="65">
        <f t="shared" si="6"/>
        <v>534.24291255075207</v>
      </c>
      <c r="AF33" s="65">
        <f t="shared" si="7"/>
        <v>2222.7825002380719</v>
      </c>
      <c r="AG33" s="65">
        <f t="shared" si="8"/>
        <v>612.08641872590613</v>
      </c>
      <c r="AH33" s="10" t="s">
        <v>1</v>
      </c>
      <c r="AI33" s="10"/>
      <c r="AJ33" s="10" t="s">
        <v>316</v>
      </c>
      <c r="AK33" s="10" t="s">
        <v>332</v>
      </c>
      <c r="AL33" s="10">
        <v>160</v>
      </c>
      <c r="AM33" s="79"/>
      <c r="AN33" s="79"/>
      <c r="AO33" s="79"/>
      <c r="AP33" s="79"/>
      <c r="AQ33" s="79"/>
      <c r="AR33" s="10">
        <v>96</v>
      </c>
      <c r="AS33" s="10">
        <v>86</v>
      </c>
      <c r="AT33" s="29">
        <v>12.14</v>
      </c>
      <c r="AU33" s="29">
        <v>25.06</v>
      </c>
      <c r="AV33" s="29">
        <v>0.8</v>
      </c>
      <c r="AW33" s="29">
        <v>0.64</v>
      </c>
      <c r="AX33" s="29">
        <v>22.7</v>
      </c>
      <c r="AY33" s="30">
        <v>1.06</v>
      </c>
      <c r="AZ33" s="30">
        <v>0.79999999999999993</v>
      </c>
      <c r="BA33" s="30">
        <v>0.88342857142857134</v>
      </c>
      <c r="BB33" s="30">
        <v>8.579858285714284</v>
      </c>
      <c r="BC33" s="31">
        <v>4766.5879365079354</v>
      </c>
      <c r="BD33" s="108">
        <f t="shared" si="4"/>
        <v>4.7665879365079356</v>
      </c>
      <c r="BE33" s="69">
        <v>1.2006769825918762</v>
      </c>
      <c r="BF33" s="69">
        <v>0.14714700193423597</v>
      </c>
      <c r="BG33" s="69">
        <v>1.0580101499512164</v>
      </c>
      <c r="BH33" s="69">
        <v>0.10122030389382126</v>
      </c>
      <c r="BI33" s="69">
        <v>0.91061167232380624</v>
      </c>
      <c r="BJ33" s="69">
        <v>21.668505150775648</v>
      </c>
      <c r="BK33" s="68">
        <v>0.27422330097087377</v>
      </c>
      <c r="BL33" s="68">
        <v>2.6247572815533981E-2</v>
      </c>
      <c r="BM33" s="69">
        <v>1.0373510419836407</v>
      </c>
      <c r="BN33" s="68">
        <v>1.0339219330855018</v>
      </c>
      <c r="BO33" s="68">
        <v>0.2717007434944238</v>
      </c>
      <c r="BP33" s="69">
        <v>0.69733986632872969</v>
      </c>
      <c r="BQ33" s="68"/>
      <c r="BR33" s="68"/>
      <c r="BS33" s="69"/>
    </row>
    <row r="34" spans="1:71" s="12" customFormat="1" ht="15.75">
      <c r="A34" s="12" t="s">
        <v>213</v>
      </c>
      <c r="B34" s="12" t="s">
        <v>13</v>
      </c>
      <c r="C34" s="28" t="s">
        <v>128</v>
      </c>
      <c r="D34" s="28" t="s">
        <v>130</v>
      </c>
      <c r="E34" s="28" t="s">
        <v>68</v>
      </c>
      <c r="F34" s="3">
        <v>7.6964199999999998</v>
      </c>
      <c r="G34" s="3">
        <v>37.250599999999999</v>
      </c>
      <c r="H34" s="3">
        <v>1783</v>
      </c>
      <c r="I34" s="26"/>
      <c r="J34" s="2" t="s">
        <v>486</v>
      </c>
      <c r="K34" s="26"/>
      <c r="L34" s="3">
        <v>2015</v>
      </c>
      <c r="M34" s="3">
        <v>1</v>
      </c>
      <c r="N34" s="62">
        <v>5.0999999999999996</v>
      </c>
      <c r="O34" s="59">
        <v>2.1647795458285177</v>
      </c>
      <c r="P34" s="59">
        <v>0.21083691853658534</v>
      </c>
      <c r="Q34" s="59">
        <v>7.4005200000000002</v>
      </c>
      <c r="R34" s="63">
        <v>17.599999999999994</v>
      </c>
      <c r="S34" s="63">
        <v>31.200000000000003</v>
      </c>
      <c r="T34" s="63">
        <v>51.2</v>
      </c>
      <c r="U34" s="59">
        <v>5.5569562505951797</v>
      </c>
      <c r="V34" s="59">
        <v>2.550360078024609</v>
      </c>
      <c r="W34" s="59">
        <v>1.3698536219250053</v>
      </c>
      <c r="X34" s="59">
        <v>8.5353788038228601E-2</v>
      </c>
      <c r="Y34" s="59">
        <v>0.66800000000000004</v>
      </c>
      <c r="Z34" s="64">
        <f t="shared" ref="Z34:Z38" si="25">(U34+V34+W34+X34+Y34)</f>
        <v>10.23052373858302</v>
      </c>
      <c r="AA34" s="63">
        <v>11.973662858851783</v>
      </c>
      <c r="AB34" s="59">
        <v>2.9256701312910272</v>
      </c>
      <c r="AC34" s="59">
        <v>137.36761503431424</v>
      </c>
      <c r="AD34" s="59">
        <v>170.1219234448308</v>
      </c>
      <c r="AE34" s="65">
        <f t="shared" ref="AE34:AE38" si="26">W34*390</f>
        <v>534.24291255075207</v>
      </c>
      <c r="AF34" s="65">
        <f t="shared" ref="AF34:AF38" si="27">U34*400</f>
        <v>2222.7825002380719</v>
      </c>
      <c r="AG34" s="65">
        <f t="shared" ref="AG34:AG38" si="28">V34*240</f>
        <v>612.08641872590613</v>
      </c>
      <c r="AH34" s="10" t="s">
        <v>2</v>
      </c>
      <c r="AI34" s="10"/>
      <c r="AJ34" s="10" t="s">
        <v>316</v>
      </c>
      <c r="AK34" s="10" t="s">
        <v>332</v>
      </c>
      <c r="AL34" s="10">
        <v>160</v>
      </c>
      <c r="AM34" s="79"/>
      <c r="AN34" s="79"/>
      <c r="AO34" s="79"/>
      <c r="AP34" s="79"/>
      <c r="AQ34" s="79"/>
      <c r="AR34" s="10">
        <v>82</v>
      </c>
      <c r="AS34" s="10">
        <v>84</v>
      </c>
      <c r="AT34" s="29">
        <v>15.36</v>
      </c>
      <c r="AU34" s="29">
        <v>32.380000000000003</v>
      </c>
      <c r="AV34" s="29">
        <v>1.1000000000000001</v>
      </c>
      <c r="AW34" s="29">
        <v>0.84</v>
      </c>
      <c r="AX34" s="29">
        <v>19.8</v>
      </c>
      <c r="AY34" s="30">
        <v>0.86</v>
      </c>
      <c r="AZ34" s="30">
        <v>0.76363636363636356</v>
      </c>
      <c r="BA34" s="30">
        <v>0.91657142857142859</v>
      </c>
      <c r="BB34" s="30">
        <v>10.750882909090908</v>
      </c>
      <c r="BC34" s="31">
        <v>5972.7127272727266</v>
      </c>
      <c r="BD34" s="108">
        <f t="shared" si="4"/>
        <v>5.972712727272727</v>
      </c>
      <c r="BE34" s="69">
        <v>1.3278145695364238</v>
      </c>
      <c r="BF34" s="69">
        <v>0.15449385052034059</v>
      </c>
      <c r="BG34" s="69">
        <v>1.0621571765066351</v>
      </c>
      <c r="BH34" s="69">
        <v>0.11039594983228281</v>
      </c>
      <c r="BI34" s="69">
        <v>0.95281304917395448</v>
      </c>
      <c r="BJ34" s="69">
        <v>20.189961652547911</v>
      </c>
      <c r="BK34" s="68">
        <v>0.29544582933844682</v>
      </c>
      <c r="BL34" s="68">
        <v>1.6069031639501439E-2</v>
      </c>
      <c r="BM34" s="69">
        <v>1.1211261883425527</v>
      </c>
      <c r="BN34" s="68">
        <v>1.0705128205128205</v>
      </c>
      <c r="BO34" s="68">
        <v>0.22999084249084248</v>
      </c>
      <c r="BP34" s="69">
        <v>0.68748392347897935</v>
      </c>
      <c r="BQ34" s="68"/>
      <c r="BR34" s="68"/>
      <c r="BS34" s="69"/>
    </row>
    <row r="35" spans="1:71" s="12" customFormat="1" ht="15.75">
      <c r="A35" s="12" t="s">
        <v>213</v>
      </c>
      <c r="B35" s="12" t="s">
        <v>13</v>
      </c>
      <c r="C35" s="28" t="s">
        <v>128</v>
      </c>
      <c r="D35" s="28" t="s">
        <v>130</v>
      </c>
      <c r="E35" s="28" t="s">
        <v>68</v>
      </c>
      <c r="F35" s="3">
        <v>7.6964199999999998</v>
      </c>
      <c r="G35" s="3">
        <v>37.250599999999999</v>
      </c>
      <c r="H35" s="3">
        <v>1783</v>
      </c>
      <c r="I35" s="26"/>
      <c r="J35" s="2" t="s">
        <v>487</v>
      </c>
      <c r="K35" s="26"/>
      <c r="L35" s="3">
        <v>2015</v>
      </c>
      <c r="M35" s="3">
        <v>1</v>
      </c>
      <c r="N35" s="62">
        <v>5.0999999999999996</v>
      </c>
      <c r="O35" s="59">
        <v>2.1647795458285177</v>
      </c>
      <c r="P35" s="59">
        <v>0.21083691853658534</v>
      </c>
      <c r="Q35" s="59">
        <v>7.4005200000000002</v>
      </c>
      <c r="R35" s="63">
        <v>17.599999999999994</v>
      </c>
      <c r="S35" s="63">
        <v>31.200000000000003</v>
      </c>
      <c r="T35" s="63">
        <v>51.2</v>
      </c>
      <c r="U35" s="59">
        <v>5.5569562505951797</v>
      </c>
      <c r="V35" s="59">
        <v>2.550360078024609</v>
      </c>
      <c r="W35" s="59">
        <v>1.3698536219250053</v>
      </c>
      <c r="X35" s="59">
        <v>8.5353788038228601E-2</v>
      </c>
      <c r="Y35" s="59">
        <v>0.66800000000000004</v>
      </c>
      <c r="Z35" s="64">
        <f t="shared" si="25"/>
        <v>10.23052373858302</v>
      </c>
      <c r="AA35" s="63">
        <v>11.973662858851783</v>
      </c>
      <c r="AB35" s="59">
        <v>2.9256701312910272</v>
      </c>
      <c r="AC35" s="59">
        <v>137.36761503431424</v>
      </c>
      <c r="AD35" s="59">
        <v>170.1219234448308</v>
      </c>
      <c r="AE35" s="65">
        <f t="shared" si="26"/>
        <v>534.24291255075207</v>
      </c>
      <c r="AF35" s="65">
        <f t="shared" si="27"/>
        <v>2222.7825002380719</v>
      </c>
      <c r="AG35" s="65">
        <f t="shared" si="28"/>
        <v>612.08641872590613</v>
      </c>
      <c r="AH35" s="10" t="s">
        <v>3</v>
      </c>
      <c r="AI35" s="10"/>
      <c r="AJ35" s="10" t="s">
        <v>316</v>
      </c>
      <c r="AK35" s="10" t="s">
        <v>332</v>
      </c>
      <c r="AL35" s="10">
        <v>160</v>
      </c>
      <c r="AM35" s="79"/>
      <c r="AN35" s="79"/>
      <c r="AO35" s="79"/>
      <c r="AP35" s="79"/>
      <c r="AQ35" s="79"/>
      <c r="AR35" s="10">
        <v>70</v>
      </c>
      <c r="AS35" s="10">
        <v>74</v>
      </c>
      <c r="AT35" s="29">
        <v>20.92</v>
      </c>
      <c r="AU35" s="29">
        <v>30.62</v>
      </c>
      <c r="AV35" s="29">
        <v>1.48</v>
      </c>
      <c r="AW35" s="29">
        <v>1.1399999999999999</v>
      </c>
      <c r="AX35" s="29">
        <v>21.4</v>
      </c>
      <c r="AY35" s="30">
        <v>1.1000000000000001</v>
      </c>
      <c r="AZ35" s="30">
        <v>0.77027027027027017</v>
      </c>
      <c r="BA35" s="30">
        <v>0.89828571428571424</v>
      </c>
      <c r="BB35" s="30">
        <v>14.475024555984554</v>
      </c>
      <c r="BC35" s="31">
        <v>8041.6803088803072</v>
      </c>
      <c r="BD35" s="108">
        <f t="shared" si="4"/>
        <v>8.0416803088803075</v>
      </c>
      <c r="BE35" s="69">
        <v>1.9251162790697678</v>
      </c>
      <c r="BF35" s="69">
        <v>0.17981395348837212</v>
      </c>
      <c r="BG35" s="69">
        <v>1.3972730415308887</v>
      </c>
      <c r="BH35" s="69">
        <v>0.11083036576866169</v>
      </c>
      <c r="BI35" s="69">
        <v>1.0052954943619157</v>
      </c>
      <c r="BJ35" s="69">
        <v>26.559146502989144</v>
      </c>
      <c r="BK35" s="68">
        <v>0.48848368522072938</v>
      </c>
      <c r="BL35" s="68">
        <v>2.0734165067178505E-2</v>
      </c>
      <c r="BM35" s="69">
        <v>1.2567930131747806</v>
      </c>
      <c r="BN35" s="68">
        <v>1.4073714839961204</v>
      </c>
      <c r="BO35" s="68">
        <v>0.27832201745877794</v>
      </c>
      <c r="BP35" s="69">
        <v>0.76358655421392063</v>
      </c>
      <c r="BQ35" s="68"/>
      <c r="BR35" s="68"/>
      <c r="BS35" s="69"/>
    </row>
    <row r="36" spans="1:71" s="12" customFormat="1" ht="15.75">
      <c r="A36" s="12" t="s">
        <v>213</v>
      </c>
      <c r="B36" s="12" t="s">
        <v>13</v>
      </c>
      <c r="C36" s="28" t="s">
        <v>128</v>
      </c>
      <c r="D36" s="28" t="s">
        <v>130</v>
      </c>
      <c r="E36" s="28" t="s">
        <v>68</v>
      </c>
      <c r="F36" s="3">
        <v>7.6964199999999998</v>
      </c>
      <c r="G36" s="3">
        <v>37.250599999999999</v>
      </c>
      <c r="H36" s="3">
        <v>1783</v>
      </c>
      <c r="I36" s="26"/>
      <c r="J36" s="2" t="s">
        <v>488</v>
      </c>
      <c r="K36" s="26"/>
      <c r="L36" s="3">
        <v>2015</v>
      </c>
      <c r="M36" s="3">
        <v>1</v>
      </c>
      <c r="N36" s="62">
        <v>5.0999999999999996</v>
      </c>
      <c r="O36" s="59">
        <v>2.1647795458285177</v>
      </c>
      <c r="P36" s="59">
        <v>0.21083691853658534</v>
      </c>
      <c r="Q36" s="59">
        <v>7.4005200000000002</v>
      </c>
      <c r="R36" s="63">
        <v>17.599999999999994</v>
      </c>
      <c r="S36" s="63">
        <v>31.200000000000003</v>
      </c>
      <c r="T36" s="63">
        <v>51.2</v>
      </c>
      <c r="U36" s="59">
        <v>5.5569562505951797</v>
      </c>
      <c r="V36" s="59">
        <v>2.550360078024609</v>
      </c>
      <c r="W36" s="59">
        <v>1.3698536219250053</v>
      </c>
      <c r="X36" s="59">
        <v>8.5353788038228601E-2</v>
      </c>
      <c r="Y36" s="59">
        <v>0.66800000000000004</v>
      </c>
      <c r="Z36" s="64">
        <f t="shared" si="25"/>
        <v>10.23052373858302</v>
      </c>
      <c r="AA36" s="63">
        <v>11.973662858851783</v>
      </c>
      <c r="AB36" s="59">
        <v>2.9256701312910272</v>
      </c>
      <c r="AC36" s="59">
        <v>137.36761503431424</v>
      </c>
      <c r="AD36" s="59">
        <v>170.1219234448308</v>
      </c>
      <c r="AE36" s="65">
        <f t="shared" si="26"/>
        <v>534.24291255075207</v>
      </c>
      <c r="AF36" s="65">
        <f t="shared" si="27"/>
        <v>2222.7825002380719</v>
      </c>
      <c r="AG36" s="65">
        <f t="shared" si="28"/>
        <v>612.08641872590613</v>
      </c>
      <c r="AH36" s="10" t="s">
        <v>4</v>
      </c>
      <c r="AI36" s="10"/>
      <c r="AJ36" s="10" t="s">
        <v>316</v>
      </c>
      <c r="AK36" s="10" t="s">
        <v>332</v>
      </c>
      <c r="AL36" s="10">
        <v>160</v>
      </c>
      <c r="AM36" s="79"/>
      <c r="AN36" s="79"/>
      <c r="AO36" s="79"/>
      <c r="AP36" s="79"/>
      <c r="AQ36" s="79"/>
      <c r="AR36" s="10">
        <v>66</v>
      </c>
      <c r="AS36" s="10">
        <v>68</v>
      </c>
      <c r="AT36" s="29">
        <v>18.36</v>
      </c>
      <c r="AU36" s="29">
        <v>28.17</v>
      </c>
      <c r="AV36" s="29">
        <v>1.58</v>
      </c>
      <c r="AW36" s="29">
        <v>1.3</v>
      </c>
      <c r="AX36" s="29">
        <v>18</v>
      </c>
      <c r="AY36" s="30">
        <v>1.1399999999999999</v>
      </c>
      <c r="AZ36" s="30">
        <v>0.82278481012658222</v>
      </c>
      <c r="BA36" s="30">
        <v>0.93714285714285717</v>
      </c>
      <c r="BB36" s="30">
        <v>14.156788426763111</v>
      </c>
      <c r="BC36" s="31">
        <v>7864.8824593128393</v>
      </c>
      <c r="BD36" s="108">
        <f t="shared" si="4"/>
        <v>7.864882459312839</v>
      </c>
      <c r="BE36" s="69">
        <v>1.892018779342723</v>
      </c>
      <c r="BF36" s="69">
        <v>0.18187793427230048</v>
      </c>
      <c r="BG36" s="69">
        <v>1.3718261696904983</v>
      </c>
      <c r="BH36" s="69">
        <v>0.1407502291628078</v>
      </c>
      <c r="BI36" s="69">
        <v>0.99406883643618871</v>
      </c>
      <c r="BJ36" s="69">
        <v>28.233468925919539</v>
      </c>
      <c r="BK36" s="68">
        <v>0.38545797922568464</v>
      </c>
      <c r="BL36" s="68">
        <v>1.705854579792257E-2</v>
      </c>
      <c r="BM36" s="69">
        <v>0.74855193626193572</v>
      </c>
      <c r="BN36" s="68">
        <v>1.4577464788732395</v>
      </c>
      <c r="BO36" s="68">
        <v>0.33647887323943659</v>
      </c>
      <c r="BP36" s="69">
        <v>0.67418794918684954</v>
      </c>
      <c r="BQ36" s="68"/>
      <c r="BR36" s="68"/>
      <c r="BS36" s="69"/>
    </row>
    <row r="37" spans="1:71" s="12" customFormat="1" ht="15.75">
      <c r="A37" s="12" t="s">
        <v>213</v>
      </c>
      <c r="B37" s="12" t="s">
        <v>13</v>
      </c>
      <c r="C37" s="28" t="s">
        <v>128</v>
      </c>
      <c r="D37" s="28" t="s">
        <v>130</v>
      </c>
      <c r="E37" s="28" t="s">
        <v>68</v>
      </c>
      <c r="F37" s="3">
        <v>7.6964199999999998</v>
      </c>
      <c r="G37" s="3">
        <v>37.250599999999999</v>
      </c>
      <c r="H37" s="3">
        <v>1783</v>
      </c>
      <c r="I37" s="26"/>
      <c r="J37" s="2" t="s">
        <v>489</v>
      </c>
      <c r="K37" s="26"/>
      <c r="L37" s="3">
        <v>2015</v>
      </c>
      <c r="M37" s="3">
        <v>1</v>
      </c>
      <c r="N37" s="62">
        <v>5.0999999999999996</v>
      </c>
      <c r="O37" s="59">
        <v>2.1647795458285177</v>
      </c>
      <c r="P37" s="59">
        <v>0.21083691853658534</v>
      </c>
      <c r="Q37" s="59">
        <v>7.4005200000000002</v>
      </c>
      <c r="R37" s="63">
        <v>17.599999999999994</v>
      </c>
      <c r="S37" s="63">
        <v>31.200000000000003</v>
      </c>
      <c r="T37" s="63">
        <v>51.2</v>
      </c>
      <c r="U37" s="59">
        <v>5.5569562505951797</v>
      </c>
      <c r="V37" s="59">
        <v>2.550360078024609</v>
      </c>
      <c r="W37" s="59">
        <v>1.3698536219250053</v>
      </c>
      <c r="X37" s="59">
        <v>8.5353788038228601E-2</v>
      </c>
      <c r="Y37" s="59">
        <v>0.66800000000000004</v>
      </c>
      <c r="Z37" s="64">
        <f t="shared" si="25"/>
        <v>10.23052373858302</v>
      </c>
      <c r="AA37" s="63">
        <v>11.973662858851783</v>
      </c>
      <c r="AB37" s="59">
        <v>2.9256701312910272</v>
      </c>
      <c r="AC37" s="59">
        <v>137.36761503431424</v>
      </c>
      <c r="AD37" s="59">
        <v>170.1219234448308</v>
      </c>
      <c r="AE37" s="65">
        <f t="shared" si="26"/>
        <v>534.24291255075207</v>
      </c>
      <c r="AF37" s="65">
        <f t="shared" si="27"/>
        <v>2222.7825002380719</v>
      </c>
      <c r="AG37" s="65">
        <f t="shared" si="28"/>
        <v>612.08641872590613</v>
      </c>
      <c r="AH37" s="10" t="s">
        <v>5</v>
      </c>
      <c r="AI37" s="10"/>
      <c r="AJ37" s="10" t="s">
        <v>316</v>
      </c>
      <c r="AK37" s="10" t="s">
        <v>332</v>
      </c>
      <c r="AL37" s="10">
        <v>160</v>
      </c>
      <c r="AM37" s="79"/>
      <c r="AN37" s="79"/>
      <c r="AO37" s="79"/>
      <c r="AP37" s="79"/>
      <c r="AQ37" s="79"/>
      <c r="AR37" s="10">
        <v>70</v>
      </c>
      <c r="AS37" s="10">
        <v>75</v>
      </c>
      <c r="AT37" s="29">
        <v>19.28</v>
      </c>
      <c r="AU37" s="29">
        <v>29.26</v>
      </c>
      <c r="AV37" s="29">
        <v>1.56</v>
      </c>
      <c r="AW37" s="29">
        <v>1.3</v>
      </c>
      <c r="AX37" s="29">
        <v>19.7</v>
      </c>
      <c r="AY37" s="30">
        <v>1.92</v>
      </c>
      <c r="AZ37" s="30">
        <v>0.83333333333333337</v>
      </c>
      <c r="BA37" s="30">
        <v>0.9177142857142857</v>
      </c>
      <c r="BB37" s="30">
        <v>14.744609523809524</v>
      </c>
      <c r="BC37" s="31">
        <v>8191.4497354497353</v>
      </c>
      <c r="BD37" s="108">
        <f t="shared" si="4"/>
        <v>8.1914497354497353</v>
      </c>
      <c r="BE37" s="69">
        <v>1.9430199430199431</v>
      </c>
      <c r="BF37" s="69">
        <v>0.19601139601139603</v>
      </c>
      <c r="BG37" s="69">
        <v>1.3925273591239837</v>
      </c>
      <c r="BH37" s="69">
        <v>0.12820953300375837</v>
      </c>
      <c r="BI37" s="69">
        <v>1.0333048545845438</v>
      </c>
      <c r="BJ37" s="69">
        <v>16.716414108616867</v>
      </c>
      <c r="BK37" s="68">
        <v>0.37926711668273866</v>
      </c>
      <c r="BL37" s="68">
        <v>1.429122468659595E-2</v>
      </c>
      <c r="BM37" s="69">
        <v>1.2343657718004295</v>
      </c>
      <c r="BN37" s="68">
        <v>1.3073485600794441</v>
      </c>
      <c r="BO37" s="68">
        <v>0.29960278053624628</v>
      </c>
      <c r="BP37" s="69">
        <v>0.62936799910648999</v>
      </c>
      <c r="BQ37" s="68"/>
      <c r="BR37" s="68"/>
      <c r="BS37" s="69"/>
    </row>
    <row r="38" spans="1:71" s="12" customFormat="1" ht="15.75">
      <c r="A38" s="12" t="s">
        <v>213</v>
      </c>
      <c r="B38" s="12" t="s">
        <v>13</v>
      </c>
      <c r="C38" s="28" t="s">
        <v>128</v>
      </c>
      <c r="D38" s="28" t="s">
        <v>130</v>
      </c>
      <c r="E38" s="28" t="s">
        <v>68</v>
      </c>
      <c r="F38" s="3">
        <v>7.6964199999999998</v>
      </c>
      <c r="G38" s="3">
        <v>37.250599999999999</v>
      </c>
      <c r="H38" s="3">
        <v>1783</v>
      </c>
      <c r="I38" s="26"/>
      <c r="J38" s="2" t="s">
        <v>490</v>
      </c>
      <c r="K38" s="26"/>
      <c r="L38" s="3">
        <v>2015</v>
      </c>
      <c r="M38" s="3">
        <v>1</v>
      </c>
      <c r="N38" s="62">
        <v>5.0999999999999996</v>
      </c>
      <c r="O38" s="59">
        <v>2.1647795458285177</v>
      </c>
      <c r="P38" s="59">
        <v>0.21083691853658534</v>
      </c>
      <c r="Q38" s="59">
        <v>7.4005200000000002</v>
      </c>
      <c r="R38" s="63">
        <v>17.599999999999994</v>
      </c>
      <c r="S38" s="63">
        <v>31.200000000000003</v>
      </c>
      <c r="T38" s="63">
        <v>51.2</v>
      </c>
      <c r="U38" s="59">
        <v>5.5569562505951797</v>
      </c>
      <c r="V38" s="59">
        <v>2.550360078024609</v>
      </c>
      <c r="W38" s="59">
        <v>1.3698536219250053</v>
      </c>
      <c r="X38" s="59">
        <v>8.5353788038228601E-2</v>
      </c>
      <c r="Y38" s="59">
        <v>0.66800000000000004</v>
      </c>
      <c r="Z38" s="64">
        <f t="shared" si="25"/>
        <v>10.23052373858302</v>
      </c>
      <c r="AA38" s="63">
        <v>11.973662858851783</v>
      </c>
      <c r="AB38" s="59">
        <v>2.9256701312910272</v>
      </c>
      <c r="AC38" s="59">
        <v>137.36761503431424</v>
      </c>
      <c r="AD38" s="59">
        <v>170.1219234448308</v>
      </c>
      <c r="AE38" s="65">
        <f t="shared" si="26"/>
        <v>534.24291255075207</v>
      </c>
      <c r="AF38" s="65">
        <f t="shared" si="27"/>
        <v>2222.7825002380719</v>
      </c>
      <c r="AG38" s="65">
        <f t="shared" si="28"/>
        <v>612.08641872590613</v>
      </c>
      <c r="AH38" s="10" t="s">
        <v>6</v>
      </c>
      <c r="AI38" s="10"/>
      <c r="AJ38" s="10" t="s">
        <v>316</v>
      </c>
      <c r="AK38" s="10" t="s">
        <v>332</v>
      </c>
      <c r="AL38" s="10">
        <v>160</v>
      </c>
      <c r="AM38" s="79"/>
      <c r="AN38" s="79"/>
      <c r="AO38" s="79"/>
      <c r="AP38" s="79"/>
      <c r="AQ38" s="79"/>
      <c r="AR38" s="10">
        <v>72</v>
      </c>
      <c r="AS38" s="10">
        <v>82</v>
      </c>
      <c r="AT38" s="29">
        <v>20.02</v>
      </c>
      <c r="AU38" s="29">
        <v>31.84</v>
      </c>
      <c r="AV38" s="29">
        <v>1.58</v>
      </c>
      <c r="AW38" s="29">
        <v>1.26</v>
      </c>
      <c r="AX38" s="29">
        <v>19.2</v>
      </c>
      <c r="AY38" s="30">
        <v>1.1200000000000001</v>
      </c>
      <c r="AZ38" s="30">
        <v>0.79746835443037967</v>
      </c>
      <c r="BA38" s="30">
        <v>0.92342857142857138</v>
      </c>
      <c r="BB38" s="30">
        <v>14.742829367088603</v>
      </c>
      <c r="BC38" s="31">
        <v>8190.4607594936679</v>
      </c>
      <c r="BD38" s="108">
        <f t="shared" si="4"/>
        <v>8.1904607594936678</v>
      </c>
      <c r="BE38" s="69">
        <v>1.7681954137587239</v>
      </c>
      <c r="BF38" s="69">
        <v>0.19666001994017945</v>
      </c>
      <c r="BG38" s="69">
        <v>1.7528863985494596</v>
      </c>
      <c r="BH38" s="69">
        <v>0.12791469411531742</v>
      </c>
      <c r="BI38" s="69">
        <v>1.1828149061997282</v>
      </c>
      <c r="BJ38" s="69">
        <v>21.742785041106416</v>
      </c>
      <c r="BK38" s="68">
        <v>0.37989833641404808</v>
      </c>
      <c r="BL38" s="68">
        <v>2.0268022181146025E-2</v>
      </c>
      <c r="BM38" s="69">
        <v>0.76617480747359124</v>
      </c>
      <c r="BN38" s="68">
        <v>1.0803393213572854</v>
      </c>
      <c r="BO38" s="68">
        <v>0.26526946107784433</v>
      </c>
      <c r="BP38" s="69">
        <v>2.3247075514767386</v>
      </c>
      <c r="BQ38" s="68"/>
      <c r="BR38" s="68"/>
      <c r="BS38" s="69"/>
    </row>
    <row r="39" spans="1:71" s="12" customFormat="1" ht="15.75">
      <c r="A39" s="12" t="s">
        <v>213</v>
      </c>
      <c r="B39" s="12" t="s">
        <v>13</v>
      </c>
      <c r="C39" s="28" t="s">
        <v>128</v>
      </c>
      <c r="D39" s="28" t="s">
        <v>130</v>
      </c>
      <c r="E39" s="28" t="s">
        <v>69</v>
      </c>
      <c r="F39" s="3">
        <v>7.6964199999999998</v>
      </c>
      <c r="G39" s="3">
        <v>37.250500000000002</v>
      </c>
      <c r="H39" s="3">
        <v>1792</v>
      </c>
      <c r="I39" s="26">
        <v>7</v>
      </c>
      <c r="J39" s="2" t="s">
        <v>491</v>
      </c>
      <c r="K39" s="26"/>
      <c r="L39" s="3">
        <v>2015</v>
      </c>
      <c r="M39" s="3">
        <v>1</v>
      </c>
      <c r="N39" s="62">
        <v>5.3</v>
      </c>
      <c r="O39" s="59">
        <v>1.882391493033285</v>
      </c>
      <c r="P39" s="59">
        <v>0.18721306108508978</v>
      </c>
      <c r="Q39" s="59">
        <v>0.84755999999999998</v>
      </c>
      <c r="R39" s="63">
        <v>21.599999999999994</v>
      </c>
      <c r="S39" s="63">
        <v>27.200000000000003</v>
      </c>
      <c r="T39" s="63">
        <v>51.2</v>
      </c>
      <c r="U39" s="59">
        <v>6.5136883010509994</v>
      </c>
      <c r="V39" s="59">
        <v>3.1540202957517698</v>
      </c>
      <c r="W39" s="59">
        <v>1.1068938838188302</v>
      </c>
      <c r="X39" s="59">
        <v>8.7615607214553304E-2</v>
      </c>
      <c r="Y39" s="59">
        <v>0.41749999999999993</v>
      </c>
      <c r="Z39" s="64">
        <f t="shared" si="5"/>
        <v>11.279718087836153</v>
      </c>
      <c r="AA39" s="63">
        <v>12.975522178065884</v>
      </c>
      <c r="AB39" s="59">
        <v>4.3873085339168476</v>
      </c>
      <c r="AC39" s="59">
        <v>143.2375541471591</v>
      </c>
      <c r="AD39" s="59">
        <v>163.82279852011558</v>
      </c>
      <c r="AE39" s="65">
        <f t="shared" si="6"/>
        <v>431.68861468934381</v>
      </c>
      <c r="AF39" s="65">
        <f t="shared" si="7"/>
        <v>2605.4753204203998</v>
      </c>
      <c r="AG39" s="65">
        <f t="shared" si="8"/>
        <v>756.96487098042473</v>
      </c>
      <c r="AH39" s="10" t="s">
        <v>1</v>
      </c>
      <c r="AI39" s="10"/>
      <c r="AJ39" s="10" t="s">
        <v>316</v>
      </c>
      <c r="AK39" s="10" t="s">
        <v>332</v>
      </c>
      <c r="AL39" s="10">
        <v>160</v>
      </c>
      <c r="AM39" s="79"/>
      <c r="AN39" s="79"/>
      <c r="AO39" s="79"/>
      <c r="AP39" s="79"/>
      <c r="AQ39" s="79"/>
      <c r="AR39" s="10">
        <v>75</v>
      </c>
      <c r="AS39" s="10">
        <v>69</v>
      </c>
      <c r="AT39" s="29">
        <v>13.5</v>
      </c>
      <c r="AU39" s="29">
        <v>22.18</v>
      </c>
      <c r="AV39" s="29">
        <v>1.1399999999999999</v>
      </c>
      <c r="AW39" s="29">
        <v>0.9</v>
      </c>
      <c r="AX39" s="29">
        <v>18.600000000000001</v>
      </c>
      <c r="AY39" s="30">
        <v>0.8</v>
      </c>
      <c r="AZ39" s="30">
        <v>0.78947368421052644</v>
      </c>
      <c r="BA39" s="30">
        <v>0.93028571428571438</v>
      </c>
      <c r="BB39" s="30">
        <v>9.9148872180451164</v>
      </c>
      <c r="BC39" s="31">
        <v>5508.2706766917308</v>
      </c>
      <c r="BD39" s="108">
        <f t="shared" si="4"/>
        <v>5.5082706766917306</v>
      </c>
      <c r="BE39" s="69">
        <v>1.8779904306220097</v>
      </c>
      <c r="BF39" s="69">
        <v>0.14488038277511964</v>
      </c>
      <c r="BG39" s="69">
        <v>0.68564614163359783</v>
      </c>
      <c r="BH39" s="69">
        <v>0.17771435523592691</v>
      </c>
      <c r="BI39" s="69">
        <v>1.2269235379725867</v>
      </c>
      <c r="BJ39" s="69">
        <v>23.678420072432871</v>
      </c>
      <c r="BK39" s="68">
        <v>0.46529680365296805</v>
      </c>
      <c r="BL39" s="68">
        <v>1.050228310502283E-2</v>
      </c>
      <c r="BM39" s="69">
        <v>0.94361498848956993</v>
      </c>
      <c r="BN39" s="68">
        <v>1.249301025163094</v>
      </c>
      <c r="BO39" s="68">
        <v>0.19599254426840637</v>
      </c>
      <c r="BP39" s="69">
        <v>0.63313141149899443</v>
      </c>
      <c r="BQ39" s="68"/>
      <c r="BR39" s="68"/>
      <c r="BS39" s="69"/>
    </row>
    <row r="40" spans="1:71" s="12" customFormat="1" ht="15.75">
      <c r="A40" s="12" t="s">
        <v>213</v>
      </c>
      <c r="B40" s="12" t="s">
        <v>13</v>
      </c>
      <c r="C40" s="28" t="s">
        <v>128</v>
      </c>
      <c r="D40" s="28" t="s">
        <v>130</v>
      </c>
      <c r="E40" s="28" t="s">
        <v>69</v>
      </c>
      <c r="F40" s="3">
        <v>7.6964199999999998</v>
      </c>
      <c r="G40" s="3">
        <v>37.250500000000002</v>
      </c>
      <c r="H40" s="3">
        <v>1792</v>
      </c>
      <c r="I40" s="26"/>
      <c r="J40" s="2" t="s">
        <v>492</v>
      </c>
      <c r="K40" s="26"/>
      <c r="L40" s="3">
        <v>2015</v>
      </c>
      <c r="M40" s="3">
        <v>1</v>
      </c>
      <c r="N40" s="62">
        <v>5.3</v>
      </c>
      <c r="O40" s="59">
        <v>1.882391493033285</v>
      </c>
      <c r="P40" s="59">
        <v>0.18721306108508978</v>
      </c>
      <c r="Q40" s="59">
        <v>0.84755999999999998</v>
      </c>
      <c r="R40" s="63">
        <v>21.599999999999994</v>
      </c>
      <c r="S40" s="63">
        <v>27.200000000000003</v>
      </c>
      <c r="T40" s="63">
        <v>51.2</v>
      </c>
      <c r="U40" s="59">
        <v>6.5136883010509994</v>
      </c>
      <c r="V40" s="59">
        <v>3.1540202957517698</v>
      </c>
      <c r="W40" s="59">
        <v>1.1068938838188302</v>
      </c>
      <c r="X40" s="59">
        <v>8.7615607214553304E-2</v>
      </c>
      <c r="Y40" s="59">
        <v>0.41749999999999993</v>
      </c>
      <c r="Z40" s="64">
        <f t="shared" ref="Z40:Z44" si="29">(U40+V40+W40+X40+Y40)</f>
        <v>11.279718087836153</v>
      </c>
      <c r="AA40" s="63">
        <v>12.975522178065884</v>
      </c>
      <c r="AB40" s="59">
        <v>4.3873085339168476</v>
      </c>
      <c r="AC40" s="59">
        <v>143.2375541471591</v>
      </c>
      <c r="AD40" s="59">
        <v>163.82279852011558</v>
      </c>
      <c r="AE40" s="65">
        <f t="shared" ref="AE40:AE44" si="30">W40*390</f>
        <v>431.68861468934381</v>
      </c>
      <c r="AF40" s="65">
        <f t="shared" ref="AF40:AF44" si="31">U40*400</f>
        <v>2605.4753204203998</v>
      </c>
      <c r="AG40" s="65">
        <f t="shared" ref="AG40:AG44" si="32">V40*240</f>
        <v>756.96487098042473</v>
      </c>
      <c r="AH40" s="10" t="s">
        <v>2</v>
      </c>
      <c r="AI40" s="10"/>
      <c r="AJ40" s="10" t="s">
        <v>316</v>
      </c>
      <c r="AK40" s="10" t="s">
        <v>332</v>
      </c>
      <c r="AL40" s="10">
        <v>160</v>
      </c>
      <c r="AM40" s="79"/>
      <c r="AN40" s="79"/>
      <c r="AO40" s="79"/>
      <c r="AP40" s="79"/>
      <c r="AQ40" s="79"/>
      <c r="AR40" s="10">
        <v>80</v>
      </c>
      <c r="AS40" s="10">
        <v>73</v>
      </c>
      <c r="AT40" s="29">
        <v>15.34</v>
      </c>
      <c r="AU40" s="29">
        <v>28</v>
      </c>
      <c r="AV40" s="29">
        <v>1.36</v>
      </c>
      <c r="AW40" s="29">
        <v>1.06</v>
      </c>
      <c r="AX40" s="29">
        <v>18.5</v>
      </c>
      <c r="AY40" s="30">
        <v>1.38</v>
      </c>
      <c r="AZ40" s="30">
        <v>0.77941176470588236</v>
      </c>
      <c r="BA40" s="30">
        <v>0.93142857142857138</v>
      </c>
      <c r="BB40" s="30">
        <v>11.136324369747898</v>
      </c>
      <c r="BC40" s="31">
        <v>6186.8468720821656</v>
      </c>
      <c r="BD40" s="108">
        <f t="shared" si="4"/>
        <v>6.1868468720821657</v>
      </c>
      <c r="BE40" s="69">
        <v>1.9645974781765279</v>
      </c>
      <c r="BF40" s="69">
        <v>0.14956353055286134</v>
      </c>
      <c r="BG40" s="69">
        <v>1.6271532965530273</v>
      </c>
      <c r="BH40" s="69">
        <v>5.3744283333937597E-2</v>
      </c>
      <c r="BI40" s="69">
        <v>0.11570219751733073</v>
      </c>
      <c r="BJ40" s="69">
        <v>6.0686972762840723</v>
      </c>
      <c r="BK40" s="68">
        <v>0.5267857142857143</v>
      </c>
      <c r="BL40" s="68">
        <v>1.5882936507936506E-2</v>
      </c>
      <c r="BM40" s="69">
        <v>1.4128629373674022</v>
      </c>
      <c r="BN40" s="68">
        <v>1.3230616302186879</v>
      </c>
      <c r="BO40" s="68">
        <v>0.23394632206759444</v>
      </c>
      <c r="BP40" s="69">
        <v>0.72026857896320307</v>
      </c>
      <c r="BQ40" s="68"/>
      <c r="BR40" s="68"/>
      <c r="BS40" s="69"/>
    </row>
    <row r="41" spans="1:71" s="12" customFormat="1" ht="15.75">
      <c r="A41" s="12" t="s">
        <v>213</v>
      </c>
      <c r="B41" s="12" t="s">
        <v>13</v>
      </c>
      <c r="C41" s="28" t="s">
        <v>128</v>
      </c>
      <c r="D41" s="28" t="s">
        <v>130</v>
      </c>
      <c r="E41" s="28" t="s">
        <v>69</v>
      </c>
      <c r="F41" s="3">
        <v>7.6964199999999998</v>
      </c>
      <c r="G41" s="3">
        <v>37.250500000000002</v>
      </c>
      <c r="H41" s="3">
        <v>1792</v>
      </c>
      <c r="I41" s="26"/>
      <c r="J41" s="2" t="s">
        <v>493</v>
      </c>
      <c r="K41" s="26"/>
      <c r="L41" s="3">
        <v>2015</v>
      </c>
      <c r="M41" s="3">
        <v>1</v>
      </c>
      <c r="N41" s="62">
        <v>5.3</v>
      </c>
      <c r="O41" s="59">
        <v>1.882391493033285</v>
      </c>
      <c r="P41" s="59">
        <v>0.18721306108508978</v>
      </c>
      <c r="Q41" s="59">
        <v>0.84755999999999998</v>
      </c>
      <c r="R41" s="63">
        <v>21.599999999999994</v>
      </c>
      <c r="S41" s="63">
        <v>27.200000000000003</v>
      </c>
      <c r="T41" s="63">
        <v>51.2</v>
      </c>
      <c r="U41" s="59">
        <v>6.5136883010509994</v>
      </c>
      <c r="V41" s="59">
        <v>3.1540202957517698</v>
      </c>
      <c r="W41" s="59">
        <v>1.1068938838188302</v>
      </c>
      <c r="X41" s="59">
        <v>8.7615607214553304E-2</v>
      </c>
      <c r="Y41" s="59">
        <v>0.41749999999999993</v>
      </c>
      <c r="Z41" s="64">
        <f t="shared" si="29"/>
        <v>11.279718087836153</v>
      </c>
      <c r="AA41" s="63">
        <v>12.975522178065884</v>
      </c>
      <c r="AB41" s="59">
        <v>4.3873085339168476</v>
      </c>
      <c r="AC41" s="59">
        <v>143.2375541471591</v>
      </c>
      <c r="AD41" s="59">
        <v>163.82279852011558</v>
      </c>
      <c r="AE41" s="65">
        <f t="shared" si="30"/>
        <v>431.68861468934381</v>
      </c>
      <c r="AF41" s="65">
        <f t="shared" si="31"/>
        <v>2605.4753204203998</v>
      </c>
      <c r="AG41" s="65">
        <f t="shared" si="32"/>
        <v>756.96487098042473</v>
      </c>
      <c r="AH41" s="10" t="s">
        <v>3</v>
      </c>
      <c r="AI41" s="10"/>
      <c r="AJ41" s="10" t="s">
        <v>316</v>
      </c>
      <c r="AK41" s="10" t="s">
        <v>332</v>
      </c>
      <c r="AL41" s="10">
        <v>160</v>
      </c>
      <c r="AM41" s="79"/>
      <c r="AN41" s="79"/>
      <c r="AO41" s="79"/>
      <c r="AP41" s="79"/>
      <c r="AQ41" s="79"/>
      <c r="AR41" s="10">
        <v>69</v>
      </c>
      <c r="AS41" s="10">
        <v>71</v>
      </c>
      <c r="AT41" s="29">
        <v>22.08</v>
      </c>
      <c r="AU41" s="29">
        <v>38.46</v>
      </c>
      <c r="AV41" s="29">
        <v>1.66</v>
      </c>
      <c r="AW41" s="29">
        <v>1.32</v>
      </c>
      <c r="AX41" s="29">
        <v>20.9</v>
      </c>
      <c r="AY41" s="30">
        <v>1.74</v>
      </c>
      <c r="AZ41" s="30">
        <v>0.79518072289156638</v>
      </c>
      <c r="BA41" s="30">
        <v>0.90399999999999991</v>
      </c>
      <c r="BB41" s="30">
        <v>15.872061686746987</v>
      </c>
      <c r="BC41" s="31">
        <v>8817.812048192769</v>
      </c>
      <c r="BD41" s="108">
        <f t="shared" si="4"/>
        <v>8.8178120481927689</v>
      </c>
      <c r="BE41" s="69">
        <v>2.0705824284304049</v>
      </c>
      <c r="BF41" s="69">
        <v>0.17073050345508392</v>
      </c>
      <c r="BG41" s="69">
        <v>0.84114726487810643</v>
      </c>
      <c r="BH41" s="69">
        <v>0.16639827186515188</v>
      </c>
      <c r="BI41" s="69">
        <v>1.0962877083606792</v>
      </c>
      <c r="BJ41" s="69">
        <v>26.287607030465885</v>
      </c>
      <c r="BK41" s="68">
        <v>0.49317738791423005</v>
      </c>
      <c r="BL41" s="68">
        <v>2.0487329434697856E-2</v>
      </c>
      <c r="BM41" s="69">
        <v>1.3424115368137874</v>
      </c>
      <c r="BN41" s="68">
        <v>1.4218303145853195</v>
      </c>
      <c r="BO41" s="68">
        <v>0.323069590085796</v>
      </c>
      <c r="BP41" s="69">
        <v>0.70203349813401317</v>
      </c>
      <c r="BQ41" s="68"/>
      <c r="BR41" s="68"/>
      <c r="BS41" s="69"/>
    </row>
    <row r="42" spans="1:71" s="12" customFormat="1" ht="15.75">
      <c r="A42" s="12" t="s">
        <v>213</v>
      </c>
      <c r="B42" s="12" t="s">
        <v>13</v>
      </c>
      <c r="C42" s="28" t="s">
        <v>128</v>
      </c>
      <c r="D42" s="28" t="s">
        <v>130</v>
      </c>
      <c r="E42" s="28" t="s">
        <v>69</v>
      </c>
      <c r="F42" s="3">
        <v>7.6964199999999998</v>
      </c>
      <c r="G42" s="3">
        <v>37.250500000000002</v>
      </c>
      <c r="H42" s="3">
        <v>1792</v>
      </c>
      <c r="I42" s="26"/>
      <c r="J42" s="2" t="s">
        <v>494</v>
      </c>
      <c r="K42" s="26"/>
      <c r="L42" s="3">
        <v>2015</v>
      </c>
      <c r="M42" s="3">
        <v>1</v>
      </c>
      <c r="N42" s="62">
        <v>5.3</v>
      </c>
      <c r="O42" s="59">
        <v>1.882391493033285</v>
      </c>
      <c r="P42" s="59">
        <v>0.18721306108508978</v>
      </c>
      <c r="Q42" s="59">
        <v>0.84755999999999998</v>
      </c>
      <c r="R42" s="63">
        <v>21.599999999999994</v>
      </c>
      <c r="S42" s="63">
        <v>27.200000000000003</v>
      </c>
      <c r="T42" s="63">
        <v>51.2</v>
      </c>
      <c r="U42" s="59">
        <v>6.5136883010509994</v>
      </c>
      <c r="V42" s="59">
        <v>3.1540202957517698</v>
      </c>
      <c r="W42" s="59">
        <v>1.1068938838188302</v>
      </c>
      <c r="X42" s="59">
        <v>8.7615607214553304E-2</v>
      </c>
      <c r="Y42" s="59">
        <v>0.41749999999999993</v>
      </c>
      <c r="Z42" s="64">
        <f t="shared" si="29"/>
        <v>11.279718087836153</v>
      </c>
      <c r="AA42" s="63">
        <v>12.975522178065884</v>
      </c>
      <c r="AB42" s="59">
        <v>4.3873085339168476</v>
      </c>
      <c r="AC42" s="59">
        <v>143.2375541471591</v>
      </c>
      <c r="AD42" s="59">
        <v>163.82279852011558</v>
      </c>
      <c r="AE42" s="65">
        <f t="shared" si="30"/>
        <v>431.68861468934381</v>
      </c>
      <c r="AF42" s="65">
        <f t="shared" si="31"/>
        <v>2605.4753204203998</v>
      </c>
      <c r="AG42" s="65">
        <f t="shared" si="32"/>
        <v>756.96487098042473</v>
      </c>
      <c r="AH42" s="10" t="s">
        <v>4</v>
      </c>
      <c r="AI42" s="10"/>
      <c r="AJ42" s="10" t="s">
        <v>316</v>
      </c>
      <c r="AK42" s="10" t="s">
        <v>332</v>
      </c>
      <c r="AL42" s="10">
        <v>160</v>
      </c>
      <c r="AM42" s="79"/>
      <c r="AN42" s="79"/>
      <c r="AO42" s="79"/>
      <c r="AP42" s="79"/>
      <c r="AQ42" s="79"/>
      <c r="AR42" s="10">
        <v>80</v>
      </c>
      <c r="AS42" s="10">
        <v>84</v>
      </c>
      <c r="AT42" s="29">
        <v>19.82</v>
      </c>
      <c r="AU42" s="29">
        <v>39.08</v>
      </c>
      <c r="AV42" s="29">
        <v>1.42</v>
      </c>
      <c r="AW42" s="29">
        <v>1.1599999999999999</v>
      </c>
      <c r="AX42" s="29">
        <v>18.3</v>
      </c>
      <c r="AY42" s="30">
        <v>0.78</v>
      </c>
      <c r="AZ42" s="30">
        <v>0.81690140845070425</v>
      </c>
      <c r="BA42" s="30">
        <v>0.93371428571428572</v>
      </c>
      <c r="BB42" s="30">
        <v>15.117754849094567</v>
      </c>
      <c r="BC42" s="31">
        <v>8398.7526939414256</v>
      </c>
      <c r="BD42" s="108">
        <f t="shared" si="4"/>
        <v>8.3987526939414252</v>
      </c>
      <c r="BE42" s="69">
        <v>2.0574817518248176</v>
      </c>
      <c r="BF42" s="69">
        <v>0.19671532846715331</v>
      </c>
      <c r="BG42" s="69">
        <v>1.7510649342916313</v>
      </c>
      <c r="BH42" s="69">
        <v>0.15891262052528854</v>
      </c>
      <c r="BI42" s="69">
        <v>1.011651260303756</v>
      </c>
      <c r="BJ42" s="69">
        <v>24.922612172621502</v>
      </c>
      <c r="BK42" s="68">
        <v>0.38826247689463955</v>
      </c>
      <c r="BL42" s="68">
        <v>1.727818853974122E-2</v>
      </c>
      <c r="BM42" s="69">
        <v>1.1657654237250237</v>
      </c>
      <c r="BN42" s="68">
        <v>1.4270935960591133</v>
      </c>
      <c r="BO42" s="68">
        <v>0.31995073891625619</v>
      </c>
      <c r="BP42" s="69">
        <v>0.71804039924140961</v>
      </c>
      <c r="BQ42" s="68"/>
      <c r="BR42" s="68"/>
      <c r="BS42" s="69"/>
    </row>
    <row r="43" spans="1:71" s="12" customFormat="1" ht="15.75">
      <c r="A43" s="12" t="s">
        <v>213</v>
      </c>
      <c r="B43" s="12" t="s">
        <v>13</v>
      </c>
      <c r="C43" s="28" t="s">
        <v>128</v>
      </c>
      <c r="D43" s="28" t="s">
        <v>130</v>
      </c>
      <c r="E43" s="28" t="s">
        <v>69</v>
      </c>
      <c r="F43" s="3">
        <v>7.6964199999999998</v>
      </c>
      <c r="G43" s="3">
        <v>37.250500000000002</v>
      </c>
      <c r="H43" s="3">
        <v>1792</v>
      </c>
      <c r="I43" s="26"/>
      <c r="J43" s="2" t="s">
        <v>495</v>
      </c>
      <c r="K43" s="26"/>
      <c r="L43" s="3">
        <v>2015</v>
      </c>
      <c r="M43" s="3">
        <v>1</v>
      </c>
      <c r="N43" s="62">
        <v>5.3</v>
      </c>
      <c r="O43" s="59">
        <v>1.882391493033285</v>
      </c>
      <c r="P43" s="59">
        <v>0.18721306108508978</v>
      </c>
      <c r="Q43" s="59">
        <v>0.84755999999999998</v>
      </c>
      <c r="R43" s="63">
        <v>21.599999999999994</v>
      </c>
      <c r="S43" s="63">
        <v>27.200000000000003</v>
      </c>
      <c r="T43" s="63">
        <v>51.2</v>
      </c>
      <c r="U43" s="59">
        <v>6.5136883010509994</v>
      </c>
      <c r="V43" s="59">
        <v>3.1540202957517698</v>
      </c>
      <c r="W43" s="59">
        <v>1.1068938838188302</v>
      </c>
      <c r="X43" s="59">
        <v>8.7615607214553304E-2</v>
      </c>
      <c r="Y43" s="59">
        <v>0.41749999999999993</v>
      </c>
      <c r="Z43" s="64">
        <f t="shared" si="29"/>
        <v>11.279718087836153</v>
      </c>
      <c r="AA43" s="63">
        <v>12.975522178065884</v>
      </c>
      <c r="AB43" s="59">
        <v>4.3873085339168476</v>
      </c>
      <c r="AC43" s="59">
        <v>143.2375541471591</v>
      </c>
      <c r="AD43" s="59">
        <v>163.82279852011558</v>
      </c>
      <c r="AE43" s="65">
        <f t="shared" si="30"/>
        <v>431.68861468934381</v>
      </c>
      <c r="AF43" s="65">
        <f t="shared" si="31"/>
        <v>2605.4753204203998</v>
      </c>
      <c r="AG43" s="65">
        <f t="shared" si="32"/>
        <v>756.96487098042473</v>
      </c>
      <c r="AH43" s="10" t="s">
        <v>5</v>
      </c>
      <c r="AI43" s="10"/>
      <c r="AJ43" s="10" t="s">
        <v>316</v>
      </c>
      <c r="AK43" s="10" t="s">
        <v>332</v>
      </c>
      <c r="AL43" s="10">
        <v>160</v>
      </c>
      <c r="AM43" s="79"/>
      <c r="AN43" s="79"/>
      <c r="AO43" s="79"/>
      <c r="AP43" s="79"/>
      <c r="AQ43" s="79"/>
      <c r="AR43" s="10">
        <v>76</v>
      </c>
      <c r="AS43" s="10">
        <v>83</v>
      </c>
      <c r="AT43" s="29">
        <v>20.56</v>
      </c>
      <c r="AU43" s="29">
        <v>39.880000000000003</v>
      </c>
      <c r="AV43" s="29">
        <v>1.44</v>
      </c>
      <c r="AW43" s="29">
        <v>1.1599999999999999</v>
      </c>
      <c r="AX43" s="29">
        <v>18.399999999999999</v>
      </c>
      <c r="AY43" s="30">
        <v>1.1000000000000001</v>
      </c>
      <c r="AZ43" s="30">
        <v>0.80555555555555558</v>
      </c>
      <c r="BA43" s="30">
        <v>0.9325714285714285</v>
      </c>
      <c r="BB43" s="30">
        <v>15.445455238095235</v>
      </c>
      <c r="BC43" s="31">
        <v>8580.8084656084629</v>
      </c>
      <c r="BD43" s="108">
        <f t="shared" si="4"/>
        <v>8.5808084656084631</v>
      </c>
      <c r="BE43" s="69">
        <v>2.2335907335907339</v>
      </c>
      <c r="BF43" s="69">
        <v>0.21973938223938225</v>
      </c>
      <c r="BG43" s="69">
        <v>1.4742552763456127</v>
      </c>
      <c r="BH43" s="69">
        <v>0.16113579193664299</v>
      </c>
      <c r="BI43" s="69">
        <v>0.99888529959607042</v>
      </c>
      <c r="BJ43" s="69">
        <v>19.773374152039484</v>
      </c>
      <c r="BK43" s="68">
        <v>0.4402061855670103</v>
      </c>
      <c r="BL43" s="68">
        <v>2.4873477038425497E-2</v>
      </c>
      <c r="BM43" s="69">
        <v>1.2713269359128754</v>
      </c>
      <c r="BN43" s="68">
        <v>1.6248821866163996</v>
      </c>
      <c r="BO43" s="68">
        <v>0.33237511781338358</v>
      </c>
      <c r="BP43" s="69">
        <v>0.6929033766528242</v>
      </c>
      <c r="BQ43" s="68"/>
      <c r="BR43" s="68"/>
      <c r="BS43" s="69"/>
    </row>
    <row r="44" spans="1:71" s="12" customFormat="1" ht="15.75">
      <c r="A44" s="12" t="s">
        <v>213</v>
      </c>
      <c r="B44" s="12" t="s">
        <v>13</v>
      </c>
      <c r="C44" s="28" t="s">
        <v>128</v>
      </c>
      <c r="D44" s="28" t="s">
        <v>130</v>
      </c>
      <c r="E44" s="28" t="s">
        <v>69</v>
      </c>
      <c r="F44" s="3">
        <v>7.6964199999999998</v>
      </c>
      <c r="G44" s="3">
        <v>37.250500000000002</v>
      </c>
      <c r="H44" s="3">
        <v>1792</v>
      </c>
      <c r="I44" s="26"/>
      <c r="J44" s="2" t="s">
        <v>496</v>
      </c>
      <c r="K44" s="26"/>
      <c r="L44" s="3">
        <v>2015</v>
      </c>
      <c r="M44" s="3">
        <v>1</v>
      </c>
      <c r="N44" s="62">
        <v>5.3</v>
      </c>
      <c r="O44" s="59">
        <v>1.882391493033285</v>
      </c>
      <c r="P44" s="59">
        <v>0.18721306108508978</v>
      </c>
      <c r="Q44" s="59">
        <v>0.84755999999999998</v>
      </c>
      <c r="R44" s="63">
        <v>21.599999999999994</v>
      </c>
      <c r="S44" s="63">
        <v>27.200000000000003</v>
      </c>
      <c r="T44" s="63">
        <v>51.2</v>
      </c>
      <c r="U44" s="59">
        <v>6.5136883010509994</v>
      </c>
      <c r="V44" s="59">
        <v>3.1540202957517698</v>
      </c>
      <c r="W44" s="59">
        <v>1.1068938838188302</v>
      </c>
      <c r="X44" s="59">
        <v>8.7615607214553304E-2</v>
      </c>
      <c r="Y44" s="59">
        <v>0.41749999999999993</v>
      </c>
      <c r="Z44" s="64">
        <f t="shared" si="29"/>
        <v>11.279718087836153</v>
      </c>
      <c r="AA44" s="63">
        <v>12.975522178065884</v>
      </c>
      <c r="AB44" s="59">
        <v>4.3873085339168476</v>
      </c>
      <c r="AC44" s="59">
        <v>143.2375541471591</v>
      </c>
      <c r="AD44" s="59">
        <v>163.82279852011558</v>
      </c>
      <c r="AE44" s="65">
        <f t="shared" si="30"/>
        <v>431.68861468934381</v>
      </c>
      <c r="AF44" s="65">
        <f t="shared" si="31"/>
        <v>2605.4753204203998</v>
      </c>
      <c r="AG44" s="65">
        <f t="shared" si="32"/>
        <v>756.96487098042473</v>
      </c>
      <c r="AH44" s="10" t="s">
        <v>6</v>
      </c>
      <c r="AI44" s="10"/>
      <c r="AJ44" s="10" t="s">
        <v>316</v>
      </c>
      <c r="AK44" s="10" t="s">
        <v>332</v>
      </c>
      <c r="AL44" s="10">
        <v>160</v>
      </c>
      <c r="AM44" s="79"/>
      <c r="AN44" s="79"/>
      <c r="AO44" s="79"/>
      <c r="AP44" s="79"/>
      <c r="AQ44" s="79"/>
      <c r="AR44" s="10">
        <v>73</v>
      </c>
      <c r="AS44" s="10">
        <v>80</v>
      </c>
      <c r="AT44" s="29">
        <v>18.559999999999999</v>
      </c>
      <c r="AU44" s="29">
        <v>34.99</v>
      </c>
      <c r="AV44" s="29">
        <v>1.3</v>
      </c>
      <c r="AW44" s="29">
        <v>1.06</v>
      </c>
      <c r="AX44" s="29">
        <v>19.8</v>
      </c>
      <c r="AY44" s="30">
        <v>1.9</v>
      </c>
      <c r="AZ44" s="30">
        <v>0.81538461538461537</v>
      </c>
      <c r="BA44" s="30">
        <v>0.91657142857142859</v>
      </c>
      <c r="BB44" s="30">
        <v>13.870968967032965</v>
      </c>
      <c r="BC44" s="31">
        <v>7706.0938705738699</v>
      </c>
      <c r="BD44" s="108">
        <f t="shared" si="4"/>
        <v>7.70609387057387</v>
      </c>
      <c r="BE44" s="69">
        <v>2.000968054211036</v>
      </c>
      <c r="BF44" s="69">
        <v>0.19714424007744438</v>
      </c>
      <c r="BG44" s="69">
        <v>1.2379817096700796</v>
      </c>
      <c r="BH44" s="69">
        <v>0.10118694839772933</v>
      </c>
      <c r="BI44" s="69">
        <v>1.0901469833293171</v>
      </c>
      <c r="BJ44" s="69">
        <v>21.304590716861469</v>
      </c>
      <c r="BK44" s="68">
        <v>0.58695652173913038</v>
      </c>
      <c r="BL44" s="68">
        <v>3.1427221172022686E-2</v>
      </c>
      <c r="BM44" s="69">
        <v>1.4037280551092783</v>
      </c>
      <c r="BN44" s="68">
        <v>1.495196926032661</v>
      </c>
      <c r="BO44" s="68">
        <v>0.30019212295869357</v>
      </c>
      <c r="BP44" s="69">
        <v>0.76116150759474177</v>
      </c>
      <c r="BQ44" s="68"/>
      <c r="BR44" s="68"/>
      <c r="BS44" s="69"/>
    </row>
    <row r="45" spans="1:71" s="12" customFormat="1" ht="15.75">
      <c r="A45" s="12" t="s">
        <v>213</v>
      </c>
      <c r="B45" s="12" t="s">
        <v>13</v>
      </c>
      <c r="C45" s="28" t="s">
        <v>128</v>
      </c>
      <c r="D45" s="28" t="s">
        <v>130</v>
      </c>
      <c r="E45" s="28" t="s">
        <v>70</v>
      </c>
      <c r="F45" s="3">
        <v>7.6722999999999999</v>
      </c>
      <c r="G45" s="3">
        <v>37.242669999999997</v>
      </c>
      <c r="H45" s="3">
        <v>1715</v>
      </c>
      <c r="I45" s="26">
        <v>8</v>
      </c>
      <c r="J45" s="2" t="s">
        <v>497</v>
      </c>
      <c r="K45" s="26"/>
      <c r="L45" s="3">
        <v>2015</v>
      </c>
      <c r="M45" s="3">
        <v>1</v>
      </c>
      <c r="N45" s="62">
        <v>5.9</v>
      </c>
      <c r="O45" s="59">
        <v>1.640199486237031</v>
      </c>
      <c r="P45" s="59">
        <v>0.15155557189890709</v>
      </c>
      <c r="Q45" s="59">
        <v>4.5336000000000007</v>
      </c>
      <c r="R45" s="63">
        <v>23.599999999999994</v>
      </c>
      <c r="S45" s="63">
        <v>21.200000000000003</v>
      </c>
      <c r="T45" s="63">
        <v>55.2</v>
      </c>
      <c r="U45" s="59">
        <v>9.7597434722403893</v>
      </c>
      <c r="V45" s="59">
        <v>3.0163434039894348</v>
      </c>
      <c r="W45" s="59">
        <v>0.86271698414881082</v>
      </c>
      <c r="X45" s="59">
        <v>7.7554693773570077E-2</v>
      </c>
      <c r="Y45" s="59">
        <v>0</v>
      </c>
      <c r="Z45" s="64">
        <f t="shared" si="5"/>
        <v>13.716358554152205</v>
      </c>
      <c r="AA45" s="63">
        <v>9.9699442204235798</v>
      </c>
      <c r="AB45" s="59">
        <v>5.848946936542669</v>
      </c>
      <c r="AC45" s="59">
        <v>82.336935851393591</v>
      </c>
      <c r="AD45" s="59">
        <v>207.91667299312192</v>
      </c>
      <c r="AE45" s="65">
        <f t="shared" si="6"/>
        <v>336.45962381803622</v>
      </c>
      <c r="AF45" s="65">
        <f t="shared" si="7"/>
        <v>3903.8973888961559</v>
      </c>
      <c r="AG45" s="65">
        <f t="shared" si="8"/>
        <v>723.92241695746429</v>
      </c>
      <c r="AH45" s="10" t="s">
        <v>1</v>
      </c>
      <c r="AI45" s="10"/>
      <c r="AJ45" s="10" t="s">
        <v>316</v>
      </c>
      <c r="AK45" s="10" t="s">
        <v>332</v>
      </c>
      <c r="AL45" s="10">
        <v>160</v>
      </c>
      <c r="AM45" s="79"/>
      <c r="AN45" s="79"/>
      <c r="AO45" s="79"/>
      <c r="AP45" s="79"/>
      <c r="AQ45" s="79"/>
      <c r="AR45" s="10">
        <v>74</v>
      </c>
      <c r="AS45" s="10">
        <v>72</v>
      </c>
      <c r="AT45" s="29">
        <v>6.64</v>
      </c>
      <c r="AU45" s="29">
        <v>11.36</v>
      </c>
      <c r="AV45" s="29">
        <v>0.68</v>
      </c>
      <c r="AW45" s="29">
        <v>0.56000000000000005</v>
      </c>
      <c r="AX45" s="29">
        <v>16.3</v>
      </c>
      <c r="AY45" s="30">
        <v>0.74</v>
      </c>
      <c r="AZ45" s="30">
        <v>0.82352941176470595</v>
      </c>
      <c r="BA45" s="30">
        <v>0.95657142857142863</v>
      </c>
      <c r="BB45" s="30">
        <v>5.230757647058824</v>
      </c>
      <c r="BC45" s="31">
        <v>2905.9764705882353</v>
      </c>
      <c r="BD45" s="108">
        <f t="shared" si="4"/>
        <v>2.9059764705882354</v>
      </c>
      <c r="BE45" s="69">
        <v>1.066402378592666</v>
      </c>
      <c r="BF45" s="69">
        <v>0.1808721506442022</v>
      </c>
      <c r="BG45" s="69">
        <v>1.2395082786961604</v>
      </c>
      <c r="BH45" s="69">
        <v>9.7947457874557206E-2</v>
      </c>
      <c r="BI45" s="69">
        <v>0.79131640526189173</v>
      </c>
      <c r="BJ45" s="69">
        <v>12.455445219405359</v>
      </c>
      <c r="BK45" s="68">
        <v>0.2935041171088747</v>
      </c>
      <c r="BL45" s="68">
        <v>3.277676120768528E-2</v>
      </c>
      <c r="BM45" s="69">
        <v>1.1997323350822142</v>
      </c>
      <c r="BN45" s="68">
        <v>1.0228971962616824</v>
      </c>
      <c r="BO45" s="68">
        <v>0.33873831775700936</v>
      </c>
      <c r="BP45" s="69">
        <v>0.81658931838105842</v>
      </c>
      <c r="BQ45" s="68"/>
      <c r="BR45" s="68"/>
      <c r="BS45" s="69"/>
    </row>
    <row r="46" spans="1:71" s="12" customFormat="1" ht="15.75">
      <c r="A46" s="12" t="s">
        <v>213</v>
      </c>
      <c r="B46" s="12" t="s">
        <v>13</v>
      </c>
      <c r="C46" s="28" t="s">
        <v>128</v>
      </c>
      <c r="D46" s="28" t="s">
        <v>130</v>
      </c>
      <c r="E46" s="28" t="s">
        <v>70</v>
      </c>
      <c r="F46" s="3">
        <v>7.6722999999999999</v>
      </c>
      <c r="G46" s="3">
        <v>37.242669999999997</v>
      </c>
      <c r="H46" s="3">
        <v>1715</v>
      </c>
      <c r="I46" s="26"/>
      <c r="J46" s="2" t="s">
        <v>498</v>
      </c>
      <c r="K46" s="26"/>
      <c r="L46" s="3">
        <v>2015</v>
      </c>
      <c r="M46" s="3">
        <v>1</v>
      </c>
      <c r="N46" s="62">
        <v>5.9</v>
      </c>
      <c r="O46" s="59">
        <v>1.640199486237031</v>
      </c>
      <c r="P46" s="59">
        <v>0.15155557189890709</v>
      </c>
      <c r="Q46" s="59">
        <v>4.5336000000000007</v>
      </c>
      <c r="R46" s="63">
        <v>23.599999999999994</v>
      </c>
      <c r="S46" s="63">
        <v>21.200000000000003</v>
      </c>
      <c r="T46" s="63">
        <v>55.2</v>
      </c>
      <c r="U46" s="59">
        <v>9.7597434722403893</v>
      </c>
      <c r="V46" s="59">
        <v>3.0163434039894348</v>
      </c>
      <c r="W46" s="59">
        <v>0.86271698414881082</v>
      </c>
      <c r="X46" s="59">
        <v>7.7554693773570077E-2</v>
      </c>
      <c r="Y46" s="59">
        <v>0</v>
      </c>
      <c r="Z46" s="64">
        <f t="shared" ref="Z46:Z50" si="33">(U46+V46+W46+X46+Y46)</f>
        <v>13.716358554152205</v>
      </c>
      <c r="AA46" s="63">
        <v>9.9699442204235798</v>
      </c>
      <c r="AB46" s="59">
        <v>5.848946936542669</v>
      </c>
      <c r="AC46" s="59">
        <v>82.336935851393591</v>
      </c>
      <c r="AD46" s="59">
        <v>207.91667299312192</v>
      </c>
      <c r="AE46" s="65">
        <f t="shared" ref="AE46:AE50" si="34">W46*390</f>
        <v>336.45962381803622</v>
      </c>
      <c r="AF46" s="65">
        <f t="shared" ref="AF46:AF50" si="35">U46*400</f>
        <v>3903.8973888961559</v>
      </c>
      <c r="AG46" s="65">
        <f t="shared" ref="AG46:AG50" si="36">V46*240</f>
        <v>723.92241695746429</v>
      </c>
      <c r="AH46" s="10" t="s">
        <v>2</v>
      </c>
      <c r="AI46" s="10"/>
      <c r="AJ46" s="10" t="s">
        <v>316</v>
      </c>
      <c r="AK46" s="10" t="s">
        <v>332</v>
      </c>
      <c r="AL46" s="10">
        <v>160</v>
      </c>
      <c r="AM46" s="79"/>
      <c r="AN46" s="79"/>
      <c r="AO46" s="79"/>
      <c r="AP46" s="79"/>
      <c r="AQ46" s="79"/>
      <c r="AR46" s="10">
        <v>76</v>
      </c>
      <c r="AS46" s="10">
        <v>95</v>
      </c>
      <c r="AT46" s="29">
        <v>5.67</v>
      </c>
      <c r="AU46" s="29">
        <v>14.36</v>
      </c>
      <c r="AV46" s="29">
        <v>0.52</v>
      </c>
      <c r="AW46" s="29">
        <v>0.4</v>
      </c>
      <c r="AX46" s="29">
        <v>19.899999999999999</v>
      </c>
      <c r="AY46" s="30">
        <v>0.62</v>
      </c>
      <c r="AZ46" s="30">
        <v>0.76923076923076927</v>
      </c>
      <c r="BA46" s="30">
        <v>0.91542857142857137</v>
      </c>
      <c r="BB46" s="30">
        <v>3.9926769230769232</v>
      </c>
      <c r="BC46" s="31">
        <v>2218.1538461538462</v>
      </c>
      <c r="BD46" s="108">
        <f t="shared" si="4"/>
        <v>2.2181538461538461</v>
      </c>
      <c r="BE46" s="69">
        <v>0.99761450381679384</v>
      </c>
      <c r="BF46" s="69">
        <v>0.15562977099236641</v>
      </c>
      <c r="BG46" s="69">
        <v>0.82903861903053289</v>
      </c>
      <c r="BH46" s="69">
        <v>8.1314513337670438E-2</v>
      </c>
      <c r="BI46" s="69">
        <v>1.0228309662553314</v>
      </c>
      <c r="BJ46" s="69">
        <v>13.666751513489384</v>
      </c>
      <c r="BK46" s="68">
        <v>0.38444022770398478</v>
      </c>
      <c r="BL46" s="68">
        <v>2.1114800759013286E-2</v>
      </c>
      <c r="BM46" s="69">
        <v>0.85941285893378994</v>
      </c>
      <c r="BN46" s="68">
        <v>0.95833333333333337</v>
      </c>
      <c r="BO46" s="68">
        <v>0.35158730158730156</v>
      </c>
      <c r="BP46" s="69">
        <v>0.68556930741995692</v>
      </c>
      <c r="BQ46" s="68"/>
      <c r="BR46" s="68"/>
      <c r="BS46" s="69"/>
    </row>
    <row r="47" spans="1:71" s="12" customFormat="1" ht="15.75">
      <c r="A47" s="12" t="s">
        <v>213</v>
      </c>
      <c r="B47" s="12" t="s">
        <v>13</v>
      </c>
      <c r="C47" s="28" t="s">
        <v>128</v>
      </c>
      <c r="D47" s="28" t="s">
        <v>130</v>
      </c>
      <c r="E47" s="28" t="s">
        <v>70</v>
      </c>
      <c r="F47" s="3">
        <v>7.6722999999999999</v>
      </c>
      <c r="G47" s="3">
        <v>37.242669999999997</v>
      </c>
      <c r="H47" s="3">
        <v>1715</v>
      </c>
      <c r="I47" s="26"/>
      <c r="J47" s="2" t="s">
        <v>499</v>
      </c>
      <c r="K47" s="26"/>
      <c r="L47" s="3">
        <v>2015</v>
      </c>
      <c r="M47" s="3">
        <v>1</v>
      </c>
      <c r="N47" s="62">
        <v>5.9</v>
      </c>
      <c r="O47" s="59">
        <v>1.640199486237031</v>
      </c>
      <c r="P47" s="59">
        <v>0.15155557189890709</v>
      </c>
      <c r="Q47" s="59">
        <v>4.5336000000000007</v>
      </c>
      <c r="R47" s="63">
        <v>23.599999999999994</v>
      </c>
      <c r="S47" s="63">
        <v>21.200000000000003</v>
      </c>
      <c r="T47" s="63">
        <v>55.2</v>
      </c>
      <c r="U47" s="59">
        <v>9.7597434722403893</v>
      </c>
      <c r="V47" s="59">
        <v>3.0163434039894348</v>
      </c>
      <c r="W47" s="59">
        <v>0.86271698414881082</v>
      </c>
      <c r="X47" s="59">
        <v>7.7554693773570077E-2</v>
      </c>
      <c r="Y47" s="59">
        <v>0</v>
      </c>
      <c r="Z47" s="64">
        <f t="shared" si="33"/>
        <v>13.716358554152205</v>
      </c>
      <c r="AA47" s="63">
        <v>9.9699442204235798</v>
      </c>
      <c r="AB47" s="59">
        <v>5.848946936542669</v>
      </c>
      <c r="AC47" s="59">
        <v>82.336935851393591</v>
      </c>
      <c r="AD47" s="59">
        <v>207.91667299312192</v>
      </c>
      <c r="AE47" s="65">
        <f t="shared" si="34"/>
        <v>336.45962381803622</v>
      </c>
      <c r="AF47" s="65">
        <f t="shared" si="35"/>
        <v>3903.8973888961559</v>
      </c>
      <c r="AG47" s="65">
        <f t="shared" si="36"/>
        <v>723.92241695746429</v>
      </c>
      <c r="AH47" s="10" t="s">
        <v>3</v>
      </c>
      <c r="AI47" s="10"/>
      <c r="AJ47" s="10" t="s">
        <v>316</v>
      </c>
      <c r="AK47" s="10" t="s">
        <v>332</v>
      </c>
      <c r="AL47" s="10">
        <v>160</v>
      </c>
      <c r="AM47" s="79"/>
      <c r="AN47" s="79"/>
      <c r="AO47" s="79"/>
      <c r="AP47" s="79"/>
      <c r="AQ47" s="79"/>
      <c r="AR47" s="10">
        <v>60</v>
      </c>
      <c r="AS47" s="10">
        <v>61</v>
      </c>
      <c r="AT47" s="29">
        <v>12.33</v>
      </c>
      <c r="AU47" s="29">
        <v>11.58</v>
      </c>
      <c r="AV47" s="29">
        <v>1.1599999999999999</v>
      </c>
      <c r="AW47" s="29">
        <v>0.94</v>
      </c>
      <c r="AX47" s="29">
        <v>19.100000000000001</v>
      </c>
      <c r="AY47" s="30">
        <v>0.54</v>
      </c>
      <c r="AZ47" s="30">
        <v>0.81034482758620696</v>
      </c>
      <c r="BA47" s="30">
        <v>0.9245714285714286</v>
      </c>
      <c r="BB47" s="30">
        <v>9.2379032512315291</v>
      </c>
      <c r="BC47" s="31">
        <v>5132.1684729064045</v>
      </c>
      <c r="BD47" s="108">
        <f t="shared" si="4"/>
        <v>5.1321684729064048</v>
      </c>
      <c r="BE47" s="69">
        <v>2.001469147894221</v>
      </c>
      <c r="BF47" s="69">
        <v>0.17957884427032322</v>
      </c>
      <c r="BG47" s="69">
        <v>1.05744682148039</v>
      </c>
      <c r="BH47" s="69">
        <v>3.5944069317283341E-2</v>
      </c>
      <c r="BI47" s="69">
        <v>0.31604246906146055</v>
      </c>
      <c r="BJ47" s="69">
        <v>6.0484006298750952</v>
      </c>
      <c r="BK47" s="68">
        <v>0.38580074487895727</v>
      </c>
      <c r="BL47" s="68">
        <v>2.9702048417132223E-2</v>
      </c>
      <c r="BM47" s="69">
        <v>1.159267215647743</v>
      </c>
      <c r="BN47" s="68">
        <v>1.1717123935666982</v>
      </c>
      <c r="BO47" s="68">
        <v>0.26319772942289499</v>
      </c>
      <c r="BP47" s="69">
        <v>0.63187194976933658</v>
      </c>
      <c r="BQ47" s="68"/>
      <c r="BR47" s="68"/>
      <c r="BS47" s="69"/>
    </row>
    <row r="48" spans="1:71" s="12" customFormat="1" ht="15.75">
      <c r="A48" s="12" t="s">
        <v>213</v>
      </c>
      <c r="B48" s="12" t="s">
        <v>13</v>
      </c>
      <c r="C48" s="28" t="s">
        <v>128</v>
      </c>
      <c r="D48" s="28" t="s">
        <v>130</v>
      </c>
      <c r="E48" s="28" t="s">
        <v>70</v>
      </c>
      <c r="F48" s="3">
        <v>7.6722999999999999</v>
      </c>
      <c r="G48" s="3">
        <v>37.242669999999997</v>
      </c>
      <c r="H48" s="3">
        <v>1715</v>
      </c>
      <c r="I48" s="26"/>
      <c r="J48" s="2" t="s">
        <v>500</v>
      </c>
      <c r="K48" s="26"/>
      <c r="L48" s="3">
        <v>2015</v>
      </c>
      <c r="M48" s="3">
        <v>1</v>
      </c>
      <c r="N48" s="62">
        <v>5.9</v>
      </c>
      <c r="O48" s="59">
        <v>1.640199486237031</v>
      </c>
      <c r="P48" s="59">
        <v>0.15155557189890709</v>
      </c>
      <c r="Q48" s="59">
        <v>4.5336000000000007</v>
      </c>
      <c r="R48" s="63">
        <v>23.599999999999994</v>
      </c>
      <c r="S48" s="63">
        <v>21.200000000000003</v>
      </c>
      <c r="T48" s="63">
        <v>55.2</v>
      </c>
      <c r="U48" s="59">
        <v>9.7597434722403893</v>
      </c>
      <c r="V48" s="59">
        <v>3.0163434039894348</v>
      </c>
      <c r="W48" s="59">
        <v>0.86271698414881082</v>
      </c>
      <c r="X48" s="59">
        <v>7.7554693773570077E-2</v>
      </c>
      <c r="Y48" s="59">
        <v>0</v>
      </c>
      <c r="Z48" s="64">
        <f t="shared" si="33"/>
        <v>13.716358554152205</v>
      </c>
      <c r="AA48" s="63">
        <v>9.9699442204235798</v>
      </c>
      <c r="AB48" s="59">
        <v>5.848946936542669</v>
      </c>
      <c r="AC48" s="59">
        <v>82.336935851393591</v>
      </c>
      <c r="AD48" s="59">
        <v>207.91667299312192</v>
      </c>
      <c r="AE48" s="65">
        <f t="shared" si="34"/>
        <v>336.45962381803622</v>
      </c>
      <c r="AF48" s="65">
        <f t="shared" si="35"/>
        <v>3903.8973888961559</v>
      </c>
      <c r="AG48" s="65">
        <f t="shared" si="36"/>
        <v>723.92241695746429</v>
      </c>
      <c r="AH48" s="10" t="s">
        <v>4</v>
      </c>
      <c r="AI48" s="10"/>
      <c r="AJ48" s="10" t="s">
        <v>316</v>
      </c>
      <c r="AK48" s="10" t="s">
        <v>332</v>
      </c>
      <c r="AL48" s="10">
        <v>160</v>
      </c>
      <c r="AM48" s="79"/>
      <c r="AN48" s="79"/>
      <c r="AO48" s="79"/>
      <c r="AP48" s="79"/>
      <c r="AQ48" s="79"/>
      <c r="AR48" s="10">
        <v>62</v>
      </c>
      <c r="AS48" s="10">
        <v>88</v>
      </c>
      <c r="AT48" s="29">
        <v>15.14</v>
      </c>
      <c r="AU48" s="29">
        <v>16.34</v>
      </c>
      <c r="AV48" s="29">
        <v>1.32</v>
      </c>
      <c r="AW48" s="29">
        <v>1.08</v>
      </c>
      <c r="AX48" s="29">
        <v>17</v>
      </c>
      <c r="AY48" s="30">
        <v>0.62</v>
      </c>
      <c r="AZ48" s="30">
        <v>0.81818181818181823</v>
      </c>
      <c r="BA48" s="30">
        <v>0.94857142857142862</v>
      </c>
      <c r="BB48" s="30">
        <v>11.750212987012988</v>
      </c>
      <c r="BC48" s="31">
        <v>6527.8961038961043</v>
      </c>
      <c r="BD48" s="108">
        <f t="shared" si="4"/>
        <v>6.5278961038961043</v>
      </c>
      <c r="BE48" s="69">
        <v>1.6721629485935985</v>
      </c>
      <c r="BF48" s="69">
        <v>0.16813773035887489</v>
      </c>
      <c r="BG48" s="69">
        <v>0.98244120222198783</v>
      </c>
      <c r="BH48" s="69">
        <v>5.9153356852941909E-2</v>
      </c>
      <c r="BI48" s="69">
        <v>0.66040578577816433</v>
      </c>
      <c r="BJ48" s="69">
        <v>13.779153436919147</v>
      </c>
      <c r="BK48" s="68">
        <v>0.40009337068160594</v>
      </c>
      <c r="BL48" s="68">
        <v>3.5508870214752568E-2</v>
      </c>
      <c r="BM48" s="69">
        <v>1.1275605785939264</v>
      </c>
      <c r="BN48" s="68">
        <v>1.1579466929911155</v>
      </c>
      <c r="BO48" s="68">
        <v>0.2593780848963475</v>
      </c>
      <c r="BP48" s="69">
        <v>0.61466806783208749</v>
      </c>
      <c r="BQ48" s="68"/>
      <c r="BR48" s="68"/>
      <c r="BS48" s="69"/>
    </row>
    <row r="49" spans="1:71" s="12" customFormat="1" ht="15.75">
      <c r="A49" s="12" t="s">
        <v>213</v>
      </c>
      <c r="B49" s="12" t="s">
        <v>13</v>
      </c>
      <c r="C49" s="28" t="s">
        <v>128</v>
      </c>
      <c r="D49" s="28" t="s">
        <v>130</v>
      </c>
      <c r="E49" s="28" t="s">
        <v>70</v>
      </c>
      <c r="F49" s="3">
        <v>7.6722999999999999</v>
      </c>
      <c r="G49" s="3">
        <v>37.242669999999997</v>
      </c>
      <c r="H49" s="3">
        <v>1715</v>
      </c>
      <c r="I49" s="26"/>
      <c r="J49" s="2" t="s">
        <v>501</v>
      </c>
      <c r="K49" s="26"/>
      <c r="L49" s="3">
        <v>2015</v>
      </c>
      <c r="M49" s="3">
        <v>1</v>
      </c>
      <c r="N49" s="62">
        <v>5.9</v>
      </c>
      <c r="O49" s="59">
        <v>1.640199486237031</v>
      </c>
      <c r="P49" s="59">
        <v>0.15155557189890709</v>
      </c>
      <c r="Q49" s="59">
        <v>4.5336000000000007</v>
      </c>
      <c r="R49" s="63">
        <v>23.599999999999994</v>
      </c>
      <c r="S49" s="63">
        <v>21.200000000000003</v>
      </c>
      <c r="T49" s="63">
        <v>55.2</v>
      </c>
      <c r="U49" s="59">
        <v>9.7597434722403893</v>
      </c>
      <c r="V49" s="59">
        <v>3.0163434039894348</v>
      </c>
      <c r="W49" s="59">
        <v>0.86271698414881082</v>
      </c>
      <c r="X49" s="59">
        <v>7.7554693773570077E-2</v>
      </c>
      <c r="Y49" s="59">
        <v>0</v>
      </c>
      <c r="Z49" s="64">
        <f t="shared" si="33"/>
        <v>13.716358554152205</v>
      </c>
      <c r="AA49" s="63">
        <v>9.9699442204235798</v>
      </c>
      <c r="AB49" s="59">
        <v>5.848946936542669</v>
      </c>
      <c r="AC49" s="59">
        <v>82.336935851393591</v>
      </c>
      <c r="AD49" s="59">
        <v>207.91667299312192</v>
      </c>
      <c r="AE49" s="65">
        <f t="shared" si="34"/>
        <v>336.45962381803622</v>
      </c>
      <c r="AF49" s="65">
        <f t="shared" si="35"/>
        <v>3903.8973888961559</v>
      </c>
      <c r="AG49" s="65">
        <f t="shared" si="36"/>
        <v>723.92241695746429</v>
      </c>
      <c r="AH49" s="10" t="s">
        <v>5</v>
      </c>
      <c r="AI49" s="10"/>
      <c r="AJ49" s="10" t="s">
        <v>316</v>
      </c>
      <c r="AK49" s="10" t="s">
        <v>332</v>
      </c>
      <c r="AL49" s="10">
        <v>160</v>
      </c>
      <c r="AM49" s="79"/>
      <c r="AN49" s="79"/>
      <c r="AO49" s="79"/>
      <c r="AP49" s="79"/>
      <c r="AQ49" s="79"/>
      <c r="AR49" s="10">
        <v>75</v>
      </c>
      <c r="AS49" s="10">
        <v>78</v>
      </c>
      <c r="AT49" s="29">
        <v>15.52</v>
      </c>
      <c r="AU49" s="29">
        <v>18.059999999999999</v>
      </c>
      <c r="AV49" s="29">
        <v>1.1000000000000001</v>
      </c>
      <c r="AW49" s="29">
        <v>0.9</v>
      </c>
      <c r="AX49" s="29">
        <v>20.399999999999999</v>
      </c>
      <c r="AY49" s="30">
        <v>0.54</v>
      </c>
      <c r="AZ49" s="30">
        <v>0.81818181818181812</v>
      </c>
      <c r="BA49" s="30">
        <v>0.9097142857142857</v>
      </c>
      <c r="BB49" s="30">
        <v>11.551717402597401</v>
      </c>
      <c r="BC49" s="31">
        <v>6417.6207792207779</v>
      </c>
      <c r="BD49" s="108">
        <f t="shared" si="4"/>
        <v>6.417620779220778</v>
      </c>
      <c r="BE49" s="69">
        <v>1.4345124282982793</v>
      </c>
      <c r="BF49" s="69">
        <v>0.15066921606118547</v>
      </c>
      <c r="BG49" s="69">
        <v>1.5068141651444049</v>
      </c>
      <c r="BH49" s="69">
        <v>5.029457626349635E-2</v>
      </c>
      <c r="BI49" s="69">
        <v>0.43560551496197725</v>
      </c>
      <c r="BJ49" s="69">
        <v>6.0862031338118152</v>
      </c>
      <c r="BK49" s="68">
        <v>0.38218984962406016</v>
      </c>
      <c r="BL49" s="68">
        <v>2.234962406015038E-2</v>
      </c>
      <c r="BM49" s="69">
        <v>0.55237172794109723</v>
      </c>
      <c r="BN49" s="68">
        <v>1.1873226111636708</v>
      </c>
      <c r="BO49" s="68">
        <v>0.25444654683065276</v>
      </c>
      <c r="BP49" s="69">
        <v>0.6867989056197934</v>
      </c>
      <c r="BQ49" s="68"/>
      <c r="BR49" s="68"/>
      <c r="BS49" s="69"/>
    </row>
    <row r="50" spans="1:71" s="12" customFormat="1" ht="15.75">
      <c r="A50" s="12" t="s">
        <v>213</v>
      </c>
      <c r="B50" s="12" t="s">
        <v>13</v>
      </c>
      <c r="C50" s="28" t="s">
        <v>128</v>
      </c>
      <c r="D50" s="28" t="s">
        <v>130</v>
      </c>
      <c r="E50" s="28" t="s">
        <v>70</v>
      </c>
      <c r="F50" s="3">
        <v>7.6722999999999999</v>
      </c>
      <c r="G50" s="3">
        <v>37.242669999999997</v>
      </c>
      <c r="H50" s="3">
        <v>1715</v>
      </c>
      <c r="I50" s="26"/>
      <c r="J50" s="2" t="s">
        <v>502</v>
      </c>
      <c r="K50" s="26"/>
      <c r="L50" s="3">
        <v>2015</v>
      </c>
      <c r="M50" s="3">
        <v>1</v>
      </c>
      <c r="N50" s="62">
        <v>5.9</v>
      </c>
      <c r="O50" s="59">
        <v>1.640199486237031</v>
      </c>
      <c r="P50" s="59">
        <v>0.15155557189890709</v>
      </c>
      <c r="Q50" s="59">
        <v>4.5336000000000007</v>
      </c>
      <c r="R50" s="63">
        <v>23.599999999999994</v>
      </c>
      <c r="S50" s="63">
        <v>21.200000000000003</v>
      </c>
      <c r="T50" s="63">
        <v>55.2</v>
      </c>
      <c r="U50" s="59">
        <v>9.7597434722403893</v>
      </c>
      <c r="V50" s="59">
        <v>3.0163434039894348</v>
      </c>
      <c r="W50" s="59">
        <v>0.86271698414881082</v>
      </c>
      <c r="X50" s="59">
        <v>7.7554693773570077E-2</v>
      </c>
      <c r="Y50" s="59">
        <v>0</v>
      </c>
      <c r="Z50" s="64">
        <f t="shared" si="33"/>
        <v>13.716358554152205</v>
      </c>
      <c r="AA50" s="63">
        <v>9.9699442204235798</v>
      </c>
      <c r="AB50" s="59">
        <v>5.848946936542669</v>
      </c>
      <c r="AC50" s="59">
        <v>82.336935851393591</v>
      </c>
      <c r="AD50" s="59">
        <v>207.91667299312192</v>
      </c>
      <c r="AE50" s="65">
        <f t="shared" si="34"/>
        <v>336.45962381803622</v>
      </c>
      <c r="AF50" s="65">
        <f t="shared" si="35"/>
        <v>3903.8973888961559</v>
      </c>
      <c r="AG50" s="65">
        <f t="shared" si="36"/>
        <v>723.92241695746429</v>
      </c>
      <c r="AH50" s="10" t="s">
        <v>6</v>
      </c>
      <c r="AI50" s="10"/>
      <c r="AJ50" s="10" t="s">
        <v>316</v>
      </c>
      <c r="AK50" s="10" t="s">
        <v>332</v>
      </c>
      <c r="AL50" s="10">
        <v>160</v>
      </c>
      <c r="AM50" s="79"/>
      <c r="AN50" s="79"/>
      <c r="AO50" s="79"/>
      <c r="AP50" s="79"/>
      <c r="AQ50" s="79"/>
      <c r="AR50" s="10">
        <v>65</v>
      </c>
      <c r="AS50" s="10">
        <v>64</v>
      </c>
      <c r="AT50" s="29">
        <v>13.25</v>
      </c>
      <c r="AU50" s="29">
        <v>15.05</v>
      </c>
      <c r="AV50" s="29">
        <v>1.24</v>
      </c>
      <c r="AW50" s="29">
        <v>0.96</v>
      </c>
      <c r="AX50" s="29">
        <v>18.8</v>
      </c>
      <c r="AY50" s="30">
        <v>1</v>
      </c>
      <c r="AZ50" s="30">
        <v>0.77419354838709675</v>
      </c>
      <c r="BA50" s="30">
        <v>0.92800000000000005</v>
      </c>
      <c r="BB50" s="30">
        <v>9.5194838709677434</v>
      </c>
      <c r="BC50" s="31">
        <v>5288.6021505376357</v>
      </c>
      <c r="BD50" s="108">
        <f t="shared" si="4"/>
        <v>5.2886021505376357</v>
      </c>
      <c r="BE50" s="69">
        <v>1.7176640926640929</v>
      </c>
      <c r="BF50" s="69">
        <v>0.17427606177606181</v>
      </c>
      <c r="BG50" s="69">
        <v>1.2189827084420752</v>
      </c>
      <c r="BH50" s="69">
        <v>0.10166182658078826</v>
      </c>
      <c r="BI50" s="69">
        <v>1.141882374207444</v>
      </c>
      <c r="BJ50" s="69">
        <v>15.703054361584242</v>
      </c>
      <c r="BK50" s="68">
        <v>0.29014778325123153</v>
      </c>
      <c r="BL50" s="68">
        <v>3.4556650246305422E-2</v>
      </c>
      <c r="BM50" s="69">
        <v>1.1279192778460536</v>
      </c>
      <c r="BN50" s="68">
        <v>1.1172413793103448</v>
      </c>
      <c r="BO50" s="68">
        <v>0.30463054187192118</v>
      </c>
      <c r="BP50" s="69">
        <v>0.65549798599377773</v>
      </c>
      <c r="BQ50" s="68"/>
      <c r="BR50" s="68"/>
      <c r="BS50" s="69"/>
    </row>
    <row r="51" spans="1:71" s="12" customFormat="1" ht="15.75">
      <c r="A51" s="12" t="s">
        <v>213</v>
      </c>
      <c r="B51" s="12" t="s">
        <v>13</v>
      </c>
      <c r="C51" s="28" t="s">
        <v>128</v>
      </c>
      <c r="D51" s="28" t="s">
        <v>137</v>
      </c>
      <c r="E51" s="28" t="s">
        <v>71</v>
      </c>
      <c r="F51" s="3">
        <v>7.6550799999999999</v>
      </c>
      <c r="G51" s="3">
        <v>37.247660000000003</v>
      </c>
      <c r="H51" s="3">
        <v>1759</v>
      </c>
      <c r="I51" s="26">
        <v>9</v>
      </c>
      <c r="J51" s="2" t="s">
        <v>503</v>
      </c>
      <c r="K51" s="26"/>
      <c r="L51" s="3">
        <v>2015</v>
      </c>
      <c r="M51" s="3">
        <v>1</v>
      </c>
      <c r="N51" s="62">
        <v>5</v>
      </c>
      <c r="O51" s="59">
        <v>1.8164249173019535</v>
      </c>
      <c r="P51" s="59">
        <v>0.17112037657874324</v>
      </c>
      <c r="Q51" s="59">
        <v>0.84755999999999998</v>
      </c>
      <c r="R51" s="63">
        <v>29.599999999999994</v>
      </c>
      <c r="S51" s="63">
        <v>31.200000000000003</v>
      </c>
      <c r="T51" s="63">
        <v>39.200000000000003</v>
      </c>
      <c r="U51" s="59">
        <v>7.026223328080901</v>
      </c>
      <c r="V51" s="59">
        <v>3.2069729464295911</v>
      </c>
      <c r="W51" s="59">
        <v>1.1068938838188302</v>
      </c>
      <c r="X51" s="59">
        <v>8.6223249693622217E-2</v>
      </c>
      <c r="Y51" s="59">
        <v>0.41749999999999993</v>
      </c>
      <c r="Z51" s="64">
        <f t="shared" si="5"/>
        <v>11.843813408022946</v>
      </c>
      <c r="AA51" s="63">
        <v>17.984818774136393</v>
      </c>
      <c r="AB51" s="59">
        <v>2.9256701312910272</v>
      </c>
      <c r="AC51" s="59">
        <v>134.06577428333901</v>
      </c>
      <c r="AD51" s="59">
        <v>176.42104836954599</v>
      </c>
      <c r="AE51" s="65">
        <f t="shared" si="6"/>
        <v>431.68861468934381</v>
      </c>
      <c r="AF51" s="65">
        <f t="shared" si="7"/>
        <v>2810.4893312323602</v>
      </c>
      <c r="AG51" s="65">
        <f t="shared" si="8"/>
        <v>769.67350714310192</v>
      </c>
      <c r="AH51" s="10" t="s">
        <v>1</v>
      </c>
      <c r="AI51" s="10"/>
      <c r="AJ51" s="10" t="s">
        <v>316</v>
      </c>
      <c r="AK51" s="10" t="s">
        <v>332</v>
      </c>
      <c r="AL51" s="10">
        <v>160</v>
      </c>
      <c r="AM51" s="79"/>
      <c r="AN51" s="79"/>
      <c r="AO51" s="79"/>
      <c r="AP51" s="79"/>
      <c r="AQ51" s="79"/>
      <c r="AR51" s="10">
        <v>55</v>
      </c>
      <c r="AS51" s="10">
        <v>37</v>
      </c>
      <c r="AT51" s="29">
        <v>5.3</v>
      </c>
      <c r="AU51" s="29">
        <v>11.84</v>
      </c>
      <c r="AV51" s="29">
        <v>0.68</v>
      </c>
      <c r="AW51" s="29">
        <v>0.48</v>
      </c>
      <c r="AX51" s="29">
        <v>17.399999999999999</v>
      </c>
      <c r="AY51" s="30">
        <v>0.52</v>
      </c>
      <c r="AZ51" s="30">
        <v>0.70588235294117641</v>
      </c>
      <c r="BA51" s="30">
        <v>0.94399999999999995</v>
      </c>
      <c r="BB51" s="30">
        <v>3.5316705882352935</v>
      </c>
      <c r="BC51" s="31">
        <v>1962.0392156862742</v>
      </c>
      <c r="BD51" s="108">
        <f t="shared" si="4"/>
        <v>1.9620392156862743</v>
      </c>
      <c r="BE51" s="69">
        <v>1.1912784935579781</v>
      </c>
      <c r="BF51" s="69">
        <v>0.15683845391476711</v>
      </c>
      <c r="BG51" s="69">
        <v>1.3743482057512484</v>
      </c>
      <c r="BH51" s="69">
        <v>0.12276406101619586</v>
      </c>
      <c r="BI51" s="69">
        <v>0.93034691912577339</v>
      </c>
      <c r="BJ51" s="69">
        <v>16.944069553675849</v>
      </c>
      <c r="BK51" s="68">
        <v>0.37546161321671528</v>
      </c>
      <c r="BL51" s="68">
        <v>3.9567541302235179E-2</v>
      </c>
      <c r="BM51" s="69">
        <v>1.092201314595443</v>
      </c>
      <c r="BN51" s="68">
        <v>1.047736220472441</v>
      </c>
      <c r="BO51" s="68">
        <v>0.23356299212598428</v>
      </c>
      <c r="BP51" s="69">
        <v>0.61515813605439729</v>
      </c>
      <c r="BQ51" s="68"/>
      <c r="BR51" s="68"/>
      <c r="BS51" s="69"/>
    </row>
    <row r="52" spans="1:71" s="12" customFormat="1" ht="15.75">
      <c r="A52" s="12" t="s">
        <v>213</v>
      </c>
      <c r="B52" s="12" t="s">
        <v>13</v>
      </c>
      <c r="C52" s="28" t="s">
        <v>128</v>
      </c>
      <c r="D52" s="28" t="s">
        <v>137</v>
      </c>
      <c r="E52" s="28" t="s">
        <v>71</v>
      </c>
      <c r="F52" s="3">
        <v>7.6550799999999999</v>
      </c>
      <c r="G52" s="3">
        <v>37.247660000000003</v>
      </c>
      <c r="H52" s="3">
        <v>1759</v>
      </c>
      <c r="I52" s="26"/>
      <c r="J52" s="2" t="s">
        <v>504</v>
      </c>
      <c r="K52" s="26"/>
      <c r="L52" s="3">
        <v>2015</v>
      </c>
      <c r="M52" s="3">
        <v>1</v>
      </c>
      <c r="N52" s="62">
        <v>5</v>
      </c>
      <c r="O52" s="59">
        <v>1.8164249173019535</v>
      </c>
      <c r="P52" s="59">
        <v>0.17112037657874324</v>
      </c>
      <c r="Q52" s="59">
        <v>0.84755999999999998</v>
      </c>
      <c r="R52" s="63">
        <v>29.599999999999994</v>
      </c>
      <c r="S52" s="63">
        <v>31.200000000000003</v>
      </c>
      <c r="T52" s="63">
        <v>39.200000000000003</v>
      </c>
      <c r="U52" s="59">
        <v>7.026223328080901</v>
      </c>
      <c r="V52" s="59">
        <v>3.2069729464295911</v>
      </c>
      <c r="W52" s="59">
        <v>1.1068938838188302</v>
      </c>
      <c r="X52" s="59">
        <v>8.6223249693622217E-2</v>
      </c>
      <c r="Y52" s="59">
        <v>0.41749999999999993</v>
      </c>
      <c r="Z52" s="64">
        <f t="shared" ref="Z52:Z56" si="37">(U52+V52+W52+X52+Y52)</f>
        <v>11.843813408022946</v>
      </c>
      <c r="AA52" s="63">
        <v>17.984818774136393</v>
      </c>
      <c r="AB52" s="59">
        <v>2.9256701312910272</v>
      </c>
      <c r="AC52" s="59">
        <v>134.06577428333901</v>
      </c>
      <c r="AD52" s="59">
        <v>176.42104836954599</v>
      </c>
      <c r="AE52" s="65">
        <f t="shared" ref="AE52:AE56" si="38">W52*390</f>
        <v>431.68861468934381</v>
      </c>
      <c r="AF52" s="65">
        <f t="shared" ref="AF52:AF56" si="39">U52*400</f>
        <v>2810.4893312323602</v>
      </c>
      <c r="AG52" s="65">
        <f t="shared" ref="AG52:AG56" si="40">V52*240</f>
        <v>769.67350714310192</v>
      </c>
      <c r="AH52" s="10" t="s">
        <v>2</v>
      </c>
      <c r="AI52" s="10"/>
      <c r="AJ52" s="10" t="s">
        <v>316</v>
      </c>
      <c r="AK52" s="10" t="s">
        <v>332</v>
      </c>
      <c r="AL52" s="10">
        <v>160</v>
      </c>
      <c r="AM52" s="79"/>
      <c r="AN52" s="79"/>
      <c r="AO52" s="79"/>
      <c r="AP52" s="79"/>
      <c r="AQ52" s="79"/>
      <c r="AR52" s="10">
        <v>65</v>
      </c>
      <c r="AS52" s="10">
        <v>36</v>
      </c>
      <c r="AT52" s="29">
        <v>4.3</v>
      </c>
      <c r="AU52" s="29">
        <v>11.6</v>
      </c>
      <c r="AV52" s="29">
        <v>0.54</v>
      </c>
      <c r="AW52" s="29">
        <v>0.42</v>
      </c>
      <c r="AX52" s="29">
        <v>16.100000000000001</v>
      </c>
      <c r="AY52" s="30">
        <v>0.88</v>
      </c>
      <c r="AZ52" s="30">
        <v>0.77777777777777768</v>
      </c>
      <c r="BA52" s="30">
        <v>0.95885714285714296</v>
      </c>
      <c r="BB52" s="30">
        <v>3.2068444444444442</v>
      </c>
      <c r="BC52" s="31">
        <v>1781.5802469135801</v>
      </c>
      <c r="BD52" s="108">
        <f t="shared" si="4"/>
        <v>1.7815802469135802</v>
      </c>
      <c r="BE52" s="69">
        <v>1.2267225325884545</v>
      </c>
      <c r="BF52" s="69">
        <v>0.16415270018621975</v>
      </c>
      <c r="BG52" s="69">
        <v>1.5938637242398064</v>
      </c>
      <c r="BH52" s="69">
        <v>0.13544752963552129</v>
      </c>
      <c r="BI52" s="69">
        <v>0.99457946019247156</v>
      </c>
      <c r="BJ52" s="69">
        <v>15.197963318748839</v>
      </c>
      <c r="BK52" s="68">
        <v>0.369449806949807</v>
      </c>
      <c r="BL52" s="68">
        <v>5.6081081081081084E-2</v>
      </c>
      <c r="BM52" s="69">
        <v>1.0872599989971701</v>
      </c>
      <c r="BN52" s="68">
        <v>1.2046511627906977</v>
      </c>
      <c r="BO52" s="68">
        <v>0.27195348837209304</v>
      </c>
      <c r="BP52" s="69">
        <v>0.58998786305464734</v>
      </c>
      <c r="BQ52" s="68"/>
      <c r="BR52" s="68"/>
      <c r="BS52" s="69"/>
    </row>
    <row r="53" spans="1:71" s="12" customFormat="1" ht="15.75">
      <c r="A53" s="12" t="s">
        <v>213</v>
      </c>
      <c r="B53" s="12" t="s">
        <v>13</v>
      </c>
      <c r="C53" s="28" t="s">
        <v>128</v>
      </c>
      <c r="D53" s="28" t="s">
        <v>137</v>
      </c>
      <c r="E53" s="28" t="s">
        <v>71</v>
      </c>
      <c r="F53" s="3">
        <v>7.6550799999999999</v>
      </c>
      <c r="G53" s="3">
        <v>37.247660000000003</v>
      </c>
      <c r="H53" s="3">
        <v>1759</v>
      </c>
      <c r="I53" s="26"/>
      <c r="J53" s="2" t="s">
        <v>505</v>
      </c>
      <c r="K53" s="26"/>
      <c r="L53" s="3">
        <v>2015</v>
      </c>
      <c r="M53" s="3">
        <v>1</v>
      </c>
      <c r="N53" s="62">
        <v>5</v>
      </c>
      <c r="O53" s="59">
        <v>1.8164249173019535</v>
      </c>
      <c r="P53" s="59">
        <v>0.17112037657874324</v>
      </c>
      <c r="Q53" s="59">
        <v>0.84755999999999998</v>
      </c>
      <c r="R53" s="63">
        <v>29.599999999999994</v>
      </c>
      <c r="S53" s="63">
        <v>31.200000000000003</v>
      </c>
      <c r="T53" s="63">
        <v>39.200000000000003</v>
      </c>
      <c r="U53" s="59">
        <v>7.026223328080901</v>
      </c>
      <c r="V53" s="59">
        <v>3.2069729464295911</v>
      </c>
      <c r="W53" s="59">
        <v>1.1068938838188302</v>
      </c>
      <c r="X53" s="59">
        <v>8.6223249693622217E-2</v>
      </c>
      <c r="Y53" s="59">
        <v>0.41749999999999993</v>
      </c>
      <c r="Z53" s="64">
        <f t="shared" si="37"/>
        <v>11.843813408022946</v>
      </c>
      <c r="AA53" s="63">
        <v>17.984818774136393</v>
      </c>
      <c r="AB53" s="59">
        <v>2.9256701312910272</v>
      </c>
      <c r="AC53" s="59">
        <v>134.06577428333901</v>
      </c>
      <c r="AD53" s="59">
        <v>176.42104836954599</v>
      </c>
      <c r="AE53" s="65">
        <f t="shared" si="38"/>
        <v>431.68861468934381</v>
      </c>
      <c r="AF53" s="65">
        <f t="shared" si="39"/>
        <v>2810.4893312323602</v>
      </c>
      <c r="AG53" s="65">
        <f t="shared" si="40"/>
        <v>769.67350714310192</v>
      </c>
      <c r="AH53" s="10" t="s">
        <v>3</v>
      </c>
      <c r="AI53" s="10"/>
      <c r="AJ53" s="10" t="s">
        <v>316</v>
      </c>
      <c r="AK53" s="10" t="s">
        <v>332</v>
      </c>
      <c r="AL53" s="10">
        <v>160</v>
      </c>
      <c r="AM53" s="79"/>
      <c r="AN53" s="79"/>
      <c r="AO53" s="79"/>
      <c r="AP53" s="79"/>
      <c r="AQ53" s="79"/>
      <c r="AR53" s="10">
        <v>40</v>
      </c>
      <c r="AS53" s="10">
        <v>28</v>
      </c>
      <c r="AT53" s="29">
        <v>5.48</v>
      </c>
      <c r="AU53" s="29">
        <v>8.1</v>
      </c>
      <c r="AV53" s="29">
        <v>1.1000000000000001</v>
      </c>
      <c r="AW53" s="29">
        <v>0.9</v>
      </c>
      <c r="AX53" s="29">
        <v>19.8</v>
      </c>
      <c r="AY53" s="30">
        <v>0.78</v>
      </c>
      <c r="AZ53" s="30">
        <v>0.81818181818181812</v>
      </c>
      <c r="BA53" s="30">
        <v>0.91657142857142859</v>
      </c>
      <c r="BB53" s="30">
        <v>4.1095729870129869</v>
      </c>
      <c r="BC53" s="31">
        <v>2283.0961038961041</v>
      </c>
      <c r="BD53" s="108">
        <f t="shared" si="4"/>
        <v>2.2830961038961042</v>
      </c>
      <c r="BE53" s="69">
        <v>2.1340155945419106</v>
      </c>
      <c r="BF53" s="69">
        <v>0.15994152046783627</v>
      </c>
      <c r="BG53" s="69">
        <v>1.5728643256136519</v>
      </c>
      <c r="BH53" s="69">
        <v>0.14177712276170235</v>
      </c>
      <c r="BI53" s="69">
        <v>0.99504542181392264</v>
      </c>
      <c r="BJ53" s="69">
        <v>23.422059225191969</v>
      </c>
      <c r="BK53" s="68">
        <v>0.465651358950328</v>
      </c>
      <c r="BL53" s="68">
        <v>2.4906279287722589E-2</v>
      </c>
      <c r="BM53" s="69">
        <v>0.99927931747415599</v>
      </c>
      <c r="BN53" s="68">
        <v>1.409046692607004</v>
      </c>
      <c r="BO53" s="68">
        <v>0.21580739299610899</v>
      </c>
      <c r="BP53" s="69">
        <v>0.59645230347963474</v>
      </c>
      <c r="BQ53" s="68"/>
      <c r="BR53" s="68"/>
      <c r="BS53" s="69"/>
    </row>
    <row r="54" spans="1:71" s="12" customFormat="1" ht="15.75">
      <c r="A54" s="12" t="s">
        <v>213</v>
      </c>
      <c r="B54" s="12" t="s">
        <v>13</v>
      </c>
      <c r="C54" s="28" t="s">
        <v>128</v>
      </c>
      <c r="D54" s="28" t="s">
        <v>137</v>
      </c>
      <c r="E54" s="28" t="s">
        <v>71</v>
      </c>
      <c r="F54" s="3">
        <v>7.6550799999999999</v>
      </c>
      <c r="G54" s="3">
        <v>37.247660000000003</v>
      </c>
      <c r="H54" s="3">
        <v>1759</v>
      </c>
      <c r="I54" s="26"/>
      <c r="J54" s="2" t="s">
        <v>506</v>
      </c>
      <c r="K54" s="26"/>
      <c r="L54" s="3">
        <v>2015</v>
      </c>
      <c r="M54" s="3">
        <v>1</v>
      </c>
      <c r="N54" s="62">
        <v>5</v>
      </c>
      <c r="O54" s="59">
        <v>1.8164249173019535</v>
      </c>
      <c r="P54" s="59">
        <v>0.17112037657874324</v>
      </c>
      <c r="Q54" s="59">
        <v>0.84755999999999998</v>
      </c>
      <c r="R54" s="63">
        <v>29.599999999999994</v>
      </c>
      <c r="S54" s="63">
        <v>31.200000000000003</v>
      </c>
      <c r="T54" s="63">
        <v>39.200000000000003</v>
      </c>
      <c r="U54" s="59">
        <v>7.026223328080901</v>
      </c>
      <c r="V54" s="59">
        <v>3.2069729464295911</v>
      </c>
      <c r="W54" s="59">
        <v>1.1068938838188302</v>
      </c>
      <c r="X54" s="59">
        <v>8.6223249693622217E-2</v>
      </c>
      <c r="Y54" s="59">
        <v>0.41749999999999993</v>
      </c>
      <c r="Z54" s="64">
        <f t="shared" si="37"/>
        <v>11.843813408022946</v>
      </c>
      <c r="AA54" s="63">
        <v>17.984818774136393</v>
      </c>
      <c r="AB54" s="59">
        <v>2.9256701312910272</v>
      </c>
      <c r="AC54" s="59">
        <v>134.06577428333901</v>
      </c>
      <c r="AD54" s="59">
        <v>176.42104836954599</v>
      </c>
      <c r="AE54" s="65">
        <f t="shared" si="38"/>
        <v>431.68861468934381</v>
      </c>
      <c r="AF54" s="65">
        <f t="shared" si="39"/>
        <v>2810.4893312323602</v>
      </c>
      <c r="AG54" s="65">
        <f t="shared" si="40"/>
        <v>769.67350714310192</v>
      </c>
      <c r="AH54" s="10" t="s">
        <v>4</v>
      </c>
      <c r="AI54" s="10"/>
      <c r="AJ54" s="10" t="s">
        <v>316</v>
      </c>
      <c r="AK54" s="10" t="s">
        <v>332</v>
      </c>
      <c r="AL54" s="10">
        <v>160</v>
      </c>
      <c r="AM54" s="79"/>
      <c r="AN54" s="79"/>
      <c r="AO54" s="79"/>
      <c r="AP54" s="79"/>
      <c r="AQ54" s="79"/>
      <c r="AR54" s="10">
        <v>56</v>
      </c>
      <c r="AS54" s="10">
        <v>51</v>
      </c>
      <c r="AT54" s="29">
        <v>11.44</v>
      </c>
      <c r="AU54" s="29">
        <v>16.2</v>
      </c>
      <c r="AV54" s="29">
        <v>1.34</v>
      </c>
      <c r="AW54" s="29">
        <v>1.06</v>
      </c>
      <c r="AX54" s="29">
        <v>18</v>
      </c>
      <c r="AY54" s="30">
        <v>0.94</v>
      </c>
      <c r="AZ54" s="30">
        <v>0.79104477611940294</v>
      </c>
      <c r="BA54" s="30">
        <v>0.93714285714285717</v>
      </c>
      <c r="BB54" s="30">
        <v>8.4807232409381648</v>
      </c>
      <c r="BC54" s="31">
        <v>4711.5129116323133</v>
      </c>
      <c r="BD54" s="108">
        <f t="shared" si="4"/>
        <v>4.7115129116323136</v>
      </c>
      <c r="BE54" s="69">
        <v>1.7920743639921726</v>
      </c>
      <c r="BF54" s="69">
        <v>0.15890410958904111</v>
      </c>
      <c r="BG54" s="69">
        <v>1.5017601645904946</v>
      </c>
      <c r="BH54" s="69">
        <v>0.12094054118318097</v>
      </c>
      <c r="BI54" s="69">
        <v>0.86447658814863815</v>
      </c>
      <c r="BJ54" s="69">
        <v>21.273966005720794</v>
      </c>
      <c r="BK54" s="68">
        <v>0.30640417457305502</v>
      </c>
      <c r="BL54" s="68">
        <v>1.989563567362429E-2</v>
      </c>
      <c r="BM54" s="69">
        <v>0.58113507162557809</v>
      </c>
      <c r="BN54" s="68">
        <v>1.1755424063116371</v>
      </c>
      <c r="BO54" s="68">
        <v>0.25685404339250489</v>
      </c>
      <c r="BP54" s="69">
        <v>0.63937311048030154</v>
      </c>
      <c r="BQ54" s="68"/>
      <c r="BR54" s="68"/>
      <c r="BS54" s="69"/>
    </row>
    <row r="55" spans="1:71" s="12" customFormat="1" ht="15.75">
      <c r="A55" s="12" t="s">
        <v>213</v>
      </c>
      <c r="B55" s="12" t="s">
        <v>13</v>
      </c>
      <c r="C55" s="28" t="s">
        <v>128</v>
      </c>
      <c r="D55" s="28" t="s">
        <v>137</v>
      </c>
      <c r="E55" s="28" t="s">
        <v>71</v>
      </c>
      <c r="F55" s="3">
        <v>7.6550799999999999</v>
      </c>
      <c r="G55" s="3">
        <v>37.247660000000003</v>
      </c>
      <c r="H55" s="3">
        <v>1759</v>
      </c>
      <c r="I55" s="26"/>
      <c r="J55" s="2" t="s">
        <v>507</v>
      </c>
      <c r="K55" s="26"/>
      <c r="L55" s="3">
        <v>2015</v>
      </c>
      <c r="M55" s="3">
        <v>1</v>
      </c>
      <c r="N55" s="62">
        <v>5</v>
      </c>
      <c r="O55" s="59">
        <v>1.8164249173019535</v>
      </c>
      <c r="P55" s="59">
        <v>0.17112037657874324</v>
      </c>
      <c r="Q55" s="59">
        <v>0.84755999999999998</v>
      </c>
      <c r="R55" s="63">
        <v>29.599999999999994</v>
      </c>
      <c r="S55" s="63">
        <v>31.200000000000003</v>
      </c>
      <c r="T55" s="63">
        <v>39.200000000000003</v>
      </c>
      <c r="U55" s="59">
        <v>7.026223328080901</v>
      </c>
      <c r="V55" s="59">
        <v>3.2069729464295911</v>
      </c>
      <c r="W55" s="59">
        <v>1.1068938838188302</v>
      </c>
      <c r="X55" s="59">
        <v>8.6223249693622217E-2</v>
      </c>
      <c r="Y55" s="59">
        <v>0.41749999999999993</v>
      </c>
      <c r="Z55" s="64">
        <f t="shared" si="37"/>
        <v>11.843813408022946</v>
      </c>
      <c r="AA55" s="63">
        <v>17.984818774136393</v>
      </c>
      <c r="AB55" s="59">
        <v>2.9256701312910272</v>
      </c>
      <c r="AC55" s="59">
        <v>134.06577428333901</v>
      </c>
      <c r="AD55" s="59">
        <v>176.42104836954599</v>
      </c>
      <c r="AE55" s="65">
        <f t="shared" si="38"/>
        <v>431.68861468934381</v>
      </c>
      <c r="AF55" s="65">
        <f t="shared" si="39"/>
        <v>2810.4893312323602</v>
      </c>
      <c r="AG55" s="65">
        <f t="shared" si="40"/>
        <v>769.67350714310192</v>
      </c>
      <c r="AH55" s="10" t="s">
        <v>5</v>
      </c>
      <c r="AI55" s="10"/>
      <c r="AJ55" s="10" t="s">
        <v>316</v>
      </c>
      <c r="AK55" s="10" t="s">
        <v>332</v>
      </c>
      <c r="AL55" s="10">
        <v>160</v>
      </c>
      <c r="AM55" s="79"/>
      <c r="AN55" s="79"/>
      <c r="AO55" s="79"/>
      <c r="AP55" s="79"/>
      <c r="AQ55" s="79"/>
      <c r="AR55" s="10">
        <v>84</v>
      </c>
      <c r="AS55" s="10">
        <v>69</v>
      </c>
      <c r="AT55" s="29">
        <v>15.64</v>
      </c>
      <c r="AU55" s="29">
        <v>24.25</v>
      </c>
      <c r="AV55" s="29">
        <v>1.52</v>
      </c>
      <c r="AW55" s="29">
        <v>1.18</v>
      </c>
      <c r="AX55" s="29">
        <v>18.5</v>
      </c>
      <c r="AY55" s="30">
        <v>0.86</v>
      </c>
      <c r="AZ55" s="30">
        <v>0.77631578947368418</v>
      </c>
      <c r="BA55" s="30">
        <v>0.93142857142857138</v>
      </c>
      <c r="BB55" s="30">
        <v>11.309013533834586</v>
      </c>
      <c r="BC55" s="31">
        <v>6282.7852965747697</v>
      </c>
      <c r="BD55" s="108">
        <f t="shared" si="4"/>
        <v>6.2827852965747697</v>
      </c>
      <c r="BE55" s="69">
        <v>1.729166666666667</v>
      </c>
      <c r="BF55" s="69">
        <v>0.17263257575757576</v>
      </c>
      <c r="BG55" s="69">
        <v>0.99739978634226356</v>
      </c>
      <c r="BH55" s="69">
        <v>0.100663183883531</v>
      </c>
      <c r="BI55" s="69">
        <v>0.99309051921703861</v>
      </c>
      <c r="BJ55" s="69">
        <v>15.548800389466518</v>
      </c>
      <c r="BK55" s="68">
        <v>0.27794659300184166</v>
      </c>
      <c r="BL55" s="68">
        <v>2.292817679558011E-2</v>
      </c>
      <c r="BM55" s="69">
        <v>0.94896577849492525</v>
      </c>
      <c r="BN55" s="68">
        <v>1.171875</v>
      </c>
      <c r="BO55" s="68">
        <v>0.28694852941176474</v>
      </c>
      <c r="BP55" s="69">
        <v>0.66888691936988087</v>
      </c>
      <c r="BQ55" s="68"/>
      <c r="BR55" s="68"/>
      <c r="BS55" s="69"/>
    </row>
    <row r="56" spans="1:71" s="12" customFormat="1" ht="15.75">
      <c r="A56" s="12" t="s">
        <v>213</v>
      </c>
      <c r="B56" s="12" t="s">
        <v>13</v>
      </c>
      <c r="C56" s="28" t="s">
        <v>128</v>
      </c>
      <c r="D56" s="28" t="s">
        <v>137</v>
      </c>
      <c r="E56" s="28" t="s">
        <v>71</v>
      </c>
      <c r="F56" s="3">
        <v>7.6550799999999999</v>
      </c>
      <c r="G56" s="3">
        <v>37.247660000000003</v>
      </c>
      <c r="H56" s="3">
        <v>1759</v>
      </c>
      <c r="I56" s="26"/>
      <c r="J56" s="2" t="s">
        <v>508</v>
      </c>
      <c r="K56" s="26"/>
      <c r="L56" s="3">
        <v>2015</v>
      </c>
      <c r="M56" s="3">
        <v>1</v>
      </c>
      <c r="N56" s="62">
        <v>5</v>
      </c>
      <c r="O56" s="59">
        <v>1.8164249173019535</v>
      </c>
      <c r="P56" s="59">
        <v>0.17112037657874324</v>
      </c>
      <c r="Q56" s="59">
        <v>0.84755999999999998</v>
      </c>
      <c r="R56" s="63">
        <v>29.599999999999994</v>
      </c>
      <c r="S56" s="63">
        <v>31.200000000000003</v>
      </c>
      <c r="T56" s="63">
        <v>39.200000000000003</v>
      </c>
      <c r="U56" s="59">
        <v>7.026223328080901</v>
      </c>
      <c r="V56" s="59">
        <v>3.2069729464295911</v>
      </c>
      <c r="W56" s="59">
        <v>1.1068938838188302</v>
      </c>
      <c r="X56" s="59">
        <v>8.6223249693622217E-2</v>
      </c>
      <c r="Y56" s="59">
        <v>0.41749999999999993</v>
      </c>
      <c r="Z56" s="64">
        <f t="shared" si="37"/>
        <v>11.843813408022946</v>
      </c>
      <c r="AA56" s="63">
        <v>17.984818774136393</v>
      </c>
      <c r="AB56" s="59">
        <v>2.9256701312910272</v>
      </c>
      <c r="AC56" s="59">
        <v>134.06577428333901</v>
      </c>
      <c r="AD56" s="59">
        <v>176.42104836954599</v>
      </c>
      <c r="AE56" s="65">
        <f t="shared" si="38"/>
        <v>431.68861468934381</v>
      </c>
      <c r="AF56" s="65">
        <f t="shared" si="39"/>
        <v>2810.4893312323602</v>
      </c>
      <c r="AG56" s="65">
        <f t="shared" si="40"/>
        <v>769.67350714310192</v>
      </c>
      <c r="AH56" s="10" t="s">
        <v>6</v>
      </c>
      <c r="AI56" s="10"/>
      <c r="AJ56" s="10" t="s">
        <v>316</v>
      </c>
      <c r="AK56" s="10" t="s">
        <v>332</v>
      </c>
      <c r="AL56" s="10">
        <v>160</v>
      </c>
      <c r="AM56" s="79"/>
      <c r="AN56" s="79"/>
      <c r="AO56" s="79"/>
      <c r="AP56" s="79"/>
      <c r="AQ56" s="79"/>
      <c r="AR56" s="10">
        <v>57</v>
      </c>
      <c r="AS56" s="10">
        <v>47</v>
      </c>
      <c r="AT56" s="29">
        <v>11.72</v>
      </c>
      <c r="AU56" s="29">
        <v>17.96</v>
      </c>
      <c r="AV56" s="29">
        <v>1.5</v>
      </c>
      <c r="AW56" s="29">
        <v>1.18</v>
      </c>
      <c r="AX56" s="29">
        <v>18.5</v>
      </c>
      <c r="AY56" s="30">
        <v>0.92</v>
      </c>
      <c r="AZ56" s="30">
        <v>0.78666666666666663</v>
      </c>
      <c r="BA56" s="30">
        <v>0.93142857142857138</v>
      </c>
      <c r="BB56" s="30">
        <v>8.5875230476190474</v>
      </c>
      <c r="BC56" s="31">
        <v>4770.8461375661373</v>
      </c>
      <c r="BD56" s="108">
        <f t="shared" si="4"/>
        <v>4.7708461375661368</v>
      </c>
      <c r="BE56" s="69">
        <v>2.0079443892750746</v>
      </c>
      <c r="BF56" s="69">
        <v>0.2053128103277061</v>
      </c>
      <c r="BG56" s="69">
        <v>1.2388985845108695</v>
      </c>
      <c r="BH56" s="69">
        <v>4.8564516548063361E-2</v>
      </c>
      <c r="BI56" s="69">
        <v>0.37609812822693289</v>
      </c>
      <c r="BJ56" s="69">
        <v>12.449318586242837</v>
      </c>
      <c r="BK56" s="68">
        <v>0.28117001828153571</v>
      </c>
      <c r="BL56" s="68">
        <v>2.9223034734917736E-2</v>
      </c>
      <c r="BM56" s="69">
        <v>1.6119082569356831</v>
      </c>
      <c r="BN56" s="68">
        <v>1.1537744641192917</v>
      </c>
      <c r="BO56" s="68">
        <v>0.28257222739981358</v>
      </c>
      <c r="BP56" s="69">
        <v>0.58399588815193093</v>
      </c>
      <c r="BQ56" s="68"/>
      <c r="BR56" s="68"/>
      <c r="BS56" s="69"/>
    </row>
    <row r="57" spans="1:71" s="12" customFormat="1" ht="15.75">
      <c r="A57" s="12" t="s">
        <v>213</v>
      </c>
      <c r="B57" s="12" t="s">
        <v>13</v>
      </c>
      <c r="C57" s="28" t="s">
        <v>128</v>
      </c>
      <c r="D57" s="28" t="s">
        <v>137</v>
      </c>
      <c r="E57" s="28" t="s">
        <v>72</v>
      </c>
      <c r="F57" s="3">
        <v>7.6606199999999998</v>
      </c>
      <c r="G57" s="3">
        <v>37.244759999999999</v>
      </c>
      <c r="H57" s="3">
        <v>1711</v>
      </c>
      <c r="I57" s="26">
        <v>10</v>
      </c>
      <c r="J57" s="2" t="s">
        <v>509</v>
      </c>
      <c r="K57" s="26"/>
      <c r="L57" s="3">
        <v>2015</v>
      </c>
      <c r="M57" s="3">
        <v>1</v>
      </c>
      <c r="N57" s="62">
        <v>5.3</v>
      </c>
      <c r="O57" s="59">
        <v>2.34641428684137</v>
      </c>
      <c r="P57" s="59">
        <v>0.30299287550044285</v>
      </c>
      <c r="Q57" s="59">
        <v>7.4005200000000002</v>
      </c>
      <c r="R57" s="63">
        <v>25.599999999999994</v>
      </c>
      <c r="S57" s="63">
        <v>29.200000000000003</v>
      </c>
      <c r="T57" s="63">
        <v>45.2</v>
      </c>
      <c r="U57" s="59">
        <v>6.308674290239038</v>
      </c>
      <c r="V57" s="59">
        <v>2.8574854519559714</v>
      </c>
      <c r="W57" s="59">
        <v>1.0787196261645973</v>
      </c>
      <c r="X57" s="59">
        <v>8.3414653357527985E-2</v>
      </c>
      <c r="Y57" s="59">
        <v>0.58449999999999991</v>
      </c>
      <c r="Z57" s="64">
        <f t="shared" si="5"/>
        <v>10.912794021717135</v>
      </c>
      <c r="AA57" s="63">
        <v>13.977381497279987</v>
      </c>
      <c r="AB57" s="59">
        <v>1.4640317286652065</v>
      </c>
      <c r="AC57" s="59">
        <v>166.35043940398575</v>
      </c>
      <c r="AD57" s="59">
        <v>151.22454867068521</v>
      </c>
      <c r="AE57" s="65">
        <f t="shared" si="6"/>
        <v>420.70065420419292</v>
      </c>
      <c r="AF57" s="65">
        <f t="shared" si="7"/>
        <v>2523.4697160956152</v>
      </c>
      <c r="AG57" s="65">
        <f t="shared" si="8"/>
        <v>685.79650846943309</v>
      </c>
      <c r="AH57" s="10" t="s">
        <v>1</v>
      </c>
      <c r="AI57" s="10"/>
      <c r="AJ57" s="10" t="s">
        <v>316</v>
      </c>
      <c r="AK57" s="10" t="s">
        <v>332</v>
      </c>
      <c r="AL57" s="10">
        <v>160</v>
      </c>
      <c r="AM57" s="79"/>
      <c r="AN57" s="79"/>
      <c r="AO57" s="79"/>
      <c r="AP57" s="79"/>
      <c r="AQ57" s="79"/>
      <c r="AR57" s="10">
        <v>82</v>
      </c>
      <c r="AS57" s="10">
        <v>74</v>
      </c>
      <c r="AT57" s="29">
        <v>5.04</v>
      </c>
      <c r="AU57" s="29">
        <v>10.88</v>
      </c>
      <c r="AV57" s="29">
        <v>0.52</v>
      </c>
      <c r="AW57" s="29">
        <v>0.42</v>
      </c>
      <c r="AX57" s="29">
        <v>14.9</v>
      </c>
      <c r="AY57" s="30">
        <v>0.57999999999999996</v>
      </c>
      <c r="AZ57" s="30">
        <v>0.8076923076923076</v>
      </c>
      <c r="BA57" s="30">
        <v>0.97257142857142853</v>
      </c>
      <c r="BB57" s="30">
        <v>3.9591138461538451</v>
      </c>
      <c r="BC57" s="31">
        <v>2199.5076923076917</v>
      </c>
      <c r="BD57" s="108">
        <f t="shared" si="4"/>
        <v>2.1995076923076917</v>
      </c>
      <c r="BE57" s="69">
        <v>1.01460564751704</v>
      </c>
      <c r="BF57" s="69">
        <v>0.11679649464459592</v>
      </c>
      <c r="BG57" s="69">
        <v>1.2566750525827792</v>
      </c>
      <c r="BH57" s="69">
        <v>9.4062628594038619E-2</v>
      </c>
      <c r="BI57" s="69">
        <v>0.89800577771145262</v>
      </c>
      <c r="BJ57" s="69">
        <v>13.873117464253227</v>
      </c>
      <c r="BK57" s="68">
        <v>0.24768472906403938</v>
      </c>
      <c r="BL57" s="68">
        <v>2.9024630541871918E-2</v>
      </c>
      <c r="BM57" s="69">
        <v>1.0909271094715374</v>
      </c>
      <c r="BN57" s="68">
        <v>1.087594696969697</v>
      </c>
      <c r="BO57" s="68">
        <v>0.18432765151515151</v>
      </c>
      <c r="BP57" s="69">
        <v>0.67866643843853103</v>
      </c>
      <c r="BQ57" s="68"/>
      <c r="BR57" s="68"/>
      <c r="BS57" s="69"/>
    </row>
    <row r="58" spans="1:71" s="12" customFormat="1" ht="15.75">
      <c r="A58" s="12" t="s">
        <v>213</v>
      </c>
      <c r="B58" s="12" t="s">
        <v>13</v>
      </c>
      <c r="C58" s="28" t="s">
        <v>128</v>
      </c>
      <c r="D58" s="28" t="s">
        <v>137</v>
      </c>
      <c r="E58" s="28" t="s">
        <v>72</v>
      </c>
      <c r="F58" s="3">
        <v>7.6606199999999998</v>
      </c>
      <c r="G58" s="3">
        <v>37.244759999999999</v>
      </c>
      <c r="H58" s="3">
        <v>1711</v>
      </c>
      <c r="I58" s="26"/>
      <c r="J58" s="2" t="s">
        <v>510</v>
      </c>
      <c r="K58" s="26"/>
      <c r="L58" s="3">
        <v>2015</v>
      </c>
      <c r="M58" s="3">
        <v>1</v>
      </c>
      <c r="N58" s="62">
        <v>5.3</v>
      </c>
      <c r="O58" s="59">
        <v>2.34641428684137</v>
      </c>
      <c r="P58" s="59">
        <v>0.30299287550044285</v>
      </c>
      <c r="Q58" s="59">
        <v>7.4005200000000002</v>
      </c>
      <c r="R58" s="63">
        <v>25.599999999999994</v>
      </c>
      <c r="S58" s="63">
        <v>29.200000000000003</v>
      </c>
      <c r="T58" s="63">
        <v>45.2</v>
      </c>
      <c r="U58" s="59">
        <v>6.308674290239038</v>
      </c>
      <c r="V58" s="59">
        <v>2.8574854519559714</v>
      </c>
      <c r="W58" s="59">
        <v>1.0787196261645973</v>
      </c>
      <c r="X58" s="59">
        <v>8.3414653357527985E-2</v>
      </c>
      <c r="Y58" s="59">
        <v>0.58449999999999991</v>
      </c>
      <c r="Z58" s="64">
        <f t="shared" ref="Z58:Z62" si="41">(U58+V58+W58+X58+Y58)</f>
        <v>10.912794021717135</v>
      </c>
      <c r="AA58" s="63">
        <v>13.977381497279987</v>
      </c>
      <c r="AB58" s="59">
        <v>1.4640317286652065</v>
      </c>
      <c r="AC58" s="59">
        <v>166.35043940398575</v>
      </c>
      <c r="AD58" s="59">
        <v>151.22454867068521</v>
      </c>
      <c r="AE58" s="65">
        <f t="shared" ref="AE58:AE62" si="42">W58*390</f>
        <v>420.70065420419292</v>
      </c>
      <c r="AF58" s="65">
        <f t="shared" ref="AF58:AF62" si="43">U58*400</f>
        <v>2523.4697160956152</v>
      </c>
      <c r="AG58" s="65">
        <f t="shared" ref="AG58:AG62" si="44">V58*240</f>
        <v>685.79650846943309</v>
      </c>
      <c r="AH58" s="10" t="s">
        <v>2</v>
      </c>
      <c r="AI58" s="10"/>
      <c r="AJ58" s="10" t="s">
        <v>316</v>
      </c>
      <c r="AK58" s="10" t="s">
        <v>332</v>
      </c>
      <c r="AL58" s="10">
        <v>160</v>
      </c>
      <c r="AM58" s="79"/>
      <c r="AN58" s="79"/>
      <c r="AO58" s="79"/>
      <c r="AP58" s="79"/>
      <c r="AQ58" s="79"/>
      <c r="AR58" s="10">
        <v>78</v>
      </c>
      <c r="AS58" s="10">
        <v>79</v>
      </c>
      <c r="AT58" s="29">
        <v>5.9</v>
      </c>
      <c r="AU58" s="29">
        <v>13.48</v>
      </c>
      <c r="AV58" s="29">
        <v>0.68</v>
      </c>
      <c r="AW58" s="29">
        <v>0.54</v>
      </c>
      <c r="AX58" s="29">
        <v>14.5</v>
      </c>
      <c r="AY58" s="30">
        <v>0.48</v>
      </c>
      <c r="AZ58" s="30">
        <v>0.79411764705882348</v>
      </c>
      <c r="BA58" s="30">
        <v>0.97714285714285709</v>
      </c>
      <c r="BB58" s="30">
        <v>4.5782016806722687</v>
      </c>
      <c r="BC58" s="31">
        <v>2543.4453781512602</v>
      </c>
      <c r="BD58" s="108">
        <f t="shared" si="4"/>
        <v>2.5434453781512603</v>
      </c>
      <c r="BE58" s="69">
        <v>0.84990439770554504</v>
      </c>
      <c r="BF58" s="69">
        <v>0.10401529636711283</v>
      </c>
      <c r="BG58" s="69">
        <v>1.0660722289022571</v>
      </c>
      <c r="BH58" s="69">
        <v>9.4182644156083392E-2</v>
      </c>
      <c r="BI58" s="69">
        <v>0.98814040357444399</v>
      </c>
      <c r="BJ58" s="69">
        <v>16.764680944349156</v>
      </c>
      <c r="BK58" s="68">
        <v>0.25600961538461542</v>
      </c>
      <c r="BL58" s="68">
        <v>2.680769230769231E-2</v>
      </c>
      <c r="BM58" s="69">
        <v>1.1376290603765655</v>
      </c>
      <c r="BN58" s="68">
        <v>0.94906542056074761</v>
      </c>
      <c r="BO58" s="68">
        <v>0.21285046728971962</v>
      </c>
      <c r="BP58" s="69">
        <v>0.61503554575227393</v>
      </c>
      <c r="BQ58" s="68"/>
      <c r="BR58" s="68"/>
      <c r="BS58" s="69"/>
    </row>
    <row r="59" spans="1:71" s="12" customFormat="1" ht="15.75">
      <c r="A59" s="12" t="s">
        <v>213</v>
      </c>
      <c r="B59" s="12" t="s">
        <v>13</v>
      </c>
      <c r="C59" s="28" t="s">
        <v>128</v>
      </c>
      <c r="D59" s="28" t="s">
        <v>137</v>
      </c>
      <c r="E59" s="28" t="s">
        <v>72</v>
      </c>
      <c r="F59" s="3">
        <v>7.6606199999999998</v>
      </c>
      <c r="G59" s="3">
        <v>37.244759999999999</v>
      </c>
      <c r="H59" s="3">
        <v>1711</v>
      </c>
      <c r="I59" s="26"/>
      <c r="J59" s="2" t="s">
        <v>511</v>
      </c>
      <c r="K59" s="26"/>
      <c r="L59" s="3">
        <v>2015</v>
      </c>
      <c r="M59" s="3">
        <v>1</v>
      </c>
      <c r="N59" s="62">
        <v>5.3</v>
      </c>
      <c r="O59" s="59">
        <v>2.34641428684137</v>
      </c>
      <c r="P59" s="59">
        <v>0.30299287550044285</v>
      </c>
      <c r="Q59" s="59">
        <v>7.4005200000000002</v>
      </c>
      <c r="R59" s="63">
        <v>25.599999999999994</v>
      </c>
      <c r="S59" s="63">
        <v>29.200000000000003</v>
      </c>
      <c r="T59" s="63">
        <v>45.2</v>
      </c>
      <c r="U59" s="59">
        <v>6.308674290239038</v>
      </c>
      <c r="V59" s="59">
        <v>2.8574854519559714</v>
      </c>
      <c r="W59" s="59">
        <v>1.0787196261645973</v>
      </c>
      <c r="X59" s="59">
        <v>8.3414653357527985E-2</v>
      </c>
      <c r="Y59" s="59">
        <v>0.58449999999999991</v>
      </c>
      <c r="Z59" s="64">
        <f t="shared" si="41"/>
        <v>10.912794021717135</v>
      </c>
      <c r="AA59" s="63">
        <v>13.977381497279987</v>
      </c>
      <c r="AB59" s="59">
        <v>1.4640317286652065</v>
      </c>
      <c r="AC59" s="59">
        <v>166.35043940398575</v>
      </c>
      <c r="AD59" s="59">
        <v>151.22454867068521</v>
      </c>
      <c r="AE59" s="65">
        <f t="shared" si="42"/>
        <v>420.70065420419292</v>
      </c>
      <c r="AF59" s="65">
        <f t="shared" si="43"/>
        <v>2523.4697160956152</v>
      </c>
      <c r="AG59" s="65">
        <f t="shared" si="44"/>
        <v>685.79650846943309</v>
      </c>
      <c r="AH59" s="10" t="s">
        <v>3</v>
      </c>
      <c r="AI59" s="10"/>
      <c r="AJ59" s="10" t="s">
        <v>316</v>
      </c>
      <c r="AK59" s="10" t="s">
        <v>332</v>
      </c>
      <c r="AL59" s="10">
        <v>160</v>
      </c>
      <c r="AM59" s="79"/>
      <c r="AN59" s="79"/>
      <c r="AO59" s="79"/>
      <c r="AP59" s="79"/>
      <c r="AQ59" s="79"/>
      <c r="AR59" s="10">
        <v>50</v>
      </c>
      <c r="AS59" s="10">
        <v>53</v>
      </c>
      <c r="AT59" s="29">
        <v>9.7799999999999994</v>
      </c>
      <c r="AU59" s="29">
        <v>8.7799999999999994</v>
      </c>
      <c r="AV59" s="29">
        <v>1.1000000000000001</v>
      </c>
      <c r="AW59" s="29">
        <v>0.88</v>
      </c>
      <c r="AX59" s="29">
        <v>18.3</v>
      </c>
      <c r="AY59" s="30">
        <v>0.48</v>
      </c>
      <c r="AZ59" s="30">
        <v>0.79999999999999993</v>
      </c>
      <c r="BA59" s="30">
        <v>0.93371428571428572</v>
      </c>
      <c r="BB59" s="30">
        <v>7.3053805714285707</v>
      </c>
      <c r="BC59" s="31">
        <v>4058.5447619047609</v>
      </c>
      <c r="BD59" s="108">
        <f t="shared" si="4"/>
        <v>4.058544761904761</v>
      </c>
      <c r="BE59" s="69">
        <v>1.9519408502772642</v>
      </c>
      <c r="BF59" s="69">
        <v>0.1233826247689464</v>
      </c>
      <c r="BG59" s="69">
        <v>1.4474083616464619</v>
      </c>
      <c r="BH59" s="69">
        <v>8.7273206594419978E-2</v>
      </c>
      <c r="BI59" s="69">
        <v>0.57775939252849373</v>
      </c>
      <c r="BJ59" s="69">
        <v>15.541167203217395</v>
      </c>
      <c r="BK59" s="68">
        <v>0.39886922320550638</v>
      </c>
      <c r="BL59" s="68">
        <v>2.0245821042281221E-2</v>
      </c>
      <c r="BM59" s="69">
        <v>0.81149765891867498</v>
      </c>
      <c r="BN59" s="68">
        <v>1.3836003770028276</v>
      </c>
      <c r="BO59" s="68">
        <v>0.20226201696512724</v>
      </c>
      <c r="BP59" s="69">
        <v>0.62477635204303739</v>
      </c>
      <c r="BQ59" s="68"/>
      <c r="BR59" s="68"/>
      <c r="BS59" s="69"/>
    </row>
    <row r="60" spans="1:71" s="12" customFormat="1" ht="15.75">
      <c r="A60" s="12" t="s">
        <v>213</v>
      </c>
      <c r="B60" s="12" t="s">
        <v>13</v>
      </c>
      <c r="C60" s="28" t="s">
        <v>128</v>
      </c>
      <c r="D60" s="28" t="s">
        <v>137</v>
      </c>
      <c r="E60" s="28" t="s">
        <v>72</v>
      </c>
      <c r="F60" s="3">
        <v>7.6606199999999998</v>
      </c>
      <c r="G60" s="3">
        <v>37.244759999999999</v>
      </c>
      <c r="H60" s="3">
        <v>1711</v>
      </c>
      <c r="I60" s="26"/>
      <c r="J60" s="2" t="s">
        <v>512</v>
      </c>
      <c r="K60" s="26"/>
      <c r="L60" s="3">
        <v>2015</v>
      </c>
      <c r="M60" s="3">
        <v>1</v>
      </c>
      <c r="N60" s="62">
        <v>5.3</v>
      </c>
      <c r="O60" s="59">
        <v>2.34641428684137</v>
      </c>
      <c r="P60" s="59">
        <v>0.30299287550044285</v>
      </c>
      <c r="Q60" s="59">
        <v>7.4005200000000002</v>
      </c>
      <c r="R60" s="63">
        <v>25.599999999999994</v>
      </c>
      <c r="S60" s="63">
        <v>29.200000000000003</v>
      </c>
      <c r="T60" s="63">
        <v>45.2</v>
      </c>
      <c r="U60" s="59">
        <v>6.308674290239038</v>
      </c>
      <c r="V60" s="59">
        <v>2.8574854519559714</v>
      </c>
      <c r="W60" s="59">
        <v>1.0787196261645973</v>
      </c>
      <c r="X60" s="59">
        <v>8.3414653357527985E-2</v>
      </c>
      <c r="Y60" s="59">
        <v>0.58449999999999991</v>
      </c>
      <c r="Z60" s="64">
        <f t="shared" si="41"/>
        <v>10.912794021717135</v>
      </c>
      <c r="AA60" s="63">
        <v>13.977381497279987</v>
      </c>
      <c r="AB60" s="59">
        <v>1.4640317286652065</v>
      </c>
      <c r="AC60" s="59">
        <v>166.35043940398575</v>
      </c>
      <c r="AD60" s="59">
        <v>151.22454867068521</v>
      </c>
      <c r="AE60" s="65">
        <f t="shared" si="42"/>
        <v>420.70065420419292</v>
      </c>
      <c r="AF60" s="65">
        <f t="shared" si="43"/>
        <v>2523.4697160956152</v>
      </c>
      <c r="AG60" s="65">
        <f t="shared" si="44"/>
        <v>685.79650846943309</v>
      </c>
      <c r="AH60" s="10" t="s">
        <v>4</v>
      </c>
      <c r="AI60" s="10"/>
      <c r="AJ60" s="10" t="s">
        <v>316</v>
      </c>
      <c r="AK60" s="10" t="s">
        <v>332</v>
      </c>
      <c r="AL60" s="10">
        <v>160</v>
      </c>
      <c r="AM60" s="79"/>
      <c r="AN60" s="79"/>
      <c r="AO60" s="79"/>
      <c r="AP60" s="79"/>
      <c r="AQ60" s="79"/>
      <c r="AR60" s="10">
        <v>56</v>
      </c>
      <c r="AS60" s="10">
        <v>63</v>
      </c>
      <c r="AT60" s="29">
        <v>13.6</v>
      </c>
      <c r="AU60" s="29">
        <v>13.58</v>
      </c>
      <c r="AV60" s="29">
        <v>1.26</v>
      </c>
      <c r="AW60" s="29">
        <v>1</v>
      </c>
      <c r="AX60" s="29">
        <v>14.8</v>
      </c>
      <c r="AY60" s="30">
        <v>0.56000000000000005</v>
      </c>
      <c r="AZ60" s="30">
        <v>0.79365079365079361</v>
      </c>
      <c r="BA60" s="30">
        <v>0.97371428571428575</v>
      </c>
      <c r="BB60" s="30">
        <v>10.509931972789115</v>
      </c>
      <c r="BC60" s="31">
        <v>5838.8510959939531</v>
      </c>
      <c r="BD60" s="108">
        <f t="shared" si="4"/>
        <v>5.8388510959939532</v>
      </c>
      <c r="BE60" s="69">
        <v>1.6958661417322836</v>
      </c>
      <c r="BF60" s="69">
        <v>0.15088582677165355</v>
      </c>
      <c r="BG60" s="69">
        <v>1.588039042444962</v>
      </c>
      <c r="BH60" s="69">
        <v>0.13345904853853854</v>
      </c>
      <c r="BI60" s="69">
        <v>0.94381260104743747</v>
      </c>
      <c r="BJ60" s="69">
        <v>20.101322796512335</v>
      </c>
      <c r="BK60" s="68">
        <v>0.28820981713185756</v>
      </c>
      <c r="BL60" s="68">
        <v>2.0067372473532241E-2</v>
      </c>
      <c r="BM60" s="69">
        <v>0.7417362763134836</v>
      </c>
      <c r="BN60" s="68">
        <v>1.211520737327189</v>
      </c>
      <c r="BO60" s="68">
        <v>0.25175115207373272</v>
      </c>
      <c r="BP60" s="69">
        <v>0.65680401904018904</v>
      </c>
      <c r="BQ60" s="68"/>
      <c r="BR60" s="68"/>
      <c r="BS60" s="69"/>
    </row>
    <row r="61" spans="1:71" s="12" customFormat="1" ht="15.75">
      <c r="A61" s="12" t="s">
        <v>213</v>
      </c>
      <c r="B61" s="12" t="s">
        <v>13</v>
      </c>
      <c r="C61" s="28" t="s">
        <v>128</v>
      </c>
      <c r="D61" s="28" t="s">
        <v>137</v>
      </c>
      <c r="E61" s="28" t="s">
        <v>72</v>
      </c>
      <c r="F61" s="3">
        <v>7.6606199999999998</v>
      </c>
      <c r="G61" s="3">
        <v>37.244759999999999</v>
      </c>
      <c r="H61" s="3">
        <v>1711</v>
      </c>
      <c r="I61" s="26"/>
      <c r="J61" s="2" t="s">
        <v>513</v>
      </c>
      <c r="K61" s="26"/>
      <c r="L61" s="3">
        <v>2015</v>
      </c>
      <c r="M61" s="3">
        <v>1</v>
      </c>
      <c r="N61" s="62">
        <v>5.3</v>
      </c>
      <c r="O61" s="59">
        <v>2.34641428684137</v>
      </c>
      <c r="P61" s="59">
        <v>0.30299287550044285</v>
      </c>
      <c r="Q61" s="59">
        <v>7.4005200000000002</v>
      </c>
      <c r="R61" s="63">
        <v>25.599999999999994</v>
      </c>
      <c r="S61" s="63">
        <v>29.200000000000003</v>
      </c>
      <c r="T61" s="63">
        <v>45.2</v>
      </c>
      <c r="U61" s="59">
        <v>6.308674290239038</v>
      </c>
      <c r="V61" s="59">
        <v>2.8574854519559714</v>
      </c>
      <c r="W61" s="59">
        <v>1.0787196261645973</v>
      </c>
      <c r="X61" s="59">
        <v>8.3414653357527985E-2</v>
      </c>
      <c r="Y61" s="59">
        <v>0.58449999999999991</v>
      </c>
      <c r="Z61" s="64">
        <f t="shared" si="41"/>
        <v>10.912794021717135</v>
      </c>
      <c r="AA61" s="63">
        <v>13.977381497279987</v>
      </c>
      <c r="AB61" s="59">
        <v>1.4640317286652065</v>
      </c>
      <c r="AC61" s="59">
        <v>166.35043940398575</v>
      </c>
      <c r="AD61" s="59">
        <v>151.22454867068521</v>
      </c>
      <c r="AE61" s="65">
        <f t="shared" si="42"/>
        <v>420.70065420419292</v>
      </c>
      <c r="AF61" s="65">
        <f t="shared" si="43"/>
        <v>2523.4697160956152</v>
      </c>
      <c r="AG61" s="65">
        <f t="shared" si="44"/>
        <v>685.79650846943309</v>
      </c>
      <c r="AH61" s="10" t="s">
        <v>5</v>
      </c>
      <c r="AI61" s="10"/>
      <c r="AJ61" s="10" t="s">
        <v>316</v>
      </c>
      <c r="AK61" s="10" t="s">
        <v>332</v>
      </c>
      <c r="AL61" s="10">
        <v>160</v>
      </c>
      <c r="AM61" s="79"/>
      <c r="AN61" s="79"/>
      <c r="AO61" s="79"/>
      <c r="AP61" s="79"/>
      <c r="AQ61" s="79"/>
      <c r="AR61" s="10">
        <v>58</v>
      </c>
      <c r="AS61" s="10">
        <v>65</v>
      </c>
      <c r="AT61" s="29">
        <v>13.6</v>
      </c>
      <c r="AU61" s="29">
        <v>14.3</v>
      </c>
      <c r="AV61" s="29">
        <v>1.1399999999999999</v>
      </c>
      <c r="AW61" s="29">
        <v>0.9</v>
      </c>
      <c r="AX61" s="29">
        <v>16.899999999999999</v>
      </c>
      <c r="AY61" s="30">
        <v>0.66</v>
      </c>
      <c r="AZ61" s="30">
        <v>0.78947368421052644</v>
      </c>
      <c r="BA61" s="30">
        <v>0.94971428571428562</v>
      </c>
      <c r="BB61" s="30">
        <v>10.196932330827069</v>
      </c>
      <c r="BC61" s="31">
        <v>5664.9624060150381</v>
      </c>
      <c r="BD61" s="108">
        <f t="shared" si="4"/>
        <v>5.6649624060150385</v>
      </c>
      <c r="BE61" s="69">
        <v>1.7340116279069768</v>
      </c>
      <c r="BF61" s="69">
        <v>0.14849806201550389</v>
      </c>
      <c r="BG61" s="69">
        <v>1.4173128746254158</v>
      </c>
      <c r="BH61" s="69">
        <v>0.12547679889583846</v>
      </c>
      <c r="BI61" s="69">
        <v>0.91118122548760805</v>
      </c>
      <c r="BJ61" s="69">
        <v>20.229608116274072</v>
      </c>
      <c r="BK61" s="68">
        <v>0.46409001956947171</v>
      </c>
      <c r="BL61" s="68">
        <v>2.5318003913894323E-2</v>
      </c>
      <c r="BM61" s="69">
        <v>1.003762181721247</v>
      </c>
      <c r="BN61" s="68">
        <v>1.1425318761384335</v>
      </c>
      <c r="BO61" s="68">
        <v>0.21010928961748634</v>
      </c>
      <c r="BP61" s="69">
        <v>0.65811526683224375</v>
      </c>
      <c r="BQ61" s="68"/>
      <c r="BR61" s="68"/>
      <c r="BS61" s="69"/>
    </row>
    <row r="62" spans="1:71" s="12" customFormat="1" ht="15.75">
      <c r="A62" s="12" t="s">
        <v>213</v>
      </c>
      <c r="B62" s="12" t="s">
        <v>13</v>
      </c>
      <c r="C62" s="28" t="s">
        <v>128</v>
      </c>
      <c r="D62" s="28" t="s">
        <v>137</v>
      </c>
      <c r="E62" s="28" t="s">
        <v>72</v>
      </c>
      <c r="F62" s="3">
        <v>7.6606199999999998</v>
      </c>
      <c r="G62" s="3">
        <v>37.244759999999999</v>
      </c>
      <c r="H62" s="3">
        <v>1711</v>
      </c>
      <c r="I62" s="26"/>
      <c r="J62" s="2" t="s">
        <v>514</v>
      </c>
      <c r="K62" s="26"/>
      <c r="L62" s="3">
        <v>2015</v>
      </c>
      <c r="M62" s="3">
        <v>1</v>
      </c>
      <c r="N62" s="62">
        <v>5.3</v>
      </c>
      <c r="O62" s="59">
        <v>2.34641428684137</v>
      </c>
      <c r="P62" s="59">
        <v>0.30299287550044285</v>
      </c>
      <c r="Q62" s="59">
        <v>7.4005200000000002</v>
      </c>
      <c r="R62" s="63">
        <v>25.599999999999994</v>
      </c>
      <c r="S62" s="63">
        <v>29.200000000000003</v>
      </c>
      <c r="T62" s="63">
        <v>45.2</v>
      </c>
      <c r="U62" s="59">
        <v>6.308674290239038</v>
      </c>
      <c r="V62" s="59">
        <v>2.8574854519559714</v>
      </c>
      <c r="W62" s="59">
        <v>1.0787196261645973</v>
      </c>
      <c r="X62" s="59">
        <v>8.3414653357527985E-2</v>
      </c>
      <c r="Y62" s="59">
        <v>0.58449999999999991</v>
      </c>
      <c r="Z62" s="64">
        <f t="shared" si="41"/>
        <v>10.912794021717135</v>
      </c>
      <c r="AA62" s="63">
        <v>13.977381497279987</v>
      </c>
      <c r="AB62" s="59">
        <v>1.4640317286652065</v>
      </c>
      <c r="AC62" s="59">
        <v>166.35043940398575</v>
      </c>
      <c r="AD62" s="59">
        <v>151.22454867068521</v>
      </c>
      <c r="AE62" s="65">
        <f t="shared" si="42"/>
        <v>420.70065420419292</v>
      </c>
      <c r="AF62" s="65">
        <f t="shared" si="43"/>
        <v>2523.4697160956152</v>
      </c>
      <c r="AG62" s="65">
        <f t="shared" si="44"/>
        <v>685.79650846943309</v>
      </c>
      <c r="AH62" s="10" t="s">
        <v>6</v>
      </c>
      <c r="AI62" s="10"/>
      <c r="AJ62" s="10" t="s">
        <v>316</v>
      </c>
      <c r="AK62" s="10" t="s">
        <v>332</v>
      </c>
      <c r="AL62" s="10">
        <v>160</v>
      </c>
      <c r="AM62" s="79"/>
      <c r="AN62" s="79"/>
      <c r="AO62" s="79"/>
      <c r="AP62" s="79"/>
      <c r="AQ62" s="79"/>
      <c r="AR62" s="10">
        <v>56</v>
      </c>
      <c r="AS62" s="10">
        <v>66</v>
      </c>
      <c r="AT62" s="29">
        <v>14.58</v>
      </c>
      <c r="AU62" s="29">
        <v>13.44</v>
      </c>
      <c r="AV62" s="29">
        <v>1.32</v>
      </c>
      <c r="AW62" s="29">
        <v>1.1000000000000001</v>
      </c>
      <c r="AX62" s="29">
        <v>15.5</v>
      </c>
      <c r="AY62" s="30">
        <v>0.42</v>
      </c>
      <c r="AZ62" s="30">
        <v>0.83333333333333337</v>
      </c>
      <c r="BA62" s="30">
        <v>0.96571428571428575</v>
      </c>
      <c r="BB62" s="30">
        <v>11.733428571428572</v>
      </c>
      <c r="BC62" s="31">
        <v>6518.5714285714294</v>
      </c>
      <c r="BD62" s="108">
        <f t="shared" si="4"/>
        <v>6.5185714285714296</v>
      </c>
      <c r="BE62" s="69">
        <v>2.2829643888354187</v>
      </c>
      <c r="BF62" s="69">
        <v>0.18440808469682385</v>
      </c>
      <c r="BG62" s="69">
        <v>1.3804596628327794</v>
      </c>
      <c r="BH62" s="69">
        <v>0.11315303659804969</v>
      </c>
      <c r="BI62" s="69">
        <v>1.0321540828527376</v>
      </c>
      <c r="BJ62" s="69">
        <v>24.81303547034813</v>
      </c>
      <c r="BK62" s="68">
        <v>0.37711234911792013</v>
      </c>
      <c r="BL62" s="68">
        <v>1.9740018570102137E-2</v>
      </c>
      <c r="BM62" s="69">
        <v>0.89560573518188968</v>
      </c>
      <c r="BN62" s="68">
        <v>1.4416167664670658</v>
      </c>
      <c r="BO62" s="68">
        <v>0.22769461077844311</v>
      </c>
      <c r="BP62" s="69">
        <v>0.7098029234211255</v>
      </c>
      <c r="BQ62" s="68"/>
      <c r="BR62" s="68"/>
      <c r="BS62" s="69"/>
    </row>
    <row r="63" spans="1:71" s="12" customFormat="1" ht="15.75">
      <c r="A63" s="12" t="s">
        <v>213</v>
      </c>
      <c r="B63" s="12" t="s">
        <v>13</v>
      </c>
      <c r="C63" s="28" t="s">
        <v>128</v>
      </c>
      <c r="D63" s="28" t="s">
        <v>137</v>
      </c>
      <c r="E63" s="28" t="s">
        <v>73</v>
      </c>
      <c r="F63" s="3">
        <v>7.6448900000000002</v>
      </c>
      <c r="G63" s="3">
        <v>37.248809999999999</v>
      </c>
      <c r="H63" s="3">
        <v>1788</v>
      </c>
      <c r="I63" s="26">
        <v>11</v>
      </c>
      <c r="J63" s="2" t="s">
        <v>515</v>
      </c>
      <c r="K63" s="26"/>
      <c r="L63" s="3">
        <v>2015</v>
      </c>
      <c r="M63" s="3">
        <v>1</v>
      </c>
      <c r="N63" s="62">
        <v>5.6</v>
      </c>
      <c r="O63" s="59">
        <v>2.6538178850509828</v>
      </c>
      <c r="P63" s="59">
        <v>0.27920516053906247</v>
      </c>
      <c r="Q63" s="59">
        <v>8.2196400000000001</v>
      </c>
      <c r="R63" s="63">
        <v>14.400000000000006</v>
      </c>
      <c r="S63" s="63">
        <v>7.1999999999999886</v>
      </c>
      <c r="T63" s="63">
        <v>78.400000000000006</v>
      </c>
      <c r="U63" s="59">
        <v>6.4453502974470105</v>
      </c>
      <c r="V63" s="59">
        <v>2.7939422711425861</v>
      </c>
      <c r="W63" s="59">
        <v>1.1068938838188302</v>
      </c>
      <c r="X63" s="59">
        <v>8.6223249693622217E-2</v>
      </c>
      <c r="Y63" s="59">
        <v>0</v>
      </c>
      <c r="Z63" s="64">
        <f t="shared" si="5"/>
        <v>10.432409702102051</v>
      </c>
      <c r="AA63" s="63">
        <v>18.986678093350495</v>
      </c>
      <c r="AB63" s="59">
        <v>2.9256701312910272</v>
      </c>
      <c r="AC63" s="59">
        <v>261.37007879316201</v>
      </c>
      <c r="AD63" s="59">
        <v>157.52367359540042</v>
      </c>
      <c r="AE63" s="65">
        <f t="shared" si="6"/>
        <v>431.68861468934381</v>
      </c>
      <c r="AF63" s="65">
        <f t="shared" si="7"/>
        <v>2578.1401189788044</v>
      </c>
      <c r="AG63" s="65">
        <f t="shared" si="8"/>
        <v>670.5461450742207</v>
      </c>
      <c r="AH63" s="10" t="s">
        <v>1</v>
      </c>
      <c r="AI63" s="10"/>
      <c r="AJ63" s="10" t="s">
        <v>316</v>
      </c>
      <c r="AK63" s="10" t="s">
        <v>332</v>
      </c>
      <c r="AL63" s="10">
        <v>160</v>
      </c>
      <c r="AM63" s="79"/>
      <c r="AN63" s="79"/>
      <c r="AO63" s="79"/>
      <c r="AP63" s="79"/>
      <c r="AQ63" s="79"/>
      <c r="AR63" s="10">
        <v>59</v>
      </c>
      <c r="AS63" s="10">
        <v>51</v>
      </c>
      <c r="AT63" s="29">
        <v>4.88</v>
      </c>
      <c r="AU63" s="29">
        <v>9.0399999999999991</v>
      </c>
      <c r="AV63" s="29">
        <v>0.52</v>
      </c>
      <c r="AW63" s="29">
        <v>0.42</v>
      </c>
      <c r="AX63" s="29">
        <v>12.6</v>
      </c>
      <c r="AY63" s="30">
        <v>0.38</v>
      </c>
      <c r="AZ63" s="30">
        <v>0.8076923076923076</v>
      </c>
      <c r="BA63" s="30">
        <v>0.99885714285714289</v>
      </c>
      <c r="BB63" s="30">
        <v>3.9370338461538457</v>
      </c>
      <c r="BC63" s="31">
        <v>2187.2410256410253</v>
      </c>
      <c r="BD63" s="108">
        <f t="shared" si="4"/>
        <v>2.1872410256410255</v>
      </c>
      <c r="BE63" s="69">
        <v>1.3412098298676747</v>
      </c>
      <c r="BF63" s="69">
        <v>0.1212665406427221</v>
      </c>
      <c r="BG63" s="69">
        <v>1.4250221520898225</v>
      </c>
      <c r="BH63" s="69">
        <v>8.5923403495811249E-2</v>
      </c>
      <c r="BI63" s="69">
        <v>0.93038222279545435</v>
      </c>
      <c r="BJ63" s="69">
        <v>19.91672872539888</v>
      </c>
      <c r="BK63" s="68">
        <v>0.32504587155963305</v>
      </c>
      <c r="BL63" s="68">
        <v>3.6605504587155967E-2</v>
      </c>
      <c r="BM63" s="69">
        <v>0.7781599797068669</v>
      </c>
      <c r="BN63" s="68">
        <v>0.90029041626331086</v>
      </c>
      <c r="BO63" s="68">
        <v>0.20740561471442401</v>
      </c>
      <c r="BP63" s="69">
        <v>0.65732789064062003</v>
      </c>
      <c r="BQ63" s="68"/>
      <c r="BR63" s="68"/>
      <c r="BS63" s="69"/>
    </row>
    <row r="64" spans="1:71" s="12" customFormat="1" ht="15.75">
      <c r="A64" s="12" t="s">
        <v>213</v>
      </c>
      <c r="B64" s="12" t="s">
        <v>13</v>
      </c>
      <c r="C64" s="28" t="s">
        <v>128</v>
      </c>
      <c r="D64" s="28" t="s">
        <v>137</v>
      </c>
      <c r="E64" s="28" t="s">
        <v>73</v>
      </c>
      <c r="F64" s="3">
        <v>7.6448900000000002</v>
      </c>
      <c r="G64" s="3">
        <v>37.248809999999999</v>
      </c>
      <c r="H64" s="3">
        <v>1788</v>
      </c>
      <c r="I64" s="26"/>
      <c r="J64" s="2" t="s">
        <v>516</v>
      </c>
      <c r="K64" s="26"/>
      <c r="L64" s="3">
        <v>2015</v>
      </c>
      <c r="M64" s="3">
        <v>1</v>
      </c>
      <c r="N64" s="62">
        <v>5.6</v>
      </c>
      <c r="O64" s="59">
        <v>2.6538178850509828</v>
      </c>
      <c r="P64" s="59">
        <v>0.27920516053906247</v>
      </c>
      <c r="Q64" s="59">
        <v>8.2196400000000001</v>
      </c>
      <c r="R64" s="63">
        <v>14.400000000000006</v>
      </c>
      <c r="S64" s="63">
        <v>7.1999999999999886</v>
      </c>
      <c r="T64" s="63">
        <v>78.400000000000006</v>
      </c>
      <c r="U64" s="59">
        <v>6.4453502974470105</v>
      </c>
      <c r="V64" s="59">
        <v>2.7939422711425861</v>
      </c>
      <c r="W64" s="59">
        <v>1.1068938838188302</v>
      </c>
      <c r="X64" s="59">
        <v>8.6223249693622217E-2</v>
      </c>
      <c r="Y64" s="59">
        <v>0</v>
      </c>
      <c r="Z64" s="64">
        <f t="shared" ref="Z64:Z68" si="45">(U64+V64+W64+X64+Y64)</f>
        <v>10.432409702102051</v>
      </c>
      <c r="AA64" s="63">
        <v>18.986678093350495</v>
      </c>
      <c r="AB64" s="59">
        <v>2.9256701312910272</v>
      </c>
      <c r="AC64" s="59">
        <v>261.37007879316201</v>
      </c>
      <c r="AD64" s="59">
        <v>157.52367359540042</v>
      </c>
      <c r="AE64" s="65">
        <f t="shared" ref="AE64:AE68" si="46">W64*390</f>
        <v>431.68861468934381</v>
      </c>
      <c r="AF64" s="65">
        <f t="shared" ref="AF64:AF68" si="47">U64*400</f>
        <v>2578.1401189788044</v>
      </c>
      <c r="AG64" s="65">
        <f t="shared" ref="AG64:AG68" si="48">V64*240</f>
        <v>670.5461450742207</v>
      </c>
      <c r="AH64" s="10" t="s">
        <v>2</v>
      </c>
      <c r="AI64" s="10"/>
      <c r="AJ64" s="10" t="s">
        <v>316</v>
      </c>
      <c r="AK64" s="10" t="s">
        <v>332</v>
      </c>
      <c r="AL64" s="10">
        <v>160</v>
      </c>
      <c r="AM64" s="79"/>
      <c r="AN64" s="79"/>
      <c r="AO64" s="79"/>
      <c r="AP64" s="79"/>
      <c r="AQ64" s="79"/>
      <c r="AR64" s="10">
        <v>52</v>
      </c>
      <c r="AS64" s="10">
        <v>37</v>
      </c>
      <c r="AT64" s="29">
        <v>3.68</v>
      </c>
      <c r="AU64" s="29">
        <v>6.16</v>
      </c>
      <c r="AV64" s="29">
        <v>0.56000000000000005</v>
      </c>
      <c r="AW64" s="29">
        <v>0.46</v>
      </c>
      <c r="AX64" s="29">
        <v>12.8</v>
      </c>
      <c r="AY64" s="30">
        <v>0.18</v>
      </c>
      <c r="AZ64" s="30">
        <v>0.8214285714285714</v>
      </c>
      <c r="BA64" s="30">
        <v>0.99657142857142855</v>
      </c>
      <c r="BB64" s="30">
        <v>3.0124930612244896</v>
      </c>
      <c r="BC64" s="31">
        <v>1673.6072562358274</v>
      </c>
      <c r="BD64" s="108">
        <f t="shared" si="4"/>
        <v>1.6736072562358275</v>
      </c>
      <c r="BE64" s="69">
        <v>1.0906909788867563</v>
      </c>
      <c r="BF64" s="69">
        <v>0.14093090211132436</v>
      </c>
      <c r="BG64" s="69">
        <v>1.1196125798161234</v>
      </c>
      <c r="BH64" s="69">
        <v>0.10509646626535465</v>
      </c>
      <c r="BI64" s="69">
        <v>1.0587966432383766</v>
      </c>
      <c r="BJ64" s="69">
        <v>21.839039377245104</v>
      </c>
      <c r="BK64" s="68">
        <v>0.56893106893106893</v>
      </c>
      <c r="BL64" s="68">
        <v>8.0119880119880138E-2</v>
      </c>
      <c r="BM64" s="69">
        <v>1.1858444488586464</v>
      </c>
      <c r="BN64" s="68">
        <v>1.0584737363726462</v>
      </c>
      <c r="BO64" s="68">
        <v>0.20188305252725469</v>
      </c>
      <c r="BP64" s="69">
        <v>0.62527299461222896</v>
      </c>
      <c r="BQ64" s="68"/>
      <c r="BR64" s="68"/>
      <c r="BS64" s="69"/>
    </row>
    <row r="65" spans="1:71" s="12" customFormat="1" ht="15.75">
      <c r="A65" s="12" t="s">
        <v>213</v>
      </c>
      <c r="B65" s="12" t="s">
        <v>13</v>
      </c>
      <c r="C65" s="28" t="s">
        <v>128</v>
      </c>
      <c r="D65" s="28" t="s">
        <v>137</v>
      </c>
      <c r="E65" s="28" t="s">
        <v>73</v>
      </c>
      <c r="F65" s="3">
        <v>7.6448900000000002</v>
      </c>
      <c r="G65" s="3">
        <v>37.248809999999999</v>
      </c>
      <c r="H65" s="3">
        <v>1788</v>
      </c>
      <c r="I65" s="26"/>
      <c r="J65" s="2" t="s">
        <v>517</v>
      </c>
      <c r="K65" s="26"/>
      <c r="L65" s="3">
        <v>2015</v>
      </c>
      <c r="M65" s="3">
        <v>1</v>
      </c>
      <c r="N65" s="62">
        <v>5.6</v>
      </c>
      <c r="O65" s="59">
        <v>2.6538178850509828</v>
      </c>
      <c r="P65" s="59">
        <v>0.27920516053906247</v>
      </c>
      <c r="Q65" s="59">
        <v>8.2196400000000001</v>
      </c>
      <c r="R65" s="63">
        <v>14.400000000000006</v>
      </c>
      <c r="S65" s="63">
        <v>7.1999999999999886</v>
      </c>
      <c r="T65" s="63">
        <v>78.400000000000006</v>
      </c>
      <c r="U65" s="59">
        <v>6.4453502974470105</v>
      </c>
      <c r="V65" s="59">
        <v>2.7939422711425861</v>
      </c>
      <c r="W65" s="59">
        <v>1.1068938838188302</v>
      </c>
      <c r="X65" s="59">
        <v>8.6223249693622217E-2</v>
      </c>
      <c r="Y65" s="59">
        <v>0</v>
      </c>
      <c r="Z65" s="64">
        <f t="shared" si="45"/>
        <v>10.432409702102051</v>
      </c>
      <c r="AA65" s="63">
        <v>18.986678093350495</v>
      </c>
      <c r="AB65" s="59">
        <v>2.9256701312910272</v>
      </c>
      <c r="AC65" s="59">
        <v>261.37007879316201</v>
      </c>
      <c r="AD65" s="59">
        <v>157.52367359540042</v>
      </c>
      <c r="AE65" s="65">
        <f t="shared" si="46"/>
        <v>431.68861468934381</v>
      </c>
      <c r="AF65" s="65">
        <f t="shared" si="47"/>
        <v>2578.1401189788044</v>
      </c>
      <c r="AG65" s="65">
        <f t="shared" si="48"/>
        <v>670.5461450742207</v>
      </c>
      <c r="AH65" s="10" t="s">
        <v>3</v>
      </c>
      <c r="AI65" s="10"/>
      <c r="AJ65" s="10" t="s">
        <v>316</v>
      </c>
      <c r="AK65" s="10" t="s">
        <v>332</v>
      </c>
      <c r="AL65" s="10">
        <v>160</v>
      </c>
      <c r="AM65" s="79"/>
      <c r="AN65" s="79"/>
      <c r="AO65" s="79"/>
      <c r="AP65" s="79"/>
      <c r="AQ65" s="79"/>
      <c r="AR65" s="10">
        <v>64</v>
      </c>
      <c r="AS65" s="10">
        <v>56</v>
      </c>
      <c r="AT65" s="29">
        <v>7.14</v>
      </c>
      <c r="AU65" s="29">
        <v>6.44</v>
      </c>
      <c r="AV65" s="29">
        <v>0.76</v>
      </c>
      <c r="AW65" s="29">
        <v>0.6</v>
      </c>
      <c r="AX65" s="29">
        <v>14.9</v>
      </c>
      <c r="AY65" s="30">
        <v>0.26</v>
      </c>
      <c r="AZ65" s="30">
        <v>0.78947368421052633</v>
      </c>
      <c r="BA65" s="30">
        <v>0.97257142857142853</v>
      </c>
      <c r="BB65" s="30">
        <v>5.4822315789473679</v>
      </c>
      <c r="BC65" s="31">
        <v>3045.6842105263154</v>
      </c>
      <c r="BD65" s="108">
        <f t="shared" si="4"/>
        <v>3.0456842105263155</v>
      </c>
      <c r="BE65" s="69">
        <v>2.09878844361603</v>
      </c>
      <c r="BF65" s="69">
        <v>0.16938490214352284</v>
      </c>
      <c r="BG65" s="69">
        <v>1.8854098300066768</v>
      </c>
      <c r="BH65" s="69">
        <v>5.7491143364457709E-2</v>
      </c>
      <c r="BI65" s="69">
        <v>0.39705846031959374</v>
      </c>
      <c r="BJ65" s="69">
        <v>13.866363268798381</v>
      </c>
      <c r="BK65" s="68">
        <v>0.52011776251226693</v>
      </c>
      <c r="BL65" s="68">
        <v>3.3591756624141308E-2</v>
      </c>
      <c r="BM65" s="69">
        <v>0.98738136362049023</v>
      </c>
      <c r="BN65" s="68">
        <v>1.2243217054263567</v>
      </c>
      <c r="BO65" s="68">
        <v>0.23919573643410855</v>
      </c>
      <c r="BP65" s="69">
        <v>0.58916745879533428</v>
      </c>
      <c r="BQ65" s="68"/>
      <c r="BR65" s="68"/>
      <c r="BS65" s="69"/>
    </row>
    <row r="66" spans="1:71" s="12" customFormat="1" ht="15.75">
      <c r="A66" s="12" t="s">
        <v>213</v>
      </c>
      <c r="B66" s="12" t="s">
        <v>13</v>
      </c>
      <c r="C66" s="28" t="s">
        <v>128</v>
      </c>
      <c r="D66" s="28" t="s">
        <v>137</v>
      </c>
      <c r="E66" s="28" t="s">
        <v>73</v>
      </c>
      <c r="F66" s="3">
        <v>7.6448900000000002</v>
      </c>
      <c r="G66" s="3">
        <v>37.248809999999999</v>
      </c>
      <c r="H66" s="3">
        <v>1788</v>
      </c>
      <c r="I66" s="26"/>
      <c r="J66" s="2" t="s">
        <v>518</v>
      </c>
      <c r="K66" s="26"/>
      <c r="L66" s="3">
        <v>2015</v>
      </c>
      <c r="M66" s="3">
        <v>1</v>
      </c>
      <c r="N66" s="62">
        <v>5.6</v>
      </c>
      <c r="O66" s="59">
        <v>2.6538178850509828</v>
      </c>
      <c r="P66" s="59">
        <v>0.27920516053906247</v>
      </c>
      <c r="Q66" s="59">
        <v>8.2196400000000001</v>
      </c>
      <c r="R66" s="63">
        <v>14.400000000000006</v>
      </c>
      <c r="S66" s="63">
        <v>7.1999999999999886</v>
      </c>
      <c r="T66" s="63">
        <v>78.400000000000006</v>
      </c>
      <c r="U66" s="59">
        <v>6.4453502974470105</v>
      </c>
      <c r="V66" s="59">
        <v>2.7939422711425861</v>
      </c>
      <c r="W66" s="59">
        <v>1.1068938838188302</v>
      </c>
      <c r="X66" s="59">
        <v>8.6223249693622217E-2</v>
      </c>
      <c r="Y66" s="59">
        <v>0</v>
      </c>
      <c r="Z66" s="64">
        <f t="shared" si="45"/>
        <v>10.432409702102051</v>
      </c>
      <c r="AA66" s="63">
        <v>18.986678093350495</v>
      </c>
      <c r="AB66" s="59">
        <v>2.9256701312910272</v>
      </c>
      <c r="AC66" s="59">
        <v>261.37007879316201</v>
      </c>
      <c r="AD66" s="59">
        <v>157.52367359540042</v>
      </c>
      <c r="AE66" s="65">
        <f t="shared" si="46"/>
        <v>431.68861468934381</v>
      </c>
      <c r="AF66" s="65">
        <f t="shared" si="47"/>
        <v>2578.1401189788044</v>
      </c>
      <c r="AG66" s="65">
        <f t="shared" si="48"/>
        <v>670.5461450742207</v>
      </c>
      <c r="AH66" s="10" t="s">
        <v>4</v>
      </c>
      <c r="AI66" s="10"/>
      <c r="AJ66" s="10" t="s">
        <v>316</v>
      </c>
      <c r="AK66" s="10" t="s">
        <v>332</v>
      </c>
      <c r="AL66" s="10">
        <v>160</v>
      </c>
      <c r="AM66" s="79"/>
      <c r="AN66" s="79"/>
      <c r="AO66" s="79"/>
      <c r="AP66" s="79"/>
      <c r="AQ66" s="79"/>
      <c r="AR66" s="10">
        <v>60</v>
      </c>
      <c r="AS66" s="10">
        <v>51</v>
      </c>
      <c r="AT66" s="29">
        <v>10.42</v>
      </c>
      <c r="AU66" s="29">
        <v>10.1</v>
      </c>
      <c r="AV66" s="29">
        <v>1.1000000000000001</v>
      </c>
      <c r="AW66" s="29">
        <v>0.9</v>
      </c>
      <c r="AX66" s="29">
        <v>16.899999999999999</v>
      </c>
      <c r="AY66" s="30">
        <v>0.54</v>
      </c>
      <c r="AZ66" s="30">
        <v>0.81818181818181812</v>
      </c>
      <c r="BA66" s="30">
        <v>0.94971428571428562</v>
      </c>
      <c r="BB66" s="30">
        <v>8.0967459740259731</v>
      </c>
      <c r="BC66" s="31">
        <v>4498.1922077922072</v>
      </c>
      <c r="BD66" s="108">
        <f t="shared" si="4"/>
        <v>4.498192207792207</v>
      </c>
      <c r="BE66" s="69">
        <v>1.8891509433962264</v>
      </c>
      <c r="BF66" s="69">
        <v>0.16297169811320758</v>
      </c>
      <c r="BG66" s="69">
        <v>1.5878502688777565</v>
      </c>
      <c r="BH66" s="69">
        <v>0.14821511523370845</v>
      </c>
      <c r="BI66" s="69">
        <v>0.8274838571490889</v>
      </c>
      <c r="BJ66" s="69">
        <v>24.314161612160184</v>
      </c>
      <c r="BK66" s="68">
        <v>0.47023923444976079</v>
      </c>
      <c r="BL66" s="68">
        <v>3.806698564593302E-2</v>
      </c>
      <c r="BM66" s="69">
        <v>0.81053063092393596</v>
      </c>
      <c r="BN66" s="68">
        <v>1.1296992481203008</v>
      </c>
      <c r="BO66" s="68">
        <v>0.20587406015037596</v>
      </c>
      <c r="BP66" s="69">
        <v>0.58387973940727067</v>
      </c>
      <c r="BQ66" s="68"/>
      <c r="BR66" s="68"/>
      <c r="BS66" s="69"/>
    </row>
    <row r="67" spans="1:71" s="12" customFormat="1" ht="15.75">
      <c r="A67" s="12" t="s">
        <v>213</v>
      </c>
      <c r="B67" s="12" t="s">
        <v>13</v>
      </c>
      <c r="C67" s="28" t="s">
        <v>128</v>
      </c>
      <c r="D67" s="28" t="s">
        <v>137</v>
      </c>
      <c r="E67" s="28" t="s">
        <v>73</v>
      </c>
      <c r="F67" s="3">
        <v>7.6448900000000002</v>
      </c>
      <c r="G67" s="3">
        <v>37.248809999999999</v>
      </c>
      <c r="H67" s="3">
        <v>1788</v>
      </c>
      <c r="I67" s="26"/>
      <c r="J67" s="2" t="s">
        <v>519</v>
      </c>
      <c r="K67" s="26"/>
      <c r="L67" s="3">
        <v>2015</v>
      </c>
      <c r="M67" s="3">
        <v>1</v>
      </c>
      <c r="N67" s="62">
        <v>5.6</v>
      </c>
      <c r="O67" s="59">
        <v>2.6538178850509828</v>
      </c>
      <c r="P67" s="59">
        <v>0.27920516053906247</v>
      </c>
      <c r="Q67" s="59">
        <v>8.2196400000000001</v>
      </c>
      <c r="R67" s="63">
        <v>14.400000000000006</v>
      </c>
      <c r="S67" s="63">
        <v>7.1999999999999886</v>
      </c>
      <c r="T67" s="63">
        <v>78.400000000000006</v>
      </c>
      <c r="U67" s="59">
        <v>6.4453502974470105</v>
      </c>
      <c r="V67" s="59">
        <v>2.7939422711425861</v>
      </c>
      <c r="W67" s="59">
        <v>1.1068938838188302</v>
      </c>
      <c r="X67" s="59">
        <v>8.6223249693622217E-2</v>
      </c>
      <c r="Y67" s="59">
        <v>0</v>
      </c>
      <c r="Z67" s="64">
        <f t="shared" si="45"/>
        <v>10.432409702102051</v>
      </c>
      <c r="AA67" s="63">
        <v>18.986678093350495</v>
      </c>
      <c r="AB67" s="59">
        <v>2.9256701312910272</v>
      </c>
      <c r="AC67" s="59">
        <v>261.37007879316201</v>
      </c>
      <c r="AD67" s="59">
        <v>157.52367359540042</v>
      </c>
      <c r="AE67" s="65">
        <f t="shared" si="46"/>
        <v>431.68861468934381</v>
      </c>
      <c r="AF67" s="65">
        <f t="shared" si="47"/>
        <v>2578.1401189788044</v>
      </c>
      <c r="AG67" s="65">
        <f t="shared" si="48"/>
        <v>670.5461450742207</v>
      </c>
      <c r="AH67" s="10" t="s">
        <v>5</v>
      </c>
      <c r="AI67" s="10"/>
      <c r="AJ67" s="10" t="s">
        <v>316</v>
      </c>
      <c r="AK67" s="10" t="s">
        <v>332</v>
      </c>
      <c r="AL67" s="10">
        <v>160</v>
      </c>
      <c r="AM67" s="79"/>
      <c r="AN67" s="79"/>
      <c r="AO67" s="79"/>
      <c r="AP67" s="79"/>
      <c r="AQ67" s="79"/>
      <c r="AR67" s="10">
        <v>56</v>
      </c>
      <c r="AS67" s="10">
        <v>56</v>
      </c>
      <c r="AT67" s="29">
        <v>11.72</v>
      </c>
      <c r="AU67" s="29">
        <v>11.42</v>
      </c>
      <c r="AV67" s="29">
        <v>1.08</v>
      </c>
      <c r="AW67" s="29">
        <v>0.84</v>
      </c>
      <c r="AX67" s="29">
        <v>17.399999999999999</v>
      </c>
      <c r="AY67" s="30">
        <v>0.5</v>
      </c>
      <c r="AZ67" s="30">
        <v>0.77777777777777768</v>
      </c>
      <c r="BA67" s="30">
        <v>0.94399999999999995</v>
      </c>
      <c r="BB67" s="30">
        <v>8.6050844444444436</v>
      </c>
      <c r="BC67" s="31">
        <v>4780.6024691358016</v>
      </c>
      <c r="BD67" s="108">
        <f t="shared" si="4"/>
        <v>4.7806024691358013</v>
      </c>
      <c r="BE67" s="69">
        <v>1.8609802073515553</v>
      </c>
      <c r="BF67" s="69">
        <v>0.16404335532516495</v>
      </c>
      <c r="BG67" s="69">
        <v>1.0278187821551845</v>
      </c>
      <c r="BH67" s="69">
        <v>0.12253362030071983</v>
      </c>
      <c r="BI67" s="69">
        <v>0.82462012299465492</v>
      </c>
      <c r="BJ67" s="69">
        <v>26.506993048884112</v>
      </c>
      <c r="BK67" s="68">
        <v>0.3747895229186155</v>
      </c>
      <c r="BL67" s="68">
        <v>2.9232927970065485E-2</v>
      </c>
      <c r="BM67" s="69">
        <v>0.65402590695679064</v>
      </c>
      <c r="BN67" s="68">
        <v>1.270718232044199</v>
      </c>
      <c r="BO67" s="68">
        <v>0.23954880294659303</v>
      </c>
      <c r="BP67" s="69">
        <v>0.6582466796251415</v>
      </c>
      <c r="BQ67" s="68"/>
      <c r="BR67" s="68"/>
      <c r="BS67" s="69"/>
    </row>
    <row r="68" spans="1:71" s="12" customFormat="1" ht="15.75">
      <c r="A68" s="12" t="s">
        <v>213</v>
      </c>
      <c r="B68" s="12" t="s">
        <v>13</v>
      </c>
      <c r="C68" s="28" t="s">
        <v>128</v>
      </c>
      <c r="D68" s="28" t="s">
        <v>137</v>
      </c>
      <c r="E68" s="28" t="s">
        <v>73</v>
      </c>
      <c r="F68" s="3">
        <v>7.6448900000000002</v>
      </c>
      <c r="G68" s="3">
        <v>37.248809999999999</v>
      </c>
      <c r="H68" s="3">
        <v>1788</v>
      </c>
      <c r="I68" s="26"/>
      <c r="J68" s="2" t="s">
        <v>520</v>
      </c>
      <c r="K68" s="26"/>
      <c r="L68" s="3">
        <v>2015</v>
      </c>
      <c r="M68" s="3">
        <v>1</v>
      </c>
      <c r="N68" s="62">
        <v>5.6</v>
      </c>
      <c r="O68" s="59">
        <v>2.6538178850509828</v>
      </c>
      <c r="P68" s="59">
        <v>0.27920516053906247</v>
      </c>
      <c r="Q68" s="59">
        <v>8.2196400000000001</v>
      </c>
      <c r="R68" s="63">
        <v>14.400000000000006</v>
      </c>
      <c r="S68" s="63">
        <v>7.1999999999999886</v>
      </c>
      <c r="T68" s="63">
        <v>78.400000000000006</v>
      </c>
      <c r="U68" s="59">
        <v>6.4453502974470105</v>
      </c>
      <c r="V68" s="59">
        <v>2.7939422711425861</v>
      </c>
      <c r="W68" s="59">
        <v>1.1068938838188302</v>
      </c>
      <c r="X68" s="59">
        <v>8.6223249693622217E-2</v>
      </c>
      <c r="Y68" s="59">
        <v>0</v>
      </c>
      <c r="Z68" s="64">
        <f t="shared" si="45"/>
        <v>10.432409702102051</v>
      </c>
      <c r="AA68" s="63">
        <v>18.986678093350495</v>
      </c>
      <c r="AB68" s="59">
        <v>2.9256701312910272</v>
      </c>
      <c r="AC68" s="59">
        <v>261.37007879316201</v>
      </c>
      <c r="AD68" s="59">
        <v>157.52367359540042</v>
      </c>
      <c r="AE68" s="65">
        <f t="shared" si="46"/>
        <v>431.68861468934381</v>
      </c>
      <c r="AF68" s="65">
        <f t="shared" si="47"/>
        <v>2578.1401189788044</v>
      </c>
      <c r="AG68" s="65">
        <f t="shared" si="48"/>
        <v>670.5461450742207</v>
      </c>
      <c r="AH68" s="10" t="s">
        <v>6</v>
      </c>
      <c r="AI68" s="10"/>
      <c r="AJ68" s="10" t="s">
        <v>316</v>
      </c>
      <c r="AK68" s="10" t="s">
        <v>332</v>
      </c>
      <c r="AL68" s="10">
        <v>160</v>
      </c>
      <c r="AM68" s="79"/>
      <c r="AN68" s="79"/>
      <c r="AO68" s="79"/>
      <c r="AP68" s="79"/>
      <c r="AQ68" s="79"/>
      <c r="AR68" s="10">
        <v>68</v>
      </c>
      <c r="AS68" s="10">
        <v>66</v>
      </c>
      <c r="AT68" s="29">
        <v>11.44</v>
      </c>
      <c r="AU68" s="29">
        <v>10.86</v>
      </c>
      <c r="AV68" s="29">
        <v>1.24</v>
      </c>
      <c r="AW68" s="29">
        <v>1</v>
      </c>
      <c r="AX68" s="29">
        <v>14.4</v>
      </c>
      <c r="AY68" s="30">
        <v>0.48</v>
      </c>
      <c r="AZ68" s="30">
        <v>0.80645161290322587</v>
      </c>
      <c r="BA68" s="30">
        <v>0.9782857142857142</v>
      </c>
      <c r="BB68" s="30">
        <v>9.025474654377879</v>
      </c>
      <c r="BC68" s="31">
        <v>5014.1525857654888</v>
      </c>
      <c r="BD68" s="108">
        <f t="shared" ref="BD68:BD131" si="49">BC68/1000</f>
        <v>5.0141525857654887</v>
      </c>
      <c r="BE68" s="69">
        <v>2.1881139489194501</v>
      </c>
      <c r="BF68" s="69">
        <v>0.18290766208251474</v>
      </c>
      <c r="BG68" s="69">
        <v>0.58129314205318805</v>
      </c>
      <c r="BH68" s="69">
        <v>5.2017225534037821E-2</v>
      </c>
      <c r="BI68" s="69">
        <v>0.26161190472138984</v>
      </c>
      <c r="BJ68" s="69">
        <v>6.2025000089801932</v>
      </c>
      <c r="BK68" s="68">
        <v>0.5532900834105654</v>
      </c>
      <c r="BL68" s="68">
        <v>4.0166821130676558E-2</v>
      </c>
      <c r="BM68" s="69">
        <v>0.96798463891841446</v>
      </c>
      <c r="BN68" s="68">
        <v>1.2908675799086757</v>
      </c>
      <c r="BO68" s="68">
        <v>0.24561643835616437</v>
      </c>
      <c r="BP68" s="69">
        <v>0.70469165605839468</v>
      </c>
      <c r="BQ68" s="68"/>
      <c r="BR68" s="68"/>
      <c r="BS68" s="69"/>
    </row>
    <row r="69" spans="1:71" s="12" customFormat="1" ht="15.75">
      <c r="A69" s="12" t="s">
        <v>213</v>
      </c>
      <c r="B69" s="12" t="s">
        <v>13</v>
      </c>
      <c r="C69" s="28" t="s">
        <v>128</v>
      </c>
      <c r="D69" s="28" t="s">
        <v>121</v>
      </c>
      <c r="E69" s="28" t="s">
        <v>74</v>
      </c>
      <c r="F69" s="3">
        <v>7.7162100000000002</v>
      </c>
      <c r="G69" s="3">
        <v>37.222439999999999</v>
      </c>
      <c r="H69" s="3">
        <v>1772</v>
      </c>
      <c r="I69" s="26">
        <v>12</v>
      </c>
      <c r="J69" s="2" t="s">
        <v>521</v>
      </c>
      <c r="K69" s="26"/>
      <c r="L69" s="3">
        <v>2015</v>
      </c>
      <c r="M69" s="3">
        <v>1</v>
      </c>
      <c r="N69" s="62">
        <v>5</v>
      </c>
      <c r="O69" s="59">
        <v>1.8113531285420363</v>
      </c>
      <c r="P69" s="59">
        <v>0.201992925369506</v>
      </c>
      <c r="Q69" s="59">
        <v>16.820400000000003</v>
      </c>
      <c r="R69" s="63">
        <v>18.400000000000006</v>
      </c>
      <c r="S69" s="63">
        <v>37.199999999999996</v>
      </c>
      <c r="T69" s="63">
        <v>44.4</v>
      </c>
      <c r="U69" s="59">
        <v>6.1378292812290693</v>
      </c>
      <c r="V69" s="59">
        <v>2.1796915232798617</v>
      </c>
      <c r="W69" s="59">
        <v>0.92845691867535451</v>
      </c>
      <c r="X69" s="59">
        <v>8.3414653357527985E-2</v>
      </c>
      <c r="Y69" s="59">
        <v>0.501</v>
      </c>
      <c r="Z69" s="64">
        <f t="shared" si="5"/>
        <v>9.8303923765418126</v>
      </c>
      <c r="AA69" s="63">
        <v>13.977381497279987</v>
      </c>
      <c r="AB69" s="59">
        <v>7.3105853391684894</v>
      </c>
      <c r="AC69" s="59">
        <v>157.54553073471845</v>
      </c>
      <c r="AD69" s="59">
        <v>220.51492284255227</v>
      </c>
      <c r="AE69" s="65">
        <f t="shared" si="6"/>
        <v>362.09819828338829</v>
      </c>
      <c r="AF69" s="65">
        <f t="shared" si="7"/>
        <v>2455.1317124916277</v>
      </c>
      <c r="AG69" s="65">
        <f t="shared" si="8"/>
        <v>523.12596558716677</v>
      </c>
      <c r="AH69" s="10" t="s">
        <v>1</v>
      </c>
      <c r="AI69" s="10"/>
      <c r="AJ69" s="10" t="s">
        <v>316</v>
      </c>
      <c r="AK69" s="10" t="s">
        <v>332</v>
      </c>
      <c r="AL69" s="10">
        <v>160</v>
      </c>
      <c r="AM69" s="79"/>
      <c r="AN69" s="79"/>
      <c r="AO69" s="79"/>
      <c r="AP69" s="79"/>
      <c r="AQ69" s="79"/>
      <c r="AR69" s="10">
        <v>82</v>
      </c>
      <c r="AS69" s="10">
        <v>84</v>
      </c>
      <c r="AT69" s="29">
        <v>19.68</v>
      </c>
      <c r="AU69" s="29">
        <v>31.4</v>
      </c>
      <c r="AV69" s="29">
        <v>1.4</v>
      </c>
      <c r="AW69" s="29">
        <v>1.1200000000000001</v>
      </c>
      <c r="AX69" s="29">
        <v>19</v>
      </c>
      <c r="AY69" s="30">
        <v>1.26</v>
      </c>
      <c r="AZ69" s="30">
        <v>0.80000000000000016</v>
      </c>
      <c r="BA69" s="30">
        <v>0.92571428571428571</v>
      </c>
      <c r="BB69" s="30">
        <v>14.574445714285716</v>
      </c>
      <c r="BC69" s="31">
        <v>8096.914285714287</v>
      </c>
      <c r="BD69" s="108">
        <f t="shared" si="49"/>
        <v>8.0969142857142877</v>
      </c>
      <c r="BE69" s="69">
        <v>1.256633119853614</v>
      </c>
      <c r="BF69" s="69">
        <v>0.17900274473924976</v>
      </c>
      <c r="BG69" s="69">
        <v>0.93609860193507732</v>
      </c>
      <c r="BH69" s="69">
        <v>7.5358445137666985E-2</v>
      </c>
      <c r="BI69" s="69">
        <v>0.65160999126015351</v>
      </c>
      <c r="BJ69" s="69">
        <v>10.842909494668593</v>
      </c>
      <c r="BK69" s="68">
        <v>0.45237191650853892</v>
      </c>
      <c r="BL69" s="68">
        <v>5.0948766603415567E-2</v>
      </c>
      <c r="BM69" s="69">
        <v>1.6759450203491499</v>
      </c>
      <c r="BN69" s="68">
        <v>1.1850828729281768</v>
      </c>
      <c r="BO69" s="68">
        <v>0.308609576427256</v>
      </c>
      <c r="BP69" s="69">
        <v>0.74932506679193145</v>
      </c>
      <c r="BQ69" s="68"/>
      <c r="BR69" s="68"/>
      <c r="BS69" s="69"/>
    </row>
    <row r="70" spans="1:71" s="12" customFormat="1" ht="15.75">
      <c r="A70" s="12" t="s">
        <v>213</v>
      </c>
      <c r="B70" s="12" t="s">
        <v>13</v>
      </c>
      <c r="C70" s="28" t="s">
        <v>128</v>
      </c>
      <c r="D70" s="28" t="s">
        <v>121</v>
      </c>
      <c r="E70" s="28" t="s">
        <v>74</v>
      </c>
      <c r="F70" s="3">
        <v>7.7162100000000002</v>
      </c>
      <c r="G70" s="3">
        <v>37.222439999999999</v>
      </c>
      <c r="H70" s="3">
        <v>1772</v>
      </c>
      <c r="I70" s="26"/>
      <c r="J70" s="2" t="s">
        <v>522</v>
      </c>
      <c r="K70" s="26"/>
      <c r="L70" s="3">
        <v>2015</v>
      </c>
      <c r="M70" s="3">
        <v>1</v>
      </c>
      <c r="N70" s="62">
        <v>5</v>
      </c>
      <c r="O70" s="59">
        <v>1.8113531285420363</v>
      </c>
      <c r="P70" s="59">
        <v>0.201992925369506</v>
      </c>
      <c r="Q70" s="59">
        <v>16.820400000000003</v>
      </c>
      <c r="R70" s="63">
        <v>18.400000000000006</v>
      </c>
      <c r="S70" s="63">
        <v>37.199999999999996</v>
      </c>
      <c r="T70" s="63">
        <v>44.4</v>
      </c>
      <c r="U70" s="59">
        <v>6.1378292812290693</v>
      </c>
      <c r="V70" s="59">
        <v>2.1796915232798617</v>
      </c>
      <c r="W70" s="59">
        <v>0.92845691867535451</v>
      </c>
      <c r="X70" s="59">
        <v>8.3414653357527985E-2</v>
      </c>
      <c r="Y70" s="59">
        <v>0.501</v>
      </c>
      <c r="Z70" s="64">
        <f t="shared" ref="Z70:Z74" si="50">(U70+V70+W70+X70+Y70)</f>
        <v>9.8303923765418126</v>
      </c>
      <c r="AA70" s="63">
        <v>13.977381497279987</v>
      </c>
      <c r="AB70" s="59">
        <v>7.3105853391684894</v>
      </c>
      <c r="AC70" s="59">
        <v>157.54553073471845</v>
      </c>
      <c r="AD70" s="59">
        <v>220.51492284255227</v>
      </c>
      <c r="AE70" s="65">
        <f t="shared" ref="AE70:AE74" si="51">W70*390</f>
        <v>362.09819828338829</v>
      </c>
      <c r="AF70" s="65">
        <f t="shared" ref="AF70:AF74" si="52">U70*400</f>
        <v>2455.1317124916277</v>
      </c>
      <c r="AG70" s="65">
        <f t="shared" ref="AG70:AG74" si="53">V70*240</f>
        <v>523.12596558716677</v>
      </c>
      <c r="AH70" s="10" t="s">
        <v>2</v>
      </c>
      <c r="AI70" s="10"/>
      <c r="AJ70" s="10" t="s">
        <v>316</v>
      </c>
      <c r="AK70" s="10" t="s">
        <v>332</v>
      </c>
      <c r="AL70" s="10">
        <v>160</v>
      </c>
      <c r="AM70" s="79"/>
      <c r="AN70" s="79"/>
      <c r="AO70" s="79"/>
      <c r="AP70" s="79"/>
      <c r="AQ70" s="79"/>
      <c r="AR70" s="10">
        <v>90</v>
      </c>
      <c r="AS70" s="10">
        <v>82</v>
      </c>
      <c r="AT70" s="29">
        <v>19.12</v>
      </c>
      <c r="AU70" s="29">
        <v>37.28</v>
      </c>
      <c r="AV70" s="29">
        <v>1.44</v>
      </c>
      <c r="AW70" s="29">
        <v>1.18</v>
      </c>
      <c r="AX70" s="29">
        <v>19</v>
      </c>
      <c r="AY70" s="30">
        <v>1.34</v>
      </c>
      <c r="AZ70" s="30">
        <v>0.81944444444444442</v>
      </c>
      <c r="BA70" s="30">
        <v>0.92571428571428571</v>
      </c>
      <c r="BB70" s="30">
        <v>14.503885714285715</v>
      </c>
      <c r="BC70" s="31">
        <v>8057.7142857142862</v>
      </c>
      <c r="BD70" s="108">
        <f t="shared" si="49"/>
        <v>8.0577142857142867</v>
      </c>
      <c r="BE70" s="69">
        <v>1.5478303747534516</v>
      </c>
      <c r="BF70" s="69">
        <v>0.21992110453648914</v>
      </c>
      <c r="BG70" s="69">
        <v>0.28168900446317269</v>
      </c>
      <c r="BH70" s="69">
        <v>9.9748518013459464E-2</v>
      </c>
      <c r="BI70" s="69">
        <v>1.0768973487737941</v>
      </c>
      <c r="BJ70" s="69">
        <v>19.792368747766709</v>
      </c>
      <c r="BK70" s="68">
        <v>0.28944603629417387</v>
      </c>
      <c r="BL70" s="68">
        <v>4.3419293218720158E-2</v>
      </c>
      <c r="BM70" s="69">
        <v>2.0172947537057184</v>
      </c>
      <c r="BN70" s="68">
        <v>1.216861598440546</v>
      </c>
      <c r="BO70" s="68">
        <v>0.32534113060428849</v>
      </c>
      <c r="BP70" s="69">
        <v>0.75276165234252268</v>
      </c>
      <c r="BQ70" s="68"/>
      <c r="BR70" s="68"/>
      <c r="BS70" s="69"/>
    </row>
    <row r="71" spans="1:71" s="12" customFormat="1" ht="15.75">
      <c r="A71" s="12" t="s">
        <v>213</v>
      </c>
      <c r="B71" s="12" t="s">
        <v>13</v>
      </c>
      <c r="C71" s="28" t="s">
        <v>128</v>
      </c>
      <c r="D71" s="28" t="s">
        <v>121</v>
      </c>
      <c r="E71" s="28" t="s">
        <v>74</v>
      </c>
      <c r="F71" s="3">
        <v>7.7162100000000002</v>
      </c>
      <c r="G71" s="3">
        <v>37.222439999999999</v>
      </c>
      <c r="H71" s="3">
        <v>1772</v>
      </c>
      <c r="I71" s="26"/>
      <c r="J71" s="2" t="s">
        <v>523</v>
      </c>
      <c r="K71" s="26"/>
      <c r="L71" s="3">
        <v>2015</v>
      </c>
      <c r="M71" s="3">
        <v>1</v>
      </c>
      <c r="N71" s="62">
        <v>5</v>
      </c>
      <c r="O71" s="59">
        <v>1.8113531285420363</v>
      </c>
      <c r="P71" s="59">
        <v>0.201992925369506</v>
      </c>
      <c r="Q71" s="59">
        <v>16.820400000000003</v>
      </c>
      <c r="R71" s="63">
        <v>18.400000000000006</v>
      </c>
      <c r="S71" s="63">
        <v>37.199999999999996</v>
      </c>
      <c r="T71" s="63">
        <v>44.4</v>
      </c>
      <c r="U71" s="59">
        <v>6.1378292812290693</v>
      </c>
      <c r="V71" s="59">
        <v>2.1796915232798617</v>
      </c>
      <c r="W71" s="59">
        <v>0.92845691867535451</v>
      </c>
      <c r="X71" s="59">
        <v>8.3414653357527985E-2</v>
      </c>
      <c r="Y71" s="59">
        <v>0.501</v>
      </c>
      <c r="Z71" s="64">
        <f t="shared" si="50"/>
        <v>9.8303923765418126</v>
      </c>
      <c r="AA71" s="63">
        <v>13.977381497279987</v>
      </c>
      <c r="AB71" s="59">
        <v>7.3105853391684894</v>
      </c>
      <c r="AC71" s="59">
        <v>157.54553073471845</v>
      </c>
      <c r="AD71" s="59">
        <v>220.51492284255227</v>
      </c>
      <c r="AE71" s="65">
        <f t="shared" si="51"/>
        <v>362.09819828338829</v>
      </c>
      <c r="AF71" s="65">
        <f t="shared" si="52"/>
        <v>2455.1317124916277</v>
      </c>
      <c r="AG71" s="65">
        <f t="shared" si="53"/>
        <v>523.12596558716677</v>
      </c>
      <c r="AH71" s="10" t="s">
        <v>3</v>
      </c>
      <c r="AI71" s="10"/>
      <c r="AJ71" s="10" t="s">
        <v>316</v>
      </c>
      <c r="AK71" s="10" t="s">
        <v>332</v>
      </c>
      <c r="AL71" s="10">
        <v>160</v>
      </c>
      <c r="AM71" s="79"/>
      <c r="AN71" s="79"/>
      <c r="AO71" s="79"/>
      <c r="AP71" s="79"/>
      <c r="AQ71" s="79"/>
      <c r="AR71" s="10">
        <v>81</v>
      </c>
      <c r="AS71" s="10">
        <v>80</v>
      </c>
      <c r="AT71" s="29">
        <v>21.92</v>
      </c>
      <c r="AU71" s="29">
        <v>34.14</v>
      </c>
      <c r="AV71" s="29">
        <v>1.66</v>
      </c>
      <c r="AW71" s="29">
        <v>1.36</v>
      </c>
      <c r="AX71" s="29">
        <v>18.600000000000001</v>
      </c>
      <c r="AY71" s="30">
        <v>1.26</v>
      </c>
      <c r="AZ71" s="30">
        <v>0.81927710843373502</v>
      </c>
      <c r="BA71" s="30">
        <v>0.93028571428571438</v>
      </c>
      <c r="BB71" s="30">
        <v>16.706586437177286</v>
      </c>
      <c r="BC71" s="31">
        <v>9281.4369095429356</v>
      </c>
      <c r="BD71" s="108">
        <f t="shared" si="49"/>
        <v>9.2814369095429363</v>
      </c>
      <c r="BE71" s="69">
        <v>2.0720844811753905</v>
      </c>
      <c r="BF71" s="69">
        <v>0.22552800734618919</v>
      </c>
      <c r="BG71" s="69">
        <v>1.0418099225436175</v>
      </c>
      <c r="BH71" s="69">
        <v>5.4219646556858181E-2</v>
      </c>
      <c r="BI71" s="69">
        <v>0.28530623108616815</v>
      </c>
      <c r="BJ71" s="69">
        <v>9.1763924859558035</v>
      </c>
      <c r="BK71" s="68">
        <v>0.3854455445544554</v>
      </c>
      <c r="BL71" s="68">
        <v>4.7613861386138608E-2</v>
      </c>
      <c r="BM71" s="69">
        <v>1.559101115128857</v>
      </c>
      <c r="BN71" s="68">
        <v>1.4184060721062619</v>
      </c>
      <c r="BO71" s="68">
        <v>0.32746679316888044</v>
      </c>
      <c r="BP71" s="69">
        <v>0.75961689826247969</v>
      </c>
      <c r="BQ71" s="68"/>
      <c r="BR71" s="68"/>
      <c r="BS71" s="69"/>
    </row>
    <row r="72" spans="1:71" s="12" customFormat="1" ht="15.75">
      <c r="A72" s="12" t="s">
        <v>213</v>
      </c>
      <c r="B72" s="12" t="s">
        <v>13</v>
      </c>
      <c r="C72" s="28" t="s">
        <v>128</v>
      </c>
      <c r="D72" s="28" t="s">
        <v>121</v>
      </c>
      <c r="E72" s="28" t="s">
        <v>74</v>
      </c>
      <c r="F72" s="3">
        <v>7.7162100000000002</v>
      </c>
      <c r="G72" s="3">
        <v>37.222439999999999</v>
      </c>
      <c r="H72" s="3">
        <v>1772</v>
      </c>
      <c r="I72" s="26"/>
      <c r="J72" s="2" t="s">
        <v>524</v>
      </c>
      <c r="K72" s="26"/>
      <c r="L72" s="3">
        <v>2015</v>
      </c>
      <c r="M72" s="3">
        <v>1</v>
      </c>
      <c r="N72" s="62">
        <v>5</v>
      </c>
      <c r="O72" s="59">
        <v>1.8113531285420363</v>
      </c>
      <c r="P72" s="59">
        <v>0.201992925369506</v>
      </c>
      <c r="Q72" s="59">
        <v>16.820400000000003</v>
      </c>
      <c r="R72" s="63">
        <v>18.400000000000006</v>
      </c>
      <c r="S72" s="63">
        <v>37.199999999999996</v>
      </c>
      <c r="T72" s="63">
        <v>44.4</v>
      </c>
      <c r="U72" s="59">
        <v>6.1378292812290693</v>
      </c>
      <c r="V72" s="59">
        <v>2.1796915232798617</v>
      </c>
      <c r="W72" s="59">
        <v>0.92845691867535451</v>
      </c>
      <c r="X72" s="59">
        <v>8.3414653357527985E-2</v>
      </c>
      <c r="Y72" s="59">
        <v>0.501</v>
      </c>
      <c r="Z72" s="64">
        <f t="shared" si="50"/>
        <v>9.8303923765418126</v>
      </c>
      <c r="AA72" s="63">
        <v>13.977381497279987</v>
      </c>
      <c r="AB72" s="59">
        <v>7.3105853391684894</v>
      </c>
      <c r="AC72" s="59">
        <v>157.54553073471845</v>
      </c>
      <c r="AD72" s="59">
        <v>220.51492284255227</v>
      </c>
      <c r="AE72" s="65">
        <f t="shared" si="51"/>
        <v>362.09819828338829</v>
      </c>
      <c r="AF72" s="65">
        <f t="shared" si="52"/>
        <v>2455.1317124916277</v>
      </c>
      <c r="AG72" s="65">
        <f t="shared" si="53"/>
        <v>523.12596558716677</v>
      </c>
      <c r="AH72" s="10" t="s">
        <v>4</v>
      </c>
      <c r="AI72" s="10"/>
      <c r="AJ72" s="10" t="s">
        <v>316</v>
      </c>
      <c r="AK72" s="10" t="s">
        <v>332</v>
      </c>
      <c r="AL72" s="10">
        <v>160</v>
      </c>
      <c r="AM72" s="79"/>
      <c r="AN72" s="79"/>
      <c r="AO72" s="79"/>
      <c r="AP72" s="79"/>
      <c r="AQ72" s="79"/>
      <c r="AR72" s="10">
        <v>90</v>
      </c>
      <c r="AS72" s="10">
        <v>99</v>
      </c>
      <c r="AT72" s="29">
        <v>24.48</v>
      </c>
      <c r="AU72" s="29">
        <v>40.880000000000003</v>
      </c>
      <c r="AV72" s="29">
        <v>1.66</v>
      </c>
      <c r="AW72" s="29">
        <v>1.4</v>
      </c>
      <c r="AX72" s="29">
        <v>18.7</v>
      </c>
      <c r="AY72" s="30">
        <v>1.32</v>
      </c>
      <c r="AZ72" s="30">
        <v>0.84337349397590355</v>
      </c>
      <c r="BA72" s="30">
        <v>0.92914285714285716</v>
      </c>
      <c r="BB72" s="30">
        <v>19.182881927710842</v>
      </c>
      <c r="BC72" s="31">
        <v>10657.156626506023</v>
      </c>
      <c r="BD72" s="108">
        <f t="shared" si="49"/>
        <v>10.657156626506023</v>
      </c>
      <c r="BE72" s="69">
        <v>1.9107317073170733</v>
      </c>
      <c r="BF72" s="69">
        <v>0.22336585365853659</v>
      </c>
      <c r="BG72" s="69">
        <v>0.57149292048678069</v>
      </c>
      <c r="BH72" s="69">
        <v>7.9877513559330926E-2</v>
      </c>
      <c r="BI72" s="69">
        <v>1.1715508798892504</v>
      </c>
      <c r="BJ72" s="69">
        <v>22.92563793140177</v>
      </c>
      <c r="BK72" s="68">
        <v>0.47572362278244634</v>
      </c>
      <c r="BL72" s="68">
        <v>6.1718020541549963E-2</v>
      </c>
      <c r="BM72" s="69">
        <v>1.5528354435070053</v>
      </c>
      <c r="BN72" s="68">
        <v>1.4768431001890359</v>
      </c>
      <c r="BO72" s="68">
        <v>0.35680529300567104</v>
      </c>
      <c r="BP72" s="69">
        <v>0.68448002152931953</v>
      </c>
      <c r="BQ72" s="68"/>
      <c r="BR72" s="68"/>
      <c r="BS72" s="69"/>
    </row>
    <row r="73" spans="1:71" s="12" customFormat="1" ht="15.75">
      <c r="A73" s="12" t="s">
        <v>213</v>
      </c>
      <c r="B73" s="12" t="s">
        <v>13</v>
      </c>
      <c r="C73" s="28" t="s">
        <v>128</v>
      </c>
      <c r="D73" s="28" t="s">
        <v>121</v>
      </c>
      <c r="E73" s="28" t="s">
        <v>74</v>
      </c>
      <c r="F73" s="3">
        <v>7.7162100000000002</v>
      </c>
      <c r="G73" s="3">
        <v>37.222439999999999</v>
      </c>
      <c r="H73" s="3">
        <v>1772</v>
      </c>
      <c r="I73" s="26"/>
      <c r="J73" s="2" t="s">
        <v>525</v>
      </c>
      <c r="K73" s="26"/>
      <c r="L73" s="3">
        <v>2015</v>
      </c>
      <c r="M73" s="3">
        <v>1</v>
      </c>
      <c r="N73" s="62">
        <v>5</v>
      </c>
      <c r="O73" s="59">
        <v>1.8113531285420363</v>
      </c>
      <c r="P73" s="59">
        <v>0.201992925369506</v>
      </c>
      <c r="Q73" s="59">
        <v>16.820400000000003</v>
      </c>
      <c r="R73" s="63">
        <v>18.400000000000006</v>
      </c>
      <c r="S73" s="63">
        <v>37.199999999999996</v>
      </c>
      <c r="T73" s="63">
        <v>44.4</v>
      </c>
      <c r="U73" s="59">
        <v>6.1378292812290693</v>
      </c>
      <c r="V73" s="59">
        <v>2.1796915232798617</v>
      </c>
      <c r="W73" s="59">
        <v>0.92845691867535451</v>
      </c>
      <c r="X73" s="59">
        <v>8.3414653357527985E-2</v>
      </c>
      <c r="Y73" s="59">
        <v>0.501</v>
      </c>
      <c r="Z73" s="64">
        <f t="shared" si="50"/>
        <v>9.8303923765418126</v>
      </c>
      <c r="AA73" s="63">
        <v>13.977381497279987</v>
      </c>
      <c r="AB73" s="59">
        <v>7.3105853391684894</v>
      </c>
      <c r="AC73" s="59">
        <v>157.54553073471845</v>
      </c>
      <c r="AD73" s="59">
        <v>220.51492284255227</v>
      </c>
      <c r="AE73" s="65">
        <f t="shared" si="51"/>
        <v>362.09819828338829</v>
      </c>
      <c r="AF73" s="65">
        <f t="shared" si="52"/>
        <v>2455.1317124916277</v>
      </c>
      <c r="AG73" s="65">
        <f t="shared" si="53"/>
        <v>523.12596558716677</v>
      </c>
      <c r="AH73" s="10" t="s">
        <v>5</v>
      </c>
      <c r="AI73" s="10"/>
      <c r="AJ73" s="10" t="s">
        <v>316</v>
      </c>
      <c r="AK73" s="10" t="s">
        <v>332</v>
      </c>
      <c r="AL73" s="10">
        <v>160</v>
      </c>
      <c r="AM73" s="79"/>
      <c r="AN73" s="79"/>
      <c r="AO73" s="79"/>
      <c r="AP73" s="79"/>
      <c r="AQ73" s="79"/>
      <c r="AR73" s="10">
        <v>74</v>
      </c>
      <c r="AS73" s="10">
        <v>86</v>
      </c>
      <c r="AT73" s="29">
        <v>24.52</v>
      </c>
      <c r="AU73" s="29">
        <v>44.6</v>
      </c>
      <c r="AV73" s="29">
        <v>1.7</v>
      </c>
      <c r="AW73" s="29">
        <v>1.36</v>
      </c>
      <c r="AX73" s="29">
        <v>18.3</v>
      </c>
      <c r="AY73" s="30">
        <v>1.7</v>
      </c>
      <c r="AZ73" s="30">
        <v>0.8</v>
      </c>
      <c r="BA73" s="30">
        <v>0.93371428571428572</v>
      </c>
      <c r="BB73" s="30">
        <v>18.31573942857143</v>
      </c>
      <c r="BC73" s="31">
        <v>10175.410793650793</v>
      </c>
      <c r="BD73" s="108">
        <f t="shared" si="49"/>
        <v>10.175410793650794</v>
      </c>
      <c r="BE73" s="69">
        <v>1.9467570183930301</v>
      </c>
      <c r="BF73" s="69">
        <v>0.21950629235237173</v>
      </c>
      <c r="BG73" s="69">
        <v>0.94489043260080474</v>
      </c>
      <c r="BH73" s="69">
        <v>5.248005799059377E-2</v>
      </c>
      <c r="BI73" s="69">
        <v>0.57702453666639497</v>
      </c>
      <c r="BJ73" s="69">
        <v>10.94474601488545</v>
      </c>
      <c r="BK73" s="68">
        <v>0.30893697083725308</v>
      </c>
      <c r="BL73" s="68">
        <v>4.4764816556914395E-2</v>
      </c>
      <c r="BM73" s="69">
        <v>2.0419408126920149</v>
      </c>
      <c r="BN73" s="68">
        <v>1.3254493850520341</v>
      </c>
      <c r="BO73" s="68">
        <v>0.28954588457899721</v>
      </c>
      <c r="BP73" s="69">
        <v>0.7709019712935159</v>
      </c>
      <c r="BQ73" s="68"/>
      <c r="BR73" s="68"/>
      <c r="BS73" s="69"/>
    </row>
    <row r="74" spans="1:71" s="12" customFormat="1" ht="15.75">
      <c r="A74" s="12" t="s">
        <v>213</v>
      </c>
      <c r="B74" s="12" t="s">
        <v>13</v>
      </c>
      <c r="C74" s="28" t="s">
        <v>128</v>
      </c>
      <c r="D74" s="28" t="s">
        <v>121</v>
      </c>
      <c r="E74" s="28" t="s">
        <v>74</v>
      </c>
      <c r="F74" s="3">
        <v>7.7162100000000002</v>
      </c>
      <c r="G74" s="3">
        <v>37.222439999999999</v>
      </c>
      <c r="H74" s="3">
        <v>1772</v>
      </c>
      <c r="I74" s="26"/>
      <c r="J74" s="2" t="s">
        <v>526</v>
      </c>
      <c r="K74" s="26"/>
      <c r="L74" s="3">
        <v>2015</v>
      </c>
      <c r="M74" s="3">
        <v>1</v>
      </c>
      <c r="N74" s="62">
        <v>5</v>
      </c>
      <c r="O74" s="59">
        <v>1.8113531285420363</v>
      </c>
      <c r="P74" s="59">
        <v>0.201992925369506</v>
      </c>
      <c r="Q74" s="59">
        <v>16.820400000000003</v>
      </c>
      <c r="R74" s="63">
        <v>18.400000000000006</v>
      </c>
      <c r="S74" s="63">
        <v>37.199999999999996</v>
      </c>
      <c r="T74" s="63">
        <v>44.4</v>
      </c>
      <c r="U74" s="59">
        <v>6.1378292812290693</v>
      </c>
      <c r="V74" s="59">
        <v>2.1796915232798617</v>
      </c>
      <c r="W74" s="59">
        <v>0.92845691867535451</v>
      </c>
      <c r="X74" s="59">
        <v>8.3414653357527985E-2</v>
      </c>
      <c r="Y74" s="59">
        <v>0.501</v>
      </c>
      <c r="Z74" s="64">
        <f t="shared" si="50"/>
        <v>9.8303923765418126</v>
      </c>
      <c r="AA74" s="63">
        <v>13.977381497279987</v>
      </c>
      <c r="AB74" s="59">
        <v>7.3105853391684894</v>
      </c>
      <c r="AC74" s="59">
        <v>157.54553073471845</v>
      </c>
      <c r="AD74" s="59">
        <v>220.51492284255227</v>
      </c>
      <c r="AE74" s="65">
        <f t="shared" si="51"/>
        <v>362.09819828338829</v>
      </c>
      <c r="AF74" s="65">
        <f t="shared" si="52"/>
        <v>2455.1317124916277</v>
      </c>
      <c r="AG74" s="65">
        <f t="shared" si="53"/>
        <v>523.12596558716677</v>
      </c>
      <c r="AH74" s="10" t="s">
        <v>6</v>
      </c>
      <c r="AI74" s="10"/>
      <c r="AJ74" s="10" t="s">
        <v>316</v>
      </c>
      <c r="AK74" s="10" t="s">
        <v>332</v>
      </c>
      <c r="AL74" s="10">
        <v>160</v>
      </c>
      <c r="AM74" s="79"/>
      <c r="AN74" s="79"/>
      <c r="AO74" s="79"/>
      <c r="AP74" s="79"/>
      <c r="AQ74" s="79"/>
      <c r="AR74" s="10">
        <v>99</v>
      </c>
      <c r="AS74" s="10">
        <v>104</v>
      </c>
      <c r="AT74" s="29">
        <v>29.66</v>
      </c>
      <c r="AU74" s="29">
        <v>50.18</v>
      </c>
      <c r="AV74" s="29">
        <v>1.74</v>
      </c>
      <c r="AW74" s="29">
        <v>1.44</v>
      </c>
      <c r="AX74" s="29">
        <v>19.100000000000001</v>
      </c>
      <c r="AY74" s="30">
        <v>2.14</v>
      </c>
      <c r="AZ74" s="30">
        <v>0.82758620689655171</v>
      </c>
      <c r="BA74" s="30">
        <v>0.9245714285714286</v>
      </c>
      <c r="BB74" s="30">
        <v>22.694721576354681</v>
      </c>
      <c r="BC74" s="31">
        <v>12608.178653530378</v>
      </c>
      <c r="BD74" s="108">
        <f t="shared" si="49"/>
        <v>12.608178653530379</v>
      </c>
      <c r="BE74" s="69">
        <v>1.8101325757575757</v>
      </c>
      <c r="BF74" s="69">
        <v>0.2010416666666667</v>
      </c>
      <c r="BG74" s="69">
        <v>0.66496342964965749</v>
      </c>
      <c r="BH74" s="69">
        <v>8.9373874082814955E-2</v>
      </c>
      <c r="BI74" s="69">
        <v>1.226950485331288</v>
      </c>
      <c r="BJ74" s="69">
        <v>24.704418097180262</v>
      </c>
      <c r="BK74" s="68">
        <v>0.46013888888888893</v>
      </c>
      <c r="BL74" s="68">
        <v>5.9907407407407416E-2</v>
      </c>
      <c r="BM74" s="69">
        <v>1.4570513662483811</v>
      </c>
      <c r="BN74" s="68">
        <v>1.3789625360230549</v>
      </c>
      <c r="BO74" s="68">
        <v>0.32454370797310272</v>
      </c>
      <c r="BP74" s="69">
        <v>0.61721457739226671</v>
      </c>
      <c r="BQ74" s="68"/>
      <c r="BR74" s="68"/>
      <c r="BS74" s="69"/>
    </row>
    <row r="75" spans="1:71" s="12" customFormat="1" ht="15.75">
      <c r="A75" s="12" t="s">
        <v>213</v>
      </c>
      <c r="B75" s="12" t="s">
        <v>13</v>
      </c>
      <c r="C75" s="28" t="s">
        <v>128</v>
      </c>
      <c r="D75" s="28" t="s">
        <v>121</v>
      </c>
      <c r="E75" s="28" t="s">
        <v>75</v>
      </c>
      <c r="F75" s="3">
        <v>7.7385099999999998</v>
      </c>
      <c r="G75" s="3">
        <v>37.223570000000002</v>
      </c>
      <c r="H75" s="3">
        <v>1759</v>
      </c>
      <c r="I75" s="26">
        <v>13</v>
      </c>
      <c r="J75" s="2" t="s">
        <v>527</v>
      </c>
      <c r="K75" s="26"/>
      <c r="L75" s="3">
        <v>2015</v>
      </c>
      <c r="M75" s="3">
        <v>1</v>
      </c>
      <c r="N75" s="62">
        <v>4.5999999999999996</v>
      </c>
      <c r="O75" s="59">
        <v>1.4451627358158305</v>
      </c>
      <c r="P75" s="59">
        <v>0.21856228688781426</v>
      </c>
      <c r="Q75" s="59">
        <v>7.6053000000000006</v>
      </c>
      <c r="R75" s="63">
        <v>18.400000000000006</v>
      </c>
      <c r="S75" s="63">
        <v>27.199999999999989</v>
      </c>
      <c r="T75" s="63">
        <v>54.4</v>
      </c>
      <c r="U75" s="59">
        <v>5.7278012596051466</v>
      </c>
      <c r="V75" s="59">
        <v>2.243234704093247</v>
      </c>
      <c r="W75" s="59">
        <v>1.0693282069465198</v>
      </c>
      <c r="X75" s="59">
        <v>8.7615607214553304E-2</v>
      </c>
      <c r="Y75" s="59">
        <v>0.501</v>
      </c>
      <c r="Z75" s="64">
        <f t="shared" si="5"/>
        <v>9.6289797778594668</v>
      </c>
      <c r="AA75" s="63">
        <v>12.975522178065884</v>
      </c>
      <c r="AB75" s="59">
        <v>5.848946936542669</v>
      </c>
      <c r="AC75" s="59">
        <v>148.00687967634556</v>
      </c>
      <c r="AD75" s="59">
        <v>151.22454867068521</v>
      </c>
      <c r="AE75" s="65">
        <f t="shared" si="6"/>
        <v>417.03800070914269</v>
      </c>
      <c r="AF75" s="65">
        <f t="shared" si="7"/>
        <v>2291.1205038420585</v>
      </c>
      <c r="AG75" s="65">
        <f t="shared" si="8"/>
        <v>538.37632898237928</v>
      </c>
      <c r="AH75" s="10" t="s">
        <v>1</v>
      </c>
      <c r="AI75" s="10"/>
      <c r="AJ75" s="10" t="s">
        <v>316</v>
      </c>
      <c r="AK75" s="10" t="s">
        <v>332</v>
      </c>
      <c r="AL75" s="10">
        <v>160</v>
      </c>
      <c r="AM75" s="79"/>
      <c r="AN75" s="79"/>
      <c r="AO75" s="79"/>
      <c r="AP75" s="79"/>
      <c r="AQ75" s="79"/>
      <c r="AR75" s="10">
        <v>69</v>
      </c>
      <c r="AS75" s="10">
        <v>59</v>
      </c>
      <c r="AT75" s="29">
        <v>7.4</v>
      </c>
      <c r="AU75" s="29">
        <v>15.92</v>
      </c>
      <c r="AV75" s="29">
        <v>0.86</v>
      </c>
      <c r="AW75" s="29">
        <v>0.68</v>
      </c>
      <c r="AX75" s="29">
        <v>19.100000000000001</v>
      </c>
      <c r="AY75" s="30">
        <v>0.94</v>
      </c>
      <c r="AZ75" s="30">
        <v>0.79069767441860472</v>
      </c>
      <c r="BA75" s="30">
        <v>0.9245714285714286</v>
      </c>
      <c r="BB75" s="30">
        <v>5.4098179401993365</v>
      </c>
      <c r="BC75" s="31">
        <v>3005.4544112218537</v>
      </c>
      <c r="BD75" s="108">
        <f t="shared" si="49"/>
        <v>3.0054544112218537</v>
      </c>
      <c r="BE75" s="69">
        <v>1.4077625570776258</v>
      </c>
      <c r="BF75" s="69">
        <v>0.19515981735159818</v>
      </c>
      <c r="BG75" s="69">
        <v>0.73185311034043954</v>
      </c>
      <c r="BH75" s="69">
        <v>9.9209651115091502E-2</v>
      </c>
      <c r="BI75" s="69">
        <v>0.82144094119511513</v>
      </c>
      <c r="BJ75" s="69">
        <v>17.135763404996336</v>
      </c>
      <c r="BK75" s="68">
        <v>0.52401960784313728</v>
      </c>
      <c r="BL75" s="68">
        <v>5.4607843137254905E-2</v>
      </c>
      <c r="BM75" s="69">
        <v>1.0491852431457016</v>
      </c>
      <c r="BN75" s="68">
        <v>1.1136150234741786</v>
      </c>
      <c r="BO75" s="68">
        <v>0.24159624413145545</v>
      </c>
      <c r="BP75" s="69">
        <v>0.64407587693403123</v>
      </c>
      <c r="BQ75" s="68"/>
      <c r="BR75" s="68"/>
      <c r="BS75" s="69"/>
    </row>
    <row r="76" spans="1:71" s="12" customFormat="1" ht="15.75">
      <c r="A76" s="12" t="s">
        <v>213</v>
      </c>
      <c r="B76" s="12" t="s">
        <v>13</v>
      </c>
      <c r="C76" s="28" t="s">
        <v>128</v>
      </c>
      <c r="D76" s="28" t="s">
        <v>121</v>
      </c>
      <c r="E76" s="28" t="s">
        <v>75</v>
      </c>
      <c r="F76" s="3">
        <v>7.7385099999999998</v>
      </c>
      <c r="G76" s="3">
        <v>37.223570000000002</v>
      </c>
      <c r="H76" s="3">
        <v>1759</v>
      </c>
      <c r="I76" s="26"/>
      <c r="J76" s="2" t="s">
        <v>528</v>
      </c>
      <c r="K76" s="26"/>
      <c r="L76" s="3">
        <v>2015</v>
      </c>
      <c r="M76" s="3">
        <v>1</v>
      </c>
      <c r="N76" s="62">
        <v>4.5999999999999996</v>
      </c>
      <c r="O76" s="59">
        <v>1.4451627358158305</v>
      </c>
      <c r="P76" s="59">
        <v>0.21856228688781426</v>
      </c>
      <c r="Q76" s="59">
        <v>7.6053000000000006</v>
      </c>
      <c r="R76" s="63">
        <v>18.400000000000006</v>
      </c>
      <c r="S76" s="63">
        <v>27.199999999999989</v>
      </c>
      <c r="T76" s="63">
        <v>54.4</v>
      </c>
      <c r="U76" s="59">
        <v>5.7278012596051466</v>
      </c>
      <c r="V76" s="59">
        <v>2.243234704093247</v>
      </c>
      <c r="W76" s="59">
        <v>1.0693282069465198</v>
      </c>
      <c r="X76" s="59">
        <v>8.7615607214553304E-2</v>
      </c>
      <c r="Y76" s="59">
        <v>0.501</v>
      </c>
      <c r="Z76" s="64">
        <f t="shared" ref="Z76:Z80" si="54">(U76+V76+W76+X76+Y76)</f>
        <v>9.6289797778594668</v>
      </c>
      <c r="AA76" s="63">
        <v>12.975522178065884</v>
      </c>
      <c r="AB76" s="59">
        <v>5.848946936542669</v>
      </c>
      <c r="AC76" s="59">
        <v>148.00687967634556</v>
      </c>
      <c r="AD76" s="59">
        <v>151.22454867068521</v>
      </c>
      <c r="AE76" s="65">
        <f t="shared" ref="AE76:AE80" si="55">W76*390</f>
        <v>417.03800070914269</v>
      </c>
      <c r="AF76" s="65">
        <f t="shared" ref="AF76:AF80" si="56">U76*400</f>
        <v>2291.1205038420585</v>
      </c>
      <c r="AG76" s="65">
        <f t="shared" ref="AG76:AG80" si="57">V76*240</f>
        <v>538.37632898237928</v>
      </c>
      <c r="AH76" s="10" t="s">
        <v>2</v>
      </c>
      <c r="AI76" s="10"/>
      <c r="AJ76" s="10" t="s">
        <v>316</v>
      </c>
      <c r="AK76" s="10" t="s">
        <v>332</v>
      </c>
      <c r="AL76" s="10">
        <v>160</v>
      </c>
      <c r="AM76" s="79"/>
      <c r="AN76" s="79"/>
      <c r="AO76" s="79"/>
      <c r="AP76" s="79"/>
      <c r="AQ76" s="79"/>
      <c r="AR76" s="10">
        <v>81</v>
      </c>
      <c r="AS76" s="10">
        <v>69</v>
      </c>
      <c r="AT76" s="29">
        <v>7.76</v>
      </c>
      <c r="AU76" s="29">
        <v>23.62</v>
      </c>
      <c r="AV76" s="29">
        <v>0.88</v>
      </c>
      <c r="AW76" s="29">
        <v>0.72</v>
      </c>
      <c r="AX76" s="29">
        <v>19.3</v>
      </c>
      <c r="AY76" s="30">
        <v>1.02</v>
      </c>
      <c r="AZ76" s="30">
        <v>0.81818181818181812</v>
      </c>
      <c r="BA76" s="30">
        <v>0.92228571428571426</v>
      </c>
      <c r="BB76" s="30">
        <v>5.8556758441558436</v>
      </c>
      <c r="BC76" s="31">
        <v>3253.1532467532465</v>
      </c>
      <c r="BD76" s="108">
        <f t="shared" si="49"/>
        <v>3.2531532467532465</v>
      </c>
      <c r="BE76" s="69">
        <v>1.1653956148713063</v>
      </c>
      <c r="BF76" s="69">
        <v>0.17135367016205913</v>
      </c>
      <c r="BG76" s="69">
        <v>0.91811399863180976</v>
      </c>
      <c r="BH76" s="69">
        <v>0.12852606715972226</v>
      </c>
      <c r="BI76" s="69">
        <v>1.0243368482737609</v>
      </c>
      <c r="BJ76" s="69">
        <v>24.395909513834113</v>
      </c>
      <c r="BK76" s="68">
        <v>0.35279048490393411</v>
      </c>
      <c r="BL76" s="68">
        <v>4.5882891125343092E-2</v>
      </c>
      <c r="BM76" s="69">
        <v>0.7221250310564119</v>
      </c>
      <c r="BN76" s="68">
        <v>0.96382783882783885</v>
      </c>
      <c r="BO76" s="68">
        <v>0.22490842490842491</v>
      </c>
      <c r="BP76" s="69">
        <v>0.62239193154654571</v>
      </c>
      <c r="BQ76" s="68"/>
      <c r="BR76" s="68"/>
      <c r="BS76" s="69"/>
    </row>
    <row r="77" spans="1:71" s="12" customFormat="1" ht="15.75">
      <c r="A77" s="12" t="s">
        <v>213</v>
      </c>
      <c r="B77" s="12" t="s">
        <v>13</v>
      </c>
      <c r="C77" s="28" t="s">
        <v>128</v>
      </c>
      <c r="D77" s="28" t="s">
        <v>121</v>
      </c>
      <c r="E77" s="28" t="s">
        <v>75</v>
      </c>
      <c r="F77" s="3">
        <v>7.7385099999999998</v>
      </c>
      <c r="G77" s="3">
        <v>37.223570000000002</v>
      </c>
      <c r="H77" s="3">
        <v>1759</v>
      </c>
      <c r="I77" s="26"/>
      <c r="J77" s="2" t="s">
        <v>529</v>
      </c>
      <c r="K77" s="26"/>
      <c r="L77" s="3">
        <v>2015</v>
      </c>
      <c r="M77" s="3">
        <v>1</v>
      </c>
      <c r="N77" s="62">
        <v>4.5999999999999996</v>
      </c>
      <c r="O77" s="59">
        <v>1.4451627358158305</v>
      </c>
      <c r="P77" s="59">
        <v>0.21856228688781426</v>
      </c>
      <c r="Q77" s="59">
        <v>7.6053000000000006</v>
      </c>
      <c r="R77" s="63">
        <v>18.400000000000006</v>
      </c>
      <c r="S77" s="63">
        <v>27.199999999999989</v>
      </c>
      <c r="T77" s="63">
        <v>54.4</v>
      </c>
      <c r="U77" s="59">
        <v>5.7278012596051466</v>
      </c>
      <c r="V77" s="59">
        <v>2.243234704093247</v>
      </c>
      <c r="W77" s="59">
        <v>1.0693282069465198</v>
      </c>
      <c r="X77" s="59">
        <v>8.7615607214553304E-2</v>
      </c>
      <c r="Y77" s="59">
        <v>0.501</v>
      </c>
      <c r="Z77" s="64">
        <f t="shared" si="54"/>
        <v>9.6289797778594668</v>
      </c>
      <c r="AA77" s="63">
        <v>12.975522178065884</v>
      </c>
      <c r="AB77" s="59">
        <v>5.848946936542669</v>
      </c>
      <c r="AC77" s="59">
        <v>148.00687967634556</v>
      </c>
      <c r="AD77" s="59">
        <v>151.22454867068521</v>
      </c>
      <c r="AE77" s="65">
        <f t="shared" si="55"/>
        <v>417.03800070914269</v>
      </c>
      <c r="AF77" s="65">
        <f t="shared" si="56"/>
        <v>2291.1205038420585</v>
      </c>
      <c r="AG77" s="65">
        <f t="shared" si="57"/>
        <v>538.37632898237928</v>
      </c>
      <c r="AH77" s="10" t="s">
        <v>3</v>
      </c>
      <c r="AI77" s="10"/>
      <c r="AJ77" s="10" t="s">
        <v>316</v>
      </c>
      <c r="AK77" s="10" t="s">
        <v>332</v>
      </c>
      <c r="AL77" s="10">
        <v>160</v>
      </c>
      <c r="AM77" s="79"/>
      <c r="AN77" s="79"/>
      <c r="AO77" s="79"/>
      <c r="AP77" s="79"/>
      <c r="AQ77" s="79"/>
      <c r="AR77" s="10">
        <v>67</v>
      </c>
      <c r="AS77" s="10">
        <v>70</v>
      </c>
      <c r="AT77" s="29">
        <v>14.99</v>
      </c>
      <c r="AU77" s="29">
        <v>25.48</v>
      </c>
      <c r="AV77" s="29">
        <v>1.32</v>
      </c>
      <c r="AW77" s="29">
        <v>1.08</v>
      </c>
      <c r="AX77" s="29">
        <v>18.7</v>
      </c>
      <c r="AY77" s="30">
        <v>1.08</v>
      </c>
      <c r="AZ77" s="30">
        <v>0.81818181818181823</v>
      </c>
      <c r="BA77" s="30">
        <v>0.92914285714285716</v>
      </c>
      <c r="BB77" s="30">
        <v>11.395514805194807</v>
      </c>
      <c r="BC77" s="31">
        <v>6330.8415584415598</v>
      </c>
      <c r="BD77" s="108">
        <f t="shared" si="49"/>
        <v>6.33084155844156</v>
      </c>
      <c r="BE77" s="69">
        <v>1.9318181818181817</v>
      </c>
      <c r="BF77" s="69">
        <v>0.19782196969696972</v>
      </c>
      <c r="BG77" s="69">
        <v>0.46348498258308823</v>
      </c>
      <c r="BH77" s="69">
        <v>0.10761750365375373</v>
      </c>
      <c r="BI77" s="69">
        <v>1.1965593166324084</v>
      </c>
      <c r="BJ77" s="69">
        <v>23.318777239387593</v>
      </c>
      <c r="BK77" s="68">
        <v>0.34129422718808194</v>
      </c>
      <c r="BL77" s="68">
        <v>3.8896648044692735E-2</v>
      </c>
      <c r="BM77" s="69">
        <v>0.8279378080225388</v>
      </c>
      <c r="BN77" s="68">
        <v>0.99244570349386219</v>
      </c>
      <c r="BO77" s="68">
        <v>0.22483474976392823</v>
      </c>
      <c r="BP77" s="69">
        <v>0.67391961567473535</v>
      </c>
      <c r="BQ77" s="68"/>
      <c r="BR77" s="68"/>
      <c r="BS77" s="69"/>
    </row>
    <row r="78" spans="1:71" s="12" customFormat="1" ht="15.75">
      <c r="A78" s="12" t="s">
        <v>213</v>
      </c>
      <c r="B78" s="12" t="s">
        <v>13</v>
      </c>
      <c r="C78" s="28" t="s">
        <v>128</v>
      </c>
      <c r="D78" s="28" t="s">
        <v>121</v>
      </c>
      <c r="E78" s="28" t="s">
        <v>75</v>
      </c>
      <c r="F78" s="3">
        <v>7.7385099999999998</v>
      </c>
      <c r="G78" s="3">
        <v>37.223570000000002</v>
      </c>
      <c r="H78" s="3">
        <v>1759</v>
      </c>
      <c r="I78" s="26"/>
      <c r="J78" s="2" t="s">
        <v>530</v>
      </c>
      <c r="K78" s="26"/>
      <c r="L78" s="3">
        <v>2015</v>
      </c>
      <c r="M78" s="3">
        <v>1</v>
      </c>
      <c r="N78" s="62">
        <v>4.5999999999999996</v>
      </c>
      <c r="O78" s="59">
        <v>1.4451627358158305</v>
      </c>
      <c r="P78" s="59">
        <v>0.21856228688781426</v>
      </c>
      <c r="Q78" s="59">
        <v>7.6053000000000006</v>
      </c>
      <c r="R78" s="63">
        <v>18.400000000000006</v>
      </c>
      <c r="S78" s="63">
        <v>27.199999999999989</v>
      </c>
      <c r="T78" s="63">
        <v>54.4</v>
      </c>
      <c r="U78" s="59">
        <v>5.7278012596051466</v>
      </c>
      <c r="V78" s="59">
        <v>2.243234704093247</v>
      </c>
      <c r="W78" s="59">
        <v>1.0693282069465198</v>
      </c>
      <c r="X78" s="59">
        <v>8.7615607214553304E-2</v>
      </c>
      <c r="Y78" s="59">
        <v>0.501</v>
      </c>
      <c r="Z78" s="64">
        <f t="shared" si="54"/>
        <v>9.6289797778594668</v>
      </c>
      <c r="AA78" s="63">
        <v>12.975522178065884</v>
      </c>
      <c r="AB78" s="59">
        <v>5.848946936542669</v>
      </c>
      <c r="AC78" s="59">
        <v>148.00687967634556</v>
      </c>
      <c r="AD78" s="59">
        <v>151.22454867068521</v>
      </c>
      <c r="AE78" s="65">
        <f t="shared" si="55"/>
        <v>417.03800070914269</v>
      </c>
      <c r="AF78" s="65">
        <f t="shared" si="56"/>
        <v>2291.1205038420585</v>
      </c>
      <c r="AG78" s="65">
        <f t="shared" si="57"/>
        <v>538.37632898237928</v>
      </c>
      <c r="AH78" s="10" t="s">
        <v>4</v>
      </c>
      <c r="AI78" s="10"/>
      <c r="AJ78" s="10" t="s">
        <v>316</v>
      </c>
      <c r="AK78" s="10" t="s">
        <v>332</v>
      </c>
      <c r="AL78" s="10">
        <v>160</v>
      </c>
      <c r="AM78" s="79"/>
      <c r="AN78" s="79"/>
      <c r="AO78" s="79"/>
      <c r="AP78" s="79"/>
      <c r="AQ78" s="79"/>
      <c r="AR78" s="10">
        <v>61</v>
      </c>
      <c r="AS78" s="10">
        <v>62</v>
      </c>
      <c r="AT78" s="29">
        <v>15.82</v>
      </c>
      <c r="AU78" s="29">
        <v>27.44</v>
      </c>
      <c r="AV78" s="29">
        <v>1.7</v>
      </c>
      <c r="AW78" s="29">
        <v>1.4</v>
      </c>
      <c r="AX78" s="29">
        <v>18.399999999999999</v>
      </c>
      <c r="AY78" s="30">
        <v>2.12</v>
      </c>
      <c r="AZ78" s="30">
        <v>0.82352941176470584</v>
      </c>
      <c r="BA78" s="30">
        <v>0.9325714285714285</v>
      </c>
      <c r="BB78" s="30">
        <v>12.149759999999999</v>
      </c>
      <c r="BC78" s="31">
        <v>6749.8666666666659</v>
      </c>
      <c r="BD78" s="108">
        <f t="shared" si="49"/>
        <v>6.7498666666666658</v>
      </c>
      <c r="BE78" s="69">
        <v>1.6904315196998123</v>
      </c>
      <c r="BF78" s="69">
        <v>0.17589118198874296</v>
      </c>
      <c r="BG78" s="69">
        <v>0.92037480340911493</v>
      </c>
      <c r="BH78" s="69">
        <v>5.8720441805368534E-2</v>
      </c>
      <c r="BI78" s="69">
        <v>0.41964019927720148</v>
      </c>
      <c r="BJ78" s="69">
        <v>11.010055289961842</v>
      </c>
      <c r="BK78" s="68">
        <v>0.39241545893719809</v>
      </c>
      <c r="BL78" s="68">
        <v>4.6154589371980685E-2</v>
      </c>
      <c r="BM78" s="69">
        <v>0.97856195406584123</v>
      </c>
      <c r="BN78" s="68">
        <v>1.3285577841451768</v>
      </c>
      <c r="BO78" s="68">
        <v>0.2833810888252149</v>
      </c>
      <c r="BP78" s="69">
        <v>0.68475201835885624</v>
      </c>
      <c r="BQ78" s="68"/>
      <c r="BR78" s="68"/>
      <c r="BS78" s="69"/>
    </row>
    <row r="79" spans="1:71" s="12" customFormat="1" ht="15.75">
      <c r="A79" s="12" t="s">
        <v>213</v>
      </c>
      <c r="B79" s="12" t="s">
        <v>13</v>
      </c>
      <c r="C79" s="28" t="s">
        <v>128</v>
      </c>
      <c r="D79" s="28" t="s">
        <v>121</v>
      </c>
      <c r="E79" s="28" t="s">
        <v>75</v>
      </c>
      <c r="F79" s="3">
        <v>7.7385099999999998</v>
      </c>
      <c r="G79" s="3">
        <v>37.223570000000002</v>
      </c>
      <c r="H79" s="3">
        <v>1759</v>
      </c>
      <c r="I79" s="26"/>
      <c r="J79" s="2" t="s">
        <v>531</v>
      </c>
      <c r="K79" s="26"/>
      <c r="L79" s="3">
        <v>2015</v>
      </c>
      <c r="M79" s="3">
        <v>1</v>
      </c>
      <c r="N79" s="62">
        <v>4.5999999999999996</v>
      </c>
      <c r="O79" s="59">
        <v>1.4451627358158305</v>
      </c>
      <c r="P79" s="59">
        <v>0.21856228688781426</v>
      </c>
      <c r="Q79" s="59">
        <v>7.6053000000000006</v>
      </c>
      <c r="R79" s="63">
        <v>18.400000000000006</v>
      </c>
      <c r="S79" s="63">
        <v>27.199999999999989</v>
      </c>
      <c r="T79" s="63">
        <v>54.4</v>
      </c>
      <c r="U79" s="59">
        <v>5.7278012596051466</v>
      </c>
      <c r="V79" s="59">
        <v>2.243234704093247</v>
      </c>
      <c r="W79" s="59">
        <v>1.0693282069465198</v>
      </c>
      <c r="X79" s="59">
        <v>8.7615607214553304E-2</v>
      </c>
      <c r="Y79" s="59">
        <v>0.501</v>
      </c>
      <c r="Z79" s="64">
        <f t="shared" si="54"/>
        <v>9.6289797778594668</v>
      </c>
      <c r="AA79" s="63">
        <v>12.975522178065884</v>
      </c>
      <c r="AB79" s="59">
        <v>5.848946936542669</v>
      </c>
      <c r="AC79" s="59">
        <v>148.00687967634556</v>
      </c>
      <c r="AD79" s="59">
        <v>151.22454867068521</v>
      </c>
      <c r="AE79" s="65">
        <f t="shared" si="55"/>
        <v>417.03800070914269</v>
      </c>
      <c r="AF79" s="65">
        <f t="shared" si="56"/>
        <v>2291.1205038420585</v>
      </c>
      <c r="AG79" s="65">
        <f t="shared" si="57"/>
        <v>538.37632898237928</v>
      </c>
      <c r="AH79" s="10" t="s">
        <v>5</v>
      </c>
      <c r="AI79" s="10"/>
      <c r="AJ79" s="10" t="s">
        <v>316</v>
      </c>
      <c r="AK79" s="10" t="s">
        <v>332</v>
      </c>
      <c r="AL79" s="10">
        <v>160</v>
      </c>
      <c r="AM79" s="79"/>
      <c r="AN79" s="79"/>
      <c r="AO79" s="79"/>
      <c r="AP79" s="79"/>
      <c r="AQ79" s="79"/>
      <c r="AR79" s="10">
        <v>73</v>
      </c>
      <c r="AS79" s="10">
        <v>87</v>
      </c>
      <c r="AT79" s="29">
        <v>19.96</v>
      </c>
      <c r="AU79" s="29">
        <v>34.56</v>
      </c>
      <c r="AV79" s="29">
        <v>1.56</v>
      </c>
      <c r="AW79" s="29">
        <v>1.28</v>
      </c>
      <c r="AX79" s="29">
        <v>18.3</v>
      </c>
      <c r="AY79" s="30">
        <v>1.04</v>
      </c>
      <c r="AZ79" s="30">
        <v>0.82051282051282048</v>
      </c>
      <c r="BA79" s="30">
        <v>0.93371428571428572</v>
      </c>
      <c r="BB79" s="30">
        <v>15.291845860805861</v>
      </c>
      <c r="BC79" s="31">
        <v>8495.4699226699231</v>
      </c>
      <c r="BD79" s="108">
        <f t="shared" si="49"/>
        <v>8.4954699226699226</v>
      </c>
      <c r="BE79" s="69">
        <v>1.5504201680672269</v>
      </c>
      <c r="BF79" s="69">
        <v>0.1638655462184874</v>
      </c>
      <c r="BG79" s="69">
        <v>0.76044318330364469</v>
      </c>
      <c r="BH79" s="69">
        <v>9.0251809977538094E-2</v>
      </c>
      <c r="BI79" s="69">
        <v>1.0474800187160953</v>
      </c>
      <c r="BJ79" s="69">
        <v>15.548800389466518</v>
      </c>
      <c r="BK79" s="68">
        <v>0.45104166666666667</v>
      </c>
      <c r="BL79" s="68">
        <v>5.0248015873015868E-2</v>
      </c>
      <c r="BM79" s="69">
        <v>1.055039307491475</v>
      </c>
      <c r="BN79" s="68">
        <v>1.2473684210526315</v>
      </c>
      <c r="BO79" s="68">
        <v>0.28210526315789475</v>
      </c>
      <c r="BP79" s="69">
        <v>0.59835828248016876</v>
      </c>
      <c r="BQ79" s="68"/>
      <c r="BR79" s="68"/>
      <c r="BS79" s="69"/>
    </row>
    <row r="80" spans="1:71" s="12" customFormat="1" ht="15.75">
      <c r="A80" s="12" t="s">
        <v>213</v>
      </c>
      <c r="B80" s="12" t="s">
        <v>13</v>
      </c>
      <c r="C80" s="28" t="s">
        <v>128</v>
      </c>
      <c r="D80" s="28" t="s">
        <v>121</v>
      </c>
      <c r="E80" s="28" t="s">
        <v>75</v>
      </c>
      <c r="F80" s="3">
        <v>7.7385099999999998</v>
      </c>
      <c r="G80" s="3">
        <v>37.223570000000002</v>
      </c>
      <c r="H80" s="3">
        <v>1759</v>
      </c>
      <c r="I80" s="26"/>
      <c r="J80" s="2" t="s">
        <v>532</v>
      </c>
      <c r="K80" s="26"/>
      <c r="L80" s="3">
        <v>2015</v>
      </c>
      <c r="M80" s="3">
        <v>1</v>
      </c>
      <c r="N80" s="62">
        <v>4.5999999999999996</v>
      </c>
      <c r="O80" s="59">
        <v>1.4451627358158305</v>
      </c>
      <c r="P80" s="59">
        <v>0.21856228688781426</v>
      </c>
      <c r="Q80" s="59">
        <v>7.6053000000000006</v>
      </c>
      <c r="R80" s="63">
        <v>18.400000000000006</v>
      </c>
      <c r="S80" s="63">
        <v>27.199999999999989</v>
      </c>
      <c r="T80" s="63">
        <v>54.4</v>
      </c>
      <c r="U80" s="59">
        <v>5.7278012596051466</v>
      </c>
      <c r="V80" s="59">
        <v>2.243234704093247</v>
      </c>
      <c r="W80" s="59">
        <v>1.0693282069465198</v>
      </c>
      <c r="X80" s="59">
        <v>8.7615607214553304E-2</v>
      </c>
      <c r="Y80" s="59">
        <v>0.501</v>
      </c>
      <c r="Z80" s="64">
        <f t="shared" si="54"/>
        <v>9.6289797778594668</v>
      </c>
      <c r="AA80" s="63">
        <v>12.975522178065884</v>
      </c>
      <c r="AB80" s="59">
        <v>5.848946936542669</v>
      </c>
      <c r="AC80" s="59">
        <v>148.00687967634556</v>
      </c>
      <c r="AD80" s="59">
        <v>151.22454867068521</v>
      </c>
      <c r="AE80" s="65">
        <f t="shared" si="55"/>
        <v>417.03800070914269</v>
      </c>
      <c r="AF80" s="65">
        <f t="shared" si="56"/>
        <v>2291.1205038420585</v>
      </c>
      <c r="AG80" s="65">
        <f t="shared" si="57"/>
        <v>538.37632898237928</v>
      </c>
      <c r="AH80" s="10" t="s">
        <v>6</v>
      </c>
      <c r="AI80" s="32"/>
      <c r="AJ80" s="10" t="s">
        <v>316</v>
      </c>
      <c r="AK80" s="10" t="s">
        <v>332</v>
      </c>
      <c r="AL80" s="10">
        <v>160</v>
      </c>
      <c r="AM80" s="79"/>
      <c r="AN80" s="79"/>
      <c r="AO80" s="79"/>
      <c r="AP80" s="79"/>
      <c r="AQ80" s="79"/>
      <c r="AR80" s="32">
        <v>51</v>
      </c>
      <c r="AS80" s="32">
        <v>53</v>
      </c>
      <c r="AT80" s="29">
        <v>12.66</v>
      </c>
      <c r="AU80" s="29">
        <v>21.02</v>
      </c>
      <c r="AV80" s="29">
        <v>1.38</v>
      </c>
      <c r="AW80" s="29">
        <v>1.1200000000000001</v>
      </c>
      <c r="AX80" s="29">
        <v>17.899999999999999</v>
      </c>
      <c r="AY80" s="30">
        <v>2.2000000000000002</v>
      </c>
      <c r="AZ80" s="30">
        <v>0.81159420289855089</v>
      </c>
      <c r="BA80" s="30">
        <v>0.93828571428571417</v>
      </c>
      <c r="BB80" s="30">
        <v>9.6406817391304358</v>
      </c>
      <c r="BC80" s="31">
        <v>5355.934299516909</v>
      </c>
      <c r="BD80" s="108">
        <f t="shared" si="49"/>
        <v>5.3559342995169095</v>
      </c>
      <c r="BE80" s="69">
        <v>1.7117472852912141</v>
      </c>
      <c r="BF80" s="69">
        <v>0.18904244817374136</v>
      </c>
      <c r="BG80" s="69">
        <v>1.1065495258950795</v>
      </c>
      <c r="BH80" s="69">
        <v>6.6104809140519014E-2</v>
      </c>
      <c r="BI80" s="69">
        <v>0.71260139964464098</v>
      </c>
      <c r="BJ80" s="69">
        <v>16.935832281165556</v>
      </c>
      <c r="BK80" s="68">
        <v>0.41233583489681053</v>
      </c>
      <c r="BL80" s="68">
        <v>5.0422138836772989E-2</v>
      </c>
      <c r="BM80" s="69">
        <v>1.0546745582512849</v>
      </c>
      <c r="BN80" s="68">
        <v>1.1226964112512126</v>
      </c>
      <c r="BO80" s="68">
        <v>0.19180407371483998</v>
      </c>
      <c r="BP80" s="69">
        <v>0.63036719418345999</v>
      </c>
      <c r="BQ80" s="68"/>
      <c r="BR80" s="68"/>
      <c r="BS80" s="69"/>
    </row>
    <row r="81" spans="1:71" s="12" customFormat="1" ht="15.75">
      <c r="A81" s="12" t="s">
        <v>213</v>
      </c>
      <c r="B81" s="12" t="s">
        <v>13</v>
      </c>
      <c r="C81" s="28" t="s">
        <v>128</v>
      </c>
      <c r="D81" s="28" t="s">
        <v>121</v>
      </c>
      <c r="E81" s="28" t="s">
        <v>76</v>
      </c>
      <c r="F81" s="3">
        <v>7.7302</v>
      </c>
      <c r="G81" s="3">
        <v>37.226349999999996</v>
      </c>
      <c r="H81" s="3">
        <v>1771</v>
      </c>
      <c r="I81" s="26">
        <v>14</v>
      </c>
      <c r="J81" s="2" t="s">
        <v>533</v>
      </c>
      <c r="K81" s="26"/>
      <c r="L81" s="3">
        <v>2015</v>
      </c>
      <c r="M81" s="3">
        <v>1</v>
      </c>
      <c r="N81" s="62">
        <v>5.3</v>
      </c>
      <c r="O81" s="59">
        <v>1.5985359885885346</v>
      </c>
      <c r="P81" s="59">
        <v>0.19497195804693562</v>
      </c>
      <c r="Q81" s="59">
        <v>30.950220000000002</v>
      </c>
      <c r="R81" s="63">
        <v>18.400000000000006</v>
      </c>
      <c r="S81" s="63">
        <v>29.199999999999989</v>
      </c>
      <c r="T81" s="63">
        <v>52.4</v>
      </c>
      <c r="U81" s="59">
        <v>6.1036602794270749</v>
      </c>
      <c r="V81" s="59">
        <v>2.5715411382957378</v>
      </c>
      <c r="W81" s="59">
        <v>0.97541401476574285</v>
      </c>
      <c r="X81" s="59">
        <v>8.775433309938592E-2</v>
      </c>
      <c r="Y81" s="59">
        <v>0.66800000000000004</v>
      </c>
      <c r="Z81" s="64">
        <f t="shared" si="5"/>
        <v>10.406369765587941</v>
      </c>
      <c r="AA81" s="63">
        <v>11.973662858851783</v>
      </c>
      <c r="AB81" s="59">
        <v>5.848946936542669</v>
      </c>
      <c r="AC81" s="59">
        <v>177.35657524056987</v>
      </c>
      <c r="AD81" s="59">
        <v>144.92542374597005</v>
      </c>
      <c r="AE81" s="65">
        <f t="shared" si="6"/>
        <v>380.41146575863974</v>
      </c>
      <c r="AF81" s="65">
        <f t="shared" si="7"/>
        <v>2441.4641117708297</v>
      </c>
      <c r="AG81" s="65">
        <f t="shared" si="8"/>
        <v>617.16987319097711</v>
      </c>
      <c r="AH81" s="10" t="s">
        <v>1</v>
      </c>
      <c r="AI81" s="10"/>
      <c r="AJ81" s="10" t="s">
        <v>316</v>
      </c>
      <c r="AK81" s="10" t="s">
        <v>332</v>
      </c>
      <c r="AL81" s="10">
        <v>160</v>
      </c>
      <c r="AM81" s="79"/>
      <c r="AN81" s="79"/>
      <c r="AO81" s="79"/>
      <c r="AP81" s="79"/>
      <c r="AQ81" s="79"/>
      <c r="AR81" s="10">
        <v>84</v>
      </c>
      <c r="AS81" s="10">
        <v>85</v>
      </c>
      <c r="AT81" s="29">
        <v>14.94</v>
      </c>
      <c r="AU81" s="29">
        <v>28</v>
      </c>
      <c r="AV81" s="29">
        <v>1.1000000000000001</v>
      </c>
      <c r="AW81" s="29">
        <v>0.92</v>
      </c>
      <c r="AX81" s="29">
        <v>18.7</v>
      </c>
      <c r="AY81" s="30">
        <v>1</v>
      </c>
      <c r="AZ81" s="30">
        <v>0.83636363636363631</v>
      </c>
      <c r="BA81" s="30">
        <v>0.92914285714285716</v>
      </c>
      <c r="BB81" s="30">
        <v>11.609893402597402</v>
      </c>
      <c r="BC81" s="31">
        <v>6449.9407792207794</v>
      </c>
      <c r="BD81" s="108">
        <f t="shared" si="49"/>
        <v>6.4499407792207792</v>
      </c>
      <c r="BE81" s="69">
        <v>1.0743639921722115</v>
      </c>
      <c r="BF81" s="69">
        <v>0.17201565557729942</v>
      </c>
      <c r="BG81" s="69">
        <v>0.99799210110388692</v>
      </c>
      <c r="BH81" s="69">
        <v>0.13136537644896504</v>
      </c>
      <c r="BI81" s="69">
        <v>0.98375127838489651</v>
      </c>
      <c r="BJ81" s="69">
        <v>18.664928022740817</v>
      </c>
      <c r="BK81" s="68">
        <v>0.4241396263520158</v>
      </c>
      <c r="BL81" s="68">
        <v>6.0668633235004925E-2</v>
      </c>
      <c r="BM81" s="69">
        <v>1.2341516249518836</v>
      </c>
      <c r="BN81" s="68">
        <v>1.134011090573013</v>
      </c>
      <c r="BO81" s="68">
        <v>0.28548983364140479</v>
      </c>
      <c r="BP81" s="69">
        <v>0.67934119131031323</v>
      </c>
      <c r="BQ81" s="68"/>
      <c r="BR81" s="68"/>
      <c r="BS81" s="69"/>
    </row>
    <row r="82" spans="1:71" s="12" customFormat="1" ht="15.75">
      <c r="A82" s="12" t="s">
        <v>213</v>
      </c>
      <c r="B82" s="12" t="s">
        <v>13</v>
      </c>
      <c r="C82" s="28" t="s">
        <v>128</v>
      </c>
      <c r="D82" s="28" t="s">
        <v>121</v>
      </c>
      <c r="E82" s="28" t="s">
        <v>76</v>
      </c>
      <c r="F82" s="3">
        <v>7.7302</v>
      </c>
      <c r="G82" s="3">
        <v>37.226349999999996</v>
      </c>
      <c r="H82" s="3">
        <v>1771</v>
      </c>
      <c r="I82" s="26"/>
      <c r="J82" s="2" t="s">
        <v>534</v>
      </c>
      <c r="K82" s="26"/>
      <c r="L82" s="3">
        <v>2015</v>
      </c>
      <c r="M82" s="3">
        <v>1</v>
      </c>
      <c r="N82" s="62">
        <v>5.3</v>
      </c>
      <c r="O82" s="59">
        <v>1.5985359885885346</v>
      </c>
      <c r="P82" s="59">
        <v>0.19497195804693562</v>
      </c>
      <c r="Q82" s="59">
        <v>30.950220000000002</v>
      </c>
      <c r="R82" s="63">
        <v>18.400000000000006</v>
      </c>
      <c r="S82" s="63">
        <v>29.199999999999989</v>
      </c>
      <c r="T82" s="63">
        <v>52.4</v>
      </c>
      <c r="U82" s="59">
        <v>6.1036602794270749</v>
      </c>
      <c r="V82" s="59">
        <v>2.5715411382957378</v>
      </c>
      <c r="W82" s="59">
        <v>0.97541401476574285</v>
      </c>
      <c r="X82" s="59">
        <v>8.775433309938592E-2</v>
      </c>
      <c r="Y82" s="59">
        <v>0.66800000000000004</v>
      </c>
      <c r="Z82" s="64">
        <f t="shared" ref="Z82:Z86" si="58">(U82+V82+W82+X82+Y82)</f>
        <v>10.406369765587941</v>
      </c>
      <c r="AA82" s="63">
        <v>11.973662858851783</v>
      </c>
      <c r="AB82" s="59">
        <v>5.848946936542669</v>
      </c>
      <c r="AC82" s="59">
        <v>177.35657524056987</v>
      </c>
      <c r="AD82" s="59">
        <v>144.92542374597005</v>
      </c>
      <c r="AE82" s="65">
        <f t="shared" ref="AE82:AE86" si="59">W82*390</f>
        <v>380.41146575863974</v>
      </c>
      <c r="AF82" s="65">
        <f t="shared" ref="AF82:AF86" si="60">U82*400</f>
        <v>2441.4641117708297</v>
      </c>
      <c r="AG82" s="65">
        <f t="shared" ref="AG82:AG86" si="61">V82*240</f>
        <v>617.16987319097711</v>
      </c>
      <c r="AH82" s="10" t="s">
        <v>2</v>
      </c>
      <c r="AI82" s="10"/>
      <c r="AJ82" s="10" t="s">
        <v>316</v>
      </c>
      <c r="AK82" s="10" t="s">
        <v>332</v>
      </c>
      <c r="AL82" s="10">
        <v>160</v>
      </c>
      <c r="AM82" s="79"/>
      <c r="AN82" s="79"/>
      <c r="AO82" s="79"/>
      <c r="AP82" s="79"/>
      <c r="AQ82" s="79"/>
      <c r="AR82" s="10">
        <v>88</v>
      </c>
      <c r="AS82" s="10">
        <v>88</v>
      </c>
      <c r="AT82" s="29">
        <v>15.46</v>
      </c>
      <c r="AU82" s="29">
        <v>33.799999999999997</v>
      </c>
      <c r="AV82" s="29">
        <v>1.36</v>
      </c>
      <c r="AW82" s="29">
        <v>1.1000000000000001</v>
      </c>
      <c r="AX82" s="29">
        <v>18</v>
      </c>
      <c r="AY82" s="30">
        <v>1.48</v>
      </c>
      <c r="AZ82" s="30">
        <v>0.80882352941176472</v>
      </c>
      <c r="BA82" s="30">
        <v>0.93714285714285717</v>
      </c>
      <c r="BB82" s="30">
        <v>11.718420168067228</v>
      </c>
      <c r="BC82" s="31">
        <v>6510.233426704016</v>
      </c>
      <c r="BD82" s="108">
        <f t="shared" si="49"/>
        <v>6.5102334267040156</v>
      </c>
      <c r="BE82" s="69">
        <v>1.0467461044912925</v>
      </c>
      <c r="BF82" s="69">
        <v>0.13574702108157657</v>
      </c>
      <c r="BG82" s="69">
        <v>1.1358145582665564</v>
      </c>
      <c r="BH82" s="69">
        <v>0.11558097101607172</v>
      </c>
      <c r="BI82" s="69">
        <v>0.8333280606036273</v>
      </c>
      <c r="BJ82" s="69">
        <v>15.797084627222471</v>
      </c>
      <c r="BK82" s="68">
        <v>0.31135084427767351</v>
      </c>
      <c r="BL82" s="68">
        <v>4.5595684803001878E-2</v>
      </c>
      <c r="BM82" s="69">
        <v>1.5885881096269279</v>
      </c>
      <c r="BN82" s="68">
        <v>1.1161939615736507</v>
      </c>
      <c r="BO82" s="68">
        <v>0.31171088746569081</v>
      </c>
      <c r="BP82" s="69">
        <v>0.65264649132764019</v>
      </c>
      <c r="BQ82" s="68"/>
      <c r="BR82" s="68"/>
      <c r="BS82" s="69"/>
    </row>
    <row r="83" spans="1:71" s="12" customFormat="1" ht="15.75">
      <c r="A83" s="12" t="s">
        <v>213</v>
      </c>
      <c r="B83" s="12" t="s">
        <v>13</v>
      </c>
      <c r="C83" s="28" t="s">
        <v>128</v>
      </c>
      <c r="D83" s="28" t="s">
        <v>121</v>
      </c>
      <c r="E83" s="28" t="s">
        <v>76</v>
      </c>
      <c r="F83" s="3">
        <v>7.7302</v>
      </c>
      <c r="G83" s="3">
        <v>37.226349999999996</v>
      </c>
      <c r="H83" s="3">
        <v>1771</v>
      </c>
      <c r="I83" s="26"/>
      <c r="J83" s="2" t="s">
        <v>535</v>
      </c>
      <c r="K83" s="26"/>
      <c r="L83" s="3">
        <v>2015</v>
      </c>
      <c r="M83" s="3">
        <v>1</v>
      </c>
      <c r="N83" s="62">
        <v>5.3</v>
      </c>
      <c r="O83" s="59">
        <v>1.5985359885885346</v>
      </c>
      <c r="P83" s="59">
        <v>0.19497195804693562</v>
      </c>
      <c r="Q83" s="59">
        <v>30.950220000000002</v>
      </c>
      <c r="R83" s="63">
        <v>18.400000000000006</v>
      </c>
      <c r="S83" s="63">
        <v>29.199999999999989</v>
      </c>
      <c r="T83" s="63">
        <v>52.4</v>
      </c>
      <c r="U83" s="59">
        <v>6.1036602794270749</v>
      </c>
      <c r="V83" s="59">
        <v>2.5715411382957378</v>
      </c>
      <c r="W83" s="59">
        <v>0.97541401476574285</v>
      </c>
      <c r="X83" s="59">
        <v>8.775433309938592E-2</v>
      </c>
      <c r="Y83" s="59">
        <v>0.66800000000000004</v>
      </c>
      <c r="Z83" s="64">
        <f t="shared" si="58"/>
        <v>10.406369765587941</v>
      </c>
      <c r="AA83" s="63">
        <v>11.973662858851783</v>
      </c>
      <c r="AB83" s="59">
        <v>5.848946936542669</v>
      </c>
      <c r="AC83" s="59">
        <v>177.35657524056987</v>
      </c>
      <c r="AD83" s="59">
        <v>144.92542374597005</v>
      </c>
      <c r="AE83" s="65">
        <f t="shared" si="59"/>
        <v>380.41146575863974</v>
      </c>
      <c r="AF83" s="65">
        <f t="shared" si="60"/>
        <v>2441.4641117708297</v>
      </c>
      <c r="AG83" s="65">
        <f t="shared" si="61"/>
        <v>617.16987319097711</v>
      </c>
      <c r="AH83" s="10" t="s">
        <v>3</v>
      </c>
      <c r="AI83" s="10"/>
      <c r="AJ83" s="10" t="s">
        <v>316</v>
      </c>
      <c r="AK83" s="10" t="s">
        <v>332</v>
      </c>
      <c r="AL83" s="10">
        <v>160</v>
      </c>
      <c r="AM83" s="79"/>
      <c r="AN83" s="79"/>
      <c r="AO83" s="79"/>
      <c r="AP83" s="79"/>
      <c r="AQ83" s="79"/>
      <c r="AR83" s="10">
        <v>78</v>
      </c>
      <c r="AS83" s="10">
        <v>83</v>
      </c>
      <c r="AT83" s="29">
        <v>21.64</v>
      </c>
      <c r="AU83" s="29">
        <v>32.32</v>
      </c>
      <c r="AV83" s="29">
        <v>1.44</v>
      </c>
      <c r="AW83" s="29">
        <v>1.1599999999999999</v>
      </c>
      <c r="AX83" s="29">
        <v>18.2</v>
      </c>
      <c r="AY83" s="30">
        <v>0.94</v>
      </c>
      <c r="AZ83" s="30">
        <v>0.80555555555555558</v>
      </c>
      <c r="BA83" s="30">
        <v>0.93485714285714283</v>
      </c>
      <c r="BB83" s="30">
        <v>16.296637460317463</v>
      </c>
      <c r="BC83" s="31">
        <v>9053.6874779541467</v>
      </c>
      <c r="BD83" s="108">
        <f t="shared" si="49"/>
        <v>9.0536874779541474</v>
      </c>
      <c r="BE83" s="69">
        <v>1.7743022136669873</v>
      </c>
      <c r="BF83" s="69">
        <v>0.20558229066410011</v>
      </c>
      <c r="BG83" s="69">
        <v>1.1279371472693362</v>
      </c>
      <c r="BH83" s="69">
        <v>0.10600739621491861</v>
      </c>
      <c r="BI83" s="69">
        <v>1.0244896570783582</v>
      </c>
      <c r="BJ83" s="69">
        <v>22.96989591968633</v>
      </c>
      <c r="BK83" s="68">
        <v>0.28069353327085284</v>
      </c>
      <c r="BL83" s="68">
        <v>5.641986879100281E-2</v>
      </c>
      <c r="BM83" s="69">
        <v>1.156053732699766</v>
      </c>
      <c r="BN83" s="68">
        <v>1.114043355325165</v>
      </c>
      <c r="BO83" s="68">
        <v>0.30032987747408108</v>
      </c>
      <c r="BP83" s="69">
        <v>0.77777526740423764</v>
      </c>
      <c r="BQ83" s="68"/>
      <c r="BR83" s="68"/>
      <c r="BS83" s="69"/>
    </row>
    <row r="84" spans="1:71" s="12" customFormat="1" ht="15.75">
      <c r="A84" s="12" t="s">
        <v>213</v>
      </c>
      <c r="B84" s="12" t="s">
        <v>13</v>
      </c>
      <c r="C84" s="28" t="s">
        <v>128</v>
      </c>
      <c r="D84" s="28" t="s">
        <v>121</v>
      </c>
      <c r="E84" s="28" t="s">
        <v>76</v>
      </c>
      <c r="F84" s="3">
        <v>7.7302</v>
      </c>
      <c r="G84" s="3">
        <v>37.226349999999996</v>
      </c>
      <c r="H84" s="3">
        <v>1771</v>
      </c>
      <c r="I84" s="26"/>
      <c r="J84" s="2" t="s">
        <v>536</v>
      </c>
      <c r="K84" s="26"/>
      <c r="L84" s="3">
        <v>2015</v>
      </c>
      <c r="M84" s="3">
        <v>1</v>
      </c>
      <c r="N84" s="62">
        <v>5.3</v>
      </c>
      <c r="O84" s="59">
        <v>1.5985359885885346</v>
      </c>
      <c r="P84" s="59">
        <v>0.19497195804693562</v>
      </c>
      <c r="Q84" s="59">
        <v>30.950220000000002</v>
      </c>
      <c r="R84" s="63">
        <v>18.400000000000006</v>
      </c>
      <c r="S84" s="63">
        <v>29.199999999999989</v>
      </c>
      <c r="T84" s="63">
        <v>52.4</v>
      </c>
      <c r="U84" s="59">
        <v>6.1036602794270749</v>
      </c>
      <c r="V84" s="59">
        <v>2.5715411382957378</v>
      </c>
      <c r="W84" s="59">
        <v>0.97541401476574285</v>
      </c>
      <c r="X84" s="59">
        <v>8.775433309938592E-2</v>
      </c>
      <c r="Y84" s="59">
        <v>0.66800000000000004</v>
      </c>
      <c r="Z84" s="64">
        <f t="shared" si="58"/>
        <v>10.406369765587941</v>
      </c>
      <c r="AA84" s="63">
        <v>11.973662858851783</v>
      </c>
      <c r="AB84" s="59">
        <v>5.848946936542669</v>
      </c>
      <c r="AC84" s="59">
        <v>177.35657524056987</v>
      </c>
      <c r="AD84" s="59">
        <v>144.92542374597005</v>
      </c>
      <c r="AE84" s="65">
        <f t="shared" si="59"/>
        <v>380.41146575863974</v>
      </c>
      <c r="AF84" s="65">
        <f t="shared" si="60"/>
        <v>2441.4641117708297</v>
      </c>
      <c r="AG84" s="65">
        <f t="shared" si="61"/>
        <v>617.16987319097711</v>
      </c>
      <c r="AH84" s="10" t="s">
        <v>4</v>
      </c>
      <c r="AI84" s="10"/>
      <c r="AJ84" s="10" t="s">
        <v>316</v>
      </c>
      <c r="AK84" s="10" t="s">
        <v>332</v>
      </c>
      <c r="AL84" s="10">
        <v>160</v>
      </c>
      <c r="AM84" s="79"/>
      <c r="AN84" s="79"/>
      <c r="AO84" s="79"/>
      <c r="AP84" s="79"/>
      <c r="AQ84" s="79"/>
      <c r="AR84" s="10">
        <v>89</v>
      </c>
      <c r="AS84" s="10">
        <v>104</v>
      </c>
      <c r="AT84" s="29">
        <v>23.6</v>
      </c>
      <c r="AU84" s="29">
        <v>36.74</v>
      </c>
      <c r="AV84" s="29">
        <v>1.4</v>
      </c>
      <c r="AW84" s="29">
        <v>1.1599999999999999</v>
      </c>
      <c r="AX84" s="29">
        <v>16.5</v>
      </c>
      <c r="AY84" s="30">
        <v>1.42</v>
      </c>
      <c r="AZ84" s="30">
        <v>0.82857142857142851</v>
      </c>
      <c r="BA84" s="30">
        <v>0.95428571428571429</v>
      </c>
      <c r="BB84" s="30">
        <v>18.660375510204084</v>
      </c>
      <c r="BC84" s="31">
        <v>10366.875283446712</v>
      </c>
      <c r="BD84" s="108">
        <f t="shared" si="49"/>
        <v>10.366875283446712</v>
      </c>
      <c r="BE84" s="69">
        <v>1.6277831558567282</v>
      </c>
      <c r="BF84" s="69">
        <v>0.18063891577928368</v>
      </c>
      <c r="BG84" s="69">
        <v>1.2077749959231989</v>
      </c>
      <c r="BH84" s="69">
        <v>0.11964992012805088</v>
      </c>
      <c r="BI84" s="69">
        <v>1.0231195690746502</v>
      </c>
      <c r="BJ84" s="69">
        <v>20.239544073109176</v>
      </c>
      <c r="BK84" s="68">
        <v>0.36247582205029016</v>
      </c>
      <c r="BL84" s="68">
        <v>4.7770793036750483E-2</v>
      </c>
      <c r="BM84" s="69">
        <v>1.2883039391036666</v>
      </c>
      <c r="BN84" s="68">
        <v>1.4816831683168317</v>
      </c>
      <c r="BO84" s="68">
        <v>0.3581188118811881</v>
      </c>
      <c r="BP84" s="69">
        <v>0.65303792264990779</v>
      </c>
      <c r="BQ84" s="68"/>
      <c r="BR84" s="68"/>
      <c r="BS84" s="69"/>
    </row>
    <row r="85" spans="1:71" s="12" customFormat="1" ht="15.75">
      <c r="A85" s="12" t="s">
        <v>213</v>
      </c>
      <c r="B85" s="12" t="s">
        <v>13</v>
      </c>
      <c r="C85" s="28" t="s">
        <v>128</v>
      </c>
      <c r="D85" s="28" t="s">
        <v>121</v>
      </c>
      <c r="E85" s="28" t="s">
        <v>76</v>
      </c>
      <c r="F85" s="3">
        <v>7.7302</v>
      </c>
      <c r="G85" s="3">
        <v>37.226349999999996</v>
      </c>
      <c r="H85" s="3">
        <v>1771</v>
      </c>
      <c r="I85" s="26"/>
      <c r="J85" s="2" t="s">
        <v>537</v>
      </c>
      <c r="K85" s="26"/>
      <c r="L85" s="3">
        <v>2015</v>
      </c>
      <c r="M85" s="3">
        <v>1</v>
      </c>
      <c r="N85" s="62">
        <v>5.3</v>
      </c>
      <c r="O85" s="59">
        <v>1.5985359885885346</v>
      </c>
      <c r="P85" s="59">
        <v>0.19497195804693562</v>
      </c>
      <c r="Q85" s="59">
        <v>30.950220000000002</v>
      </c>
      <c r="R85" s="63">
        <v>18.400000000000006</v>
      </c>
      <c r="S85" s="63">
        <v>29.199999999999989</v>
      </c>
      <c r="T85" s="63">
        <v>52.4</v>
      </c>
      <c r="U85" s="59">
        <v>6.1036602794270749</v>
      </c>
      <c r="V85" s="59">
        <v>2.5715411382957378</v>
      </c>
      <c r="W85" s="59">
        <v>0.97541401476574285</v>
      </c>
      <c r="X85" s="59">
        <v>8.775433309938592E-2</v>
      </c>
      <c r="Y85" s="59">
        <v>0.66800000000000004</v>
      </c>
      <c r="Z85" s="64">
        <f t="shared" si="58"/>
        <v>10.406369765587941</v>
      </c>
      <c r="AA85" s="63">
        <v>11.973662858851783</v>
      </c>
      <c r="AB85" s="59">
        <v>5.848946936542669</v>
      </c>
      <c r="AC85" s="59">
        <v>177.35657524056987</v>
      </c>
      <c r="AD85" s="59">
        <v>144.92542374597005</v>
      </c>
      <c r="AE85" s="65">
        <f t="shared" si="59"/>
        <v>380.41146575863974</v>
      </c>
      <c r="AF85" s="65">
        <f t="shared" si="60"/>
        <v>2441.4641117708297</v>
      </c>
      <c r="AG85" s="65">
        <f t="shared" si="61"/>
        <v>617.16987319097711</v>
      </c>
      <c r="AH85" s="10" t="s">
        <v>5</v>
      </c>
      <c r="AI85" s="10"/>
      <c r="AJ85" s="10" t="s">
        <v>316</v>
      </c>
      <c r="AK85" s="10" t="s">
        <v>332</v>
      </c>
      <c r="AL85" s="10">
        <v>160</v>
      </c>
      <c r="AM85" s="79"/>
      <c r="AN85" s="79"/>
      <c r="AO85" s="79"/>
      <c r="AP85" s="79"/>
      <c r="AQ85" s="79"/>
      <c r="AR85" s="10">
        <v>85</v>
      </c>
      <c r="AS85" s="10">
        <v>90</v>
      </c>
      <c r="AT85" s="29">
        <v>22.16</v>
      </c>
      <c r="AU85" s="29">
        <v>32.18</v>
      </c>
      <c r="AV85" s="29">
        <v>1.46</v>
      </c>
      <c r="AW85" s="29">
        <v>1.2</v>
      </c>
      <c r="AX85" s="29">
        <v>18.100000000000001</v>
      </c>
      <c r="AY85" s="30">
        <v>1.26</v>
      </c>
      <c r="AZ85" s="30">
        <v>0.82191780821917804</v>
      </c>
      <c r="BA85" s="30">
        <v>0.93600000000000005</v>
      </c>
      <c r="BB85" s="30">
        <v>17.048021917808221</v>
      </c>
      <c r="BC85" s="31">
        <v>9471.1232876712347</v>
      </c>
      <c r="BD85" s="108">
        <f t="shared" si="49"/>
        <v>9.4711232876712348</v>
      </c>
      <c r="BE85" s="69">
        <v>1.5814524043179585</v>
      </c>
      <c r="BF85" s="69">
        <v>0.18101079489695779</v>
      </c>
      <c r="BG85" s="69">
        <v>1.5726144626328455</v>
      </c>
      <c r="BH85" s="69">
        <v>0.12584748367839632</v>
      </c>
      <c r="BI85" s="69">
        <v>0.92355467978269645</v>
      </c>
      <c r="BJ85" s="69">
        <v>21.860545078256671</v>
      </c>
      <c r="BK85" s="68">
        <v>0.36411549037580204</v>
      </c>
      <c r="BL85" s="68">
        <v>5.2520623281393217E-2</v>
      </c>
      <c r="BM85" s="69">
        <v>1.7164993931368582</v>
      </c>
      <c r="BN85" s="68">
        <v>1.264087870105062</v>
      </c>
      <c r="BO85" s="68">
        <v>0.27922636103151866</v>
      </c>
      <c r="BP85" s="69">
        <v>0.75291178430350048</v>
      </c>
      <c r="BQ85" s="68"/>
      <c r="BR85" s="68"/>
      <c r="BS85" s="69"/>
    </row>
    <row r="86" spans="1:71" s="12" customFormat="1" ht="15.75">
      <c r="A86" s="12" t="s">
        <v>213</v>
      </c>
      <c r="B86" s="12" t="s">
        <v>13</v>
      </c>
      <c r="C86" s="28" t="s">
        <v>128</v>
      </c>
      <c r="D86" s="28" t="s">
        <v>121</v>
      </c>
      <c r="E86" s="28" t="s">
        <v>76</v>
      </c>
      <c r="F86" s="3">
        <v>7.7302</v>
      </c>
      <c r="G86" s="3">
        <v>37.226349999999996</v>
      </c>
      <c r="H86" s="3">
        <v>1771</v>
      </c>
      <c r="I86" s="26"/>
      <c r="J86" s="2" t="s">
        <v>538</v>
      </c>
      <c r="K86" s="26"/>
      <c r="L86" s="3">
        <v>2015</v>
      </c>
      <c r="M86" s="3">
        <v>1</v>
      </c>
      <c r="N86" s="62">
        <v>5.3</v>
      </c>
      <c r="O86" s="59">
        <v>1.5985359885885346</v>
      </c>
      <c r="P86" s="59">
        <v>0.19497195804693562</v>
      </c>
      <c r="Q86" s="59">
        <v>30.950220000000002</v>
      </c>
      <c r="R86" s="63">
        <v>18.400000000000006</v>
      </c>
      <c r="S86" s="63">
        <v>29.199999999999989</v>
      </c>
      <c r="T86" s="63">
        <v>52.4</v>
      </c>
      <c r="U86" s="59">
        <v>6.1036602794270749</v>
      </c>
      <c r="V86" s="59">
        <v>2.5715411382957378</v>
      </c>
      <c r="W86" s="59">
        <v>0.97541401476574285</v>
      </c>
      <c r="X86" s="59">
        <v>8.775433309938592E-2</v>
      </c>
      <c r="Y86" s="59">
        <v>0.66800000000000004</v>
      </c>
      <c r="Z86" s="64">
        <f t="shared" si="58"/>
        <v>10.406369765587941</v>
      </c>
      <c r="AA86" s="63">
        <v>11.973662858851783</v>
      </c>
      <c r="AB86" s="59">
        <v>5.848946936542669</v>
      </c>
      <c r="AC86" s="59">
        <v>177.35657524056987</v>
      </c>
      <c r="AD86" s="59">
        <v>144.92542374597005</v>
      </c>
      <c r="AE86" s="65">
        <f t="shared" si="59"/>
        <v>380.41146575863974</v>
      </c>
      <c r="AF86" s="65">
        <f t="shared" si="60"/>
        <v>2441.4641117708297</v>
      </c>
      <c r="AG86" s="65">
        <f t="shared" si="61"/>
        <v>617.16987319097711</v>
      </c>
      <c r="AH86" s="10" t="s">
        <v>6</v>
      </c>
      <c r="AI86" s="10"/>
      <c r="AJ86" s="10" t="s">
        <v>316</v>
      </c>
      <c r="AK86" s="10" t="s">
        <v>332</v>
      </c>
      <c r="AL86" s="10">
        <v>160</v>
      </c>
      <c r="AM86" s="79"/>
      <c r="AN86" s="79"/>
      <c r="AO86" s="79"/>
      <c r="AP86" s="79"/>
      <c r="AQ86" s="79"/>
      <c r="AR86" s="10">
        <v>92</v>
      </c>
      <c r="AS86" s="10">
        <v>100</v>
      </c>
      <c r="AT86" s="29">
        <v>23.8</v>
      </c>
      <c r="AU86" s="29">
        <v>31.56</v>
      </c>
      <c r="AV86" s="29">
        <v>1.46</v>
      </c>
      <c r="AW86" s="29">
        <v>1.22</v>
      </c>
      <c r="AX86" s="29">
        <v>19.600000000000001</v>
      </c>
      <c r="AY86" s="30">
        <v>1.04</v>
      </c>
      <c r="AZ86" s="30">
        <v>0.83561643835616439</v>
      </c>
      <c r="BA86" s="30">
        <v>0.91885714285714293</v>
      </c>
      <c r="BB86" s="30">
        <v>18.273928767123291</v>
      </c>
      <c r="BC86" s="31">
        <v>10152.182648401829</v>
      </c>
      <c r="BD86" s="108">
        <f t="shared" si="49"/>
        <v>10.15218264840183</v>
      </c>
      <c r="BE86" s="69">
        <v>1.7686635944700464</v>
      </c>
      <c r="BF86" s="69">
        <v>0.20428571428571426</v>
      </c>
      <c r="BG86" s="69">
        <v>1.267123445916345</v>
      </c>
      <c r="BH86" s="69">
        <v>0.134310775406973</v>
      </c>
      <c r="BI86" s="69">
        <v>1.0860149391477467</v>
      </c>
      <c r="BJ86" s="69">
        <v>28.081005421655863</v>
      </c>
      <c r="BK86" s="68">
        <v>0.39318854886475818</v>
      </c>
      <c r="BL86" s="68">
        <v>5.9032576505429417E-2</v>
      </c>
      <c r="BM86" s="69">
        <v>0.96324543171254817</v>
      </c>
      <c r="BN86" s="68">
        <v>1.2292870905587669</v>
      </c>
      <c r="BO86" s="68">
        <v>0.3157032755298651</v>
      </c>
      <c r="BP86" s="69">
        <v>0.67116068014358365</v>
      </c>
      <c r="BQ86" s="68"/>
      <c r="BR86" s="68"/>
      <c r="BS86" s="69"/>
    </row>
    <row r="87" spans="1:71" s="12" customFormat="1" ht="15.75">
      <c r="A87" s="12" t="s">
        <v>213</v>
      </c>
      <c r="B87" s="12" t="s">
        <v>13</v>
      </c>
      <c r="C87" s="28" t="s">
        <v>128</v>
      </c>
      <c r="D87" s="28" t="s">
        <v>259</v>
      </c>
      <c r="E87" s="28" t="s">
        <v>77</v>
      </c>
      <c r="F87" s="3">
        <v>7.7658100000000001</v>
      </c>
      <c r="G87" s="3">
        <v>37.238799999999998</v>
      </c>
      <c r="H87" s="3">
        <v>1745</v>
      </c>
      <c r="I87" s="26">
        <v>15</v>
      </c>
      <c r="J87" s="2" t="s">
        <v>539</v>
      </c>
      <c r="K87" s="26"/>
      <c r="L87" s="3">
        <v>2015</v>
      </c>
      <c r="M87" s="3">
        <v>1</v>
      </c>
      <c r="N87" s="62">
        <v>5.3</v>
      </c>
      <c r="O87" s="59">
        <v>1.6088094865438531</v>
      </c>
      <c r="P87" s="59">
        <v>0.16226797529783035</v>
      </c>
      <c r="Q87" s="59">
        <v>5.7622799999999996</v>
      </c>
      <c r="R87" s="63">
        <v>24.400000000000006</v>
      </c>
      <c r="S87" s="63">
        <v>39.199999999999996</v>
      </c>
      <c r="T87" s="63">
        <v>36.4</v>
      </c>
      <c r="U87" s="59">
        <v>6.7870403154669479</v>
      </c>
      <c r="V87" s="59">
        <v>2.1796915232798617</v>
      </c>
      <c r="W87" s="59">
        <v>0.44949453855339278</v>
      </c>
      <c r="X87" s="59">
        <v>8.5353788038228601E-2</v>
      </c>
      <c r="Y87" s="59">
        <v>0.58449999999999991</v>
      </c>
      <c r="Z87" s="64">
        <f t="shared" si="5"/>
        <v>10.086080165338432</v>
      </c>
      <c r="AA87" s="63">
        <v>9.9699442204235798</v>
      </c>
      <c r="AB87" s="59">
        <v>8.7722237417943099</v>
      </c>
      <c r="AC87" s="59">
        <v>133.69890308878618</v>
      </c>
      <c r="AD87" s="59">
        <v>195.31842314369155</v>
      </c>
      <c r="AE87" s="65">
        <f t="shared" si="6"/>
        <v>175.30287003582319</v>
      </c>
      <c r="AF87" s="65">
        <f t="shared" si="7"/>
        <v>2714.816126186779</v>
      </c>
      <c r="AG87" s="65">
        <f t="shared" si="8"/>
        <v>523.12596558716677</v>
      </c>
      <c r="AH87" s="10" t="s">
        <v>1</v>
      </c>
      <c r="AI87" s="10"/>
      <c r="AJ87" s="10" t="s">
        <v>316</v>
      </c>
      <c r="AK87" s="10" t="s">
        <v>332</v>
      </c>
      <c r="AL87" s="10">
        <v>160</v>
      </c>
      <c r="AM87" s="79"/>
      <c r="AN87" s="79"/>
      <c r="AO87" s="79"/>
      <c r="AP87" s="79"/>
      <c r="AQ87" s="79"/>
      <c r="AR87" s="10">
        <v>87</v>
      </c>
      <c r="AS87" s="10">
        <v>53</v>
      </c>
      <c r="AT87" s="29">
        <v>4.8</v>
      </c>
      <c r="AU87" s="33">
        <v>28</v>
      </c>
      <c r="AV87" s="29">
        <v>0.48</v>
      </c>
      <c r="AW87" s="29">
        <v>0.42</v>
      </c>
      <c r="AX87" s="29">
        <v>34.299999999999997</v>
      </c>
      <c r="AY87" s="30">
        <v>1.24</v>
      </c>
      <c r="AZ87" s="30">
        <v>0.875</v>
      </c>
      <c r="BA87" s="30">
        <v>0.75085714285714289</v>
      </c>
      <c r="BB87" s="30">
        <v>3.1536</v>
      </c>
      <c r="BC87" s="31">
        <v>1752</v>
      </c>
      <c r="BD87" s="108">
        <f t="shared" si="49"/>
        <v>1.752</v>
      </c>
      <c r="BE87" s="69">
        <v>0.96872082166199824</v>
      </c>
      <c r="BF87" s="69">
        <v>0.15667600373482726</v>
      </c>
      <c r="BG87" s="69">
        <v>1.0198085042621092</v>
      </c>
      <c r="BH87" s="69">
        <v>0.16545938007725899</v>
      </c>
      <c r="BI87" s="69">
        <v>0.82295008982141393</v>
      </c>
      <c r="BJ87" s="69">
        <v>23.182476544369251</v>
      </c>
      <c r="BK87" s="68">
        <v>0.35423649906890137</v>
      </c>
      <c r="BL87" s="68">
        <v>5.1256983240223472E-2</v>
      </c>
      <c r="BM87" s="69">
        <v>0.71383496457480655</v>
      </c>
      <c r="BN87" s="68">
        <v>0.85063045586808927</v>
      </c>
      <c r="BO87" s="68">
        <v>0.26420950533462662</v>
      </c>
      <c r="BP87" s="69">
        <v>0.67839691245027101</v>
      </c>
      <c r="BQ87" s="68"/>
      <c r="BR87" s="68"/>
      <c r="BS87" s="69"/>
    </row>
    <row r="88" spans="1:71" s="12" customFormat="1" ht="15.75">
      <c r="A88" s="12" t="s">
        <v>213</v>
      </c>
      <c r="B88" s="12" t="s">
        <v>13</v>
      </c>
      <c r="C88" s="28" t="s">
        <v>128</v>
      </c>
      <c r="D88" s="28" t="s">
        <v>259</v>
      </c>
      <c r="E88" s="28" t="s">
        <v>77</v>
      </c>
      <c r="F88" s="3">
        <v>7.7658100000000001</v>
      </c>
      <c r="G88" s="3">
        <v>37.238799999999998</v>
      </c>
      <c r="H88" s="3">
        <v>1745</v>
      </c>
      <c r="I88" s="26"/>
      <c r="J88" s="2" t="s">
        <v>540</v>
      </c>
      <c r="K88" s="26"/>
      <c r="L88" s="3">
        <v>2015</v>
      </c>
      <c r="M88" s="3">
        <v>1</v>
      </c>
      <c r="N88" s="62">
        <v>5.3</v>
      </c>
      <c r="O88" s="59">
        <v>1.6088094865438531</v>
      </c>
      <c r="P88" s="59">
        <v>0.16226797529783035</v>
      </c>
      <c r="Q88" s="59">
        <v>5.7622799999999996</v>
      </c>
      <c r="R88" s="63">
        <v>24.400000000000006</v>
      </c>
      <c r="S88" s="63">
        <v>39.199999999999996</v>
      </c>
      <c r="T88" s="63">
        <v>36.4</v>
      </c>
      <c r="U88" s="59">
        <v>6.7870403154669479</v>
      </c>
      <c r="V88" s="59">
        <v>2.1796915232798617</v>
      </c>
      <c r="W88" s="59">
        <v>0.44949453855339278</v>
      </c>
      <c r="X88" s="59">
        <v>8.5353788038228601E-2</v>
      </c>
      <c r="Y88" s="59">
        <v>0.58449999999999991</v>
      </c>
      <c r="Z88" s="64">
        <f t="shared" ref="Z88:Z92" si="62">(U88+V88+W88+X88+Y88)</f>
        <v>10.086080165338432</v>
      </c>
      <c r="AA88" s="63">
        <v>9.9699442204235798</v>
      </c>
      <c r="AB88" s="59">
        <v>8.7722237417943099</v>
      </c>
      <c r="AC88" s="59">
        <v>133.69890308878618</v>
      </c>
      <c r="AD88" s="59">
        <v>195.31842314369155</v>
      </c>
      <c r="AE88" s="65">
        <f t="shared" ref="AE88:AE92" si="63">W88*390</f>
        <v>175.30287003582319</v>
      </c>
      <c r="AF88" s="65">
        <f t="shared" ref="AF88:AF92" si="64">U88*400</f>
        <v>2714.816126186779</v>
      </c>
      <c r="AG88" s="65">
        <f t="shared" ref="AG88:AG92" si="65">V88*240</f>
        <v>523.12596558716677</v>
      </c>
      <c r="AH88" s="10" t="s">
        <v>2</v>
      </c>
      <c r="AI88" s="10"/>
      <c r="AJ88" s="10" t="s">
        <v>316</v>
      </c>
      <c r="AK88" s="10" t="s">
        <v>332</v>
      </c>
      <c r="AL88" s="10">
        <v>160</v>
      </c>
      <c r="AM88" s="79"/>
      <c r="AN88" s="79"/>
      <c r="AO88" s="79"/>
      <c r="AP88" s="79"/>
      <c r="AQ88" s="79"/>
      <c r="AR88" s="10">
        <v>90</v>
      </c>
      <c r="AS88" s="10">
        <v>58</v>
      </c>
      <c r="AT88" s="29">
        <v>4.88</v>
      </c>
      <c r="AU88" s="33">
        <v>28.36</v>
      </c>
      <c r="AV88" s="29">
        <v>0.52</v>
      </c>
      <c r="AW88" s="29">
        <v>0.4</v>
      </c>
      <c r="AX88" s="29">
        <v>18.399999999999999</v>
      </c>
      <c r="AY88" s="30">
        <v>1.08</v>
      </c>
      <c r="AZ88" s="30">
        <v>0.76923076923076927</v>
      </c>
      <c r="BA88" s="30">
        <v>0.9325714285714285</v>
      </c>
      <c r="BB88" s="30">
        <v>3.5007296703296702</v>
      </c>
      <c r="BC88" s="31">
        <v>1944.8498168498165</v>
      </c>
      <c r="BD88" s="108">
        <f t="shared" si="49"/>
        <v>1.9448498168498165</v>
      </c>
      <c r="BE88" s="69">
        <v>0.90988909426987064</v>
      </c>
      <c r="BF88" s="69">
        <v>0.15780961182994455</v>
      </c>
      <c r="BG88" s="69">
        <v>1.3368349348617143</v>
      </c>
      <c r="BH88" s="69">
        <v>9.1746303685736705E-2</v>
      </c>
      <c r="BI88" s="69">
        <v>0.7510290699436083</v>
      </c>
      <c r="BJ88" s="69">
        <v>23.014325118757288</v>
      </c>
      <c r="BK88" s="68">
        <v>0.33017492711370261</v>
      </c>
      <c r="BL88" s="68">
        <v>6.7298347910592804E-2</v>
      </c>
      <c r="BM88" s="69">
        <v>0.6845935548004588</v>
      </c>
      <c r="BN88" s="68">
        <v>0.9748520710059172</v>
      </c>
      <c r="BO88" s="68">
        <v>0.33604536489151876</v>
      </c>
      <c r="BP88" s="69">
        <v>0.64574646480317377</v>
      </c>
      <c r="BQ88" s="68"/>
      <c r="BR88" s="68"/>
      <c r="BS88" s="69"/>
    </row>
    <row r="89" spans="1:71" s="12" customFormat="1" ht="15.75">
      <c r="A89" s="12" t="s">
        <v>213</v>
      </c>
      <c r="B89" s="12" t="s">
        <v>13</v>
      </c>
      <c r="C89" s="28" t="s">
        <v>128</v>
      </c>
      <c r="D89" s="28" t="s">
        <v>259</v>
      </c>
      <c r="E89" s="28" t="s">
        <v>77</v>
      </c>
      <c r="F89" s="3">
        <v>7.7658100000000001</v>
      </c>
      <c r="G89" s="3">
        <v>37.238799999999998</v>
      </c>
      <c r="H89" s="3">
        <v>1745</v>
      </c>
      <c r="I89" s="26"/>
      <c r="J89" s="2" t="s">
        <v>541</v>
      </c>
      <c r="K89" s="26"/>
      <c r="L89" s="3">
        <v>2015</v>
      </c>
      <c r="M89" s="3">
        <v>1</v>
      </c>
      <c r="N89" s="62">
        <v>5.3</v>
      </c>
      <c r="O89" s="59">
        <v>1.6088094865438531</v>
      </c>
      <c r="P89" s="59">
        <v>0.16226797529783035</v>
      </c>
      <c r="Q89" s="59">
        <v>5.7622799999999996</v>
      </c>
      <c r="R89" s="63">
        <v>24.400000000000006</v>
      </c>
      <c r="S89" s="63">
        <v>39.199999999999996</v>
      </c>
      <c r="T89" s="63">
        <v>36.4</v>
      </c>
      <c r="U89" s="59">
        <v>6.7870403154669479</v>
      </c>
      <c r="V89" s="59">
        <v>2.1796915232798617</v>
      </c>
      <c r="W89" s="59">
        <v>0.44949453855339278</v>
      </c>
      <c r="X89" s="59">
        <v>8.5353788038228601E-2</v>
      </c>
      <c r="Y89" s="59">
        <v>0.58449999999999991</v>
      </c>
      <c r="Z89" s="64">
        <f t="shared" si="62"/>
        <v>10.086080165338432</v>
      </c>
      <c r="AA89" s="63">
        <v>9.9699442204235798</v>
      </c>
      <c r="AB89" s="59">
        <v>8.7722237417943099</v>
      </c>
      <c r="AC89" s="59">
        <v>133.69890308878618</v>
      </c>
      <c r="AD89" s="59">
        <v>195.31842314369155</v>
      </c>
      <c r="AE89" s="65">
        <f t="shared" si="63"/>
        <v>175.30287003582319</v>
      </c>
      <c r="AF89" s="65">
        <f t="shared" si="64"/>
        <v>2714.816126186779</v>
      </c>
      <c r="AG89" s="65">
        <f t="shared" si="65"/>
        <v>523.12596558716677</v>
      </c>
      <c r="AH89" s="10" t="s">
        <v>3</v>
      </c>
      <c r="AI89" s="10"/>
      <c r="AJ89" s="10" t="s">
        <v>316</v>
      </c>
      <c r="AK89" s="10" t="s">
        <v>332</v>
      </c>
      <c r="AL89" s="10">
        <v>160</v>
      </c>
      <c r="AM89" s="79"/>
      <c r="AN89" s="79"/>
      <c r="AO89" s="79"/>
      <c r="AP89" s="79"/>
      <c r="AQ89" s="79"/>
      <c r="AR89" s="10">
        <v>88</v>
      </c>
      <c r="AS89" s="10">
        <v>75</v>
      </c>
      <c r="AT89" s="29">
        <v>15.52</v>
      </c>
      <c r="AU89" s="33">
        <v>27.92</v>
      </c>
      <c r="AV89" s="29">
        <v>1.24</v>
      </c>
      <c r="AW89" s="29">
        <v>0.98</v>
      </c>
      <c r="AX89" s="29">
        <v>25.2</v>
      </c>
      <c r="AY89" s="30">
        <v>1.1000000000000001</v>
      </c>
      <c r="AZ89" s="30">
        <v>0.79032258064516125</v>
      </c>
      <c r="BA89" s="30">
        <v>0.85485714285714287</v>
      </c>
      <c r="BB89" s="30">
        <v>10.485512258064515</v>
      </c>
      <c r="BC89" s="31">
        <v>5825.2845878136195</v>
      </c>
      <c r="BD89" s="108">
        <f t="shared" si="49"/>
        <v>5.8252845878136199</v>
      </c>
      <c r="BE89" s="69">
        <v>1.6551383399209487</v>
      </c>
      <c r="BF89" s="69">
        <v>0.16635375494071145</v>
      </c>
      <c r="BG89" s="69">
        <v>1.6102035008182687</v>
      </c>
      <c r="BH89" s="69">
        <v>0.14155312053145733</v>
      </c>
      <c r="BI89" s="69">
        <v>0.75866351090297512</v>
      </c>
      <c r="BJ89" s="69">
        <v>16.911168447746384</v>
      </c>
      <c r="BK89" s="68">
        <v>0.50396825396825407</v>
      </c>
      <c r="BL89" s="68">
        <v>6.2648809523809523E-2</v>
      </c>
      <c r="BM89" s="69">
        <v>0.55047671053639258</v>
      </c>
      <c r="BN89" s="68">
        <v>1.2805927342256216</v>
      </c>
      <c r="BO89" s="68">
        <v>0.2760038240917782</v>
      </c>
      <c r="BP89" s="69">
        <v>0.55040802338088213</v>
      </c>
      <c r="BQ89" s="68"/>
      <c r="BR89" s="68"/>
      <c r="BS89" s="69"/>
    </row>
    <row r="90" spans="1:71" s="12" customFormat="1" ht="15.75">
      <c r="A90" s="12" t="s">
        <v>213</v>
      </c>
      <c r="B90" s="12" t="s">
        <v>13</v>
      </c>
      <c r="C90" s="28" t="s">
        <v>128</v>
      </c>
      <c r="D90" s="28" t="s">
        <v>259</v>
      </c>
      <c r="E90" s="28" t="s">
        <v>77</v>
      </c>
      <c r="F90" s="3">
        <v>7.7658100000000001</v>
      </c>
      <c r="G90" s="3">
        <v>37.238799999999998</v>
      </c>
      <c r="H90" s="3">
        <v>1745</v>
      </c>
      <c r="I90" s="26"/>
      <c r="J90" s="2" t="s">
        <v>542</v>
      </c>
      <c r="K90" s="26"/>
      <c r="L90" s="3">
        <v>2015</v>
      </c>
      <c r="M90" s="3">
        <v>1</v>
      </c>
      <c r="N90" s="62">
        <v>5.3</v>
      </c>
      <c r="O90" s="59">
        <v>1.6088094865438531</v>
      </c>
      <c r="P90" s="59">
        <v>0.16226797529783035</v>
      </c>
      <c r="Q90" s="59">
        <v>5.7622799999999996</v>
      </c>
      <c r="R90" s="63">
        <v>24.400000000000006</v>
      </c>
      <c r="S90" s="63">
        <v>39.199999999999996</v>
      </c>
      <c r="T90" s="63">
        <v>36.4</v>
      </c>
      <c r="U90" s="59">
        <v>6.7870403154669479</v>
      </c>
      <c r="V90" s="59">
        <v>2.1796915232798617</v>
      </c>
      <c r="W90" s="59">
        <v>0.44949453855339278</v>
      </c>
      <c r="X90" s="59">
        <v>8.5353788038228601E-2</v>
      </c>
      <c r="Y90" s="59">
        <v>0.58449999999999991</v>
      </c>
      <c r="Z90" s="64">
        <f t="shared" si="62"/>
        <v>10.086080165338432</v>
      </c>
      <c r="AA90" s="63">
        <v>9.9699442204235798</v>
      </c>
      <c r="AB90" s="59">
        <v>8.7722237417943099</v>
      </c>
      <c r="AC90" s="59">
        <v>133.69890308878618</v>
      </c>
      <c r="AD90" s="59">
        <v>195.31842314369155</v>
      </c>
      <c r="AE90" s="65">
        <f t="shared" si="63"/>
        <v>175.30287003582319</v>
      </c>
      <c r="AF90" s="65">
        <f t="shared" si="64"/>
        <v>2714.816126186779</v>
      </c>
      <c r="AG90" s="65">
        <f t="shared" si="65"/>
        <v>523.12596558716677</v>
      </c>
      <c r="AH90" s="10" t="s">
        <v>4</v>
      </c>
      <c r="AI90" s="10"/>
      <c r="AJ90" s="10" t="s">
        <v>316</v>
      </c>
      <c r="AK90" s="10" t="s">
        <v>332</v>
      </c>
      <c r="AL90" s="10">
        <v>160</v>
      </c>
      <c r="AM90" s="79"/>
      <c r="AN90" s="79"/>
      <c r="AO90" s="79"/>
      <c r="AP90" s="79"/>
      <c r="AQ90" s="79"/>
      <c r="AR90" s="10">
        <v>67</v>
      </c>
      <c r="AS90" s="10">
        <v>71</v>
      </c>
      <c r="AT90" s="29">
        <v>16.98</v>
      </c>
      <c r="AU90" s="33">
        <v>31.06</v>
      </c>
      <c r="AV90" s="29">
        <v>1.42</v>
      </c>
      <c r="AW90" s="29">
        <v>1.1599999999999999</v>
      </c>
      <c r="AX90" s="29">
        <v>21.8</v>
      </c>
      <c r="AY90" s="30">
        <v>1.5</v>
      </c>
      <c r="AZ90" s="30">
        <v>0.81690140845070425</v>
      </c>
      <c r="BA90" s="30">
        <v>0.89371428571428579</v>
      </c>
      <c r="BB90" s="30">
        <v>12.396698269617708</v>
      </c>
      <c r="BC90" s="31">
        <v>6887.0545942320605</v>
      </c>
      <c r="BD90" s="108">
        <f t="shared" si="49"/>
        <v>6.8870545942320609</v>
      </c>
      <c r="BE90" s="69">
        <v>1.8086476540938361</v>
      </c>
      <c r="BF90" s="69">
        <v>0.16177552897884084</v>
      </c>
      <c r="BG90" s="69">
        <v>1.6709186437327856</v>
      </c>
      <c r="BH90" s="69">
        <v>0.15609876695622768</v>
      </c>
      <c r="BI90" s="69">
        <v>0.61524383113261194</v>
      </c>
      <c r="BJ90" s="69">
        <v>21.957847207685113</v>
      </c>
      <c r="BK90" s="68">
        <v>0.39084041548630788</v>
      </c>
      <c r="BL90" s="68">
        <v>5.6232294617563752E-2</v>
      </c>
      <c r="BM90" s="69">
        <v>0.52584914103537606</v>
      </c>
      <c r="BN90" s="68">
        <v>1.2160037002775208</v>
      </c>
      <c r="BO90" s="68">
        <v>0.23732654949121185</v>
      </c>
      <c r="BP90" s="69">
        <v>0.63860907171055803</v>
      </c>
      <c r="BQ90" s="68"/>
      <c r="BR90" s="68"/>
      <c r="BS90" s="69"/>
    </row>
    <row r="91" spans="1:71" s="12" customFormat="1" ht="15.75">
      <c r="A91" s="12" t="s">
        <v>213</v>
      </c>
      <c r="B91" s="12" t="s">
        <v>13</v>
      </c>
      <c r="C91" s="28" t="s">
        <v>128</v>
      </c>
      <c r="D91" s="28" t="s">
        <v>259</v>
      </c>
      <c r="E91" s="28" t="s">
        <v>77</v>
      </c>
      <c r="F91" s="3">
        <v>7.7658100000000001</v>
      </c>
      <c r="G91" s="3">
        <v>37.238799999999998</v>
      </c>
      <c r="H91" s="3">
        <v>1745</v>
      </c>
      <c r="I91" s="26"/>
      <c r="J91" s="2" t="s">
        <v>543</v>
      </c>
      <c r="K91" s="26"/>
      <c r="L91" s="3">
        <v>2015</v>
      </c>
      <c r="M91" s="3">
        <v>1</v>
      </c>
      <c r="N91" s="62">
        <v>5.3</v>
      </c>
      <c r="O91" s="59">
        <v>1.6088094865438531</v>
      </c>
      <c r="P91" s="59">
        <v>0.16226797529783035</v>
      </c>
      <c r="Q91" s="59">
        <v>5.7622799999999996</v>
      </c>
      <c r="R91" s="63">
        <v>24.400000000000006</v>
      </c>
      <c r="S91" s="63">
        <v>39.199999999999996</v>
      </c>
      <c r="T91" s="63">
        <v>36.4</v>
      </c>
      <c r="U91" s="59">
        <v>6.7870403154669479</v>
      </c>
      <c r="V91" s="59">
        <v>2.1796915232798617</v>
      </c>
      <c r="W91" s="59">
        <v>0.44949453855339278</v>
      </c>
      <c r="X91" s="59">
        <v>8.5353788038228601E-2</v>
      </c>
      <c r="Y91" s="59">
        <v>0.58449999999999991</v>
      </c>
      <c r="Z91" s="64">
        <f t="shared" si="62"/>
        <v>10.086080165338432</v>
      </c>
      <c r="AA91" s="63">
        <v>9.9699442204235798</v>
      </c>
      <c r="AB91" s="59">
        <v>8.7722237417943099</v>
      </c>
      <c r="AC91" s="59">
        <v>133.69890308878618</v>
      </c>
      <c r="AD91" s="59">
        <v>195.31842314369155</v>
      </c>
      <c r="AE91" s="65">
        <f t="shared" si="63"/>
        <v>175.30287003582319</v>
      </c>
      <c r="AF91" s="65">
        <f t="shared" si="64"/>
        <v>2714.816126186779</v>
      </c>
      <c r="AG91" s="65">
        <f t="shared" si="65"/>
        <v>523.12596558716677</v>
      </c>
      <c r="AH91" s="10" t="s">
        <v>5</v>
      </c>
      <c r="AI91" s="10"/>
      <c r="AJ91" s="10" t="s">
        <v>316</v>
      </c>
      <c r="AK91" s="10" t="s">
        <v>332</v>
      </c>
      <c r="AL91" s="10">
        <v>160</v>
      </c>
      <c r="AM91" s="79"/>
      <c r="AN91" s="79"/>
      <c r="AO91" s="79"/>
      <c r="AP91" s="79"/>
      <c r="AQ91" s="79"/>
      <c r="AR91" s="10">
        <v>88</v>
      </c>
      <c r="AS91" s="10">
        <v>77</v>
      </c>
      <c r="AT91" s="29">
        <v>18.260000000000002</v>
      </c>
      <c r="AU91" s="33">
        <v>34.58</v>
      </c>
      <c r="AV91" s="29">
        <v>1.46</v>
      </c>
      <c r="AW91" s="29">
        <v>1.18</v>
      </c>
      <c r="AX91" s="29">
        <v>21.1</v>
      </c>
      <c r="AY91" s="30">
        <v>1.5</v>
      </c>
      <c r="AZ91" s="30">
        <v>0.80821917808219179</v>
      </c>
      <c r="BA91" s="30">
        <v>0.9017142857142858</v>
      </c>
      <c r="BB91" s="30">
        <v>13.307573542074365</v>
      </c>
      <c r="BC91" s="31">
        <v>7393.096412263536</v>
      </c>
      <c r="BD91" s="108">
        <f t="shared" si="49"/>
        <v>7.3930964122635361</v>
      </c>
      <c r="BE91" s="69">
        <v>1.6545202952029519</v>
      </c>
      <c r="BF91" s="69">
        <v>0.14335793357933582</v>
      </c>
      <c r="BG91" s="69">
        <v>1.311687274157181</v>
      </c>
      <c r="BH91" s="69">
        <v>0.16189798434290625</v>
      </c>
      <c r="BI91" s="69">
        <v>0.84822121291209929</v>
      </c>
      <c r="BJ91" s="69">
        <v>21.542342093129207</v>
      </c>
      <c r="BK91" s="68">
        <v>0.46655753040224512</v>
      </c>
      <c r="BL91" s="68">
        <v>5.3414405986903647E-2</v>
      </c>
      <c r="BM91" s="69">
        <v>1.1079744393696822</v>
      </c>
      <c r="BN91" s="68">
        <v>1.2667946257197698</v>
      </c>
      <c r="BO91" s="68">
        <v>0.25479846449136279</v>
      </c>
      <c r="BP91" s="69">
        <v>0.61442332641547115</v>
      </c>
      <c r="BQ91" s="68"/>
      <c r="BR91" s="68"/>
      <c r="BS91" s="69"/>
    </row>
    <row r="92" spans="1:71" s="12" customFormat="1" ht="15.75">
      <c r="A92" s="12" t="s">
        <v>213</v>
      </c>
      <c r="B92" s="12" t="s">
        <v>13</v>
      </c>
      <c r="C92" s="28" t="s">
        <v>128</v>
      </c>
      <c r="D92" s="28" t="s">
        <v>259</v>
      </c>
      <c r="E92" s="28" t="s">
        <v>77</v>
      </c>
      <c r="F92" s="3">
        <v>7.7658100000000001</v>
      </c>
      <c r="G92" s="3">
        <v>37.238799999999998</v>
      </c>
      <c r="H92" s="3">
        <v>1745</v>
      </c>
      <c r="I92" s="26"/>
      <c r="J92" s="2" t="s">
        <v>544</v>
      </c>
      <c r="K92" s="26"/>
      <c r="L92" s="3">
        <v>2015</v>
      </c>
      <c r="M92" s="3">
        <v>1</v>
      </c>
      <c r="N92" s="62">
        <v>5.3</v>
      </c>
      <c r="O92" s="59">
        <v>1.6088094865438531</v>
      </c>
      <c r="P92" s="59">
        <v>0.16226797529783035</v>
      </c>
      <c r="Q92" s="59">
        <v>5.7622799999999996</v>
      </c>
      <c r="R92" s="63">
        <v>24.400000000000006</v>
      </c>
      <c r="S92" s="63">
        <v>39.199999999999996</v>
      </c>
      <c r="T92" s="63">
        <v>36.4</v>
      </c>
      <c r="U92" s="59">
        <v>6.7870403154669479</v>
      </c>
      <c r="V92" s="59">
        <v>2.1796915232798617</v>
      </c>
      <c r="W92" s="59">
        <v>0.44949453855339278</v>
      </c>
      <c r="X92" s="59">
        <v>8.5353788038228601E-2</v>
      </c>
      <c r="Y92" s="59">
        <v>0.58449999999999991</v>
      </c>
      <c r="Z92" s="64">
        <f t="shared" si="62"/>
        <v>10.086080165338432</v>
      </c>
      <c r="AA92" s="63">
        <v>9.9699442204235798</v>
      </c>
      <c r="AB92" s="59">
        <v>8.7722237417943099</v>
      </c>
      <c r="AC92" s="59">
        <v>133.69890308878618</v>
      </c>
      <c r="AD92" s="59">
        <v>195.31842314369155</v>
      </c>
      <c r="AE92" s="65">
        <f t="shared" si="63"/>
        <v>175.30287003582319</v>
      </c>
      <c r="AF92" s="65">
        <f t="shared" si="64"/>
        <v>2714.816126186779</v>
      </c>
      <c r="AG92" s="65">
        <f t="shared" si="65"/>
        <v>523.12596558716677</v>
      </c>
      <c r="AH92" s="10" t="s">
        <v>6</v>
      </c>
      <c r="AI92" s="10"/>
      <c r="AJ92" s="10" t="s">
        <v>316</v>
      </c>
      <c r="AK92" s="10" t="s">
        <v>332</v>
      </c>
      <c r="AL92" s="10">
        <v>160</v>
      </c>
      <c r="AM92" s="79"/>
      <c r="AN92" s="79"/>
      <c r="AO92" s="79"/>
      <c r="AP92" s="79"/>
      <c r="AQ92" s="79"/>
      <c r="AR92" s="10">
        <v>60</v>
      </c>
      <c r="AS92" s="10">
        <v>63</v>
      </c>
      <c r="AT92" s="29">
        <v>14.7</v>
      </c>
      <c r="AU92" s="33">
        <v>26.6</v>
      </c>
      <c r="AV92" s="29">
        <v>1.18</v>
      </c>
      <c r="AW92" s="29">
        <v>1</v>
      </c>
      <c r="AX92" s="29">
        <v>19</v>
      </c>
      <c r="AY92" s="30">
        <v>1.32</v>
      </c>
      <c r="AZ92" s="30">
        <v>0.84745762711864414</v>
      </c>
      <c r="BA92" s="30">
        <v>0.92571428571428571</v>
      </c>
      <c r="BB92" s="30">
        <v>11.532203389830508</v>
      </c>
      <c r="BC92" s="31">
        <v>6406.7796610169498</v>
      </c>
      <c r="BD92" s="108">
        <f t="shared" si="49"/>
        <v>6.4067796610169498</v>
      </c>
      <c r="BE92" s="69">
        <v>1.7622478386167149</v>
      </c>
      <c r="BF92" s="69">
        <v>0.1590297790585975</v>
      </c>
      <c r="BG92" s="69">
        <v>0.60604214607276197</v>
      </c>
      <c r="BH92" s="69">
        <v>0.1388406065814945</v>
      </c>
      <c r="BI92" s="69">
        <v>0.83560237561009398</v>
      </c>
      <c r="BJ92" s="69">
        <v>26.249268274466182</v>
      </c>
      <c r="BK92" s="68">
        <v>0.28895292987512011</v>
      </c>
      <c r="BL92" s="68">
        <v>7.3390970220941418E-2</v>
      </c>
      <c r="BM92" s="69">
        <v>0.86782985599855067</v>
      </c>
      <c r="BN92" s="68">
        <v>1.2716499544211486</v>
      </c>
      <c r="BO92" s="68">
        <v>0.23505013673655425</v>
      </c>
      <c r="BP92" s="69">
        <v>0.6767478155007085</v>
      </c>
      <c r="BQ92" s="68"/>
      <c r="BR92" s="68"/>
      <c r="BS92" s="69"/>
    </row>
    <row r="93" spans="1:71" s="12" customFormat="1" ht="15.75">
      <c r="A93" s="12" t="s">
        <v>213</v>
      </c>
      <c r="B93" s="12" t="s">
        <v>13</v>
      </c>
      <c r="C93" s="28" t="s">
        <v>132</v>
      </c>
      <c r="D93" s="28" t="s">
        <v>135</v>
      </c>
      <c r="E93" s="28" t="s">
        <v>78</v>
      </c>
      <c r="F93" s="3">
        <v>7.7119</v>
      </c>
      <c r="G93" s="3">
        <v>37.043979999999998</v>
      </c>
      <c r="H93" s="3">
        <v>1716</v>
      </c>
      <c r="I93" s="26">
        <v>16</v>
      </c>
      <c r="J93" s="2" t="s">
        <v>545</v>
      </c>
      <c r="K93" s="26"/>
      <c r="L93" s="3">
        <v>2015</v>
      </c>
      <c r="M93" s="3">
        <v>1</v>
      </c>
      <c r="N93" s="62">
        <v>5.4</v>
      </c>
      <c r="O93" s="59">
        <v>2.096837217355624</v>
      </c>
      <c r="P93" s="59">
        <v>0.22549642946219797</v>
      </c>
      <c r="Q93" s="59">
        <v>2.0762400000000003</v>
      </c>
      <c r="R93" s="63">
        <v>14.400000000000006</v>
      </c>
      <c r="S93" s="63">
        <v>33.199999999999989</v>
      </c>
      <c r="T93" s="63">
        <v>52.4</v>
      </c>
      <c r="U93" s="59">
        <v>5.8986462686151153</v>
      </c>
      <c r="V93" s="59">
        <v>2.4126831862622744</v>
      </c>
      <c r="W93" s="59">
        <v>1.0975024646007525</v>
      </c>
      <c r="X93" s="59">
        <v>7.5473146788282083E-2</v>
      </c>
      <c r="Y93" s="59">
        <v>0.41749999999999993</v>
      </c>
      <c r="Z93" s="64">
        <f t="shared" si="5"/>
        <v>9.9018050662664248</v>
      </c>
      <c r="AA93" s="63">
        <v>8.9680849012094761</v>
      </c>
      <c r="AB93" s="59">
        <v>8.7722237417943099</v>
      </c>
      <c r="AC93" s="59">
        <v>177.35657524056987</v>
      </c>
      <c r="AD93" s="59">
        <v>126.0280489718245</v>
      </c>
      <c r="AE93" s="65">
        <f t="shared" si="6"/>
        <v>428.02596119429347</v>
      </c>
      <c r="AF93" s="65">
        <f t="shared" si="7"/>
        <v>2359.458507446046</v>
      </c>
      <c r="AG93" s="65">
        <f t="shared" si="8"/>
        <v>579.04396470294591</v>
      </c>
      <c r="AH93" s="10" t="s">
        <v>1</v>
      </c>
      <c r="AI93" s="10"/>
      <c r="AJ93" s="10" t="s">
        <v>316</v>
      </c>
      <c r="AK93" s="10" t="s">
        <v>332</v>
      </c>
      <c r="AL93" s="10">
        <v>160</v>
      </c>
      <c r="AM93" s="79"/>
      <c r="AN93" s="79"/>
      <c r="AO93" s="79"/>
      <c r="AP93" s="79"/>
      <c r="AQ93" s="79"/>
      <c r="AR93" s="10">
        <v>80</v>
      </c>
      <c r="AS93" s="10">
        <v>63</v>
      </c>
      <c r="AT93" s="29">
        <v>7.42</v>
      </c>
      <c r="AU93" s="29">
        <v>8.4700000000000006</v>
      </c>
      <c r="AV93" s="29">
        <v>0.78</v>
      </c>
      <c r="AW93" s="29">
        <v>0.6</v>
      </c>
      <c r="AX93" s="29">
        <v>18.600000000000001</v>
      </c>
      <c r="AY93" s="30">
        <v>0.38</v>
      </c>
      <c r="AZ93" s="30">
        <v>0.76923076923076916</v>
      </c>
      <c r="BA93" s="30">
        <v>0.93028571428571438</v>
      </c>
      <c r="BB93" s="30">
        <v>5.3097846153846149</v>
      </c>
      <c r="BC93" s="31">
        <v>2949.8803418803418</v>
      </c>
      <c r="BD93" s="108">
        <f t="shared" si="49"/>
        <v>2.9498803418803416</v>
      </c>
      <c r="BE93" s="69">
        <v>1.7072710103871578</v>
      </c>
      <c r="BF93" s="69">
        <v>0.18663833805476868</v>
      </c>
      <c r="BG93" s="69">
        <v>0.61079308891311679</v>
      </c>
      <c r="BH93" s="69">
        <v>0.12229347601791586</v>
      </c>
      <c r="BI93" s="69">
        <v>0.85653303273485393</v>
      </c>
      <c r="BJ93" s="69">
        <v>18.628348056013248</v>
      </c>
      <c r="BK93" s="68">
        <v>0.63452027695351143</v>
      </c>
      <c r="BL93" s="68">
        <v>6.8100890207715134E-2</v>
      </c>
      <c r="BM93" s="69">
        <v>1.2834507108835107</v>
      </c>
      <c r="BN93" s="68">
        <v>1.2120640904806788</v>
      </c>
      <c r="BO93" s="68">
        <v>0.27813383600377006</v>
      </c>
      <c r="BP93" s="69">
        <v>0.71847079308710893</v>
      </c>
      <c r="BQ93" s="68"/>
      <c r="BR93" s="68"/>
      <c r="BS93" s="69"/>
    </row>
    <row r="94" spans="1:71" s="12" customFormat="1" ht="15.75">
      <c r="A94" s="12" t="s">
        <v>213</v>
      </c>
      <c r="B94" s="12" t="s">
        <v>13</v>
      </c>
      <c r="C94" s="28" t="s">
        <v>132</v>
      </c>
      <c r="D94" s="28" t="s">
        <v>135</v>
      </c>
      <c r="E94" s="28" t="s">
        <v>78</v>
      </c>
      <c r="F94" s="3">
        <v>7.7119</v>
      </c>
      <c r="G94" s="3">
        <v>37.043979999999998</v>
      </c>
      <c r="H94" s="3">
        <v>1716</v>
      </c>
      <c r="I94" s="26"/>
      <c r="J94" s="2" t="s">
        <v>546</v>
      </c>
      <c r="K94" s="26"/>
      <c r="L94" s="3">
        <v>2015</v>
      </c>
      <c r="M94" s="3">
        <v>1</v>
      </c>
      <c r="N94" s="62">
        <v>5.4</v>
      </c>
      <c r="O94" s="59">
        <v>2.096837217355624</v>
      </c>
      <c r="P94" s="59">
        <v>0.22549642946219797</v>
      </c>
      <c r="Q94" s="59">
        <v>2.0762400000000003</v>
      </c>
      <c r="R94" s="63">
        <v>14.400000000000006</v>
      </c>
      <c r="S94" s="63">
        <v>33.199999999999989</v>
      </c>
      <c r="T94" s="63">
        <v>52.4</v>
      </c>
      <c r="U94" s="59">
        <v>5.8986462686151153</v>
      </c>
      <c r="V94" s="59">
        <v>2.4126831862622744</v>
      </c>
      <c r="W94" s="59">
        <v>1.0975024646007525</v>
      </c>
      <c r="X94" s="59">
        <v>7.5473146788282083E-2</v>
      </c>
      <c r="Y94" s="59">
        <v>0.41749999999999993</v>
      </c>
      <c r="Z94" s="64">
        <f t="shared" ref="Z94:Z98" si="66">(U94+V94+W94+X94+Y94)</f>
        <v>9.9018050662664248</v>
      </c>
      <c r="AA94" s="63">
        <v>8.9680849012094761</v>
      </c>
      <c r="AB94" s="59">
        <v>8.7722237417943099</v>
      </c>
      <c r="AC94" s="59">
        <v>177.35657524056987</v>
      </c>
      <c r="AD94" s="59">
        <v>126.0280489718245</v>
      </c>
      <c r="AE94" s="65">
        <f t="shared" ref="AE94:AE98" si="67">W94*390</f>
        <v>428.02596119429347</v>
      </c>
      <c r="AF94" s="65">
        <f t="shared" ref="AF94:AF98" si="68">U94*400</f>
        <v>2359.458507446046</v>
      </c>
      <c r="AG94" s="65">
        <f t="shared" ref="AG94:AG98" si="69">V94*240</f>
        <v>579.04396470294591</v>
      </c>
      <c r="AH94" s="10" t="s">
        <v>2</v>
      </c>
      <c r="AI94" s="10"/>
      <c r="AJ94" s="10" t="s">
        <v>316</v>
      </c>
      <c r="AK94" s="10" t="s">
        <v>332</v>
      </c>
      <c r="AL94" s="10">
        <v>160</v>
      </c>
      <c r="AM94" s="79"/>
      <c r="AN94" s="79"/>
      <c r="AO94" s="79"/>
      <c r="AP94" s="79"/>
      <c r="AQ94" s="79"/>
      <c r="AR94" s="10">
        <v>75</v>
      </c>
      <c r="AS94" s="10">
        <v>70</v>
      </c>
      <c r="AT94" s="29">
        <v>9.4600000000000009</v>
      </c>
      <c r="AU94" s="29">
        <v>11.34</v>
      </c>
      <c r="AV94" s="29">
        <v>0.86</v>
      </c>
      <c r="AW94" s="29">
        <v>0.72</v>
      </c>
      <c r="AX94" s="29">
        <v>17.399999999999999</v>
      </c>
      <c r="AY94" s="30">
        <v>0.68</v>
      </c>
      <c r="AZ94" s="30">
        <v>0.83720930232558133</v>
      </c>
      <c r="BA94" s="30">
        <v>0.94399999999999995</v>
      </c>
      <c r="BB94" s="30">
        <v>7.4764799999999987</v>
      </c>
      <c r="BC94" s="31">
        <v>4153.5999999999995</v>
      </c>
      <c r="BD94" s="108">
        <f t="shared" si="49"/>
        <v>4.1535999999999991</v>
      </c>
      <c r="BE94" s="69">
        <v>1.4850327408793265</v>
      </c>
      <c r="BF94" s="69">
        <v>0.15893358278765204</v>
      </c>
      <c r="BG94" s="69">
        <v>0.64505291080028859</v>
      </c>
      <c r="BH94" s="69">
        <v>0.12319890649188858</v>
      </c>
      <c r="BI94" s="69">
        <v>0.7906009691289213</v>
      </c>
      <c r="BJ94" s="69">
        <v>21.914495090789387</v>
      </c>
      <c r="BK94" s="68">
        <v>0.4130232558139536</v>
      </c>
      <c r="BL94" s="68">
        <v>6.2511627906976744E-2</v>
      </c>
      <c r="BM94" s="69">
        <v>1.6164376936239477</v>
      </c>
      <c r="BN94" s="68">
        <v>1.0814500941619587</v>
      </c>
      <c r="BO94" s="68">
        <v>0.31073446327683618</v>
      </c>
      <c r="BP94" s="69">
        <v>0.72433267457243633</v>
      </c>
      <c r="BQ94" s="68"/>
      <c r="BR94" s="68"/>
      <c r="BS94" s="69"/>
    </row>
    <row r="95" spans="1:71" s="12" customFormat="1" ht="15.75">
      <c r="A95" s="12" t="s">
        <v>213</v>
      </c>
      <c r="B95" s="12" t="s">
        <v>13</v>
      </c>
      <c r="C95" s="28" t="s">
        <v>132</v>
      </c>
      <c r="D95" s="28" t="s">
        <v>135</v>
      </c>
      <c r="E95" s="28" t="s">
        <v>78</v>
      </c>
      <c r="F95" s="3">
        <v>7.7119</v>
      </c>
      <c r="G95" s="3">
        <v>37.043979999999998</v>
      </c>
      <c r="H95" s="3">
        <v>1716</v>
      </c>
      <c r="I95" s="26"/>
      <c r="J95" s="2" t="s">
        <v>547</v>
      </c>
      <c r="K95" s="26"/>
      <c r="L95" s="3">
        <v>2015</v>
      </c>
      <c r="M95" s="3">
        <v>1</v>
      </c>
      <c r="N95" s="62">
        <v>5.4</v>
      </c>
      <c r="O95" s="59">
        <v>2.096837217355624</v>
      </c>
      <c r="P95" s="59">
        <v>0.22549642946219797</v>
      </c>
      <c r="Q95" s="59">
        <v>2.0762400000000003</v>
      </c>
      <c r="R95" s="63">
        <v>14.400000000000006</v>
      </c>
      <c r="S95" s="63">
        <v>33.199999999999989</v>
      </c>
      <c r="T95" s="63">
        <v>52.4</v>
      </c>
      <c r="U95" s="59">
        <v>5.8986462686151153</v>
      </c>
      <c r="V95" s="59">
        <v>2.4126831862622744</v>
      </c>
      <c r="W95" s="59">
        <v>1.0975024646007525</v>
      </c>
      <c r="X95" s="59">
        <v>7.5473146788282083E-2</v>
      </c>
      <c r="Y95" s="59">
        <v>0.41749999999999993</v>
      </c>
      <c r="Z95" s="64">
        <f t="shared" si="66"/>
        <v>9.9018050662664248</v>
      </c>
      <c r="AA95" s="63">
        <v>8.9680849012094761</v>
      </c>
      <c r="AB95" s="59">
        <v>8.7722237417943099</v>
      </c>
      <c r="AC95" s="59">
        <v>177.35657524056987</v>
      </c>
      <c r="AD95" s="59">
        <v>126.0280489718245</v>
      </c>
      <c r="AE95" s="65">
        <f t="shared" si="67"/>
        <v>428.02596119429347</v>
      </c>
      <c r="AF95" s="65">
        <f t="shared" si="68"/>
        <v>2359.458507446046</v>
      </c>
      <c r="AG95" s="65">
        <f t="shared" si="69"/>
        <v>579.04396470294591</v>
      </c>
      <c r="AH95" s="10" t="s">
        <v>3</v>
      </c>
      <c r="AI95" s="10"/>
      <c r="AJ95" s="10" t="s">
        <v>316</v>
      </c>
      <c r="AK95" s="10" t="s">
        <v>332</v>
      </c>
      <c r="AL95" s="10">
        <v>160</v>
      </c>
      <c r="AM95" s="79"/>
      <c r="AN95" s="79"/>
      <c r="AO95" s="79"/>
      <c r="AP95" s="79"/>
      <c r="AQ95" s="79"/>
      <c r="AR95" s="10">
        <v>50</v>
      </c>
      <c r="AS95" s="10">
        <v>52</v>
      </c>
      <c r="AT95" s="29">
        <v>14.28</v>
      </c>
      <c r="AU95" s="29">
        <v>15</v>
      </c>
      <c r="AV95" s="29">
        <v>1.28</v>
      </c>
      <c r="AW95" s="29">
        <v>0.96</v>
      </c>
      <c r="AX95" s="29">
        <v>18.7</v>
      </c>
      <c r="AY95" s="30">
        <v>0.66</v>
      </c>
      <c r="AZ95" s="30">
        <v>0.75</v>
      </c>
      <c r="BA95" s="30">
        <v>0.92914285714285716</v>
      </c>
      <c r="BB95" s="30">
        <v>9.9511199999999995</v>
      </c>
      <c r="BC95" s="31">
        <v>5528.4</v>
      </c>
      <c r="BD95" s="108">
        <f t="shared" si="49"/>
        <v>5.5283999999999995</v>
      </c>
      <c r="BE95" s="69">
        <v>2.6732817037754115</v>
      </c>
      <c r="BF95" s="69">
        <v>0.24036786060019361</v>
      </c>
      <c r="BG95" s="69">
        <v>0.88147376929031573</v>
      </c>
      <c r="BH95" s="69">
        <v>9.9307346487927647E-2</v>
      </c>
      <c r="BI95" s="69">
        <v>1.0354011976886051</v>
      </c>
      <c r="BJ95" s="69">
        <v>26.585300266162939</v>
      </c>
      <c r="BK95" s="68">
        <v>0.40789229340761368</v>
      </c>
      <c r="BL95" s="68">
        <v>7.4837511606313842E-2</v>
      </c>
      <c r="BM95" s="69">
        <v>1.5823075085837448</v>
      </c>
      <c r="BN95" s="68">
        <v>1.3767377201112143</v>
      </c>
      <c r="BO95" s="68">
        <v>0.31696014828544949</v>
      </c>
      <c r="BP95" s="69">
        <v>0.68273518207425365</v>
      </c>
      <c r="BQ95" s="68"/>
      <c r="BR95" s="68"/>
      <c r="BS95" s="69"/>
    </row>
    <row r="96" spans="1:71" s="12" customFormat="1" ht="15.75">
      <c r="A96" s="12" t="s">
        <v>213</v>
      </c>
      <c r="B96" s="12" t="s">
        <v>13</v>
      </c>
      <c r="C96" s="28" t="s">
        <v>132</v>
      </c>
      <c r="D96" s="28" t="s">
        <v>135</v>
      </c>
      <c r="E96" s="28" t="s">
        <v>78</v>
      </c>
      <c r="F96" s="3">
        <v>7.7119</v>
      </c>
      <c r="G96" s="3">
        <v>37.043979999999998</v>
      </c>
      <c r="H96" s="3">
        <v>1716</v>
      </c>
      <c r="I96" s="26"/>
      <c r="J96" s="2" t="s">
        <v>548</v>
      </c>
      <c r="K96" s="26"/>
      <c r="L96" s="3">
        <v>2015</v>
      </c>
      <c r="M96" s="3">
        <v>1</v>
      </c>
      <c r="N96" s="62">
        <v>5.4</v>
      </c>
      <c r="O96" s="59">
        <v>2.096837217355624</v>
      </c>
      <c r="P96" s="59">
        <v>0.22549642946219797</v>
      </c>
      <c r="Q96" s="59">
        <v>2.0762400000000003</v>
      </c>
      <c r="R96" s="63">
        <v>14.400000000000006</v>
      </c>
      <c r="S96" s="63">
        <v>33.199999999999989</v>
      </c>
      <c r="T96" s="63">
        <v>52.4</v>
      </c>
      <c r="U96" s="59">
        <v>5.8986462686151153</v>
      </c>
      <c r="V96" s="59">
        <v>2.4126831862622744</v>
      </c>
      <c r="W96" s="59">
        <v>1.0975024646007525</v>
      </c>
      <c r="X96" s="59">
        <v>7.5473146788282083E-2</v>
      </c>
      <c r="Y96" s="59">
        <v>0.41749999999999993</v>
      </c>
      <c r="Z96" s="64">
        <f t="shared" si="66"/>
        <v>9.9018050662664248</v>
      </c>
      <c r="AA96" s="63">
        <v>8.9680849012094761</v>
      </c>
      <c r="AB96" s="59">
        <v>8.7722237417943099</v>
      </c>
      <c r="AC96" s="59">
        <v>177.35657524056987</v>
      </c>
      <c r="AD96" s="59">
        <v>126.0280489718245</v>
      </c>
      <c r="AE96" s="65">
        <f t="shared" si="67"/>
        <v>428.02596119429347</v>
      </c>
      <c r="AF96" s="65">
        <f t="shared" si="68"/>
        <v>2359.458507446046</v>
      </c>
      <c r="AG96" s="65">
        <f t="shared" si="69"/>
        <v>579.04396470294591</v>
      </c>
      <c r="AH96" s="10" t="s">
        <v>4</v>
      </c>
      <c r="AI96" s="10"/>
      <c r="AJ96" s="10" t="s">
        <v>316</v>
      </c>
      <c r="AK96" s="10" t="s">
        <v>332</v>
      </c>
      <c r="AL96" s="10">
        <v>160</v>
      </c>
      <c r="AM96" s="79"/>
      <c r="AN96" s="79"/>
      <c r="AO96" s="79"/>
      <c r="AP96" s="79"/>
      <c r="AQ96" s="79"/>
      <c r="AR96" s="10">
        <v>72</v>
      </c>
      <c r="AS96" s="10">
        <v>75</v>
      </c>
      <c r="AT96" s="29">
        <v>15.5</v>
      </c>
      <c r="AU96" s="29">
        <v>18.97</v>
      </c>
      <c r="AV96" s="29">
        <v>1.28</v>
      </c>
      <c r="AW96" s="29">
        <v>1.04</v>
      </c>
      <c r="AX96" s="29">
        <v>16.7</v>
      </c>
      <c r="AY96" s="30">
        <v>0.48</v>
      </c>
      <c r="AZ96" s="30">
        <v>0.8125</v>
      </c>
      <c r="BA96" s="30">
        <v>0.95199999999999996</v>
      </c>
      <c r="BB96" s="30">
        <v>11.98925</v>
      </c>
      <c r="BC96" s="31">
        <v>6660.6944444444443</v>
      </c>
      <c r="BD96" s="108">
        <f t="shared" si="49"/>
        <v>6.6606944444444443</v>
      </c>
      <c r="BE96" s="69">
        <v>1.8736263736263736</v>
      </c>
      <c r="BF96" s="69">
        <v>0.18003663003663004</v>
      </c>
      <c r="BG96" s="69">
        <v>0.8762962434795063</v>
      </c>
      <c r="BH96" s="69">
        <v>0.12510829141009441</v>
      </c>
      <c r="BI96" s="69">
        <v>0.81742018279474749</v>
      </c>
      <c r="BJ96" s="69">
        <v>18.610111787725423</v>
      </c>
      <c r="BK96" s="68">
        <v>0.62054001928640312</v>
      </c>
      <c r="BL96" s="68">
        <v>6.1812921890067499E-2</v>
      </c>
      <c r="BM96" s="69">
        <v>1.2962738896349406</v>
      </c>
      <c r="BN96" s="68">
        <v>1.2685990338164252</v>
      </c>
      <c r="BO96" s="68">
        <v>0.231304347826087</v>
      </c>
      <c r="BP96" s="69">
        <v>0.6766126011519572</v>
      </c>
      <c r="BQ96" s="68"/>
      <c r="BR96" s="68"/>
      <c r="BS96" s="69"/>
    </row>
    <row r="97" spans="1:71" s="12" customFormat="1" ht="15.75">
      <c r="A97" s="12" t="s">
        <v>213</v>
      </c>
      <c r="B97" s="12" t="s">
        <v>13</v>
      </c>
      <c r="C97" s="28" t="s">
        <v>132</v>
      </c>
      <c r="D97" s="28" t="s">
        <v>135</v>
      </c>
      <c r="E97" s="28" t="s">
        <v>78</v>
      </c>
      <c r="F97" s="3">
        <v>7.7119</v>
      </c>
      <c r="G97" s="3">
        <v>37.043979999999998</v>
      </c>
      <c r="H97" s="3">
        <v>1716</v>
      </c>
      <c r="I97" s="26"/>
      <c r="J97" s="2" t="s">
        <v>549</v>
      </c>
      <c r="K97" s="26"/>
      <c r="L97" s="3">
        <v>2015</v>
      </c>
      <c r="M97" s="3">
        <v>1</v>
      </c>
      <c r="N97" s="62">
        <v>5.4</v>
      </c>
      <c r="O97" s="59">
        <v>2.096837217355624</v>
      </c>
      <c r="P97" s="59">
        <v>0.22549642946219797</v>
      </c>
      <c r="Q97" s="59">
        <v>2.0762400000000003</v>
      </c>
      <c r="R97" s="63">
        <v>14.400000000000006</v>
      </c>
      <c r="S97" s="63">
        <v>33.199999999999989</v>
      </c>
      <c r="T97" s="63">
        <v>52.4</v>
      </c>
      <c r="U97" s="59">
        <v>5.8986462686151153</v>
      </c>
      <c r="V97" s="59">
        <v>2.4126831862622744</v>
      </c>
      <c r="W97" s="59">
        <v>1.0975024646007525</v>
      </c>
      <c r="X97" s="59">
        <v>7.5473146788282083E-2</v>
      </c>
      <c r="Y97" s="59">
        <v>0.41749999999999993</v>
      </c>
      <c r="Z97" s="64">
        <f t="shared" si="66"/>
        <v>9.9018050662664248</v>
      </c>
      <c r="AA97" s="63">
        <v>8.9680849012094761</v>
      </c>
      <c r="AB97" s="59">
        <v>8.7722237417943099</v>
      </c>
      <c r="AC97" s="59">
        <v>177.35657524056987</v>
      </c>
      <c r="AD97" s="59">
        <v>126.0280489718245</v>
      </c>
      <c r="AE97" s="65">
        <f t="shared" si="67"/>
        <v>428.02596119429347</v>
      </c>
      <c r="AF97" s="65">
        <f t="shared" si="68"/>
        <v>2359.458507446046</v>
      </c>
      <c r="AG97" s="65">
        <f t="shared" si="69"/>
        <v>579.04396470294591</v>
      </c>
      <c r="AH97" s="10" t="s">
        <v>5</v>
      </c>
      <c r="AI97" s="10"/>
      <c r="AJ97" s="10" t="s">
        <v>316</v>
      </c>
      <c r="AK97" s="10" t="s">
        <v>332</v>
      </c>
      <c r="AL97" s="10">
        <v>160</v>
      </c>
      <c r="AM97" s="79"/>
      <c r="AN97" s="79"/>
      <c r="AO97" s="79"/>
      <c r="AP97" s="79"/>
      <c r="AQ97" s="79"/>
      <c r="AR97" s="10">
        <v>57</v>
      </c>
      <c r="AS97" s="10">
        <v>60</v>
      </c>
      <c r="AT97" s="29">
        <v>14.82</v>
      </c>
      <c r="AU97" s="29">
        <v>14.97</v>
      </c>
      <c r="AV97" s="29">
        <v>1.22</v>
      </c>
      <c r="AW97" s="29">
        <v>1</v>
      </c>
      <c r="AX97" s="29">
        <v>21.7</v>
      </c>
      <c r="AY97" s="30">
        <v>0.86</v>
      </c>
      <c r="AZ97" s="30">
        <v>0.81967213114754101</v>
      </c>
      <c r="BA97" s="30">
        <v>0.8948571428571428</v>
      </c>
      <c r="BB97" s="30">
        <v>10.87031381733021</v>
      </c>
      <c r="BC97" s="31">
        <v>6039.0632318501166</v>
      </c>
      <c r="BD97" s="108">
        <f t="shared" si="49"/>
        <v>6.0390632318501165</v>
      </c>
      <c r="BE97" s="69">
        <v>2.0556594948550049</v>
      </c>
      <c r="BF97" s="69">
        <v>0.19724041159962583</v>
      </c>
      <c r="BG97" s="69">
        <v>0.85586928870367707</v>
      </c>
      <c r="BH97" s="69">
        <v>0.11164524573159754</v>
      </c>
      <c r="BI97" s="69">
        <v>1.1736701223647115</v>
      </c>
      <c r="BJ97" s="69">
        <v>23.549541981984206</v>
      </c>
      <c r="BK97" s="68">
        <v>0.43677884615384627</v>
      </c>
      <c r="BL97" s="68">
        <v>6.3413461538461544E-2</v>
      </c>
      <c r="BM97" s="69">
        <v>1.4179099066976646</v>
      </c>
      <c r="BN97" s="68">
        <v>1.1287128712871286</v>
      </c>
      <c r="BO97" s="68">
        <v>0.2143069306930693</v>
      </c>
      <c r="BP97" s="69">
        <v>3.3311466412230151</v>
      </c>
      <c r="BQ97" s="68"/>
      <c r="BR97" s="68"/>
      <c r="BS97" s="69"/>
    </row>
    <row r="98" spans="1:71" s="12" customFormat="1" ht="15.75">
      <c r="A98" s="12" t="s">
        <v>213</v>
      </c>
      <c r="B98" s="12" t="s">
        <v>13</v>
      </c>
      <c r="C98" s="28" t="s">
        <v>132</v>
      </c>
      <c r="D98" s="28" t="s">
        <v>135</v>
      </c>
      <c r="E98" s="28" t="s">
        <v>78</v>
      </c>
      <c r="F98" s="3">
        <v>7.7119</v>
      </c>
      <c r="G98" s="3">
        <v>37.043979999999998</v>
      </c>
      <c r="H98" s="3">
        <v>1716</v>
      </c>
      <c r="I98" s="26"/>
      <c r="J98" s="2" t="s">
        <v>550</v>
      </c>
      <c r="K98" s="26"/>
      <c r="L98" s="3">
        <v>2015</v>
      </c>
      <c r="M98" s="3">
        <v>1</v>
      </c>
      <c r="N98" s="62">
        <v>5.4</v>
      </c>
      <c r="O98" s="59">
        <v>2.096837217355624</v>
      </c>
      <c r="P98" s="59">
        <v>0.22549642946219797</v>
      </c>
      <c r="Q98" s="59">
        <v>2.0762400000000003</v>
      </c>
      <c r="R98" s="63">
        <v>14.400000000000006</v>
      </c>
      <c r="S98" s="63">
        <v>33.199999999999989</v>
      </c>
      <c r="T98" s="63">
        <v>52.4</v>
      </c>
      <c r="U98" s="59">
        <v>5.8986462686151153</v>
      </c>
      <c r="V98" s="59">
        <v>2.4126831862622744</v>
      </c>
      <c r="W98" s="59">
        <v>1.0975024646007525</v>
      </c>
      <c r="X98" s="59">
        <v>7.5473146788282083E-2</v>
      </c>
      <c r="Y98" s="59">
        <v>0.41749999999999993</v>
      </c>
      <c r="Z98" s="64">
        <f t="shared" si="66"/>
        <v>9.9018050662664248</v>
      </c>
      <c r="AA98" s="63">
        <v>8.9680849012094761</v>
      </c>
      <c r="AB98" s="59">
        <v>8.7722237417943099</v>
      </c>
      <c r="AC98" s="59">
        <v>177.35657524056987</v>
      </c>
      <c r="AD98" s="59">
        <v>126.0280489718245</v>
      </c>
      <c r="AE98" s="65">
        <f t="shared" si="67"/>
        <v>428.02596119429347</v>
      </c>
      <c r="AF98" s="65">
        <f t="shared" si="68"/>
        <v>2359.458507446046</v>
      </c>
      <c r="AG98" s="65">
        <f t="shared" si="69"/>
        <v>579.04396470294591</v>
      </c>
      <c r="AH98" s="10" t="s">
        <v>6</v>
      </c>
      <c r="AI98" s="10"/>
      <c r="AJ98" s="10" t="s">
        <v>316</v>
      </c>
      <c r="AK98" s="10" t="s">
        <v>332</v>
      </c>
      <c r="AL98" s="10">
        <v>160</v>
      </c>
      <c r="AM98" s="79"/>
      <c r="AN98" s="79"/>
      <c r="AO98" s="79"/>
      <c r="AP98" s="79"/>
      <c r="AQ98" s="79"/>
      <c r="AR98" s="10">
        <v>72</v>
      </c>
      <c r="AS98" s="10">
        <v>74</v>
      </c>
      <c r="AT98" s="29">
        <v>19</v>
      </c>
      <c r="AU98" s="29">
        <v>18.36</v>
      </c>
      <c r="AV98" s="29">
        <v>1.52</v>
      </c>
      <c r="AW98" s="29">
        <v>1.24</v>
      </c>
      <c r="AX98" s="29">
        <v>18.2</v>
      </c>
      <c r="AY98" s="30">
        <v>0.57999999999999996</v>
      </c>
      <c r="AZ98" s="30">
        <v>0.81578947368421051</v>
      </c>
      <c r="BA98" s="30">
        <v>0.93485714285714283</v>
      </c>
      <c r="BB98" s="30">
        <v>14.490285714285713</v>
      </c>
      <c r="BC98" s="31">
        <v>8050.1587301587297</v>
      </c>
      <c r="BD98" s="108">
        <f t="shared" si="49"/>
        <v>8.0501587301587296</v>
      </c>
      <c r="BE98" s="69">
        <v>1.9590409590409592</v>
      </c>
      <c r="BF98" s="69">
        <v>0.16938061938061941</v>
      </c>
      <c r="BG98" s="69">
        <v>0.58186331678791403</v>
      </c>
      <c r="BH98" s="69">
        <v>0.10772306275493446</v>
      </c>
      <c r="BI98" s="69">
        <v>0.92475558310841999</v>
      </c>
      <c r="BJ98" s="69">
        <v>26.480993055702271</v>
      </c>
      <c r="BK98" s="68">
        <v>0.43561776061776064</v>
      </c>
      <c r="BL98" s="68">
        <v>6.3996138996138999E-2</v>
      </c>
      <c r="BM98" s="69">
        <v>1.4159351018136845</v>
      </c>
      <c r="BN98" s="68">
        <v>1.3778625954198473</v>
      </c>
      <c r="BO98" s="68">
        <v>0.24308206106870228</v>
      </c>
      <c r="BP98" s="69">
        <v>1.0811904867689053</v>
      </c>
      <c r="BQ98" s="68"/>
      <c r="BR98" s="68"/>
      <c r="BS98" s="69"/>
    </row>
    <row r="99" spans="1:71" s="12" customFormat="1" ht="15.75">
      <c r="A99" s="12" t="s">
        <v>213</v>
      </c>
      <c r="B99" s="12" t="s">
        <v>13</v>
      </c>
      <c r="C99" s="28" t="s">
        <v>132</v>
      </c>
      <c r="D99" s="28" t="s">
        <v>135</v>
      </c>
      <c r="E99" s="28" t="s">
        <v>79</v>
      </c>
      <c r="F99" s="3">
        <v>7.7066600000000003</v>
      </c>
      <c r="G99" s="3">
        <v>37.026130000000002</v>
      </c>
      <c r="H99" s="3">
        <v>1741</v>
      </c>
      <c r="I99" s="26">
        <v>17</v>
      </c>
      <c r="J99" s="2" t="s">
        <v>551</v>
      </c>
      <c r="K99" s="26"/>
      <c r="L99" s="3">
        <v>2015</v>
      </c>
      <c r="M99" s="3">
        <v>1</v>
      </c>
      <c r="N99" s="62">
        <v>5.5</v>
      </c>
      <c r="O99" s="59">
        <v>1.9818525229466675</v>
      </c>
      <c r="P99" s="59">
        <v>0.26030969327565862</v>
      </c>
      <c r="Q99" s="59">
        <v>7.1957400000000007</v>
      </c>
      <c r="R99" s="63">
        <v>12.400000000000006</v>
      </c>
      <c r="S99" s="63">
        <v>25.199999999999989</v>
      </c>
      <c r="T99" s="63">
        <v>62.400000000000006</v>
      </c>
      <c r="U99" s="59">
        <v>9.86225047764637</v>
      </c>
      <c r="V99" s="59">
        <v>3.7259089230722386</v>
      </c>
      <c r="W99" s="59">
        <v>1.3604622027069275</v>
      </c>
      <c r="X99" s="59">
        <v>7.5473146788282083E-2</v>
      </c>
      <c r="Y99" s="59">
        <v>0.58449999999999991</v>
      </c>
      <c r="Z99" s="64">
        <f t="shared" si="5"/>
        <v>15.608594750213818</v>
      </c>
      <c r="AA99" s="63">
        <v>4.9606476243530686</v>
      </c>
      <c r="AB99" s="59">
        <v>10.233862144420129</v>
      </c>
      <c r="AC99" s="59">
        <v>73.165155987573499</v>
      </c>
      <c r="AD99" s="59">
        <v>132.3271738965397</v>
      </c>
      <c r="AE99" s="65">
        <f t="shared" si="6"/>
        <v>530.58025905570173</v>
      </c>
      <c r="AF99" s="65">
        <f t="shared" si="7"/>
        <v>3944.900191058548</v>
      </c>
      <c r="AG99" s="65">
        <f t="shared" si="8"/>
        <v>894.21814153733726</v>
      </c>
      <c r="AH99" s="10" t="s">
        <v>1</v>
      </c>
      <c r="AI99" s="10"/>
      <c r="AJ99" s="10" t="s">
        <v>316</v>
      </c>
      <c r="AK99" s="10" t="s">
        <v>332</v>
      </c>
      <c r="AL99" s="10">
        <v>160</v>
      </c>
      <c r="AM99" s="79"/>
      <c r="AN99" s="79"/>
      <c r="AO99" s="79"/>
      <c r="AP99" s="79"/>
      <c r="AQ99" s="79"/>
      <c r="AR99" s="10">
        <v>95</v>
      </c>
      <c r="AS99" s="10">
        <v>80</v>
      </c>
      <c r="AT99" s="29">
        <v>4.8600000000000003</v>
      </c>
      <c r="AU99" s="29">
        <v>6.88</v>
      </c>
      <c r="AV99" s="29">
        <v>0.5</v>
      </c>
      <c r="AW99" s="29">
        <v>0.4</v>
      </c>
      <c r="AX99" s="29">
        <v>17.3</v>
      </c>
      <c r="AY99" s="30">
        <v>0.6</v>
      </c>
      <c r="AZ99" s="30">
        <v>0.8</v>
      </c>
      <c r="BA99" s="30">
        <v>0.94514285714285717</v>
      </c>
      <c r="BB99" s="30">
        <v>3.674715428571429</v>
      </c>
      <c r="BC99" s="31">
        <v>2041.5085714285717</v>
      </c>
      <c r="BD99" s="108">
        <f t="shared" si="49"/>
        <v>2.0415085714285719</v>
      </c>
      <c r="BE99" s="69">
        <v>1.4819563152896484</v>
      </c>
      <c r="BF99" s="69">
        <v>0.1873219373219373</v>
      </c>
      <c r="BG99" s="69">
        <v>0.5277811156703579</v>
      </c>
      <c r="BH99" s="69">
        <v>0.10873629948381751</v>
      </c>
      <c r="BI99" s="69">
        <v>0.94319878857193828</v>
      </c>
      <c r="BJ99" s="69">
        <v>18.822009100159921</v>
      </c>
      <c r="BK99" s="68">
        <v>0.27173704414587335</v>
      </c>
      <c r="BL99" s="68">
        <v>8.8435700575815748E-2</v>
      </c>
      <c r="BM99" s="69">
        <v>1.0553833957111989</v>
      </c>
      <c r="BN99" s="68">
        <v>0.87367405978784951</v>
      </c>
      <c r="BO99" s="68">
        <v>0.21470588235294116</v>
      </c>
      <c r="BP99" s="69">
        <v>1.1708682469085219</v>
      </c>
      <c r="BQ99" s="68"/>
      <c r="BR99" s="68"/>
      <c r="BS99" s="69"/>
    </row>
    <row r="100" spans="1:71" s="12" customFormat="1" ht="15.75">
      <c r="A100" s="12" t="s">
        <v>213</v>
      </c>
      <c r="B100" s="12" t="s">
        <v>13</v>
      </c>
      <c r="C100" s="28" t="s">
        <v>132</v>
      </c>
      <c r="D100" s="28" t="s">
        <v>135</v>
      </c>
      <c r="E100" s="28" t="s">
        <v>79</v>
      </c>
      <c r="F100" s="3">
        <v>7.7066600000000003</v>
      </c>
      <c r="G100" s="3">
        <v>37.026130000000002</v>
      </c>
      <c r="H100" s="3">
        <v>1741</v>
      </c>
      <c r="I100" s="26"/>
      <c r="J100" s="2" t="s">
        <v>552</v>
      </c>
      <c r="K100" s="26"/>
      <c r="L100" s="3">
        <v>2015</v>
      </c>
      <c r="M100" s="3">
        <v>1</v>
      </c>
      <c r="N100" s="62">
        <v>5.5</v>
      </c>
      <c r="O100" s="59">
        <v>1.9818525229466675</v>
      </c>
      <c r="P100" s="59">
        <v>0.26030969327565862</v>
      </c>
      <c r="Q100" s="59">
        <v>7.1957400000000007</v>
      </c>
      <c r="R100" s="63">
        <v>12.400000000000006</v>
      </c>
      <c r="S100" s="63">
        <v>25.199999999999989</v>
      </c>
      <c r="T100" s="63">
        <v>62.400000000000006</v>
      </c>
      <c r="U100" s="59">
        <v>9.86225047764637</v>
      </c>
      <c r="V100" s="59">
        <v>3.7259089230722386</v>
      </c>
      <c r="W100" s="59">
        <v>1.3604622027069275</v>
      </c>
      <c r="X100" s="59">
        <v>7.5473146788282083E-2</v>
      </c>
      <c r="Y100" s="59">
        <v>0.58449999999999991</v>
      </c>
      <c r="Z100" s="64">
        <f t="shared" ref="Z100:Z104" si="70">(U100+V100+W100+X100+Y100)</f>
        <v>15.608594750213818</v>
      </c>
      <c r="AA100" s="63">
        <v>4.9606476243530686</v>
      </c>
      <c r="AB100" s="59">
        <v>10.233862144420129</v>
      </c>
      <c r="AC100" s="59">
        <v>73.165155987573499</v>
      </c>
      <c r="AD100" s="59">
        <v>132.3271738965397</v>
      </c>
      <c r="AE100" s="65">
        <f t="shared" ref="AE100:AE104" si="71">W100*390</f>
        <v>530.58025905570173</v>
      </c>
      <c r="AF100" s="65">
        <f t="shared" ref="AF100:AF104" si="72">U100*400</f>
        <v>3944.900191058548</v>
      </c>
      <c r="AG100" s="65">
        <f t="shared" ref="AG100:AG104" si="73">V100*240</f>
        <v>894.21814153733726</v>
      </c>
      <c r="AH100" s="10" t="s">
        <v>2</v>
      </c>
      <c r="AI100" s="10"/>
      <c r="AJ100" s="10" t="s">
        <v>316</v>
      </c>
      <c r="AK100" s="10" t="s">
        <v>332</v>
      </c>
      <c r="AL100" s="10">
        <v>160</v>
      </c>
      <c r="AM100" s="79"/>
      <c r="AN100" s="79"/>
      <c r="AO100" s="79"/>
      <c r="AP100" s="79"/>
      <c r="AQ100" s="79"/>
      <c r="AR100" s="10">
        <v>63</v>
      </c>
      <c r="AS100" s="10">
        <v>57</v>
      </c>
      <c r="AT100" s="29">
        <v>3.82</v>
      </c>
      <c r="AU100" s="29">
        <v>4.82</v>
      </c>
      <c r="AV100" s="29">
        <v>0.38</v>
      </c>
      <c r="AW100" s="29">
        <v>0.3</v>
      </c>
      <c r="AX100" s="29">
        <v>21.1</v>
      </c>
      <c r="AY100" s="30">
        <v>0.38</v>
      </c>
      <c r="AZ100" s="30">
        <v>0.78947368421052633</v>
      </c>
      <c r="BA100" s="30">
        <v>0.9017142857142858</v>
      </c>
      <c r="BB100" s="30">
        <v>2.7193804511278197</v>
      </c>
      <c r="BC100" s="31">
        <v>1510.7669172932333</v>
      </c>
      <c r="BD100" s="108">
        <f t="shared" si="49"/>
        <v>1.5107669172932332</v>
      </c>
      <c r="BE100" s="69">
        <v>1.5331125827814567</v>
      </c>
      <c r="BF100" s="69">
        <v>0.21343424787133392</v>
      </c>
      <c r="BG100" s="69">
        <v>0.68255856782810576</v>
      </c>
      <c r="BH100" s="69">
        <v>0.10667055213053721</v>
      </c>
      <c r="BI100" s="69">
        <v>0.9659589776072125</v>
      </c>
      <c r="BJ100" s="69">
        <v>18.981756556327028</v>
      </c>
      <c r="BK100" s="68">
        <v>0.47532082922013824</v>
      </c>
      <c r="BL100" s="68">
        <v>7.9565646594274439E-2</v>
      </c>
      <c r="BM100" s="69">
        <v>1.2798009405372153</v>
      </c>
      <c r="BN100" s="68">
        <v>0.79060665362035232</v>
      </c>
      <c r="BO100" s="68">
        <v>0.25000000000000006</v>
      </c>
      <c r="BP100" s="69">
        <v>1.13464601301118</v>
      </c>
      <c r="BQ100" s="68"/>
      <c r="BR100" s="68"/>
      <c r="BS100" s="69"/>
    </row>
    <row r="101" spans="1:71" s="12" customFormat="1" ht="15.75">
      <c r="A101" s="12" t="s">
        <v>213</v>
      </c>
      <c r="B101" s="12" t="s">
        <v>13</v>
      </c>
      <c r="C101" s="28" t="s">
        <v>132</v>
      </c>
      <c r="D101" s="28" t="s">
        <v>135</v>
      </c>
      <c r="E101" s="28" t="s">
        <v>79</v>
      </c>
      <c r="F101" s="3">
        <v>7.7066600000000003</v>
      </c>
      <c r="G101" s="3">
        <v>37.026130000000002</v>
      </c>
      <c r="H101" s="3">
        <v>1741</v>
      </c>
      <c r="I101" s="26"/>
      <c r="J101" s="2" t="s">
        <v>553</v>
      </c>
      <c r="K101" s="26"/>
      <c r="L101" s="3">
        <v>2015</v>
      </c>
      <c r="M101" s="3">
        <v>1</v>
      </c>
      <c r="N101" s="62">
        <v>5.5</v>
      </c>
      <c r="O101" s="59">
        <v>1.9818525229466675</v>
      </c>
      <c r="P101" s="59">
        <v>0.26030969327565862</v>
      </c>
      <c r="Q101" s="59">
        <v>7.1957400000000007</v>
      </c>
      <c r="R101" s="63">
        <v>12.400000000000006</v>
      </c>
      <c r="S101" s="63">
        <v>25.199999999999989</v>
      </c>
      <c r="T101" s="63">
        <v>62.400000000000006</v>
      </c>
      <c r="U101" s="59">
        <v>9.86225047764637</v>
      </c>
      <c r="V101" s="59">
        <v>3.7259089230722386</v>
      </c>
      <c r="W101" s="59">
        <v>1.3604622027069275</v>
      </c>
      <c r="X101" s="59">
        <v>7.5473146788282083E-2</v>
      </c>
      <c r="Y101" s="59">
        <v>0.58449999999999991</v>
      </c>
      <c r="Z101" s="64">
        <f t="shared" si="70"/>
        <v>15.608594750213818</v>
      </c>
      <c r="AA101" s="63">
        <v>4.9606476243530686</v>
      </c>
      <c r="AB101" s="59">
        <v>10.233862144420129</v>
      </c>
      <c r="AC101" s="59">
        <v>73.165155987573499</v>
      </c>
      <c r="AD101" s="59">
        <v>132.3271738965397</v>
      </c>
      <c r="AE101" s="65">
        <f t="shared" si="71"/>
        <v>530.58025905570173</v>
      </c>
      <c r="AF101" s="65">
        <f t="shared" si="72"/>
        <v>3944.900191058548</v>
      </c>
      <c r="AG101" s="65">
        <f t="shared" si="73"/>
        <v>894.21814153733726</v>
      </c>
      <c r="AH101" s="10" t="s">
        <v>3</v>
      </c>
      <c r="AI101" s="10"/>
      <c r="AJ101" s="10" t="s">
        <v>316</v>
      </c>
      <c r="AK101" s="10" t="s">
        <v>332</v>
      </c>
      <c r="AL101" s="10">
        <v>160</v>
      </c>
      <c r="AM101" s="79"/>
      <c r="AN101" s="79"/>
      <c r="AO101" s="79"/>
      <c r="AP101" s="79"/>
      <c r="AQ101" s="79"/>
      <c r="AR101" s="10">
        <v>70</v>
      </c>
      <c r="AS101" s="10">
        <v>71</v>
      </c>
      <c r="AT101" s="29">
        <v>15.3</v>
      </c>
      <c r="AU101" s="29">
        <v>19.04</v>
      </c>
      <c r="AV101" s="29">
        <v>1.24</v>
      </c>
      <c r="AW101" s="29">
        <v>1</v>
      </c>
      <c r="AX101" s="29">
        <v>20.9</v>
      </c>
      <c r="AY101" s="30">
        <v>1.06</v>
      </c>
      <c r="AZ101" s="30">
        <v>0.80645161290322587</v>
      </c>
      <c r="BA101" s="30">
        <v>0.90399999999999991</v>
      </c>
      <c r="BB101" s="30">
        <v>11.154193548387097</v>
      </c>
      <c r="BC101" s="31">
        <v>6196.7741935483873</v>
      </c>
      <c r="BD101" s="108">
        <f t="shared" si="49"/>
        <v>6.1967741935483875</v>
      </c>
      <c r="BE101" s="69">
        <v>2.2054337464251668</v>
      </c>
      <c r="BF101" s="69">
        <v>0.20543374642516685</v>
      </c>
      <c r="BG101" s="69">
        <v>0.76495173972639352</v>
      </c>
      <c r="BH101" s="69">
        <v>0.10260692416206649</v>
      </c>
      <c r="BI101" s="69">
        <v>1.152152921535528</v>
      </c>
      <c r="BJ101" s="69">
        <v>21.936149730207163</v>
      </c>
      <c r="BK101" s="68">
        <v>0.5883495145631068</v>
      </c>
      <c r="BL101" s="68">
        <v>6.8398058252427202E-2</v>
      </c>
      <c r="BM101" s="69">
        <v>1.4775378701820263</v>
      </c>
      <c r="BN101" s="68">
        <v>1.1211832061068703</v>
      </c>
      <c r="BO101" s="68">
        <v>0.20009541984732823</v>
      </c>
      <c r="BP101" s="69">
        <v>1.0885847355023077</v>
      </c>
      <c r="BQ101" s="68"/>
      <c r="BR101" s="68"/>
      <c r="BS101" s="69"/>
    </row>
    <row r="102" spans="1:71" s="12" customFormat="1" ht="15.75">
      <c r="A102" s="12" t="s">
        <v>213</v>
      </c>
      <c r="B102" s="12" t="s">
        <v>13</v>
      </c>
      <c r="C102" s="28" t="s">
        <v>132</v>
      </c>
      <c r="D102" s="28" t="s">
        <v>135</v>
      </c>
      <c r="E102" s="28" t="s">
        <v>79</v>
      </c>
      <c r="F102" s="3">
        <v>7.7066600000000003</v>
      </c>
      <c r="G102" s="3">
        <v>37.026130000000002</v>
      </c>
      <c r="H102" s="3">
        <v>1741</v>
      </c>
      <c r="I102" s="26"/>
      <c r="J102" s="2" t="s">
        <v>554</v>
      </c>
      <c r="K102" s="26"/>
      <c r="L102" s="3">
        <v>2015</v>
      </c>
      <c r="M102" s="3">
        <v>1</v>
      </c>
      <c r="N102" s="62">
        <v>5.5</v>
      </c>
      <c r="O102" s="59">
        <v>1.9818525229466675</v>
      </c>
      <c r="P102" s="59">
        <v>0.26030969327565862</v>
      </c>
      <c r="Q102" s="59">
        <v>7.1957400000000007</v>
      </c>
      <c r="R102" s="63">
        <v>12.400000000000006</v>
      </c>
      <c r="S102" s="63">
        <v>25.199999999999989</v>
      </c>
      <c r="T102" s="63">
        <v>62.400000000000006</v>
      </c>
      <c r="U102" s="59">
        <v>9.86225047764637</v>
      </c>
      <c r="V102" s="59">
        <v>3.7259089230722386</v>
      </c>
      <c r="W102" s="59">
        <v>1.3604622027069275</v>
      </c>
      <c r="X102" s="59">
        <v>7.5473146788282083E-2</v>
      </c>
      <c r="Y102" s="59">
        <v>0.58449999999999991</v>
      </c>
      <c r="Z102" s="64">
        <f t="shared" si="70"/>
        <v>15.608594750213818</v>
      </c>
      <c r="AA102" s="63">
        <v>4.9606476243530686</v>
      </c>
      <c r="AB102" s="59">
        <v>10.233862144420129</v>
      </c>
      <c r="AC102" s="59">
        <v>73.165155987573499</v>
      </c>
      <c r="AD102" s="59">
        <v>132.3271738965397</v>
      </c>
      <c r="AE102" s="65">
        <f t="shared" si="71"/>
        <v>530.58025905570173</v>
      </c>
      <c r="AF102" s="65">
        <f t="shared" si="72"/>
        <v>3944.900191058548</v>
      </c>
      <c r="AG102" s="65">
        <f t="shared" si="73"/>
        <v>894.21814153733726</v>
      </c>
      <c r="AH102" s="10" t="s">
        <v>4</v>
      </c>
      <c r="AI102" s="10"/>
      <c r="AJ102" s="10" t="s">
        <v>316</v>
      </c>
      <c r="AK102" s="10" t="s">
        <v>332</v>
      </c>
      <c r="AL102" s="10">
        <v>160</v>
      </c>
      <c r="AM102" s="79"/>
      <c r="AN102" s="79"/>
      <c r="AO102" s="79"/>
      <c r="AP102" s="79"/>
      <c r="AQ102" s="79"/>
      <c r="AR102" s="10">
        <v>79</v>
      </c>
      <c r="AS102" s="10">
        <v>74</v>
      </c>
      <c r="AT102" s="29">
        <v>16.32</v>
      </c>
      <c r="AU102" s="29">
        <v>25.3</v>
      </c>
      <c r="AV102" s="29">
        <v>1.24</v>
      </c>
      <c r="AW102" s="29">
        <v>1</v>
      </c>
      <c r="AX102" s="29">
        <v>19.5</v>
      </c>
      <c r="AY102" s="30">
        <v>0.82</v>
      </c>
      <c r="AZ102" s="30">
        <v>0.80645161290322587</v>
      </c>
      <c r="BA102" s="30">
        <v>0.92</v>
      </c>
      <c r="BB102" s="30">
        <v>12.108387096774194</v>
      </c>
      <c r="BC102" s="31">
        <v>6726.8817204301076</v>
      </c>
      <c r="BD102" s="108">
        <f t="shared" si="49"/>
        <v>6.7268817204301072</v>
      </c>
      <c r="BE102" s="69">
        <v>1.9610516066212271</v>
      </c>
      <c r="BF102" s="69">
        <v>0.17921129503407987</v>
      </c>
      <c r="BG102" s="69">
        <v>0.72934184966770288</v>
      </c>
      <c r="BH102" s="69">
        <v>0.11354130682167046</v>
      </c>
      <c r="BI102" s="69">
        <v>0.91465983435884957</v>
      </c>
      <c r="BJ102" s="69">
        <v>18.637479599177961</v>
      </c>
      <c r="BK102" s="68">
        <v>0.41708015267175574</v>
      </c>
      <c r="BL102" s="68">
        <v>5.6488549618320609E-2</v>
      </c>
      <c r="BM102" s="69">
        <v>1.1237676098839597</v>
      </c>
      <c r="BN102" s="68">
        <v>1.1208487084870851</v>
      </c>
      <c r="BO102" s="68">
        <v>0.21660516605166052</v>
      </c>
      <c r="BP102" s="69">
        <v>1.0722329228850853</v>
      </c>
      <c r="BQ102" s="68"/>
      <c r="BR102" s="68"/>
      <c r="BS102" s="69"/>
    </row>
    <row r="103" spans="1:71" s="12" customFormat="1" ht="15.75">
      <c r="A103" s="12" t="s">
        <v>213</v>
      </c>
      <c r="B103" s="12" t="s">
        <v>13</v>
      </c>
      <c r="C103" s="28" t="s">
        <v>132</v>
      </c>
      <c r="D103" s="28" t="s">
        <v>135</v>
      </c>
      <c r="E103" s="28" t="s">
        <v>79</v>
      </c>
      <c r="F103" s="3">
        <v>7.7066600000000003</v>
      </c>
      <c r="G103" s="3">
        <v>37.026130000000002</v>
      </c>
      <c r="H103" s="3">
        <v>1741</v>
      </c>
      <c r="I103" s="26"/>
      <c r="J103" s="2" t="s">
        <v>555</v>
      </c>
      <c r="K103" s="26"/>
      <c r="L103" s="3">
        <v>2015</v>
      </c>
      <c r="M103" s="3">
        <v>1</v>
      </c>
      <c r="N103" s="62">
        <v>5.5</v>
      </c>
      <c r="O103" s="59">
        <v>1.9818525229466675</v>
      </c>
      <c r="P103" s="59">
        <v>0.26030969327565862</v>
      </c>
      <c r="Q103" s="59">
        <v>7.1957400000000007</v>
      </c>
      <c r="R103" s="63">
        <v>12.400000000000006</v>
      </c>
      <c r="S103" s="63">
        <v>25.199999999999989</v>
      </c>
      <c r="T103" s="63">
        <v>62.400000000000006</v>
      </c>
      <c r="U103" s="59">
        <v>9.86225047764637</v>
      </c>
      <c r="V103" s="59">
        <v>3.7259089230722386</v>
      </c>
      <c r="W103" s="59">
        <v>1.3604622027069275</v>
      </c>
      <c r="X103" s="59">
        <v>7.5473146788282083E-2</v>
      </c>
      <c r="Y103" s="59">
        <v>0.58449999999999991</v>
      </c>
      <c r="Z103" s="64">
        <f t="shared" si="70"/>
        <v>15.608594750213818</v>
      </c>
      <c r="AA103" s="63">
        <v>4.9606476243530686</v>
      </c>
      <c r="AB103" s="59">
        <v>10.233862144420129</v>
      </c>
      <c r="AC103" s="59">
        <v>73.165155987573499</v>
      </c>
      <c r="AD103" s="59">
        <v>132.3271738965397</v>
      </c>
      <c r="AE103" s="65">
        <f t="shared" si="71"/>
        <v>530.58025905570173</v>
      </c>
      <c r="AF103" s="65">
        <f t="shared" si="72"/>
        <v>3944.900191058548</v>
      </c>
      <c r="AG103" s="65">
        <f t="shared" si="73"/>
        <v>894.21814153733726</v>
      </c>
      <c r="AH103" s="10" t="s">
        <v>5</v>
      </c>
      <c r="AI103" s="10"/>
      <c r="AJ103" s="10" t="s">
        <v>316</v>
      </c>
      <c r="AK103" s="10" t="s">
        <v>332</v>
      </c>
      <c r="AL103" s="10">
        <v>160</v>
      </c>
      <c r="AM103" s="79"/>
      <c r="AN103" s="79"/>
      <c r="AO103" s="79"/>
      <c r="AP103" s="79"/>
      <c r="AQ103" s="79"/>
      <c r="AR103" s="10">
        <v>58</v>
      </c>
      <c r="AS103" s="10">
        <v>56</v>
      </c>
      <c r="AT103" s="29">
        <v>13.2</v>
      </c>
      <c r="AU103" s="29">
        <v>20.190000000000001</v>
      </c>
      <c r="AV103" s="29">
        <v>1.23</v>
      </c>
      <c r="AW103" s="29">
        <v>1.04</v>
      </c>
      <c r="AX103" s="29">
        <v>19.7</v>
      </c>
      <c r="AY103" s="30">
        <v>0.9</v>
      </c>
      <c r="AZ103" s="30">
        <v>0.84552845528455289</v>
      </c>
      <c r="BA103" s="30">
        <v>0.9177142857142857</v>
      </c>
      <c r="BB103" s="30">
        <v>10.242586759581881</v>
      </c>
      <c r="BC103" s="31">
        <v>5690.3259775454899</v>
      </c>
      <c r="BD103" s="108">
        <f t="shared" si="49"/>
        <v>5.6903259775454895</v>
      </c>
      <c r="BE103" s="69">
        <v>1.7937324602432181</v>
      </c>
      <c r="BF103" s="69">
        <v>0.16216089803554726</v>
      </c>
      <c r="BG103" s="69">
        <v>0.72862750897263162</v>
      </c>
      <c r="BH103" s="69">
        <v>0.10170245568267512</v>
      </c>
      <c r="BI103" s="69">
        <v>0.94751020183508661</v>
      </c>
      <c r="BJ103" s="69">
        <v>20.18007430599916</v>
      </c>
      <c r="BK103" s="68">
        <v>0.39962085308056877</v>
      </c>
      <c r="BL103" s="68">
        <v>5.3412322274881519E-2</v>
      </c>
      <c r="BM103" s="69">
        <v>0.66765243879471603</v>
      </c>
      <c r="BN103" s="68">
        <v>1.0823412698412698</v>
      </c>
      <c r="BO103" s="68">
        <v>0.21646825396825395</v>
      </c>
      <c r="BP103" s="69">
        <v>1.1159427965511144</v>
      </c>
      <c r="BQ103" s="68"/>
      <c r="BR103" s="68"/>
      <c r="BS103" s="69"/>
    </row>
    <row r="104" spans="1:71" s="12" customFormat="1" ht="15.75">
      <c r="A104" s="12" t="s">
        <v>213</v>
      </c>
      <c r="B104" s="12" t="s">
        <v>13</v>
      </c>
      <c r="C104" s="28" t="s">
        <v>132</v>
      </c>
      <c r="D104" s="28" t="s">
        <v>135</v>
      </c>
      <c r="E104" s="28" t="s">
        <v>79</v>
      </c>
      <c r="F104" s="3">
        <v>7.7066600000000003</v>
      </c>
      <c r="G104" s="3">
        <v>37.026130000000002</v>
      </c>
      <c r="H104" s="3">
        <v>1741</v>
      </c>
      <c r="I104" s="26"/>
      <c r="J104" s="2" t="s">
        <v>556</v>
      </c>
      <c r="K104" s="26"/>
      <c r="L104" s="3">
        <v>2015</v>
      </c>
      <c r="M104" s="3">
        <v>1</v>
      </c>
      <c r="N104" s="62">
        <v>5.5</v>
      </c>
      <c r="O104" s="59">
        <v>1.9818525229466675</v>
      </c>
      <c r="P104" s="59">
        <v>0.26030969327565862</v>
      </c>
      <c r="Q104" s="59">
        <v>7.1957400000000007</v>
      </c>
      <c r="R104" s="63">
        <v>12.400000000000006</v>
      </c>
      <c r="S104" s="63">
        <v>25.199999999999989</v>
      </c>
      <c r="T104" s="63">
        <v>62.400000000000006</v>
      </c>
      <c r="U104" s="59">
        <v>9.86225047764637</v>
      </c>
      <c r="V104" s="59">
        <v>3.7259089230722386</v>
      </c>
      <c r="W104" s="59">
        <v>1.3604622027069275</v>
      </c>
      <c r="X104" s="59">
        <v>7.5473146788282083E-2</v>
      </c>
      <c r="Y104" s="59">
        <v>0.58449999999999991</v>
      </c>
      <c r="Z104" s="64">
        <f t="shared" si="70"/>
        <v>15.608594750213818</v>
      </c>
      <c r="AA104" s="63">
        <v>4.9606476243530686</v>
      </c>
      <c r="AB104" s="59">
        <v>10.233862144420129</v>
      </c>
      <c r="AC104" s="59">
        <v>73.165155987573499</v>
      </c>
      <c r="AD104" s="59">
        <v>132.3271738965397</v>
      </c>
      <c r="AE104" s="65">
        <f t="shared" si="71"/>
        <v>530.58025905570173</v>
      </c>
      <c r="AF104" s="65">
        <f t="shared" si="72"/>
        <v>3944.900191058548</v>
      </c>
      <c r="AG104" s="65">
        <f t="shared" si="73"/>
        <v>894.21814153733726</v>
      </c>
      <c r="AH104" s="10" t="s">
        <v>6</v>
      </c>
      <c r="AI104" s="10"/>
      <c r="AJ104" s="10" t="s">
        <v>316</v>
      </c>
      <c r="AK104" s="10" t="s">
        <v>332</v>
      </c>
      <c r="AL104" s="10">
        <v>160</v>
      </c>
      <c r="AM104" s="79"/>
      <c r="AN104" s="79"/>
      <c r="AO104" s="79"/>
      <c r="AP104" s="79"/>
      <c r="AQ104" s="79"/>
      <c r="AR104" s="10">
        <v>67</v>
      </c>
      <c r="AS104" s="10">
        <v>63</v>
      </c>
      <c r="AT104" s="29">
        <v>14</v>
      </c>
      <c r="AU104" s="29">
        <v>20.079999999999998</v>
      </c>
      <c r="AV104" s="29">
        <v>1.1000000000000001</v>
      </c>
      <c r="AW104" s="29">
        <v>0.9</v>
      </c>
      <c r="AX104" s="29">
        <v>19.100000000000001</v>
      </c>
      <c r="AY104" s="30">
        <v>1.04</v>
      </c>
      <c r="AZ104" s="30">
        <v>0.81818181818181812</v>
      </c>
      <c r="BA104" s="30">
        <v>0.9245714285714286</v>
      </c>
      <c r="BB104" s="30">
        <v>10.590545454545454</v>
      </c>
      <c r="BC104" s="31">
        <v>5883.636363636364</v>
      </c>
      <c r="BD104" s="108">
        <f t="shared" si="49"/>
        <v>5.8836363636363638</v>
      </c>
      <c r="BE104" s="69">
        <v>1.124277456647399</v>
      </c>
      <c r="BF104" s="69">
        <v>0.16045279383429675</v>
      </c>
      <c r="BG104" s="69">
        <v>0.72507669265210217</v>
      </c>
      <c r="BH104" s="69">
        <v>9.5375991499191681E-2</v>
      </c>
      <c r="BI104" s="69">
        <v>1.0683748207468882</v>
      </c>
      <c r="BJ104" s="69">
        <v>23.193774047558517</v>
      </c>
      <c r="BK104" s="68">
        <v>0.61204343534057259</v>
      </c>
      <c r="BL104" s="68">
        <v>7.1026653504442261E-2</v>
      </c>
      <c r="BM104" s="69">
        <v>1.3040769631968832</v>
      </c>
      <c r="BN104" s="68">
        <v>1.0324927255092144</v>
      </c>
      <c r="BO104" s="68">
        <v>0.19466537342386034</v>
      </c>
      <c r="BP104" s="69">
        <v>1.0855100652218372</v>
      </c>
      <c r="BQ104" s="68"/>
      <c r="BR104" s="68"/>
      <c r="BS104" s="69"/>
    </row>
    <row r="105" spans="1:71" s="12" customFormat="1" ht="15.75">
      <c r="A105" s="12" t="s">
        <v>213</v>
      </c>
      <c r="B105" s="12" t="s">
        <v>13</v>
      </c>
      <c r="C105" s="28" t="s">
        <v>132</v>
      </c>
      <c r="D105" s="28" t="s">
        <v>138</v>
      </c>
      <c r="E105" s="28" t="s">
        <v>80</v>
      </c>
      <c r="F105" s="3">
        <v>7.7178800000000001</v>
      </c>
      <c r="G105" s="3">
        <v>37.016399999999997</v>
      </c>
      <c r="H105" s="3">
        <v>1759</v>
      </c>
      <c r="I105" s="26">
        <v>18</v>
      </c>
      <c r="J105" s="2" t="s">
        <v>557</v>
      </c>
      <c r="K105" s="26"/>
      <c r="L105" s="3">
        <v>2015</v>
      </c>
      <c r="M105" s="3">
        <v>1</v>
      </c>
      <c r="N105" s="62">
        <v>5.3</v>
      </c>
      <c r="O105" s="59">
        <v>2.6072745210929305</v>
      </c>
      <c r="P105" s="59">
        <v>0.24493358051813474</v>
      </c>
      <c r="Q105" s="59">
        <v>6.3766200000000008</v>
      </c>
      <c r="R105" s="63">
        <v>16.400000000000006</v>
      </c>
      <c r="S105" s="63">
        <v>29.199999999999989</v>
      </c>
      <c r="T105" s="63">
        <v>54.4</v>
      </c>
      <c r="U105" s="59">
        <v>5.9328152704171071</v>
      </c>
      <c r="V105" s="59">
        <v>2.3173684150421963</v>
      </c>
      <c r="W105" s="59">
        <v>1.3135051066165391</v>
      </c>
      <c r="X105" s="59">
        <v>8.5353788038228601E-2</v>
      </c>
      <c r="Y105" s="59">
        <v>0.501</v>
      </c>
      <c r="Z105" s="64">
        <f t="shared" si="5"/>
        <v>10.15004258011407</v>
      </c>
      <c r="AA105" s="63">
        <v>8.9680849012094761</v>
      </c>
      <c r="AB105" s="59">
        <v>26.311884573304155</v>
      </c>
      <c r="AC105" s="59">
        <v>186.16148390983719</v>
      </c>
      <c r="AD105" s="59">
        <v>151.22454867068521</v>
      </c>
      <c r="AE105" s="65">
        <f t="shared" si="6"/>
        <v>512.26699158045028</v>
      </c>
      <c r="AF105" s="65">
        <f t="shared" si="7"/>
        <v>2373.1261081668426</v>
      </c>
      <c r="AG105" s="65">
        <f t="shared" si="8"/>
        <v>556.1684196101271</v>
      </c>
      <c r="AH105" s="10" t="s">
        <v>1</v>
      </c>
      <c r="AI105" s="10"/>
      <c r="AJ105" s="10" t="s">
        <v>316</v>
      </c>
      <c r="AK105" s="10" t="s">
        <v>332</v>
      </c>
      <c r="AL105" s="10">
        <v>160</v>
      </c>
      <c r="AM105" s="79"/>
      <c r="AN105" s="79"/>
      <c r="AO105" s="79"/>
      <c r="AP105" s="79"/>
      <c r="AQ105" s="79"/>
      <c r="AR105" s="10">
        <v>67</v>
      </c>
      <c r="AS105" s="10">
        <v>55</v>
      </c>
      <c r="AT105" s="29">
        <v>6</v>
      </c>
      <c r="AU105" s="29">
        <v>10.4</v>
      </c>
      <c r="AV105" s="29">
        <v>0.94</v>
      </c>
      <c r="AW105" s="29">
        <v>0.76</v>
      </c>
      <c r="AX105" s="29">
        <v>17.8</v>
      </c>
      <c r="AY105" s="30">
        <v>0.74</v>
      </c>
      <c r="AZ105" s="30">
        <v>0.8085106382978724</v>
      </c>
      <c r="BA105" s="30">
        <v>0.9394285714285715</v>
      </c>
      <c r="BB105" s="30">
        <v>4.5572279635258361</v>
      </c>
      <c r="BC105" s="31">
        <v>2531.7933130699089</v>
      </c>
      <c r="BD105" s="108">
        <f t="shared" si="49"/>
        <v>2.5317933130699091</v>
      </c>
      <c r="BE105" s="69">
        <v>2.1151284490960989</v>
      </c>
      <c r="BF105" s="69">
        <v>0.18568030447193151</v>
      </c>
      <c r="BG105" s="69">
        <v>0.59202560026474893</v>
      </c>
      <c r="BH105" s="69">
        <v>0.13053543002768533</v>
      </c>
      <c r="BI105" s="69">
        <v>0.88211996463595777</v>
      </c>
      <c r="BJ105" s="69">
        <v>25.345450902097117</v>
      </c>
      <c r="BK105" s="68">
        <v>0.28758654797230465</v>
      </c>
      <c r="BL105" s="68">
        <v>7.3392680514342237E-2</v>
      </c>
      <c r="BM105" s="69">
        <v>1.8015542717219382</v>
      </c>
      <c r="BN105" s="68">
        <v>0.89522918615528546</v>
      </c>
      <c r="BO105" s="68">
        <v>0.24925163704396633</v>
      </c>
      <c r="BP105" s="69">
        <v>1.2356658123983224</v>
      </c>
      <c r="BQ105" s="68"/>
      <c r="BR105" s="68"/>
      <c r="BS105" s="69"/>
    </row>
    <row r="106" spans="1:71" s="12" customFormat="1" ht="15.75">
      <c r="A106" s="12" t="s">
        <v>213</v>
      </c>
      <c r="B106" s="12" t="s">
        <v>13</v>
      </c>
      <c r="C106" s="28" t="s">
        <v>132</v>
      </c>
      <c r="D106" s="28" t="s">
        <v>138</v>
      </c>
      <c r="E106" s="28" t="s">
        <v>80</v>
      </c>
      <c r="F106" s="3">
        <v>7.7178800000000001</v>
      </c>
      <c r="G106" s="3">
        <v>37.016399999999997</v>
      </c>
      <c r="H106" s="3">
        <v>1759</v>
      </c>
      <c r="I106" s="26"/>
      <c r="J106" s="2" t="s">
        <v>558</v>
      </c>
      <c r="K106" s="26"/>
      <c r="L106" s="3">
        <v>2015</v>
      </c>
      <c r="M106" s="3">
        <v>1</v>
      </c>
      <c r="N106" s="62">
        <v>5.3</v>
      </c>
      <c r="O106" s="59">
        <v>2.6072745210929305</v>
      </c>
      <c r="P106" s="59">
        <v>0.24493358051813474</v>
      </c>
      <c r="Q106" s="59">
        <v>6.3766200000000008</v>
      </c>
      <c r="R106" s="63">
        <v>16.400000000000006</v>
      </c>
      <c r="S106" s="63">
        <v>29.199999999999989</v>
      </c>
      <c r="T106" s="63">
        <v>54.4</v>
      </c>
      <c r="U106" s="59">
        <v>5.9328152704171071</v>
      </c>
      <c r="V106" s="59">
        <v>2.3173684150421963</v>
      </c>
      <c r="W106" s="59">
        <v>1.3135051066165391</v>
      </c>
      <c r="X106" s="59">
        <v>8.5353788038228601E-2</v>
      </c>
      <c r="Y106" s="59">
        <v>0.501</v>
      </c>
      <c r="Z106" s="64">
        <f t="shared" ref="Z106:Z110" si="74">(U106+V106+W106+X106+Y106)</f>
        <v>10.15004258011407</v>
      </c>
      <c r="AA106" s="63">
        <v>8.9680849012094761</v>
      </c>
      <c r="AB106" s="59">
        <v>26.311884573304155</v>
      </c>
      <c r="AC106" s="59">
        <v>186.16148390983719</v>
      </c>
      <c r="AD106" s="59">
        <v>151.22454867068521</v>
      </c>
      <c r="AE106" s="65">
        <f t="shared" ref="AE106:AE110" si="75">W106*390</f>
        <v>512.26699158045028</v>
      </c>
      <c r="AF106" s="65">
        <f t="shared" ref="AF106:AF110" si="76">U106*400</f>
        <v>2373.1261081668426</v>
      </c>
      <c r="AG106" s="65">
        <f t="shared" ref="AG106:AG110" si="77">V106*240</f>
        <v>556.1684196101271</v>
      </c>
      <c r="AH106" s="10" t="s">
        <v>2</v>
      </c>
      <c r="AI106" s="10"/>
      <c r="AJ106" s="10" t="s">
        <v>316</v>
      </c>
      <c r="AK106" s="10" t="s">
        <v>332</v>
      </c>
      <c r="AL106" s="10">
        <v>160</v>
      </c>
      <c r="AM106" s="79"/>
      <c r="AN106" s="79"/>
      <c r="AO106" s="79"/>
      <c r="AP106" s="79"/>
      <c r="AQ106" s="79"/>
      <c r="AR106" s="10">
        <v>72</v>
      </c>
      <c r="AS106" s="10">
        <v>66</v>
      </c>
      <c r="AT106" s="29">
        <v>6.85</v>
      </c>
      <c r="AU106" s="29">
        <v>14.56</v>
      </c>
      <c r="AV106" s="29">
        <v>1.05</v>
      </c>
      <c r="AW106" s="29">
        <v>0.8</v>
      </c>
      <c r="AX106" s="29">
        <v>19.399999999999999</v>
      </c>
      <c r="AY106" s="30">
        <v>0.92</v>
      </c>
      <c r="AZ106" s="30">
        <v>0.76190476190476186</v>
      </c>
      <c r="BA106" s="30">
        <v>0.92114285714285704</v>
      </c>
      <c r="BB106" s="30">
        <v>4.8074884353741485</v>
      </c>
      <c r="BC106" s="31">
        <v>2670.8269085411939</v>
      </c>
      <c r="BD106" s="108">
        <f t="shared" si="49"/>
        <v>2.6708269085411938</v>
      </c>
      <c r="BE106" s="69">
        <v>0.95498084291187746</v>
      </c>
      <c r="BF106" s="69">
        <v>0.15545977011494252</v>
      </c>
      <c r="BG106" s="69">
        <v>0.69701735190752234</v>
      </c>
      <c r="BH106" s="69">
        <v>9.264226368266773E-2</v>
      </c>
      <c r="BI106" s="69">
        <v>0.81542452805159626</v>
      </c>
      <c r="BJ106" s="69">
        <v>29.497594344634205</v>
      </c>
      <c r="BK106" s="68">
        <v>0.2508653846153846</v>
      </c>
      <c r="BL106" s="68">
        <v>0.14543269230769232</v>
      </c>
      <c r="BM106" s="69">
        <v>1.6153241156751372</v>
      </c>
      <c r="BN106" s="68">
        <v>0.9209756097560976</v>
      </c>
      <c r="BO106" s="68">
        <v>0.2882926829268293</v>
      </c>
      <c r="BP106" s="69">
        <v>1.1930658372047256</v>
      </c>
      <c r="BQ106" s="68"/>
      <c r="BR106" s="68"/>
      <c r="BS106" s="69"/>
    </row>
    <row r="107" spans="1:71" s="12" customFormat="1" ht="15.75">
      <c r="A107" s="12" t="s">
        <v>213</v>
      </c>
      <c r="B107" s="12" t="s">
        <v>13</v>
      </c>
      <c r="C107" s="28" t="s">
        <v>132</v>
      </c>
      <c r="D107" s="28" t="s">
        <v>138</v>
      </c>
      <c r="E107" s="28" t="s">
        <v>80</v>
      </c>
      <c r="F107" s="3">
        <v>7.7178800000000001</v>
      </c>
      <c r="G107" s="3">
        <v>37.016399999999997</v>
      </c>
      <c r="H107" s="3">
        <v>1759</v>
      </c>
      <c r="I107" s="26"/>
      <c r="J107" s="2" t="s">
        <v>559</v>
      </c>
      <c r="K107" s="26"/>
      <c r="L107" s="3">
        <v>2015</v>
      </c>
      <c r="M107" s="3">
        <v>1</v>
      </c>
      <c r="N107" s="62">
        <v>5.3</v>
      </c>
      <c r="O107" s="59">
        <v>2.6072745210929305</v>
      </c>
      <c r="P107" s="59">
        <v>0.24493358051813474</v>
      </c>
      <c r="Q107" s="59">
        <v>6.3766200000000008</v>
      </c>
      <c r="R107" s="63">
        <v>16.400000000000006</v>
      </c>
      <c r="S107" s="63">
        <v>29.199999999999989</v>
      </c>
      <c r="T107" s="63">
        <v>54.4</v>
      </c>
      <c r="U107" s="59">
        <v>5.9328152704171071</v>
      </c>
      <c r="V107" s="59">
        <v>2.3173684150421963</v>
      </c>
      <c r="W107" s="59">
        <v>1.3135051066165391</v>
      </c>
      <c r="X107" s="59">
        <v>8.5353788038228601E-2</v>
      </c>
      <c r="Y107" s="59">
        <v>0.501</v>
      </c>
      <c r="Z107" s="64">
        <f t="shared" si="74"/>
        <v>10.15004258011407</v>
      </c>
      <c r="AA107" s="63">
        <v>8.9680849012094761</v>
      </c>
      <c r="AB107" s="59">
        <v>26.311884573304155</v>
      </c>
      <c r="AC107" s="59">
        <v>186.16148390983719</v>
      </c>
      <c r="AD107" s="59">
        <v>151.22454867068521</v>
      </c>
      <c r="AE107" s="65">
        <f t="shared" si="75"/>
        <v>512.26699158045028</v>
      </c>
      <c r="AF107" s="65">
        <f t="shared" si="76"/>
        <v>2373.1261081668426</v>
      </c>
      <c r="AG107" s="65">
        <f t="shared" si="77"/>
        <v>556.1684196101271</v>
      </c>
      <c r="AH107" s="10" t="s">
        <v>3</v>
      </c>
      <c r="AI107" s="10"/>
      <c r="AJ107" s="10" t="s">
        <v>316</v>
      </c>
      <c r="AK107" s="10" t="s">
        <v>332</v>
      </c>
      <c r="AL107" s="10">
        <v>160</v>
      </c>
      <c r="AM107" s="79"/>
      <c r="AN107" s="79"/>
      <c r="AO107" s="79"/>
      <c r="AP107" s="79"/>
      <c r="AQ107" s="79"/>
      <c r="AR107" s="10">
        <v>73</v>
      </c>
      <c r="AS107" s="10">
        <v>71</v>
      </c>
      <c r="AT107" s="29">
        <v>18.850000000000001</v>
      </c>
      <c r="AU107" s="29">
        <v>20.8</v>
      </c>
      <c r="AV107" s="29">
        <v>1.5</v>
      </c>
      <c r="AW107" s="29">
        <v>1.2</v>
      </c>
      <c r="AX107" s="29">
        <v>19.7</v>
      </c>
      <c r="AY107" s="30">
        <v>1</v>
      </c>
      <c r="AZ107" s="30">
        <v>0.79999999999999993</v>
      </c>
      <c r="BA107" s="30">
        <v>0.9177142857142857</v>
      </c>
      <c r="BB107" s="30">
        <v>13.839131428571427</v>
      </c>
      <c r="BC107" s="31">
        <v>7688.4063492063478</v>
      </c>
      <c r="BD107" s="108">
        <f t="shared" si="49"/>
        <v>7.6884063492063479</v>
      </c>
      <c r="BE107" s="69">
        <v>1.7249752229930624</v>
      </c>
      <c r="BF107" s="69">
        <v>0.16927651139742317</v>
      </c>
      <c r="BG107" s="69">
        <v>0.8827777245703311</v>
      </c>
      <c r="BH107" s="69">
        <v>9.0607832896581628E-2</v>
      </c>
      <c r="BI107" s="69">
        <v>1.0125028395600073</v>
      </c>
      <c r="BJ107" s="69">
        <v>28.205625268201668</v>
      </c>
      <c r="BK107" s="68">
        <v>0.29345472440944881</v>
      </c>
      <c r="BL107" s="68">
        <v>6.0629921259842526E-2</v>
      </c>
      <c r="BM107" s="69">
        <v>1.6005970314514721</v>
      </c>
      <c r="BN107" s="68">
        <v>1.1231549815498156</v>
      </c>
      <c r="BO107" s="68">
        <v>0.22615313653136532</v>
      </c>
      <c r="BP107" s="69">
        <v>1.1292514994786387</v>
      </c>
      <c r="BQ107" s="68"/>
      <c r="BR107" s="68"/>
      <c r="BS107" s="69"/>
    </row>
    <row r="108" spans="1:71" s="12" customFormat="1" ht="15.75">
      <c r="A108" s="12" t="s">
        <v>213</v>
      </c>
      <c r="B108" s="12" t="s">
        <v>13</v>
      </c>
      <c r="C108" s="28" t="s">
        <v>132</v>
      </c>
      <c r="D108" s="28" t="s">
        <v>138</v>
      </c>
      <c r="E108" s="28" t="s">
        <v>80</v>
      </c>
      <c r="F108" s="3">
        <v>7.7178800000000001</v>
      </c>
      <c r="G108" s="3">
        <v>37.016399999999997</v>
      </c>
      <c r="H108" s="3">
        <v>1759</v>
      </c>
      <c r="I108" s="26"/>
      <c r="J108" s="2" t="s">
        <v>560</v>
      </c>
      <c r="K108" s="26"/>
      <c r="L108" s="3">
        <v>2015</v>
      </c>
      <c r="M108" s="3">
        <v>1</v>
      </c>
      <c r="N108" s="62">
        <v>5.3</v>
      </c>
      <c r="O108" s="59">
        <v>2.6072745210929305</v>
      </c>
      <c r="P108" s="59">
        <v>0.24493358051813474</v>
      </c>
      <c r="Q108" s="59">
        <v>6.3766200000000008</v>
      </c>
      <c r="R108" s="63">
        <v>16.400000000000006</v>
      </c>
      <c r="S108" s="63">
        <v>29.199999999999989</v>
      </c>
      <c r="T108" s="63">
        <v>54.4</v>
      </c>
      <c r="U108" s="59">
        <v>5.9328152704171071</v>
      </c>
      <c r="V108" s="59">
        <v>2.3173684150421963</v>
      </c>
      <c r="W108" s="59">
        <v>1.3135051066165391</v>
      </c>
      <c r="X108" s="59">
        <v>8.5353788038228601E-2</v>
      </c>
      <c r="Y108" s="59">
        <v>0.501</v>
      </c>
      <c r="Z108" s="64">
        <f t="shared" si="74"/>
        <v>10.15004258011407</v>
      </c>
      <c r="AA108" s="63">
        <v>8.9680849012094761</v>
      </c>
      <c r="AB108" s="59">
        <v>26.311884573304155</v>
      </c>
      <c r="AC108" s="59">
        <v>186.16148390983719</v>
      </c>
      <c r="AD108" s="59">
        <v>151.22454867068521</v>
      </c>
      <c r="AE108" s="65">
        <f t="shared" si="75"/>
        <v>512.26699158045028</v>
      </c>
      <c r="AF108" s="65">
        <f t="shared" si="76"/>
        <v>2373.1261081668426</v>
      </c>
      <c r="AG108" s="65">
        <f t="shared" si="77"/>
        <v>556.1684196101271</v>
      </c>
      <c r="AH108" s="10" t="s">
        <v>4</v>
      </c>
      <c r="AI108" s="10"/>
      <c r="AJ108" s="10" t="s">
        <v>316</v>
      </c>
      <c r="AK108" s="10" t="s">
        <v>332</v>
      </c>
      <c r="AL108" s="10">
        <v>160</v>
      </c>
      <c r="AM108" s="79"/>
      <c r="AN108" s="79"/>
      <c r="AO108" s="79"/>
      <c r="AP108" s="79"/>
      <c r="AQ108" s="79"/>
      <c r="AR108" s="10">
        <v>64</v>
      </c>
      <c r="AS108" s="10">
        <v>82</v>
      </c>
      <c r="AT108" s="29">
        <v>23.66</v>
      </c>
      <c r="AU108" s="29">
        <v>31.64</v>
      </c>
      <c r="AV108" s="29">
        <v>1.64</v>
      </c>
      <c r="AW108" s="29">
        <v>1.32</v>
      </c>
      <c r="AX108" s="29">
        <v>19.100000000000001</v>
      </c>
      <c r="AY108" s="30">
        <v>1.34</v>
      </c>
      <c r="AZ108" s="30">
        <v>0.80487804878048785</v>
      </c>
      <c r="BA108" s="30">
        <v>0.9245714285714286</v>
      </c>
      <c r="BB108" s="30">
        <v>17.606997073170731</v>
      </c>
      <c r="BC108" s="31">
        <v>9781.6650406504068</v>
      </c>
      <c r="BD108" s="108">
        <f t="shared" si="49"/>
        <v>9.781665040650406</v>
      </c>
      <c r="BE108" s="69">
        <v>1.8929590865842056</v>
      </c>
      <c r="BF108" s="69">
        <v>0.18396764985727879</v>
      </c>
      <c r="BG108" s="69">
        <v>0.85460070774215979</v>
      </c>
      <c r="BH108" s="69">
        <v>0.10852140561131984</v>
      </c>
      <c r="BI108" s="69">
        <v>1.2214984692063136</v>
      </c>
      <c r="BJ108" s="69">
        <v>28.261367610628948</v>
      </c>
      <c r="BK108" s="68">
        <v>0.39492263056092836</v>
      </c>
      <c r="BL108" s="68">
        <v>6.1895551257253385E-2</v>
      </c>
      <c r="BM108" s="69">
        <v>1.9058086160447061</v>
      </c>
      <c r="BN108" s="68">
        <v>1.0857819905213271</v>
      </c>
      <c r="BO108" s="68">
        <v>0.26971563981042657</v>
      </c>
      <c r="BP108" s="69">
        <v>1.1906971241409949</v>
      </c>
      <c r="BQ108" s="68"/>
      <c r="BR108" s="68"/>
      <c r="BS108" s="69"/>
    </row>
    <row r="109" spans="1:71" s="12" customFormat="1" ht="15.75">
      <c r="A109" s="12" t="s">
        <v>213</v>
      </c>
      <c r="B109" s="12" t="s">
        <v>13</v>
      </c>
      <c r="C109" s="28" t="s">
        <v>132</v>
      </c>
      <c r="D109" s="28" t="s">
        <v>138</v>
      </c>
      <c r="E109" s="28" t="s">
        <v>80</v>
      </c>
      <c r="F109" s="3">
        <v>7.7178800000000001</v>
      </c>
      <c r="G109" s="3">
        <v>37.016399999999997</v>
      </c>
      <c r="H109" s="3">
        <v>1759</v>
      </c>
      <c r="I109" s="26"/>
      <c r="J109" s="2" t="s">
        <v>561</v>
      </c>
      <c r="K109" s="26"/>
      <c r="L109" s="3">
        <v>2015</v>
      </c>
      <c r="M109" s="3">
        <v>1</v>
      </c>
      <c r="N109" s="62">
        <v>5.3</v>
      </c>
      <c r="O109" s="59">
        <v>2.6072745210929305</v>
      </c>
      <c r="P109" s="59">
        <v>0.24493358051813474</v>
      </c>
      <c r="Q109" s="59">
        <v>6.3766200000000008</v>
      </c>
      <c r="R109" s="63">
        <v>16.400000000000006</v>
      </c>
      <c r="S109" s="63">
        <v>29.199999999999989</v>
      </c>
      <c r="T109" s="63">
        <v>54.4</v>
      </c>
      <c r="U109" s="59">
        <v>5.9328152704171071</v>
      </c>
      <c r="V109" s="59">
        <v>2.3173684150421963</v>
      </c>
      <c r="W109" s="59">
        <v>1.3135051066165391</v>
      </c>
      <c r="X109" s="59">
        <v>8.5353788038228601E-2</v>
      </c>
      <c r="Y109" s="59">
        <v>0.501</v>
      </c>
      <c r="Z109" s="64">
        <f t="shared" si="74"/>
        <v>10.15004258011407</v>
      </c>
      <c r="AA109" s="63">
        <v>8.9680849012094761</v>
      </c>
      <c r="AB109" s="59">
        <v>26.311884573304155</v>
      </c>
      <c r="AC109" s="59">
        <v>186.16148390983719</v>
      </c>
      <c r="AD109" s="59">
        <v>151.22454867068521</v>
      </c>
      <c r="AE109" s="65">
        <f t="shared" si="75"/>
        <v>512.26699158045028</v>
      </c>
      <c r="AF109" s="65">
        <f t="shared" si="76"/>
        <v>2373.1261081668426</v>
      </c>
      <c r="AG109" s="65">
        <f t="shared" si="77"/>
        <v>556.1684196101271</v>
      </c>
      <c r="AH109" s="10" t="s">
        <v>5</v>
      </c>
      <c r="AI109" s="10"/>
      <c r="AJ109" s="10" t="s">
        <v>316</v>
      </c>
      <c r="AK109" s="10" t="s">
        <v>332</v>
      </c>
      <c r="AL109" s="10">
        <v>160</v>
      </c>
      <c r="AM109" s="79"/>
      <c r="AN109" s="79"/>
      <c r="AO109" s="79"/>
      <c r="AP109" s="79"/>
      <c r="AQ109" s="79"/>
      <c r="AR109" s="10">
        <v>78</v>
      </c>
      <c r="AS109" s="10">
        <v>88</v>
      </c>
      <c r="AT109" s="29">
        <v>24.44</v>
      </c>
      <c r="AU109" s="29">
        <v>26.19</v>
      </c>
      <c r="AV109" s="29">
        <v>1.7</v>
      </c>
      <c r="AW109" s="29">
        <v>1.36</v>
      </c>
      <c r="AX109" s="29">
        <v>18.600000000000001</v>
      </c>
      <c r="AY109" s="30">
        <v>1.52</v>
      </c>
      <c r="AZ109" s="30">
        <v>0.8</v>
      </c>
      <c r="BA109" s="30">
        <v>0.93028571428571438</v>
      </c>
      <c r="BB109" s="30">
        <v>18.188946285714291</v>
      </c>
      <c r="BC109" s="31">
        <v>10104.970158730161</v>
      </c>
      <c r="BD109" s="108">
        <f t="shared" si="49"/>
        <v>10.104970158730161</v>
      </c>
      <c r="BE109" s="69">
        <v>1.7219581749049426</v>
      </c>
      <c r="BF109" s="69">
        <v>0.1868346007604563</v>
      </c>
      <c r="BG109" s="69">
        <v>0.51157286643671929</v>
      </c>
      <c r="BH109" s="69">
        <v>9.9652790069108738E-2</v>
      </c>
      <c r="BI109" s="69">
        <v>1.1093877791598705</v>
      </c>
      <c r="BJ109" s="69">
        <v>21.304590716861469</v>
      </c>
      <c r="BK109" s="68">
        <v>0.39961649089165868</v>
      </c>
      <c r="BL109" s="68">
        <v>7.2722914669223385E-2</v>
      </c>
      <c r="BM109" s="69">
        <v>1.3817282253327565</v>
      </c>
      <c r="BN109" s="68">
        <v>1.2886792452830189</v>
      </c>
      <c r="BO109" s="68">
        <v>0.28117924528301891</v>
      </c>
      <c r="BP109" s="69">
        <v>1.1795024856992249</v>
      </c>
      <c r="BQ109" s="68"/>
      <c r="BR109" s="68"/>
      <c r="BS109" s="69"/>
    </row>
    <row r="110" spans="1:71" s="12" customFormat="1" ht="15.75">
      <c r="A110" s="12" t="s">
        <v>213</v>
      </c>
      <c r="B110" s="12" t="s">
        <v>13</v>
      </c>
      <c r="C110" s="28" t="s">
        <v>132</v>
      </c>
      <c r="D110" s="28" t="s">
        <v>138</v>
      </c>
      <c r="E110" s="28" t="s">
        <v>80</v>
      </c>
      <c r="F110" s="3">
        <v>7.7178800000000001</v>
      </c>
      <c r="G110" s="3">
        <v>37.016399999999997</v>
      </c>
      <c r="H110" s="3">
        <v>1759</v>
      </c>
      <c r="I110" s="26"/>
      <c r="J110" s="2" t="s">
        <v>562</v>
      </c>
      <c r="K110" s="26"/>
      <c r="L110" s="3">
        <v>2015</v>
      </c>
      <c r="M110" s="3">
        <v>1</v>
      </c>
      <c r="N110" s="62">
        <v>5.3</v>
      </c>
      <c r="O110" s="59">
        <v>2.6072745210929305</v>
      </c>
      <c r="P110" s="59">
        <v>0.24493358051813474</v>
      </c>
      <c r="Q110" s="59">
        <v>6.3766200000000008</v>
      </c>
      <c r="R110" s="63">
        <v>16.400000000000006</v>
      </c>
      <c r="S110" s="63">
        <v>29.199999999999989</v>
      </c>
      <c r="T110" s="63">
        <v>54.4</v>
      </c>
      <c r="U110" s="59">
        <v>5.9328152704171071</v>
      </c>
      <c r="V110" s="59">
        <v>2.3173684150421963</v>
      </c>
      <c r="W110" s="59">
        <v>1.3135051066165391</v>
      </c>
      <c r="X110" s="59">
        <v>8.5353788038228601E-2</v>
      </c>
      <c r="Y110" s="59">
        <v>0.501</v>
      </c>
      <c r="Z110" s="64">
        <f t="shared" si="74"/>
        <v>10.15004258011407</v>
      </c>
      <c r="AA110" s="63">
        <v>8.9680849012094761</v>
      </c>
      <c r="AB110" s="59">
        <v>26.311884573304155</v>
      </c>
      <c r="AC110" s="59">
        <v>186.16148390983719</v>
      </c>
      <c r="AD110" s="59">
        <v>151.22454867068521</v>
      </c>
      <c r="AE110" s="65">
        <f t="shared" si="75"/>
        <v>512.26699158045028</v>
      </c>
      <c r="AF110" s="65">
        <f t="shared" si="76"/>
        <v>2373.1261081668426</v>
      </c>
      <c r="AG110" s="65">
        <f t="shared" si="77"/>
        <v>556.1684196101271</v>
      </c>
      <c r="AH110" s="10" t="s">
        <v>6</v>
      </c>
      <c r="AI110" s="10"/>
      <c r="AJ110" s="10" t="s">
        <v>316</v>
      </c>
      <c r="AK110" s="10" t="s">
        <v>332</v>
      </c>
      <c r="AL110" s="10">
        <v>160</v>
      </c>
      <c r="AM110" s="79"/>
      <c r="AN110" s="79"/>
      <c r="AO110" s="79"/>
      <c r="AP110" s="79"/>
      <c r="AQ110" s="79"/>
      <c r="AR110" s="10">
        <v>80</v>
      </c>
      <c r="AS110" s="10">
        <v>79</v>
      </c>
      <c r="AT110" s="29">
        <v>23.2</v>
      </c>
      <c r="AU110" s="29">
        <v>27.83</v>
      </c>
      <c r="AV110" s="29">
        <v>1.94</v>
      </c>
      <c r="AW110" s="29">
        <v>1.6</v>
      </c>
      <c r="AX110" s="29">
        <v>18.8</v>
      </c>
      <c r="AY110" s="30">
        <v>1.52</v>
      </c>
      <c r="AZ110" s="30">
        <v>0.82474226804123718</v>
      </c>
      <c r="BA110" s="30">
        <v>0.92800000000000005</v>
      </c>
      <c r="BB110" s="30">
        <v>17.756371134020622</v>
      </c>
      <c r="BC110" s="31">
        <v>9864.6506300114561</v>
      </c>
      <c r="BD110" s="108">
        <f t="shared" si="49"/>
        <v>9.8646506300114556</v>
      </c>
      <c r="BE110" s="69">
        <v>1.7278048780487807</v>
      </c>
      <c r="BF110" s="69">
        <v>0.19136585365853659</v>
      </c>
      <c r="BG110" s="69">
        <v>0.74867617079604476</v>
      </c>
      <c r="BH110" s="69">
        <v>6.2868708961232381E-2</v>
      </c>
      <c r="BI110" s="69">
        <v>0.54596495444221338</v>
      </c>
      <c r="BJ110" s="69">
        <v>12.238619287152654</v>
      </c>
      <c r="BK110" s="68">
        <v>0.51373106060606055</v>
      </c>
      <c r="BL110" s="68">
        <v>8.6505681818181815E-2</v>
      </c>
      <c r="BM110" s="69">
        <v>1.1357400388283971</v>
      </c>
      <c r="BN110" s="68">
        <v>1.2715105162523901</v>
      </c>
      <c r="BO110" s="68">
        <v>0.30219885277246661</v>
      </c>
      <c r="BP110" s="69">
        <v>1.2841358913869794</v>
      </c>
      <c r="BQ110" s="68"/>
      <c r="BR110" s="68"/>
      <c r="BS110" s="69"/>
    </row>
    <row r="111" spans="1:71" s="12" customFormat="1" ht="15.75">
      <c r="A111" s="12" t="s">
        <v>213</v>
      </c>
      <c r="B111" s="12" t="s">
        <v>13</v>
      </c>
      <c r="C111" s="28" t="s">
        <v>132</v>
      </c>
      <c r="D111" s="28" t="s">
        <v>138</v>
      </c>
      <c r="E111" s="28" t="s">
        <v>81</v>
      </c>
      <c r="F111" s="3">
        <v>7.7166800000000002</v>
      </c>
      <c r="G111" s="3">
        <v>37.019869999999997</v>
      </c>
      <c r="H111" s="3">
        <v>1769</v>
      </c>
      <c r="I111" s="26">
        <v>19</v>
      </c>
      <c r="J111" s="2" t="s">
        <v>563</v>
      </c>
      <c r="K111" s="26"/>
      <c r="L111" s="3">
        <v>2015</v>
      </c>
      <c r="M111" s="3">
        <v>1</v>
      </c>
      <c r="N111" s="62">
        <v>5.2</v>
      </c>
      <c r="O111" s="59">
        <v>1.7057104378378565</v>
      </c>
      <c r="P111" s="59">
        <v>0.2096641250569074</v>
      </c>
      <c r="Q111" s="59">
        <v>2.2810199999999998</v>
      </c>
      <c r="R111" s="63">
        <v>8.4000000000000057</v>
      </c>
      <c r="S111" s="63">
        <v>19.199999999999989</v>
      </c>
      <c r="T111" s="63">
        <v>72.400000000000006</v>
      </c>
      <c r="U111" s="59">
        <v>5.8986462686151153</v>
      </c>
      <c r="V111" s="59">
        <v>2.7515801506003297</v>
      </c>
      <c r="W111" s="59">
        <v>0.72184569587764547</v>
      </c>
      <c r="X111" s="59">
        <v>7.5473146788282083E-2</v>
      </c>
      <c r="Y111" s="59">
        <v>0.58449999999999991</v>
      </c>
      <c r="Z111" s="64">
        <f t="shared" si="5"/>
        <v>10.032045261881372</v>
      </c>
      <c r="AA111" s="66">
        <v>3.9587883051389667</v>
      </c>
      <c r="AB111" s="59">
        <v>11.695500547045953</v>
      </c>
      <c r="AC111" s="59">
        <v>97.378654828058586</v>
      </c>
      <c r="AD111" s="59">
        <v>69.335924649387863</v>
      </c>
      <c r="AE111" s="65">
        <f t="shared" si="6"/>
        <v>281.51982139228176</v>
      </c>
      <c r="AF111" s="65">
        <f t="shared" si="7"/>
        <v>2359.458507446046</v>
      </c>
      <c r="AG111" s="65">
        <f t="shared" si="8"/>
        <v>660.37923614407907</v>
      </c>
      <c r="AH111" s="10" t="s">
        <v>1</v>
      </c>
      <c r="AI111" s="10"/>
      <c r="AJ111" s="10" t="s">
        <v>316</v>
      </c>
      <c r="AK111" s="10" t="s">
        <v>332</v>
      </c>
      <c r="AL111" s="10">
        <v>160</v>
      </c>
      <c r="AM111" s="79"/>
      <c r="AN111" s="79"/>
      <c r="AO111" s="79"/>
      <c r="AP111" s="79"/>
      <c r="AQ111" s="79"/>
      <c r="AR111" s="10">
        <v>86</v>
      </c>
      <c r="AS111" s="10">
        <v>63</v>
      </c>
      <c r="AT111" s="29">
        <v>4.88</v>
      </c>
      <c r="AU111" s="29">
        <v>14.08</v>
      </c>
      <c r="AV111" s="29">
        <v>0.62</v>
      </c>
      <c r="AW111" s="29">
        <v>0.5</v>
      </c>
      <c r="AX111" s="29">
        <v>19</v>
      </c>
      <c r="AY111" s="30">
        <v>0.64</v>
      </c>
      <c r="AZ111" s="30">
        <v>0.80645161290322587</v>
      </c>
      <c r="BA111" s="30">
        <v>0.92571428571428571</v>
      </c>
      <c r="BB111" s="30">
        <v>3.6431336405529953</v>
      </c>
      <c r="BC111" s="31">
        <v>2023.963133640553</v>
      </c>
      <c r="BD111" s="108">
        <f t="shared" si="49"/>
        <v>2.023963133640553</v>
      </c>
      <c r="BE111" s="69">
        <v>1.2002938295788443</v>
      </c>
      <c r="BF111" s="69">
        <v>0.10068560235063664</v>
      </c>
      <c r="BG111" s="69">
        <v>0.84499845259898942</v>
      </c>
      <c r="BH111" s="69">
        <v>0.12486381990758326</v>
      </c>
      <c r="BI111" s="69">
        <v>0.83013457012184722</v>
      </c>
      <c r="BJ111" s="69">
        <v>15.465245526601775</v>
      </c>
      <c r="BK111" s="68">
        <v>0.27795389048991359</v>
      </c>
      <c r="BL111" s="68">
        <v>4.7973102785782901E-2</v>
      </c>
      <c r="BM111" s="69">
        <v>0.65973955344547819</v>
      </c>
      <c r="BN111" s="68">
        <v>1.0173992673992673</v>
      </c>
      <c r="BO111" s="68">
        <v>0.17197802197802195</v>
      </c>
      <c r="BP111" s="69">
        <v>0.98386336382114581</v>
      </c>
      <c r="BQ111" s="68"/>
      <c r="BR111" s="68"/>
      <c r="BS111" s="69"/>
    </row>
    <row r="112" spans="1:71" s="12" customFormat="1" ht="15.75">
      <c r="A112" s="12" t="s">
        <v>213</v>
      </c>
      <c r="B112" s="12" t="s">
        <v>13</v>
      </c>
      <c r="C112" s="28" t="s">
        <v>132</v>
      </c>
      <c r="D112" s="28" t="s">
        <v>138</v>
      </c>
      <c r="E112" s="28" t="s">
        <v>81</v>
      </c>
      <c r="F112" s="3">
        <v>7.7166800000000002</v>
      </c>
      <c r="G112" s="3">
        <v>37.019869999999997</v>
      </c>
      <c r="H112" s="3">
        <v>1769</v>
      </c>
      <c r="I112" s="26"/>
      <c r="J112" s="2" t="s">
        <v>564</v>
      </c>
      <c r="K112" s="26"/>
      <c r="L112" s="3">
        <v>2015</v>
      </c>
      <c r="M112" s="3">
        <v>1</v>
      </c>
      <c r="N112" s="62">
        <v>5.2</v>
      </c>
      <c r="O112" s="59">
        <v>1.7057104378378565</v>
      </c>
      <c r="P112" s="59">
        <v>0.2096641250569074</v>
      </c>
      <c r="Q112" s="59">
        <v>2.2810199999999998</v>
      </c>
      <c r="R112" s="63">
        <v>8.4000000000000057</v>
      </c>
      <c r="S112" s="63">
        <v>19.199999999999989</v>
      </c>
      <c r="T112" s="63">
        <v>72.400000000000006</v>
      </c>
      <c r="U112" s="59">
        <v>5.8986462686151153</v>
      </c>
      <c r="V112" s="59">
        <v>2.7515801506003297</v>
      </c>
      <c r="W112" s="59">
        <v>0.72184569587764547</v>
      </c>
      <c r="X112" s="59">
        <v>7.5473146788282083E-2</v>
      </c>
      <c r="Y112" s="59">
        <v>0.58449999999999991</v>
      </c>
      <c r="Z112" s="64">
        <f t="shared" ref="Z112:Z116" si="78">(U112+V112+W112+X112+Y112)</f>
        <v>10.032045261881372</v>
      </c>
      <c r="AA112" s="66">
        <v>3.9587883051389667</v>
      </c>
      <c r="AB112" s="59">
        <v>11.695500547045953</v>
      </c>
      <c r="AC112" s="59">
        <v>97.378654828058586</v>
      </c>
      <c r="AD112" s="59">
        <v>69.335924649387863</v>
      </c>
      <c r="AE112" s="65">
        <f t="shared" ref="AE112:AE116" si="79">W112*390</f>
        <v>281.51982139228176</v>
      </c>
      <c r="AF112" s="65">
        <f t="shared" ref="AF112:AF116" si="80">U112*400</f>
        <v>2359.458507446046</v>
      </c>
      <c r="AG112" s="65">
        <f t="shared" ref="AG112:AG116" si="81">V112*240</f>
        <v>660.37923614407907</v>
      </c>
      <c r="AH112" s="10" t="s">
        <v>2</v>
      </c>
      <c r="AI112" s="10"/>
      <c r="AJ112" s="10" t="s">
        <v>316</v>
      </c>
      <c r="AK112" s="10" t="s">
        <v>332</v>
      </c>
      <c r="AL112" s="10">
        <v>160</v>
      </c>
      <c r="AM112" s="79"/>
      <c r="AN112" s="79"/>
      <c r="AO112" s="79"/>
      <c r="AP112" s="79"/>
      <c r="AQ112" s="79"/>
      <c r="AR112" s="10">
        <v>92</v>
      </c>
      <c r="AS112" s="10">
        <v>84</v>
      </c>
      <c r="AT112" s="29">
        <v>9.58</v>
      </c>
      <c r="AU112" s="29">
        <v>15.32</v>
      </c>
      <c r="AV112" s="29">
        <v>0.96</v>
      </c>
      <c r="AW112" s="29">
        <v>0.79</v>
      </c>
      <c r="AX112" s="29">
        <v>19.8</v>
      </c>
      <c r="AY112" s="30">
        <v>0.74</v>
      </c>
      <c r="AZ112" s="30">
        <v>0.82291666666666674</v>
      </c>
      <c r="BA112" s="30">
        <v>0.91657142857142859</v>
      </c>
      <c r="BB112" s="30">
        <v>7.2258290476190483</v>
      </c>
      <c r="BC112" s="31">
        <v>4014.3494708994713</v>
      </c>
      <c r="BD112" s="108">
        <f t="shared" si="49"/>
        <v>4.0143494708994716</v>
      </c>
      <c r="BE112" s="69">
        <v>1.3270348837209305</v>
      </c>
      <c r="BF112" s="69">
        <v>0.11584302325581396</v>
      </c>
      <c r="BG112" s="69">
        <v>0.85586928870367707</v>
      </c>
      <c r="BH112" s="69">
        <v>0.18297502698369889</v>
      </c>
      <c r="BI112" s="69">
        <v>0.88924890841388071</v>
      </c>
      <c r="BJ112" s="69">
        <v>18.812695884375575</v>
      </c>
      <c r="BK112" s="68">
        <v>0.23740157480314961</v>
      </c>
      <c r="BL112" s="68">
        <v>4.6648622047244091E-2</v>
      </c>
      <c r="BM112" s="69">
        <v>0.82617259433716195</v>
      </c>
      <c r="BN112" s="68">
        <v>1.0101253616200578</v>
      </c>
      <c r="BO112" s="68">
        <v>0.20877531340405017</v>
      </c>
      <c r="BP112" s="69">
        <v>1.2767440809760577</v>
      </c>
      <c r="BQ112" s="68"/>
      <c r="BR112" s="68"/>
      <c r="BS112" s="69"/>
    </row>
    <row r="113" spans="1:71" s="12" customFormat="1" ht="15.75">
      <c r="A113" s="12" t="s">
        <v>213</v>
      </c>
      <c r="B113" s="12" t="s">
        <v>13</v>
      </c>
      <c r="C113" s="28" t="s">
        <v>132</v>
      </c>
      <c r="D113" s="28" t="s">
        <v>138</v>
      </c>
      <c r="E113" s="28" t="s">
        <v>81</v>
      </c>
      <c r="F113" s="3">
        <v>7.7166800000000002</v>
      </c>
      <c r="G113" s="3">
        <v>37.019869999999997</v>
      </c>
      <c r="H113" s="3">
        <v>1769</v>
      </c>
      <c r="I113" s="26"/>
      <c r="J113" s="2" t="s">
        <v>565</v>
      </c>
      <c r="K113" s="26"/>
      <c r="L113" s="3">
        <v>2015</v>
      </c>
      <c r="M113" s="3">
        <v>1</v>
      </c>
      <c r="N113" s="62">
        <v>5.2</v>
      </c>
      <c r="O113" s="59">
        <v>1.7057104378378565</v>
      </c>
      <c r="P113" s="59">
        <v>0.2096641250569074</v>
      </c>
      <c r="Q113" s="59">
        <v>2.2810199999999998</v>
      </c>
      <c r="R113" s="63">
        <v>8.4000000000000057</v>
      </c>
      <c r="S113" s="63">
        <v>19.199999999999989</v>
      </c>
      <c r="T113" s="63">
        <v>72.400000000000006</v>
      </c>
      <c r="U113" s="59">
        <v>5.8986462686151153</v>
      </c>
      <c r="V113" s="59">
        <v>2.7515801506003297</v>
      </c>
      <c r="W113" s="59">
        <v>0.72184569587764547</v>
      </c>
      <c r="X113" s="59">
        <v>7.5473146788282083E-2</v>
      </c>
      <c r="Y113" s="59">
        <v>0.58449999999999991</v>
      </c>
      <c r="Z113" s="64">
        <f t="shared" si="78"/>
        <v>10.032045261881372</v>
      </c>
      <c r="AA113" s="66">
        <v>3.9587883051389667</v>
      </c>
      <c r="AB113" s="59">
        <v>11.695500547045953</v>
      </c>
      <c r="AC113" s="59">
        <v>97.378654828058586</v>
      </c>
      <c r="AD113" s="59">
        <v>69.335924649387863</v>
      </c>
      <c r="AE113" s="65">
        <f t="shared" si="79"/>
        <v>281.51982139228176</v>
      </c>
      <c r="AF113" s="65">
        <f t="shared" si="80"/>
        <v>2359.458507446046</v>
      </c>
      <c r="AG113" s="65">
        <f t="shared" si="81"/>
        <v>660.37923614407907</v>
      </c>
      <c r="AH113" s="10" t="s">
        <v>3</v>
      </c>
      <c r="AI113" s="10"/>
      <c r="AJ113" s="10" t="s">
        <v>316</v>
      </c>
      <c r="AK113" s="10" t="s">
        <v>332</v>
      </c>
      <c r="AL113" s="10">
        <v>160</v>
      </c>
      <c r="AM113" s="79"/>
      <c r="AN113" s="79"/>
      <c r="AO113" s="79"/>
      <c r="AP113" s="79"/>
      <c r="AQ113" s="79"/>
      <c r="AR113" s="10">
        <v>67</v>
      </c>
      <c r="AS113" s="10">
        <v>70</v>
      </c>
      <c r="AT113" s="29">
        <v>15.02</v>
      </c>
      <c r="AU113" s="29">
        <v>16.45</v>
      </c>
      <c r="AV113" s="29">
        <v>1.24</v>
      </c>
      <c r="AW113" s="29">
        <v>1</v>
      </c>
      <c r="AX113" s="29">
        <v>16.600000000000001</v>
      </c>
      <c r="AY113" s="30">
        <v>0.82</v>
      </c>
      <c r="AZ113" s="30">
        <v>0.80645161290322587</v>
      </c>
      <c r="BA113" s="30">
        <v>0.95314285714285718</v>
      </c>
      <c r="BB113" s="30">
        <v>11.545327188940094</v>
      </c>
      <c r="BC113" s="31">
        <v>6414.0706605222749</v>
      </c>
      <c r="BD113" s="108">
        <f t="shared" si="49"/>
        <v>6.4140706605222748</v>
      </c>
      <c r="BE113" s="69">
        <v>1.7789084181313599</v>
      </c>
      <c r="BF113" s="69">
        <v>0.13098982423681776</v>
      </c>
      <c r="BG113" s="69">
        <v>0.76044318330364469</v>
      </c>
      <c r="BH113" s="69">
        <v>0.12553842797191697</v>
      </c>
      <c r="BI113" s="69">
        <v>0.84902444871534699</v>
      </c>
      <c r="BJ113" s="69">
        <v>18.674095472653754</v>
      </c>
      <c r="BK113" s="68">
        <v>0.42239436619718312</v>
      </c>
      <c r="BL113" s="68">
        <v>5.5352112676056345E-2</v>
      </c>
      <c r="BM113" s="69">
        <v>0.64167500209362993</v>
      </c>
      <c r="BN113" s="68">
        <v>1.1247628083491461</v>
      </c>
      <c r="BO113" s="68">
        <v>0.19188804554079697</v>
      </c>
      <c r="BP113" s="69">
        <v>1.0274532218458909</v>
      </c>
      <c r="BQ113" s="68"/>
      <c r="BR113" s="68"/>
      <c r="BS113" s="69"/>
    </row>
    <row r="114" spans="1:71" s="12" customFormat="1" ht="15.75">
      <c r="A114" s="12" t="s">
        <v>213</v>
      </c>
      <c r="B114" s="12" t="s">
        <v>13</v>
      </c>
      <c r="C114" s="28" t="s">
        <v>132</v>
      </c>
      <c r="D114" s="28" t="s">
        <v>138</v>
      </c>
      <c r="E114" s="28" t="s">
        <v>81</v>
      </c>
      <c r="F114" s="3">
        <v>7.7166800000000002</v>
      </c>
      <c r="G114" s="3">
        <v>37.019869999999997</v>
      </c>
      <c r="H114" s="3">
        <v>1769</v>
      </c>
      <c r="I114" s="26"/>
      <c r="J114" s="2" t="s">
        <v>566</v>
      </c>
      <c r="K114" s="26"/>
      <c r="L114" s="3">
        <v>2015</v>
      </c>
      <c r="M114" s="3">
        <v>1</v>
      </c>
      <c r="N114" s="62">
        <v>5.2</v>
      </c>
      <c r="O114" s="59">
        <v>1.7057104378378565</v>
      </c>
      <c r="P114" s="59">
        <v>0.2096641250569074</v>
      </c>
      <c r="Q114" s="59">
        <v>2.2810199999999998</v>
      </c>
      <c r="R114" s="63">
        <v>8.4000000000000057</v>
      </c>
      <c r="S114" s="63">
        <v>19.199999999999989</v>
      </c>
      <c r="T114" s="63">
        <v>72.400000000000006</v>
      </c>
      <c r="U114" s="59">
        <v>5.8986462686151153</v>
      </c>
      <c r="V114" s="59">
        <v>2.7515801506003297</v>
      </c>
      <c r="W114" s="59">
        <v>0.72184569587764547</v>
      </c>
      <c r="X114" s="59">
        <v>7.5473146788282083E-2</v>
      </c>
      <c r="Y114" s="59">
        <v>0.58449999999999991</v>
      </c>
      <c r="Z114" s="64">
        <f t="shared" si="78"/>
        <v>10.032045261881372</v>
      </c>
      <c r="AA114" s="66">
        <v>3.9587883051389667</v>
      </c>
      <c r="AB114" s="59">
        <v>11.695500547045953</v>
      </c>
      <c r="AC114" s="59">
        <v>97.378654828058586</v>
      </c>
      <c r="AD114" s="59">
        <v>69.335924649387863</v>
      </c>
      <c r="AE114" s="65">
        <f t="shared" si="79"/>
        <v>281.51982139228176</v>
      </c>
      <c r="AF114" s="65">
        <f t="shared" si="80"/>
        <v>2359.458507446046</v>
      </c>
      <c r="AG114" s="65">
        <f t="shared" si="81"/>
        <v>660.37923614407907</v>
      </c>
      <c r="AH114" s="10" t="s">
        <v>4</v>
      </c>
      <c r="AI114" s="10"/>
      <c r="AJ114" s="10" t="s">
        <v>316</v>
      </c>
      <c r="AK114" s="10" t="s">
        <v>332</v>
      </c>
      <c r="AL114" s="10">
        <v>160</v>
      </c>
      <c r="AM114" s="79"/>
      <c r="AN114" s="79"/>
      <c r="AO114" s="79"/>
      <c r="AP114" s="79"/>
      <c r="AQ114" s="79"/>
      <c r="AR114" s="10">
        <v>82</v>
      </c>
      <c r="AS114" s="10">
        <v>79</v>
      </c>
      <c r="AT114" s="29">
        <v>15.52</v>
      </c>
      <c r="AU114" s="29">
        <v>18.3</v>
      </c>
      <c r="AV114" s="29">
        <v>1.3</v>
      </c>
      <c r="AW114" s="29">
        <v>1.06</v>
      </c>
      <c r="AX114" s="29">
        <v>18.3</v>
      </c>
      <c r="AY114" s="30">
        <v>1.02</v>
      </c>
      <c r="AZ114" s="30">
        <v>0.81538461538461537</v>
      </c>
      <c r="BA114" s="30">
        <v>0.93371428571428572</v>
      </c>
      <c r="BB114" s="30">
        <v>11.815938813186813</v>
      </c>
      <c r="BC114" s="31">
        <v>6564.4104517704509</v>
      </c>
      <c r="BD114" s="108">
        <f t="shared" si="49"/>
        <v>6.5644104517704509</v>
      </c>
      <c r="BE114" s="69">
        <v>1.6960500963391136</v>
      </c>
      <c r="BF114" s="69">
        <v>0.13256262042389208</v>
      </c>
      <c r="BG114" s="69">
        <v>0.95274979319600184</v>
      </c>
      <c r="BH114" s="69">
        <v>0.12927114580992355</v>
      </c>
      <c r="BI114" s="69">
        <v>1.035072296385696</v>
      </c>
      <c r="BJ114" s="69">
        <v>16.829471981815242</v>
      </c>
      <c r="BK114" s="68">
        <v>0.34335532516493872</v>
      </c>
      <c r="BL114" s="68">
        <v>5.02827521206409E-2</v>
      </c>
      <c r="BM114" s="69">
        <v>0.74778458990840135</v>
      </c>
      <c r="BN114" s="68">
        <v>1.18595450049456</v>
      </c>
      <c r="BO114" s="68">
        <v>0.21869436201780418</v>
      </c>
      <c r="BP114" s="69">
        <v>1.0779732962706838</v>
      </c>
      <c r="BQ114" s="68"/>
      <c r="BR114" s="68"/>
      <c r="BS114" s="69"/>
    </row>
    <row r="115" spans="1:71" s="12" customFormat="1" ht="15.75">
      <c r="A115" s="12" t="s">
        <v>213</v>
      </c>
      <c r="B115" s="12" t="s">
        <v>13</v>
      </c>
      <c r="C115" s="28" t="s">
        <v>132</v>
      </c>
      <c r="D115" s="28" t="s">
        <v>138</v>
      </c>
      <c r="E115" s="28" t="s">
        <v>81</v>
      </c>
      <c r="F115" s="3">
        <v>7.7166800000000002</v>
      </c>
      <c r="G115" s="3">
        <v>37.019869999999997</v>
      </c>
      <c r="H115" s="3">
        <v>1769</v>
      </c>
      <c r="I115" s="26"/>
      <c r="J115" s="2" t="s">
        <v>567</v>
      </c>
      <c r="K115" s="26"/>
      <c r="L115" s="3">
        <v>2015</v>
      </c>
      <c r="M115" s="3">
        <v>1</v>
      </c>
      <c r="N115" s="62">
        <v>5.2</v>
      </c>
      <c r="O115" s="59">
        <v>1.7057104378378565</v>
      </c>
      <c r="P115" s="59">
        <v>0.2096641250569074</v>
      </c>
      <c r="Q115" s="59">
        <v>2.2810199999999998</v>
      </c>
      <c r="R115" s="63">
        <v>8.4000000000000057</v>
      </c>
      <c r="S115" s="63">
        <v>19.199999999999989</v>
      </c>
      <c r="T115" s="63">
        <v>72.400000000000006</v>
      </c>
      <c r="U115" s="59">
        <v>5.8986462686151153</v>
      </c>
      <c r="V115" s="59">
        <v>2.7515801506003297</v>
      </c>
      <c r="W115" s="59">
        <v>0.72184569587764547</v>
      </c>
      <c r="X115" s="59">
        <v>7.5473146788282083E-2</v>
      </c>
      <c r="Y115" s="59">
        <v>0.58449999999999991</v>
      </c>
      <c r="Z115" s="64">
        <f t="shared" si="78"/>
        <v>10.032045261881372</v>
      </c>
      <c r="AA115" s="66">
        <v>3.9587883051389667</v>
      </c>
      <c r="AB115" s="59">
        <v>11.695500547045953</v>
      </c>
      <c r="AC115" s="59">
        <v>97.378654828058586</v>
      </c>
      <c r="AD115" s="59">
        <v>69.335924649387863</v>
      </c>
      <c r="AE115" s="65">
        <f t="shared" si="79"/>
        <v>281.51982139228176</v>
      </c>
      <c r="AF115" s="65">
        <f t="shared" si="80"/>
        <v>2359.458507446046</v>
      </c>
      <c r="AG115" s="65">
        <f t="shared" si="81"/>
        <v>660.37923614407907</v>
      </c>
      <c r="AH115" s="10" t="s">
        <v>5</v>
      </c>
      <c r="AI115" s="10"/>
      <c r="AJ115" s="10" t="s">
        <v>316</v>
      </c>
      <c r="AK115" s="10" t="s">
        <v>332</v>
      </c>
      <c r="AL115" s="10">
        <v>160</v>
      </c>
      <c r="AM115" s="79"/>
      <c r="AN115" s="79"/>
      <c r="AO115" s="79"/>
      <c r="AP115" s="79"/>
      <c r="AQ115" s="79"/>
      <c r="AR115" s="10">
        <v>75</v>
      </c>
      <c r="AS115" s="10">
        <v>70</v>
      </c>
      <c r="AT115" s="29">
        <v>15.8</v>
      </c>
      <c r="AU115" s="29">
        <v>18.260000000000002</v>
      </c>
      <c r="AV115" s="29">
        <v>1.1599999999999999</v>
      </c>
      <c r="AW115" s="29">
        <v>0.94</v>
      </c>
      <c r="AX115" s="29">
        <v>18.8</v>
      </c>
      <c r="AY115" s="30">
        <v>0.92</v>
      </c>
      <c r="AZ115" s="30">
        <v>0.81034482758620696</v>
      </c>
      <c r="BA115" s="30">
        <v>0.92800000000000005</v>
      </c>
      <c r="BB115" s="30">
        <v>11.881600000000002</v>
      </c>
      <c r="BC115" s="31">
        <v>6600.8888888888905</v>
      </c>
      <c r="BD115" s="108">
        <f t="shared" si="49"/>
        <v>6.6008888888888908</v>
      </c>
      <c r="BE115" s="69">
        <v>1.620591039084843</v>
      </c>
      <c r="BF115" s="69">
        <v>0.1334604385128694</v>
      </c>
      <c r="BG115" s="69">
        <v>1.3657810197287092</v>
      </c>
      <c r="BH115" s="69">
        <v>0.15255278239994796</v>
      </c>
      <c r="BI115" s="69">
        <v>0.85440715762709485</v>
      </c>
      <c r="BJ115" s="69">
        <v>18.376248613979236</v>
      </c>
      <c r="BK115" s="68">
        <v>0.35662100456621004</v>
      </c>
      <c r="BL115" s="68">
        <v>5.100456621004567E-2</v>
      </c>
      <c r="BM115" s="69">
        <v>0.96163250592670269</v>
      </c>
      <c r="BN115" s="68">
        <v>1.05712890625</v>
      </c>
      <c r="BO115" s="68">
        <v>0.17519531250000001</v>
      </c>
      <c r="BP115" s="69">
        <v>1.0250064191742994</v>
      </c>
      <c r="BQ115" s="68"/>
      <c r="BR115" s="68"/>
      <c r="BS115" s="69"/>
    </row>
    <row r="116" spans="1:71" s="12" customFormat="1" ht="15.75">
      <c r="A116" s="12" t="s">
        <v>213</v>
      </c>
      <c r="B116" s="12" t="s">
        <v>13</v>
      </c>
      <c r="C116" s="28" t="s">
        <v>132</v>
      </c>
      <c r="D116" s="28" t="s">
        <v>138</v>
      </c>
      <c r="E116" s="28" t="s">
        <v>81</v>
      </c>
      <c r="F116" s="3">
        <v>7.7166800000000002</v>
      </c>
      <c r="G116" s="3">
        <v>37.019869999999997</v>
      </c>
      <c r="H116" s="3">
        <v>1769</v>
      </c>
      <c r="I116" s="26"/>
      <c r="J116" s="2" t="s">
        <v>568</v>
      </c>
      <c r="K116" s="26"/>
      <c r="L116" s="3">
        <v>2015</v>
      </c>
      <c r="M116" s="3">
        <v>1</v>
      </c>
      <c r="N116" s="62">
        <v>5.2</v>
      </c>
      <c r="O116" s="59">
        <v>1.7057104378378565</v>
      </c>
      <c r="P116" s="59">
        <v>0.2096641250569074</v>
      </c>
      <c r="Q116" s="59">
        <v>2.2810199999999998</v>
      </c>
      <c r="R116" s="63">
        <v>8.4000000000000057</v>
      </c>
      <c r="S116" s="63">
        <v>19.199999999999989</v>
      </c>
      <c r="T116" s="63">
        <v>72.400000000000006</v>
      </c>
      <c r="U116" s="59">
        <v>5.8986462686151153</v>
      </c>
      <c r="V116" s="59">
        <v>2.7515801506003297</v>
      </c>
      <c r="W116" s="59">
        <v>0.72184569587764547</v>
      </c>
      <c r="X116" s="59">
        <v>7.5473146788282083E-2</v>
      </c>
      <c r="Y116" s="59">
        <v>0.58449999999999991</v>
      </c>
      <c r="Z116" s="64">
        <f t="shared" si="78"/>
        <v>10.032045261881372</v>
      </c>
      <c r="AA116" s="66">
        <v>3.9587883051389667</v>
      </c>
      <c r="AB116" s="59">
        <v>11.695500547045953</v>
      </c>
      <c r="AC116" s="59">
        <v>97.378654828058586</v>
      </c>
      <c r="AD116" s="59">
        <v>69.335924649387863</v>
      </c>
      <c r="AE116" s="65">
        <f t="shared" si="79"/>
        <v>281.51982139228176</v>
      </c>
      <c r="AF116" s="65">
        <f t="shared" si="80"/>
        <v>2359.458507446046</v>
      </c>
      <c r="AG116" s="65">
        <f t="shared" si="81"/>
        <v>660.37923614407907</v>
      </c>
      <c r="AH116" s="10" t="s">
        <v>6</v>
      </c>
      <c r="AI116" s="10"/>
      <c r="AJ116" s="10" t="s">
        <v>316</v>
      </c>
      <c r="AK116" s="10" t="s">
        <v>332</v>
      </c>
      <c r="AL116" s="10">
        <v>160</v>
      </c>
      <c r="AM116" s="79"/>
      <c r="AN116" s="79"/>
      <c r="AO116" s="79"/>
      <c r="AP116" s="79"/>
      <c r="AQ116" s="79"/>
      <c r="AR116" s="10">
        <v>82</v>
      </c>
      <c r="AS116" s="10">
        <v>74</v>
      </c>
      <c r="AT116" s="29">
        <v>13.3</v>
      </c>
      <c r="AU116" s="29">
        <v>14.8</v>
      </c>
      <c r="AV116" s="29">
        <v>1.08</v>
      </c>
      <c r="AW116" s="29">
        <v>0.88</v>
      </c>
      <c r="AX116" s="29">
        <v>18.100000000000001</v>
      </c>
      <c r="AY116" s="30">
        <v>0.62</v>
      </c>
      <c r="AZ116" s="30">
        <v>0.81481481481481477</v>
      </c>
      <c r="BA116" s="30">
        <v>0.93600000000000005</v>
      </c>
      <c r="BB116" s="30">
        <v>10.143466666666669</v>
      </c>
      <c r="BC116" s="31">
        <v>5635.25925925926</v>
      </c>
      <c r="BD116" s="108">
        <f t="shared" si="49"/>
        <v>5.6352592592592599</v>
      </c>
      <c r="BE116" s="69">
        <v>1.6020019065776931</v>
      </c>
      <c r="BF116" s="69">
        <v>0.12735938989513823</v>
      </c>
      <c r="BG116" s="69">
        <v>0.84211871103706493</v>
      </c>
      <c r="BH116" s="69">
        <v>0.18883801090172525</v>
      </c>
      <c r="BI116" s="69">
        <v>1.0093294196009812</v>
      </c>
      <c r="BJ116" s="69">
        <v>24.72847303203633</v>
      </c>
      <c r="BK116" s="68">
        <v>0.28893058161350843</v>
      </c>
      <c r="BL116" s="68">
        <v>7.58499530956848E-3</v>
      </c>
      <c r="BM116" s="69">
        <v>0.65511017580775621</v>
      </c>
      <c r="BN116" s="68">
        <v>1.1047297297297298</v>
      </c>
      <c r="BO116" s="68">
        <v>0.20892857142857144</v>
      </c>
      <c r="BP116" s="69">
        <v>1.053115379512964</v>
      </c>
      <c r="BQ116" s="68"/>
      <c r="BR116" s="68"/>
      <c r="BS116" s="69"/>
    </row>
    <row r="117" spans="1:71" s="12" customFormat="1" ht="15.75">
      <c r="A117" s="12" t="s">
        <v>213</v>
      </c>
      <c r="B117" s="12" t="s">
        <v>13</v>
      </c>
      <c r="C117" s="28" t="s">
        <v>131</v>
      </c>
      <c r="D117" s="28" t="s">
        <v>127</v>
      </c>
      <c r="E117" s="28" t="s">
        <v>82</v>
      </c>
      <c r="F117" s="3">
        <v>7.6871799999999997</v>
      </c>
      <c r="G117" s="3">
        <v>36.947020000000002</v>
      </c>
      <c r="H117" s="3">
        <v>1791</v>
      </c>
      <c r="I117" s="26">
        <v>20</v>
      </c>
      <c r="J117" s="2" t="s">
        <v>569</v>
      </c>
      <c r="K117" s="26"/>
      <c r="L117" s="3">
        <v>2015</v>
      </c>
      <c r="M117" s="3">
        <v>1</v>
      </c>
      <c r="N117" s="62">
        <v>5.6</v>
      </c>
      <c r="O117" s="59">
        <v>2.2033723955380311</v>
      </c>
      <c r="P117" s="59">
        <v>0.28862705440946423</v>
      </c>
      <c r="Q117" s="59">
        <v>8.0148599999999988</v>
      </c>
      <c r="R117" s="63">
        <v>18.400000000000006</v>
      </c>
      <c r="S117" s="63">
        <v>37.199999999999996</v>
      </c>
      <c r="T117" s="63">
        <v>44.4</v>
      </c>
      <c r="U117" s="59">
        <v>6.6161953064569792</v>
      </c>
      <c r="V117" s="59">
        <v>2.1902820534154257</v>
      </c>
      <c r="W117" s="59">
        <v>1.1256767222549855</v>
      </c>
      <c r="X117" s="59">
        <v>8.5353788038228601E-2</v>
      </c>
      <c r="Y117" s="59">
        <v>0.58449999999999991</v>
      </c>
      <c r="Z117" s="64">
        <f t="shared" si="5"/>
        <v>10.602007870165618</v>
      </c>
      <c r="AA117" s="63">
        <v>17.984818774136393</v>
      </c>
      <c r="AB117" s="59">
        <v>10.233862144420129</v>
      </c>
      <c r="AC117" s="59">
        <v>202.67068766471334</v>
      </c>
      <c r="AD117" s="59">
        <v>157.52367359540042</v>
      </c>
      <c r="AE117" s="65">
        <f t="shared" si="6"/>
        <v>439.01392167944437</v>
      </c>
      <c r="AF117" s="65">
        <f t="shared" si="7"/>
        <v>2646.4781225827915</v>
      </c>
      <c r="AG117" s="65">
        <f t="shared" si="8"/>
        <v>525.66769281970221</v>
      </c>
      <c r="AH117" s="10" t="s">
        <v>1</v>
      </c>
      <c r="AI117" s="10"/>
      <c r="AJ117" s="10" t="s">
        <v>316</v>
      </c>
      <c r="AK117" s="10" t="s">
        <v>332</v>
      </c>
      <c r="AL117" s="10">
        <v>160</v>
      </c>
      <c r="AM117" s="79"/>
      <c r="AN117" s="79"/>
      <c r="AO117" s="79"/>
      <c r="AP117" s="79"/>
      <c r="AQ117" s="79"/>
      <c r="AR117" s="10">
        <v>84</v>
      </c>
      <c r="AS117" s="10">
        <v>84</v>
      </c>
      <c r="AT117" s="29">
        <v>9.74</v>
      </c>
      <c r="AU117" s="29">
        <v>13.24</v>
      </c>
      <c r="AV117" s="29">
        <v>0.88</v>
      </c>
      <c r="AW117" s="29">
        <v>0.72</v>
      </c>
      <c r="AX117" s="29">
        <v>18.8</v>
      </c>
      <c r="AY117" s="30">
        <v>0.42</v>
      </c>
      <c r="AZ117" s="30">
        <v>0.81818181818181812</v>
      </c>
      <c r="BA117" s="30">
        <v>0.92800000000000005</v>
      </c>
      <c r="BB117" s="30">
        <v>7.3953163636363639</v>
      </c>
      <c r="BC117" s="31">
        <v>4108.5090909090904</v>
      </c>
      <c r="BD117" s="108">
        <f t="shared" si="49"/>
        <v>4.1085090909090907</v>
      </c>
      <c r="BE117" s="69">
        <v>1.018987341772152</v>
      </c>
      <c r="BF117" s="69">
        <v>0.10598831548198638</v>
      </c>
      <c r="BG117" s="69">
        <v>0.86226910890834063</v>
      </c>
      <c r="BH117" s="69">
        <v>0.15434764492682801</v>
      </c>
      <c r="BI117" s="69">
        <v>0.83249722504968537</v>
      </c>
      <c r="BJ117" s="69">
        <v>22.1329845732499</v>
      </c>
      <c r="BK117" s="68">
        <v>0.32464046021093002</v>
      </c>
      <c r="BL117" s="68">
        <v>2.0052732502396933E-2</v>
      </c>
      <c r="BM117" s="69">
        <v>0.92835510559014345</v>
      </c>
      <c r="BN117" s="68">
        <v>0.97031102733270502</v>
      </c>
      <c r="BO117" s="68">
        <v>0.22511781338360037</v>
      </c>
      <c r="BP117" s="69">
        <v>1.2130737848862814</v>
      </c>
      <c r="BQ117" s="68"/>
      <c r="BR117" s="68"/>
      <c r="BS117" s="69"/>
    </row>
    <row r="118" spans="1:71" s="12" customFormat="1" ht="15.75">
      <c r="A118" s="12" t="s">
        <v>213</v>
      </c>
      <c r="B118" s="12" t="s">
        <v>13</v>
      </c>
      <c r="C118" s="28" t="s">
        <v>131</v>
      </c>
      <c r="D118" s="28" t="s">
        <v>127</v>
      </c>
      <c r="E118" s="28" t="s">
        <v>82</v>
      </c>
      <c r="F118" s="3">
        <v>7.6871799999999997</v>
      </c>
      <c r="G118" s="3">
        <v>36.947020000000002</v>
      </c>
      <c r="H118" s="3">
        <v>1791</v>
      </c>
      <c r="I118" s="26"/>
      <c r="J118" s="2" t="s">
        <v>570</v>
      </c>
      <c r="K118" s="26"/>
      <c r="L118" s="3">
        <v>2015</v>
      </c>
      <c r="M118" s="3">
        <v>1</v>
      </c>
      <c r="N118" s="62">
        <v>5.6</v>
      </c>
      <c r="O118" s="59">
        <v>2.2033723955380311</v>
      </c>
      <c r="P118" s="59">
        <v>0.28862705440946423</v>
      </c>
      <c r="Q118" s="59">
        <v>8.0148599999999988</v>
      </c>
      <c r="R118" s="63">
        <v>18.400000000000006</v>
      </c>
      <c r="S118" s="63">
        <v>37.199999999999996</v>
      </c>
      <c r="T118" s="63">
        <v>44.4</v>
      </c>
      <c r="U118" s="59">
        <v>6.6161953064569792</v>
      </c>
      <c r="V118" s="59">
        <v>2.1902820534154257</v>
      </c>
      <c r="W118" s="59">
        <v>1.1256767222549855</v>
      </c>
      <c r="X118" s="59">
        <v>8.5353788038228601E-2</v>
      </c>
      <c r="Y118" s="59">
        <v>0.58449999999999991</v>
      </c>
      <c r="Z118" s="64">
        <f t="shared" ref="Z118:Z122" si="82">(U118+V118+W118+X118+Y118)</f>
        <v>10.602007870165618</v>
      </c>
      <c r="AA118" s="63">
        <v>17.984818774136393</v>
      </c>
      <c r="AB118" s="59">
        <v>10.233862144420129</v>
      </c>
      <c r="AC118" s="59">
        <v>202.67068766471334</v>
      </c>
      <c r="AD118" s="59">
        <v>157.52367359540042</v>
      </c>
      <c r="AE118" s="65">
        <f t="shared" ref="AE118:AE122" si="83">W118*390</f>
        <v>439.01392167944437</v>
      </c>
      <c r="AF118" s="65">
        <f t="shared" ref="AF118:AF122" si="84">U118*400</f>
        <v>2646.4781225827915</v>
      </c>
      <c r="AG118" s="65">
        <f t="shared" ref="AG118:AG122" si="85">V118*240</f>
        <v>525.66769281970221</v>
      </c>
      <c r="AH118" s="10" t="s">
        <v>2</v>
      </c>
      <c r="AI118" s="10"/>
      <c r="AJ118" s="10" t="s">
        <v>316</v>
      </c>
      <c r="AK118" s="10" t="s">
        <v>332</v>
      </c>
      <c r="AL118" s="10">
        <v>160</v>
      </c>
      <c r="AM118" s="79"/>
      <c r="AN118" s="79"/>
      <c r="AO118" s="79"/>
      <c r="AP118" s="79"/>
      <c r="AQ118" s="79"/>
      <c r="AR118" s="10">
        <v>86</v>
      </c>
      <c r="AS118" s="10">
        <v>80</v>
      </c>
      <c r="AT118" s="29">
        <v>10.54</v>
      </c>
      <c r="AU118" s="29">
        <v>18.600000000000001</v>
      </c>
      <c r="AV118" s="29">
        <v>1.08</v>
      </c>
      <c r="AW118" s="29">
        <v>0.84</v>
      </c>
      <c r="AX118" s="29">
        <v>20.7</v>
      </c>
      <c r="AY118" s="30">
        <v>1.04</v>
      </c>
      <c r="AZ118" s="30">
        <v>0.77777777777777768</v>
      </c>
      <c r="BA118" s="30">
        <v>0.90628571428571425</v>
      </c>
      <c r="BB118" s="30">
        <v>7.4295288888888873</v>
      </c>
      <c r="BC118" s="31">
        <v>4127.5160493827152</v>
      </c>
      <c r="BD118" s="108">
        <f t="shared" si="49"/>
        <v>4.1275160493827148</v>
      </c>
      <c r="BE118" s="69">
        <v>1.0166015625</v>
      </c>
      <c r="BF118" s="69">
        <v>0.11284179687500001</v>
      </c>
      <c r="BG118" s="69">
        <v>0.95194887706744413</v>
      </c>
      <c r="BH118" s="69">
        <v>0.16018104854291315</v>
      </c>
      <c r="BI118" s="69">
        <v>0.85112449325113981</v>
      </c>
      <c r="BJ118" s="69">
        <v>28.48655779079332</v>
      </c>
      <c r="BK118" s="68">
        <v>0.32596063730084351</v>
      </c>
      <c r="BL118" s="68">
        <v>2.1401124648547331E-2</v>
      </c>
      <c r="BM118" s="69">
        <v>1.2983652982177212</v>
      </c>
      <c r="BN118" s="68">
        <v>0.94000000000000006</v>
      </c>
      <c r="BO118" s="68">
        <v>0.20586046511627912</v>
      </c>
      <c r="BP118" s="69">
        <v>1.1335179099956587</v>
      </c>
      <c r="BQ118" s="68"/>
      <c r="BR118" s="68"/>
      <c r="BS118" s="69"/>
    </row>
    <row r="119" spans="1:71" s="12" customFormat="1" ht="15.75">
      <c r="A119" s="12" t="s">
        <v>213</v>
      </c>
      <c r="B119" s="12" t="s">
        <v>13</v>
      </c>
      <c r="C119" s="28" t="s">
        <v>131</v>
      </c>
      <c r="D119" s="28" t="s">
        <v>127</v>
      </c>
      <c r="E119" s="28" t="s">
        <v>82</v>
      </c>
      <c r="F119" s="3">
        <v>7.6871799999999997</v>
      </c>
      <c r="G119" s="3">
        <v>36.947020000000002</v>
      </c>
      <c r="H119" s="3">
        <v>1791</v>
      </c>
      <c r="I119" s="26"/>
      <c r="J119" s="2" t="s">
        <v>571</v>
      </c>
      <c r="K119" s="26"/>
      <c r="L119" s="3">
        <v>2015</v>
      </c>
      <c r="M119" s="3">
        <v>1</v>
      </c>
      <c r="N119" s="62">
        <v>5.6</v>
      </c>
      <c r="O119" s="59">
        <v>2.2033723955380311</v>
      </c>
      <c r="P119" s="59">
        <v>0.28862705440946423</v>
      </c>
      <c r="Q119" s="59">
        <v>8.0148599999999988</v>
      </c>
      <c r="R119" s="63">
        <v>18.400000000000006</v>
      </c>
      <c r="S119" s="63">
        <v>37.199999999999996</v>
      </c>
      <c r="T119" s="63">
        <v>44.4</v>
      </c>
      <c r="U119" s="59">
        <v>6.6161953064569792</v>
      </c>
      <c r="V119" s="59">
        <v>2.1902820534154257</v>
      </c>
      <c r="W119" s="59">
        <v>1.1256767222549855</v>
      </c>
      <c r="X119" s="59">
        <v>8.5353788038228601E-2</v>
      </c>
      <c r="Y119" s="59">
        <v>0.58449999999999991</v>
      </c>
      <c r="Z119" s="64">
        <f t="shared" si="82"/>
        <v>10.602007870165618</v>
      </c>
      <c r="AA119" s="63">
        <v>17.984818774136393</v>
      </c>
      <c r="AB119" s="59">
        <v>10.233862144420129</v>
      </c>
      <c r="AC119" s="59">
        <v>202.67068766471334</v>
      </c>
      <c r="AD119" s="59">
        <v>157.52367359540042</v>
      </c>
      <c r="AE119" s="65">
        <f t="shared" si="83"/>
        <v>439.01392167944437</v>
      </c>
      <c r="AF119" s="65">
        <f t="shared" si="84"/>
        <v>2646.4781225827915</v>
      </c>
      <c r="AG119" s="65">
        <f t="shared" si="85"/>
        <v>525.66769281970221</v>
      </c>
      <c r="AH119" s="10" t="s">
        <v>3</v>
      </c>
      <c r="AI119" s="10"/>
      <c r="AJ119" s="10" t="s">
        <v>316</v>
      </c>
      <c r="AK119" s="10" t="s">
        <v>332</v>
      </c>
      <c r="AL119" s="10">
        <v>160</v>
      </c>
      <c r="AM119" s="79"/>
      <c r="AN119" s="79"/>
      <c r="AO119" s="79"/>
      <c r="AP119" s="79"/>
      <c r="AQ119" s="79"/>
      <c r="AR119" s="10">
        <v>84</v>
      </c>
      <c r="AS119" s="10">
        <v>86</v>
      </c>
      <c r="AT119" s="29">
        <v>18.059999999999999</v>
      </c>
      <c r="AU119" s="29">
        <v>21</v>
      </c>
      <c r="AV119" s="29">
        <v>1.5</v>
      </c>
      <c r="AW119" s="29">
        <v>1.18</v>
      </c>
      <c r="AX119" s="29">
        <v>18.600000000000001</v>
      </c>
      <c r="AY119" s="30">
        <v>1.08</v>
      </c>
      <c r="AZ119" s="30">
        <v>0.78666666666666663</v>
      </c>
      <c r="BA119" s="30">
        <v>0.93028571428571438</v>
      </c>
      <c r="BB119" s="30">
        <v>13.2167552</v>
      </c>
      <c r="BC119" s="31">
        <v>7342.6417777777779</v>
      </c>
      <c r="BD119" s="108">
        <f t="shared" si="49"/>
        <v>7.3426417777777777</v>
      </c>
      <c r="BE119" s="69">
        <v>1.9622918707149855</v>
      </c>
      <c r="BF119" s="69">
        <v>0.12208619000979433</v>
      </c>
      <c r="BG119" s="69">
        <v>1.0298410522627202</v>
      </c>
      <c r="BH119" s="69">
        <v>0.15525415975675963</v>
      </c>
      <c r="BI119" s="69">
        <v>0.95170478708669293</v>
      </c>
      <c r="BJ119" s="69">
        <v>29.715235227649213</v>
      </c>
      <c r="BK119" s="68">
        <v>0.50048496605237636</v>
      </c>
      <c r="BL119" s="68">
        <v>1.3389912706110573E-2</v>
      </c>
      <c r="BM119" s="69">
        <v>0.92135421374405779</v>
      </c>
      <c r="BN119" s="68">
        <v>1.0866995073891625</v>
      </c>
      <c r="BO119" s="68">
        <v>0.18906403940886701</v>
      </c>
      <c r="BP119" s="69">
        <v>1.0796064100675522</v>
      </c>
      <c r="BQ119" s="68"/>
      <c r="BR119" s="68"/>
      <c r="BS119" s="69"/>
    </row>
    <row r="120" spans="1:71" s="12" customFormat="1" ht="15.75">
      <c r="A120" s="12" t="s">
        <v>213</v>
      </c>
      <c r="B120" s="12" t="s">
        <v>13</v>
      </c>
      <c r="C120" s="28" t="s">
        <v>131</v>
      </c>
      <c r="D120" s="28" t="s">
        <v>127</v>
      </c>
      <c r="E120" s="28" t="s">
        <v>82</v>
      </c>
      <c r="F120" s="3">
        <v>7.6871799999999997</v>
      </c>
      <c r="G120" s="3">
        <v>36.947020000000002</v>
      </c>
      <c r="H120" s="3">
        <v>1791</v>
      </c>
      <c r="I120" s="26"/>
      <c r="J120" s="2" t="s">
        <v>572</v>
      </c>
      <c r="K120" s="26"/>
      <c r="L120" s="3">
        <v>2015</v>
      </c>
      <c r="M120" s="3">
        <v>1</v>
      </c>
      <c r="N120" s="62">
        <v>5.6</v>
      </c>
      <c r="O120" s="59">
        <v>2.2033723955380311</v>
      </c>
      <c r="P120" s="59">
        <v>0.28862705440946423</v>
      </c>
      <c r="Q120" s="59">
        <v>8.0148599999999988</v>
      </c>
      <c r="R120" s="63">
        <v>18.400000000000006</v>
      </c>
      <c r="S120" s="63">
        <v>37.199999999999996</v>
      </c>
      <c r="T120" s="63">
        <v>44.4</v>
      </c>
      <c r="U120" s="59">
        <v>6.6161953064569792</v>
      </c>
      <c r="V120" s="59">
        <v>2.1902820534154257</v>
      </c>
      <c r="W120" s="59">
        <v>1.1256767222549855</v>
      </c>
      <c r="X120" s="59">
        <v>8.5353788038228601E-2</v>
      </c>
      <c r="Y120" s="59">
        <v>0.58449999999999991</v>
      </c>
      <c r="Z120" s="64">
        <f t="shared" si="82"/>
        <v>10.602007870165618</v>
      </c>
      <c r="AA120" s="63">
        <v>17.984818774136393</v>
      </c>
      <c r="AB120" s="59">
        <v>10.233862144420129</v>
      </c>
      <c r="AC120" s="59">
        <v>202.67068766471334</v>
      </c>
      <c r="AD120" s="59">
        <v>157.52367359540042</v>
      </c>
      <c r="AE120" s="65">
        <f t="shared" si="83"/>
        <v>439.01392167944437</v>
      </c>
      <c r="AF120" s="65">
        <f t="shared" si="84"/>
        <v>2646.4781225827915</v>
      </c>
      <c r="AG120" s="65">
        <f t="shared" si="85"/>
        <v>525.66769281970221</v>
      </c>
      <c r="AH120" s="10" t="s">
        <v>4</v>
      </c>
      <c r="AI120" s="10"/>
      <c r="AJ120" s="10" t="s">
        <v>316</v>
      </c>
      <c r="AK120" s="10" t="s">
        <v>332</v>
      </c>
      <c r="AL120" s="10">
        <v>160</v>
      </c>
      <c r="AM120" s="79"/>
      <c r="AN120" s="79"/>
      <c r="AO120" s="79"/>
      <c r="AP120" s="79"/>
      <c r="AQ120" s="79"/>
      <c r="AR120" s="10">
        <v>82</v>
      </c>
      <c r="AS120" s="10">
        <v>92</v>
      </c>
      <c r="AT120" s="29">
        <v>18.5</v>
      </c>
      <c r="AU120" s="29">
        <v>20.04</v>
      </c>
      <c r="AV120" s="29">
        <v>1.54</v>
      </c>
      <c r="AW120" s="29">
        <v>1.24</v>
      </c>
      <c r="AX120" s="29">
        <v>19.5</v>
      </c>
      <c r="AY120" s="30">
        <v>0.68</v>
      </c>
      <c r="AZ120" s="30">
        <v>0.80519480519480513</v>
      </c>
      <c r="BA120" s="30">
        <v>0.92</v>
      </c>
      <c r="BB120" s="30">
        <v>13.704415584415583</v>
      </c>
      <c r="BC120" s="31">
        <v>7613.5642135642138</v>
      </c>
      <c r="BD120" s="108">
        <f t="shared" si="49"/>
        <v>7.6135642135642136</v>
      </c>
      <c r="BE120" s="69">
        <v>1.857421875</v>
      </c>
      <c r="BF120" s="69">
        <v>0.15048828124999999</v>
      </c>
      <c r="BG120" s="69">
        <v>0.91900383796213025</v>
      </c>
      <c r="BH120" s="69">
        <v>0.18660274918587375</v>
      </c>
      <c r="BI120" s="69">
        <v>1.133068997237896</v>
      </c>
      <c r="BJ120" s="69">
        <v>22.045068050615342</v>
      </c>
      <c r="BK120" s="68">
        <v>0.43570736434108531</v>
      </c>
      <c r="BL120" s="68">
        <v>1.8057170542635659E-2</v>
      </c>
      <c r="BM120" s="69">
        <v>0.95929360224717297</v>
      </c>
      <c r="BN120" s="68">
        <v>1.1565176022835395</v>
      </c>
      <c r="BO120" s="68">
        <v>0.2196955280685062</v>
      </c>
      <c r="BP120" s="69">
        <v>1.1878745054975444</v>
      </c>
      <c r="BQ120" s="68"/>
      <c r="BR120" s="68"/>
      <c r="BS120" s="69"/>
    </row>
    <row r="121" spans="1:71" s="12" customFormat="1" ht="15.75">
      <c r="A121" s="12" t="s">
        <v>213</v>
      </c>
      <c r="B121" s="12" t="s">
        <v>13</v>
      </c>
      <c r="C121" s="28" t="s">
        <v>131</v>
      </c>
      <c r="D121" s="28" t="s">
        <v>127</v>
      </c>
      <c r="E121" s="28" t="s">
        <v>82</v>
      </c>
      <c r="F121" s="3">
        <v>7.6871799999999997</v>
      </c>
      <c r="G121" s="3">
        <v>36.947020000000002</v>
      </c>
      <c r="H121" s="3">
        <v>1791</v>
      </c>
      <c r="I121" s="26"/>
      <c r="J121" s="2" t="s">
        <v>573</v>
      </c>
      <c r="K121" s="26"/>
      <c r="L121" s="3">
        <v>2015</v>
      </c>
      <c r="M121" s="3">
        <v>1</v>
      </c>
      <c r="N121" s="62">
        <v>5.6</v>
      </c>
      <c r="O121" s="59">
        <v>2.2033723955380311</v>
      </c>
      <c r="P121" s="59">
        <v>0.28862705440946423</v>
      </c>
      <c r="Q121" s="59">
        <v>8.0148599999999988</v>
      </c>
      <c r="R121" s="63">
        <v>18.400000000000006</v>
      </c>
      <c r="S121" s="63">
        <v>37.199999999999996</v>
      </c>
      <c r="T121" s="63">
        <v>44.4</v>
      </c>
      <c r="U121" s="59">
        <v>6.6161953064569792</v>
      </c>
      <c r="V121" s="59">
        <v>2.1902820534154257</v>
      </c>
      <c r="W121" s="59">
        <v>1.1256767222549855</v>
      </c>
      <c r="X121" s="59">
        <v>8.5353788038228601E-2</v>
      </c>
      <c r="Y121" s="59">
        <v>0.58449999999999991</v>
      </c>
      <c r="Z121" s="64">
        <f t="shared" si="82"/>
        <v>10.602007870165618</v>
      </c>
      <c r="AA121" s="63">
        <v>17.984818774136393</v>
      </c>
      <c r="AB121" s="59">
        <v>10.233862144420129</v>
      </c>
      <c r="AC121" s="59">
        <v>202.67068766471334</v>
      </c>
      <c r="AD121" s="59">
        <v>157.52367359540042</v>
      </c>
      <c r="AE121" s="65">
        <f t="shared" si="83"/>
        <v>439.01392167944437</v>
      </c>
      <c r="AF121" s="65">
        <f t="shared" si="84"/>
        <v>2646.4781225827915</v>
      </c>
      <c r="AG121" s="65">
        <f t="shared" si="85"/>
        <v>525.66769281970221</v>
      </c>
      <c r="AH121" s="10" t="s">
        <v>5</v>
      </c>
      <c r="AI121" s="10"/>
      <c r="AJ121" s="10" t="s">
        <v>316</v>
      </c>
      <c r="AK121" s="10" t="s">
        <v>332</v>
      </c>
      <c r="AL121" s="10">
        <v>160</v>
      </c>
      <c r="AM121" s="79"/>
      <c r="AN121" s="79"/>
      <c r="AO121" s="79"/>
      <c r="AP121" s="79"/>
      <c r="AQ121" s="79"/>
      <c r="AR121" s="10">
        <v>84</v>
      </c>
      <c r="AS121" s="10">
        <v>86</v>
      </c>
      <c r="AT121" s="29">
        <v>22</v>
      </c>
      <c r="AU121" s="29">
        <v>26.74</v>
      </c>
      <c r="AV121" s="29">
        <v>1.48</v>
      </c>
      <c r="AW121" s="29">
        <v>1.1000000000000001</v>
      </c>
      <c r="AX121" s="29">
        <v>17.7</v>
      </c>
      <c r="AY121" s="30">
        <v>0.9</v>
      </c>
      <c r="AZ121" s="30">
        <v>0.74324324324324331</v>
      </c>
      <c r="BA121" s="30">
        <v>0.9405714285714285</v>
      </c>
      <c r="BB121" s="30">
        <v>15.379613899613899</v>
      </c>
      <c r="BC121" s="31">
        <v>8544.2299442299445</v>
      </c>
      <c r="BD121" s="108">
        <f t="shared" si="49"/>
        <v>8.5442299442299436</v>
      </c>
      <c r="BE121" s="69">
        <v>1.8991596638655461</v>
      </c>
      <c r="BF121" s="69">
        <v>0.153781512605042</v>
      </c>
      <c r="BG121" s="69">
        <v>0.52492262612216789</v>
      </c>
      <c r="BH121" s="69">
        <v>0.15244774777115555</v>
      </c>
      <c r="BI121" s="69">
        <v>0.9283981457203685</v>
      </c>
      <c r="BJ121" s="69">
        <v>23.433591504475665</v>
      </c>
      <c r="BK121" s="68">
        <v>0.41506024096385546</v>
      </c>
      <c r="BL121" s="68">
        <v>2.230769230769231E-2</v>
      </c>
      <c r="BM121" s="69">
        <v>1.2085820253432042</v>
      </c>
      <c r="BN121" s="68">
        <v>1.3231589147286822</v>
      </c>
      <c r="BO121" s="68">
        <v>0.22136627906976744</v>
      </c>
      <c r="BP121" s="69">
        <v>1.1010660697646506</v>
      </c>
      <c r="BQ121" s="68"/>
      <c r="BR121" s="68"/>
      <c r="BS121" s="69"/>
    </row>
    <row r="122" spans="1:71" s="12" customFormat="1" ht="15.75">
      <c r="A122" s="12" t="s">
        <v>213</v>
      </c>
      <c r="B122" s="12" t="s">
        <v>13</v>
      </c>
      <c r="C122" s="28" t="s">
        <v>131</v>
      </c>
      <c r="D122" s="28" t="s">
        <v>127</v>
      </c>
      <c r="E122" s="28" t="s">
        <v>82</v>
      </c>
      <c r="F122" s="3">
        <v>7.6871799999999997</v>
      </c>
      <c r="G122" s="3">
        <v>36.947020000000002</v>
      </c>
      <c r="H122" s="3">
        <v>1791</v>
      </c>
      <c r="I122" s="26"/>
      <c r="J122" s="2" t="s">
        <v>574</v>
      </c>
      <c r="K122" s="26"/>
      <c r="L122" s="3">
        <v>2015</v>
      </c>
      <c r="M122" s="3">
        <v>1</v>
      </c>
      <c r="N122" s="62">
        <v>5.6</v>
      </c>
      <c r="O122" s="59">
        <v>2.2033723955380311</v>
      </c>
      <c r="P122" s="59">
        <v>0.28862705440946423</v>
      </c>
      <c r="Q122" s="59">
        <v>8.0148599999999988</v>
      </c>
      <c r="R122" s="63">
        <v>18.400000000000006</v>
      </c>
      <c r="S122" s="63">
        <v>37.199999999999996</v>
      </c>
      <c r="T122" s="63">
        <v>44.4</v>
      </c>
      <c r="U122" s="59">
        <v>6.6161953064569792</v>
      </c>
      <c r="V122" s="59">
        <v>2.1902820534154257</v>
      </c>
      <c r="W122" s="59">
        <v>1.1256767222549855</v>
      </c>
      <c r="X122" s="59">
        <v>8.5353788038228601E-2</v>
      </c>
      <c r="Y122" s="59">
        <v>0.58449999999999991</v>
      </c>
      <c r="Z122" s="64">
        <f t="shared" si="82"/>
        <v>10.602007870165618</v>
      </c>
      <c r="AA122" s="63">
        <v>17.984818774136393</v>
      </c>
      <c r="AB122" s="59">
        <v>10.233862144420129</v>
      </c>
      <c r="AC122" s="59">
        <v>202.67068766471334</v>
      </c>
      <c r="AD122" s="59">
        <v>157.52367359540042</v>
      </c>
      <c r="AE122" s="65">
        <f t="shared" si="83"/>
        <v>439.01392167944437</v>
      </c>
      <c r="AF122" s="65">
        <f t="shared" si="84"/>
        <v>2646.4781225827915</v>
      </c>
      <c r="AG122" s="65">
        <f t="shared" si="85"/>
        <v>525.66769281970221</v>
      </c>
      <c r="AH122" s="10" t="s">
        <v>6</v>
      </c>
      <c r="AI122" s="10"/>
      <c r="AJ122" s="10" t="s">
        <v>316</v>
      </c>
      <c r="AK122" s="10" t="s">
        <v>332</v>
      </c>
      <c r="AL122" s="10">
        <v>160</v>
      </c>
      <c r="AM122" s="79"/>
      <c r="AN122" s="79"/>
      <c r="AO122" s="79"/>
      <c r="AP122" s="79"/>
      <c r="AQ122" s="79"/>
      <c r="AR122" s="10">
        <v>84</v>
      </c>
      <c r="AS122" s="10">
        <v>85</v>
      </c>
      <c r="AT122" s="29">
        <v>20.9</v>
      </c>
      <c r="AU122" s="29">
        <v>21.88</v>
      </c>
      <c r="AV122" s="29">
        <v>1.5</v>
      </c>
      <c r="AW122" s="29">
        <v>1.2</v>
      </c>
      <c r="AX122" s="29">
        <v>19.600000000000001</v>
      </c>
      <c r="AY122" s="30">
        <v>0.76</v>
      </c>
      <c r="AZ122" s="30">
        <v>0.79999999999999993</v>
      </c>
      <c r="BA122" s="30">
        <v>0.91885714285714293</v>
      </c>
      <c r="BB122" s="30">
        <v>15.363291428571427</v>
      </c>
      <c r="BC122" s="31">
        <v>8535.1619047619042</v>
      </c>
      <c r="BD122" s="108">
        <f t="shared" si="49"/>
        <v>8.5351619047619049</v>
      </c>
      <c r="BE122" s="69">
        <v>1.9985849056603775</v>
      </c>
      <c r="BF122" s="69">
        <v>0.15858490566037736</v>
      </c>
      <c r="BG122" s="69">
        <v>0.97104484092354693</v>
      </c>
      <c r="BH122" s="69">
        <v>8.4588806586805176E-2</v>
      </c>
      <c r="BI122" s="69">
        <v>0.30432959206992805</v>
      </c>
      <c r="BJ122" s="69">
        <v>10.901635247717019</v>
      </c>
      <c r="BK122" s="68">
        <v>0.42672084130019122</v>
      </c>
      <c r="BL122" s="68">
        <v>1.1180688336520079E-2</v>
      </c>
      <c r="BM122" s="69">
        <v>1.0921260131121155</v>
      </c>
      <c r="BN122" s="68">
        <v>1.17752596789424</v>
      </c>
      <c r="BO122" s="68">
        <v>0.22851746931067049</v>
      </c>
      <c r="BP122" s="69">
        <v>1.1068998601106623</v>
      </c>
      <c r="BQ122" s="68"/>
      <c r="BR122" s="68"/>
      <c r="BS122" s="69"/>
    </row>
    <row r="123" spans="1:71" s="12" customFormat="1" ht="15.75">
      <c r="A123" s="12" t="s">
        <v>213</v>
      </c>
      <c r="B123" s="12" t="s">
        <v>13</v>
      </c>
      <c r="C123" s="28" t="s">
        <v>128</v>
      </c>
      <c r="D123" s="28" t="s">
        <v>133</v>
      </c>
      <c r="E123" s="28" t="s">
        <v>83</v>
      </c>
      <c r="F123" s="3">
        <v>7.7232399999999997</v>
      </c>
      <c r="G123" s="3">
        <v>36.95476</v>
      </c>
      <c r="H123" s="3">
        <v>1795</v>
      </c>
      <c r="I123" s="26">
        <v>21</v>
      </c>
      <c r="J123" s="2" t="s">
        <v>575</v>
      </c>
      <c r="K123" s="26"/>
      <c r="L123" s="3">
        <v>2015</v>
      </c>
      <c r="M123" s="3">
        <v>1</v>
      </c>
      <c r="N123" s="62">
        <v>5.0999999999999996</v>
      </c>
      <c r="O123" s="59">
        <v>2.1476615948803488</v>
      </c>
      <c r="P123" s="59">
        <v>0.25514072558983314</v>
      </c>
      <c r="Q123" s="59">
        <v>5.1479400000000002</v>
      </c>
      <c r="R123" s="63">
        <v>14.400000000000006</v>
      </c>
      <c r="S123" s="63">
        <v>25.199999999999989</v>
      </c>
      <c r="T123" s="63">
        <v>60.400000000000006</v>
      </c>
      <c r="U123" s="59">
        <v>5.2152662325752424</v>
      </c>
      <c r="V123" s="59">
        <v>2.1741738633510566</v>
      </c>
      <c r="W123" s="59">
        <v>0.93512347205761026</v>
      </c>
      <c r="X123" s="59">
        <v>8.5512193774896744E-2</v>
      </c>
      <c r="Y123" s="59">
        <v>1.0854999999999999</v>
      </c>
      <c r="Z123" s="64">
        <f t="shared" si="5"/>
        <v>9.4955757617588041</v>
      </c>
      <c r="AA123" s="63">
        <v>7.9662255819953751</v>
      </c>
      <c r="AB123" s="59">
        <v>7.3105853391684894</v>
      </c>
      <c r="AC123" s="59">
        <v>196.06700616276291</v>
      </c>
      <c r="AD123" s="59">
        <v>132.3271738965397</v>
      </c>
      <c r="AE123" s="65">
        <f t="shared" si="6"/>
        <v>364.69815410246798</v>
      </c>
      <c r="AF123" s="65">
        <f t="shared" si="7"/>
        <v>2086.1064930300968</v>
      </c>
      <c r="AG123" s="65">
        <f t="shared" si="8"/>
        <v>521.80172720425355</v>
      </c>
      <c r="AH123" s="10" t="s">
        <v>1</v>
      </c>
      <c r="AI123" s="10"/>
      <c r="AJ123" s="10" t="s">
        <v>316</v>
      </c>
      <c r="AK123" s="10" t="s">
        <v>332</v>
      </c>
      <c r="AL123" s="10">
        <v>160</v>
      </c>
      <c r="AM123" s="79"/>
      <c r="AN123" s="79"/>
      <c r="AO123" s="79"/>
      <c r="AP123" s="79"/>
      <c r="AQ123" s="79"/>
      <c r="AR123" s="10">
        <v>79</v>
      </c>
      <c r="AS123" s="10">
        <v>49</v>
      </c>
      <c r="AT123" s="29">
        <v>4.96</v>
      </c>
      <c r="AU123" s="29">
        <v>11.12</v>
      </c>
      <c r="AV123" s="29">
        <v>0.6</v>
      </c>
      <c r="AW123" s="29">
        <v>0.48</v>
      </c>
      <c r="AX123" s="29">
        <v>18</v>
      </c>
      <c r="AY123" s="30">
        <v>0.57999999999999996</v>
      </c>
      <c r="AZ123" s="30">
        <v>0.8</v>
      </c>
      <c r="BA123" s="30">
        <v>0.93714285714285717</v>
      </c>
      <c r="BB123" s="30">
        <v>3.7185828571428576</v>
      </c>
      <c r="BC123" s="31">
        <v>2065.879365079365</v>
      </c>
      <c r="BD123" s="108">
        <f t="shared" si="49"/>
        <v>2.0658793650793652</v>
      </c>
      <c r="BE123" s="69">
        <v>1.0940545808966862</v>
      </c>
      <c r="BF123" s="69">
        <v>0.13440545808966864</v>
      </c>
      <c r="BG123" s="69">
        <v>0.9221000217807177</v>
      </c>
      <c r="BH123" s="69">
        <v>0.16966973145855482</v>
      </c>
      <c r="BI123" s="69">
        <v>0.86221285361327227</v>
      </c>
      <c r="BJ123" s="69">
        <v>21.417639678697199</v>
      </c>
      <c r="BK123" s="68">
        <v>0.37706730769230773</v>
      </c>
      <c r="BL123" s="68">
        <v>3.0038461538461545E-2</v>
      </c>
      <c r="BM123" s="69">
        <v>0.7953705751485276</v>
      </c>
      <c r="BN123" s="68">
        <v>0.89344262295081978</v>
      </c>
      <c r="BO123" s="68">
        <v>0.20544840887174542</v>
      </c>
      <c r="BP123" s="69">
        <v>1.1577981109867783</v>
      </c>
      <c r="BQ123" s="68"/>
      <c r="BR123" s="68"/>
      <c r="BS123" s="69"/>
    </row>
    <row r="124" spans="1:71" s="12" customFormat="1" ht="15.75">
      <c r="A124" s="12" t="s">
        <v>213</v>
      </c>
      <c r="B124" s="12" t="s">
        <v>13</v>
      </c>
      <c r="C124" s="28" t="s">
        <v>128</v>
      </c>
      <c r="D124" s="28" t="s">
        <v>133</v>
      </c>
      <c r="E124" s="28" t="s">
        <v>83</v>
      </c>
      <c r="F124" s="3">
        <v>7.7232399999999997</v>
      </c>
      <c r="G124" s="3">
        <v>36.95476</v>
      </c>
      <c r="H124" s="3">
        <v>1795</v>
      </c>
      <c r="I124" s="26"/>
      <c r="J124" s="2" t="s">
        <v>576</v>
      </c>
      <c r="K124" s="26"/>
      <c r="L124" s="3">
        <v>2015</v>
      </c>
      <c r="M124" s="3">
        <v>1</v>
      </c>
      <c r="N124" s="62">
        <v>5.0999999999999996</v>
      </c>
      <c r="O124" s="59">
        <v>2.1476615948803488</v>
      </c>
      <c r="P124" s="59">
        <v>0.25514072558983314</v>
      </c>
      <c r="Q124" s="59">
        <v>5.1479400000000002</v>
      </c>
      <c r="R124" s="63">
        <v>14.400000000000006</v>
      </c>
      <c r="S124" s="63">
        <v>25.199999999999989</v>
      </c>
      <c r="T124" s="63">
        <v>60.400000000000006</v>
      </c>
      <c r="U124" s="59">
        <v>5.2152662325752424</v>
      </c>
      <c r="V124" s="59">
        <v>2.1741738633510566</v>
      </c>
      <c r="W124" s="59">
        <v>0.93512347205761026</v>
      </c>
      <c r="X124" s="59">
        <v>8.5512193774896744E-2</v>
      </c>
      <c r="Y124" s="59">
        <v>1.0854999999999999</v>
      </c>
      <c r="Z124" s="64">
        <f t="shared" ref="Z124:Z128" si="86">(U124+V124+W124+X124+Y124)</f>
        <v>9.4955757617588041</v>
      </c>
      <c r="AA124" s="63">
        <v>7.9662255819953751</v>
      </c>
      <c r="AB124" s="59">
        <v>7.3105853391684894</v>
      </c>
      <c r="AC124" s="59">
        <v>196.06700616276291</v>
      </c>
      <c r="AD124" s="59">
        <v>132.3271738965397</v>
      </c>
      <c r="AE124" s="65">
        <f t="shared" ref="AE124:AE128" si="87">W124*390</f>
        <v>364.69815410246798</v>
      </c>
      <c r="AF124" s="65">
        <f t="shared" ref="AF124:AF128" si="88">U124*400</f>
        <v>2086.1064930300968</v>
      </c>
      <c r="AG124" s="65">
        <f t="shared" ref="AG124:AG128" si="89">V124*240</f>
        <v>521.80172720425355</v>
      </c>
      <c r="AH124" s="10" t="s">
        <v>2</v>
      </c>
      <c r="AI124" s="10"/>
      <c r="AJ124" s="10" t="s">
        <v>316</v>
      </c>
      <c r="AK124" s="10" t="s">
        <v>332</v>
      </c>
      <c r="AL124" s="10">
        <v>160</v>
      </c>
      <c r="AM124" s="79"/>
      <c r="AN124" s="79"/>
      <c r="AO124" s="79"/>
      <c r="AP124" s="79"/>
      <c r="AQ124" s="79"/>
      <c r="AR124" s="10">
        <v>89</v>
      </c>
      <c r="AS124" s="10">
        <v>73</v>
      </c>
      <c r="AT124" s="29">
        <v>6.34</v>
      </c>
      <c r="AU124" s="29">
        <v>13.1</v>
      </c>
      <c r="AV124" s="29">
        <v>0.76</v>
      </c>
      <c r="AW124" s="29">
        <v>0.6</v>
      </c>
      <c r="AX124" s="29">
        <v>20.5</v>
      </c>
      <c r="AY124" s="30">
        <v>0.66</v>
      </c>
      <c r="AZ124" s="30">
        <v>0.78947368421052633</v>
      </c>
      <c r="BA124" s="30">
        <v>0.90857142857142859</v>
      </c>
      <c r="BB124" s="30">
        <v>4.5476390977443604</v>
      </c>
      <c r="BC124" s="31">
        <v>2526.4661654135334</v>
      </c>
      <c r="BD124" s="108">
        <f t="shared" si="49"/>
        <v>2.5264661654135336</v>
      </c>
      <c r="BE124" s="69">
        <v>1.0285714285714287</v>
      </c>
      <c r="BF124" s="69">
        <v>0.14894009216589865</v>
      </c>
      <c r="BG124" s="69">
        <v>1.2500300693855726</v>
      </c>
      <c r="BH124" s="69">
        <v>0.14762164507830941</v>
      </c>
      <c r="BI124" s="69">
        <v>0.95484167607331105</v>
      </c>
      <c r="BJ124" s="69">
        <v>22.023197943422272</v>
      </c>
      <c r="BK124" s="68">
        <v>0.4380444856348471</v>
      </c>
      <c r="BL124" s="68">
        <v>3.2585727525486566E-2</v>
      </c>
      <c r="BM124" s="69">
        <v>1.0158779552108261</v>
      </c>
      <c r="BN124" s="68">
        <v>0.91868029739776957</v>
      </c>
      <c r="BO124" s="68">
        <v>0.24321561338289963</v>
      </c>
      <c r="BP124" s="69">
        <v>1.2372049664647014</v>
      </c>
      <c r="BQ124" s="68"/>
      <c r="BR124" s="68"/>
      <c r="BS124" s="69"/>
    </row>
    <row r="125" spans="1:71" s="12" customFormat="1" ht="15.75">
      <c r="A125" s="12" t="s">
        <v>213</v>
      </c>
      <c r="B125" s="12" t="s">
        <v>13</v>
      </c>
      <c r="C125" s="28" t="s">
        <v>128</v>
      </c>
      <c r="D125" s="28" t="s">
        <v>133</v>
      </c>
      <c r="E125" s="28" t="s">
        <v>83</v>
      </c>
      <c r="F125" s="3">
        <v>7.7232399999999997</v>
      </c>
      <c r="G125" s="3">
        <v>36.95476</v>
      </c>
      <c r="H125" s="3">
        <v>1795</v>
      </c>
      <c r="I125" s="26"/>
      <c r="J125" s="2" t="s">
        <v>577</v>
      </c>
      <c r="K125" s="26"/>
      <c r="L125" s="3">
        <v>2015</v>
      </c>
      <c r="M125" s="3">
        <v>1</v>
      </c>
      <c r="N125" s="62">
        <v>5.0999999999999996</v>
      </c>
      <c r="O125" s="59">
        <v>2.1476615948803488</v>
      </c>
      <c r="P125" s="59">
        <v>0.25514072558983314</v>
      </c>
      <c r="Q125" s="59">
        <v>5.1479400000000002</v>
      </c>
      <c r="R125" s="63">
        <v>14.400000000000006</v>
      </c>
      <c r="S125" s="63">
        <v>25.199999999999989</v>
      </c>
      <c r="T125" s="63">
        <v>60.400000000000006</v>
      </c>
      <c r="U125" s="59">
        <v>5.2152662325752424</v>
      </c>
      <c r="V125" s="59">
        <v>2.1741738633510566</v>
      </c>
      <c r="W125" s="59">
        <v>0.93512347205761026</v>
      </c>
      <c r="X125" s="59">
        <v>8.5512193774896744E-2</v>
      </c>
      <c r="Y125" s="59">
        <v>1.0854999999999999</v>
      </c>
      <c r="Z125" s="64">
        <f t="shared" si="86"/>
        <v>9.4955757617588041</v>
      </c>
      <c r="AA125" s="63">
        <v>7.9662255819953751</v>
      </c>
      <c r="AB125" s="59">
        <v>7.3105853391684894</v>
      </c>
      <c r="AC125" s="59">
        <v>196.06700616276291</v>
      </c>
      <c r="AD125" s="59">
        <v>132.3271738965397</v>
      </c>
      <c r="AE125" s="65">
        <f t="shared" si="87"/>
        <v>364.69815410246798</v>
      </c>
      <c r="AF125" s="65">
        <f t="shared" si="88"/>
        <v>2086.1064930300968</v>
      </c>
      <c r="AG125" s="65">
        <f t="shared" si="89"/>
        <v>521.80172720425355</v>
      </c>
      <c r="AH125" s="10" t="s">
        <v>3</v>
      </c>
      <c r="AI125" s="10"/>
      <c r="AJ125" s="10" t="s">
        <v>316</v>
      </c>
      <c r="AK125" s="10" t="s">
        <v>332</v>
      </c>
      <c r="AL125" s="10">
        <v>160</v>
      </c>
      <c r="AM125" s="79"/>
      <c r="AN125" s="79"/>
      <c r="AO125" s="79"/>
      <c r="AP125" s="79"/>
      <c r="AQ125" s="79"/>
      <c r="AR125" s="10">
        <v>43</v>
      </c>
      <c r="AS125" s="10">
        <v>47</v>
      </c>
      <c r="AT125" s="29">
        <v>11.3</v>
      </c>
      <c r="AU125" s="29">
        <v>16.559999999999999</v>
      </c>
      <c r="AV125" s="29">
        <v>1.32</v>
      </c>
      <c r="AW125" s="29">
        <v>1.06</v>
      </c>
      <c r="AX125" s="29">
        <v>18.399999999999999</v>
      </c>
      <c r="AY125" s="30">
        <v>0.82</v>
      </c>
      <c r="AZ125" s="30">
        <v>0.80303030303030298</v>
      </c>
      <c r="BA125" s="30">
        <v>0.9325714285714285</v>
      </c>
      <c r="BB125" s="30">
        <v>8.462379220779221</v>
      </c>
      <c r="BC125" s="31">
        <v>4701.3217893217898</v>
      </c>
      <c r="BD125" s="108">
        <f t="shared" si="49"/>
        <v>4.7013217893217893</v>
      </c>
      <c r="BE125" s="69">
        <v>2.1284889316650624</v>
      </c>
      <c r="BF125" s="69">
        <v>0.16973051010587104</v>
      </c>
      <c r="BG125" s="69">
        <v>1.196026211916164</v>
      </c>
      <c r="BH125" s="69">
        <v>0.16521795102072606</v>
      </c>
      <c r="BI125" s="69">
        <v>0.91710925776170626</v>
      </c>
      <c r="BJ125" s="69">
        <v>21.594731057363472</v>
      </c>
      <c r="BK125" s="68">
        <v>0.3839488636363636</v>
      </c>
      <c r="BL125" s="68">
        <v>2.1283143939393942E-2</v>
      </c>
      <c r="BM125" s="69">
        <v>0.79631529048077199</v>
      </c>
      <c r="BN125" s="68">
        <v>1.1357738646895275</v>
      </c>
      <c r="BO125" s="68">
        <v>0.2024096385542169</v>
      </c>
      <c r="BP125" s="69">
        <v>1.650370733131743</v>
      </c>
      <c r="BQ125" s="68"/>
      <c r="BR125" s="68"/>
      <c r="BS125" s="69"/>
    </row>
    <row r="126" spans="1:71" s="12" customFormat="1" ht="15.75">
      <c r="A126" s="12" t="s">
        <v>213</v>
      </c>
      <c r="B126" s="12" t="s">
        <v>13</v>
      </c>
      <c r="C126" s="28" t="s">
        <v>128</v>
      </c>
      <c r="D126" s="28" t="s">
        <v>133</v>
      </c>
      <c r="E126" s="28" t="s">
        <v>83</v>
      </c>
      <c r="F126" s="3">
        <v>7.7232399999999997</v>
      </c>
      <c r="G126" s="3">
        <v>36.95476</v>
      </c>
      <c r="H126" s="3">
        <v>1795</v>
      </c>
      <c r="I126" s="26"/>
      <c r="J126" s="2" t="s">
        <v>578</v>
      </c>
      <c r="K126" s="26"/>
      <c r="L126" s="3">
        <v>2015</v>
      </c>
      <c r="M126" s="3">
        <v>1</v>
      </c>
      <c r="N126" s="62">
        <v>5.0999999999999996</v>
      </c>
      <c r="O126" s="59">
        <v>2.1476615948803488</v>
      </c>
      <c r="P126" s="59">
        <v>0.25514072558983314</v>
      </c>
      <c r="Q126" s="59">
        <v>5.1479400000000002</v>
      </c>
      <c r="R126" s="63">
        <v>14.400000000000006</v>
      </c>
      <c r="S126" s="63">
        <v>25.199999999999989</v>
      </c>
      <c r="T126" s="63">
        <v>60.400000000000006</v>
      </c>
      <c r="U126" s="59">
        <v>5.2152662325752424</v>
      </c>
      <c r="V126" s="59">
        <v>2.1741738633510566</v>
      </c>
      <c r="W126" s="59">
        <v>0.93512347205761026</v>
      </c>
      <c r="X126" s="59">
        <v>8.5512193774896744E-2</v>
      </c>
      <c r="Y126" s="59">
        <v>1.0854999999999999</v>
      </c>
      <c r="Z126" s="64">
        <f t="shared" si="86"/>
        <v>9.4955757617588041</v>
      </c>
      <c r="AA126" s="63">
        <v>7.9662255819953751</v>
      </c>
      <c r="AB126" s="59">
        <v>7.3105853391684894</v>
      </c>
      <c r="AC126" s="59">
        <v>196.06700616276291</v>
      </c>
      <c r="AD126" s="59">
        <v>132.3271738965397</v>
      </c>
      <c r="AE126" s="65">
        <f t="shared" si="87"/>
        <v>364.69815410246798</v>
      </c>
      <c r="AF126" s="65">
        <f t="shared" si="88"/>
        <v>2086.1064930300968</v>
      </c>
      <c r="AG126" s="65">
        <f t="shared" si="89"/>
        <v>521.80172720425355</v>
      </c>
      <c r="AH126" s="10" t="s">
        <v>4</v>
      </c>
      <c r="AI126" s="10"/>
      <c r="AJ126" s="10" t="s">
        <v>316</v>
      </c>
      <c r="AK126" s="10" t="s">
        <v>332</v>
      </c>
      <c r="AL126" s="10">
        <v>160</v>
      </c>
      <c r="AM126" s="79"/>
      <c r="AN126" s="79"/>
      <c r="AO126" s="79"/>
      <c r="AP126" s="79"/>
      <c r="AQ126" s="79"/>
      <c r="AR126" s="10">
        <v>68</v>
      </c>
      <c r="AS126" s="10">
        <v>74</v>
      </c>
      <c r="AT126" s="29">
        <v>16.62</v>
      </c>
      <c r="AU126" s="29">
        <v>18.239999999999998</v>
      </c>
      <c r="AV126" s="29">
        <v>1.36</v>
      </c>
      <c r="AW126" s="29">
        <v>1.06</v>
      </c>
      <c r="AX126" s="29">
        <v>18.5</v>
      </c>
      <c r="AY126" s="30">
        <v>0.64</v>
      </c>
      <c r="AZ126" s="30">
        <v>0.77941176470588236</v>
      </c>
      <c r="BA126" s="30">
        <v>0.93142857142857138</v>
      </c>
      <c r="BB126" s="30">
        <v>12.065561344537814</v>
      </c>
      <c r="BC126" s="31">
        <v>6703.0896358543414</v>
      </c>
      <c r="BD126" s="108">
        <f t="shared" si="49"/>
        <v>6.703089635854341</v>
      </c>
      <c r="BE126" s="69">
        <v>1.8401162790697674</v>
      </c>
      <c r="BF126" s="69">
        <v>0.16690891472868219</v>
      </c>
      <c r="BG126" s="69">
        <v>1.2529759511318421</v>
      </c>
      <c r="BH126" s="69">
        <v>0.15321927513858852</v>
      </c>
      <c r="BI126" s="69">
        <v>1.0256404891259969</v>
      </c>
      <c r="BJ126" s="69">
        <v>23.103701138635962</v>
      </c>
      <c r="BK126" s="68">
        <v>0.36095890410958903</v>
      </c>
      <c r="BL126" s="68">
        <v>1.7749510763209395E-2</v>
      </c>
      <c r="BM126" s="69">
        <v>0.75711944951648313</v>
      </c>
      <c r="BN126" s="68">
        <v>1.3193897637795275</v>
      </c>
      <c r="BO126" s="68">
        <v>0.24704724409448817</v>
      </c>
      <c r="BP126" s="69">
        <v>0.62227683146107304</v>
      </c>
      <c r="BQ126" s="68"/>
      <c r="BR126" s="68"/>
      <c r="BS126" s="69"/>
    </row>
    <row r="127" spans="1:71" s="12" customFormat="1" ht="15.75">
      <c r="A127" s="12" t="s">
        <v>213</v>
      </c>
      <c r="B127" s="12" t="s">
        <v>13</v>
      </c>
      <c r="C127" s="28" t="s">
        <v>128</v>
      </c>
      <c r="D127" s="28" t="s">
        <v>133</v>
      </c>
      <c r="E127" s="28" t="s">
        <v>83</v>
      </c>
      <c r="F127" s="3">
        <v>7.7232399999999997</v>
      </c>
      <c r="G127" s="3">
        <v>36.95476</v>
      </c>
      <c r="H127" s="3">
        <v>1795</v>
      </c>
      <c r="I127" s="26"/>
      <c r="J127" s="2" t="s">
        <v>579</v>
      </c>
      <c r="K127" s="26"/>
      <c r="L127" s="3">
        <v>2015</v>
      </c>
      <c r="M127" s="3">
        <v>1</v>
      </c>
      <c r="N127" s="62">
        <v>5.0999999999999996</v>
      </c>
      <c r="O127" s="59">
        <v>2.1476615948803488</v>
      </c>
      <c r="P127" s="59">
        <v>0.25514072558983314</v>
      </c>
      <c r="Q127" s="59">
        <v>5.1479400000000002</v>
      </c>
      <c r="R127" s="63">
        <v>14.400000000000006</v>
      </c>
      <c r="S127" s="63">
        <v>25.199999999999989</v>
      </c>
      <c r="T127" s="63">
        <v>60.400000000000006</v>
      </c>
      <c r="U127" s="59">
        <v>5.2152662325752424</v>
      </c>
      <c r="V127" s="59">
        <v>2.1741738633510566</v>
      </c>
      <c r="W127" s="59">
        <v>0.93512347205761026</v>
      </c>
      <c r="X127" s="59">
        <v>8.5512193774896744E-2</v>
      </c>
      <c r="Y127" s="59">
        <v>1.0854999999999999</v>
      </c>
      <c r="Z127" s="64">
        <f t="shared" si="86"/>
        <v>9.4955757617588041</v>
      </c>
      <c r="AA127" s="63">
        <v>7.9662255819953751</v>
      </c>
      <c r="AB127" s="59">
        <v>7.3105853391684894</v>
      </c>
      <c r="AC127" s="59">
        <v>196.06700616276291</v>
      </c>
      <c r="AD127" s="59">
        <v>132.3271738965397</v>
      </c>
      <c r="AE127" s="65">
        <f t="shared" si="87"/>
        <v>364.69815410246798</v>
      </c>
      <c r="AF127" s="65">
        <f t="shared" si="88"/>
        <v>2086.1064930300968</v>
      </c>
      <c r="AG127" s="65">
        <f t="shared" si="89"/>
        <v>521.80172720425355</v>
      </c>
      <c r="AH127" s="10" t="s">
        <v>5</v>
      </c>
      <c r="AI127" s="10"/>
      <c r="AJ127" s="10" t="s">
        <v>316</v>
      </c>
      <c r="AK127" s="10" t="s">
        <v>332</v>
      </c>
      <c r="AL127" s="10">
        <v>160</v>
      </c>
      <c r="AM127" s="79"/>
      <c r="AN127" s="79"/>
      <c r="AO127" s="79"/>
      <c r="AP127" s="79"/>
      <c r="AQ127" s="79"/>
      <c r="AR127" s="10">
        <v>59</v>
      </c>
      <c r="AS127" s="10">
        <v>73</v>
      </c>
      <c r="AT127" s="29">
        <v>17.36</v>
      </c>
      <c r="AU127" s="29">
        <v>17.45</v>
      </c>
      <c r="AV127" s="29">
        <v>1.38</v>
      </c>
      <c r="AW127" s="29">
        <v>1.1399999999999999</v>
      </c>
      <c r="AX127" s="29">
        <v>18.899999999999999</v>
      </c>
      <c r="AY127" s="30">
        <v>0.92</v>
      </c>
      <c r="AZ127" s="30">
        <v>0.82608695652173914</v>
      </c>
      <c r="BA127" s="30">
        <v>0.92685714285714282</v>
      </c>
      <c r="BB127" s="30">
        <v>13.291937391304346</v>
      </c>
      <c r="BC127" s="31">
        <v>7384.409661835748</v>
      </c>
      <c r="BD127" s="108">
        <f t="shared" si="49"/>
        <v>7.3844096618357478</v>
      </c>
      <c r="BE127" s="69">
        <v>1.902963671128107</v>
      </c>
      <c r="BF127" s="69">
        <v>0.14990439770554495</v>
      </c>
      <c r="BG127" s="69">
        <v>1.1954328388766449</v>
      </c>
      <c r="BH127" s="69">
        <v>0.18434323506184219</v>
      </c>
      <c r="BI127" s="69">
        <v>0.93996841174380263</v>
      </c>
      <c r="BJ127" s="69">
        <v>26.916622552630574</v>
      </c>
      <c r="BK127" s="68">
        <v>0.39070543374642519</v>
      </c>
      <c r="BL127" s="68">
        <v>1.8107721639656817E-2</v>
      </c>
      <c r="BM127" s="69">
        <v>1.5420325965348767</v>
      </c>
      <c r="BN127" s="68">
        <v>1.1553488372093024</v>
      </c>
      <c r="BO127" s="68">
        <v>0.22669767441860464</v>
      </c>
      <c r="BP127" s="69">
        <v>0.61980060053603891</v>
      </c>
      <c r="BQ127" s="68"/>
      <c r="BR127" s="68"/>
      <c r="BS127" s="69"/>
    </row>
    <row r="128" spans="1:71" s="12" customFormat="1" ht="15.75">
      <c r="A128" s="12" t="s">
        <v>213</v>
      </c>
      <c r="B128" s="12" t="s">
        <v>13</v>
      </c>
      <c r="C128" s="28" t="s">
        <v>128</v>
      </c>
      <c r="D128" s="28" t="s">
        <v>133</v>
      </c>
      <c r="E128" s="28" t="s">
        <v>83</v>
      </c>
      <c r="F128" s="3">
        <v>7.7232399999999997</v>
      </c>
      <c r="G128" s="3">
        <v>36.95476</v>
      </c>
      <c r="H128" s="3">
        <v>1795</v>
      </c>
      <c r="I128" s="26"/>
      <c r="J128" s="2" t="s">
        <v>580</v>
      </c>
      <c r="K128" s="26"/>
      <c r="L128" s="3">
        <v>2015</v>
      </c>
      <c r="M128" s="3">
        <v>1</v>
      </c>
      <c r="N128" s="62">
        <v>5.0999999999999996</v>
      </c>
      <c r="O128" s="59">
        <v>2.1476615948803488</v>
      </c>
      <c r="P128" s="59">
        <v>0.25514072558983314</v>
      </c>
      <c r="Q128" s="59">
        <v>5.1479400000000002</v>
      </c>
      <c r="R128" s="63">
        <v>14.400000000000006</v>
      </c>
      <c r="S128" s="63">
        <v>25.199999999999989</v>
      </c>
      <c r="T128" s="63">
        <v>60.400000000000006</v>
      </c>
      <c r="U128" s="59">
        <v>5.2152662325752424</v>
      </c>
      <c r="V128" s="59">
        <v>2.1741738633510566</v>
      </c>
      <c r="W128" s="59">
        <v>0.93512347205761026</v>
      </c>
      <c r="X128" s="59">
        <v>8.5512193774896744E-2</v>
      </c>
      <c r="Y128" s="59">
        <v>1.0854999999999999</v>
      </c>
      <c r="Z128" s="64">
        <f t="shared" si="86"/>
        <v>9.4955757617588041</v>
      </c>
      <c r="AA128" s="63">
        <v>7.9662255819953751</v>
      </c>
      <c r="AB128" s="59">
        <v>7.3105853391684894</v>
      </c>
      <c r="AC128" s="59">
        <v>196.06700616276291</v>
      </c>
      <c r="AD128" s="59">
        <v>132.3271738965397</v>
      </c>
      <c r="AE128" s="65">
        <f t="shared" si="87"/>
        <v>364.69815410246798</v>
      </c>
      <c r="AF128" s="65">
        <f t="shared" si="88"/>
        <v>2086.1064930300968</v>
      </c>
      <c r="AG128" s="65">
        <f t="shared" si="89"/>
        <v>521.80172720425355</v>
      </c>
      <c r="AH128" s="10" t="s">
        <v>6</v>
      </c>
      <c r="AI128" s="10"/>
      <c r="AJ128" s="10" t="s">
        <v>316</v>
      </c>
      <c r="AK128" s="10" t="s">
        <v>332</v>
      </c>
      <c r="AL128" s="10">
        <v>160</v>
      </c>
      <c r="AM128" s="79"/>
      <c r="AN128" s="79"/>
      <c r="AO128" s="79"/>
      <c r="AP128" s="79"/>
      <c r="AQ128" s="79"/>
      <c r="AR128" s="10">
        <v>71</v>
      </c>
      <c r="AS128" s="10">
        <v>75</v>
      </c>
      <c r="AT128" s="29">
        <v>17.2</v>
      </c>
      <c r="AU128" s="29">
        <v>17.02</v>
      </c>
      <c r="AV128" s="29">
        <v>1.52</v>
      </c>
      <c r="AW128" s="29">
        <v>1.22</v>
      </c>
      <c r="AX128" s="29">
        <v>17.7</v>
      </c>
      <c r="AY128" s="30">
        <v>1.02</v>
      </c>
      <c r="AZ128" s="30">
        <v>0.80263157894736836</v>
      </c>
      <c r="BA128" s="30">
        <v>0.9405714285714285</v>
      </c>
      <c r="BB128" s="30">
        <v>12.984836090225562</v>
      </c>
      <c r="BC128" s="31">
        <v>7213.7978279030904</v>
      </c>
      <c r="BD128" s="108">
        <f t="shared" si="49"/>
        <v>7.2137978279030905</v>
      </c>
      <c r="BE128" s="69">
        <v>1.8043680297397771</v>
      </c>
      <c r="BF128" s="69">
        <v>0.14577137546468402</v>
      </c>
      <c r="BG128" s="69">
        <v>1.1097866283599116</v>
      </c>
      <c r="BH128" s="69">
        <v>0.17148968957268851</v>
      </c>
      <c r="BI128" s="69">
        <v>0.7667328791075978</v>
      </c>
      <c r="BJ128" s="69">
        <v>27.8893262037606</v>
      </c>
      <c r="BK128" s="68">
        <v>0.38276810265811184</v>
      </c>
      <c r="BL128" s="68">
        <v>1.6769019248395967E-2</v>
      </c>
      <c r="BM128" s="69">
        <v>1.8628325093215716</v>
      </c>
      <c r="BN128" s="68">
        <v>1.1406101048617732</v>
      </c>
      <c r="BO128" s="68">
        <v>0.21244041944709247</v>
      </c>
      <c r="BP128" s="69">
        <v>0.63034763660277604</v>
      </c>
      <c r="BQ128" s="68"/>
      <c r="BR128" s="68"/>
      <c r="BS128" s="69"/>
    </row>
    <row r="129" spans="1:71" s="12" customFormat="1" ht="15.75">
      <c r="A129" s="12" t="s">
        <v>213</v>
      </c>
      <c r="B129" s="12" t="s">
        <v>13</v>
      </c>
      <c r="C129" s="28" t="s">
        <v>128</v>
      </c>
      <c r="D129" s="28" t="s">
        <v>133</v>
      </c>
      <c r="E129" s="28" t="s">
        <v>84</v>
      </c>
      <c r="F129" s="3">
        <v>7.7294400000000003</v>
      </c>
      <c r="G129" s="3">
        <v>36.948749999999997</v>
      </c>
      <c r="H129" s="3">
        <v>1793</v>
      </c>
      <c r="I129" s="26">
        <v>22</v>
      </c>
      <c r="J129" s="2" t="s">
        <v>581</v>
      </c>
      <c r="K129" s="26"/>
      <c r="L129" s="3">
        <v>2015</v>
      </c>
      <c r="M129" s="3">
        <v>1</v>
      </c>
      <c r="N129" s="62">
        <v>4.5999999999999996</v>
      </c>
      <c r="O129" s="59">
        <v>2.1665106770127069</v>
      </c>
      <c r="P129" s="59">
        <v>0.30158726895376642</v>
      </c>
      <c r="Q129" s="59">
        <v>7.1957400000000007</v>
      </c>
      <c r="R129" s="63">
        <v>14.400000000000006</v>
      </c>
      <c r="S129" s="63">
        <v>25.199999999999989</v>
      </c>
      <c r="T129" s="63">
        <v>60.400000000000006</v>
      </c>
      <c r="U129" s="59">
        <v>3.5409851442775571</v>
      </c>
      <c r="V129" s="59">
        <v>1.3339161048712913</v>
      </c>
      <c r="W129" s="59">
        <v>0.7662347726974601</v>
      </c>
      <c r="X129" s="59">
        <v>6.4106516562769417E-2</v>
      </c>
      <c r="Y129" s="59">
        <v>3.0059999999999998</v>
      </c>
      <c r="Z129" s="64">
        <f t="shared" si="5"/>
        <v>8.7112425384090777</v>
      </c>
      <c r="AA129" s="63">
        <v>8.9680849012094761</v>
      </c>
      <c r="AB129" s="59">
        <v>7.3105853391684894</v>
      </c>
      <c r="AC129" s="59">
        <v>231.28664083983213</v>
      </c>
      <c r="AD129" s="59">
        <v>144.92542374597005</v>
      </c>
      <c r="AE129" s="65">
        <f t="shared" si="6"/>
        <v>298.83156135200943</v>
      </c>
      <c r="AF129" s="65">
        <f t="shared" si="7"/>
        <v>1416.3940577110229</v>
      </c>
      <c r="AG129" s="65">
        <f t="shared" si="8"/>
        <v>320.1398651691099</v>
      </c>
      <c r="AH129" s="10" t="s">
        <v>1</v>
      </c>
      <c r="AI129" s="10"/>
      <c r="AJ129" s="10" t="s">
        <v>316</v>
      </c>
      <c r="AK129" s="10" t="s">
        <v>332</v>
      </c>
      <c r="AL129" s="10">
        <v>160</v>
      </c>
      <c r="AM129" s="79"/>
      <c r="AN129" s="79"/>
      <c r="AO129" s="79"/>
      <c r="AP129" s="79"/>
      <c r="AQ129" s="79"/>
      <c r="AR129" s="10">
        <v>95</v>
      </c>
      <c r="AS129" s="10">
        <v>90</v>
      </c>
      <c r="AT129" s="29">
        <v>13.1</v>
      </c>
      <c r="AU129" s="29">
        <v>18.34</v>
      </c>
      <c r="AV129" s="29">
        <v>0.88</v>
      </c>
      <c r="AW129" s="29">
        <v>0.72</v>
      </c>
      <c r="AX129" s="29">
        <v>19.2</v>
      </c>
      <c r="AY129" s="30">
        <v>0.62</v>
      </c>
      <c r="AZ129" s="30">
        <v>0.81818181818181812</v>
      </c>
      <c r="BA129" s="30">
        <v>0.92342857142857138</v>
      </c>
      <c r="BB129" s="30">
        <v>9.8974753246753231</v>
      </c>
      <c r="BC129" s="31">
        <v>5498.5974025974019</v>
      </c>
      <c r="BD129" s="108">
        <f t="shared" si="49"/>
        <v>5.4985974025974018</v>
      </c>
      <c r="BE129" s="69">
        <v>1.2324478178368123</v>
      </c>
      <c r="BF129" s="69">
        <v>0.11850094876660343</v>
      </c>
      <c r="BG129" s="69">
        <v>0.66206528395142661</v>
      </c>
      <c r="BH129" s="69">
        <v>0.17615914277683448</v>
      </c>
      <c r="BI129" s="69">
        <v>0.84657816940040531</v>
      </c>
      <c r="BJ129" s="69">
        <v>23.04775997365137</v>
      </c>
      <c r="BK129" s="68">
        <v>0.37882298424467109</v>
      </c>
      <c r="BL129" s="68">
        <v>2.3670064874884156E-2</v>
      </c>
      <c r="BM129" s="69">
        <v>1.0001712014935473</v>
      </c>
      <c r="BN129" s="68">
        <v>1.0104364326375714</v>
      </c>
      <c r="BO129" s="68">
        <v>0.19606261859582547</v>
      </c>
      <c r="BP129" s="69">
        <v>0.56462216938609755</v>
      </c>
      <c r="BQ129" s="68"/>
      <c r="BR129" s="68"/>
      <c r="BS129" s="69"/>
    </row>
    <row r="130" spans="1:71" s="12" customFormat="1" ht="15.75">
      <c r="A130" s="12" t="s">
        <v>213</v>
      </c>
      <c r="B130" s="12" t="s">
        <v>13</v>
      </c>
      <c r="C130" s="28" t="s">
        <v>128</v>
      </c>
      <c r="D130" s="28" t="s">
        <v>133</v>
      </c>
      <c r="E130" s="28" t="s">
        <v>84</v>
      </c>
      <c r="F130" s="3">
        <v>7.7294400000000003</v>
      </c>
      <c r="G130" s="3">
        <v>36.948749999999997</v>
      </c>
      <c r="H130" s="3">
        <v>1793</v>
      </c>
      <c r="I130" s="26"/>
      <c r="J130" s="2" t="s">
        <v>582</v>
      </c>
      <c r="K130" s="26"/>
      <c r="L130" s="3">
        <v>2015</v>
      </c>
      <c r="M130" s="3">
        <v>1</v>
      </c>
      <c r="N130" s="62">
        <v>4.5999999999999996</v>
      </c>
      <c r="O130" s="59">
        <v>2.1665106770127069</v>
      </c>
      <c r="P130" s="59">
        <v>0.30158726895376642</v>
      </c>
      <c r="Q130" s="59">
        <v>7.1957400000000007</v>
      </c>
      <c r="R130" s="63">
        <v>14.400000000000006</v>
      </c>
      <c r="S130" s="63">
        <v>25.199999999999989</v>
      </c>
      <c r="T130" s="63">
        <v>60.400000000000006</v>
      </c>
      <c r="U130" s="59">
        <v>3.5409851442775571</v>
      </c>
      <c r="V130" s="59">
        <v>1.3339161048712913</v>
      </c>
      <c r="W130" s="59">
        <v>0.7662347726974601</v>
      </c>
      <c r="X130" s="59">
        <v>6.4106516562769417E-2</v>
      </c>
      <c r="Y130" s="59">
        <v>3.0059999999999998</v>
      </c>
      <c r="Z130" s="64">
        <f t="shared" ref="Z130:Z134" si="90">(U130+V130+W130+X130+Y130)</f>
        <v>8.7112425384090777</v>
      </c>
      <c r="AA130" s="63">
        <v>8.9680849012094761</v>
      </c>
      <c r="AB130" s="59">
        <v>7.3105853391684894</v>
      </c>
      <c r="AC130" s="59">
        <v>231.28664083983213</v>
      </c>
      <c r="AD130" s="59">
        <v>144.92542374597005</v>
      </c>
      <c r="AE130" s="65">
        <f t="shared" ref="AE130:AE134" si="91">W130*390</f>
        <v>298.83156135200943</v>
      </c>
      <c r="AF130" s="65">
        <f t="shared" ref="AF130:AF134" si="92">U130*400</f>
        <v>1416.3940577110229</v>
      </c>
      <c r="AG130" s="65">
        <f t="shared" ref="AG130:AG134" si="93">V130*240</f>
        <v>320.1398651691099</v>
      </c>
      <c r="AH130" s="10" t="s">
        <v>2</v>
      </c>
      <c r="AI130" s="10"/>
      <c r="AJ130" s="10" t="s">
        <v>316</v>
      </c>
      <c r="AK130" s="10" t="s">
        <v>332</v>
      </c>
      <c r="AL130" s="10">
        <v>160</v>
      </c>
      <c r="AM130" s="79"/>
      <c r="AN130" s="79"/>
      <c r="AO130" s="79"/>
      <c r="AP130" s="79"/>
      <c r="AQ130" s="79"/>
      <c r="AR130" s="10">
        <v>88</v>
      </c>
      <c r="AS130" s="10">
        <v>87</v>
      </c>
      <c r="AT130" s="29">
        <v>12.36</v>
      </c>
      <c r="AU130" s="29">
        <v>14.64</v>
      </c>
      <c r="AV130" s="29">
        <v>0.9</v>
      </c>
      <c r="AW130" s="29">
        <v>0.72</v>
      </c>
      <c r="AX130" s="29">
        <v>20.8</v>
      </c>
      <c r="AY130" s="30">
        <v>0.5</v>
      </c>
      <c r="AZ130" s="30">
        <v>0.79999999999999993</v>
      </c>
      <c r="BA130" s="30">
        <v>0.90514285714285714</v>
      </c>
      <c r="BB130" s="30">
        <v>8.9500525714285715</v>
      </c>
      <c r="BC130" s="31">
        <v>4972.2514285714287</v>
      </c>
      <c r="BD130" s="108">
        <f t="shared" si="49"/>
        <v>4.972251428571429</v>
      </c>
      <c r="BE130" s="69">
        <v>1.2144259077526989</v>
      </c>
      <c r="BF130" s="69">
        <v>0.1161432777232581</v>
      </c>
      <c r="BG130" s="69">
        <v>0.7556185071772672</v>
      </c>
      <c r="BH130" s="69">
        <v>0.17459552843371046</v>
      </c>
      <c r="BI130" s="69">
        <v>0.7959874440292718</v>
      </c>
      <c r="BJ130" s="69">
        <v>17.001955589242339</v>
      </c>
      <c r="BK130" s="68">
        <v>0.37784313725490204</v>
      </c>
      <c r="BL130" s="68">
        <v>1.969117647058824E-2</v>
      </c>
      <c r="BM130" s="69">
        <v>1.1995656895993982</v>
      </c>
      <c r="BN130" s="68">
        <v>0.99716981132075477</v>
      </c>
      <c r="BO130" s="68">
        <v>0.23150943396226417</v>
      </c>
      <c r="BP130" s="69">
        <v>0.68958399716423202</v>
      </c>
      <c r="BQ130" s="68"/>
      <c r="BR130" s="68"/>
      <c r="BS130" s="69"/>
    </row>
    <row r="131" spans="1:71" s="12" customFormat="1" ht="15.75">
      <c r="A131" s="12" t="s">
        <v>213</v>
      </c>
      <c r="B131" s="12" t="s">
        <v>13</v>
      </c>
      <c r="C131" s="28" t="s">
        <v>128</v>
      </c>
      <c r="D131" s="28" t="s">
        <v>133</v>
      </c>
      <c r="E131" s="28" t="s">
        <v>84</v>
      </c>
      <c r="F131" s="3">
        <v>7.7294400000000003</v>
      </c>
      <c r="G131" s="3">
        <v>36.948749999999997</v>
      </c>
      <c r="H131" s="3">
        <v>1793</v>
      </c>
      <c r="I131" s="26"/>
      <c r="J131" s="2" t="s">
        <v>583</v>
      </c>
      <c r="K131" s="26"/>
      <c r="L131" s="3">
        <v>2015</v>
      </c>
      <c r="M131" s="3">
        <v>1</v>
      </c>
      <c r="N131" s="62">
        <v>4.5999999999999996</v>
      </c>
      <c r="O131" s="59">
        <v>2.1665106770127069</v>
      </c>
      <c r="P131" s="59">
        <v>0.30158726895376642</v>
      </c>
      <c r="Q131" s="59">
        <v>7.1957400000000007</v>
      </c>
      <c r="R131" s="63">
        <v>14.400000000000006</v>
      </c>
      <c r="S131" s="63">
        <v>25.199999999999989</v>
      </c>
      <c r="T131" s="63">
        <v>60.400000000000006</v>
      </c>
      <c r="U131" s="59">
        <v>3.5409851442775571</v>
      </c>
      <c r="V131" s="59">
        <v>1.3339161048712913</v>
      </c>
      <c r="W131" s="59">
        <v>0.7662347726974601</v>
      </c>
      <c r="X131" s="59">
        <v>6.4106516562769417E-2</v>
      </c>
      <c r="Y131" s="59">
        <v>3.0059999999999998</v>
      </c>
      <c r="Z131" s="64">
        <f t="shared" si="90"/>
        <v>8.7112425384090777</v>
      </c>
      <c r="AA131" s="63">
        <v>8.9680849012094761</v>
      </c>
      <c r="AB131" s="59">
        <v>7.3105853391684894</v>
      </c>
      <c r="AC131" s="59">
        <v>231.28664083983213</v>
      </c>
      <c r="AD131" s="59">
        <v>144.92542374597005</v>
      </c>
      <c r="AE131" s="65">
        <f t="shared" si="91"/>
        <v>298.83156135200943</v>
      </c>
      <c r="AF131" s="65">
        <f t="shared" si="92"/>
        <v>1416.3940577110229</v>
      </c>
      <c r="AG131" s="65">
        <f t="shared" si="93"/>
        <v>320.1398651691099</v>
      </c>
      <c r="AH131" s="10" t="s">
        <v>3</v>
      </c>
      <c r="AI131" s="10"/>
      <c r="AJ131" s="10" t="s">
        <v>316</v>
      </c>
      <c r="AK131" s="10" t="s">
        <v>332</v>
      </c>
      <c r="AL131" s="10">
        <v>160</v>
      </c>
      <c r="AM131" s="79"/>
      <c r="AN131" s="79"/>
      <c r="AO131" s="79"/>
      <c r="AP131" s="79"/>
      <c r="AQ131" s="79"/>
      <c r="AR131" s="10">
        <v>83</v>
      </c>
      <c r="AS131" s="10">
        <v>86</v>
      </c>
      <c r="AT131" s="29">
        <v>19.16</v>
      </c>
      <c r="AU131" s="29">
        <v>19.100000000000001</v>
      </c>
      <c r="AV131" s="29">
        <v>1.2</v>
      </c>
      <c r="AW131" s="29">
        <v>0.96</v>
      </c>
      <c r="AX131" s="29">
        <v>19</v>
      </c>
      <c r="AY131" s="30">
        <v>0.92</v>
      </c>
      <c r="AZ131" s="30">
        <v>0.8</v>
      </c>
      <c r="BA131" s="30">
        <v>0.92571428571428571</v>
      </c>
      <c r="BB131" s="30">
        <v>14.189348571428571</v>
      </c>
      <c r="BC131" s="31">
        <v>7882.971428571429</v>
      </c>
      <c r="BD131" s="108">
        <f t="shared" si="49"/>
        <v>7.8829714285714294</v>
      </c>
      <c r="BE131" s="69">
        <v>2.1951219512195124</v>
      </c>
      <c r="BF131" s="69">
        <v>0.17434333958724205</v>
      </c>
      <c r="BG131" s="69">
        <v>0.87887738116280389</v>
      </c>
      <c r="BH131" s="69">
        <v>0.16380547164002446</v>
      </c>
      <c r="BI131" s="69">
        <v>0.96436052642830139</v>
      </c>
      <c r="BJ131" s="69">
        <v>21.796154665655031</v>
      </c>
      <c r="BK131" s="68">
        <v>0.40994263862332697</v>
      </c>
      <c r="BL131" s="68">
        <v>1.9435946462715105E-2</v>
      </c>
      <c r="BM131" s="69">
        <v>1.3650052888285695</v>
      </c>
      <c r="BN131" s="68">
        <v>1.2046123650637881</v>
      </c>
      <c r="BO131" s="68">
        <v>0.20961727183513251</v>
      </c>
      <c r="BP131" s="69">
        <v>0.58512777194904642</v>
      </c>
      <c r="BQ131" s="68"/>
      <c r="BR131" s="68"/>
      <c r="BS131" s="69"/>
    </row>
    <row r="132" spans="1:71" s="12" customFormat="1" ht="15.75">
      <c r="A132" s="12" t="s">
        <v>213</v>
      </c>
      <c r="B132" s="12" t="s">
        <v>13</v>
      </c>
      <c r="C132" s="28" t="s">
        <v>128</v>
      </c>
      <c r="D132" s="28" t="s">
        <v>133</v>
      </c>
      <c r="E132" s="28" t="s">
        <v>84</v>
      </c>
      <c r="F132" s="3">
        <v>7.7294400000000003</v>
      </c>
      <c r="G132" s="3">
        <v>36.948749999999997</v>
      </c>
      <c r="H132" s="3">
        <v>1793</v>
      </c>
      <c r="I132" s="26"/>
      <c r="J132" s="2" t="s">
        <v>584</v>
      </c>
      <c r="K132" s="26"/>
      <c r="L132" s="3">
        <v>2015</v>
      </c>
      <c r="M132" s="3">
        <v>1</v>
      </c>
      <c r="N132" s="62">
        <v>4.5999999999999996</v>
      </c>
      <c r="O132" s="59">
        <v>2.1665106770127069</v>
      </c>
      <c r="P132" s="59">
        <v>0.30158726895376642</v>
      </c>
      <c r="Q132" s="59">
        <v>7.1957400000000007</v>
      </c>
      <c r="R132" s="63">
        <v>14.400000000000006</v>
      </c>
      <c r="S132" s="63">
        <v>25.199999999999989</v>
      </c>
      <c r="T132" s="63">
        <v>60.400000000000006</v>
      </c>
      <c r="U132" s="59">
        <v>3.5409851442775571</v>
      </c>
      <c r="V132" s="59">
        <v>1.3339161048712913</v>
      </c>
      <c r="W132" s="59">
        <v>0.7662347726974601</v>
      </c>
      <c r="X132" s="59">
        <v>6.4106516562769417E-2</v>
      </c>
      <c r="Y132" s="59">
        <v>3.0059999999999998</v>
      </c>
      <c r="Z132" s="64">
        <f t="shared" si="90"/>
        <v>8.7112425384090777</v>
      </c>
      <c r="AA132" s="63">
        <v>8.9680849012094761</v>
      </c>
      <c r="AB132" s="59">
        <v>7.3105853391684894</v>
      </c>
      <c r="AC132" s="59">
        <v>231.28664083983213</v>
      </c>
      <c r="AD132" s="59">
        <v>144.92542374597005</v>
      </c>
      <c r="AE132" s="65">
        <f t="shared" si="91"/>
        <v>298.83156135200943</v>
      </c>
      <c r="AF132" s="65">
        <f t="shared" si="92"/>
        <v>1416.3940577110229</v>
      </c>
      <c r="AG132" s="65">
        <f t="shared" si="93"/>
        <v>320.1398651691099</v>
      </c>
      <c r="AH132" s="10" t="s">
        <v>4</v>
      </c>
      <c r="AI132" s="10"/>
      <c r="AJ132" s="10" t="s">
        <v>316</v>
      </c>
      <c r="AK132" s="10" t="s">
        <v>332</v>
      </c>
      <c r="AL132" s="10">
        <v>160</v>
      </c>
      <c r="AM132" s="79"/>
      <c r="AN132" s="79"/>
      <c r="AO132" s="79"/>
      <c r="AP132" s="79"/>
      <c r="AQ132" s="79"/>
      <c r="AR132" s="10">
        <v>76</v>
      </c>
      <c r="AS132" s="10">
        <v>75</v>
      </c>
      <c r="AT132" s="29">
        <v>18.86</v>
      </c>
      <c r="AU132" s="29">
        <v>20.72</v>
      </c>
      <c r="AV132" s="29">
        <v>1.1200000000000001</v>
      </c>
      <c r="AW132" s="29">
        <v>0.92</v>
      </c>
      <c r="AX132" s="29">
        <v>17.600000000000001</v>
      </c>
      <c r="AY132" s="30">
        <v>0.72</v>
      </c>
      <c r="AZ132" s="30">
        <v>0.8214285714285714</v>
      </c>
      <c r="BA132" s="30">
        <v>0.94171428571428573</v>
      </c>
      <c r="BB132" s="30">
        <v>14.589172244897959</v>
      </c>
      <c r="BC132" s="31">
        <v>8105.0956916099776</v>
      </c>
      <c r="BD132" s="108">
        <f t="shared" ref="BD132:BD195" si="94">BC132/1000</f>
        <v>8.1050956916099768</v>
      </c>
      <c r="BE132" s="69">
        <v>1.9186691312384474</v>
      </c>
      <c r="BF132" s="69">
        <v>0.15827171903881701</v>
      </c>
      <c r="BG132" s="69">
        <v>0.78092542735870185</v>
      </c>
      <c r="BH132" s="69">
        <v>0.1795109366670172</v>
      </c>
      <c r="BI132" s="69">
        <v>0.79173702563882431</v>
      </c>
      <c r="BJ132" s="69">
        <v>18.456533195302448</v>
      </c>
      <c r="BK132" s="68">
        <v>0.4087980769230769</v>
      </c>
      <c r="BL132" s="68">
        <v>1.96875E-2</v>
      </c>
      <c r="BM132" s="69">
        <v>1.1112683947258335</v>
      </c>
      <c r="BN132" s="68">
        <v>1.0323475046210722</v>
      </c>
      <c r="BO132" s="68">
        <v>0.32467652495378929</v>
      </c>
      <c r="BP132" s="69">
        <v>0.74455413654791425</v>
      </c>
      <c r="BQ132" s="68"/>
      <c r="BR132" s="68"/>
      <c r="BS132" s="69"/>
    </row>
    <row r="133" spans="1:71" s="12" customFormat="1" ht="15.75">
      <c r="A133" s="12" t="s">
        <v>213</v>
      </c>
      <c r="B133" s="12" t="s">
        <v>13</v>
      </c>
      <c r="C133" s="28" t="s">
        <v>128</v>
      </c>
      <c r="D133" s="28" t="s">
        <v>133</v>
      </c>
      <c r="E133" s="28" t="s">
        <v>84</v>
      </c>
      <c r="F133" s="3">
        <v>7.7294400000000003</v>
      </c>
      <c r="G133" s="3">
        <v>36.948749999999997</v>
      </c>
      <c r="H133" s="3">
        <v>1793</v>
      </c>
      <c r="I133" s="26"/>
      <c r="J133" s="2" t="s">
        <v>585</v>
      </c>
      <c r="K133" s="26"/>
      <c r="L133" s="3">
        <v>2015</v>
      </c>
      <c r="M133" s="3">
        <v>1</v>
      </c>
      <c r="N133" s="62">
        <v>4.5999999999999996</v>
      </c>
      <c r="O133" s="59">
        <v>2.1665106770127069</v>
      </c>
      <c r="P133" s="59">
        <v>0.30158726895376642</v>
      </c>
      <c r="Q133" s="59">
        <v>7.1957400000000007</v>
      </c>
      <c r="R133" s="63">
        <v>14.400000000000006</v>
      </c>
      <c r="S133" s="63">
        <v>25.199999999999989</v>
      </c>
      <c r="T133" s="63">
        <v>60.400000000000006</v>
      </c>
      <c r="U133" s="59">
        <v>3.5409851442775571</v>
      </c>
      <c r="V133" s="59">
        <v>1.3339161048712913</v>
      </c>
      <c r="W133" s="59">
        <v>0.7662347726974601</v>
      </c>
      <c r="X133" s="59">
        <v>6.4106516562769417E-2</v>
      </c>
      <c r="Y133" s="59">
        <v>3.0059999999999998</v>
      </c>
      <c r="Z133" s="64">
        <f t="shared" si="90"/>
        <v>8.7112425384090777</v>
      </c>
      <c r="AA133" s="63">
        <v>8.9680849012094761</v>
      </c>
      <c r="AB133" s="59">
        <v>7.3105853391684894</v>
      </c>
      <c r="AC133" s="59">
        <v>231.28664083983213</v>
      </c>
      <c r="AD133" s="59">
        <v>144.92542374597005</v>
      </c>
      <c r="AE133" s="65">
        <f t="shared" si="91"/>
        <v>298.83156135200943</v>
      </c>
      <c r="AF133" s="65">
        <f t="shared" si="92"/>
        <v>1416.3940577110229</v>
      </c>
      <c r="AG133" s="65">
        <f t="shared" si="93"/>
        <v>320.1398651691099</v>
      </c>
      <c r="AH133" s="10" t="s">
        <v>5</v>
      </c>
      <c r="AI133" s="10"/>
      <c r="AJ133" s="10" t="s">
        <v>316</v>
      </c>
      <c r="AK133" s="10" t="s">
        <v>332</v>
      </c>
      <c r="AL133" s="10">
        <v>160</v>
      </c>
      <c r="AM133" s="79"/>
      <c r="AN133" s="79"/>
      <c r="AO133" s="79"/>
      <c r="AP133" s="79"/>
      <c r="AQ133" s="79"/>
      <c r="AR133" s="10">
        <v>87</v>
      </c>
      <c r="AS133" s="10">
        <v>89</v>
      </c>
      <c r="AT133" s="29">
        <v>20.440000000000001</v>
      </c>
      <c r="AU133" s="29">
        <v>24.28</v>
      </c>
      <c r="AV133" s="29">
        <v>1.1200000000000001</v>
      </c>
      <c r="AW133" s="29">
        <v>0.94</v>
      </c>
      <c r="AX133" s="29">
        <v>17.399999999999999</v>
      </c>
      <c r="AY133" s="30">
        <v>0.72</v>
      </c>
      <c r="AZ133" s="30">
        <v>0.83928571428571419</v>
      </c>
      <c r="BA133" s="30">
        <v>0.94399999999999995</v>
      </c>
      <c r="BB133" s="30">
        <v>16.194319999999998</v>
      </c>
      <c r="BC133" s="31">
        <v>8996.8444444444431</v>
      </c>
      <c r="BD133" s="108">
        <f t="shared" si="94"/>
        <v>8.9968444444444433</v>
      </c>
      <c r="BE133" s="69">
        <v>1.7938388625592419</v>
      </c>
      <c r="BF133" s="69">
        <v>0.15478672985781991</v>
      </c>
      <c r="BG133" s="69">
        <v>0.90640241413111178</v>
      </c>
      <c r="BH133" s="69">
        <v>0.17814330550154905</v>
      </c>
      <c r="BI133" s="69">
        <v>0.84174049296276354</v>
      </c>
      <c r="BJ133" s="69">
        <v>13.947850222385835</v>
      </c>
      <c r="BK133" s="68">
        <v>0.36515151515151523</v>
      </c>
      <c r="BL133" s="68">
        <v>2.6276400367309462E-2</v>
      </c>
      <c r="BM133" s="69">
        <v>1.3550429217520155</v>
      </c>
      <c r="BN133" s="68">
        <v>1.1594059405940593</v>
      </c>
      <c r="BO133" s="68">
        <v>0.19024752475247528</v>
      </c>
      <c r="BP133" s="69">
        <v>0.60653792298642939</v>
      </c>
      <c r="BQ133" s="68"/>
      <c r="BR133" s="68"/>
      <c r="BS133" s="69"/>
    </row>
    <row r="134" spans="1:71" s="12" customFormat="1" ht="15.75">
      <c r="A134" s="12" t="s">
        <v>213</v>
      </c>
      <c r="B134" s="12" t="s">
        <v>13</v>
      </c>
      <c r="C134" s="28" t="s">
        <v>128</v>
      </c>
      <c r="D134" s="28" t="s">
        <v>133</v>
      </c>
      <c r="E134" s="28" t="s">
        <v>84</v>
      </c>
      <c r="F134" s="3">
        <v>7.7294400000000003</v>
      </c>
      <c r="G134" s="3">
        <v>36.948749999999997</v>
      </c>
      <c r="H134" s="3">
        <v>1793</v>
      </c>
      <c r="I134" s="26"/>
      <c r="J134" s="2" t="s">
        <v>586</v>
      </c>
      <c r="K134" s="26"/>
      <c r="L134" s="3">
        <v>2015</v>
      </c>
      <c r="M134" s="3">
        <v>1</v>
      </c>
      <c r="N134" s="62">
        <v>4.5999999999999996</v>
      </c>
      <c r="O134" s="59">
        <v>2.1665106770127069</v>
      </c>
      <c r="P134" s="59">
        <v>0.30158726895376642</v>
      </c>
      <c r="Q134" s="59">
        <v>7.1957400000000007</v>
      </c>
      <c r="R134" s="63">
        <v>14.400000000000006</v>
      </c>
      <c r="S134" s="63">
        <v>25.199999999999989</v>
      </c>
      <c r="T134" s="63">
        <v>60.400000000000006</v>
      </c>
      <c r="U134" s="59">
        <v>3.5409851442775571</v>
      </c>
      <c r="V134" s="59">
        <v>1.3339161048712913</v>
      </c>
      <c r="W134" s="59">
        <v>0.7662347726974601</v>
      </c>
      <c r="X134" s="59">
        <v>6.4106516562769417E-2</v>
      </c>
      <c r="Y134" s="59">
        <v>3.0059999999999998</v>
      </c>
      <c r="Z134" s="64">
        <f t="shared" si="90"/>
        <v>8.7112425384090777</v>
      </c>
      <c r="AA134" s="63">
        <v>8.9680849012094761</v>
      </c>
      <c r="AB134" s="59">
        <v>7.3105853391684894</v>
      </c>
      <c r="AC134" s="59">
        <v>231.28664083983213</v>
      </c>
      <c r="AD134" s="59">
        <v>144.92542374597005</v>
      </c>
      <c r="AE134" s="65">
        <f t="shared" si="91"/>
        <v>298.83156135200943</v>
      </c>
      <c r="AF134" s="65">
        <f t="shared" si="92"/>
        <v>1416.3940577110229</v>
      </c>
      <c r="AG134" s="65">
        <f t="shared" si="93"/>
        <v>320.1398651691099</v>
      </c>
      <c r="AH134" s="10" t="s">
        <v>6</v>
      </c>
      <c r="AI134" s="10"/>
      <c r="AJ134" s="10" t="s">
        <v>316</v>
      </c>
      <c r="AK134" s="10" t="s">
        <v>332</v>
      </c>
      <c r="AL134" s="10">
        <v>160</v>
      </c>
      <c r="AM134" s="79"/>
      <c r="AN134" s="79"/>
      <c r="AO134" s="79"/>
      <c r="AP134" s="79"/>
      <c r="AQ134" s="79"/>
      <c r="AR134" s="10">
        <v>58</v>
      </c>
      <c r="AS134" s="10">
        <v>64</v>
      </c>
      <c r="AT134" s="29">
        <v>16.04</v>
      </c>
      <c r="AU134" s="29">
        <v>14.62</v>
      </c>
      <c r="AV134" s="29">
        <v>1.04</v>
      </c>
      <c r="AW134" s="29">
        <v>0.82</v>
      </c>
      <c r="AX134" s="29">
        <v>18.399999999999999</v>
      </c>
      <c r="AY134" s="30">
        <v>0.88</v>
      </c>
      <c r="AZ134" s="30">
        <v>0.78846153846153844</v>
      </c>
      <c r="BA134" s="30">
        <v>0.9325714285714285</v>
      </c>
      <c r="BB134" s="30">
        <v>11.794159120879119</v>
      </c>
      <c r="BC134" s="31">
        <v>6552.3106227106218</v>
      </c>
      <c r="BD134" s="108">
        <f t="shared" si="94"/>
        <v>6.552310622710622</v>
      </c>
      <c r="BE134" s="69">
        <v>2.2289156626506026</v>
      </c>
      <c r="BF134" s="69">
        <v>0.18873957367933278</v>
      </c>
      <c r="BG134" s="69">
        <v>0.85502315000995122</v>
      </c>
      <c r="BH134" s="69">
        <v>0.18279413224619645</v>
      </c>
      <c r="BI134" s="69">
        <v>1.0640304378169154</v>
      </c>
      <c r="BJ134" s="69">
        <v>20.369605404275969</v>
      </c>
      <c r="BK134" s="68">
        <v>0.46703806870937792</v>
      </c>
      <c r="BL134" s="68">
        <v>2.7692664809656455E-2</v>
      </c>
      <c r="BM134" s="69">
        <v>1.3877840128620156</v>
      </c>
      <c r="BN134" s="68">
        <v>1.1952606635071092</v>
      </c>
      <c r="BO134" s="68">
        <v>0.19582938388625595</v>
      </c>
      <c r="BP134" s="69">
        <v>0.59817730996274154</v>
      </c>
      <c r="BQ134" s="68"/>
      <c r="BR134" s="68"/>
      <c r="BS134" s="69"/>
    </row>
    <row r="135" spans="1:71" s="12" customFormat="1" ht="15.75">
      <c r="A135" s="12" t="s">
        <v>213</v>
      </c>
      <c r="B135" s="12" t="s">
        <v>13</v>
      </c>
      <c r="C135" s="28" t="s">
        <v>132</v>
      </c>
      <c r="D135" s="28" t="s">
        <v>139</v>
      </c>
      <c r="E135" s="28" t="s">
        <v>85</v>
      </c>
      <c r="F135" s="3">
        <v>7.6997200000000001</v>
      </c>
      <c r="G135" s="3">
        <v>36.922719999999998</v>
      </c>
      <c r="H135" s="3">
        <v>1841</v>
      </c>
      <c r="I135" s="26">
        <v>23</v>
      </c>
      <c r="J135" s="2" t="s">
        <v>587</v>
      </c>
      <c r="K135" s="26"/>
      <c r="L135" s="3">
        <v>2015</v>
      </c>
      <c r="M135" s="3">
        <v>1</v>
      </c>
      <c r="N135" s="62">
        <v>5.3</v>
      </c>
      <c r="O135" s="59">
        <v>1.8059813536553999</v>
      </c>
      <c r="P135" s="59">
        <v>0.18058463431504143</v>
      </c>
      <c r="Q135" s="59">
        <v>0.64278000000000002</v>
      </c>
      <c r="R135" s="63">
        <v>24.400000000000006</v>
      </c>
      <c r="S135" s="63">
        <v>31.199999999999989</v>
      </c>
      <c r="T135" s="63">
        <v>44.4</v>
      </c>
      <c r="U135" s="59">
        <v>7.3337443442988457</v>
      </c>
      <c r="V135" s="59">
        <v>3.3122444982540289</v>
      </c>
      <c r="W135" s="59">
        <v>0.84129641685752687</v>
      </c>
      <c r="X135" s="59">
        <v>8.5512193774896744E-2</v>
      </c>
      <c r="Y135" s="59">
        <v>2.6719999999999997</v>
      </c>
      <c r="Z135" s="64">
        <f t="shared" si="5"/>
        <v>14.244797453185296</v>
      </c>
      <c r="AA135" s="63">
        <v>4.9606476243530686</v>
      </c>
      <c r="AB135" s="59">
        <v>8.7722237417943099</v>
      </c>
      <c r="AC135" s="59">
        <v>89.674359742449667</v>
      </c>
      <c r="AD135" s="59">
        <v>189.01929821897633</v>
      </c>
      <c r="AE135" s="65">
        <f t="shared" si="6"/>
        <v>328.10560257443547</v>
      </c>
      <c r="AF135" s="65">
        <f t="shared" si="7"/>
        <v>2933.4977377195382</v>
      </c>
      <c r="AG135" s="65">
        <f t="shared" si="8"/>
        <v>794.93867958096689</v>
      </c>
      <c r="AH135" s="10" t="s">
        <v>1</v>
      </c>
      <c r="AI135" s="10"/>
      <c r="AJ135" s="10" t="s">
        <v>316</v>
      </c>
      <c r="AK135" s="10" t="s">
        <v>332</v>
      </c>
      <c r="AL135" s="10">
        <v>160</v>
      </c>
      <c r="AM135" s="79"/>
      <c r="AN135" s="79"/>
      <c r="AO135" s="79"/>
      <c r="AP135" s="79"/>
      <c r="AQ135" s="79"/>
      <c r="AR135" s="10">
        <v>68</v>
      </c>
      <c r="AS135" s="10">
        <v>63</v>
      </c>
      <c r="AT135" s="29">
        <v>9.0500000000000007</v>
      </c>
      <c r="AU135" s="29">
        <v>14.92</v>
      </c>
      <c r="AV135" s="29">
        <v>0.88</v>
      </c>
      <c r="AW135" s="29">
        <v>0.7</v>
      </c>
      <c r="AX135" s="29">
        <v>22.8</v>
      </c>
      <c r="AY135" s="30">
        <v>0.7</v>
      </c>
      <c r="AZ135" s="30">
        <v>0.79545454545454541</v>
      </c>
      <c r="BA135" s="30">
        <v>0.88228571428571434</v>
      </c>
      <c r="BB135" s="30">
        <v>6.3514545454545459</v>
      </c>
      <c r="BC135" s="31">
        <v>3528.5858585858587</v>
      </c>
      <c r="BD135" s="108">
        <f t="shared" si="94"/>
        <v>3.5285858585858585</v>
      </c>
      <c r="BE135" s="69">
        <v>1.1469194312796209</v>
      </c>
      <c r="BF135" s="69">
        <v>0.13331753554502371</v>
      </c>
      <c r="BG135" s="69">
        <v>0.46325800658769994</v>
      </c>
      <c r="BH135" s="69">
        <v>0.16929773579475887</v>
      </c>
      <c r="BI135" s="69">
        <v>0.92339698039082685</v>
      </c>
      <c r="BJ135" s="69">
        <v>21.742785041106416</v>
      </c>
      <c r="BK135" s="68">
        <v>0.37208955223880591</v>
      </c>
      <c r="BL135" s="68">
        <v>2.481592039800995E-2</v>
      </c>
      <c r="BM135" s="69">
        <v>1.2010399543933565</v>
      </c>
      <c r="BN135" s="68">
        <v>0.94251734390485631</v>
      </c>
      <c r="BO135" s="68">
        <v>0.21640237859266601</v>
      </c>
      <c r="BP135" s="69">
        <v>0.65673694167859131</v>
      </c>
      <c r="BQ135" s="68"/>
      <c r="BR135" s="68"/>
      <c r="BS135" s="69"/>
    </row>
    <row r="136" spans="1:71" s="12" customFormat="1" ht="15.75">
      <c r="A136" s="12" t="s">
        <v>213</v>
      </c>
      <c r="B136" s="12" t="s">
        <v>13</v>
      </c>
      <c r="C136" s="28" t="s">
        <v>132</v>
      </c>
      <c r="D136" s="28" t="s">
        <v>139</v>
      </c>
      <c r="E136" s="28" t="s">
        <v>85</v>
      </c>
      <c r="F136" s="3">
        <v>7.6997200000000001</v>
      </c>
      <c r="G136" s="3">
        <v>36.922719999999998</v>
      </c>
      <c r="H136" s="3">
        <v>1841</v>
      </c>
      <c r="I136" s="26"/>
      <c r="J136" s="2" t="s">
        <v>588</v>
      </c>
      <c r="K136" s="26"/>
      <c r="L136" s="3">
        <v>2015</v>
      </c>
      <c r="M136" s="3">
        <v>1</v>
      </c>
      <c r="N136" s="62">
        <v>5.3</v>
      </c>
      <c r="O136" s="59">
        <v>1.8059813536553999</v>
      </c>
      <c r="P136" s="59">
        <v>0.18058463431504143</v>
      </c>
      <c r="Q136" s="59">
        <v>0.64278000000000002</v>
      </c>
      <c r="R136" s="63">
        <v>24.400000000000006</v>
      </c>
      <c r="S136" s="63">
        <v>31.199999999999989</v>
      </c>
      <c r="T136" s="63">
        <v>44.4</v>
      </c>
      <c r="U136" s="59">
        <v>7.3337443442988457</v>
      </c>
      <c r="V136" s="59">
        <v>3.3122444982540289</v>
      </c>
      <c r="W136" s="59">
        <v>0.84129641685752687</v>
      </c>
      <c r="X136" s="59">
        <v>8.5512193774896744E-2</v>
      </c>
      <c r="Y136" s="59">
        <v>2.6719999999999997</v>
      </c>
      <c r="Z136" s="64">
        <f t="shared" ref="Z136:Z140" si="95">(U136+V136+W136+X136+Y136)</f>
        <v>14.244797453185296</v>
      </c>
      <c r="AA136" s="63">
        <v>4.9606476243530686</v>
      </c>
      <c r="AB136" s="59">
        <v>8.7722237417943099</v>
      </c>
      <c r="AC136" s="59">
        <v>89.674359742449667</v>
      </c>
      <c r="AD136" s="59">
        <v>189.01929821897633</v>
      </c>
      <c r="AE136" s="65">
        <f t="shared" ref="AE136:AE140" si="96">W136*390</f>
        <v>328.10560257443547</v>
      </c>
      <c r="AF136" s="65">
        <f t="shared" ref="AF136:AF140" si="97">U136*400</f>
        <v>2933.4977377195382</v>
      </c>
      <c r="AG136" s="65">
        <f t="shared" ref="AG136:AG140" si="98">V136*240</f>
        <v>794.93867958096689</v>
      </c>
      <c r="AH136" s="10" t="s">
        <v>2</v>
      </c>
      <c r="AI136" s="10"/>
      <c r="AJ136" s="10" t="s">
        <v>316</v>
      </c>
      <c r="AK136" s="10" t="s">
        <v>332</v>
      </c>
      <c r="AL136" s="10">
        <v>160</v>
      </c>
      <c r="AM136" s="79"/>
      <c r="AN136" s="79"/>
      <c r="AO136" s="79"/>
      <c r="AP136" s="79"/>
      <c r="AQ136" s="79"/>
      <c r="AR136" s="10">
        <v>67</v>
      </c>
      <c r="AS136" s="10">
        <v>67</v>
      </c>
      <c r="AT136" s="29">
        <v>8.85</v>
      </c>
      <c r="AU136" s="29">
        <v>18.82</v>
      </c>
      <c r="AV136" s="29">
        <v>0.86</v>
      </c>
      <c r="AW136" s="29">
        <v>0.66</v>
      </c>
      <c r="AX136" s="29">
        <v>21.2</v>
      </c>
      <c r="AY136" s="30">
        <v>0.92</v>
      </c>
      <c r="AZ136" s="30">
        <v>0.76744186046511631</v>
      </c>
      <c r="BA136" s="30">
        <v>0.90057142857142858</v>
      </c>
      <c r="BB136" s="30">
        <v>6.1165554817275751</v>
      </c>
      <c r="BC136" s="31">
        <v>3398.0863787375415</v>
      </c>
      <c r="BD136" s="108">
        <f t="shared" si="94"/>
        <v>3.3980863787375415</v>
      </c>
      <c r="BE136" s="69">
        <v>1.1025390625</v>
      </c>
      <c r="BF136" s="69">
        <v>0.13173828125000001</v>
      </c>
      <c r="BG136" s="69">
        <v>0.49655764852853118</v>
      </c>
      <c r="BH136" s="69">
        <v>0.15579057590596859</v>
      </c>
      <c r="BI136" s="69">
        <v>0.91127830074889937</v>
      </c>
      <c r="BJ136" s="69">
        <v>20.339443106046538</v>
      </c>
      <c r="BK136" s="68">
        <v>0.33334905660377362</v>
      </c>
      <c r="BL136" s="68">
        <v>2.5792452830188679E-2</v>
      </c>
      <c r="BM136" s="69">
        <v>1.159868162532566</v>
      </c>
      <c r="BN136" s="68">
        <v>0.90859232175502747</v>
      </c>
      <c r="BO136" s="68">
        <v>0.23107861060329071</v>
      </c>
      <c r="BP136" s="69">
        <v>0.67826962186145268</v>
      </c>
      <c r="BQ136" s="68"/>
      <c r="BR136" s="68"/>
      <c r="BS136" s="69"/>
    </row>
    <row r="137" spans="1:71" s="12" customFormat="1" ht="15.75">
      <c r="A137" s="12" t="s">
        <v>213</v>
      </c>
      <c r="B137" s="12" t="s">
        <v>13</v>
      </c>
      <c r="C137" s="28" t="s">
        <v>132</v>
      </c>
      <c r="D137" s="28" t="s">
        <v>139</v>
      </c>
      <c r="E137" s="28" t="s">
        <v>85</v>
      </c>
      <c r="F137" s="3">
        <v>7.6997200000000001</v>
      </c>
      <c r="G137" s="3">
        <v>36.922719999999998</v>
      </c>
      <c r="H137" s="3">
        <v>1841</v>
      </c>
      <c r="I137" s="26"/>
      <c r="J137" s="2" t="s">
        <v>589</v>
      </c>
      <c r="K137" s="26"/>
      <c r="L137" s="3">
        <v>2015</v>
      </c>
      <c r="M137" s="3">
        <v>1</v>
      </c>
      <c r="N137" s="62">
        <v>5.3</v>
      </c>
      <c r="O137" s="59">
        <v>1.8059813536553999</v>
      </c>
      <c r="P137" s="59">
        <v>0.18058463431504143</v>
      </c>
      <c r="Q137" s="59">
        <v>0.64278000000000002</v>
      </c>
      <c r="R137" s="63">
        <v>24.400000000000006</v>
      </c>
      <c r="S137" s="63">
        <v>31.199999999999989</v>
      </c>
      <c r="T137" s="63">
        <v>44.4</v>
      </c>
      <c r="U137" s="59">
        <v>7.3337443442988457</v>
      </c>
      <c r="V137" s="59">
        <v>3.3122444982540289</v>
      </c>
      <c r="W137" s="59">
        <v>0.84129641685752687</v>
      </c>
      <c r="X137" s="59">
        <v>8.5512193774896744E-2</v>
      </c>
      <c r="Y137" s="59">
        <v>2.6719999999999997</v>
      </c>
      <c r="Z137" s="64">
        <f t="shared" si="95"/>
        <v>14.244797453185296</v>
      </c>
      <c r="AA137" s="63">
        <v>4.9606476243530686</v>
      </c>
      <c r="AB137" s="59">
        <v>8.7722237417943099</v>
      </c>
      <c r="AC137" s="59">
        <v>89.674359742449667</v>
      </c>
      <c r="AD137" s="59">
        <v>189.01929821897633</v>
      </c>
      <c r="AE137" s="65">
        <f t="shared" si="96"/>
        <v>328.10560257443547</v>
      </c>
      <c r="AF137" s="65">
        <f t="shared" si="97"/>
        <v>2933.4977377195382</v>
      </c>
      <c r="AG137" s="65">
        <f t="shared" si="98"/>
        <v>794.93867958096689</v>
      </c>
      <c r="AH137" s="10" t="s">
        <v>3</v>
      </c>
      <c r="AI137" s="10"/>
      <c r="AJ137" s="10" t="s">
        <v>316</v>
      </c>
      <c r="AK137" s="10" t="s">
        <v>332</v>
      </c>
      <c r="AL137" s="10">
        <v>160</v>
      </c>
      <c r="AM137" s="79"/>
      <c r="AN137" s="79"/>
      <c r="AO137" s="79"/>
      <c r="AP137" s="79"/>
      <c r="AQ137" s="79"/>
      <c r="AR137" s="10">
        <v>78</v>
      </c>
      <c r="AS137" s="10">
        <v>75</v>
      </c>
      <c r="AT137" s="29">
        <v>19.02</v>
      </c>
      <c r="AU137" s="29">
        <v>21.85</v>
      </c>
      <c r="AV137" s="29">
        <v>1.1599999999999999</v>
      </c>
      <c r="AW137" s="29">
        <v>0.86</v>
      </c>
      <c r="AX137" s="29">
        <v>18.7</v>
      </c>
      <c r="AY137" s="30">
        <v>1.48</v>
      </c>
      <c r="AZ137" s="30">
        <v>0.74137931034482762</v>
      </c>
      <c r="BA137" s="30">
        <v>0.92914285714285716</v>
      </c>
      <c r="BB137" s="30">
        <v>13.101875467980296</v>
      </c>
      <c r="BC137" s="31">
        <v>7278.8197044334984</v>
      </c>
      <c r="BD137" s="108">
        <f t="shared" si="94"/>
        <v>7.2788197044334986</v>
      </c>
      <c r="BE137" s="69">
        <v>2.1020710059171597</v>
      </c>
      <c r="BF137" s="69">
        <v>0.15774161735700196</v>
      </c>
      <c r="BG137" s="69">
        <v>0.67916781488310762</v>
      </c>
      <c r="BH137" s="69">
        <v>0.17173669969840913</v>
      </c>
      <c r="BI137" s="69">
        <v>1.0446596286664465</v>
      </c>
      <c r="BJ137" s="69">
        <v>22.056019400864031</v>
      </c>
      <c r="BK137" s="68">
        <v>0.52192564346997139</v>
      </c>
      <c r="BL137" s="68">
        <v>3.1768350810295519E-2</v>
      </c>
      <c r="BM137" s="69">
        <v>1.0560134078054662</v>
      </c>
      <c r="BN137" s="68">
        <v>1.2176360225140712</v>
      </c>
      <c r="BO137" s="68">
        <v>0.21144465290806755</v>
      </c>
      <c r="BP137" s="69">
        <v>0.64454663339802643</v>
      </c>
      <c r="BQ137" s="68"/>
      <c r="BR137" s="68"/>
      <c r="BS137" s="69"/>
    </row>
    <row r="138" spans="1:71" s="12" customFormat="1" ht="15.75">
      <c r="A138" s="12" t="s">
        <v>213</v>
      </c>
      <c r="B138" s="12" t="s">
        <v>13</v>
      </c>
      <c r="C138" s="28" t="s">
        <v>132</v>
      </c>
      <c r="D138" s="28" t="s">
        <v>139</v>
      </c>
      <c r="E138" s="28" t="s">
        <v>85</v>
      </c>
      <c r="F138" s="3">
        <v>7.6997200000000001</v>
      </c>
      <c r="G138" s="3">
        <v>36.922719999999998</v>
      </c>
      <c r="H138" s="3">
        <v>1841</v>
      </c>
      <c r="I138" s="26"/>
      <c r="J138" s="2" t="s">
        <v>590</v>
      </c>
      <c r="K138" s="26"/>
      <c r="L138" s="3">
        <v>2015</v>
      </c>
      <c r="M138" s="3">
        <v>1</v>
      </c>
      <c r="N138" s="62">
        <v>5.3</v>
      </c>
      <c r="O138" s="59">
        <v>1.8059813536553999</v>
      </c>
      <c r="P138" s="59">
        <v>0.18058463431504143</v>
      </c>
      <c r="Q138" s="59">
        <v>0.64278000000000002</v>
      </c>
      <c r="R138" s="63">
        <v>24.400000000000006</v>
      </c>
      <c r="S138" s="63">
        <v>31.199999999999989</v>
      </c>
      <c r="T138" s="63">
        <v>44.4</v>
      </c>
      <c r="U138" s="59">
        <v>7.3337443442988457</v>
      </c>
      <c r="V138" s="59">
        <v>3.3122444982540289</v>
      </c>
      <c r="W138" s="59">
        <v>0.84129641685752687</v>
      </c>
      <c r="X138" s="59">
        <v>8.5512193774896744E-2</v>
      </c>
      <c r="Y138" s="59">
        <v>2.6719999999999997</v>
      </c>
      <c r="Z138" s="64">
        <f t="shared" si="95"/>
        <v>14.244797453185296</v>
      </c>
      <c r="AA138" s="63">
        <v>4.9606476243530686</v>
      </c>
      <c r="AB138" s="59">
        <v>8.7722237417943099</v>
      </c>
      <c r="AC138" s="59">
        <v>89.674359742449667</v>
      </c>
      <c r="AD138" s="59">
        <v>189.01929821897633</v>
      </c>
      <c r="AE138" s="65">
        <f t="shared" si="96"/>
        <v>328.10560257443547</v>
      </c>
      <c r="AF138" s="65">
        <f t="shared" si="97"/>
        <v>2933.4977377195382</v>
      </c>
      <c r="AG138" s="65">
        <f t="shared" si="98"/>
        <v>794.93867958096689</v>
      </c>
      <c r="AH138" s="10" t="s">
        <v>4</v>
      </c>
      <c r="AI138" s="10"/>
      <c r="AJ138" s="10" t="s">
        <v>316</v>
      </c>
      <c r="AK138" s="10" t="s">
        <v>332</v>
      </c>
      <c r="AL138" s="10">
        <v>160</v>
      </c>
      <c r="AM138" s="79"/>
      <c r="AN138" s="79"/>
      <c r="AO138" s="79"/>
      <c r="AP138" s="79"/>
      <c r="AQ138" s="79"/>
      <c r="AR138" s="10">
        <v>79</v>
      </c>
      <c r="AS138" s="10">
        <v>82</v>
      </c>
      <c r="AT138" s="29">
        <v>21.3</v>
      </c>
      <c r="AU138" s="29">
        <v>26.75</v>
      </c>
      <c r="AV138" s="29">
        <v>1.62</v>
      </c>
      <c r="AW138" s="29">
        <v>1.36</v>
      </c>
      <c r="AX138" s="29">
        <v>17.7</v>
      </c>
      <c r="AY138" s="30">
        <v>1</v>
      </c>
      <c r="AZ138" s="30">
        <v>0.83950617283950613</v>
      </c>
      <c r="BA138" s="30">
        <v>0.9405714285714285</v>
      </c>
      <c r="BB138" s="30">
        <v>16.818810582010578</v>
      </c>
      <c r="BC138" s="31">
        <v>9343.7836566725437</v>
      </c>
      <c r="BD138" s="108">
        <f t="shared" si="94"/>
        <v>9.3437836566725441</v>
      </c>
      <c r="BE138" s="69">
        <v>2.05204280155642</v>
      </c>
      <c r="BF138" s="69">
        <v>0.17062256809338522</v>
      </c>
      <c r="BG138" s="69">
        <v>0.87715493651574294</v>
      </c>
      <c r="BH138" s="69">
        <v>0.21369668279049228</v>
      </c>
      <c r="BI138" s="69">
        <v>1.0838865414228123</v>
      </c>
      <c r="BJ138" s="69">
        <v>26.455044017921082</v>
      </c>
      <c r="BK138" s="68">
        <v>0.37954545454545452</v>
      </c>
      <c r="BL138" s="68">
        <v>2.1632653061224492E-2</v>
      </c>
      <c r="BM138" s="69">
        <v>1.7013226903992225</v>
      </c>
      <c r="BN138" s="68">
        <v>1.2919020715630887</v>
      </c>
      <c r="BO138" s="68">
        <v>0.22438794726930322</v>
      </c>
      <c r="BP138" s="69">
        <v>0.6568681840730114</v>
      </c>
      <c r="BQ138" s="68"/>
      <c r="BR138" s="68"/>
      <c r="BS138" s="69"/>
    </row>
    <row r="139" spans="1:71" s="12" customFormat="1" ht="15.75">
      <c r="A139" s="12" t="s">
        <v>213</v>
      </c>
      <c r="B139" s="12" t="s">
        <v>13</v>
      </c>
      <c r="C139" s="28" t="s">
        <v>132</v>
      </c>
      <c r="D139" s="28" t="s">
        <v>139</v>
      </c>
      <c r="E139" s="28" t="s">
        <v>85</v>
      </c>
      <c r="F139" s="3">
        <v>7.6997200000000001</v>
      </c>
      <c r="G139" s="3">
        <v>36.922719999999998</v>
      </c>
      <c r="H139" s="3">
        <v>1841</v>
      </c>
      <c r="I139" s="26"/>
      <c r="J139" s="2" t="s">
        <v>591</v>
      </c>
      <c r="K139" s="26"/>
      <c r="L139" s="3">
        <v>2015</v>
      </c>
      <c r="M139" s="3">
        <v>1</v>
      </c>
      <c r="N139" s="62">
        <v>5.3</v>
      </c>
      <c r="O139" s="59">
        <v>1.8059813536553999</v>
      </c>
      <c r="P139" s="59">
        <v>0.18058463431504143</v>
      </c>
      <c r="Q139" s="59">
        <v>0.64278000000000002</v>
      </c>
      <c r="R139" s="63">
        <v>24.400000000000006</v>
      </c>
      <c r="S139" s="63">
        <v>31.199999999999989</v>
      </c>
      <c r="T139" s="63">
        <v>44.4</v>
      </c>
      <c r="U139" s="59">
        <v>7.3337443442988457</v>
      </c>
      <c r="V139" s="59">
        <v>3.3122444982540289</v>
      </c>
      <c r="W139" s="59">
        <v>0.84129641685752687</v>
      </c>
      <c r="X139" s="59">
        <v>8.5512193774896744E-2</v>
      </c>
      <c r="Y139" s="59">
        <v>2.6719999999999997</v>
      </c>
      <c r="Z139" s="64">
        <f t="shared" si="95"/>
        <v>14.244797453185296</v>
      </c>
      <c r="AA139" s="63">
        <v>4.9606476243530686</v>
      </c>
      <c r="AB139" s="59">
        <v>8.7722237417943099</v>
      </c>
      <c r="AC139" s="59">
        <v>89.674359742449667</v>
      </c>
      <c r="AD139" s="59">
        <v>189.01929821897633</v>
      </c>
      <c r="AE139" s="65">
        <f t="shared" si="96"/>
        <v>328.10560257443547</v>
      </c>
      <c r="AF139" s="65">
        <f t="shared" si="97"/>
        <v>2933.4977377195382</v>
      </c>
      <c r="AG139" s="65">
        <f t="shared" si="98"/>
        <v>794.93867958096689</v>
      </c>
      <c r="AH139" s="10" t="s">
        <v>5</v>
      </c>
      <c r="AI139" s="10"/>
      <c r="AJ139" s="10" t="s">
        <v>316</v>
      </c>
      <c r="AK139" s="10" t="s">
        <v>332</v>
      </c>
      <c r="AL139" s="10">
        <v>160</v>
      </c>
      <c r="AM139" s="79"/>
      <c r="AN139" s="79"/>
      <c r="AO139" s="79"/>
      <c r="AP139" s="79"/>
      <c r="AQ139" s="79"/>
      <c r="AR139" s="10">
        <v>81</v>
      </c>
      <c r="AS139" s="10">
        <v>87</v>
      </c>
      <c r="AT139" s="29">
        <v>21.58</v>
      </c>
      <c r="AU139" s="29">
        <v>32.75</v>
      </c>
      <c r="AV139" s="29">
        <v>1.65</v>
      </c>
      <c r="AW139" s="29">
        <v>1.3</v>
      </c>
      <c r="AX139" s="29">
        <v>18.600000000000001</v>
      </c>
      <c r="AY139" s="30">
        <v>1.04</v>
      </c>
      <c r="AZ139" s="30">
        <v>0.78787878787878796</v>
      </c>
      <c r="BA139" s="30">
        <v>0.93028571428571438</v>
      </c>
      <c r="BB139" s="30">
        <v>15.817112380952384</v>
      </c>
      <c r="BC139" s="31">
        <v>8787.2846560846592</v>
      </c>
      <c r="BD139" s="108">
        <f t="shared" si="94"/>
        <v>8.78728465608466</v>
      </c>
      <c r="BE139" s="69">
        <v>1.6793577981651377</v>
      </c>
      <c r="BF139" s="69">
        <v>0.1453669724770642</v>
      </c>
      <c r="BG139" s="69">
        <v>0.83119261531481559</v>
      </c>
      <c r="BH139" s="69">
        <v>0.18638792618555677</v>
      </c>
      <c r="BI139" s="69">
        <v>1.0869982925259318</v>
      </c>
      <c r="BJ139" s="69">
        <v>29.029828552528041</v>
      </c>
      <c r="BK139" s="68">
        <v>0.47675521821631889</v>
      </c>
      <c r="BL139" s="68">
        <v>2.7585388994307403E-2</v>
      </c>
      <c r="BM139" s="69">
        <v>1.5200375218708375</v>
      </c>
      <c r="BN139" s="68">
        <v>1.2322297955209347</v>
      </c>
      <c r="BO139" s="68">
        <v>0.23101265822784811</v>
      </c>
      <c r="BP139" s="69">
        <v>0.70915983752572564</v>
      </c>
      <c r="BQ139" s="68"/>
      <c r="BR139" s="68"/>
      <c r="BS139" s="69"/>
    </row>
    <row r="140" spans="1:71" s="12" customFormat="1" ht="15.75">
      <c r="A140" s="12" t="s">
        <v>213</v>
      </c>
      <c r="B140" s="12" t="s">
        <v>13</v>
      </c>
      <c r="C140" s="28" t="s">
        <v>132</v>
      </c>
      <c r="D140" s="28" t="s">
        <v>139</v>
      </c>
      <c r="E140" s="28" t="s">
        <v>85</v>
      </c>
      <c r="F140" s="3">
        <v>7.6997200000000001</v>
      </c>
      <c r="G140" s="3">
        <v>36.922719999999998</v>
      </c>
      <c r="H140" s="3">
        <v>1841</v>
      </c>
      <c r="I140" s="26"/>
      <c r="J140" s="2" t="s">
        <v>592</v>
      </c>
      <c r="K140" s="26"/>
      <c r="L140" s="3">
        <v>2015</v>
      </c>
      <c r="M140" s="3">
        <v>1</v>
      </c>
      <c r="N140" s="62">
        <v>5.3</v>
      </c>
      <c r="O140" s="59">
        <v>1.8059813536553999</v>
      </c>
      <c r="P140" s="59">
        <v>0.18058463431504143</v>
      </c>
      <c r="Q140" s="59">
        <v>0.64278000000000002</v>
      </c>
      <c r="R140" s="63">
        <v>24.400000000000006</v>
      </c>
      <c r="S140" s="63">
        <v>31.199999999999989</v>
      </c>
      <c r="T140" s="63">
        <v>44.4</v>
      </c>
      <c r="U140" s="59">
        <v>7.3337443442988457</v>
      </c>
      <c r="V140" s="59">
        <v>3.3122444982540289</v>
      </c>
      <c r="W140" s="59">
        <v>0.84129641685752687</v>
      </c>
      <c r="X140" s="59">
        <v>8.5512193774896744E-2</v>
      </c>
      <c r="Y140" s="59">
        <v>2.6719999999999997</v>
      </c>
      <c r="Z140" s="64">
        <f t="shared" si="95"/>
        <v>14.244797453185296</v>
      </c>
      <c r="AA140" s="63">
        <v>4.9606476243530686</v>
      </c>
      <c r="AB140" s="59">
        <v>8.7722237417943099</v>
      </c>
      <c r="AC140" s="59">
        <v>89.674359742449667</v>
      </c>
      <c r="AD140" s="59">
        <v>189.01929821897633</v>
      </c>
      <c r="AE140" s="65">
        <f t="shared" si="96"/>
        <v>328.10560257443547</v>
      </c>
      <c r="AF140" s="65">
        <f t="shared" si="97"/>
        <v>2933.4977377195382</v>
      </c>
      <c r="AG140" s="65">
        <f t="shared" si="98"/>
        <v>794.93867958096689</v>
      </c>
      <c r="AH140" s="10" t="s">
        <v>6</v>
      </c>
      <c r="AI140" s="10"/>
      <c r="AJ140" s="10" t="s">
        <v>316</v>
      </c>
      <c r="AK140" s="10" t="s">
        <v>332</v>
      </c>
      <c r="AL140" s="10">
        <v>160</v>
      </c>
      <c r="AM140" s="79"/>
      <c r="AN140" s="79"/>
      <c r="AO140" s="79"/>
      <c r="AP140" s="79"/>
      <c r="AQ140" s="79"/>
      <c r="AR140" s="10">
        <v>81</v>
      </c>
      <c r="AS140" s="10">
        <v>81</v>
      </c>
      <c r="AT140" s="29">
        <v>18.95</v>
      </c>
      <c r="AU140" s="29">
        <v>25.94</v>
      </c>
      <c r="AV140" s="29">
        <v>1.32</v>
      </c>
      <c r="AW140" s="29">
        <v>1.08</v>
      </c>
      <c r="AX140" s="29">
        <v>18.7</v>
      </c>
      <c r="AY140" s="30">
        <v>0.78</v>
      </c>
      <c r="AZ140" s="30">
        <v>0.81818181818181823</v>
      </c>
      <c r="BA140" s="30">
        <v>0.92914285714285716</v>
      </c>
      <c r="BB140" s="30">
        <v>14.405937662337664</v>
      </c>
      <c r="BC140" s="31">
        <v>8003.2987012987014</v>
      </c>
      <c r="BD140" s="108">
        <f t="shared" si="94"/>
        <v>8.0032987012987018</v>
      </c>
      <c r="BE140" s="69">
        <v>1.7402534113060431</v>
      </c>
      <c r="BF140" s="69">
        <v>0.15804093567251462</v>
      </c>
      <c r="BG140" s="69">
        <v>0.66014718076276957</v>
      </c>
      <c r="BH140" s="69">
        <v>0.17564878311644769</v>
      </c>
      <c r="BI140" s="69">
        <v>1.2180638328542386</v>
      </c>
      <c r="BJ140" s="69">
        <v>27.61999422690149</v>
      </c>
      <c r="BK140" s="68">
        <v>0.42333948339483402</v>
      </c>
      <c r="BL140" s="68">
        <v>2.4866236162361628E-2</v>
      </c>
      <c r="BM140" s="69">
        <v>1.4905177289691554</v>
      </c>
      <c r="BN140" s="68">
        <v>1.1135477582846005</v>
      </c>
      <c r="BO140" s="68">
        <v>0.17865497076023393</v>
      </c>
      <c r="BP140" s="69">
        <v>0.632105928476145</v>
      </c>
      <c r="BQ140" s="68"/>
      <c r="BR140" s="68"/>
      <c r="BS140" s="69"/>
    </row>
    <row r="141" spans="1:71" s="12" customFormat="1" ht="15.75">
      <c r="A141" s="12" t="s">
        <v>213</v>
      </c>
      <c r="B141" s="12" t="s">
        <v>13</v>
      </c>
      <c r="C141" s="28" t="s">
        <v>132</v>
      </c>
      <c r="D141" s="28" t="s">
        <v>139</v>
      </c>
      <c r="E141" s="28" t="s">
        <v>86</v>
      </c>
      <c r="F141" s="3">
        <v>7.6890299999999998</v>
      </c>
      <c r="G141" s="3">
        <v>36.909889999999997</v>
      </c>
      <c r="H141" s="3">
        <v>1778</v>
      </c>
      <c r="I141" s="26">
        <v>24</v>
      </c>
      <c r="J141" s="2" t="s">
        <v>593</v>
      </c>
      <c r="K141" s="26"/>
      <c r="L141" s="3">
        <v>2015</v>
      </c>
      <c r="M141" s="3">
        <v>1</v>
      </c>
      <c r="N141" s="62">
        <v>5.9</v>
      </c>
      <c r="O141" s="59">
        <v>1.1775116392842446</v>
      </c>
      <c r="P141" s="59">
        <v>0.13392947822644496</v>
      </c>
      <c r="Q141" s="59">
        <v>10.881780000000001</v>
      </c>
      <c r="R141" s="63">
        <v>18.400000000000006</v>
      </c>
      <c r="S141" s="63">
        <v>33.199999999999989</v>
      </c>
      <c r="T141" s="63">
        <v>48.4</v>
      </c>
      <c r="U141" s="59">
        <v>13.347488661449717</v>
      </c>
      <c r="V141" s="59">
        <v>6.5030967456455411</v>
      </c>
      <c r="W141" s="59">
        <v>0.72870395061742665</v>
      </c>
      <c r="X141" s="59">
        <v>8.3588464391019635E-2</v>
      </c>
      <c r="Y141" s="59">
        <v>0.41749999999999993</v>
      </c>
      <c r="Z141" s="64">
        <f t="shared" si="5"/>
        <v>21.080377822103706</v>
      </c>
      <c r="AA141" s="63">
        <v>4.9606476243530686</v>
      </c>
      <c r="AB141" s="59">
        <v>8.7722237417943099</v>
      </c>
      <c r="AC141" s="59">
        <v>89.674359742449667</v>
      </c>
      <c r="AD141" s="59">
        <v>132.3271738965397</v>
      </c>
      <c r="AE141" s="65">
        <f t="shared" si="6"/>
        <v>284.19454074079641</v>
      </c>
      <c r="AF141" s="65">
        <f t="shared" si="7"/>
        <v>5338.9954645798862</v>
      </c>
      <c r="AG141" s="65">
        <f t="shared" si="8"/>
        <v>1560.7432189549299</v>
      </c>
      <c r="AH141" s="10" t="s">
        <v>1</v>
      </c>
      <c r="AI141" s="10"/>
      <c r="AJ141" s="10" t="s">
        <v>316</v>
      </c>
      <c r="AK141" s="10" t="s">
        <v>332</v>
      </c>
      <c r="AL141" s="10">
        <v>160</v>
      </c>
      <c r="AM141" s="79"/>
      <c r="AN141" s="79"/>
      <c r="AO141" s="79"/>
      <c r="AP141" s="79"/>
      <c r="AQ141" s="79"/>
      <c r="AR141" s="10">
        <v>55</v>
      </c>
      <c r="AS141" s="10">
        <v>43</v>
      </c>
      <c r="AT141" s="29">
        <v>3.26</v>
      </c>
      <c r="AU141" s="29">
        <v>12.5</v>
      </c>
      <c r="AV141" s="29">
        <v>0.52</v>
      </c>
      <c r="AW141" s="29">
        <v>0.48</v>
      </c>
      <c r="AX141" s="29">
        <v>21.6</v>
      </c>
      <c r="AY141" s="30">
        <v>0.9</v>
      </c>
      <c r="AZ141" s="30">
        <v>0.92307692307692302</v>
      </c>
      <c r="BA141" s="30">
        <v>0.89600000000000002</v>
      </c>
      <c r="BB141" s="30">
        <v>2.696270769230769</v>
      </c>
      <c r="BC141" s="31">
        <v>1497.928205128205</v>
      </c>
      <c r="BD141" s="108">
        <f t="shared" si="94"/>
        <v>1.497928205128205</v>
      </c>
      <c r="BE141" s="69">
        <v>0.87321258341277419</v>
      </c>
      <c r="BF141" s="69">
        <v>0.21358436606291706</v>
      </c>
      <c r="BG141" s="69">
        <v>0.55371141723600825</v>
      </c>
      <c r="BH141" s="69">
        <v>0.22631855467092696</v>
      </c>
      <c r="BI141" s="69">
        <v>0.87874495847606371</v>
      </c>
      <c r="BJ141" s="69">
        <v>31.280698309867475</v>
      </c>
      <c r="BK141" s="68">
        <v>0.35672348484848487</v>
      </c>
      <c r="BL141" s="68">
        <v>0.19142992424242425</v>
      </c>
      <c r="BM141" s="69">
        <v>1.362082105761117</v>
      </c>
      <c r="BN141" s="68">
        <v>0.96630327056491572</v>
      </c>
      <c r="BO141" s="68">
        <v>0.32988107036669972</v>
      </c>
      <c r="BP141" s="69">
        <v>0.83376346276243463</v>
      </c>
      <c r="BQ141" s="68"/>
      <c r="BR141" s="68"/>
      <c r="BS141" s="69"/>
    </row>
    <row r="142" spans="1:71" s="12" customFormat="1" ht="15.75">
      <c r="A142" s="12" t="s">
        <v>213</v>
      </c>
      <c r="B142" s="12" t="s">
        <v>13</v>
      </c>
      <c r="C142" s="28" t="s">
        <v>132</v>
      </c>
      <c r="D142" s="28" t="s">
        <v>139</v>
      </c>
      <c r="E142" s="28" t="s">
        <v>86</v>
      </c>
      <c r="F142" s="3">
        <v>7.6890299999999998</v>
      </c>
      <c r="G142" s="3">
        <v>36.909889999999997</v>
      </c>
      <c r="H142" s="3">
        <v>1778</v>
      </c>
      <c r="I142" s="26"/>
      <c r="J142" s="2" t="s">
        <v>594</v>
      </c>
      <c r="K142" s="26"/>
      <c r="L142" s="3">
        <v>2015</v>
      </c>
      <c r="M142" s="3">
        <v>1</v>
      </c>
      <c r="N142" s="62">
        <v>5.9</v>
      </c>
      <c r="O142" s="59">
        <v>1.1775116392842446</v>
      </c>
      <c r="P142" s="59">
        <v>0.13392947822644496</v>
      </c>
      <c r="Q142" s="59">
        <v>10.881780000000001</v>
      </c>
      <c r="R142" s="63">
        <v>18.400000000000006</v>
      </c>
      <c r="S142" s="63">
        <v>33.199999999999989</v>
      </c>
      <c r="T142" s="63">
        <v>48.4</v>
      </c>
      <c r="U142" s="59">
        <v>13.347488661449717</v>
      </c>
      <c r="V142" s="59">
        <v>6.5030967456455411</v>
      </c>
      <c r="W142" s="59">
        <v>0.72870395061742665</v>
      </c>
      <c r="X142" s="59">
        <v>8.3588464391019635E-2</v>
      </c>
      <c r="Y142" s="59">
        <v>0.41749999999999993</v>
      </c>
      <c r="Z142" s="64">
        <f t="shared" ref="Z142:Z146" si="99">(U142+V142+W142+X142+Y142)</f>
        <v>21.080377822103706</v>
      </c>
      <c r="AA142" s="63">
        <v>4.9606476243530686</v>
      </c>
      <c r="AB142" s="59">
        <v>8.7722237417943099</v>
      </c>
      <c r="AC142" s="59">
        <v>89.674359742449667</v>
      </c>
      <c r="AD142" s="59">
        <v>132.3271738965397</v>
      </c>
      <c r="AE142" s="65">
        <f t="shared" ref="AE142:AE146" si="100">W142*390</f>
        <v>284.19454074079641</v>
      </c>
      <c r="AF142" s="65">
        <f t="shared" ref="AF142:AF146" si="101">U142*400</f>
        <v>5338.9954645798862</v>
      </c>
      <c r="AG142" s="65">
        <f t="shared" ref="AG142:AG146" si="102">V142*240</f>
        <v>1560.7432189549299</v>
      </c>
      <c r="AH142" s="10" t="s">
        <v>2</v>
      </c>
      <c r="AI142" s="10"/>
      <c r="AJ142" s="10" t="s">
        <v>316</v>
      </c>
      <c r="AK142" s="10" t="s">
        <v>332</v>
      </c>
      <c r="AL142" s="10">
        <v>160</v>
      </c>
      <c r="AM142" s="79"/>
      <c r="AN142" s="79"/>
      <c r="AO142" s="79"/>
      <c r="AP142" s="79"/>
      <c r="AQ142" s="79"/>
      <c r="AR142" s="10">
        <v>84</v>
      </c>
      <c r="AS142" s="10">
        <v>72</v>
      </c>
      <c r="AT142" s="29">
        <v>7.68</v>
      </c>
      <c r="AU142" s="29">
        <v>18.2</v>
      </c>
      <c r="AV142" s="29">
        <v>0.74</v>
      </c>
      <c r="AW142" s="29">
        <v>0.62</v>
      </c>
      <c r="AX142" s="29">
        <v>19.8</v>
      </c>
      <c r="AY142" s="30">
        <v>0.98</v>
      </c>
      <c r="AZ142" s="30">
        <v>0.83783783783783783</v>
      </c>
      <c r="BA142" s="30">
        <v>0.91657142857142859</v>
      </c>
      <c r="BB142" s="30">
        <v>5.8977655598455598</v>
      </c>
      <c r="BC142" s="31">
        <v>3276.5364221364221</v>
      </c>
      <c r="BD142" s="108">
        <f t="shared" si="94"/>
        <v>3.2765364221364219</v>
      </c>
      <c r="BE142" s="69">
        <v>0.96900638103919778</v>
      </c>
      <c r="BF142" s="69">
        <v>0.19275296262534186</v>
      </c>
      <c r="BG142" s="69">
        <v>0.65083525761025118</v>
      </c>
      <c r="BH142" s="69">
        <v>0.19016177879135748</v>
      </c>
      <c r="BI142" s="69">
        <v>0.96355370126854911</v>
      </c>
      <c r="BJ142" s="69">
        <v>28.48655779079332</v>
      </c>
      <c r="BK142" s="68">
        <v>0.2773876404494382</v>
      </c>
      <c r="BL142" s="68">
        <v>0.23932584269662918</v>
      </c>
      <c r="BM142" s="69">
        <v>1.5204771190312905</v>
      </c>
      <c r="BN142" s="68">
        <v>0.97386253630203301</v>
      </c>
      <c r="BO142" s="68">
        <v>0.33973862536302035</v>
      </c>
      <c r="BP142" s="69">
        <v>0.79768166387872574</v>
      </c>
      <c r="BQ142" s="68"/>
      <c r="BR142" s="68"/>
      <c r="BS142" s="69"/>
    </row>
    <row r="143" spans="1:71" s="12" customFormat="1" ht="15.75">
      <c r="A143" s="12" t="s">
        <v>213</v>
      </c>
      <c r="B143" s="12" t="s">
        <v>13</v>
      </c>
      <c r="C143" s="28" t="s">
        <v>132</v>
      </c>
      <c r="D143" s="28" t="s">
        <v>139</v>
      </c>
      <c r="E143" s="28" t="s">
        <v>86</v>
      </c>
      <c r="F143" s="3">
        <v>7.6890299999999998</v>
      </c>
      <c r="G143" s="3">
        <v>36.909889999999997</v>
      </c>
      <c r="H143" s="3">
        <v>1778</v>
      </c>
      <c r="I143" s="26"/>
      <c r="J143" s="2" t="s">
        <v>595</v>
      </c>
      <c r="K143" s="26"/>
      <c r="L143" s="3">
        <v>2015</v>
      </c>
      <c r="M143" s="3">
        <v>1</v>
      </c>
      <c r="N143" s="62">
        <v>5.9</v>
      </c>
      <c r="O143" s="59">
        <v>1.1775116392842446</v>
      </c>
      <c r="P143" s="59">
        <v>0.13392947822644496</v>
      </c>
      <c r="Q143" s="59">
        <v>10.881780000000001</v>
      </c>
      <c r="R143" s="63">
        <v>18.400000000000006</v>
      </c>
      <c r="S143" s="63">
        <v>33.199999999999989</v>
      </c>
      <c r="T143" s="63">
        <v>48.4</v>
      </c>
      <c r="U143" s="59">
        <v>13.347488661449717</v>
      </c>
      <c r="V143" s="59">
        <v>6.5030967456455411</v>
      </c>
      <c r="W143" s="59">
        <v>0.72870395061742665</v>
      </c>
      <c r="X143" s="59">
        <v>8.3588464391019635E-2</v>
      </c>
      <c r="Y143" s="59">
        <v>0.41749999999999993</v>
      </c>
      <c r="Z143" s="64">
        <f t="shared" si="99"/>
        <v>21.080377822103706</v>
      </c>
      <c r="AA143" s="63">
        <v>4.9606476243530686</v>
      </c>
      <c r="AB143" s="59">
        <v>8.7722237417943099</v>
      </c>
      <c r="AC143" s="59">
        <v>89.674359742449667</v>
      </c>
      <c r="AD143" s="59">
        <v>132.3271738965397</v>
      </c>
      <c r="AE143" s="65">
        <f t="shared" si="100"/>
        <v>284.19454074079641</v>
      </c>
      <c r="AF143" s="65">
        <f t="shared" si="101"/>
        <v>5338.9954645798862</v>
      </c>
      <c r="AG143" s="65">
        <f t="shared" si="102"/>
        <v>1560.7432189549299</v>
      </c>
      <c r="AH143" s="10" t="s">
        <v>3</v>
      </c>
      <c r="AI143" s="10"/>
      <c r="AJ143" s="10" t="s">
        <v>316</v>
      </c>
      <c r="AK143" s="10" t="s">
        <v>332</v>
      </c>
      <c r="AL143" s="10">
        <v>160</v>
      </c>
      <c r="AM143" s="79"/>
      <c r="AN143" s="79"/>
      <c r="AO143" s="79"/>
      <c r="AP143" s="79"/>
      <c r="AQ143" s="79"/>
      <c r="AR143" s="10">
        <v>83</v>
      </c>
      <c r="AS143" s="10">
        <v>90</v>
      </c>
      <c r="AT143" s="29">
        <v>18.7</v>
      </c>
      <c r="AU143" s="29">
        <v>28.8</v>
      </c>
      <c r="AV143" s="29">
        <v>1.38</v>
      </c>
      <c r="AW143" s="29">
        <v>1.06</v>
      </c>
      <c r="AX143" s="29">
        <v>22.2</v>
      </c>
      <c r="AY143" s="30">
        <v>1.0900000000000001</v>
      </c>
      <c r="AZ143" s="30">
        <v>0.76811594202898559</v>
      </c>
      <c r="BA143" s="30">
        <v>0.88914285714285712</v>
      </c>
      <c r="BB143" s="30">
        <v>12.771441821946169</v>
      </c>
      <c r="BC143" s="31">
        <v>7095.2454566367605</v>
      </c>
      <c r="BD143" s="108">
        <f t="shared" si="94"/>
        <v>7.0952454566367607</v>
      </c>
      <c r="BE143" s="69">
        <v>1.42609126984127</v>
      </c>
      <c r="BF143" s="69">
        <v>0.20863095238095242</v>
      </c>
      <c r="BG143" s="69">
        <v>0.67782092779360237</v>
      </c>
      <c r="BH143" s="69">
        <v>0.17736551202809756</v>
      </c>
      <c r="BI143" s="69">
        <v>1.161110354019083</v>
      </c>
      <c r="BJ143" s="69">
        <v>33.13961798576689</v>
      </c>
      <c r="BK143" s="68">
        <v>0.36900584795321645</v>
      </c>
      <c r="BL143" s="68">
        <v>6.55945419103314E-2</v>
      </c>
      <c r="BM143" s="69">
        <v>1.1620929426774675</v>
      </c>
      <c r="BN143" s="68">
        <v>1.2862035225048924</v>
      </c>
      <c r="BO143" s="68">
        <v>0.33013698630136995</v>
      </c>
      <c r="BP143" s="69">
        <v>0.82069172753819952</v>
      </c>
      <c r="BQ143" s="68"/>
      <c r="BR143" s="68"/>
      <c r="BS143" s="69"/>
    </row>
    <row r="144" spans="1:71" s="12" customFormat="1" ht="15.75">
      <c r="A144" s="12" t="s">
        <v>213</v>
      </c>
      <c r="B144" s="12" t="s">
        <v>13</v>
      </c>
      <c r="C144" s="28" t="s">
        <v>132</v>
      </c>
      <c r="D144" s="28" t="s">
        <v>139</v>
      </c>
      <c r="E144" s="28" t="s">
        <v>86</v>
      </c>
      <c r="F144" s="3">
        <v>7.6890299999999998</v>
      </c>
      <c r="G144" s="3">
        <v>36.909889999999997</v>
      </c>
      <c r="H144" s="3">
        <v>1778</v>
      </c>
      <c r="I144" s="26"/>
      <c r="J144" s="2" t="s">
        <v>596</v>
      </c>
      <c r="K144" s="26"/>
      <c r="L144" s="3">
        <v>2015</v>
      </c>
      <c r="M144" s="3">
        <v>1</v>
      </c>
      <c r="N144" s="62">
        <v>5.9</v>
      </c>
      <c r="O144" s="59">
        <v>1.1775116392842446</v>
      </c>
      <c r="P144" s="59">
        <v>0.13392947822644496</v>
      </c>
      <c r="Q144" s="59">
        <v>10.881780000000001</v>
      </c>
      <c r="R144" s="63">
        <v>18.400000000000006</v>
      </c>
      <c r="S144" s="63">
        <v>33.199999999999989</v>
      </c>
      <c r="T144" s="63">
        <v>48.4</v>
      </c>
      <c r="U144" s="59">
        <v>13.347488661449717</v>
      </c>
      <c r="V144" s="59">
        <v>6.5030967456455411</v>
      </c>
      <c r="W144" s="59">
        <v>0.72870395061742665</v>
      </c>
      <c r="X144" s="59">
        <v>8.3588464391019635E-2</v>
      </c>
      <c r="Y144" s="59">
        <v>0.41749999999999993</v>
      </c>
      <c r="Z144" s="64">
        <f t="shared" si="99"/>
        <v>21.080377822103706</v>
      </c>
      <c r="AA144" s="63">
        <v>4.9606476243530686</v>
      </c>
      <c r="AB144" s="59">
        <v>8.7722237417943099</v>
      </c>
      <c r="AC144" s="59">
        <v>89.674359742449667</v>
      </c>
      <c r="AD144" s="59">
        <v>132.3271738965397</v>
      </c>
      <c r="AE144" s="65">
        <f t="shared" si="100"/>
        <v>284.19454074079641</v>
      </c>
      <c r="AF144" s="65">
        <f t="shared" si="101"/>
        <v>5338.9954645798862</v>
      </c>
      <c r="AG144" s="65">
        <f t="shared" si="102"/>
        <v>1560.7432189549299</v>
      </c>
      <c r="AH144" s="10" t="s">
        <v>4</v>
      </c>
      <c r="AI144" s="10"/>
      <c r="AJ144" s="10" t="s">
        <v>316</v>
      </c>
      <c r="AK144" s="10" t="s">
        <v>332</v>
      </c>
      <c r="AL144" s="10">
        <v>160</v>
      </c>
      <c r="AM144" s="79"/>
      <c r="AN144" s="79"/>
      <c r="AO144" s="79"/>
      <c r="AP144" s="79"/>
      <c r="AQ144" s="79"/>
      <c r="AR144" s="10">
        <v>70</v>
      </c>
      <c r="AS144" s="10">
        <v>72</v>
      </c>
      <c r="AT144" s="29">
        <v>15.22</v>
      </c>
      <c r="AU144" s="29">
        <v>17.89</v>
      </c>
      <c r="AV144" s="29">
        <v>1.24</v>
      </c>
      <c r="AW144" s="29">
        <v>1</v>
      </c>
      <c r="AX144" s="29">
        <v>22</v>
      </c>
      <c r="AY144" s="30">
        <v>0.69</v>
      </c>
      <c r="AZ144" s="30">
        <v>0.80645161290322587</v>
      </c>
      <c r="BA144" s="30">
        <v>0.89142857142857146</v>
      </c>
      <c r="BB144" s="30">
        <v>10.941566820276499</v>
      </c>
      <c r="BC144" s="31">
        <v>6078.6482334869443</v>
      </c>
      <c r="BD144" s="108">
        <f t="shared" si="94"/>
        <v>6.0786482334869438</v>
      </c>
      <c r="BE144" s="69">
        <v>1.6074950690335306</v>
      </c>
      <c r="BF144" s="69">
        <v>0.22140039447731755</v>
      </c>
      <c r="BG144" s="69">
        <v>0.60136454147210383</v>
      </c>
      <c r="BH144" s="69">
        <v>9.1525014964835269E-2</v>
      </c>
      <c r="BI144" s="69">
        <v>1.0048583900800712</v>
      </c>
      <c r="BJ144" s="69">
        <v>32.244384697198171</v>
      </c>
      <c r="BK144" s="68">
        <v>0.35037629350893695</v>
      </c>
      <c r="BL144" s="68">
        <v>0.11589840075258702</v>
      </c>
      <c r="BM144" s="69">
        <v>1.5132068439472564</v>
      </c>
      <c r="BN144" s="68">
        <v>1.2398489140698774</v>
      </c>
      <c r="BO144" s="68">
        <v>0.31147308781869693</v>
      </c>
      <c r="BP144" s="69">
        <v>0.85422567543528083</v>
      </c>
      <c r="BQ144" s="68"/>
      <c r="BR144" s="68"/>
      <c r="BS144" s="69"/>
    </row>
    <row r="145" spans="1:71" s="12" customFormat="1" ht="15.75">
      <c r="A145" s="12" t="s">
        <v>213</v>
      </c>
      <c r="B145" s="12" t="s">
        <v>13</v>
      </c>
      <c r="C145" s="28" t="s">
        <v>132</v>
      </c>
      <c r="D145" s="28" t="s">
        <v>139</v>
      </c>
      <c r="E145" s="28" t="s">
        <v>86</v>
      </c>
      <c r="F145" s="3">
        <v>7.6890299999999998</v>
      </c>
      <c r="G145" s="3">
        <v>36.909889999999997</v>
      </c>
      <c r="H145" s="3">
        <v>1778</v>
      </c>
      <c r="I145" s="26"/>
      <c r="J145" s="2" t="s">
        <v>597</v>
      </c>
      <c r="K145" s="26"/>
      <c r="L145" s="3">
        <v>2015</v>
      </c>
      <c r="M145" s="3">
        <v>1</v>
      </c>
      <c r="N145" s="62">
        <v>5.9</v>
      </c>
      <c r="O145" s="59">
        <v>1.1775116392842446</v>
      </c>
      <c r="P145" s="59">
        <v>0.13392947822644496</v>
      </c>
      <c r="Q145" s="59">
        <v>10.881780000000001</v>
      </c>
      <c r="R145" s="63">
        <v>18.400000000000006</v>
      </c>
      <c r="S145" s="63">
        <v>33.199999999999989</v>
      </c>
      <c r="T145" s="63">
        <v>48.4</v>
      </c>
      <c r="U145" s="59">
        <v>13.347488661449717</v>
      </c>
      <c r="V145" s="59">
        <v>6.5030967456455411</v>
      </c>
      <c r="W145" s="59">
        <v>0.72870395061742665</v>
      </c>
      <c r="X145" s="59">
        <v>8.3588464391019635E-2</v>
      </c>
      <c r="Y145" s="59">
        <v>0.41749999999999993</v>
      </c>
      <c r="Z145" s="64">
        <f t="shared" si="99"/>
        <v>21.080377822103706</v>
      </c>
      <c r="AA145" s="63">
        <v>4.9606476243530686</v>
      </c>
      <c r="AB145" s="59">
        <v>8.7722237417943099</v>
      </c>
      <c r="AC145" s="59">
        <v>89.674359742449667</v>
      </c>
      <c r="AD145" s="59">
        <v>132.3271738965397</v>
      </c>
      <c r="AE145" s="65">
        <f t="shared" si="100"/>
        <v>284.19454074079641</v>
      </c>
      <c r="AF145" s="65">
        <f t="shared" si="101"/>
        <v>5338.9954645798862</v>
      </c>
      <c r="AG145" s="65">
        <f t="shared" si="102"/>
        <v>1560.7432189549299</v>
      </c>
      <c r="AH145" s="10" t="s">
        <v>5</v>
      </c>
      <c r="AI145" s="10"/>
      <c r="AJ145" s="10" t="s">
        <v>316</v>
      </c>
      <c r="AK145" s="10" t="s">
        <v>332</v>
      </c>
      <c r="AL145" s="10">
        <v>160</v>
      </c>
      <c r="AM145" s="79"/>
      <c r="AN145" s="79"/>
      <c r="AO145" s="79"/>
      <c r="AP145" s="79"/>
      <c r="AQ145" s="79"/>
      <c r="AR145" s="10">
        <v>82</v>
      </c>
      <c r="AS145" s="10">
        <v>82</v>
      </c>
      <c r="AT145" s="29">
        <v>17.52</v>
      </c>
      <c r="AU145" s="29">
        <v>32.67</v>
      </c>
      <c r="AV145" s="29">
        <v>1.22</v>
      </c>
      <c r="AW145" s="29">
        <v>0.98</v>
      </c>
      <c r="AX145" s="29">
        <v>22.8</v>
      </c>
      <c r="AY145" s="30">
        <v>1.24</v>
      </c>
      <c r="AZ145" s="30">
        <v>0.80327868852459017</v>
      </c>
      <c r="BA145" s="30">
        <v>0.88228571428571434</v>
      </c>
      <c r="BB145" s="30">
        <v>12.41679737704918</v>
      </c>
      <c r="BC145" s="31">
        <v>6898.2207650273231</v>
      </c>
      <c r="BD145" s="108">
        <f t="shared" si="94"/>
        <v>6.8982207650273235</v>
      </c>
      <c r="BE145" s="69">
        <v>1.5292452830188679</v>
      </c>
      <c r="BF145" s="69">
        <v>0.2027358490566038</v>
      </c>
      <c r="BG145" s="69">
        <v>0.76344295917466487</v>
      </c>
      <c r="BH145" s="69">
        <v>0.11421314887386969</v>
      </c>
      <c r="BI145" s="69">
        <v>1.1400217612274013</v>
      </c>
      <c r="BJ145" s="69">
        <v>36.138734526143907</v>
      </c>
      <c r="BK145" s="68">
        <v>0.45925401322001896</v>
      </c>
      <c r="BL145" s="68">
        <v>0.16081208687440987</v>
      </c>
      <c r="BM145" s="69">
        <v>1.5125838294610026</v>
      </c>
      <c r="BN145" s="68">
        <v>1.1827553889409559</v>
      </c>
      <c r="BO145" s="68">
        <v>0.31068416119962511</v>
      </c>
      <c r="BP145" s="69">
        <v>0.70820272706964171</v>
      </c>
      <c r="BQ145" s="68"/>
      <c r="BR145" s="68"/>
      <c r="BS145" s="69"/>
    </row>
    <row r="146" spans="1:71" s="12" customFormat="1" ht="15.75">
      <c r="A146" s="12" t="s">
        <v>213</v>
      </c>
      <c r="B146" s="12" t="s">
        <v>13</v>
      </c>
      <c r="C146" s="28" t="s">
        <v>132</v>
      </c>
      <c r="D146" s="28" t="s">
        <v>139</v>
      </c>
      <c r="E146" s="28" t="s">
        <v>86</v>
      </c>
      <c r="F146" s="3">
        <v>7.6890299999999998</v>
      </c>
      <c r="G146" s="3">
        <v>36.909889999999997</v>
      </c>
      <c r="H146" s="3">
        <v>1778</v>
      </c>
      <c r="I146" s="26"/>
      <c r="J146" s="2" t="s">
        <v>598</v>
      </c>
      <c r="K146" s="26"/>
      <c r="L146" s="3">
        <v>2015</v>
      </c>
      <c r="M146" s="3">
        <v>1</v>
      </c>
      <c r="N146" s="62">
        <v>5.9</v>
      </c>
      <c r="O146" s="59">
        <v>1.1775116392842446</v>
      </c>
      <c r="P146" s="59">
        <v>0.13392947822644496</v>
      </c>
      <c r="Q146" s="59">
        <v>10.881780000000001</v>
      </c>
      <c r="R146" s="63">
        <v>18.400000000000006</v>
      </c>
      <c r="S146" s="63">
        <v>33.199999999999989</v>
      </c>
      <c r="T146" s="63">
        <v>48.4</v>
      </c>
      <c r="U146" s="59">
        <v>13.347488661449717</v>
      </c>
      <c r="V146" s="59">
        <v>6.5030967456455411</v>
      </c>
      <c r="W146" s="59">
        <v>0.72870395061742665</v>
      </c>
      <c r="X146" s="59">
        <v>8.3588464391019635E-2</v>
      </c>
      <c r="Y146" s="59">
        <v>0.41749999999999993</v>
      </c>
      <c r="Z146" s="64">
        <f t="shared" si="99"/>
        <v>21.080377822103706</v>
      </c>
      <c r="AA146" s="63">
        <v>4.9606476243530686</v>
      </c>
      <c r="AB146" s="59">
        <v>8.7722237417943099</v>
      </c>
      <c r="AC146" s="59">
        <v>89.674359742449667</v>
      </c>
      <c r="AD146" s="59">
        <v>132.3271738965397</v>
      </c>
      <c r="AE146" s="65">
        <f t="shared" si="100"/>
        <v>284.19454074079641</v>
      </c>
      <c r="AF146" s="65">
        <f t="shared" si="101"/>
        <v>5338.9954645798862</v>
      </c>
      <c r="AG146" s="65">
        <f t="shared" si="102"/>
        <v>1560.7432189549299</v>
      </c>
      <c r="AH146" s="10" t="s">
        <v>6</v>
      </c>
      <c r="AI146" s="10"/>
      <c r="AJ146" s="10" t="s">
        <v>316</v>
      </c>
      <c r="AK146" s="10" t="s">
        <v>332</v>
      </c>
      <c r="AL146" s="10">
        <v>160</v>
      </c>
      <c r="AM146" s="79"/>
      <c r="AN146" s="79"/>
      <c r="AO146" s="79"/>
      <c r="AP146" s="79"/>
      <c r="AQ146" s="79"/>
      <c r="AR146" s="10">
        <v>80</v>
      </c>
      <c r="AS146" s="10">
        <v>76</v>
      </c>
      <c r="AT146" s="29">
        <v>17.32</v>
      </c>
      <c r="AU146" s="29">
        <v>27.76</v>
      </c>
      <c r="AV146" s="29">
        <v>1.42</v>
      </c>
      <c r="AW146" s="29">
        <v>1.1599999999999999</v>
      </c>
      <c r="AX146" s="29">
        <v>18.8</v>
      </c>
      <c r="AY146" s="30">
        <v>0.86</v>
      </c>
      <c r="AZ146" s="30">
        <v>0.81690140845070425</v>
      </c>
      <c r="BA146" s="30">
        <v>0.92800000000000005</v>
      </c>
      <c r="BB146" s="30">
        <v>13.130023661971833</v>
      </c>
      <c r="BC146" s="31">
        <v>7294.4575899843521</v>
      </c>
      <c r="BD146" s="108">
        <f t="shared" si="94"/>
        <v>7.2944575899843525</v>
      </c>
      <c r="BE146" s="69">
        <v>1.5655204460966543</v>
      </c>
      <c r="BF146" s="69">
        <v>0.1985130111524164</v>
      </c>
      <c r="BG146" s="69">
        <v>0.51778429026426565</v>
      </c>
      <c r="BH146" s="69">
        <v>7.4736253021425919E-2</v>
      </c>
      <c r="BI146" s="69">
        <v>0.77320276859991066</v>
      </c>
      <c r="BJ146" s="69">
        <v>18.46549702881158</v>
      </c>
      <c r="BK146" s="68">
        <v>0.35165406427221174</v>
      </c>
      <c r="BL146" s="68">
        <v>8.3317580340264652E-2</v>
      </c>
      <c r="BM146" s="69">
        <v>2.0838937632859031</v>
      </c>
      <c r="BN146" s="68">
        <v>1.3043478260869568</v>
      </c>
      <c r="BO146" s="68">
        <v>0.30932367149758455</v>
      </c>
      <c r="BP146" s="69">
        <v>0.687707361216221</v>
      </c>
      <c r="BQ146" s="68"/>
      <c r="BR146" s="68"/>
      <c r="BS146" s="69"/>
    </row>
    <row r="147" spans="1:71" s="12" customFormat="1" ht="15.75">
      <c r="A147" s="111" t="s">
        <v>213</v>
      </c>
      <c r="B147" s="12" t="s">
        <v>12</v>
      </c>
      <c r="C147" s="28" t="s">
        <v>12</v>
      </c>
      <c r="D147" s="28" t="s">
        <v>119</v>
      </c>
      <c r="E147" s="27" t="s">
        <v>87</v>
      </c>
      <c r="F147" s="34">
        <v>9.0393000000000008</v>
      </c>
      <c r="G147" s="34">
        <v>37.206029999999998</v>
      </c>
      <c r="H147" s="3">
        <v>1746</v>
      </c>
      <c r="I147" s="26">
        <v>25</v>
      </c>
      <c r="J147" s="26"/>
      <c r="K147" s="26"/>
      <c r="L147" s="3">
        <v>2015</v>
      </c>
      <c r="M147" s="3">
        <v>1</v>
      </c>
      <c r="N147" s="118">
        <v>5.5</v>
      </c>
      <c r="O147" s="64">
        <v>2.219594277243496</v>
      </c>
      <c r="P147" s="64">
        <v>0.26620430178009441</v>
      </c>
      <c r="Q147" s="64">
        <v>2.4858000000000002</v>
      </c>
      <c r="R147" s="119">
        <v>7.5999999999999943</v>
      </c>
      <c r="S147" s="119">
        <v>20</v>
      </c>
      <c r="T147" s="119">
        <v>72.400000000000006</v>
      </c>
      <c r="U147" s="64">
        <v>7.777941367724762</v>
      </c>
      <c r="V147" s="64">
        <v>3.8193664999282477</v>
      </c>
      <c r="W147" s="64">
        <v>0.61720104475593174</v>
      </c>
      <c r="X147" s="64">
        <v>0.23870020488781551</v>
      </c>
      <c r="Y147" s="64">
        <v>1.002</v>
      </c>
      <c r="Z147" s="119">
        <f>(U147+V147+W147+X147+Y147)</f>
        <v>13.455209117296757</v>
      </c>
      <c r="AA147" s="64">
        <v>4.9606476243530686</v>
      </c>
      <c r="AB147" s="64">
        <v>1.4640317286652065</v>
      </c>
      <c r="AC147" s="64">
        <v>58.123437010908532</v>
      </c>
      <c r="AD147" s="64">
        <v>44.139424950527122</v>
      </c>
      <c r="AE147" s="119">
        <f>W147*390</f>
        <v>240.70840745481337</v>
      </c>
      <c r="AF147" s="119">
        <f>U147*400</f>
        <v>3111.1765470899049</v>
      </c>
      <c r="AG147" s="119">
        <f>V147*240</f>
        <v>916.64795998277941</v>
      </c>
      <c r="AH147" s="10" t="s">
        <v>1</v>
      </c>
      <c r="AI147" s="10"/>
      <c r="AJ147" s="10" t="s">
        <v>316</v>
      </c>
      <c r="AK147" s="10" t="s">
        <v>332</v>
      </c>
      <c r="AL147" s="10">
        <v>160</v>
      </c>
      <c r="AM147" s="120"/>
      <c r="AN147" s="120"/>
      <c r="AO147" s="120"/>
      <c r="AP147" s="120"/>
      <c r="AQ147" s="120"/>
      <c r="AR147" s="31">
        <v>84</v>
      </c>
      <c r="AS147" s="31">
        <v>84</v>
      </c>
      <c r="AT147" s="29">
        <v>22.38</v>
      </c>
      <c r="AU147" s="29">
        <v>25.46</v>
      </c>
      <c r="AV147" s="29">
        <v>1.38</v>
      </c>
      <c r="AW147" s="29">
        <v>1.1200000000000001</v>
      </c>
      <c r="AX147" s="29">
        <v>25</v>
      </c>
      <c r="AY147" s="30">
        <v>1.3</v>
      </c>
      <c r="AZ147" s="30">
        <v>0.81159420289855089</v>
      </c>
      <c r="BA147" s="30">
        <v>0.8571428571428571</v>
      </c>
      <c r="BB147" s="30">
        <v>15.568695652173915</v>
      </c>
      <c r="BC147" s="31">
        <v>8649.2753623188401</v>
      </c>
      <c r="BD147" s="108">
        <f t="shared" si="94"/>
        <v>8.6492753623188392</v>
      </c>
      <c r="BN147" s="121">
        <v>1.2441246498599441</v>
      </c>
      <c r="BO147" s="121">
        <v>0.184890756302521</v>
      </c>
      <c r="BP147" s="4"/>
    </row>
    <row r="148" spans="1:71" s="12" customFormat="1" ht="15.75">
      <c r="A148" s="12" t="s">
        <v>213</v>
      </c>
      <c r="B148" s="12" t="s">
        <v>12</v>
      </c>
      <c r="C148" s="28" t="s">
        <v>12</v>
      </c>
      <c r="D148" s="28" t="s">
        <v>119</v>
      </c>
      <c r="E148" s="27" t="s">
        <v>87</v>
      </c>
      <c r="F148" s="34">
        <v>9.0393000000000008</v>
      </c>
      <c r="G148" s="34">
        <v>37.206029999999998</v>
      </c>
      <c r="H148" s="3">
        <v>1746</v>
      </c>
      <c r="I148" s="26"/>
      <c r="J148" s="26"/>
      <c r="K148" s="26"/>
      <c r="L148" s="3">
        <v>2015</v>
      </c>
      <c r="M148" s="3">
        <v>1</v>
      </c>
      <c r="N148" s="67">
        <v>5.5</v>
      </c>
      <c r="O148" s="60">
        <v>2.219594277243496</v>
      </c>
      <c r="P148" s="60">
        <v>0.26620430178009441</v>
      </c>
      <c r="Q148" s="60">
        <v>2.4858000000000002</v>
      </c>
      <c r="R148" s="66">
        <v>7.5999999999999943</v>
      </c>
      <c r="S148" s="66">
        <v>20</v>
      </c>
      <c r="T148" s="66">
        <v>72.400000000000006</v>
      </c>
      <c r="U148" s="60">
        <v>7.777941367724762</v>
      </c>
      <c r="V148" s="60">
        <v>3.8193664999282477</v>
      </c>
      <c r="W148" s="60">
        <v>0.61720104475593174</v>
      </c>
      <c r="X148" s="60">
        <v>0.23870020488781551</v>
      </c>
      <c r="Y148" s="64">
        <v>1.002</v>
      </c>
      <c r="Z148" s="66">
        <f t="shared" ref="Z148:Z152" si="103">(U148+V148+W148+X148+Y148)</f>
        <v>13.455209117296757</v>
      </c>
      <c r="AA148" s="60">
        <v>4.9606476243530686</v>
      </c>
      <c r="AB148" s="60">
        <v>1.4640317286652065</v>
      </c>
      <c r="AC148" s="60">
        <v>58.123437010908532</v>
      </c>
      <c r="AD148" s="60">
        <v>44.139424950527122</v>
      </c>
      <c r="AE148" s="66">
        <f t="shared" ref="AE148:AE152" si="104">W148*390</f>
        <v>240.70840745481337</v>
      </c>
      <c r="AF148" s="66">
        <f t="shared" ref="AF148:AF152" si="105">U148*400</f>
        <v>3111.1765470899049</v>
      </c>
      <c r="AG148" s="66">
        <f t="shared" ref="AG148:AG152" si="106">V148*240</f>
        <v>916.64795998277941</v>
      </c>
      <c r="AH148" s="10" t="s">
        <v>2</v>
      </c>
      <c r="AI148" s="10"/>
      <c r="AJ148" s="10" t="s">
        <v>316</v>
      </c>
      <c r="AK148" s="10" t="s">
        <v>332</v>
      </c>
      <c r="AL148" s="10">
        <v>160</v>
      </c>
      <c r="AM148" s="79"/>
      <c r="AN148" s="79"/>
      <c r="AO148" s="79"/>
      <c r="AP148" s="79"/>
      <c r="AQ148" s="79"/>
      <c r="AR148" s="31">
        <v>85</v>
      </c>
      <c r="AS148" s="31">
        <v>82</v>
      </c>
      <c r="AT148" s="29">
        <v>21.54</v>
      </c>
      <c r="AU148" s="29">
        <v>26.7</v>
      </c>
      <c r="AV148" s="29">
        <v>1.5</v>
      </c>
      <c r="AW148" s="29">
        <v>1.1599999999999999</v>
      </c>
      <c r="AX148" s="29">
        <v>25.2</v>
      </c>
      <c r="AY148" s="30">
        <v>1.1200000000000001</v>
      </c>
      <c r="AZ148" s="30">
        <v>0.77333333333333332</v>
      </c>
      <c r="BA148" s="30">
        <v>0.85485714285714287</v>
      </c>
      <c r="BB148" s="30">
        <v>14.239868342857141</v>
      </c>
      <c r="BC148" s="31">
        <v>7911.0379682539678</v>
      </c>
      <c r="BD148" s="108">
        <f t="shared" si="94"/>
        <v>7.911037968253968</v>
      </c>
      <c r="BN148" s="68">
        <v>1.2986409546192157</v>
      </c>
      <c r="BO148" s="68">
        <v>0.23020839162143514</v>
      </c>
      <c r="BP148" s="69"/>
    </row>
    <row r="149" spans="1:71" s="12" customFormat="1" ht="15.75">
      <c r="A149" s="12" t="s">
        <v>213</v>
      </c>
      <c r="B149" s="12" t="s">
        <v>12</v>
      </c>
      <c r="C149" s="28" t="s">
        <v>12</v>
      </c>
      <c r="D149" s="28" t="s">
        <v>119</v>
      </c>
      <c r="E149" s="27" t="s">
        <v>87</v>
      </c>
      <c r="F149" s="34">
        <v>9.0393000000000008</v>
      </c>
      <c r="G149" s="34">
        <v>37.206029999999998</v>
      </c>
      <c r="H149" s="3">
        <v>1746</v>
      </c>
      <c r="I149" s="26"/>
      <c r="J149" s="26"/>
      <c r="K149" s="26"/>
      <c r="L149" s="3">
        <v>2015</v>
      </c>
      <c r="M149" s="3">
        <v>1</v>
      </c>
      <c r="N149" s="67">
        <v>5.5</v>
      </c>
      <c r="O149" s="60">
        <v>2.219594277243496</v>
      </c>
      <c r="P149" s="60">
        <v>0.26620430178009441</v>
      </c>
      <c r="Q149" s="60">
        <v>2.4858000000000002</v>
      </c>
      <c r="R149" s="66">
        <v>7.5999999999999943</v>
      </c>
      <c r="S149" s="66">
        <v>20</v>
      </c>
      <c r="T149" s="66">
        <v>72.400000000000006</v>
      </c>
      <c r="U149" s="60">
        <v>7.777941367724762</v>
      </c>
      <c r="V149" s="60">
        <v>3.8193664999282477</v>
      </c>
      <c r="W149" s="60">
        <v>0.61720104475593174</v>
      </c>
      <c r="X149" s="60">
        <v>0.23870020488781551</v>
      </c>
      <c r="Y149" s="64">
        <v>1.002</v>
      </c>
      <c r="Z149" s="66">
        <f t="shared" si="103"/>
        <v>13.455209117296757</v>
      </c>
      <c r="AA149" s="60">
        <v>4.9606476243530686</v>
      </c>
      <c r="AB149" s="60">
        <v>1.4640317286652065</v>
      </c>
      <c r="AC149" s="60">
        <v>58.123437010908532</v>
      </c>
      <c r="AD149" s="60">
        <v>44.139424950527122</v>
      </c>
      <c r="AE149" s="66">
        <f t="shared" si="104"/>
        <v>240.70840745481337</v>
      </c>
      <c r="AF149" s="66">
        <f t="shared" si="105"/>
        <v>3111.1765470899049</v>
      </c>
      <c r="AG149" s="66">
        <f t="shared" si="106"/>
        <v>916.64795998277941</v>
      </c>
      <c r="AH149" s="10" t="s">
        <v>3</v>
      </c>
      <c r="AI149" s="10"/>
      <c r="AJ149" s="10" t="s">
        <v>316</v>
      </c>
      <c r="AK149" s="10" t="s">
        <v>332</v>
      </c>
      <c r="AL149" s="10">
        <v>160</v>
      </c>
      <c r="AM149" s="79"/>
      <c r="AN149" s="79"/>
      <c r="AO149" s="79"/>
      <c r="AP149" s="79"/>
      <c r="AQ149" s="79"/>
      <c r="AR149" s="31">
        <v>76</v>
      </c>
      <c r="AS149" s="31">
        <v>74</v>
      </c>
      <c r="AT149" s="29">
        <v>21.78</v>
      </c>
      <c r="AU149" s="29">
        <v>23.4</v>
      </c>
      <c r="AV149" s="29">
        <v>1.64</v>
      </c>
      <c r="AW149" s="29">
        <v>1.36</v>
      </c>
      <c r="AX149" s="29">
        <v>24.8</v>
      </c>
      <c r="AY149" s="30">
        <v>1.2</v>
      </c>
      <c r="AZ149" s="30">
        <v>0.8292682926829269</v>
      </c>
      <c r="BA149" s="30">
        <v>0.85942857142857143</v>
      </c>
      <c r="BB149" s="30">
        <v>15.522537700348433</v>
      </c>
      <c r="BC149" s="31">
        <v>8623.632055749129</v>
      </c>
      <c r="BD149" s="108">
        <f t="shared" si="94"/>
        <v>8.6236320557491286</v>
      </c>
      <c r="BN149" s="68">
        <v>1.3184727061556332</v>
      </c>
      <c r="BO149" s="68">
        <v>0.2303269454123113</v>
      </c>
      <c r="BP149" s="4"/>
    </row>
    <row r="150" spans="1:71" s="12" customFormat="1" ht="15.75">
      <c r="A150" s="12" t="s">
        <v>213</v>
      </c>
      <c r="B150" s="12" t="s">
        <v>12</v>
      </c>
      <c r="C150" s="28" t="s">
        <v>12</v>
      </c>
      <c r="D150" s="28" t="s">
        <v>119</v>
      </c>
      <c r="E150" s="27" t="s">
        <v>87</v>
      </c>
      <c r="F150" s="34">
        <v>9.0393000000000008</v>
      </c>
      <c r="G150" s="34">
        <v>37.206029999999998</v>
      </c>
      <c r="H150" s="3">
        <v>1746</v>
      </c>
      <c r="I150" s="26"/>
      <c r="J150" s="26"/>
      <c r="K150" s="26"/>
      <c r="L150" s="3">
        <v>2015</v>
      </c>
      <c r="M150" s="3">
        <v>1</v>
      </c>
      <c r="N150" s="67">
        <v>5.5</v>
      </c>
      <c r="O150" s="60">
        <v>2.219594277243496</v>
      </c>
      <c r="P150" s="60">
        <v>0.26620430178009441</v>
      </c>
      <c r="Q150" s="60">
        <v>2.4858000000000002</v>
      </c>
      <c r="R150" s="66">
        <v>7.5999999999999943</v>
      </c>
      <c r="S150" s="66">
        <v>20</v>
      </c>
      <c r="T150" s="66">
        <v>72.400000000000006</v>
      </c>
      <c r="U150" s="60">
        <v>7.777941367724762</v>
      </c>
      <c r="V150" s="60">
        <v>3.8193664999282477</v>
      </c>
      <c r="W150" s="60">
        <v>0.61720104475593174</v>
      </c>
      <c r="X150" s="60">
        <v>0.23870020488781551</v>
      </c>
      <c r="Y150" s="64">
        <v>1.002</v>
      </c>
      <c r="Z150" s="66">
        <f t="shared" si="103"/>
        <v>13.455209117296757</v>
      </c>
      <c r="AA150" s="60">
        <v>4.9606476243530686</v>
      </c>
      <c r="AB150" s="60">
        <v>1.4640317286652065</v>
      </c>
      <c r="AC150" s="60">
        <v>58.123437010908532</v>
      </c>
      <c r="AD150" s="60">
        <v>44.139424950527122</v>
      </c>
      <c r="AE150" s="66">
        <f t="shared" si="104"/>
        <v>240.70840745481337</v>
      </c>
      <c r="AF150" s="66">
        <f t="shared" si="105"/>
        <v>3111.1765470899049</v>
      </c>
      <c r="AG150" s="66">
        <f t="shared" si="106"/>
        <v>916.64795998277941</v>
      </c>
      <c r="AH150" s="10" t="s">
        <v>4</v>
      </c>
      <c r="AI150" s="10"/>
      <c r="AJ150" s="10" t="s">
        <v>316</v>
      </c>
      <c r="AK150" s="10" t="s">
        <v>332</v>
      </c>
      <c r="AL150" s="10">
        <v>160</v>
      </c>
      <c r="AM150" s="79"/>
      <c r="AN150" s="79"/>
      <c r="AO150" s="79"/>
      <c r="AP150" s="79"/>
      <c r="AQ150" s="79"/>
      <c r="AR150" s="31">
        <v>85</v>
      </c>
      <c r="AS150" s="31">
        <v>83</v>
      </c>
      <c r="AT150" s="29">
        <v>24.06</v>
      </c>
      <c r="AU150" s="29">
        <v>31.54</v>
      </c>
      <c r="AV150" s="29">
        <v>1.66</v>
      </c>
      <c r="AW150" s="29">
        <v>1.24</v>
      </c>
      <c r="AX150" s="29">
        <v>28.8</v>
      </c>
      <c r="AY150" s="30">
        <v>1.52</v>
      </c>
      <c r="AZ150" s="30">
        <v>0.74698795180722899</v>
      </c>
      <c r="BA150" s="30">
        <v>0.81371428571428572</v>
      </c>
      <c r="BB150" s="30">
        <v>14.624504509466437</v>
      </c>
      <c r="BC150" s="31">
        <v>8124.7247274813544</v>
      </c>
      <c r="BD150" s="108">
        <f t="shared" si="94"/>
        <v>8.1247247274813539</v>
      </c>
      <c r="BN150" s="68">
        <v>1.3121902874132807</v>
      </c>
      <c r="BO150" s="68">
        <v>0.17081268582755202</v>
      </c>
      <c r="BP150" s="4"/>
    </row>
    <row r="151" spans="1:71" s="12" customFormat="1" ht="15.75">
      <c r="A151" s="12" t="s">
        <v>213</v>
      </c>
      <c r="B151" s="12" t="s">
        <v>12</v>
      </c>
      <c r="C151" s="28" t="s">
        <v>12</v>
      </c>
      <c r="D151" s="28" t="s">
        <v>119</v>
      </c>
      <c r="E151" s="27" t="s">
        <v>87</v>
      </c>
      <c r="F151" s="34">
        <v>9.0393000000000008</v>
      </c>
      <c r="G151" s="34">
        <v>37.206029999999998</v>
      </c>
      <c r="H151" s="3">
        <v>1746</v>
      </c>
      <c r="I151" s="26"/>
      <c r="J151" s="26"/>
      <c r="K151" s="26"/>
      <c r="L151" s="3">
        <v>2015</v>
      </c>
      <c r="M151" s="3">
        <v>1</v>
      </c>
      <c r="N151" s="67">
        <v>5.5</v>
      </c>
      <c r="O151" s="60">
        <v>2.219594277243496</v>
      </c>
      <c r="P151" s="60">
        <v>0.26620430178009441</v>
      </c>
      <c r="Q151" s="60">
        <v>2.4858000000000002</v>
      </c>
      <c r="R151" s="66">
        <v>7.5999999999999943</v>
      </c>
      <c r="S151" s="66">
        <v>20</v>
      </c>
      <c r="T151" s="66">
        <v>72.400000000000006</v>
      </c>
      <c r="U151" s="60">
        <v>7.777941367724762</v>
      </c>
      <c r="V151" s="60">
        <v>3.8193664999282477</v>
      </c>
      <c r="W151" s="60">
        <v>0.61720104475593174</v>
      </c>
      <c r="X151" s="60">
        <v>0.23870020488781551</v>
      </c>
      <c r="Y151" s="64">
        <v>1.002</v>
      </c>
      <c r="Z151" s="66">
        <f t="shared" si="103"/>
        <v>13.455209117296757</v>
      </c>
      <c r="AA151" s="60">
        <v>4.9606476243530686</v>
      </c>
      <c r="AB151" s="60">
        <v>1.4640317286652065</v>
      </c>
      <c r="AC151" s="60">
        <v>58.123437010908532</v>
      </c>
      <c r="AD151" s="60">
        <v>44.139424950527122</v>
      </c>
      <c r="AE151" s="66">
        <f t="shared" si="104"/>
        <v>240.70840745481337</v>
      </c>
      <c r="AF151" s="66">
        <f t="shared" si="105"/>
        <v>3111.1765470899049</v>
      </c>
      <c r="AG151" s="66">
        <f t="shared" si="106"/>
        <v>916.64795998277941</v>
      </c>
      <c r="AH151" s="10" t="s">
        <v>5</v>
      </c>
      <c r="AI151" s="10"/>
      <c r="AJ151" s="10" t="s">
        <v>316</v>
      </c>
      <c r="AK151" s="10" t="s">
        <v>332</v>
      </c>
      <c r="AL151" s="10">
        <v>160</v>
      </c>
      <c r="AM151" s="79"/>
      <c r="AN151" s="79"/>
      <c r="AO151" s="79"/>
      <c r="AP151" s="79"/>
      <c r="AQ151" s="79"/>
      <c r="AR151" s="31">
        <v>84</v>
      </c>
      <c r="AS151" s="31">
        <v>82</v>
      </c>
      <c r="AT151" s="29">
        <v>24.76</v>
      </c>
      <c r="AU151" s="29">
        <v>28.58</v>
      </c>
      <c r="AV151" s="29">
        <v>1.8</v>
      </c>
      <c r="AW151" s="29">
        <v>1.62</v>
      </c>
      <c r="AX151" s="29">
        <v>31.3</v>
      </c>
      <c r="AY151" s="30">
        <v>1.56</v>
      </c>
      <c r="AZ151" s="30">
        <v>0.9</v>
      </c>
      <c r="BA151" s="30">
        <v>0.78514285714285714</v>
      </c>
      <c r="BB151" s="30">
        <v>17.49612342857143</v>
      </c>
      <c r="BC151" s="31">
        <v>9720.0685714285719</v>
      </c>
      <c r="BD151" s="108">
        <f t="shared" si="94"/>
        <v>9.7200685714285715</v>
      </c>
      <c r="BN151" s="68">
        <v>1.3902272883221158</v>
      </c>
      <c r="BO151" s="68">
        <v>0.21075085576207342</v>
      </c>
      <c r="BP151" s="4"/>
    </row>
    <row r="152" spans="1:71" s="12" customFormat="1" ht="15.75">
      <c r="A152" s="12" t="s">
        <v>213</v>
      </c>
      <c r="B152" s="12" t="s">
        <v>12</v>
      </c>
      <c r="C152" s="28" t="s">
        <v>12</v>
      </c>
      <c r="D152" s="28" t="s">
        <v>119</v>
      </c>
      <c r="E152" s="27" t="s">
        <v>87</v>
      </c>
      <c r="F152" s="34">
        <v>9.0393000000000008</v>
      </c>
      <c r="G152" s="34">
        <v>37.206029999999998</v>
      </c>
      <c r="H152" s="3">
        <v>1746</v>
      </c>
      <c r="I152" s="26"/>
      <c r="J152" s="26"/>
      <c r="K152" s="26"/>
      <c r="L152" s="3">
        <v>2015</v>
      </c>
      <c r="M152" s="3">
        <v>1</v>
      </c>
      <c r="N152" s="67">
        <v>5.5</v>
      </c>
      <c r="O152" s="60">
        <v>2.219594277243496</v>
      </c>
      <c r="P152" s="60">
        <v>0.26620430178009441</v>
      </c>
      <c r="Q152" s="60">
        <v>2.4858000000000002</v>
      </c>
      <c r="R152" s="66">
        <v>7.5999999999999943</v>
      </c>
      <c r="S152" s="66">
        <v>20</v>
      </c>
      <c r="T152" s="66">
        <v>72.400000000000006</v>
      </c>
      <c r="U152" s="60">
        <v>7.777941367724762</v>
      </c>
      <c r="V152" s="60">
        <v>3.8193664999282477</v>
      </c>
      <c r="W152" s="60">
        <v>0.61720104475593174</v>
      </c>
      <c r="X152" s="60">
        <v>0.23870020488781551</v>
      </c>
      <c r="Y152" s="64">
        <v>1.002</v>
      </c>
      <c r="Z152" s="66">
        <f t="shared" si="103"/>
        <v>13.455209117296757</v>
      </c>
      <c r="AA152" s="60">
        <v>4.9606476243530686</v>
      </c>
      <c r="AB152" s="60">
        <v>1.4640317286652065</v>
      </c>
      <c r="AC152" s="60">
        <v>58.123437010908532</v>
      </c>
      <c r="AD152" s="60">
        <v>44.139424950527122</v>
      </c>
      <c r="AE152" s="66">
        <f t="shared" si="104"/>
        <v>240.70840745481337</v>
      </c>
      <c r="AF152" s="66">
        <f t="shared" si="105"/>
        <v>3111.1765470899049</v>
      </c>
      <c r="AG152" s="66">
        <f t="shared" si="106"/>
        <v>916.64795998277941</v>
      </c>
      <c r="AH152" s="10" t="s">
        <v>6</v>
      </c>
      <c r="AI152" s="10"/>
      <c r="AJ152" s="10" t="s">
        <v>316</v>
      </c>
      <c r="AK152" s="10" t="s">
        <v>332</v>
      </c>
      <c r="AL152" s="10">
        <v>160</v>
      </c>
      <c r="AM152" s="79"/>
      <c r="AN152" s="79"/>
      <c r="AO152" s="79"/>
      <c r="AP152" s="79"/>
      <c r="AQ152" s="79"/>
      <c r="AR152" s="31">
        <v>88</v>
      </c>
      <c r="AS152" s="31">
        <v>81</v>
      </c>
      <c r="AT152" s="29">
        <v>24.3</v>
      </c>
      <c r="AU152" s="29">
        <v>30.56</v>
      </c>
      <c r="AV152" s="29">
        <v>1.96</v>
      </c>
      <c r="AW152" s="29">
        <v>1.4</v>
      </c>
      <c r="AX152" s="29">
        <v>29.4</v>
      </c>
      <c r="AY152" s="30">
        <v>1.1599999999999999</v>
      </c>
      <c r="AZ152" s="30">
        <v>0.7142857142857143</v>
      </c>
      <c r="BA152" s="30">
        <v>0.80685714285714283</v>
      </c>
      <c r="BB152" s="30">
        <v>14.00473469387755</v>
      </c>
      <c r="BC152" s="31">
        <v>7780.408163265306</v>
      </c>
      <c r="BD152" s="108">
        <f t="shared" si="94"/>
        <v>7.7804081632653057</v>
      </c>
      <c r="BN152" s="68">
        <v>1.3801040362953692</v>
      </c>
      <c r="BO152" s="68">
        <v>0.18790333620150187</v>
      </c>
      <c r="BP152" s="4"/>
    </row>
    <row r="153" spans="1:71" s="12" customFormat="1" ht="15.75">
      <c r="A153" s="12" t="s">
        <v>213</v>
      </c>
      <c r="B153" s="12" t="s">
        <v>12</v>
      </c>
      <c r="C153" s="28" t="s">
        <v>12</v>
      </c>
      <c r="D153" s="28" t="s">
        <v>119</v>
      </c>
      <c r="E153" s="27" t="s">
        <v>88</v>
      </c>
      <c r="F153" s="34">
        <v>9.0430200000000003</v>
      </c>
      <c r="G153" s="34">
        <v>37.193669999999997</v>
      </c>
      <c r="H153" s="3">
        <v>1672</v>
      </c>
      <c r="I153" s="26">
        <v>26</v>
      </c>
      <c r="J153" s="26"/>
      <c r="K153" s="26"/>
      <c r="L153" s="3">
        <v>2015</v>
      </c>
      <c r="M153" s="3">
        <v>1</v>
      </c>
      <c r="N153" s="67">
        <v>5</v>
      </c>
      <c r="O153" s="60">
        <v>2.7612966664830729</v>
      </c>
      <c r="P153" s="60">
        <v>0.24749181484719535</v>
      </c>
      <c r="Q153" s="60">
        <v>10.47222</v>
      </c>
      <c r="R153" s="66">
        <v>13.599999999999994</v>
      </c>
      <c r="S153" s="66">
        <v>24</v>
      </c>
      <c r="T153" s="66">
        <v>62.400000000000006</v>
      </c>
      <c r="U153" s="60">
        <v>9.2813774470124812</v>
      </c>
      <c r="V153" s="60">
        <v>3.7343830921544345</v>
      </c>
      <c r="W153" s="60">
        <v>0.55139944392636153</v>
      </c>
      <c r="X153" s="60">
        <v>8.5333067754471928E-2</v>
      </c>
      <c r="Y153" s="64">
        <v>1.67</v>
      </c>
      <c r="Z153" s="66">
        <f t="shared" ref="Z153:Z279" si="107">(U153+V153+W153+X153+Y153)</f>
        <v>15.322493050847751</v>
      </c>
      <c r="AA153" s="60">
        <v>5.9625069435671705</v>
      </c>
      <c r="AB153" s="60">
        <v>1.4640317286652065</v>
      </c>
      <c r="AC153" s="60">
        <v>81.236322267735204</v>
      </c>
      <c r="AD153" s="60">
        <v>81.934174498818209</v>
      </c>
      <c r="AE153" s="66">
        <f t="shared" ref="AE153:AE279" si="108">W153*390</f>
        <v>215.04578313128098</v>
      </c>
      <c r="AF153" s="66">
        <f t="shared" ref="AF153:AF279" si="109">U153*400</f>
        <v>3712.5509788049926</v>
      </c>
      <c r="AG153" s="66">
        <f t="shared" ref="AG153:AG279" si="110">V153*240</f>
        <v>896.25194211706435</v>
      </c>
      <c r="AH153" s="10" t="s">
        <v>1</v>
      </c>
      <c r="AI153" s="10"/>
      <c r="AJ153" s="10" t="s">
        <v>316</v>
      </c>
      <c r="AK153" s="10" t="s">
        <v>332</v>
      </c>
      <c r="AL153" s="10">
        <v>160</v>
      </c>
      <c r="AM153" s="79"/>
      <c r="AN153" s="79"/>
      <c r="AO153" s="79"/>
      <c r="AP153" s="79"/>
      <c r="AQ153" s="79"/>
      <c r="AR153" s="31">
        <v>78</v>
      </c>
      <c r="AS153" s="31">
        <v>69</v>
      </c>
      <c r="AT153" s="29">
        <v>8.64</v>
      </c>
      <c r="AU153" s="29">
        <v>14.52</v>
      </c>
      <c r="AV153" s="29">
        <v>0.79</v>
      </c>
      <c r="AW153" s="29">
        <v>0.6</v>
      </c>
      <c r="AX153" s="29">
        <v>30</v>
      </c>
      <c r="AY153" s="30">
        <v>0.6</v>
      </c>
      <c r="AZ153" s="30">
        <v>0.75949367088607589</v>
      </c>
      <c r="BA153" s="30">
        <v>0.8</v>
      </c>
      <c r="BB153" s="30">
        <v>5.2496202531645579</v>
      </c>
      <c r="BC153" s="31">
        <v>2916.4556962025322</v>
      </c>
      <c r="BD153" s="108">
        <f t="shared" si="94"/>
        <v>2.9164556962025321</v>
      </c>
      <c r="BN153" s="68">
        <v>0.87721790413352152</v>
      </c>
      <c r="BO153" s="68">
        <v>0.19040780624934417</v>
      </c>
      <c r="BP153" s="4"/>
    </row>
    <row r="154" spans="1:71" s="12" customFormat="1" ht="15.75">
      <c r="A154" s="12" t="s">
        <v>213</v>
      </c>
      <c r="B154" s="12" t="s">
        <v>12</v>
      </c>
      <c r="C154" s="28" t="s">
        <v>12</v>
      </c>
      <c r="D154" s="28" t="s">
        <v>119</v>
      </c>
      <c r="E154" s="27" t="s">
        <v>88</v>
      </c>
      <c r="F154" s="34">
        <v>9.0430200000000003</v>
      </c>
      <c r="G154" s="34">
        <v>37.193669999999997</v>
      </c>
      <c r="H154" s="3">
        <v>1672</v>
      </c>
      <c r="I154" s="26"/>
      <c r="J154" s="26"/>
      <c r="K154" s="26"/>
      <c r="L154" s="3">
        <v>2015</v>
      </c>
      <c r="M154" s="3">
        <v>1</v>
      </c>
      <c r="N154" s="67">
        <v>5</v>
      </c>
      <c r="O154" s="60">
        <v>2.7612966664830729</v>
      </c>
      <c r="P154" s="60">
        <v>0.24749181484719535</v>
      </c>
      <c r="Q154" s="60">
        <v>10.47222</v>
      </c>
      <c r="R154" s="66">
        <v>13.599999999999994</v>
      </c>
      <c r="S154" s="66">
        <v>24</v>
      </c>
      <c r="T154" s="66">
        <v>62.400000000000006</v>
      </c>
      <c r="U154" s="60">
        <v>9.2813774470124812</v>
      </c>
      <c r="V154" s="60">
        <v>3.7343830921544345</v>
      </c>
      <c r="W154" s="60">
        <v>0.55139944392636153</v>
      </c>
      <c r="X154" s="60">
        <v>8.5333067754471928E-2</v>
      </c>
      <c r="Y154" s="64">
        <v>1.67</v>
      </c>
      <c r="Z154" s="66">
        <f t="shared" ref="Z154:Z158" si="111">(U154+V154+W154+X154+Y154)</f>
        <v>15.322493050847751</v>
      </c>
      <c r="AA154" s="60">
        <v>5.9625069435671705</v>
      </c>
      <c r="AB154" s="60">
        <v>1.4640317286652065</v>
      </c>
      <c r="AC154" s="60">
        <v>81.236322267735204</v>
      </c>
      <c r="AD154" s="60">
        <v>81.934174498818209</v>
      </c>
      <c r="AE154" s="66">
        <f t="shared" ref="AE154:AE158" si="112">W154*390</f>
        <v>215.04578313128098</v>
      </c>
      <c r="AF154" s="66">
        <f t="shared" ref="AF154:AF158" si="113">U154*400</f>
        <v>3712.5509788049926</v>
      </c>
      <c r="AG154" s="66">
        <f t="shared" ref="AG154:AG158" si="114">V154*240</f>
        <v>896.25194211706435</v>
      </c>
      <c r="AH154" s="10" t="s">
        <v>2</v>
      </c>
      <c r="AI154" s="10"/>
      <c r="AJ154" s="10" t="s">
        <v>316</v>
      </c>
      <c r="AK154" s="10" t="s">
        <v>332</v>
      </c>
      <c r="AL154" s="10">
        <v>160</v>
      </c>
      <c r="AM154" s="79"/>
      <c r="AN154" s="79"/>
      <c r="AO154" s="79"/>
      <c r="AP154" s="79"/>
      <c r="AQ154" s="79"/>
      <c r="AR154" s="31">
        <v>79</v>
      </c>
      <c r="AS154" s="31">
        <v>66</v>
      </c>
      <c r="AT154" s="29">
        <v>9.18</v>
      </c>
      <c r="AU154" s="29">
        <v>12.6</v>
      </c>
      <c r="AV154" s="29">
        <v>0.82</v>
      </c>
      <c r="AW154" s="29">
        <v>0.56000000000000005</v>
      </c>
      <c r="AX154" s="29">
        <v>25.6</v>
      </c>
      <c r="AY154" s="30">
        <v>0.68</v>
      </c>
      <c r="AZ154" s="30">
        <v>0.68292682926829273</v>
      </c>
      <c r="BA154" s="30">
        <v>0.85028571428571431</v>
      </c>
      <c r="BB154" s="30">
        <v>5.3306692682926835</v>
      </c>
      <c r="BC154" s="31">
        <v>2961.4829268292688</v>
      </c>
      <c r="BD154" s="108">
        <f t="shared" si="94"/>
        <v>2.9614829268292686</v>
      </c>
      <c r="BN154" s="68">
        <v>0.91214799075400943</v>
      </c>
      <c r="BO154" s="68">
        <v>0.17751244969335594</v>
      </c>
      <c r="BP154" s="4"/>
    </row>
    <row r="155" spans="1:71" s="12" customFormat="1" ht="15.75">
      <c r="A155" s="12" t="s">
        <v>213</v>
      </c>
      <c r="B155" s="12" t="s">
        <v>12</v>
      </c>
      <c r="C155" s="28" t="s">
        <v>12</v>
      </c>
      <c r="D155" s="28" t="s">
        <v>119</v>
      </c>
      <c r="E155" s="27" t="s">
        <v>88</v>
      </c>
      <c r="F155" s="34">
        <v>9.0430200000000003</v>
      </c>
      <c r="G155" s="34">
        <v>37.193669999999997</v>
      </c>
      <c r="H155" s="3">
        <v>1672</v>
      </c>
      <c r="I155" s="26"/>
      <c r="J155" s="26"/>
      <c r="K155" s="26"/>
      <c r="L155" s="3">
        <v>2015</v>
      </c>
      <c r="M155" s="3">
        <v>1</v>
      </c>
      <c r="N155" s="67">
        <v>5</v>
      </c>
      <c r="O155" s="60">
        <v>2.7612966664830729</v>
      </c>
      <c r="P155" s="60">
        <v>0.24749181484719535</v>
      </c>
      <c r="Q155" s="60">
        <v>10.47222</v>
      </c>
      <c r="R155" s="66">
        <v>13.599999999999994</v>
      </c>
      <c r="S155" s="66">
        <v>24</v>
      </c>
      <c r="T155" s="66">
        <v>62.400000000000006</v>
      </c>
      <c r="U155" s="60">
        <v>9.2813774470124812</v>
      </c>
      <c r="V155" s="60">
        <v>3.7343830921544345</v>
      </c>
      <c r="W155" s="60">
        <v>0.55139944392636153</v>
      </c>
      <c r="X155" s="60">
        <v>8.5333067754471928E-2</v>
      </c>
      <c r="Y155" s="64">
        <v>1.67</v>
      </c>
      <c r="Z155" s="66">
        <f t="shared" si="111"/>
        <v>15.322493050847751</v>
      </c>
      <c r="AA155" s="60">
        <v>5.9625069435671705</v>
      </c>
      <c r="AB155" s="60">
        <v>1.4640317286652065</v>
      </c>
      <c r="AC155" s="60">
        <v>81.236322267735204</v>
      </c>
      <c r="AD155" s="60">
        <v>81.934174498818209</v>
      </c>
      <c r="AE155" s="66">
        <f t="shared" si="112"/>
        <v>215.04578313128098</v>
      </c>
      <c r="AF155" s="66">
        <f t="shared" si="113"/>
        <v>3712.5509788049926</v>
      </c>
      <c r="AG155" s="66">
        <f t="shared" si="114"/>
        <v>896.25194211706435</v>
      </c>
      <c r="AH155" s="10" t="s">
        <v>3</v>
      </c>
      <c r="AI155" s="10"/>
      <c r="AJ155" s="10" t="s">
        <v>316</v>
      </c>
      <c r="AK155" s="10" t="s">
        <v>332</v>
      </c>
      <c r="AL155" s="10">
        <v>160</v>
      </c>
      <c r="AM155" s="79"/>
      <c r="AN155" s="79"/>
      <c r="AO155" s="79"/>
      <c r="AP155" s="79"/>
      <c r="AQ155" s="79"/>
      <c r="AR155" s="31">
        <v>80</v>
      </c>
      <c r="AS155" s="31">
        <v>81</v>
      </c>
      <c r="AT155" s="29">
        <v>17.38</v>
      </c>
      <c r="AU155" s="29">
        <v>16.54</v>
      </c>
      <c r="AV155" s="29">
        <v>0.98</v>
      </c>
      <c r="AW155" s="29">
        <v>0.78</v>
      </c>
      <c r="AX155" s="29">
        <v>26.7</v>
      </c>
      <c r="AY155" s="30">
        <v>0.46</v>
      </c>
      <c r="AZ155" s="30">
        <v>0.79591836734693877</v>
      </c>
      <c r="BA155" s="30">
        <v>0.83771428571428563</v>
      </c>
      <c r="BB155" s="30">
        <v>11.588153002915449</v>
      </c>
      <c r="BC155" s="31">
        <v>6437.862779397472</v>
      </c>
      <c r="BD155" s="108">
        <f t="shared" si="94"/>
        <v>6.4378627793974719</v>
      </c>
      <c r="BN155" s="68">
        <v>1.0392889431509973</v>
      </c>
      <c r="BO155" s="68">
        <v>0.14943731503017471</v>
      </c>
      <c r="BP155" s="4"/>
    </row>
    <row r="156" spans="1:71" s="12" customFormat="1" ht="15.75">
      <c r="A156" s="12" t="s">
        <v>213</v>
      </c>
      <c r="B156" s="12" t="s">
        <v>12</v>
      </c>
      <c r="C156" s="28" t="s">
        <v>12</v>
      </c>
      <c r="D156" s="28" t="s">
        <v>119</v>
      </c>
      <c r="E156" s="27" t="s">
        <v>88</v>
      </c>
      <c r="F156" s="34">
        <v>9.0430200000000003</v>
      </c>
      <c r="G156" s="34">
        <v>37.193669999999997</v>
      </c>
      <c r="H156" s="3">
        <v>1672</v>
      </c>
      <c r="I156" s="26"/>
      <c r="J156" s="26"/>
      <c r="K156" s="26"/>
      <c r="L156" s="3">
        <v>2015</v>
      </c>
      <c r="M156" s="3">
        <v>1</v>
      </c>
      <c r="N156" s="67">
        <v>5</v>
      </c>
      <c r="O156" s="60">
        <v>2.7612966664830729</v>
      </c>
      <c r="P156" s="60">
        <v>0.24749181484719535</v>
      </c>
      <c r="Q156" s="60">
        <v>10.47222</v>
      </c>
      <c r="R156" s="66">
        <v>13.599999999999994</v>
      </c>
      <c r="S156" s="66">
        <v>24</v>
      </c>
      <c r="T156" s="66">
        <v>62.400000000000006</v>
      </c>
      <c r="U156" s="60">
        <v>9.2813774470124812</v>
      </c>
      <c r="V156" s="60">
        <v>3.7343830921544345</v>
      </c>
      <c r="W156" s="60">
        <v>0.55139944392636153</v>
      </c>
      <c r="X156" s="60">
        <v>8.5333067754471928E-2</v>
      </c>
      <c r="Y156" s="64">
        <v>1.67</v>
      </c>
      <c r="Z156" s="66">
        <f t="shared" si="111"/>
        <v>15.322493050847751</v>
      </c>
      <c r="AA156" s="60">
        <v>5.9625069435671705</v>
      </c>
      <c r="AB156" s="60">
        <v>1.4640317286652065</v>
      </c>
      <c r="AC156" s="60">
        <v>81.236322267735204</v>
      </c>
      <c r="AD156" s="60">
        <v>81.934174498818209</v>
      </c>
      <c r="AE156" s="66">
        <f t="shared" si="112"/>
        <v>215.04578313128098</v>
      </c>
      <c r="AF156" s="66">
        <f t="shared" si="113"/>
        <v>3712.5509788049926</v>
      </c>
      <c r="AG156" s="66">
        <f t="shared" si="114"/>
        <v>896.25194211706435</v>
      </c>
      <c r="AH156" s="10" t="s">
        <v>4</v>
      </c>
      <c r="AI156" s="10"/>
      <c r="AJ156" s="10" t="s">
        <v>316</v>
      </c>
      <c r="AK156" s="10" t="s">
        <v>332</v>
      </c>
      <c r="AL156" s="10">
        <v>160</v>
      </c>
      <c r="AM156" s="79"/>
      <c r="AN156" s="79"/>
      <c r="AO156" s="79"/>
      <c r="AP156" s="79"/>
      <c r="AQ156" s="79"/>
      <c r="AR156" s="31">
        <v>89</v>
      </c>
      <c r="AS156" s="31">
        <v>75</v>
      </c>
      <c r="AT156" s="29">
        <v>15.08</v>
      </c>
      <c r="AU156" s="29">
        <v>16.579999999999998</v>
      </c>
      <c r="AV156" s="29">
        <v>1.78</v>
      </c>
      <c r="AW156" s="29">
        <v>1.1000000000000001</v>
      </c>
      <c r="AX156" s="29">
        <v>23.4</v>
      </c>
      <c r="AY156" s="30">
        <v>0.36</v>
      </c>
      <c r="AZ156" s="30">
        <v>0.61797752808988771</v>
      </c>
      <c r="BA156" s="30">
        <v>0.87542857142857133</v>
      </c>
      <c r="BB156" s="30">
        <v>8.1582073836276088</v>
      </c>
      <c r="BC156" s="31">
        <v>4532.3374353486715</v>
      </c>
      <c r="BD156" s="108">
        <f t="shared" si="94"/>
        <v>4.5323374353486718</v>
      </c>
      <c r="BN156" s="68">
        <v>1.1892891093430396</v>
      </c>
      <c r="BO156" s="68">
        <v>0.18777357953179385</v>
      </c>
      <c r="BP156" s="4"/>
    </row>
    <row r="157" spans="1:71" s="12" customFormat="1" ht="15.75">
      <c r="A157" s="12" t="s">
        <v>213</v>
      </c>
      <c r="B157" s="12" t="s">
        <v>12</v>
      </c>
      <c r="C157" s="28" t="s">
        <v>12</v>
      </c>
      <c r="D157" s="28" t="s">
        <v>119</v>
      </c>
      <c r="E157" s="27" t="s">
        <v>88</v>
      </c>
      <c r="F157" s="34">
        <v>9.0430200000000003</v>
      </c>
      <c r="G157" s="34">
        <v>37.193669999999997</v>
      </c>
      <c r="H157" s="3">
        <v>1672</v>
      </c>
      <c r="I157" s="26"/>
      <c r="J157" s="26"/>
      <c r="K157" s="26"/>
      <c r="L157" s="3">
        <v>2015</v>
      </c>
      <c r="M157" s="3">
        <v>1</v>
      </c>
      <c r="N157" s="67">
        <v>5</v>
      </c>
      <c r="O157" s="60">
        <v>2.7612966664830729</v>
      </c>
      <c r="P157" s="60">
        <v>0.24749181484719535</v>
      </c>
      <c r="Q157" s="60">
        <v>10.47222</v>
      </c>
      <c r="R157" s="66">
        <v>13.599999999999994</v>
      </c>
      <c r="S157" s="66">
        <v>24</v>
      </c>
      <c r="T157" s="66">
        <v>62.400000000000006</v>
      </c>
      <c r="U157" s="60">
        <v>9.2813774470124812</v>
      </c>
      <c r="V157" s="60">
        <v>3.7343830921544345</v>
      </c>
      <c r="W157" s="60">
        <v>0.55139944392636153</v>
      </c>
      <c r="X157" s="60">
        <v>8.5333067754471928E-2</v>
      </c>
      <c r="Y157" s="64">
        <v>1.67</v>
      </c>
      <c r="Z157" s="66">
        <f t="shared" si="111"/>
        <v>15.322493050847751</v>
      </c>
      <c r="AA157" s="60">
        <v>5.9625069435671705</v>
      </c>
      <c r="AB157" s="60">
        <v>1.4640317286652065</v>
      </c>
      <c r="AC157" s="60">
        <v>81.236322267735204</v>
      </c>
      <c r="AD157" s="60">
        <v>81.934174498818209</v>
      </c>
      <c r="AE157" s="66">
        <f t="shared" si="112"/>
        <v>215.04578313128098</v>
      </c>
      <c r="AF157" s="66">
        <f t="shared" si="113"/>
        <v>3712.5509788049926</v>
      </c>
      <c r="AG157" s="66">
        <f t="shared" si="114"/>
        <v>896.25194211706435</v>
      </c>
      <c r="AH157" s="10" t="s">
        <v>5</v>
      </c>
      <c r="AI157" s="10"/>
      <c r="AJ157" s="10" t="s">
        <v>316</v>
      </c>
      <c r="AK157" s="10" t="s">
        <v>332</v>
      </c>
      <c r="AL157" s="10">
        <v>160</v>
      </c>
      <c r="AM157" s="79"/>
      <c r="AN157" s="79"/>
      <c r="AO157" s="79"/>
      <c r="AP157" s="79"/>
      <c r="AQ157" s="79"/>
      <c r="AR157" s="31">
        <v>80</v>
      </c>
      <c r="AS157" s="31">
        <v>73</v>
      </c>
      <c r="AT157" s="29">
        <v>14.98</v>
      </c>
      <c r="AU157" s="29">
        <v>16.12</v>
      </c>
      <c r="AV157" s="29">
        <v>1.46</v>
      </c>
      <c r="AW157" s="29">
        <v>1.1200000000000001</v>
      </c>
      <c r="AX157" s="29">
        <v>26.2</v>
      </c>
      <c r="AY157" s="30">
        <v>0.56000000000000005</v>
      </c>
      <c r="AZ157" s="30">
        <v>0.76712328767123295</v>
      </c>
      <c r="BA157" s="30">
        <v>0.84342857142857142</v>
      </c>
      <c r="BB157" s="30">
        <v>9.6922652054794529</v>
      </c>
      <c r="BC157" s="31">
        <v>5384.5917808219183</v>
      </c>
      <c r="BD157" s="108">
        <f t="shared" si="94"/>
        <v>5.3845917808219186</v>
      </c>
      <c r="BN157" s="68">
        <v>1.238256216464293</v>
      </c>
      <c r="BO157" s="68">
        <v>0.22221209946342871</v>
      </c>
      <c r="BP157" s="4"/>
    </row>
    <row r="158" spans="1:71" s="12" customFormat="1" ht="15.75">
      <c r="A158" s="12" t="s">
        <v>213</v>
      </c>
      <c r="B158" s="12" t="s">
        <v>12</v>
      </c>
      <c r="C158" s="28" t="s">
        <v>12</v>
      </c>
      <c r="D158" s="28" t="s">
        <v>119</v>
      </c>
      <c r="E158" s="27" t="s">
        <v>88</v>
      </c>
      <c r="F158" s="34">
        <v>9.0430200000000003</v>
      </c>
      <c r="G158" s="34">
        <v>37.193669999999997</v>
      </c>
      <c r="H158" s="3">
        <v>1672</v>
      </c>
      <c r="I158" s="26"/>
      <c r="J158" s="26"/>
      <c r="K158" s="26"/>
      <c r="L158" s="3">
        <v>2015</v>
      </c>
      <c r="M158" s="3">
        <v>1</v>
      </c>
      <c r="N158" s="67">
        <v>5</v>
      </c>
      <c r="O158" s="60">
        <v>2.7612966664830729</v>
      </c>
      <c r="P158" s="60">
        <v>0.24749181484719535</v>
      </c>
      <c r="Q158" s="60">
        <v>10.47222</v>
      </c>
      <c r="R158" s="66">
        <v>13.599999999999994</v>
      </c>
      <c r="S158" s="66">
        <v>24</v>
      </c>
      <c r="T158" s="66">
        <v>62.400000000000006</v>
      </c>
      <c r="U158" s="60">
        <v>9.2813774470124812</v>
      </c>
      <c r="V158" s="60">
        <v>3.7343830921544345</v>
      </c>
      <c r="W158" s="60">
        <v>0.55139944392636153</v>
      </c>
      <c r="X158" s="60">
        <v>8.5333067754471928E-2</v>
      </c>
      <c r="Y158" s="64">
        <v>1.67</v>
      </c>
      <c r="Z158" s="66">
        <f t="shared" si="111"/>
        <v>15.322493050847751</v>
      </c>
      <c r="AA158" s="60">
        <v>5.9625069435671705</v>
      </c>
      <c r="AB158" s="60">
        <v>1.4640317286652065</v>
      </c>
      <c r="AC158" s="60">
        <v>81.236322267735204</v>
      </c>
      <c r="AD158" s="60">
        <v>81.934174498818209</v>
      </c>
      <c r="AE158" s="66">
        <f t="shared" si="112"/>
        <v>215.04578313128098</v>
      </c>
      <c r="AF158" s="66">
        <f t="shared" si="113"/>
        <v>3712.5509788049926</v>
      </c>
      <c r="AG158" s="66">
        <f t="shared" si="114"/>
        <v>896.25194211706435</v>
      </c>
      <c r="AH158" s="10" t="s">
        <v>6</v>
      </c>
      <c r="AI158" s="10"/>
      <c r="AJ158" s="10" t="s">
        <v>316</v>
      </c>
      <c r="AK158" s="10" t="s">
        <v>332</v>
      </c>
      <c r="AL158" s="10">
        <v>160</v>
      </c>
      <c r="AM158" s="79"/>
      <c r="AN158" s="79"/>
      <c r="AO158" s="79"/>
      <c r="AP158" s="79"/>
      <c r="AQ158" s="79"/>
      <c r="AR158" s="31">
        <v>84</v>
      </c>
      <c r="AS158" s="31">
        <v>83</v>
      </c>
      <c r="AT158" s="29">
        <v>16.02</v>
      </c>
      <c r="AU158" s="29">
        <v>15.58</v>
      </c>
      <c r="AV158" s="29">
        <v>1.02</v>
      </c>
      <c r="AW158" s="29">
        <v>0.83</v>
      </c>
      <c r="AX158" s="29">
        <v>23.6</v>
      </c>
      <c r="AY158" s="30">
        <v>0.56000000000000005</v>
      </c>
      <c r="AZ158" s="30">
        <v>0.81372549019607843</v>
      </c>
      <c r="BA158" s="30">
        <v>0.87314285714285722</v>
      </c>
      <c r="BB158" s="30">
        <v>11.382187563025211</v>
      </c>
      <c r="BC158" s="31">
        <v>6323.4375350140062</v>
      </c>
      <c r="BD158" s="108">
        <f t="shared" si="94"/>
        <v>6.3234375350140066</v>
      </c>
      <c r="BN158" s="68">
        <v>1.5684638717831008</v>
      </c>
      <c r="BO158" s="68">
        <v>0.22373589648859374</v>
      </c>
      <c r="BP158" s="4"/>
    </row>
    <row r="159" spans="1:71" s="12" customFormat="1" ht="15.75">
      <c r="A159" s="12" t="s">
        <v>213</v>
      </c>
      <c r="B159" s="12" t="s">
        <v>12</v>
      </c>
      <c r="C159" s="28" t="s">
        <v>12</v>
      </c>
      <c r="D159" s="28" t="s">
        <v>118</v>
      </c>
      <c r="E159" s="27" t="s">
        <v>89</v>
      </c>
      <c r="F159" s="34">
        <v>9.0715299999999992</v>
      </c>
      <c r="G159" s="34">
        <v>37.175780000000003</v>
      </c>
      <c r="H159" s="3">
        <v>1699</v>
      </c>
      <c r="I159" s="26">
        <v>27</v>
      </c>
      <c r="J159" s="26"/>
      <c r="K159" s="26"/>
      <c r="L159" s="3">
        <v>2015</v>
      </c>
      <c r="M159" s="3">
        <v>1</v>
      </c>
      <c r="N159" s="67">
        <v>4.5</v>
      </c>
      <c r="O159" s="60">
        <v>2.2690093977334151</v>
      </c>
      <c r="P159" s="60">
        <v>0.21125334516154448</v>
      </c>
      <c r="Q159" s="60">
        <v>2.2810199999999998</v>
      </c>
      <c r="R159" s="66">
        <v>7.5999999999999943</v>
      </c>
      <c r="S159" s="66">
        <v>18</v>
      </c>
      <c r="T159" s="66">
        <v>74.400000000000006</v>
      </c>
      <c r="U159" s="60">
        <v>7.2312373388928641</v>
      </c>
      <c r="V159" s="60">
        <v>3.3838265350874521</v>
      </c>
      <c r="W159" s="60">
        <v>0.70180310296537907</v>
      </c>
      <c r="X159" s="60">
        <v>5.7766212519967441E-2</v>
      </c>
      <c r="Y159" s="64">
        <v>0.66800000000000004</v>
      </c>
      <c r="Z159" s="66">
        <f t="shared" si="107"/>
        <v>12.042633189465661</v>
      </c>
      <c r="AA159" s="60">
        <v>4.9606476243530686</v>
      </c>
      <c r="AB159" s="60">
        <v>2.9256701312910272</v>
      </c>
      <c r="AC159" s="60">
        <v>114.98847216659318</v>
      </c>
      <c r="AD159" s="60">
        <v>56.737674799957475</v>
      </c>
      <c r="AE159" s="66">
        <f t="shared" si="108"/>
        <v>273.70321015649785</v>
      </c>
      <c r="AF159" s="66">
        <f t="shared" si="109"/>
        <v>2892.4949355571457</v>
      </c>
      <c r="AG159" s="66">
        <f t="shared" si="110"/>
        <v>812.11836842098853</v>
      </c>
      <c r="AH159" s="10" t="s">
        <v>1</v>
      </c>
      <c r="AI159" s="10"/>
      <c r="AJ159" s="10" t="s">
        <v>316</v>
      </c>
      <c r="AK159" s="10" t="s">
        <v>332</v>
      </c>
      <c r="AL159" s="10">
        <v>160</v>
      </c>
      <c r="AM159" s="79"/>
      <c r="AN159" s="79"/>
      <c r="AO159" s="79"/>
      <c r="AP159" s="79"/>
      <c r="AQ159" s="79"/>
      <c r="AR159" s="31">
        <v>81</v>
      </c>
      <c r="AS159" s="31">
        <v>70</v>
      </c>
      <c r="AT159" s="29">
        <v>10.4</v>
      </c>
      <c r="AU159" s="29">
        <v>20.88</v>
      </c>
      <c r="AV159" s="29">
        <v>0.92</v>
      </c>
      <c r="AW159" s="29">
        <v>0.78</v>
      </c>
      <c r="AX159" s="29">
        <v>23.4</v>
      </c>
      <c r="AY159" s="30">
        <v>0.88</v>
      </c>
      <c r="AZ159" s="30">
        <v>0.84782608695652173</v>
      </c>
      <c r="BA159" s="30">
        <v>0.87542857142857133</v>
      </c>
      <c r="BB159" s="30">
        <v>7.7189962732919239</v>
      </c>
      <c r="BC159" s="31">
        <v>4288.3312629399579</v>
      </c>
      <c r="BD159" s="108">
        <f t="shared" si="94"/>
        <v>4.2883312629399581</v>
      </c>
      <c r="BN159" s="121"/>
      <c r="BO159" s="121"/>
      <c r="BP159" s="4"/>
    </row>
    <row r="160" spans="1:71" s="12" customFormat="1" ht="15.75">
      <c r="A160" s="12" t="s">
        <v>213</v>
      </c>
      <c r="B160" s="12" t="s">
        <v>12</v>
      </c>
      <c r="C160" s="28" t="s">
        <v>12</v>
      </c>
      <c r="D160" s="28" t="s">
        <v>118</v>
      </c>
      <c r="E160" s="27" t="s">
        <v>89</v>
      </c>
      <c r="F160" s="34">
        <v>9.0715299999999992</v>
      </c>
      <c r="G160" s="34">
        <v>37.175780000000003</v>
      </c>
      <c r="H160" s="3">
        <v>1699</v>
      </c>
      <c r="I160" s="26"/>
      <c r="J160" s="26"/>
      <c r="K160" s="26"/>
      <c r="L160" s="3">
        <v>2015</v>
      </c>
      <c r="M160" s="3">
        <v>1</v>
      </c>
      <c r="N160" s="67">
        <v>4.5</v>
      </c>
      <c r="O160" s="60">
        <v>2.2690093977334151</v>
      </c>
      <c r="P160" s="60">
        <v>0.21125334516154448</v>
      </c>
      <c r="Q160" s="60">
        <v>2.2810199999999998</v>
      </c>
      <c r="R160" s="66">
        <v>7.5999999999999943</v>
      </c>
      <c r="S160" s="66">
        <v>18</v>
      </c>
      <c r="T160" s="66">
        <v>74.400000000000006</v>
      </c>
      <c r="U160" s="60">
        <v>7.2312373388928641</v>
      </c>
      <c r="V160" s="60">
        <v>3.3838265350874521</v>
      </c>
      <c r="W160" s="60">
        <v>0.70180310296537907</v>
      </c>
      <c r="X160" s="60">
        <v>5.7766212519967441E-2</v>
      </c>
      <c r="Y160" s="64">
        <v>0.66800000000000004</v>
      </c>
      <c r="Z160" s="66">
        <f t="shared" ref="Z160:Z164" si="115">(U160+V160+W160+X160+Y160)</f>
        <v>12.042633189465661</v>
      </c>
      <c r="AA160" s="60">
        <v>4.9606476243530686</v>
      </c>
      <c r="AB160" s="60">
        <v>2.9256701312910272</v>
      </c>
      <c r="AC160" s="60">
        <v>114.98847216659318</v>
      </c>
      <c r="AD160" s="60">
        <v>56.737674799957475</v>
      </c>
      <c r="AE160" s="66">
        <f t="shared" ref="AE160:AE164" si="116">W160*390</f>
        <v>273.70321015649785</v>
      </c>
      <c r="AF160" s="66">
        <f t="shared" ref="AF160:AF164" si="117">U160*400</f>
        <v>2892.4949355571457</v>
      </c>
      <c r="AG160" s="66">
        <f t="shared" ref="AG160:AG164" si="118">V160*240</f>
        <v>812.11836842098853</v>
      </c>
      <c r="AH160" s="10" t="s">
        <v>2</v>
      </c>
      <c r="AI160" s="10"/>
      <c r="AJ160" s="10" t="s">
        <v>316</v>
      </c>
      <c r="AK160" s="10" t="s">
        <v>332</v>
      </c>
      <c r="AL160" s="10">
        <v>160</v>
      </c>
      <c r="AM160" s="79"/>
      <c r="AN160" s="79"/>
      <c r="AO160" s="79"/>
      <c r="AP160" s="79"/>
      <c r="AQ160" s="79"/>
      <c r="AR160" s="31">
        <v>86</v>
      </c>
      <c r="AS160" s="31">
        <v>76</v>
      </c>
      <c r="AT160" s="29">
        <v>11.68</v>
      </c>
      <c r="AU160" s="29">
        <v>24.52</v>
      </c>
      <c r="AV160" s="29">
        <v>1.18</v>
      </c>
      <c r="AW160" s="29">
        <v>0.96</v>
      </c>
      <c r="AX160" s="29">
        <v>25.5</v>
      </c>
      <c r="AY160" s="30">
        <v>0.98</v>
      </c>
      <c r="AZ160" s="30">
        <v>0.81355932203389836</v>
      </c>
      <c r="BA160" s="30">
        <v>0.85142857142857142</v>
      </c>
      <c r="BB160" s="30">
        <v>8.0905917675544803</v>
      </c>
      <c r="BC160" s="31">
        <v>4494.773204196933</v>
      </c>
      <c r="BD160" s="108">
        <f t="shared" si="94"/>
        <v>4.4947732041969326</v>
      </c>
      <c r="BN160" s="68">
        <v>1.1500244618395303</v>
      </c>
      <c r="BO160" s="68">
        <v>0.26536731130808489</v>
      </c>
      <c r="BP160" s="4"/>
    </row>
    <row r="161" spans="1:68" s="12" customFormat="1" ht="15.75">
      <c r="A161" s="12" t="s">
        <v>213</v>
      </c>
      <c r="B161" s="12" t="s">
        <v>12</v>
      </c>
      <c r="C161" s="28" t="s">
        <v>12</v>
      </c>
      <c r="D161" s="28" t="s">
        <v>118</v>
      </c>
      <c r="E161" s="27" t="s">
        <v>89</v>
      </c>
      <c r="F161" s="34">
        <v>9.0715299999999992</v>
      </c>
      <c r="G161" s="34">
        <v>37.175780000000003</v>
      </c>
      <c r="H161" s="3">
        <v>1699</v>
      </c>
      <c r="I161" s="26"/>
      <c r="J161" s="26"/>
      <c r="K161" s="26"/>
      <c r="L161" s="3">
        <v>2015</v>
      </c>
      <c r="M161" s="3">
        <v>1</v>
      </c>
      <c r="N161" s="67">
        <v>4.5</v>
      </c>
      <c r="O161" s="60">
        <v>2.2690093977334151</v>
      </c>
      <c r="P161" s="60">
        <v>0.21125334516154448</v>
      </c>
      <c r="Q161" s="60">
        <v>2.2810199999999998</v>
      </c>
      <c r="R161" s="66">
        <v>7.5999999999999943</v>
      </c>
      <c r="S161" s="66">
        <v>18</v>
      </c>
      <c r="T161" s="66">
        <v>74.400000000000006</v>
      </c>
      <c r="U161" s="60">
        <v>7.2312373388928641</v>
      </c>
      <c r="V161" s="60">
        <v>3.3838265350874521</v>
      </c>
      <c r="W161" s="60">
        <v>0.70180310296537907</v>
      </c>
      <c r="X161" s="60">
        <v>5.7766212519967441E-2</v>
      </c>
      <c r="Y161" s="64">
        <v>0.66800000000000004</v>
      </c>
      <c r="Z161" s="66">
        <f t="shared" si="115"/>
        <v>12.042633189465661</v>
      </c>
      <c r="AA161" s="60">
        <v>4.9606476243530686</v>
      </c>
      <c r="AB161" s="60">
        <v>2.9256701312910272</v>
      </c>
      <c r="AC161" s="60">
        <v>114.98847216659318</v>
      </c>
      <c r="AD161" s="60">
        <v>56.737674799957475</v>
      </c>
      <c r="AE161" s="66">
        <f t="shared" si="116"/>
        <v>273.70321015649785</v>
      </c>
      <c r="AF161" s="66">
        <f t="shared" si="117"/>
        <v>2892.4949355571457</v>
      </c>
      <c r="AG161" s="66">
        <f t="shared" si="118"/>
        <v>812.11836842098853</v>
      </c>
      <c r="AH161" s="10" t="s">
        <v>3</v>
      </c>
      <c r="AI161" s="10"/>
      <c r="AJ161" s="10" t="s">
        <v>316</v>
      </c>
      <c r="AK161" s="10" t="s">
        <v>332</v>
      </c>
      <c r="AL161" s="10">
        <v>160</v>
      </c>
      <c r="AM161" s="79"/>
      <c r="AN161" s="79"/>
      <c r="AO161" s="79"/>
      <c r="AP161" s="79"/>
      <c r="AQ161" s="79"/>
      <c r="AR161" s="31">
        <v>89</v>
      </c>
      <c r="AS161" s="31">
        <v>85</v>
      </c>
      <c r="AT161" s="29">
        <v>20.12</v>
      </c>
      <c r="AU161" s="29">
        <v>23.3</v>
      </c>
      <c r="AV161" s="29">
        <v>1.32</v>
      </c>
      <c r="AW161" s="29">
        <v>1</v>
      </c>
      <c r="AX161" s="29">
        <v>23</v>
      </c>
      <c r="AY161" s="30">
        <v>0.76</v>
      </c>
      <c r="AZ161" s="30">
        <v>0.75757575757575757</v>
      </c>
      <c r="BA161" s="30">
        <v>0.88</v>
      </c>
      <c r="BB161" s="30">
        <v>13.413333333333334</v>
      </c>
      <c r="BC161" s="31">
        <v>7451.8518518518522</v>
      </c>
      <c r="BD161" s="108">
        <f t="shared" si="94"/>
        <v>7.4518518518518526</v>
      </c>
      <c r="BN161" s="68">
        <v>1.2757815697731862</v>
      </c>
      <c r="BO161" s="68">
        <v>0.27026231104712711</v>
      </c>
      <c r="BP161" s="4"/>
    </row>
    <row r="162" spans="1:68" s="12" customFormat="1" ht="15.75">
      <c r="A162" s="12" t="s">
        <v>213</v>
      </c>
      <c r="B162" s="12" t="s">
        <v>12</v>
      </c>
      <c r="C162" s="28" t="s">
        <v>12</v>
      </c>
      <c r="D162" s="28" t="s">
        <v>118</v>
      </c>
      <c r="E162" s="27" t="s">
        <v>89</v>
      </c>
      <c r="F162" s="34">
        <v>9.0715299999999992</v>
      </c>
      <c r="G162" s="34">
        <v>37.175780000000003</v>
      </c>
      <c r="H162" s="3">
        <v>1699</v>
      </c>
      <c r="I162" s="26"/>
      <c r="J162" s="26"/>
      <c r="K162" s="26"/>
      <c r="L162" s="3">
        <v>2015</v>
      </c>
      <c r="M162" s="3">
        <v>1</v>
      </c>
      <c r="N162" s="67">
        <v>4.5</v>
      </c>
      <c r="O162" s="60">
        <v>2.2690093977334151</v>
      </c>
      <c r="P162" s="60">
        <v>0.21125334516154448</v>
      </c>
      <c r="Q162" s="60">
        <v>2.2810199999999998</v>
      </c>
      <c r="R162" s="66">
        <v>7.5999999999999943</v>
      </c>
      <c r="S162" s="66">
        <v>18</v>
      </c>
      <c r="T162" s="66">
        <v>74.400000000000006</v>
      </c>
      <c r="U162" s="60">
        <v>7.2312373388928641</v>
      </c>
      <c r="V162" s="60">
        <v>3.3838265350874521</v>
      </c>
      <c r="W162" s="60">
        <v>0.70180310296537907</v>
      </c>
      <c r="X162" s="60">
        <v>5.7766212519967441E-2</v>
      </c>
      <c r="Y162" s="64">
        <v>0.66800000000000004</v>
      </c>
      <c r="Z162" s="66">
        <f t="shared" si="115"/>
        <v>12.042633189465661</v>
      </c>
      <c r="AA162" s="60">
        <v>4.9606476243530686</v>
      </c>
      <c r="AB162" s="60">
        <v>2.9256701312910272</v>
      </c>
      <c r="AC162" s="60">
        <v>114.98847216659318</v>
      </c>
      <c r="AD162" s="60">
        <v>56.737674799957475</v>
      </c>
      <c r="AE162" s="66">
        <f t="shared" si="116"/>
        <v>273.70321015649785</v>
      </c>
      <c r="AF162" s="66">
        <f t="shared" si="117"/>
        <v>2892.4949355571457</v>
      </c>
      <c r="AG162" s="66">
        <f t="shared" si="118"/>
        <v>812.11836842098853</v>
      </c>
      <c r="AH162" s="10" t="s">
        <v>4</v>
      </c>
      <c r="AI162" s="10"/>
      <c r="AJ162" s="10" t="s">
        <v>316</v>
      </c>
      <c r="AK162" s="10" t="s">
        <v>332</v>
      </c>
      <c r="AL162" s="10">
        <v>160</v>
      </c>
      <c r="AM162" s="79"/>
      <c r="AN162" s="79"/>
      <c r="AO162" s="79"/>
      <c r="AP162" s="79"/>
      <c r="AQ162" s="79"/>
      <c r="AR162" s="31">
        <v>88</v>
      </c>
      <c r="AS162" s="31">
        <v>87</v>
      </c>
      <c r="AT162" s="29">
        <v>20.8</v>
      </c>
      <c r="AU162" s="29">
        <v>27.59</v>
      </c>
      <c r="AV162" s="29">
        <v>1.5</v>
      </c>
      <c r="AW162" s="29">
        <v>1.06</v>
      </c>
      <c r="AX162" s="29">
        <v>20.9</v>
      </c>
      <c r="AY162" s="30">
        <v>1.04</v>
      </c>
      <c r="AZ162" s="30">
        <v>0.70666666666666667</v>
      </c>
      <c r="BA162" s="30">
        <v>0.90399999999999991</v>
      </c>
      <c r="BB162" s="30">
        <v>13.287594666666667</v>
      </c>
      <c r="BC162" s="31">
        <v>7381.9970370370384</v>
      </c>
      <c r="BD162" s="108">
        <f t="shared" si="94"/>
        <v>7.3819970370370385</v>
      </c>
      <c r="BN162" s="68">
        <v>1.3357324055954194</v>
      </c>
      <c r="BO162" s="68">
        <v>0.29479252736102057</v>
      </c>
      <c r="BP162" s="4"/>
    </row>
    <row r="163" spans="1:68" s="12" customFormat="1" ht="15.75">
      <c r="A163" s="12" t="s">
        <v>213</v>
      </c>
      <c r="B163" s="12" t="s">
        <v>12</v>
      </c>
      <c r="C163" s="28" t="s">
        <v>12</v>
      </c>
      <c r="D163" s="28" t="s">
        <v>118</v>
      </c>
      <c r="E163" s="27" t="s">
        <v>89</v>
      </c>
      <c r="F163" s="34">
        <v>9.0715299999999992</v>
      </c>
      <c r="G163" s="34">
        <v>37.175780000000003</v>
      </c>
      <c r="H163" s="3">
        <v>1699</v>
      </c>
      <c r="I163" s="26"/>
      <c r="J163" s="26"/>
      <c r="K163" s="26"/>
      <c r="L163" s="3">
        <v>2015</v>
      </c>
      <c r="M163" s="3">
        <v>1</v>
      </c>
      <c r="N163" s="67">
        <v>4.5</v>
      </c>
      <c r="O163" s="60">
        <v>2.2690093977334151</v>
      </c>
      <c r="P163" s="60">
        <v>0.21125334516154448</v>
      </c>
      <c r="Q163" s="60">
        <v>2.2810199999999998</v>
      </c>
      <c r="R163" s="66">
        <v>7.5999999999999943</v>
      </c>
      <c r="S163" s="66">
        <v>18</v>
      </c>
      <c r="T163" s="66">
        <v>74.400000000000006</v>
      </c>
      <c r="U163" s="60">
        <v>7.2312373388928641</v>
      </c>
      <c r="V163" s="60">
        <v>3.3838265350874521</v>
      </c>
      <c r="W163" s="60">
        <v>0.70180310296537907</v>
      </c>
      <c r="X163" s="60">
        <v>5.7766212519967441E-2</v>
      </c>
      <c r="Y163" s="64">
        <v>0.66800000000000004</v>
      </c>
      <c r="Z163" s="66">
        <f t="shared" si="115"/>
        <v>12.042633189465661</v>
      </c>
      <c r="AA163" s="60">
        <v>4.9606476243530686</v>
      </c>
      <c r="AB163" s="60">
        <v>2.9256701312910272</v>
      </c>
      <c r="AC163" s="60">
        <v>114.98847216659318</v>
      </c>
      <c r="AD163" s="60">
        <v>56.737674799957475</v>
      </c>
      <c r="AE163" s="66">
        <f t="shared" si="116"/>
        <v>273.70321015649785</v>
      </c>
      <c r="AF163" s="66">
        <f t="shared" si="117"/>
        <v>2892.4949355571457</v>
      </c>
      <c r="AG163" s="66">
        <f t="shared" si="118"/>
        <v>812.11836842098853</v>
      </c>
      <c r="AH163" s="10" t="s">
        <v>5</v>
      </c>
      <c r="AI163" s="10"/>
      <c r="AJ163" s="10" t="s">
        <v>316</v>
      </c>
      <c r="AK163" s="10" t="s">
        <v>332</v>
      </c>
      <c r="AL163" s="10">
        <v>160</v>
      </c>
      <c r="AM163" s="79"/>
      <c r="AN163" s="79"/>
      <c r="AO163" s="79"/>
      <c r="AP163" s="79"/>
      <c r="AQ163" s="79"/>
      <c r="AR163" s="31">
        <v>87</v>
      </c>
      <c r="AS163" s="31">
        <v>84</v>
      </c>
      <c r="AT163" s="29">
        <v>19.12</v>
      </c>
      <c r="AU163" s="29">
        <v>22.6</v>
      </c>
      <c r="AV163" s="29">
        <v>1.28</v>
      </c>
      <c r="AW163" s="29">
        <v>1.08</v>
      </c>
      <c r="AX163" s="29">
        <v>22.4</v>
      </c>
      <c r="AY163" s="30">
        <v>0.86</v>
      </c>
      <c r="AZ163" s="30">
        <v>0.84375</v>
      </c>
      <c r="BA163" s="30">
        <v>0.88685714285714279</v>
      </c>
      <c r="BB163" s="30">
        <v>14.307222857142856</v>
      </c>
      <c r="BC163" s="31">
        <v>7948.4571428571426</v>
      </c>
      <c r="BD163" s="108">
        <f t="shared" si="94"/>
        <v>7.9484571428571424</v>
      </c>
      <c r="BN163" s="68">
        <v>1.2703669736108072</v>
      </c>
      <c r="BO163" s="68">
        <v>0.27395044788187362</v>
      </c>
      <c r="BP163" s="4"/>
    </row>
    <row r="164" spans="1:68" s="12" customFormat="1" ht="15.75">
      <c r="A164" s="12" t="s">
        <v>213</v>
      </c>
      <c r="B164" s="12" t="s">
        <v>12</v>
      </c>
      <c r="C164" s="28" t="s">
        <v>12</v>
      </c>
      <c r="D164" s="28" t="s">
        <v>118</v>
      </c>
      <c r="E164" s="27" t="s">
        <v>89</v>
      </c>
      <c r="F164" s="34">
        <v>9.0715299999999992</v>
      </c>
      <c r="G164" s="34">
        <v>37.175780000000003</v>
      </c>
      <c r="H164" s="3">
        <v>1699</v>
      </c>
      <c r="I164" s="26"/>
      <c r="J164" s="26"/>
      <c r="K164" s="26"/>
      <c r="L164" s="3">
        <v>2015</v>
      </c>
      <c r="M164" s="3">
        <v>1</v>
      </c>
      <c r="N164" s="67">
        <v>4.5</v>
      </c>
      <c r="O164" s="60">
        <v>2.2690093977334151</v>
      </c>
      <c r="P164" s="60">
        <v>0.21125334516154448</v>
      </c>
      <c r="Q164" s="60">
        <v>2.2810199999999998</v>
      </c>
      <c r="R164" s="66">
        <v>7.5999999999999943</v>
      </c>
      <c r="S164" s="66">
        <v>18</v>
      </c>
      <c r="T164" s="66">
        <v>74.400000000000006</v>
      </c>
      <c r="U164" s="60">
        <v>7.2312373388928641</v>
      </c>
      <c r="V164" s="60">
        <v>3.3838265350874521</v>
      </c>
      <c r="W164" s="60">
        <v>0.70180310296537907</v>
      </c>
      <c r="X164" s="60">
        <v>5.7766212519967441E-2</v>
      </c>
      <c r="Y164" s="64">
        <v>0.66800000000000004</v>
      </c>
      <c r="Z164" s="66">
        <f t="shared" si="115"/>
        <v>12.042633189465661</v>
      </c>
      <c r="AA164" s="60">
        <v>4.9606476243530686</v>
      </c>
      <c r="AB164" s="60">
        <v>2.9256701312910272</v>
      </c>
      <c r="AC164" s="60">
        <v>114.98847216659318</v>
      </c>
      <c r="AD164" s="60">
        <v>56.737674799957475</v>
      </c>
      <c r="AE164" s="66">
        <f t="shared" si="116"/>
        <v>273.70321015649785</v>
      </c>
      <c r="AF164" s="66">
        <f t="shared" si="117"/>
        <v>2892.4949355571457</v>
      </c>
      <c r="AG164" s="66">
        <f t="shared" si="118"/>
        <v>812.11836842098853</v>
      </c>
      <c r="AH164" s="10" t="s">
        <v>6</v>
      </c>
      <c r="AI164" s="10"/>
      <c r="AJ164" s="10" t="s">
        <v>316</v>
      </c>
      <c r="AK164" s="10" t="s">
        <v>332</v>
      </c>
      <c r="AL164" s="10">
        <v>160</v>
      </c>
      <c r="AM164" s="79"/>
      <c r="AN164" s="79"/>
      <c r="AO164" s="79"/>
      <c r="AP164" s="79"/>
      <c r="AQ164" s="79"/>
      <c r="AR164" s="31">
        <v>88</v>
      </c>
      <c r="AS164" s="31">
        <v>87</v>
      </c>
      <c r="AT164" s="29">
        <v>18.260000000000002</v>
      </c>
      <c r="AU164" s="29">
        <v>21.1</v>
      </c>
      <c r="AV164" s="29">
        <v>1.22</v>
      </c>
      <c r="AW164" s="29">
        <v>0.96</v>
      </c>
      <c r="AX164" s="29">
        <v>26</v>
      </c>
      <c r="AY164" s="30">
        <v>0.66</v>
      </c>
      <c r="AZ164" s="30">
        <v>0.78688524590163933</v>
      </c>
      <c r="BA164" s="30">
        <v>0.84571428571428575</v>
      </c>
      <c r="BB164" s="30">
        <v>12.151666510538643</v>
      </c>
      <c r="BC164" s="31">
        <v>6750.9258391881349</v>
      </c>
      <c r="BD164" s="108">
        <f t="shared" si="94"/>
        <v>6.7509258391881346</v>
      </c>
      <c r="BN164" s="68">
        <v>1.239865602906226</v>
      </c>
      <c r="BO164" s="68">
        <v>0.26889016030401208</v>
      </c>
      <c r="BP164" s="4"/>
    </row>
    <row r="165" spans="1:68" s="12" customFormat="1" ht="15.75">
      <c r="A165" s="12" t="s">
        <v>213</v>
      </c>
      <c r="B165" s="12" t="s">
        <v>12</v>
      </c>
      <c r="C165" s="28" t="s">
        <v>12</v>
      </c>
      <c r="D165" s="28" t="s">
        <v>118</v>
      </c>
      <c r="E165" s="27" t="s">
        <v>90</v>
      </c>
      <c r="F165" s="34">
        <v>9.0772200000000005</v>
      </c>
      <c r="G165" s="34">
        <v>37.161720000000003</v>
      </c>
      <c r="H165" s="3">
        <v>1696</v>
      </c>
      <c r="I165" s="26">
        <v>28</v>
      </c>
      <c r="J165" s="26"/>
      <c r="K165" s="26"/>
      <c r="L165" s="3">
        <v>2015</v>
      </c>
      <c r="M165" s="3">
        <v>1</v>
      </c>
      <c r="N165" s="67">
        <v>5.2</v>
      </c>
      <c r="O165" s="60">
        <v>2.2537590524359117</v>
      </c>
      <c r="P165" s="60">
        <v>0.23521353282770796</v>
      </c>
      <c r="Q165" s="60">
        <v>2.2810199999999998</v>
      </c>
      <c r="R165" s="66">
        <v>13.599999999999994</v>
      </c>
      <c r="S165" s="66">
        <v>24</v>
      </c>
      <c r="T165" s="66">
        <v>62.400000000000006</v>
      </c>
      <c r="U165" s="60">
        <v>7.470420351506819</v>
      </c>
      <c r="V165" s="60">
        <v>3.3413348312005451</v>
      </c>
      <c r="W165" s="60">
        <v>0.39159555619740533</v>
      </c>
      <c r="X165" s="60">
        <v>5.7766212519967441E-2</v>
      </c>
      <c r="Y165" s="64">
        <v>0</v>
      </c>
      <c r="Z165" s="66">
        <f t="shared" si="107"/>
        <v>11.261116951424736</v>
      </c>
      <c r="AA165" s="60">
        <v>3.9587883051389667</v>
      </c>
      <c r="AB165" s="60">
        <v>2.9256701312910272</v>
      </c>
      <c r="AC165" s="60">
        <v>40.513619672373927</v>
      </c>
      <c r="AD165" s="60">
        <v>69.335924649387863</v>
      </c>
      <c r="AE165" s="66">
        <f t="shared" si="108"/>
        <v>152.72226691698808</v>
      </c>
      <c r="AF165" s="66">
        <f t="shared" si="109"/>
        <v>2988.1681406027278</v>
      </c>
      <c r="AG165" s="66">
        <f t="shared" si="110"/>
        <v>801.92035948813077</v>
      </c>
      <c r="AH165" s="10" t="s">
        <v>1</v>
      </c>
      <c r="AI165" s="10"/>
      <c r="AJ165" s="10" t="s">
        <v>316</v>
      </c>
      <c r="AK165" s="10" t="s">
        <v>332</v>
      </c>
      <c r="AL165" s="10">
        <v>160</v>
      </c>
      <c r="AM165" s="79"/>
      <c r="AN165" s="79"/>
      <c r="AO165" s="79"/>
      <c r="AP165" s="79"/>
      <c r="AQ165" s="79"/>
      <c r="AR165" s="12">
        <v>72</v>
      </c>
      <c r="AS165" s="12">
        <v>66</v>
      </c>
      <c r="AT165" s="14">
        <v>13.28</v>
      </c>
      <c r="AU165" s="14">
        <v>17.52</v>
      </c>
      <c r="AV165" s="14">
        <v>1.34</v>
      </c>
      <c r="AW165" s="14">
        <v>1.04</v>
      </c>
      <c r="AX165" s="14">
        <v>25.52</v>
      </c>
      <c r="AY165" s="14">
        <v>0.98</v>
      </c>
      <c r="AZ165" s="30">
        <v>0.77611940298507465</v>
      </c>
      <c r="BA165" s="30">
        <v>0.85120000000000007</v>
      </c>
      <c r="BB165" s="30">
        <v>8.7732040597014933</v>
      </c>
      <c r="BC165" s="31">
        <v>4874.0022553897179</v>
      </c>
      <c r="BD165" s="108">
        <f t="shared" si="94"/>
        <v>4.8740022553897182</v>
      </c>
      <c r="BN165" s="68">
        <v>1.1365396640126724</v>
      </c>
      <c r="BO165" s="68">
        <v>0.17395871255807061</v>
      </c>
      <c r="BP165" s="4"/>
    </row>
    <row r="166" spans="1:68" s="12" customFormat="1" ht="15.75">
      <c r="A166" s="12" t="s">
        <v>213</v>
      </c>
      <c r="B166" s="12" t="s">
        <v>12</v>
      </c>
      <c r="C166" s="28" t="s">
        <v>12</v>
      </c>
      <c r="D166" s="28" t="s">
        <v>118</v>
      </c>
      <c r="E166" s="27" t="s">
        <v>90</v>
      </c>
      <c r="F166" s="34">
        <v>9.0772200000000005</v>
      </c>
      <c r="G166" s="34">
        <v>37.161720000000003</v>
      </c>
      <c r="H166" s="3">
        <v>1696</v>
      </c>
      <c r="I166" s="26"/>
      <c r="J166" s="26"/>
      <c r="K166" s="26"/>
      <c r="L166" s="3">
        <v>2015</v>
      </c>
      <c r="M166" s="3">
        <v>1</v>
      </c>
      <c r="N166" s="67">
        <v>5.2</v>
      </c>
      <c r="O166" s="60">
        <v>2.2537590524359117</v>
      </c>
      <c r="P166" s="60">
        <v>0.23521353282770796</v>
      </c>
      <c r="Q166" s="60">
        <v>2.2810199999999998</v>
      </c>
      <c r="R166" s="66">
        <v>13.599999999999994</v>
      </c>
      <c r="S166" s="66">
        <v>24</v>
      </c>
      <c r="T166" s="66">
        <v>62.400000000000006</v>
      </c>
      <c r="U166" s="60">
        <v>7.470420351506819</v>
      </c>
      <c r="V166" s="60">
        <v>3.3413348312005451</v>
      </c>
      <c r="W166" s="60">
        <v>0.39159555619740533</v>
      </c>
      <c r="X166" s="60">
        <v>5.7766212519967441E-2</v>
      </c>
      <c r="Y166" s="64">
        <v>0</v>
      </c>
      <c r="Z166" s="66">
        <f t="shared" ref="Z166:Z170" si="119">(U166+V166+W166+X166+Y166)</f>
        <v>11.261116951424736</v>
      </c>
      <c r="AA166" s="60">
        <v>3.9587883051389667</v>
      </c>
      <c r="AB166" s="60">
        <v>2.9256701312910272</v>
      </c>
      <c r="AC166" s="60">
        <v>40.513619672373927</v>
      </c>
      <c r="AD166" s="60">
        <v>69.335924649387863</v>
      </c>
      <c r="AE166" s="66">
        <f t="shared" ref="AE166:AE170" si="120">W166*390</f>
        <v>152.72226691698808</v>
      </c>
      <c r="AF166" s="66">
        <f t="shared" ref="AF166:AF170" si="121">U166*400</f>
        <v>2988.1681406027278</v>
      </c>
      <c r="AG166" s="66">
        <f t="shared" ref="AG166:AG170" si="122">V166*240</f>
        <v>801.92035948813077</v>
      </c>
      <c r="AH166" s="10" t="s">
        <v>2</v>
      </c>
      <c r="AI166" s="10"/>
      <c r="AJ166" s="10" t="s">
        <v>316</v>
      </c>
      <c r="AK166" s="10" t="s">
        <v>332</v>
      </c>
      <c r="AL166" s="10">
        <v>160</v>
      </c>
      <c r="AM166" s="79"/>
      <c r="AN166" s="79"/>
      <c r="AO166" s="79"/>
      <c r="AP166" s="79"/>
      <c r="AQ166" s="79"/>
      <c r="AR166" s="12">
        <v>89</v>
      </c>
      <c r="AS166" s="12">
        <v>80</v>
      </c>
      <c r="AT166" s="14">
        <v>15.88</v>
      </c>
      <c r="AU166" s="14">
        <v>26.86</v>
      </c>
      <c r="AV166" s="14">
        <v>1.06</v>
      </c>
      <c r="AW166" s="14">
        <v>0.78</v>
      </c>
      <c r="AX166" s="14">
        <v>29.4</v>
      </c>
      <c r="AY166" s="14">
        <v>0.74</v>
      </c>
      <c r="AZ166" s="30">
        <v>0.73584905660377353</v>
      </c>
      <c r="BA166" s="30">
        <v>0.80685714285714283</v>
      </c>
      <c r="BB166" s="30">
        <v>9.4283540700808626</v>
      </c>
      <c r="BC166" s="31">
        <v>5237.974483378257</v>
      </c>
      <c r="BD166" s="108">
        <f t="shared" si="94"/>
        <v>5.2379744833782569</v>
      </c>
      <c r="BN166" s="68">
        <v>1.0122820081327477</v>
      </c>
      <c r="BO166" s="68">
        <v>0.17355248561356726</v>
      </c>
      <c r="BP166" s="4"/>
    </row>
    <row r="167" spans="1:68" s="12" customFormat="1" ht="15.75">
      <c r="A167" s="12" t="s">
        <v>213</v>
      </c>
      <c r="B167" s="12" t="s">
        <v>12</v>
      </c>
      <c r="C167" s="28" t="s">
        <v>12</v>
      </c>
      <c r="D167" s="28" t="s">
        <v>118</v>
      </c>
      <c r="E167" s="27" t="s">
        <v>90</v>
      </c>
      <c r="F167" s="34">
        <v>9.0772200000000005</v>
      </c>
      <c r="G167" s="34">
        <v>37.161720000000003</v>
      </c>
      <c r="H167" s="3">
        <v>1696</v>
      </c>
      <c r="I167" s="26"/>
      <c r="J167" s="26"/>
      <c r="K167" s="26"/>
      <c r="L167" s="3">
        <v>2015</v>
      </c>
      <c r="M167" s="3">
        <v>1</v>
      </c>
      <c r="N167" s="67">
        <v>5.2</v>
      </c>
      <c r="O167" s="60">
        <v>2.2537590524359117</v>
      </c>
      <c r="P167" s="60">
        <v>0.23521353282770796</v>
      </c>
      <c r="Q167" s="60">
        <v>2.2810199999999998</v>
      </c>
      <c r="R167" s="66">
        <v>13.599999999999994</v>
      </c>
      <c r="S167" s="66">
        <v>24</v>
      </c>
      <c r="T167" s="66">
        <v>62.400000000000006</v>
      </c>
      <c r="U167" s="60">
        <v>7.470420351506819</v>
      </c>
      <c r="V167" s="60">
        <v>3.3413348312005451</v>
      </c>
      <c r="W167" s="60">
        <v>0.39159555619740533</v>
      </c>
      <c r="X167" s="60">
        <v>5.7766212519967441E-2</v>
      </c>
      <c r="Y167" s="64">
        <v>0</v>
      </c>
      <c r="Z167" s="66">
        <f t="shared" si="119"/>
        <v>11.261116951424736</v>
      </c>
      <c r="AA167" s="60">
        <v>3.9587883051389667</v>
      </c>
      <c r="AB167" s="60">
        <v>2.9256701312910272</v>
      </c>
      <c r="AC167" s="60">
        <v>40.513619672373927</v>
      </c>
      <c r="AD167" s="60">
        <v>69.335924649387863</v>
      </c>
      <c r="AE167" s="66">
        <f t="shared" si="120"/>
        <v>152.72226691698808</v>
      </c>
      <c r="AF167" s="66">
        <f t="shared" si="121"/>
        <v>2988.1681406027278</v>
      </c>
      <c r="AG167" s="66">
        <f t="shared" si="122"/>
        <v>801.92035948813077</v>
      </c>
      <c r="AH167" s="10" t="s">
        <v>3</v>
      </c>
      <c r="AI167" s="10"/>
      <c r="AJ167" s="10" t="s">
        <v>316</v>
      </c>
      <c r="AK167" s="10" t="s">
        <v>332</v>
      </c>
      <c r="AL167" s="10">
        <v>160</v>
      </c>
      <c r="AM167" s="79"/>
      <c r="AN167" s="79"/>
      <c r="AO167" s="79"/>
      <c r="AP167" s="79"/>
      <c r="AQ167" s="79"/>
      <c r="AR167" s="12">
        <v>79</v>
      </c>
      <c r="AS167" s="12">
        <v>75</v>
      </c>
      <c r="AT167" s="14">
        <v>16.079999999999998</v>
      </c>
      <c r="AU167" s="14">
        <v>31.51</v>
      </c>
      <c r="AV167" s="14">
        <v>1.52</v>
      </c>
      <c r="AW167" s="14">
        <v>1.18</v>
      </c>
      <c r="AX167" s="14">
        <v>31.9</v>
      </c>
      <c r="AY167" s="14">
        <v>0.56999999999999995</v>
      </c>
      <c r="AZ167" s="30">
        <v>0.77631578947368418</v>
      </c>
      <c r="BA167" s="30">
        <v>0.77828571428571425</v>
      </c>
      <c r="BB167" s="30">
        <v>9.7154634586466138</v>
      </c>
      <c r="BC167" s="31">
        <v>5397.4796992481188</v>
      </c>
      <c r="BD167" s="108">
        <f t="shared" si="94"/>
        <v>5.3974796992481187</v>
      </c>
      <c r="BN167" s="68">
        <v>1.2914410058027079</v>
      </c>
      <c r="BO167" s="68">
        <v>0.17049145104193278</v>
      </c>
      <c r="BP167" s="4"/>
    </row>
    <row r="168" spans="1:68" s="12" customFormat="1" ht="15.75">
      <c r="A168" s="12" t="s">
        <v>213</v>
      </c>
      <c r="B168" s="12" t="s">
        <v>12</v>
      </c>
      <c r="C168" s="28" t="s">
        <v>12</v>
      </c>
      <c r="D168" s="28" t="s">
        <v>118</v>
      </c>
      <c r="E168" s="27" t="s">
        <v>90</v>
      </c>
      <c r="F168" s="34">
        <v>9.0772200000000005</v>
      </c>
      <c r="G168" s="34">
        <v>37.161720000000003</v>
      </c>
      <c r="H168" s="3">
        <v>1696</v>
      </c>
      <c r="I168" s="26"/>
      <c r="J168" s="26"/>
      <c r="K168" s="26"/>
      <c r="L168" s="3">
        <v>2015</v>
      </c>
      <c r="M168" s="3">
        <v>1</v>
      </c>
      <c r="N168" s="67">
        <v>5.2</v>
      </c>
      <c r="O168" s="60">
        <v>2.2537590524359117</v>
      </c>
      <c r="P168" s="60">
        <v>0.23521353282770796</v>
      </c>
      <c r="Q168" s="60">
        <v>2.2810199999999998</v>
      </c>
      <c r="R168" s="66">
        <v>13.599999999999994</v>
      </c>
      <c r="S168" s="66">
        <v>24</v>
      </c>
      <c r="T168" s="66">
        <v>62.400000000000006</v>
      </c>
      <c r="U168" s="60">
        <v>7.470420351506819</v>
      </c>
      <c r="V168" s="60">
        <v>3.3413348312005451</v>
      </c>
      <c r="W168" s="60">
        <v>0.39159555619740533</v>
      </c>
      <c r="X168" s="60">
        <v>5.7766212519967441E-2</v>
      </c>
      <c r="Y168" s="64">
        <v>0</v>
      </c>
      <c r="Z168" s="66">
        <f t="shared" si="119"/>
        <v>11.261116951424736</v>
      </c>
      <c r="AA168" s="60">
        <v>3.9587883051389667</v>
      </c>
      <c r="AB168" s="60">
        <v>2.9256701312910272</v>
      </c>
      <c r="AC168" s="60">
        <v>40.513619672373927</v>
      </c>
      <c r="AD168" s="60">
        <v>69.335924649387863</v>
      </c>
      <c r="AE168" s="66">
        <f t="shared" si="120"/>
        <v>152.72226691698808</v>
      </c>
      <c r="AF168" s="66">
        <f t="shared" si="121"/>
        <v>2988.1681406027278</v>
      </c>
      <c r="AG168" s="66">
        <f t="shared" si="122"/>
        <v>801.92035948813077</v>
      </c>
      <c r="AH168" s="10" t="s">
        <v>4</v>
      </c>
      <c r="AI168" s="10"/>
      <c r="AJ168" s="10" t="s">
        <v>316</v>
      </c>
      <c r="AK168" s="10" t="s">
        <v>332</v>
      </c>
      <c r="AL168" s="10">
        <v>160</v>
      </c>
      <c r="AM168" s="79"/>
      <c r="AN168" s="79"/>
      <c r="AO168" s="79"/>
      <c r="AP168" s="79"/>
      <c r="AQ168" s="79"/>
      <c r="AR168" s="12">
        <v>83</v>
      </c>
      <c r="AS168" s="12">
        <v>74</v>
      </c>
      <c r="AT168" s="14">
        <v>17.84</v>
      </c>
      <c r="AU168" s="14">
        <v>23.26</v>
      </c>
      <c r="AV168" s="14">
        <v>1.32</v>
      </c>
      <c r="AW168" s="14">
        <v>1.02</v>
      </c>
      <c r="AX168" s="14">
        <v>23.6</v>
      </c>
      <c r="AY168" s="14">
        <v>0.76</v>
      </c>
      <c r="AZ168" s="30">
        <v>0.77272727272727271</v>
      </c>
      <c r="BA168" s="30">
        <v>0.87314285714285722</v>
      </c>
      <c r="BB168" s="30">
        <v>12.03667116883117</v>
      </c>
      <c r="BC168" s="31">
        <v>6687.0395382395391</v>
      </c>
      <c r="BD168" s="108">
        <f t="shared" si="94"/>
        <v>6.6870395382395387</v>
      </c>
      <c r="BN168" s="68">
        <v>1.2540587250115811</v>
      </c>
      <c r="BO168" s="68">
        <v>0.18306985621637034</v>
      </c>
      <c r="BP168" s="4"/>
    </row>
    <row r="169" spans="1:68" s="12" customFormat="1" ht="15.75">
      <c r="A169" s="12" t="s">
        <v>213</v>
      </c>
      <c r="B169" s="12" t="s">
        <v>12</v>
      </c>
      <c r="C169" s="28" t="s">
        <v>12</v>
      </c>
      <c r="D169" s="28" t="s">
        <v>118</v>
      </c>
      <c r="E169" s="27" t="s">
        <v>90</v>
      </c>
      <c r="F169" s="34">
        <v>9.0772200000000005</v>
      </c>
      <c r="G169" s="34">
        <v>37.161720000000003</v>
      </c>
      <c r="H169" s="3">
        <v>1696</v>
      </c>
      <c r="I169" s="26"/>
      <c r="J169" s="26"/>
      <c r="K169" s="26"/>
      <c r="L169" s="3">
        <v>2015</v>
      </c>
      <c r="M169" s="3">
        <v>1</v>
      </c>
      <c r="N169" s="67">
        <v>5.2</v>
      </c>
      <c r="O169" s="60">
        <v>2.2537590524359117</v>
      </c>
      <c r="P169" s="60">
        <v>0.23521353282770796</v>
      </c>
      <c r="Q169" s="60">
        <v>2.2810199999999998</v>
      </c>
      <c r="R169" s="66">
        <v>13.599999999999994</v>
      </c>
      <c r="S169" s="66">
        <v>24</v>
      </c>
      <c r="T169" s="66">
        <v>62.400000000000006</v>
      </c>
      <c r="U169" s="60">
        <v>7.470420351506819</v>
      </c>
      <c r="V169" s="60">
        <v>3.3413348312005451</v>
      </c>
      <c r="W169" s="60">
        <v>0.39159555619740533</v>
      </c>
      <c r="X169" s="60">
        <v>5.7766212519967441E-2</v>
      </c>
      <c r="Y169" s="64">
        <v>0</v>
      </c>
      <c r="Z169" s="66">
        <f t="shared" si="119"/>
        <v>11.261116951424736</v>
      </c>
      <c r="AA169" s="60">
        <v>3.9587883051389667</v>
      </c>
      <c r="AB169" s="60">
        <v>2.9256701312910272</v>
      </c>
      <c r="AC169" s="60">
        <v>40.513619672373927</v>
      </c>
      <c r="AD169" s="60">
        <v>69.335924649387863</v>
      </c>
      <c r="AE169" s="66">
        <f t="shared" si="120"/>
        <v>152.72226691698808</v>
      </c>
      <c r="AF169" s="66">
        <f t="shared" si="121"/>
        <v>2988.1681406027278</v>
      </c>
      <c r="AG169" s="66">
        <f t="shared" si="122"/>
        <v>801.92035948813077</v>
      </c>
      <c r="AH169" s="10" t="s">
        <v>5</v>
      </c>
      <c r="AI169" s="10"/>
      <c r="AJ169" s="10" t="s">
        <v>316</v>
      </c>
      <c r="AK169" s="10" t="s">
        <v>332</v>
      </c>
      <c r="AL169" s="10">
        <v>160</v>
      </c>
      <c r="AM169" s="79"/>
      <c r="AN169" s="79"/>
      <c r="AO169" s="79"/>
      <c r="AP169" s="79"/>
      <c r="AQ169" s="79"/>
      <c r="AR169" s="12">
        <v>73</v>
      </c>
      <c r="AS169" s="12">
        <v>70</v>
      </c>
      <c r="AT169" s="14">
        <v>17.22</v>
      </c>
      <c r="AU169" s="14">
        <v>18.02</v>
      </c>
      <c r="AV169" s="14">
        <v>1.78</v>
      </c>
      <c r="AW169" s="14">
        <v>1.3</v>
      </c>
      <c r="AX169" s="14">
        <v>25.3</v>
      </c>
      <c r="AY169" s="14">
        <v>0.52</v>
      </c>
      <c r="AZ169" s="30">
        <v>0.7303370786516854</v>
      </c>
      <c r="BA169" s="30">
        <v>0.85371428571428576</v>
      </c>
      <c r="BB169" s="30">
        <v>10.736656179775281</v>
      </c>
      <c r="BC169" s="31">
        <v>5964.8089887640444</v>
      </c>
      <c r="BD169" s="108">
        <f t="shared" si="94"/>
        <v>5.9648089887640445</v>
      </c>
      <c r="BN169" s="68">
        <v>1.3067313328986945</v>
      </c>
      <c r="BO169" s="68">
        <v>0.16746385466259786</v>
      </c>
      <c r="BP169" s="4"/>
    </row>
    <row r="170" spans="1:68" s="12" customFormat="1" ht="15.75">
      <c r="A170" s="12" t="s">
        <v>213</v>
      </c>
      <c r="B170" s="12" t="s">
        <v>12</v>
      </c>
      <c r="C170" s="28" t="s">
        <v>12</v>
      </c>
      <c r="D170" s="28" t="s">
        <v>118</v>
      </c>
      <c r="E170" s="27" t="s">
        <v>90</v>
      </c>
      <c r="F170" s="34">
        <v>9.0772200000000005</v>
      </c>
      <c r="G170" s="34">
        <v>37.161720000000003</v>
      </c>
      <c r="H170" s="3">
        <v>1696</v>
      </c>
      <c r="I170" s="26"/>
      <c r="J170" s="26"/>
      <c r="K170" s="26"/>
      <c r="L170" s="3">
        <v>2015</v>
      </c>
      <c r="M170" s="3">
        <v>1</v>
      </c>
      <c r="N170" s="67">
        <v>5.2</v>
      </c>
      <c r="O170" s="60">
        <v>2.2537590524359117</v>
      </c>
      <c r="P170" s="60">
        <v>0.23521353282770796</v>
      </c>
      <c r="Q170" s="60">
        <v>2.2810199999999998</v>
      </c>
      <c r="R170" s="66">
        <v>13.599999999999994</v>
      </c>
      <c r="S170" s="66">
        <v>24</v>
      </c>
      <c r="T170" s="66">
        <v>62.400000000000006</v>
      </c>
      <c r="U170" s="60">
        <v>7.470420351506819</v>
      </c>
      <c r="V170" s="60">
        <v>3.3413348312005451</v>
      </c>
      <c r="W170" s="60">
        <v>0.39159555619740533</v>
      </c>
      <c r="X170" s="60">
        <v>5.7766212519967441E-2</v>
      </c>
      <c r="Y170" s="64">
        <v>0</v>
      </c>
      <c r="Z170" s="66">
        <f t="shared" si="119"/>
        <v>11.261116951424736</v>
      </c>
      <c r="AA170" s="60">
        <v>3.9587883051389667</v>
      </c>
      <c r="AB170" s="60">
        <v>2.9256701312910272</v>
      </c>
      <c r="AC170" s="60">
        <v>40.513619672373927</v>
      </c>
      <c r="AD170" s="60">
        <v>69.335924649387863</v>
      </c>
      <c r="AE170" s="66">
        <f t="shared" si="120"/>
        <v>152.72226691698808</v>
      </c>
      <c r="AF170" s="66">
        <f t="shared" si="121"/>
        <v>2988.1681406027278</v>
      </c>
      <c r="AG170" s="66">
        <f t="shared" si="122"/>
        <v>801.92035948813077</v>
      </c>
      <c r="AH170" s="10" t="s">
        <v>6</v>
      </c>
      <c r="AI170" s="10"/>
      <c r="AJ170" s="10" t="s">
        <v>316</v>
      </c>
      <c r="AK170" s="10" t="s">
        <v>332</v>
      </c>
      <c r="AL170" s="10">
        <v>160</v>
      </c>
      <c r="AM170" s="79"/>
      <c r="AN170" s="79"/>
      <c r="AO170" s="79"/>
      <c r="AP170" s="79"/>
      <c r="AQ170" s="79"/>
      <c r="AR170" s="12">
        <v>90</v>
      </c>
      <c r="AS170" s="12">
        <v>98</v>
      </c>
      <c r="AT170" s="14">
        <v>24.08</v>
      </c>
      <c r="AU170" s="14">
        <v>27.94</v>
      </c>
      <c r="AV170" s="14">
        <v>1.44</v>
      </c>
      <c r="AW170" s="14">
        <v>1.1200000000000001</v>
      </c>
      <c r="AX170" s="14">
        <v>28.6</v>
      </c>
      <c r="AY170" s="14">
        <v>0.78</v>
      </c>
      <c r="AZ170" s="30">
        <v>0.7777777777777779</v>
      </c>
      <c r="BA170" s="30">
        <v>0.81600000000000006</v>
      </c>
      <c r="BB170" s="30">
        <v>15.282773333333335</v>
      </c>
      <c r="BC170" s="31">
        <v>8490.4296296296307</v>
      </c>
      <c r="BD170" s="108">
        <f t="shared" si="94"/>
        <v>8.4904296296296309</v>
      </c>
      <c r="BN170" s="68">
        <v>1.3767023346303504</v>
      </c>
      <c r="BO170" s="68">
        <v>0.18825389105058365</v>
      </c>
      <c r="BP170" s="4"/>
    </row>
    <row r="171" spans="1:68" s="12" customFormat="1" ht="15.75">
      <c r="A171" s="12" t="s">
        <v>213</v>
      </c>
      <c r="B171" s="12" t="s">
        <v>12</v>
      </c>
      <c r="C171" s="28" t="s">
        <v>12</v>
      </c>
      <c r="D171" s="28" t="s">
        <v>118</v>
      </c>
      <c r="E171" s="27" t="s">
        <v>91</v>
      </c>
      <c r="F171" s="35">
        <v>9.0772200000000005</v>
      </c>
      <c r="G171" s="35">
        <v>37.161720000000003</v>
      </c>
      <c r="H171" s="10">
        <v>1696</v>
      </c>
      <c r="I171" s="26">
        <v>29</v>
      </c>
      <c r="J171" s="26"/>
      <c r="K171" s="26"/>
      <c r="L171" s="3">
        <v>2015</v>
      </c>
      <c r="M171" s="3">
        <v>1</v>
      </c>
      <c r="N171" s="67">
        <v>5.9</v>
      </c>
      <c r="O171" s="60">
        <v>2.5999974390962599</v>
      </c>
      <c r="P171" s="60">
        <v>0.2638121483755943</v>
      </c>
      <c r="Q171" s="60">
        <v>18.868200000000002</v>
      </c>
      <c r="R171" s="66">
        <v>11.599999999999994</v>
      </c>
      <c r="S171" s="66">
        <v>30</v>
      </c>
      <c r="T171" s="66">
        <v>58.4</v>
      </c>
      <c r="U171" s="60">
        <v>13.279150657845731</v>
      </c>
      <c r="V171" s="60">
        <v>6.3263770292557551</v>
      </c>
      <c r="W171" s="60">
        <v>2.807454329511625</v>
      </c>
      <c r="X171" s="60">
        <v>8.5333067754471928E-2</v>
      </c>
      <c r="Y171" s="64">
        <v>0</v>
      </c>
      <c r="Z171" s="66">
        <f t="shared" si="107"/>
        <v>22.498315084367583</v>
      </c>
      <c r="AA171" s="60">
        <v>15.981100135708193</v>
      </c>
      <c r="AB171" s="60">
        <v>1.4640317286652065</v>
      </c>
      <c r="AC171" s="60">
        <v>44.91607400700758</v>
      </c>
      <c r="AD171" s="60">
        <v>132.3271738965397</v>
      </c>
      <c r="AE171" s="66">
        <f t="shared" si="108"/>
        <v>1094.9071885095339</v>
      </c>
      <c r="AF171" s="66">
        <f t="shared" si="109"/>
        <v>5311.6602631382921</v>
      </c>
      <c r="AG171" s="66">
        <f t="shared" si="110"/>
        <v>1518.3304870213813</v>
      </c>
      <c r="AH171" s="10" t="s">
        <v>1</v>
      </c>
      <c r="AI171" s="10"/>
      <c r="AJ171" s="10" t="s">
        <v>316</v>
      </c>
      <c r="AK171" s="10" t="s">
        <v>332</v>
      </c>
      <c r="AL171" s="10">
        <v>160</v>
      </c>
      <c r="AM171" s="79"/>
      <c r="AN171" s="79"/>
      <c r="AO171" s="79"/>
      <c r="AP171" s="79"/>
      <c r="AQ171" s="79"/>
      <c r="AR171" s="12">
        <v>82</v>
      </c>
      <c r="AS171" s="12">
        <v>82</v>
      </c>
      <c r="AT171" s="14">
        <v>22.42</v>
      </c>
      <c r="AU171" s="14">
        <v>43.86</v>
      </c>
      <c r="AV171" s="14">
        <v>1.3</v>
      </c>
      <c r="AW171" s="14">
        <v>1.1000000000000001</v>
      </c>
      <c r="AX171" s="14">
        <v>23.2</v>
      </c>
      <c r="AY171" s="14">
        <v>1.26</v>
      </c>
      <c r="AZ171" s="30">
        <v>0.84615384615384615</v>
      </c>
      <c r="BA171" s="30">
        <v>0.87771428571428567</v>
      </c>
      <c r="BB171" s="30">
        <v>16.650915164835165</v>
      </c>
      <c r="BC171" s="31">
        <v>9250.5084249084248</v>
      </c>
      <c r="BD171" s="108">
        <f t="shared" si="94"/>
        <v>9.2505084249084248</v>
      </c>
      <c r="BN171" s="68">
        <v>1.144466265959303</v>
      </c>
      <c r="BO171" s="68">
        <v>0.28295143619805685</v>
      </c>
      <c r="BP171" s="4"/>
    </row>
    <row r="172" spans="1:68" s="12" customFormat="1" ht="15.75">
      <c r="A172" s="12" t="s">
        <v>213</v>
      </c>
      <c r="B172" s="12" t="s">
        <v>12</v>
      </c>
      <c r="C172" s="28" t="s">
        <v>12</v>
      </c>
      <c r="D172" s="28" t="s">
        <v>118</v>
      </c>
      <c r="E172" s="27" t="s">
        <v>91</v>
      </c>
      <c r="F172" s="35">
        <v>9.0772200000000005</v>
      </c>
      <c r="G172" s="35">
        <v>37.161720000000003</v>
      </c>
      <c r="H172" s="10">
        <v>1696</v>
      </c>
      <c r="I172" s="26"/>
      <c r="J172" s="26"/>
      <c r="K172" s="26"/>
      <c r="L172" s="3">
        <v>2015</v>
      </c>
      <c r="M172" s="3">
        <v>1</v>
      </c>
      <c r="N172" s="67">
        <v>5.9</v>
      </c>
      <c r="O172" s="60">
        <v>2.5999974390962599</v>
      </c>
      <c r="P172" s="60">
        <v>0.2638121483755943</v>
      </c>
      <c r="Q172" s="60">
        <v>18.868200000000002</v>
      </c>
      <c r="R172" s="66">
        <v>11.599999999999994</v>
      </c>
      <c r="S172" s="66">
        <v>30</v>
      </c>
      <c r="T172" s="66">
        <v>58.4</v>
      </c>
      <c r="U172" s="60">
        <v>13.279150657845731</v>
      </c>
      <c r="V172" s="60">
        <v>6.3263770292557551</v>
      </c>
      <c r="W172" s="60">
        <v>2.807454329511625</v>
      </c>
      <c r="X172" s="60">
        <v>8.5333067754471928E-2</v>
      </c>
      <c r="Y172" s="64">
        <v>0</v>
      </c>
      <c r="Z172" s="66">
        <f t="shared" ref="Z172:Z176" si="123">(U172+V172+W172+X172+Y172)</f>
        <v>22.498315084367583</v>
      </c>
      <c r="AA172" s="60">
        <v>15.981100135708193</v>
      </c>
      <c r="AB172" s="60">
        <v>1.4640317286652065</v>
      </c>
      <c r="AC172" s="60">
        <v>44.91607400700758</v>
      </c>
      <c r="AD172" s="60">
        <v>132.3271738965397</v>
      </c>
      <c r="AE172" s="66">
        <f t="shared" ref="AE172:AE176" si="124">W172*390</f>
        <v>1094.9071885095339</v>
      </c>
      <c r="AF172" s="66">
        <f t="shared" ref="AF172:AF176" si="125">U172*400</f>
        <v>5311.6602631382921</v>
      </c>
      <c r="AG172" s="66">
        <f t="shared" ref="AG172:AG176" si="126">V172*240</f>
        <v>1518.3304870213813</v>
      </c>
      <c r="AH172" s="10" t="s">
        <v>2</v>
      </c>
      <c r="AI172" s="10"/>
      <c r="AJ172" s="10" t="s">
        <v>316</v>
      </c>
      <c r="AK172" s="10" t="s">
        <v>332</v>
      </c>
      <c r="AL172" s="10">
        <v>160</v>
      </c>
      <c r="AM172" s="79"/>
      <c r="AN172" s="79"/>
      <c r="AO172" s="79"/>
      <c r="AP172" s="79"/>
      <c r="AQ172" s="79"/>
      <c r="AR172" s="12">
        <v>93</v>
      </c>
      <c r="AS172" s="12">
        <v>94</v>
      </c>
      <c r="AT172" s="14">
        <v>27.82</v>
      </c>
      <c r="AU172" s="14">
        <v>48.97</v>
      </c>
      <c r="AV172" s="14">
        <v>1.38</v>
      </c>
      <c r="AW172" s="14">
        <v>1.1200000000000001</v>
      </c>
      <c r="AX172" s="14">
        <v>23.5</v>
      </c>
      <c r="AY172" s="14">
        <v>1.1399999999999999</v>
      </c>
      <c r="AZ172" s="30">
        <v>0.81159420289855089</v>
      </c>
      <c r="BA172" s="30">
        <v>0.87428571428571433</v>
      </c>
      <c r="BB172" s="30">
        <v>19.740104347826094</v>
      </c>
      <c r="BC172" s="31">
        <v>10966.724637681164</v>
      </c>
      <c r="BD172" s="108">
        <f t="shared" si="94"/>
        <v>10.966724637681164</v>
      </c>
      <c r="BN172" s="68">
        <v>1.1280750061366716</v>
      </c>
      <c r="BO172" s="68">
        <v>0.29069713924374863</v>
      </c>
      <c r="BP172" s="4"/>
    </row>
    <row r="173" spans="1:68" s="12" customFormat="1" ht="15.75">
      <c r="A173" s="12" t="s">
        <v>213</v>
      </c>
      <c r="B173" s="12" t="s">
        <v>12</v>
      </c>
      <c r="C173" s="28" t="s">
        <v>12</v>
      </c>
      <c r="D173" s="28" t="s">
        <v>118</v>
      </c>
      <c r="E173" s="27" t="s">
        <v>91</v>
      </c>
      <c r="F173" s="35">
        <v>9.0772200000000005</v>
      </c>
      <c r="G173" s="35">
        <v>37.161720000000003</v>
      </c>
      <c r="H173" s="10">
        <v>1696</v>
      </c>
      <c r="I173" s="26"/>
      <c r="J173" s="26"/>
      <c r="K173" s="26"/>
      <c r="L173" s="3">
        <v>2015</v>
      </c>
      <c r="M173" s="3">
        <v>1</v>
      </c>
      <c r="N173" s="67">
        <v>5.9</v>
      </c>
      <c r="O173" s="60">
        <v>2.5999974390962599</v>
      </c>
      <c r="P173" s="60">
        <v>0.2638121483755943</v>
      </c>
      <c r="Q173" s="60">
        <v>18.868200000000002</v>
      </c>
      <c r="R173" s="66">
        <v>11.599999999999994</v>
      </c>
      <c r="S173" s="66">
        <v>30</v>
      </c>
      <c r="T173" s="66">
        <v>58.4</v>
      </c>
      <c r="U173" s="60">
        <v>13.279150657845731</v>
      </c>
      <c r="V173" s="60">
        <v>6.3263770292557551</v>
      </c>
      <c r="W173" s="60">
        <v>2.807454329511625</v>
      </c>
      <c r="X173" s="60">
        <v>8.5333067754471928E-2</v>
      </c>
      <c r="Y173" s="64">
        <v>0</v>
      </c>
      <c r="Z173" s="66">
        <f t="shared" si="123"/>
        <v>22.498315084367583</v>
      </c>
      <c r="AA173" s="60">
        <v>15.981100135708193</v>
      </c>
      <c r="AB173" s="60">
        <v>1.4640317286652065</v>
      </c>
      <c r="AC173" s="60">
        <v>44.91607400700758</v>
      </c>
      <c r="AD173" s="60">
        <v>132.3271738965397</v>
      </c>
      <c r="AE173" s="66">
        <f t="shared" si="124"/>
        <v>1094.9071885095339</v>
      </c>
      <c r="AF173" s="66">
        <f t="shared" si="125"/>
        <v>5311.6602631382921</v>
      </c>
      <c r="AG173" s="66">
        <f t="shared" si="126"/>
        <v>1518.3304870213813</v>
      </c>
      <c r="AH173" s="10" t="s">
        <v>3</v>
      </c>
      <c r="AI173" s="10"/>
      <c r="AJ173" s="10" t="s">
        <v>316</v>
      </c>
      <c r="AK173" s="10" t="s">
        <v>332</v>
      </c>
      <c r="AL173" s="10">
        <v>160</v>
      </c>
      <c r="AM173" s="79"/>
      <c r="AN173" s="79"/>
      <c r="AO173" s="79"/>
      <c r="AP173" s="79"/>
      <c r="AQ173" s="79"/>
      <c r="AR173" s="12">
        <v>90</v>
      </c>
      <c r="AS173" s="12">
        <v>92</v>
      </c>
      <c r="AT173" s="14">
        <v>29.12</v>
      </c>
      <c r="AU173" s="14">
        <v>60.8</v>
      </c>
      <c r="AV173" s="14">
        <v>1.58</v>
      </c>
      <c r="AW173" s="14">
        <v>1.34</v>
      </c>
      <c r="AX173" s="14">
        <v>22.9</v>
      </c>
      <c r="AY173" s="14">
        <v>1.24</v>
      </c>
      <c r="AZ173" s="30">
        <v>0.84810126582278478</v>
      </c>
      <c r="BA173" s="30">
        <v>0.88114285714285712</v>
      </c>
      <c r="BB173" s="30">
        <v>21.761328607594937</v>
      </c>
      <c r="BC173" s="31">
        <v>12089.62700421941</v>
      </c>
      <c r="BD173" s="108">
        <f t="shared" si="94"/>
        <v>12.089627004219411</v>
      </c>
      <c r="BN173" s="68">
        <v>1.3735442723716931</v>
      </c>
      <c r="BO173" s="68">
        <v>0.30714444821691766</v>
      </c>
      <c r="BP173" s="4"/>
    </row>
    <row r="174" spans="1:68" s="12" customFormat="1" ht="15.75">
      <c r="A174" s="12" t="s">
        <v>213</v>
      </c>
      <c r="B174" s="12" t="s">
        <v>12</v>
      </c>
      <c r="C174" s="28" t="s">
        <v>12</v>
      </c>
      <c r="D174" s="28" t="s">
        <v>118</v>
      </c>
      <c r="E174" s="27" t="s">
        <v>91</v>
      </c>
      <c r="F174" s="35">
        <v>9.0772200000000005</v>
      </c>
      <c r="G174" s="35">
        <v>37.161720000000003</v>
      </c>
      <c r="H174" s="10">
        <v>1696</v>
      </c>
      <c r="I174" s="26"/>
      <c r="J174" s="26"/>
      <c r="K174" s="26"/>
      <c r="L174" s="3">
        <v>2015</v>
      </c>
      <c r="M174" s="3">
        <v>1</v>
      </c>
      <c r="N174" s="67">
        <v>5.9</v>
      </c>
      <c r="O174" s="60">
        <v>2.5999974390962599</v>
      </c>
      <c r="P174" s="60">
        <v>0.2638121483755943</v>
      </c>
      <c r="Q174" s="60">
        <v>18.868200000000002</v>
      </c>
      <c r="R174" s="66">
        <v>11.599999999999994</v>
      </c>
      <c r="S174" s="66">
        <v>30</v>
      </c>
      <c r="T174" s="66">
        <v>58.4</v>
      </c>
      <c r="U174" s="60">
        <v>13.279150657845731</v>
      </c>
      <c r="V174" s="60">
        <v>6.3263770292557551</v>
      </c>
      <c r="W174" s="60">
        <v>2.807454329511625</v>
      </c>
      <c r="X174" s="60">
        <v>8.5333067754471928E-2</v>
      </c>
      <c r="Y174" s="64">
        <v>0</v>
      </c>
      <c r="Z174" s="66">
        <f t="shared" si="123"/>
        <v>22.498315084367583</v>
      </c>
      <c r="AA174" s="60">
        <v>15.981100135708193</v>
      </c>
      <c r="AB174" s="60">
        <v>1.4640317286652065</v>
      </c>
      <c r="AC174" s="60">
        <v>44.91607400700758</v>
      </c>
      <c r="AD174" s="60">
        <v>132.3271738965397</v>
      </c>
      <c r="AE174" s="66">
        <f t="shared" si="124"/>
        <v>1094.9071885095339</v>
      </c>
      <c r="AF174" s="66">
        <f t="shared" si="125"/>
        <v>5311.6602631382921</v>
      </c>
      <c r="AG174" s="66">
        <f t="shared" si="126"/>
        <v>1518.3304870213813</v>
      </c>
      <c r="AH174" s="10" t="s">
        <v>4</v>
      </c>
      <c r="AI174" s="10"/>
      <c r="AJ174" s="10" t="s">
        <v>316</v>
      </c>
      <c r="AK174" s="10" t="s">
        <v>332</v>
      </c>
      <c r="AL174" s="10">
        <v>160</v>
      </c>
      <c r="AM174" s="79"/>
      <c r="AN174" s="79"/>
      <c r="AO174" s="79"/>
      <c r="AP174" s="79"/>
      <c r="AQ174" s="79"/>
      <c r="AR174" s="12">
        <v>103</v>
      </c>
      <c r="AS174" s="12">
        <v>105</v>
      </c>
      <c r="AT174" s="14">
        <v>31.8</v>
      </c>
      <c r="AU174" s="14">
        <v>53.96</v>
      </c>
      <c r="AV174" s="14">
        <v>1.38</v>
      </c>
      <c r="AW174" s="14">
        <v>1.1399999999999999</v>
      </c>
      <c r="AX174" s="14">
        <v>23.1</v>
      </c>
      <c r="AY174" s="14">
        <v>1.9</v>
      </c>
      <c r="AZ174" s="30">
        <v>0.82608695652173914</v>
      </c>
      <c r="BA174" s="30">
        <v>0.87885714285714289</v>
      </c>
      <c r="BB174" s="30">
        <v>23.087195031055902</v>
      </c>
      <c r="BC174" s="31">
        <v>12826.219461697723</v>
      </c>
      <c r="BD174" s="108">
        <f t="shared" si="94"/>
        <v>12.826219461697724</v>
      </c>
      <c r="BN174" s="68">
        <v>1.3766197172939056</v>
      </c>
      <c r="BO174" s="68">
        <v>0.31220359094626388</v>
      </c>
      <c r="BP174" s="4"/>
    </row>
    <row r="175" spans="1:68" s="12" customFormat="1" ht="15.75">
      <c r="A175" s="12" t="s">
        <v>213</v>
      </c>
      <c r="B175" s="12" t="s">
        <v>12</v>
      </c>
      <c r="C175" s="28" t="s">
        <v>12</v>
      </c>
      <c r="D175" s="28" t="s">
        <v>118</v>
      </c>
      <c r="E175" s="27" t="s">
        <v>91</v>
      </c>
      <c r="F175" s="35">
        <v>9.0772200000000005</v>
      </c>
      <c r="G175" s="35">
        <v>37.161720000000003</v>
      </c>
      <c r="H175" s="10">
        <v>1696</v>
      </c>
      <c r="I175" s="26"/>
      <c r="J175" s="26"/>
      <c r="K175" s="26"/>
      <c r="L175" s="3">
        <v>2015</v>
      </c>
      <c r="M175" s="3">
        <v>1</v>
      </c>
      <c r="N175" s="67">
        <v>5.9</v>
      </c>
      <c r="O175" s="60">
        <v>2.5999974390962599</v>
      </c>
      <c r="P175" s="60">
        <v>0.2638121483755943</v>
      </c>
      <c r="Q175" s="60">
        <v>18.868200000000002</v>
      </c>
      <c r="R175" s="66">
        <v>11.599999999999994</v>
      </c>
      <c r="S175" s="66">
        <v>30</v>
      </c>
      <c r="T175" s="66">
        <v>58.4</v>
      </c>
      <c r="U175" s="60">
        <v>13.279150657845731</v>
      </c>
      <c r="V175" s="60">
        <v>6.3263770292557551</v>
      </c>
      <c r="W175" s="60">
        <v>2.807454329511625</v>
      </c>
      <c r="X175" s="60">
        <v>8.5333067754471928E-2</v>
      </c>
      <c r="Y175" s="64">
        <v>0</v>
      </c>
      <c r="Z175" s="66">
        <f t="shared" si="123"/>
        <v>22.498315084367583</v>
      </c>
      <c r="AA175" s="60">
        <v>15.981100135708193</v>
      </c>
      <c r="AB175" s="60">
        <v>1.4640317286652065</v>
      </c>
      <c r="AC175" s="60">
        <v>44.91607400700758</v>
      </c>
      <c r="AD175" s="60">
        <v>132.3271738965397</v>
      </c>
      <c r="AE175" s="66">
        <f t="shared" si="124"/>
        <v>1094.9071885095339</v>
      </c>
      <c r="AF175" s="66">
        <f t="shared" si="125"/>
        <v>5311.6602631382921</v>
      </c>
      <c r="AG175" s="66">
        <f t="shared" si="126"/>
        <v>1518.3304870213813</v>
      </c>
      <c r="AH175" s="10" t="s">
        <v>5</v>
      </c>
      <c r="AI175" s="10"/>
      <c r="AJ175" s="10" t="s">
        <v>316</v>
      </c>
      <c r="AK175" s="10" t="s">
        <v>332</v>
      </c>
      <c r="AL175" s="10">
        <v>160</v>
      </c>
      <c r="AM175" s="79"/>
      <c r="AN175" s="79"/>
      <c r="AO175" s="79"/>
      <c r="AP175" s="79"/>
      <c r="AQ175" s="79"/>
      <c r="AR175" s="12">
        <v>96</v>
      </c>
      <c r="AS175" s="12">
        <v>92</v>
      </c>
      <c r="AT175" s="14">
        <v>28.32</v>
      </c>
      <c r="AU175" s="14">
        <v>54.64</v>
      </c>
      <c r="AV175" s="14">
        <v>1.4</v>
      </c>
      <c r="AW175" s="14">
        <v>1.08</v>
      </c>
      <c r="AX175" s="14">
        <v>24.6</v>
      </c>
      <c r="AY175" s="14">
        <v>1.84</v>
      </c>
      <c r="AZ175" s="30">
        <v>0.77142857142857157</v>
      </c>
      <c r="BA175" s="30">
        <v>0.86171428571428577</v>
      </c>
      <c r="BB175" s="30">
        <v>18.825748897959187</v>
      </c>
      <c r="BC175" s="31">
        <v>10458.749387755104</v>
      </c>
      <c r="BD175" s="108">
        <f t="shared" si="94"/>
        <v>10.458749387755104</v>
      </c>
      <c r="BN175" s="68">
        <v>1.4261236899547272</v>
      </c>
      <c r="BO175" s="68">
        <v>0.32426548811588662</v>
      </c>
      <c r="BP175" s="4"/>
    </row>
    <row r="176" spans="1:68" s="12" customFormat="1" ht="15.75">
      <c r="A176" s="12" t="s">
        <v>213</v>
      </c>
      <c r="B176" s="12" t="s">
        <v>12</v>
      </c>
      <c r="C176" s="28" t="s">
        <v>12</v>
      </c>
      <c r="D176" s="28" t="s">
        <v>118</v>
      </c>
      <c r="E176" s="27" t="s">
        <v>91</v>
      </c>
      <c r="F176" s="35">
        <v>9.0772200000000005</v>
      </c>
      <c r="G176" s="35">
        <v>37.161720000000003</v>
      </c>
      <c r="H176" s="10">
        <v>1696</v>
      </c>
      <c r="I176" s="26"/>
      <c r="J176" s="26"/>
      <c r="K176" s="26"/>
      <c r="L176" s="3">
        <v>2015</v>
      </c>
      <c r="M176" s="3">
        <v>1</v>
      </c>
      <c r="N176" s="67">
        <v>5.9</v>
      </c>
      <c r="O176" s="60">
        <v>2.5999974390962599</v>
      </c>
      <c r="P176" s="60">
        <v>0.2638121483755943</v>
      </c>
      <c r="Q176" s="60">
        <v>18.868200000000002</v>
      </c>
      <c r="R176" s="66">
        <v>11.599999999999994</v>
      </c>
      <c r="S176" s="66">
        <v>30</v>
      </c>
      <c r="T176" s="66">
        <v>58.4</v>
      </c>
      <c r="U176" s="60">
        <v>13.279150657845731</v>
      </c>
      <c r="V176" s="60">
        <v>6.3263770292557551</v>
      </c>
      <c r="W176" s="60">
        <v>2.807454329511625</v>
      </c>
      <c r="X176" s="60">
        <v>8.5333067754471928E-2</v>
      </c>
      <c r="Y176" s="64">
        <v>0</v>
      </c>
      <c r="Z176" s="66">
        <f t="shared" si="123"/>
        <v>22.498315084367583</v>
      </c>
      <c r="AA176" s="60">
        <v>15.981100135708193</v>
      </c>
      <c r="AB176" s="60">
        <v>1.4640317286652065</v>
      </c>
      <c r="AC176" s="60">
        <v>44.91607400700758</v>
      </c>
      <c r="AD176" s="60">
        <v>132.3271738965397</v>
      </c>
      <c r="AE176" s="66">
        <f t="shared" si="124"/>
        <v>1094.9071885095339</v>
      </c>
      <c r="AF176" s="66">
        <f t="shared" si="125"/>
        <v>5311.6602631382921</v>
      </c>
      <c r="AG176" s="66">
        <f t="shared" si="126"/>
        <v>1518.3304870213813</v>
      </c>
      <c r="AH176" s="10" t="s">
        <v>6</v>
      </c>
      <c r="AI176" s="10"/>
      <c r="AJ176" s="10" t="s">
        <v>316</v>
      </c>
      <c r="AK176" s="10" t="s">
        <v>332</v>
      </c>
      <c r="AL176" s="10">
        <v>160</v>
      </c>
      <c r="AM176" s="79"/>
      <c r="AN176" s="79"/>
      <c r="AO176" s="79"/>
      <c r="AP176" s="79"/>
      <c r="AQ176" s="79"/>
      <c r="AR176" s="12">
        <v>92</v>
      </c>
      <c r="AS176" s="12">
        <v>94</v>
      </c>
      <c r="AT176" s="14">
        <v>27.16</v>
      </c>
      <c r="AU176" s="14">
        <v>52.18</v>
      </c>
      <c r="AV176" s="14">
        <v>1.72</v>
      </c>
      <c r="AW176" s="14">
        <v>1.38</v>
      </c>
      <c r="AX176" s="14">
        <v>26.6</v>
      </c>
      <c r="AY176" s="14">
        <v>2.12</v>
      </c>
      <c r="AZ176" s="30">
        <v>0.80232558139534882</v>
      </c>
      <c r="BA176" s="30">
        <v>0.83885714285714297</v>
      </c>
      <c r="BB176" s="30">
        <v>18.279672558139534</v>
      </c>
      <c r="BC176" s="31">
        <v>10155.373643410852</v>
      </c>
      <c r="BD176" s="108">
        <f t="shared" si="94"/>
        <v>10.155373643410853</v>
      </c>
      <c r="BN176" s="68">
        <v>1.4630163304514892</v>
      </c>
      <c r="BO176" s="68">
        <v>0.2803073967339097</v>
      </c>
      <c r="BP176" s="4"/>
    </row>
    <row r="177" spans="1:68" s="12" customFormat="1" ht="15.75">
      <c r="A177" s="12" t="s">
        <v>213</v>
      </c>
      <c r="B177" s="12" t="s">
        <v>12</v>
      </c>
      <c r="C177" s="27" t="s">
        <v>12</v>
      </c>
      <c r="D177" s="27" t="s">
        <v>118</v>
      </c>
      <c r="E177" s="27" t="s">
        <v>92</v>
      </c>
      <c r="F177" s="34">
        <v>9.0820799999999995</v>
      </c>
      <c r="G177" s="34">
        <v>37.150739999999999</v>
      </c>
      <c r="H177" s="3">
        <v>1623</v>
      </c>
      <c r="I177" s="26">
        <v>30</v>
      </c>
      <c r="J177" s="26"/>
      <c r="K177" s="26"/>
      <c r="L177" s="3">
        <v>2015</v>
      </c>
      <c r="M177" s="3">
        <v>1</v>
      </c>
      <c r="N177" s="67">
        <v>5.5</v>
      </c>
      <c r="O177" s="60">
        <v>2.6770951452361222</v>
      </c>
      <c r="P177" s="60">
        <v>0.29192741593513727</v>
      </c>
      <c r="Q177" s="60">
        <v>2.8953600000000002</v>
      </c>
      <c r="R177" s="66">
        <v>13.599999999999994</v>
      </c>
      <c r="S177" s="66">
        <v>30</v>
      </c>
      <c r="T177" s="66">
        <v>56.4</v>
      </c>
      <c r="U177" s="60">
        <v>11.434024560538075</v>
      </c>
      <c r="V177" s="60">
        <v>4.5523483919773922</v>
      </c>
      <c r="W177" s="60">
        <v>1.1342136227025543</v>
      </c>
      <c r="X177" s="60">
        <v>7.5348480186473318E-2</v>
      </c>
      <c r="Y177" s="64">
        <v>0</v>
      </c>
      <c r="Z177" s="66">
        <f t="shared" si="107"/>
        <v>17.195935055404494</v>
      </c>
      <c r="AA177" s="60">
        <v>7.9662255819953751</v>
      </c>
      <c r="AB177" s="60">
        <v>4.3873085339168476</v>
      </c>
      <c r="AC177" s="60">
        <v>70.230186431151068</v>
      </c>
      <c r="AD177" s="60">
        <v>81.934174498818209</v>
      </c>
      <c r="AE177" s="66">
        <f t="shared" si="108"/>
        <v>442.34331285399617</v>
      </c>
      <c r="AF177" s="66">
        <f t="shared" si="109"/>
        <v>4573.6098242152302</v>
      </c>
      <c r="AG177" s="66">
        <f t="shared" si="110"/>
        <v>1092.5636140745742</v>
      </c>
      <c r="AH177" s="10" t="s">
        <v>1</v>
      </c>
      <c r="AI177" s="10"/>
      <c r="AJ177" s="10" t="s">
        <v>316</v>
      </c>
      <c r="AK177" s="10" t="s">
        <v>332</v>
      </c>
      <c r="AL177" s="10">
        <v>160</v>
      </c>
      <c r="AM177" s="79"/>
      <c r="AN177" s="79"/>
      <c r="AO177" s="79"/>
      <c r="AP177" s="79"/>
      <c r="AQ177" s="79"/>
      <c r="AR177" s="31">
        <v>67.78125</v>
      </c>
      <c r="AS177" s="31">
        <v>68.34375</v>
      </c>
      <c r="AT177" s="29">
        <v>11.834999999999999</v>
      </c>
      <c r="AU177" s="29">
        <v>11.252812499999999</v>
      </c>
      <c r="AV177" s="29">
        <v>1.04</v>
      </c>
      <c r="AW177" s="29">
        <v>0.78</v>
      </c>
      <c r="AX177" s="29">
        <v>26</v>
      </c>
      <c r="AY177" s="30">
        <v>0.46</v>
      </c>
      <c r="AZ177" s="30">
        <v>0.75</v>
      </c>
      <c r="BA177" s="30">
        <v>0.84571428571428575</v>
      </c>
      <c r="BB177" s="30">
        <v>7.5067714285714278</v>
      </c>
      <c r="BC177" s="31">
        <v>4170.4285714285706</v>
      </c>
      <c r="BD177" s="108">
        <f t="shared" si="94"/>
        <v>4.1704285714285705</v>
      </c>
      <c r="BN177" s="68">
        <v>1.0927306616961789</v>
      </c>
      <c r="BO177" s="68">
        <v>0.18205964585274928</v>
      </c>
      <c r="BP177" s="4"/>
    </row>
    <row r="178" spans="1:68" s="12" customFormat="1" ht="15.75">
      <c r="A178" s="12" t="s">
        <v>213</v>
      </c>
      <c r="B178" s="12" t="s">
        <v>12</v>
      </c>
      <c r="C178" s="27" t="s">
        <v>12</v>
      </c>
      <c r="D178" s="27" t="s">
        <v>118</v>
      </c>
      <c r="E178" s="27" t="s">
        <v>92</v>
      </c>
      <c r="F178" s="34">
        <v>9.0820799999999995</v>
      </c>
      <c r="G178" s="34">
        <v>37.150739999999999</v>
      </c>
      <c r="H178" s="3">
        <v>1623</v>
      </c>
      <c r="I178" s="26"/>
      <c r="J178" s="26"/>
      <c r="K178" s="26"/>
      <c r="L178" s="3">
        <v>2015</v>
      </c>
      <c r="M178" s="3">
        <v>1</v>
      </c>
      <c r="N178" s="67">
        <v>5.5</v>
      </c>
      <c r="O178" s="60">
        <v>2.6770951452361222</v>
      </c>
      <c r="P178" s="60">
        <v>0.29192741593513727</v>
      </c>
      <c r="Q178" s="60">
        <v>2.8953600000000002</v>
      </c>
      <c r="R178" s="66">
        <v>13.599999999999994</v>
      </c>
      <c r="S178" s="66">
        <v>30</v>
      </c>
      <c r="T178" s="66">
        <v>56.4</v>
      </c>
      <c r="U178" s="60">
        <v>11.434024560538075</v>
      </c>
      <c r="V178" s="60">
        <v>4.5523483919773922</v>
      </c>
      <c r="W178" s="60">
        <v>1.1342136227025543</v>
      </c>
      <c r="X178" s="60">
        <v>7.5348480186473318E-2</v>
      </c>
      <c r="Y178" s="64">
        <v>0</v>
      </c>
      <c r="Z178" s="66">
        <f t="shared" ref="Z178:Z182" si="127">(U178+V178+W178+X178+Y178)</f>
        <v>17.195935055404494</v>
      </c>
      <c r="AA178" s="60">
        <v>7.9662255819953751</v>
      </c>
      <c r="AB178" s="60">
        <v>4.3873085339168476</v>
      </c>
      <c r="AC178" s="60">
        <v>70.230186431151068</v>
      </c>
      <c r="AD178" s="60">
        <v>81.934174498818209</v>
      </c>
      <c r="AE178" s="66">
        <f t="shared" ref="AE178:AE182" si="128">W178*390</f>
        <v>442.34331285399617</v>
      </c>
      <c r="AF178" s="66">
        <f t="shared" ref="AF178:AF182" si="129">U178*400</f>
        <v>4573.6098242152302</v>
      </c>
      <c r="AG178" s="66">
        <f t="shared" ref="AG178:AG182" si="130">V178*240</f>
        <v>1092.5636140745742</v>
      </c>
      <c r="AH178" s="10" t="s">
        <v>2</v>
      </c>
      <c r="AI178" s="10"/>
      <c r="AJ178" s="10" t="s">
        <v>316</v>
      </c>
      <c r="AK178" s="10" t="s">
        <v>332</v>
      </c>
      <c r="AL178" s="10">
        <v>160</v>
      </c>
      <c r="AM178" s="79"/>
      <c r="AN178" s="79"/>
      <c r="AO178" s="79"/>
      <c r="AP178" s="79"/>
      <c r="AQ178" s="79"/>
      <c r="AR178" s="31">
        <v>76.5</v>
      </c>
      <c r="AS178" s="31">
        <v>71.4375</v>
      </c>
      <c r="AT178" s="29">
        <v>12.223125</v>
      </c>
      <c r="AU178" s="29">
        <v>15.316875</v>
      </c>
      <c r="AV178" s="29">
        <v>1.1200000000000001</v>
      </c>
      <c r="AW178" s="29">
        <v>0.86</v>
      </c>
      <c r="AX178" s="29">
        <v>23.5</v>
      </c>
      <c r="AY178" s="30">
        <v>0.64</v>
      </c>
      <c r="AZ178" s="30">
        <v>0.76785714285714279</v>
      </c>
      <c r="BA178" s="30">
        <v>0.87428571428571433</v>
      </c>
      <c r="BB178" s="30">
        <v>8.2057080994897955</v>
      </c>
      <c r="BC178" s="31">
        <v>4558.7267219387759</v>
      </c>
      <c r="BD178" s="108">
        <f t="shared" si="94"/>
        <v>4.5587267219387755</v>
      </c>
      <c r="BN178" s="68">
        <v>1.1140510948905109</v>
      </c>
      <c r="BO178" s="68">
        <v>0.26733576642335771</v>
      </c>
      <c r="BP178" s="4"/>
    </row>
    <row r="179" spans="1:68" s="12" customFormat="1" ht="15.75">
      <c r="A179" s="12" t="s">
        <v>213</v>
      </c>
      <c r="B179" s="12" t="s">
        <v>12</v>
      </c>
      <c r="C179" s="27" t="s">
        <v>12</v>
      </c>
      <c r="D179" s="27" t="s">
        <v>118</v>
      </c>
      <c r="E179" s="27" t="s">
        <v>92</v>
      </c>
      <c r="F179" s="34">
        <v>9.0820799999999995</v>
      </c>
      <c r="G179" s="34">
        <v>37.150739999999999</v>
      </c>
      <c r="H179" s="3">
        <v>1623</v>
      </c>
      <c r="I179" s="26"/>
      <c r="J179" s="26"/>
      <c r="K179" s="26"/>
      <c r="L179" s="3">
        <v>2015</v>
      </c>
      <c r="M179" s="3">
        <v>1</v>
      </c>
      <c r="N179" s="67">
        <v>5.5</v>
      </c>
      <c r="O179" s="60">
        <v>2.6770951452361222</v>
      </c>
      <c r="P179" s="60">
        <v>0.29192741593513727</v>
      </c>
      <c r="Q179" s="60">
        <v>2.8953600000000002</v>
      </c>
      <c r="R179" s="66">
        <v>13.599999999999994</v>
      </c>
      <c r="S179" s="66">
        <v>30</v>
      </c>
      <c r="T179" s="66">
        <v>56.4</v>
      </c>
      <c r="U179" s="60">
        <v>11.434024560538075</v>
      </c>
      <c r="V179" s="60">
        <v>4.5523483919773922</v>
      </c>
      <c r="W179" s="60">
        <v>1.1342136227025543</v>
      </c>
      <c r="X179" s="60">
        <v>7.5348480186473318E-2</v>
      </c>
      <c r="Y179" s="64">
        <v>0</v>
      </c>
      <c r="Z179" s="66">
        <f t="shared" si="127"/>
        <v>17.195935055404494</v>
      </c>
      <c r="AA179" s="60">
        <v>7.9662255819953751</v>
      </c>
      <c r="AB179" s="60">
        <v>4.3873085339168476</v>
      </c>
      <c r="AC179" s="60">
        <v>70.230186431151068</v>
      </c>
      <c r="AD179" s="60">
        <v>81.934174498818209</v>
      </c>
      <c r="AE179" s="66">
        <f t="shared" si="128"/>
        <v>442.34331285399617</v>
      </c>
      <c r="AF179" s="66">
        <f t="shared" si="129"/>
        <v>4573.6098242152302</v>
      </c>
      <c r="AG179" s="66">
        <f t="shared" si="130"/>
        <v>1092.5636140745742</v>
      </c>
      <c r="AH179" s="10" t="s">
        <v>3</v>
      </c>
      <c r="AI179" s="10"/>
      <c r="AJ179" s="10" t="s">
        <v>316</v>
      </c>
      <c r="AK179" s="10" t="s">
        <v>332</v>
      </c>
      <c r="AL179" s="10">
        <v>160</v>
      </c>
      <c r="AM179" s="79"/>
      <c r="AN179" s="79"/>
      <c r="AO179" s="79"/>
      <c r="AP179" s="79"/>
      <c r="AQ179" s="79"/>
      <c r="AR179" s="31">
        <v>73.125</v>
      </c>
      <c r="AS179" s="31">
        <v>80.15625</v>
      </c>
      <c r="AT179" s="29">
        <v>21.642187500000002</v>
      </c>
      <c r="AU179" s="29">
        <v>21.650625000000002</v>
      </c>
      <c r="AV179" s="29">
        <v>1.36</v>
      </c>
      <c r="AW179" s="29">
        <v>1.18</v>
      </c>
      <c r="AX179" s="29">
        <v>26.7</v>
      </c>
      <c r="AY179" s="30">
        <v>0.74</v>
      </c>
      <c r="AZ179" s="30">
        <v>0.86764705882352933</v>
      </c>
      <c r="BA179" s="30">
        <v>0.83771428571428563</v>
      </c>
      <c r="BB179" s="30">
        <v>15.730414837184874</v>
      </c>
      <c r="BC179" s="31">
        <v>8739.1193539915967</v>
      </c>
      <c r="BD179" s="108">
        <f t="shared" si="94"/>
        <v>8.7391193539915974</v>
      </c>
      <c r="BN179" s="68">
        <v>1.1957720588235294</v>
      </c>
      <c r="BO179" s="68">
        <v>0.24227941176470594</v>
      </c>
      <c r="BP179" s="4"/>
    </row>
    <row r="180" spans="1:68" s="12" customFormat="1" ht="15.75">
      <c r="A180" s="12" t="s">
        <v>213</v>
      </c>
      <c r="B180" s="12" t="s">
        <v>12</v>
      </c>
      <c r="C180" s="27" t="s">
        <v>12</v>
      </c>
      <c r="D180" s="27" t="s">
        <v>118</v>
      </c>
      <c r="E180" s="27" t="s">
        <v>92</v>
      </c>
      <c r="F180" s="34">
        <v>9.0820799999999995</v>
      </c>
      <c r="G180" s="34">
        <v>37.150739999999999</v>
      </c>
      <c r="H180" s="3">
        <v>1623</v>
      </c>
      <c r="I180" s="26"/>
      <c r="J180" s="26"/>
      <c r="K180" s="26"/>
      <c r="L180" s="3">
        <v>2015</v>
      </c>
      <c r="M180" s="3">
        <v>1</v>
      </c>
      <c r="N180" s="67">
        <v>5.5</v>
      </c>
      <c r="O180" s="60">
        <v>2.6770951452361222</v>
      </c>
      <c r="P180" s="60">
        <v>0.29192741593513727</v>
      </c>
      <c r="Q180" s="60">
        <v>2.8953600000000002</v>
      </c>
      <c r="R180" s="66">
        <v>13.599999999999994</v>
      </c>
      <c r="S180" s="66">
        <v>30</v>
      </c>
      <c r="T180" s="66">
        <v>56.4</v>
      </c>
      <c r="U180" s="60">
        <v>11.434024560538075</v>
      </c>
      <c r="V180" s="60">
        <v>4.5523483919773922</v>
      </c>
      <c r="W180" s="60">
        <v>1.1342136227025543</v>
      </c>
      <c r="X180" s="60">
        <v>7.5348480186473318E-2</v>
      </c>
      <c r="Y180" s="64">
        <v>0</v>
      </c>
      <c r="Z180" s="66">
        <f t="shared" si="127"/>
        <v>17.195935055404494</v>
      </c>
      <c r="AA180" s="60">
        <v>7.9662255819953751</v>
      </c>
      <c r="AB180" s="60">
        <v>4.3873085339168476</v>
      </c>
      <c r="AC180" s="60">
        <v>70.230186431151068</v>
      </c>
      <c r="AD180" s="60">
        <v>81.934174498818209</v>
      </c>
      <c r="AE180" s="66">
        <f t="shared" si="128"/>
        <v>442.34331285399617</v>
      </c>
      <c r="AF180" s="66">
        <f t="shared" si="129"/>
        <v>4573.6098242152302</v>
      </c>
      <c r="AG180" s="66">
        <f t="shared" si="130"/>
        <v>1092.5636140745742</v>
      </c>
      <c r="AH180" s="10" t="s">
        <v>4</v>
      </c>
      <c r="AI180" s="10"/>
      <c r="AJ180" s="10" t="s">
        <v>316</v>
      </c>
      <c r="AK180" s="10" t="s">
        <v>332</v>
      </c>
      <c r="AL180" s="10">
        <v>160</v>
      </c>
      <c r="AM180" s="79"/>
      <c r="AN180" s="79"/>
      <c r="AO180" s="79"/>
      <c r="AP180" s="79"/>
      <c r="AQ180" s="79"/>
      <c r="AR180" s="31">
        <v>73.40625</v>
      </c>
      <c r="AS180" s="31">
        <v>77.0625</v>
      </c>
      <c r="AT180" s="29">
        <v>20.503125000000001</v>
      </c>
      <c r="AU180" s="29">
        <v>20.773125</v>
      </c>
      <c r="AV180" s="29">
        <v>1.42</v>
      </c>
      <c r="AW180" s="29">
        <v>1.1399999999999999</v>
      </c>
      <c r="AX180" s="29">
        <v>23.5</v>
      </c>
      <c r="AY180" s="30">
        <v>0.7</v>
      </c>
      <c r="AZ180" s="30">
        <v>0.80281690140845063</v>
      </c>
      <c r="BA180" s="30">
        <v>0.87428571428571433</v>
      </c>
      <c r="BB180" s="30">
        <v>14.390966046277667</v>
      </c>
      <c r="BC180" s="31">
        <v>7994.9811368209257</v>
      </c>
      <c r="BD180" s="108">
        <f t="shared" si="94"/>
        <v>7.9949811368209254</v>
      </c>
      <c r="BN180" s="68">
        <v>1.2996281667249381</v>
      </c>
      <c r="BO180" s="68">
        <v>0.22420638056794237</v>
      </c>
      <c r="BP180" s="4"/>
    </row>
    <row r="181" spans="1:68" s="12" customFormat="1" ht="15.75">
      <c r="A181" s="12" t="s">
        <v>213</v>
      </c>
      <c r="B181" s="12" t="s">
        <v>12</v>
      </c>
      <c r="C181" s="27" t="s">
        <v>12</v>
      </c>
      <c r="D181" s="27" t="s">
        <v>118</v>
      </c>
      <c r="E181" s="27" t="s">
        <v>92</v>
      </c>
      <c r="F181" s="34">
        <v>9.0820799999999995</v>
      </c>
      <c r="G181" s="34">
        <v>37.150739999999999</v>
      </c>
      <c r="H181" s="3">
        <v>1623</v>
      </c>
      <c r="I181" s="26"/>
      <c r="J181" s="26"/>
      <c r="K181" s="26"/>
      <c r="L181" s="3">
        <v>2015</v>
      </c>
      <c r="M181" s="3">
        <v>1</v>
      </c>
      <c r="N181" s="67">
        <v>5.5</v>
      </c>
      <c r="O181" s="60">
        <v>2.6770951452361222</v>
      </c>
      <c r="P181" s="60">
        <v>0.29192741593513727</v>
      </c>
      <c r="Q181" s="60">
        <v>2.8953600000000002</v>
      </c>
      <c r="R181" s="66">
        <v>13.599999999999994</v>
      </c>
      <c r="S181" s="66">
        <v>30</v>
      </c>
      <c r="T181" s="66">
        <v>56.4</v>
      </c>
      <c r="U181" s="60">
        <v>11.434024560538075</v>
      </c>
      <c r="V181" s="60">
        <v>4.5523483919773922</v>
      </c>
      <c r="W181" s="60">
        <v>1.1342136227025543</v>
      </c>
      <c r="X181" s="60">
        <v>7.5348480186473318E-2</v>
      </c>
      <c r="Y181" s="64">
        <v>0</v>
      </c>
      <c r="Z181" s="66">
        <f t="shared" si="127"/>
        <v>17.195935055404494</v>
      </c>
      <c r="AA181" s="60">
        <v>7.9662255819953751</v>
      </c>
      <c r="AB181" s="60">
        <v>4.3873085339168476</v>
      </c>
      <c r="AC181" s="60">
        <v>70.230186431151068</v>
      </c>
      <c r="AD181" s="60">
        <v>81.934174498818209</v>
      </c>
      <c r="AE181" s="66">
        <f t="shared" si="128"/>
        <v>442.34331285399617</v>
      </c>
      <c r="AF181" s="66">
        <f t="shared" si="129"/>
        <v>4573.6098242152302</v>
      </c>
      <c r="AG181" s="66">
        <f t="shared" si="130"/>
        <v>1092.5636140745742</v>
      </c>
      <c r="AH181" s="10" t="s">
        <v>5</v>
      </c>
      <c r="AI181" s="10"/>
      <c r="AJ181" s="10" t="s">
        <v>316</v>
      </c>
      <c r="AK181" s="10" t="s">
        <v>332</v>
      </c>
      <c r="AL181" s="10">
        <v>160</v>
      </c>
      <c r="AM181" s="79"/>
      <c r="AN181" s="79"/>
      <c r="AO181" s="79"/>
      <c r="AP181" s="79"/>
      <c r="AQ181" s="79"/>
      <c r="AR181" s="31">
        <v>73.6875</v>
      </c>
      <c r="AS181" s="31">
        <v>78.1875</v>
      </c>
      <c r="AT181" s="29">
        <v>20.565000000000001</v>
      </c>
      <c r="AU181" s="29">
        <v>18.315000000000001</v>
      </c>
      <c r="AV181" s="29">
        <v>1.4</v>
      </c>
      <c r="AW181" s="29">
        <v>1.1399999999999999</v>
      </c>
      <c r="AX181" s="29">
        <v>25.3</v>
      </c>
      <c r="AY181" s="30">
        <v>0.78</v>
      </c>
      <c r="AZ181" s="30">
        <v>0.81428571428571428</v>
      </c>
      <c r="BA181" s="30">
        <v>0.85371428571428576</v>
      </c>
      <c r="BB181" s="30">
        <v>14.296116489795921</v>
      </c>
      <c r="BC181" s="31">
        <v>7942.2869387755118</v>
      </c>
      <c r="BD181" s="108">
        <f t="shared" si="94"/>
        <v>7.9422869387755117</v>
      </c>
      <c r="BN181" s="68">
        <v>5.8270676691729326</v>
      </c>
      <c r="BO181" s="68">
        <v>0.35704887218045117</v>
      </c>
      <c r="BP181" s="4"/>
    </row>
    <row r="182" spans="1:68" s="12" customFormat="1" ht="15.75">
      <c r="A182" s="12" t="s">
        <v>213</v>
      </c>
      <c r="B182" s="12" t="s">
        <v>12</v>
      </c>
      <c r="C182" s="27" t="s">
        <v>12</v>
      </c>
      <c r="D182" s="27" t="s">
        <v>118</v>
      </c>
      <c r="E182" s="27" t="s">
        <v>92</v>
      </c>
      <c r="F182" s="34">
        <v>9.0820799999999995</v>
      </c>
      <c r="G182" s="34">
        <v>37.150739999999999</v>
      </c>
      <c r="H182" s="3">
        <v>1623</v>
      </c>
      <c r="I182" s="26"/>
      <c r="J182" s="26"/>
      <c r="K182" s="26"/>
      <c r="L182" s="3">
        <v>2015</v>
      </c>
      <c r="M182" s="3">
        <v>1</v>
      </c>
      <c r="N182" s="67">
        <v>5.5</v>
      </c>
      <c r="O182" s="60">
        <v>2.6770951452361222</v>
      </c>
      <c r="P182" s="60">
        <v>0.29192741593513727</v>
      </c>
      <c r="Q182" s="60">
        <v>2.8953600000000002</v>
      </c>
      <c r="R182" s="66">
        <v>13.599999999999994</v>
      </c>
      <c r="S182" s="66">
        <v>30</v>
      </c>
      <c r="T182" s="66">
        <v>56.4</v>
      </c>
      <c r="U182" s="60">
        <v>11.434024560538075</v>
      </c>
      <c r="V182" s="60">
        <v>4.5523483919773922</v>
      </c>
      <c r="W182" s="60">
        <v>1.1342136227025543</v>
      </c>
      <c r="X182" s="60">
        <v>7.5348480186473318E-2</v>
      </c>
      <c r="Y182" s="64">
        <v>0</v>
      </c>
      <c r="Z182" s="66">
        <f t="shared" si="127"/>
        <v>17.195935055404494</v>
      </c>
      <c r="AA182" s="60">
        <v>7.9662255819953751</v>
      </c>
      <c r="AB182" s="60">
        <v>4.3873085339168476</v>
      </c>
      <c r="AC182" s="60">
        <v>70.230186431151068</v>
      </c>
      <c r="AD182" s="60">
        <v>81.934174498818209</v>
      </c>
      <c r="AE182" s="66">
        <f t="shared" si="128"/>
        <v>442.34331285399617</v>
      </c>
      <c r="AF182" s="66">
        <f t="shared" si="129"/>
        <v>4573.6098242152302</v>
      </c>
      <c r="AG182" s="66">
        <f t="shared" si="130"/>
        <v>1092.5636140745742</v>
      </c>
      <c r="AH182" s="10" t="s">
        <v>6</v>
      </c>
      <c r="AI182" s="10"/>
      <c r="AJ182" s="10" t="s">
        <v>316</v>
      </c>
      <c r="AK182" s="10" t="s">
        <v>332</v>
      </c>
      <c r="AL182" s="10">
        <v>160</v>
      </c>
      <c r="AM182" s="79"/>
      <c r="AN182" s="79"/>
      <c r="AO182" s="79"/>
      <c r="AP182" s="79"/>
      <c r="AQ182" s="79"/>
      <c r="AR182" s="31">
        <v>70.875</v>
      </c>
      <c r="AS182" s="31">
        <v>80.15625</v>
      </c>
      <c r="AT182" s="29">
        <v>19.991250000000001</v>
      </c>
      <c r="AU182" s="29">
        <v>17.099999999999998</v>
      </c>
      <c r="AV182" s="29">
        <v>1.46</v>
      </c>
      <c r="AW182" s="29">
        <v>1.1399999999999999</v>
      </c>
      <c r="AX182" s="29">
        <v>26.2</v>
      </c>
      <c r="AY182" s="30">
        <v>0.64</v>
      </c>
      <c r="AZ182" s="30">
        <v>0.78082191780821908</v>
      </c>
      <c r="BA182" s="30">
        <v>0.84342857142857142</v>
      </c>
      <c r="BB182" s="30">
        <v>13.165587827788649</v>
      </c>
      <c r="BC182" s="31">
        <v>7314.2154598825828</v>
      </c>
      <c r="BD182" s="108">
        <f t="shared" si="94"/>
        <v>7.3142154598825826</v>
      </c>
      <c r="BN182" s="68">
        <v>1.3905959031657358</v>
      </c>
      <c r="BO182" s="68">
        <v>0.22039106145251397</v>
      </c>
      <c r="BP182" s="4"/>
    </row>
    <row r="183" spans="1:68" s="12" customFormat="1" ht="15.75">
      <c r="A183" s="12" t="s">
        <v>213</v>
      </c>
      <c r="B183" s="12" t="s">
        <v>12</v>
      </c>
      <c r="C183" s="27" t="s">
        <v>12</v>
      </c>
      <c r="D183" s="27" t="s">
        <v>117</v>
      </c>
      <c r="E183" s="27" t="s">
        <v>93</v>
      </c>
      <c r="F183" s="34">
        <v>9.0912299999999995</v>
      </c>
      <c r="G183" s="34">
        <v>37.1584</v>
      </c>
      <c r="H183" s="3">
        <v>1658</v>
      </c>
      <c r="I183" s="26">
        <v>31</v>
      </c>
      <c r="J183" s="26"/>
      <c r="K183" s="26"/>
      <c r="L183" s="3">
        <v>2015</v>
      </c>
      <c r="M183" s="3">
        <v>1</v>
      </c>
      <c r="N183" s="67">
        <v>5.7</v>
      </c>
      <c r="O183" s="60">
        <v>2.872535716377504</v>
      </c>
      <c r="P183" s="60">
        <v>0.2551126146149289</v>
      </c>
      <c r="Q183" s="60">
        <v>3.5097</v>
      </c>
      <c r="R183" s="66">
        <v>17.599999999999994</v>
      </c>
      <c r="S183" s="66">
        <v>32</v>
      </c>
      <c r="T183" s="66">
        <v>50.4</v>
      </c>
      <c r="U183" s="60">
        <v>12.288249605587914</v>
      </c>
      <c r="V183" s="60">
        <v>4.0636937972779625</v>
      </c>
      <c r="W183" s="60">
        <v>1.7264280301686863</v>
      </c>
      <c r="X183" s="60">
        <v>8.5333067754471928E-2</v>
      </c>
      <c r="Y183" s="64">
        <v>0</v>
      </c>
      <c r="Z183" s="66">
        <f t="shared" si="107"/>
        <v>18.163704500789038</v>
      </c>
      <c r="AA183" s="60">
        <v>10.971803539637678</v>
      </c>
      <c r="AB183" s="60">
        <v>2.9256701312910272</v>
      </c>
      <c r="AC183" s="60">
        <v>54.45472506538048</v>
      </c>
      <c r="AD183" s="60">
        <v>88.233299423533396</v>
      </c>
      <c r="AE183" s="66">
        <f t="shared" si="108"/>
        <v>673.30693176578768</v>
      </c>
      <c r="AF183" s="66">
        <f t="shared" si="109"/>
        <v>4915.2998422351657</v>
      </c>
      <c r="AG183" s="66">
        <f t="shared" si="110"/>
        <v>975.28651134671099</v>
      </c>
      <c r="AH183" s="10" t="s">
        <v>1</v>
      </c>
      <c r="AI183" s="10"/>
      <c r="AJ183" s="10" t="s">
        <v>316</v>
      </c>
      <c r="AK183" s="10" t="s">
        <v>332</v>
      </c>
      <c r="AL183" s="10">
        <v>160</v>
      </c>
      <c r="AM183" s="79"/>
      <c r="AN183" s="79"/>
      <c r="AO183" s="79"/>
      <c r="AP183" s="79"/>
      <c r="AQ183" s="79"/>
      <c r="AR183" s="31">
        <v>83</v>
      </c>
      <c r="AS183" s="31">
        <v>76</v>
      </c>
      <c r="AT183" s="29">
        <v>15.82</v>
      </c>
      <c r="AU183" s="29">
        <v>21.4</v>
      </c>
      <c r="AV183" s="29">
        <v>1.44</v>
      </c>
      <c r="AW183" s="29">
        <v>1.1000000000000001</v>
      </c>
      <c r="AX183" s="29">
        <v>27.4</v>
      </c>
      <c r="AY183" s="30">
        <v>0.68</v>
      </c>
      <c r="AZ183" s="30">
        <v>0.76388888888888895</v>
      </c>
      <c r="BA183" s="30">
        <v>0.82971428571428563</v>
      </c>
      <c r="BB183" s="30">
        <v>10.026866666666667</v>
      </c>
      <c r="BC183" s="31">
        <v>5570.4814814814818</v>
      </c>
      <c r="BD183" s="108">
        <f t="shared" si="94"/>
        <v>5.5704814814814814</v>
      </c>
      <c r="BN183" s="68">
        <v>1.0362941738299905</v>
      </c>
      <c r="BO183" s="68">
        <v>0.26470869149952198</v>
      </c>
      <c r="BP183" s="4"/>
    </row>
    <row r="184" spans="1:68" s="12" customFormat="1" ht="15.75">
      <c r="A184" s="12" t="s">
        <v>213</v>
      </c>
      <c r="B184" s="12" t="s">
        <v>12</v>
      </c>
      <c r="C184" s="27" t="s">
        <v>12</v>
      </c>
      <c r="D184" s="27" t="s">
        <v>117</v>
      </c>
      <c r="E184" s="27" t="s">
        <v>93</v>
      </c>
      <c r="F184" s="34">
        <v>9.0912299999999995</v>
      </c>
      <c r="G184" s="34">
        <v>37.1584</v>
      </c>
      <c r="H184" s="3">
        <v>1658</v>
      </c>
      <c r="I184" s="26"/>
      <c r="J184" s="26"/>
      <c r="K184" s="26"/>
      <c r="L184" s="3">
        <v>2015</v>
      </c>
      <c r="M184" s="3">
        <v>1</v>
      </c>
      <c r="N184" s="67">
        <v>5.7</v>
      </c>
      <c r="O184" s="60">
        <v>2.872535716377504</v>
      </c>
      <c r="P184" s="60">
        <v>0.2551126146149289</v>
      </c>
      <c r="Q184" s="60">
        <v>3.5097</v>
      </c>
      <c r="R184" s="66">
        <v>17.599999999999994</v>
      </c>
      <c r="S184" s="66">
        <v>32</v>
      </c>
      <c r="T184" s="66">
        <v>50.4</v>
      </c>
      <c r="U184" s="60">
        <v>12.288249605587914</v>
      </c>
      <c r="V184" s="60">
        <v>4.0636937972779625</v>
      </c>
      <c r="W184" s="60">
        <v>1.7264280301686863</v>
      </c>
      <c r="X184" s="60">
        <v>8.5333067754471928E-2</v>
      </c>
      <c r="Y184" s="64">
        <v>0</v>
      </c>
      <c r="Z184" s="66">
        <f t="shared" ref="Z184:Z188" si="131">(U184+V184+W184+X184+Y184)</f>
        <v>18.163704500789038</v>
      </c>
      <c r="AA184" s="60">
        <v>10.971803539637678</v>
      </c>
      <c r="AB184" s="60">
        <v>2.9256701312910272</v>
      </c>
      <c r="AC184" s="60">
        <v>54.45472506538048</v>
      </c>
      <c r="AD184" s="60">
        <v>88.233299423533396</v>
      </c>
      <c r="AE184" s="66">
        <f t="shared" ref="AE184:AE188" si="132">W184*390</f>
        <v>673.30693176578768</v>
      </c>
      <c r="AF184" s="66">
        <f t="shared" ref="AF184:AF188" si="133">U184*400</f>
        <v>4915.2998422351657</v>
      </c>
      <c r="AG184" s="66">
        <f t="shared" ref="AG184:AG188" si="134">V184*240</f>
        <v>975.28651134671099</v>
      </c>
      <c r="AH184" s="10" t="s">
        <v>2</v>
      </c>
      <c r="AI184" s="10"/>
      <c r="AJ184" s="10" t="s">
        <v>316</v>
      </c>
      <c r="AK184" s="10" t="s">
        <v>332</v>
      </c>
      <c r="AL184" s="10">
        <v>160</v>
      </c>
      <c r="AM184" s="79"/>
      <c r="AN184" s="79"/>
      <c r="AO184" s="79"/>
      <c r="AP184" s="79"/>
      <c r="AQ184" s="79"/>
      <c r="AR184" s="31">
        <v>80</v>
      </c>
      <c r="AS184" s="31">
        <v>83</v>
      </c>
      <c r="AT184" s="29">
        <v>18.82</v>
      </c>
      <c r="AU184" s="29">
        <v>24.52</v>
      </c>
      <c r="AV184" s="29">
        <v>1.1599999999999999</v>
      </c>
      <c r="AW184" s="29">
        <v>0.92</v>
      </c>
      <c r="AX184" s="29">
        <v>28.4</v>
      </c>
      <c r="AY184" s="30">
        <v>0.78</v>
      </c>
      <c r="AZ184" s="30">
        <v>0.79310344827586221</v>
      </c>
      <c r="BA184" s="30">
        <v>0.81828571428571417</v>
      </c>
      <c r="BB184" s="30">
        <v>12.213901871921184</v>
      </c>
      <c r="BC184" s="31">
        <v>6785.5010399562134</v>
      </c>
      <c r="BD184" s="108">
        <f t="shared" si="94"/>
        <v>6.7855010399562135</v>
      </c>
      <c r="BN184" s="68">
        <v>1.0805860805860805</v>
      </c>
      <c r="BO184" s="68">
        <v>0.25338827838827838</v>
      </c>
      <c r="BP184" s="4"/>
    </row>
    <row r="185" spans="1:68" s="12" customFormat="1" ht="15.75">
      <c r="A185" s="12" t="s">
        <v>213</v>
      </c>
      <c r="B185" s="12" t="s">
        <v>12</v>
      </c>
      <c r="C185" s="27" t="s">
        <v>12</v>
      </c>
      <c r="D185" s="27" t="s">
        <v>117</v>
      </c>
      <c r="E185" s="27" t="s">
        <v>93</v>
      </c>
      <c r="F185" s="34">
        <v>9.0912299999999995</v>
      </c>
      <c r="G185" s="34">
        <v>37.1584</v>
      </c>
      <c r="H185" s="3">
        <v>1658</v>
      </c>
      <c r="I185" s="26"/>
      <c r="J185" s="26"/>
      <c r="K185" s="26"/>
      <c r="L185" s="3">
        <v>2015</v>
      </c>
      <c r="M185" s="3">
        <v>1</v>
      </c>
      <c r="N185" s="67">
        <v>5.7</v>
      </c>
      <c r="O185" s="60">
        <v>2.872535716377504</v>
      </c>
      <c r="P185" s="60">
        <v>0.2551126146149289</v>
      </c>
      <c r="Q185" s="60">
        <v>3.5097</v>
      </c>
      <c r="R185" s="66">
        <v>17.599999999999994</v>
      </c>
      <c r="S185" s="66">
        <v>32</v>
      </c>
      <c r="T185" s="66">
        <v>50.4</v>
      </c>
      <c r="U185" s="60">
        <v>12.288249605587914</v>
      </c>
      <c r="V185" s="60">
        <v>4.0636937972779625</v>
      </c>
      <c r="W185" s="60">
        <v>1.7264280301686863</v>
      </c>
      <c r="X185" s="60">
        <v>8.5333067754471928E-2</v>
      </c>
      <c r="Y185" s="64">
        <v>0</v>
      </c>
      <c r="Z185" s="66">
        <f t="shared" si="131"/>
        <v>18.163704500789038</v>
      </c>
      <c r="AA185" s="60">
        <v>10.971803539637678</v>
      </c>
      <c r="AB185" s="60">
        <v>2.9256701312910272</v>
      </c>
      <c r="AC185" s="60">
        <v>54.45472506538048</v>
      </c>
      <c r="AD185" s="60">
        <v>88.233299423533396</v>
      </c>
      <c r="AE185" s="66">
        <f t="shared" si="132"/>
        <v>673.30693176578768</v>
      </c>
      <c r="AF185" s="66">
        <f t="shared" si="133"/>
        <v>4915.2998422351657</v>
      </c>
      <c r="AG185" s="66">
        <f t="shared" si="134"/>
        <v>975.28651134671099</v>
      </c>
      <c r="AH185" s="10" t="s">
        <v>3</v>
      </c>
      <c r="AI185" s="10"/>
      <c r="AJ185" s="10" t="s">
        <v>316</v>
      </c>
      <c r="AK185" s="10" t="s">
        <v>332</v>
      </c>
      <c r="AL185" s="10">
        <v>160</v>
      </c>
      <c r="AM185" s="79"/>
      <c r="AN185" s="79"/>
      <c r="AO185" s="79"/>
      <c r="AP185" s="79"/>
      <c r="AQ185" s="79"/>
      <c r="AR185" s="31">
        <v>91</v>
      </c>
      <c r="AS185" s="31">
        <v>85</v>
      </c>
      <c r="AT185" s="29">
        <v>20.32</v>
      </c>
      <c r="AU185" s="29">
        <v>40.4</v>
      </c>
      <c r="AV185" s="29">
        <v>1.36</v>
      </c>
      <c r="AW185" s="29">
        <v>1.04</v>
      </c>
      <c r="AX185" s="29">
        <v>29.2</v>
      </c>
      <c r="AY185" s="30">
        <v>1.08</v>
      </c>
      <c r="AZ185" s="30">
        <v>0.76470588235294112</v>
      </c>
      <c r="BA185" s="30">
        <v>0.80914285714285716</v>
      </c>
      <c r="BB185" s="30">
        <v>12.573128067226889</v>
      </c>
      <c r="BC185" s="31">
        <v>6985.071148459383</v>
      </c>
      <c r="BD185" s="108">
        <f t="shared" si="94"/>
        <v>6.985071148459383</v>
      </c>
      <c r="BN185" s="68">
        <v>1.3077960812063414</v>
      </c>
      <c r="BO185" s="68">
        <v>0.26634831037147333</v>
      </c>
      <c r="BP185" s="4"/>
    </row>
    <row r="186" spans="1:68" s="12" customFormat="1" ht="15.75">
      <c r="A186" s="12" t="s">
        <v>213</v>
      </c>
      <c r="B186" s="12" t="s">
        <v>12</v>
      </c>
      <c r="C186" s="27" t="s">
        <v>12</v>
      </c>
      <c r="D186" s="27" t="s">
        <v>117</v>
      </c>
      <c r="E186" s="27" t="s">
        <v>93</v>
      </c>
      <c r="F186" s="34">
        <v>9.0912299999999995</v>
      </c>
      <c r="G186" s="34">
        <v>37.1584</v>
      </c>
      <c r="H186" s="3">
        <v>1658</v>
      </c>
      <c r="I186" s="26"/>
      <c r="J186" s="26"/>
      <c r="K186" s="26"/>
      <c r="L186" s="3">
        <v>2015</v>
      </c>
      <c r="M186" s="3">
        <v>1</v>
      </c>
      <c r="N186" s="67">
        <v>5.7</v>
      </c>
      <c r="O186" s="60">
        <v>2.872535716377504</v>
      </c>
      <c r="P186" s="60">
        <v>0.2551126146149289</v>
      </c>
      <c r="Q186" s="60">
        <v>3.5097</v>
      </c>
      <c r="R186" s="66">
        <v>17.599999999999994</v>
      </c>
      <c r="S186" s="66">
        <v>32</v>
      </c>
      <c r="T186" s="66">
        <v>50.4</v>
      </c>
      <c r="U186" s="60">
        <v>12.288249605587914</v>
      </c>
      <c r="V186" s="60">
        <v>4.0636937972779625</v>
      </c>
      <c r="W186" s="60">
        <v>1.7264280301686863</v>
      </c>
      <c r="X186" s="60">
        <v>8.5333067754471928E-2</v>
      </c>
      <c r="Y186" s="64">
        <v>0</v>
      </c>
      <c r="Z186" s="66">
        <f t="shared" si="131"/>
        <v>18.163704500789038</v>
      </c>
      <c r="AA186" s="60">
        <v>10.971803539637678</v>
      </c>
      <c r="AB186" s="60">
        <v>2.9256701312910272</v>
      </c>
      <c r="AC186" s="60">
        <v>54.45472506538048</v>
      </c>
      <c r="AD186" s="60">
        <v>88.233299423533396</v>
      </c>
      <c r="AE186" s="66">
        <f t="shared" si="132"/>
        <v>673.30693176578768</v>
      </c>
      <c r="AF186" s="66">
        <f t="shared" si="133"/>
        <v>4915.2998422351657</v>
      </c>
      <c r="AG186" s="66">
        <f t="shared" si="134"/>
        <v>975.28651134671099</v>
      </c>
      <c r="AH186" s="10" t="s">
        <v>4</v>
      </c>
      <c r="AI186" s="10"/>
      <c r="AJ186" s="10" t="s">
        <v>316</v>
      </c>
      <c r="AK186" s="10" t="s">
        <v>332</v>
      </c>
      <c r="AL186" s="10">
        <v>160</v>
      </c>
      <c r="AM186" s="79"/>
      <c r="AN186" s="79"/>
      <c r="AO186" s="79"/>
      <c r="AP186" s="79"/>
      <c r="AQ186" s="79"/>
      <c r="AR186" s="31">
        <v>84</v>
      </c>
      <c r="AS186" s="31">
        <v>87</v>
      </c>
      <c r="AT186" s="29">
        <v>22.84</v>
      </c>
      <c r="AU186" s="29">
        <v>34.979999999999997</v>
      </c>
      <c r="AV186" s="29">
        <v>1.38</v>
      </c>
      <c r="AW186" s="29">
        <v>1.1000000000000001</v>
      </c>
      <c r="AX186" s="29">
        <v>23.4</v>
      </c>
      <c r="AY186" s="30">
        <v>0.94</v>
      </c>
      <c r="AZ186" s="30">
        <v>0.79710144927536242</v>
      </c>
      <c r="BA186" s="30">
        <v>0.87542857142857133</v>
      </c>
      <c r="BB186" s="30">
        <v>15.937874948240166</v>
      </c>
      <c r="BC186" s="31">
        <v>8854.3749712445369</v>
      </c>
      <c r="BD186" s="108">
        <f t="shared" si="94"/>
        <v>8.8543749712445372</v>
      </c>
      <c r="BN186" s="68">
        <v>1.2989341085271318</v>
      </c>
      <c r="BO186" s="68">
        <v>0.25159883720930232</v>
      </c>
      <c r="BP186" s="4"/>
    </row>
    <row r="187" spans="1:68" s="12" customFormat="1" ht="15.75">
      <c r="A187" s="12" t="s">
        <v>213</v>
      </c>
      <c r="B187" s="12" t="s">
        <v>12</v>
      </c>
      <c r="C187" s="27" t="s">
        <v>12</v>
      </c>
      <c r="D187" s="27" t="s">
        <v>117</v>
      </c>
      <c r="E187" s="27" t="s">
        <v>93</v>
      </c>
      <c r="F187" s="34">
        <v>9.0912299999999995</v>
      </c>
      <c r="G187" s="34">
        <v>37.1584</v>
      </c>
      <c r="H187" s="3">
        <v>1658</v>
      </c>
      <c r="I187" s="26"/>
      <c r="J187" s="26"/>
      <c r="K187" s="26"/>
      <c r="L187" s="3">
        <v>2015</v>
      </c>
      <c r="M187" s="3">
        <v>1</v>
      </c>
      <c r="N187" s="67">
        <v>5.7</v>
      </c>
      <c r="O187" s="60">
        <v>2.872535716377504</v>
      </c>
      <c r="P187" s="60">
        <v>0.2551126146149289</v>
      </c>
      <c r="Q187" s="60">
        <v>3.5097</v>
      </c>
      <c r="R187" s="66">
        <v>17.599999999999994</v>
      </c>
      <c r="S187" s="66">
        <v>32</v>
      </c>
      <c r="T187" s="66">
        <v>50.4</v>
      </c>
      <c r="U187" s="60">
        <v>12.288249605587914</v>
      </c>
      <c r="V187" s="60">
        <v>4.0636937972779625</v>
      </c>
      <c r="W187" s="60">
        <v>1.7264280301686863</v>
      </c>
      <c r="X187" s="60">
        <v>8.5333067754471928E-2</v>
      </c>
      <c r="Y187" s="64">
        <v>0</v>
      </c>
      <c r="Z187" s="66">
        <f t="shared" si="131"/>
        <v>18.163704500789038</v>
      </c>
      <c r="AA187" s="60">
        <v>10.971803539637678</v>
      </c>
      <c r="AB187" s="60">
        <v>2.9256701312910272</v>
      </c>
      <c r="AC187" s="60">
        <v>54.45472506538048</v>
      </c>
      <c r="AD187" s="60">
        <v>88.233299423533396</v>
      </c>
      <c r="AE187" s="66">
        <f t="shared" si="132"/>
        <v>673.30693176578768</v>
      </c>
      <c r="AF187" s="66">
        <f t="shared" si="133"/>
        <v>4915.2998422351657</v>
      </c>
      <c r="AG187" s="66">
        <f t="shared" si="134"/>
        <v>975.28651134671099</v>
      </c>
      <c r="AH187" s="10" t="s">
        <v>5</v>
      </c>
      <c r="AI187" s="10"/>
      <c r="AJ187" s="10" t="s">
        <v>316</v>
      </c>
      <c r="AK187" s="10" t="s">
        <v>332</v>
      </c>
      <c r="AL187" s="10">
        <v>160</v>
      </c>
      <c r="AM187" s="79"/>
      <c r="AN187" s="79"/>
      <c r="AO187" s="79"/>
      <c r="AP187" s="79"/>
      <c r="AQ187" s="79"/>
      <c r="AR187" s="31">
        <v>78</v>
      </c>
      <c r="AS187" s="31">
        <v>75</v>
      </c>
      <c r="AT187" s="29">
        <v>24</v>
      </c>
      <c r="AU187" s="29">
        <v>37.68</v>
      </c>
      <c r="AV187" s="29">
        <v>1.68</v>
      </c>
      <c r="AW187" s="29">
        <v>1.26</v>
      </c>
      <c r="AX187" s="29">
        <v>23.2</v>
      </c>
      <c r="AY187" s="30">
        <v>0.62</v>
      </c>
      <c r="AZ187" s="30">
        <v>0.75</v>
      </c>
      <c r="BA187" s="30">
        <v>0.87771428571428567</v>
      </c>
      <c r="BB187" s="30">
        <v>15.798857142857141</v>
      </c>
      <c r="BC187" s="31">
        <v>8777.1428571428569</v>
      </c>
      <c r="BD187" s="108">
        <f t="shared" si="94"/>
        <v>8.7771428571428576</v>
      </c>
      <c r="BN187" s="68">
        <v>1.4212345780106999</v>
      </c>
      <c r="BO187" s="68">
        <v>0.31065304618408118</v>
      </c>
      <c r="BP187" s="4"/>
    </row>
    <row r="188" spans="1:68" s="12" customFormat="1" ht="15.75">
      <c r="A188" s="12" t="s">
        <v>213</v>
      </c>
      <c r="B188" s="12" t="s">
        <v>12</v>
      </c>
      <c r="C188" s="27" t="s">
        <v>12</v>
      </c>
      <c r="D188" s="27" t="s">
        <v>117</v>
      </c>
      <c r="E188" s="27" t="s">
        <v>93</v>
      </c>
      <c r="F188" s="34">
        <v>9.0912299999999995</v>
      </c>
      <c r="G188" s="34">
        <v>37.1584</v>
      </c>
      <c r="H188" s="3">
        <v>1658</v>
      </c>
      <c r="I188" s="26"/>
      <c r="J188" s="26"/>
      <c r="K188" s="26"/>
      <c r="L188" s="3">
        <v>2015</v>
      </c>
      <c r="M188" s="3">
        <v>1</v>
      </c>
      <c r="N188" s="67">
        <v>5.7</v>
      </c>
      <c r="O188" s="60">
        <v>2.872535716377504</v>
      </c>
      <c r="P188" s="60">
        <v>0.2551126146149289</v>
      </c>
      <c r="Q188" s="60">
        <v>3.5097</v>
      </c>
      <c r="R188" s="66">
        <v>17.599999999999994</v>
      </c>
      <c r="S188" s="66">
        <v>32</v>
      </c>
      <c r="T188" s="66">
        <v>50.4</v>
      </c>
      <c r="U188" s="60">
        <v>12.288249605587914</v>
      </c>
      <c r="V188" s="60">
        <v>4.0636937972779625</v>
      </c>
      <c r="W188" s="60">
        <v>1.7264280301686863</v>
      </c>
      <c r="X188" s="60">
        <v>8.5333067754471928E-2</v>
      </c>
      <c r="Y188" s="64">
        <v>0</v>
      </c>
      <c r="Z188" s="66">
        <f t="shared" si="131"/>
        <v>18.163704500789038</v>
      </c>
      <c r="AA188" s="60">
        <v>10.971803539637678</v>
      </c>
      <c r="AB188" s="60">
        <v>2.9256701312910272</v>
      </c>
      <c r="AC188" s="60">
        <v>54.45472506538048</v>
      </c>
      <c r="AD188" s="60">
        <v>88.233299423533396</v>
      </c>
      <c r="AE188" s="66">
        <f t="shared" si="132"/>
        <v>673.30693176578768</v>
      </c>
      <c r="AF188" s="66">
        <f t="shared" si="133"/>
        <v>4915.2998422351657</v>
      </c>
      <c r="AG188" s="66">
        <f t="shared" si="134"/>
        <v>975.28651134671099</v>
      </c>
      <c r="AH188" s="10" t="s">
        <v>6</v>
      </c>
      <c r="AI188" s="10"/>
      <c r="AJ188" s="10" t="s">
        <v>316</v>
      </c>
      <c r="AK188" s="10" t="s">
        <v>332</v>
      </c>
      <c r="AL188" s="10">
        <v>160</v>
      </c>
      <c r="AM188" s="79"/>
      <c r="AN188" s="79"/>
      <c r="AO188" s="79"/>
      <c r="AP188" s="79"/>
      <c r="AQ188" s="79"/>
      <c r="AR188" s="31">
        <v>81</v>
      </c>
      <c r="AS188" s="31">
        <v>80</v>
      </c>
      <c r="AT188" s="29">
        <v>23.26</v>
      </c>
      <c r="AU188" s="29">
        <v>36.24</v>
      </c>
      <c r="AV188" s="29">
        <v>1.34</v>
      </c>
      <c r="AW188" s="29">
        <v>1.18</v>
      </c>
      <c r="AX188" s="29">
        <v>22.5</v>
      </c>
      <c r="AY188" s="30">
        <v>0.64</v>
      </c>
      <c r="AZ188" s="30">
        <v>0.88059701492537301</v>
      </c>
      <c r="BA188" s="30">
        <v>0.88571428571428568</v>
      </c>
      <c r="BB188" s="30">
        <v>18.141808102345411</v>
      </c>
      <c r="BC188" s="31">
        <v>10078.782279080784</v>
      </c>
      <c r="BD188" s="108">
        <f t="shared" si="94"/>
        <v>10.078782279080784</v>
      </c>
      <c r="BN188" s="68">
        <v>1.3902958600539246</v>
      </c>
      <c r="BO188" s="68">
        <v>0.28851417399804496</v>
      </c>
      <c r="BP188" s="4"/>
    </row>
    <row r="189" spans="1:68" s="12" customFormat="1" ht="15.75">
      <c r="A189" s="12" t="s">
        <v>213</v>
      </c>
      <c r="B189" s="12" t="s">
        <v>12</v>
      </c>
      <c r="C189" s="27" t="s">
        <v>12</v>
      </c>
      <c r="D189" s="27" t="s">
        <v>117</v>
      </c>
      <c r="E189" s="27" t="s">
        <v>94</v>
      </c>
      <c r="F189" s="34">
        <v>9.1096500000000002</v>
      </c>
      <c r="G189" s="34">
        <v>37.171309999999998</v>
      </c>
      <c r="H189" s="3">
        <v>1696</v>
      </c>
      <c r="I189" s="26">
        <v>32</v>
      </c>
      <c r="J189" s="26"/>
      <c r="K189" s="26"/>
      <c r="L189" s="3">
        <v>2015</v>
      </c>
      <c r="M189" s="3">
        <v>1</v>
      </c>
      <c r="N189" s="67">
        <v>5.8</v>
      </c>
      <c r="O189" s="60">
        <v>2.3578054323000059</v>
      </c>
      <c r="P189" s="60">
        <v>0.25732663533765221</v>
      </c>
      <c r="Q189" s="60">
        <v>1.8714600000000001</v>
      </c>
      <c r="R189" s="66">
        <v>11.599999999999994</v>
      </c>
      <c r="S189" s="66">
        <v>26</v>
      </c>
      <c r="T189" s="66">
        <v>62.400000000000006</v>
      </c>
      <c r="U189" s="60">
        <v>12.185742600181934</v>
      </c>
      <c r="V189" s="60">
        <v>4.2761523167124977</v>
      </c>
      <c r="W189" s="60">
        <v>1.2846172817415722</v>
      </c>
      <c r="X189" s="60">
        <v>8.5333067754471928E-2</v>
      </c>
      <c r="Y189" s="64">
        <v>0</v>
      </c>
      <c r="Z189" s="66">
        <f t="shared" si="107"/>
        <v>17.831845266390474</v>
      </c>
      <c r="AA189" s="60">
        <v>10.971803539637678</v>
      </c>
      <c r="AB189" s="60">
        <v>4.3873085339168476</v>
      </c>
      <c r="AC189" s="60">
        <v>59.22405059456694</v>
      </c>
      <c r="AD189" s="60">
        <v>81.934174498818209</v>
      </c>
      <c r="AE189" s="66">
        <f t="shared" si="108"/>
        <v>501.00073987921314</v>
      </c>
      <c r="AF189" s="66">
        <f t="shared" si="109"/>
        <v>4874.2970400727736</v>
      </c>
      <c r="AG189" s="66">
        <f t="shared" si="110"/>
        <v>1026.2765560109995</v>
      </c>
      <c r="AH189" s="10" t="s">
        <v>1</v>
      </c>
      <c r="AI189" s="10"/>
      <c r="AJ189" s="10" t="s">
        <v>316</v>
      </c>
      <c r="AK189" s="10" t="s">
        <v>332</v>
      </c>
      <c r="AL189" s="10">
        <v>160</v>
      </c>
      <c r="AM189" s="79"/>
      <c r="AN189" s="79"/>
      <c r="AO189" s="79"/>
      <c r="AP189" s="79"/>
      <c r="AQ189" s="79"/>
      <c r="AR189" s="31">
        <v>85</v>
      </c>
      <c r="AS189" s="31">
        <v>81</v>
      </c>
      <c r="AT189" s="29">
        <v>18.96</v>
      </c>
      <c r="AU189" s="29">
        <v>29.98</v>
      </c>
      <c r="AV189" s="29">
        <v>1.26</v>
      </c>
      <c r="AW189" s="29">
        <v>1</v>
      </c>
      <c r="AX189" s="29">
        <v>25.6</v>
      </c>
      <c r="AY189" s="30">
        <v>0.66</v>
      </c>
      <c r="AZ189" s="30">
        <v>0.79365079365079361</v>
      </c>
      <c r="BA189" s="30">
        <v>0.85028571428571431</v>
      </c>
      <c r="BB189" s="30">
        <v>12.794775510204081</v>
      </c>
      <c r="BC189" s="31">
        <v>7108.2086167800453</v>
      </c>
      <c r="BD189" s="108">
        <f t="shared" si="94"/>
        <v>7.1082086167800451</v>
      </c>
      <c r="BN189" s="68">
        <v>1.1710158434296365</v>
      </c>
      <c r="BO189" s="68">
        <v>0.26575023299161232</v>
      </c>
      <c r="BP189" s="4"/>
    </row>
    <row r="190" spans="1:68" s="12" customFormat="1" ht="15.75">
      <c r="A190" s="12" t="s">
        <v>213</v>
      </c>
      <c r="B190" s="12" t="s">
        <v>12</v>
      </c>
      <c r="C190" s="27" t="s">
        <v>12</v>
      </c>
      <c r="D190" s="27" t="s">
        <v>117</v>
      </c>
      <c r="E190" s="27" t="s">
        <v>94</v>
      </c>
      <c r="F190" s="34">
        <v>9.1096500000000002</v>
      </c>
      <c r="G190" s="34">
        <v>37.171309999999998</v>
      </c>
      <c r="H190" s="3">
        <v>1696</v>
      </c>
      <c r="I190" s="26"/>
      <c r="J190" s="26"/>
      <c r="K190" s="26"/>
      <c r="L190" s="3">
        <v>2015</v>
      </c>
      <c r="M190" s="3">
        <v>1</v>
      </c>
      <c r="N190" s="67">
        <v>5.8</v>
      </c>
      <c r="O190" s="60">
        <v>2.3578054323000059</v>
      </c>
      <c r="P190" s="60">
        <v>0.25732663533765221</v>
      </c>
      <c r="Q190" s="60">
        <v>1.8714600000000001</v>
      </c>
      <c r="R190" s="66">
        <v>11.599999999999994</v>
      </c>
      <c r="S190" s="66">
        <v>26</v>
      </c>
      <c r="T190" s="66">
        <v>62.400000000000006</v>
      </c>
      <c r="U190" s="60">
        <v>12.185742600181934</v>
      </c>
      <c r="V190" s="60">
        <v>4.2761523167124977</v>
      </c>
      <c r="W190" s="60">
        <v>1.2846172817415722</v>
      </c>
      <c r="X190" s="60">
        <v>8.5333067754471928E-2</v>
      </c>
      <c r="Y190" s="64">
        <v>0</v>
      </c>
      <c r="Z190" s="66">
        <f t="shared" ref="Z190:Z194" si="135">(U190+V190+W190+X190+Y190)</f>
        <v>17.831845266390474</v>
      </c>
      <c r="AA190" s="60">
        <v>10.971803539637678</v>
      </c>
      <c r="AB190" s="60">
        <v>4.3873085339168476</v>
      </c>
      <c r="AC190" s="60">
        <v>59.22405059456694</v>
      </c>
      <c r="AD190" s="60">
        <v>81.934174498818209</v>
      </c>
      <c r="AE190" s="66">
        <f t="shared" ref="AE190:AE194" si="136">W190*390</f>
        <v>501.00073987921314</v>
      </c>
      <c r="AF190" s="66">
        <f t="shared" ref="AF190:AF194" si="137">U190*400</f>
        <v>4874.2970400727736</v>
      </c>
      <c r="AG190" s="66">
        <f t="shared" ref="AG190:AG194" si="138">V190*240</f>
        <v>1026.2765560109995</v>
      </c>
      <c r="AH190" s="10" t="s">
        <v>2</v>
      </c>
      <c r="AI190" s="10"/>
      <c r="AJ190" s="10" t="s">
        <v>316</v>
      </c>
      <c r="AK190" s="10" t="s">
        <v>332</v>
      </c>
      <c r="AL190" s="10">
        <v>160</v>
      </c>
      <c r="AM190" s="79"/>
      <c r="AN190" s="79"/>
      <c r="AO190" s="79"/>
      <c r="AP190" s="79"/>
      <c r="AQ190" s="79"/>
      <c r="AR190" s="31">
        <v>87</v>
      </c>
      <c r="AS190" s="31">
        <v>87</v>
      </c>
      <c r="AT190" s="29">
        <v>20.04</v>
      </c>
      <c r="AU190" s="29">
        <v>31.8</v>
      </c>
      <c r="AV190" s="29">
        <v>1.34</v>
      </c>
      <c r="AW190" s="29">
        <v>1.06</v>
      </c>
      <c r="AX190" s="29">
        <v>22.3</v>
      </c>
      <c r="AY190" s="30">
        <v>1.02</v>
      </c>
      <c r="AZ190" s="30">
        <v>0.79104477611940294</v>
      </c>
      <c r="BA190" s="30">
        <v>0.88800000000000001</v>
      </c>
      <c r="BB190" s="30">
        <v>14.077053134328356</v>
      </c>
      <c r="BC190" s="31">
        <v>7820.5850746268652</v>
      </c>
      <c r="BD190" s="108">
        <f t="shared" si="94"/>
        <v>7.820585074626865</v>
      </c>
      <c r="BN190" s="68">
        <v>1.0741626794258374</v>
      </c>
      <c r="BO190" s="68">
        <v>0.28306220095693785</v>
      </c>
      <c r="BP190" s="4"/>
    </row>
    <row r="191" spans="1:68" s="12" customFormat="1" ht="15.75">
      <c r="A191" s="12" t="s">
        <v>213</v>
      </c>
      <c r="B191" s="12" t="s">
        <v>12</v>
      </c>
      <c r="C191" s="27" t="s">
        <v>12</v>
      </c>
      <c r="D191" s="27" t="s">
        <v>117</v>
      </c>
      <c r="E191" s="27" t="s">
        <v>94</v>
      </c>
      <c r="F191" s="34">
        <v>9.1096500000000002</v>
      </c>
      <c r="G191" s="34">
        <v>37.171309999999998</v>
      </c>
      <c r="H191" s="3">
        <v>1696</v>
      </c>
      <c r="I191" s="26"/>
      <c r="J191" s="26"/>
      <c r="K191" s="26"/>
      <c r="L191" s="3">
        <v>2015</v>
      </c>
      <c r="M191" s="3">
        <v>1</v>
      </c>
      <c r="N191" s="67">
        <v>5.8</v>
      </c>
      <c r="O191" s="60">
        <v>2.3578054323000059</v>
      </c>
      <c r="P191" s="60">
        <v>0.25732663533765221</v>
      </c>
      <c r="Q191" s="60">
        <v>1.8714600000000001</v>
      </c>
      <c r="R191" s="66">
        <v>11.599999999999994</v>
      </c>
      <c r="S191" s="66">
        <v>26</v>
      </c>
      <c r="T191" s="66">
        <v>62.400000000000006</v>
      </c>
      <c r="U191" s="60">
        <v>12.185742600181934</v>
      </c>
      <c r="V191" s="60">
        <v>4.2761523167124977</v>
      </c>
      <c r="W191" s="60">
        <v>1.2846172817415722</v>
      </c>
      <c r="X191" s="60">
        <v>8.5333067754471928E-2</v>
      </c>
      <c r="Y191" s="64">
        <v>0</v>
      </c>
      <c r="Z191" s="66">
        <f t="shared" si="135"/>
        <v>17.831845266390474</v>
      </c>
      <c r="AA191" s="60">
        <v>10.971803539637678</v>
      </c>
      <c r="AB191" s="60">
        <v>4.3873085339168476</v>
      </c>
      <c r="AC191" s="60">
        <v>59.22405059456694</v>
      </c>
      <c r="AD191" s="60">
        <v>81.934174498818209</v>
      </c>
      <c r="AE191" s="66">
        <f t="shared" si="136"/>
        <v>501.00073987921314</v>
      </c>
      <c r="AF191" s="66">
        <f t="shared" si="137"/>
        <v>4874.2970400727736</v>
      </c>
      <c r="AG191" s="66">
        <f t="shared" si="138"/>
        <v>1026.2765560109995</v>
      </c>
      <c r="AH191" s="10" t="s">
        <v>3</v>
      </c>
      <c r="AI191" s="10"/>
      <c r="AJ191" s="10" t="s">
        <v>316</v>
      </c>
      <c r="AK191" s="10" t="s">
        <v>332</v>
      </c>
      <c r="AL191" s="10">
        <v>160</v>
      </c>
      <c r="AM191" s="79"/>
      <c r="AN191" s="79"/>
      <c r="AO191" s="79"/>
      <c r="AP191" s="79"/>
      <c r="AQ191" s="79"/>
      <c r="AR191" s="31">
        <v>90</v>
      </c>
      <c r="AS191" s="31">
        <v>84</v>
      </c>
      <c r="AT191" s="29">
        <v>27.52</v>
      </c>
      <c r="AU191" s="29">
        <v>34.020000000000003</v>
      </c>
      <c r="AV191" s="29">
        <v>1.62</v>
      </c>
      <c r="AW191" s="29">
        <v>1.28</v>
      </c>
      <c r="AX191" s="29">
        <v>25.1</v>
      </c>
      <c r="AY191" s="30">
        <v>1.05</v>
      </c>
      <c r="AZ191" s="30">
        <v>0.79012345679012341</v>
      </c>
      <c r="BA191" s="30">
        <v>0.85600000000000009</v>
      </c>
      <c r="BB191" s="30">
        <v>18.613033086419755</v>
      </c>
      <c r="BC191" s="31">
        <v>10340.573936899864</v>
      </c>
      <c r="BD191" s="108">
        <f t="shared" si="94"/>
        <v>10.340573936899863</v>
      </c>
      <c r="BN191" s="68">
        <v>1.4215591915303174</v>
      </c>
      <c r="BO191" s="68">
        <v>0.31102021174205963</v>
      </c>
      <c r="BP191" s="4"/>
    </row>
    <row r="192" spans="1:68" s="12" customFormat="1" ht="15.75">
      <c r="A192" s="12" t="s">
        <v>213</v>
      </c>
      <c r="B192" s="12" t="s">
        <v>12</v>
      </c>
      <c r="C192" s="27" t="s">
        <v>12</v>
      </c>
      <c r="D192" s="27" t="s">
        <v>117</v>
      </c>
      <c r="E192" s="27" t="s">
        <v>94</v>
      </c>
      <c r="F192" s="34">
        <v>9.1096500000000002</v>
      </c>
      <c r="G192" s="34">
        <v>37.171309999999998</v>
      </c>
      <c r="H192" s="3">
        <v>1696</v>
      </c>
      <c r="I192" s="26"/>
      <c r="J192" s="26"/>
      <c r="K192" s="26"/>
      <c r="L192" s="3">
        <v>2015</v>
      </c>
      <c r="M192" s="3">
        <v>1</v>
      </c>
      <c r="N192" s="67">
        <v>5.8</v>
      </c>
      <c r="O192" s="60">
        <v>2.3578054323000059</v>
      </c>
      <c r="P192" s="60">
        <v>0.25732663533765221</v>
      </c>
      <c r="Q192" s="60">
        <v>1.8714600000000001</v>
      </c>
      <c r="R192" s="66">
        <v>11.599999999999994</v>
      </c>
      <c r="S192" s="66">
        <v>26</v>
      </c>
      <c r="T192" s="66">
        <v>62.400000000000006</v>
      </c>
      <c r="U192" s="60">
        <v>12.185742600181934</v>
      </c>
      <c r="V192" s="60">
        <v>4.2761523167124977</v>
      </c>
      <c r="W192" s="60">
        <v>1.2846172817415722</v>
      </c>
      <c r="X192" s="60">
        <v>8.5333067754471928E-2</v>
      </c>
      <c r="Y192" s="64">
        <v>0</v>
      </c>
      <c r="Z192" s="66">
        <f t="shared" si="135"/>
        <v>17.831845266390474</v>
      </c>
      <c r="AA192" s="60">
        <v>10.971803539637678</v>
      </c>
      <c r="AB192" s="60">
        <v>4.3873085339168476</v>
      </c>
      <c r="AC192" s="60">
        <v>59.22405059456694</v>
      </c>
      <c r="AD192" s="60">
        <v>81.934174498818209</v>
      </c>
      <c r="AE192" s="66">
        <f t="shared" si="136"/>
        <v>501.00073987921314</v>
      </c>
      <c r="AF192" s="66">
        <f t="shared" si="137"/>
        <v>4874.2970400727736</v>
      </c>
      <c r="AG192" s="66">
        <f t="shared" si="138"/>
        <v>1026.2765560109995</v>
      </c>
      <c r="AH192" s="10" t="s">
        <v>4</v>
      </c>
      <c r="AI192" s="10"/>
      <c r="AJ192" s="10" t="s">
        <v>316</v>
      </c>
      <c r="AK192" s="10" t="s">
        <v>332</v>
      </c>
      <c r="AL192" s="10">
        <v>160</v>
      </c>
      <c r="AM192" s="79"/>
      <c r="AN192" s="79"/>
      <c r="AO192" s="79"/>
      <c r="AP192" s="79"/>
      <c r="AQ192" s="79"/>
      <c r="AR192" s="31">
        <v>77</v>
      </c>
      <c r="AS192" s="31">
        <v>86</v>
      </c>
      <c r="AT192" s="29">
        <v>24</v>
      </c>
      <c r="AU192" s="29">
        <v>38.82</v>
      </c>
      <c r="AV192" s="29">
        <v>1.52</v>
      </c>
      <c r="AW192" s="29">
        <v>1.1200000000000001</v>
      </c>
      <c r="AX192" s="29">
        <v>21.9</v>
      </c>
      <c r="AY192" s="30">
        <v>0.9</v>
      </c>
      <c r="AZ192" s="30">
        <v>0.73684210526315796</v>
      </c>
      <c r="BA192" s="30">
        <v>0.89257142857142846</v>
      </c>
      <c r="BB192" s="30">
        <v>15.784421052631579</v>
      </c>
      <c r="BC192" s="31">
        <v>8769.1228070175439</v>
      </c>
      <c r="BD192" s="108">
        <f t="shared" si="94"/>
        <v>8.7691228070175438</v>
      </c>
      <c r="BN192" s="68">
        <v>1.3664226898444649</v>
      </c>
      <c r="BO192" s="68">
        <v>0.27662397072278133</v>
      </c>
      <c r="BP192" s="4"/>
    </row>
    <row r="193" spans="1:68" s="12" customFormat="1" ht="15.75">
      <c r="A193" s="12" t="s">
        <v>213</v>
      </c>
      <c r="B193" s="12" t="s">
        <v>12</v>
      </c>
      <c r="C193" s="27" t="s">
        <v>12</v>
      </c>
      <c r="D193" s="27" t="s">
        <v>117</v>
      </c>
      <c r="E193" s="27" t="s">
        <v>94</v>
      </c>
      <c r="F193" s="34">
        <v>9.1096500000000002</v>
      </c>
      <c r="G193" s="34">
        <v>37.171309999999998</v>
      </c>
      <c r="H193" s="3">
        <v>1696</v>
      </c>
      <c r="I193" s="26"/>
      <c r="J193" s="26"/>
      <c r="K193" s="26"/>
      <c r="L193" s="3">
        <v>2015</v>
      </c>
      <c r="M193" s="3">
        <v>1</v>
      </c>
      <c r="N193" s="67">
        <v>5.8</v>
      </c>
      <c r="O193" s="60">
        <v>2.3578054323000059</v>
      </c>
      <c r="P193" s="60">
        <v>0.25732663533765221</v>
      </c>
      <c r="Q193" s="60">
        <v>1.8714600000000001</v>
      </c>
      <c r="R193" s="66">
        <v>11.599999999999994</v>
      </c>
      <c r="S193" s="66">
        <v>26</v>
      </c>
      <c r="T193" s="66">
        <v>62.400000000000006</v>
      </c>
      <c r="U193" s="60">
        <v>12.185742600181934</v>
      </c>
      <c r="V193" s="60">
        <v>4.2761523167124977</v>
      </c>
      <c r="W193" s="60">
        <v>1.2846172817415722</v>
      </c>
      <c r="X193" s="60">
        <v>8.5333067754471928E-2</v>
      </c>
      <c r="Y193" s="64">
        <v>0</v>
      </c>
      <c r="Z193" s="66">
        <f t="shared" si="135"/>
        <v>17.831845266390474</v>
      </c>
      <c r="AA193" s="60">
        <v>10.971803539637678</v>
      </c>
      <c r="AB193" s="60">
        <v>4.3873085339168476</v>
      </c>
      <c r="AC193" s="60">
        <v>59.22405059456694</v>
      </c>
      <c r="AD193" s="60">
        <v>81.934174498818209</v>
      </c>
      <c r="AE193" s="66">
        <f t="shared" si="136"/>
        <v>501.00073987921314</v>
      </c>
      <c r="AF193" s="66">
        <f t="shared" si="137"/>
        <v>4874.2970400727736</v>
      </c>
      <c r="AG193" s="66">
        <f t="shared" si="138"/>
        <v>1026.2765560109995</v>
      </c>
      <c r="AH193" s="10" t="s">
        <v>5</v>
      </c>
      <c r="AI193" s="10"/>
      <c r="AJ193" s="10" t="s">
        <v>316</v>
      </c>
      <c r="AK193" s="10" t="s">
        <v>332</v>
      </c>
      <c r="AL193" s="10">
        <v>160</v>
      </c>
      <c r="AM193" s="79"/>
      <c r="AN193" s="79"/>
      <c r="AO193" s="79"/>
      <c r="AP193" s="79"/>
      <c r="AQ193" s="79"/>
      <c r="AR193" s="31">
        <v>80</v>
      </c>
      <c r="AS193" s="31">
        <v>80</v>
      </c>
      <c r="AT193" s="29">
        <v>28.02</v>
      </c>
      <c r="AU193" s="29">
        <v>43.78</v>
      </c>
      <c r="AV193" s="29">
        <v>1.9</v>
      </c>
      <c r="AW193" s="29">
        <v>1.54</v>
      </c>
      <c r="AX193" s="29">
        <v>26.8</v>
      </c>
      <c r="AY193" s="30">
        <v>0.54</v>
      </c>
      <c r="AZ193" s="30">
        <v>0.81052631578947376</v>
      </c>
      <c r="BA193" s="30">
        <v>0.83657142857142863</v>
      </c>
      <c r="BB193" s="30">
        <v>18.999329684210529</v>
      </c>
      <c r="BC193" s="31">
        <v>10555.183157894739</v>
      </c>
      <c r="BD193" s="108">
        <f t="shared" si="94"/>
        <v>10.555183157894739</v>
      </c>
      <c r="BN193" s="68">
        <v>1.3515037593984964</v>
      </c>
      <c r="BO193" s="68">
        <v>0.27105263157894738</v>
      </c>
      <c r="BP193" s="4"/>
    </row>
    <row r="194" spans="1:68" s="12" customFormat="1" ht="15.75">
      <c r="A194" s="12" t="s">
        <v>213</v>
      </c>
      <c r="B194" s="12" t="s">
        <v>12</v>
      </c>
      <c r="C194" s="27" t="s">
        <v>12</v>
      </c>
      <c r="D194" s="27" t="s">
        <v>117</v>
      </c>
      <c r="E194" s="27" t="s">
        <v>94</v>
      </c>
      <c r="F194" s="34">
        <v>9.1096500000000002</v>
      </c>
      <c r="G194" s="34">
        <v>37.171309999999998</v>
      </c>
      <c r="H194" s="3">
        <v>1696</v>
      </c>
      <c r="I194" s="26"/>
      <c r="J194" s="26"/>
      <c r="K194" s="26"/>
      <c r="L194" s="3">
        <v>2015</v>
      </c>
      <c r="M194" s="3">
        <v>1</v>
      </c>
      <c r="N194" s="67">
        <v>5.8</v>
      </c>
      <c r="O194" s="60">
        <v>2.3578054323000059</v>
      </c>
      <c r="P194" s="60">
        <v>0.25732663533765221</v>
      </c>
      <c r="Q194" s="60">
        <v>1.8714600000000001</v>
      </c>
      <c r="R194" s="66">
        <v>11.599999999999994</v>
      </c>
      <c r="S194" s="66">
        <v>26</v>
      </c>
      <c r="T194" s="66">
        <v>62.400000000000006</v>
      </c>
      <c r="U194" s="60">
        <v>12.185742600181934</v>
      </c>
      <c r="V194" s="60">
        <v>4.2761523167124977</v>
      </c>
      <c r="W194" s="60">
        <v>1.2846172817415722</v>
      </c>
      <c r="X194" s="60">
        <v>8.5333067754471928E-2</v>
      </c>
      <c r="Y194" s="64">
        <v>0</v>
      </c>
      <c r="Z194" s="66">
        <f t="shared" si="135"/>
        <v>17.831845266390474</v>
      </c>
      <c r="AA194" s="60">
        <v>10.971803539637678</v>
      </c>
      <c r="AB194" s="60">
        <v>4.3873085339168476</v>
      </c>
      <c r="AC194" s="60">
        <v>59.22405059456694</v>
      </c>
      <c r="AD194" s="60">
        <v>81.934174498818209</v>
      </c>
      <c r="AE194" s="66">
        <f t="shared" si="136"/>
        <v>501.00073987921314</v>
      </c>
      <c r="AF194" s="66">
        <f t="shared" si="137"/>
        <v>4874.2970400727736</v>
      </c>
      <c r="AG194" s="66">
        <f t="shared" si="138"/>
        <v>1026.2765560109995</v>
      </c>
      <c r="AH194" s="10" t="s">
        <v>6</v>
      </c>
      <c r="AI194" s="10"/>
      <c r="AJ194" s="10" t="s">
        <v>316</v>
      </c>
      <c r="AK194" s="10" t="s">
        <v>332</v>
      </c>
      <c r="AL194" s="10">
        <v>160</v>
      </c>
      <c r="AM194" s="79"/>
      <c r="AN194" s="79"/>
      <c r="AO194" s="79"/>
      <c r="AP194" s="79"/>
      <c r="AQ194" s="79"/>
      <c r="AR194" s="31">
        <v>77</v>
      </c>
      <c r="AS194" s="31">
        <v>77</v>
      </c>
      <c r="AT194" s="29">
        <v>23.3</v>
      </c>
      <c r="AU194" s="29">
        <v>33.979999999999997</v>
      </c>
      <c r="AV194" s="29">
        <v>1.52</v>
      </c>
      <c r="AW194" s="29">
        <v>1.26</v>
      </c>
      <c r="AX194" s="29">
        <v>24.9</v>
      </c>
      <c r="AY194" s="30">
        <v>1.2</v>
      </c>
      <c r="AZ194" s="30">
        <v>0.82894736842105265</v>
      </c>
      <c r="BA194" s="30">
        <v>0.85828571428571421</v>
      </c>
      <c r="BB194" s="30">
        <v>16.577336842105261</v>
      </c>
      <c r="BC194" s="31">
        <v>9209.6315789473665</v>
      </c>
      <c r="BD194" s="108">
        <f t="shared" si="94"/>
        <v>9.2096315789473664</v>
      </c>
      <c r="BN194" s="68">
        <v>1.3289099526066352</v>
      </c>
      <c r="BO194" s="68">
        <v>0.26009478672985786</v>
      </c>
      <c r="BP194" s="4"/>
    </row>
    <row r="195" spans="1:68" s="12" customFormat="1" ht="15.75">
      <c r="A195" s="12" t="s">
        <v>213</v>
      </c>
      <c r="B195" s="12" t="s">
        <v>12</v>
      </c>
      <c r="C195" s="27" t="s">
        <v>12</v>
      </c>
      <c r="D195" s="27" t="s">
        <v>117</v>
      </c>
      <c r="E195" s="27" t="s">
        <v>95</v>
      </c>
      <c r="F195" s="34">
        <v>9.0888100000000005</v>
      </c>
      <c r="G195" s="34">
        <v>37.14396</v>
      </c>
      <c r="H195" s="3">
        <v>1640</v>
      </c>
      <c r="I195" s="26">
        <v>33</v>
      </c>
      <c r="J195" s="26"/>
      <c r="K195" s="26"/>
      <c r="L195" s="3">
        <v>2015</v>
      </c>
      <c r="M195" s="3">
        <v>1</v>
      </c>
      <c r="N195" s="67">
        <v>5.9</v>
      </c>
      <c r="O195" s="60">
        <v>1.8681757777504315</v>
      </c>
      <c r="P195" s="60">
        <v>0.23771747368052862</v>
      </c>
      <c r="Q195" s="60">
        <v>2.4858000000000002</v>
      </c>
      <c r="R195" s="66">
        <v>13.599999999999994</v>
      </c>
      <c r="S195" s="66">
        <v>20</v>
      </c>
      <c r="T195" s="66">
        <v>66.400000000000006</v>
      </c>
      <c r="U195" s="60">
        <v>9.8280814758443782</v>
      </c>
      <c r="V195" s="60">
        <v>3.3944494610591787</v>
      </c>
      <c r="W195" s="60">
        <v>1.1624143087723704</v>
      </c>
      <c r="X195" s="60">
        <v>7.5348480186473318E-2</v>
      </c>
      <c r="Y195" s="64">
        <v>0</v>
      </c>
      <c r="Z195" s="66">
        <f t="shared" si="107"/>
        <v>14.4602937258624</v>
      </c>
      <c r="AA195" s="60">
        <v>7.9662255819953751</v>
      </c>
      <c r="AB195" s="60">
        <v>2.9256701312910272</v>
      </c>
      <c r="AC195" s="60">
        <v>61.058406567330962</v>
      </c>
      <c r="AD195" s="60">
        <v>63.036799724672669</v>
      </c>
      <c r="AE195" s="66">
        <f t="shared" si="108"/>
        <v>453.34158042122448</v>
      </c>
      <c r="AF195" s="66">
        <f t="shared" si="109"/>
        <v>3931.2325903377514</v>
      </c>
      <c r="AG195" s="66">
        <f t="shared" si="110"/>
        <v>814.66787065420283</v>
      </c>
      <c r="AH195" s="10" t="s">
        <v>1</v>
      </c>
      <c r="AI195" s="10"/>
      <c r="AJ195" s="10" t="s">
        <v>316</v>
      </c>
      <c r="AK195" s="10" t="s">
        <v>332</v>
      </c>
      <c r="AL195" s="10">
        <v>160</v>
      </c>
      <c r="AM195" s="79"/>
      <c r="AN195" s="79"/>
      <c r="AO195" s="79"/>
      <c r="AP195" s="79"/>
      <c r="AQ195" s="79"/>
      <c r="AR195" s="31">
        <v>85</v>
      </c>
      <c r="AS195" s="31">
        <v>76</v>
      </c>
      <c r="AT195" s="29">
        <v>12.7</v>
      </c>
      <c r="AU195" s="29">
        <v>20.59</v>
      </c>
      <c r="AV195" s="29">
        <v>1.38</v>
      </c>
      <c r="AW195" s="29">
        <v>1.1100000000000001</v>
      </c>
      <c r="AX195" s="29">
        <v>22.9</v>
      </c>
      <c r="AY195" s="30">
        <v>0.52</v>
      </c>
      <c r="AZ195" s="30">
        <v>0.80434782608695665</v>
      </c>
      <c r="BA195" s="30">
        <v>0.88114285714285712</v>
      </c>
      <c r="BB195" s="30">
        <v>9.0010658385093159</v>
      </c>
      <c r="BC195" s="31">
        <v>5000.5921325051759</v>
      </c>
      <c r="BD195" s="108">
        <f t="shared" si="94"/>
        <v>5.0005921325051759</v>
      </c>
      <c r="BN195" s="68">
        <v>1.0398803589232304</v>
      </c>
      <c r="BO195" s="68">
        <v>0.27681954137587234</v>
      </c>
      <c r="BP195" s="4"/>
    </row>
    <row r="196" spans="1:68" s="12" customFormat="1" ht="15.75">
      <c r="A196" s="12" t="s">
        <v>213</v>
      </c>
      <c r="B196" s="12" t="s">
        <v>12</v>
      </c>
      <c r="C196" s="27" t="s">
        <v>12</v>
      </c>
      <c r="D196" s="27" t="s">
        <v>117</v>
      </c>
      <c r="E196" s="27" t="s">
        <v>95</v>
      </c>
      <c r="F196" s="34">
        <v>9.0888100000000005</v>
      </c>
      <c r="G196" s="34">
        <v>37.14396</v>
      </c>
      <c r="H196" s="3">
        <v>1640</v>
      </c>
      <c r="I196" s="26"/>
      <c r="J196" s="26"/>
      <c r="K196" s="26"/>
      <c r="L196" s="3">
        <v>2015</v>
      </c>
      <c r="M196" s="3">
        <v>1</v>
      </c>
      <c r="N196" s="67">
        <v>5.9</v>
      </c>
      <c r="O196" s="60">
        <v>1.8681757777504315</v>
      </c>
      <c r="P196" s="60">
        <v>0.23771747368052862</v>
      </c>
      <c r="Q196" s="60">
        <v>2.4858000000000002</v>
      </c>
      <c r="R196" s="66">
        <v>13.599999999999994</v>
      </c>
      <c r="S196" s="66">
        <v>20</v>
      </c>
      <c r="T196" s="66">
        <v>66.400000000000006</v>
      </c>
      <c r="U196" s="60">
        <v>9.8280814758443782</v>
      </c>
      <c r="V196" s="60">
        <v>3.3944494610591787</v>
      </c>
      <c r="W196" s="60">
        <v>1.1624143087723704</v>
      </c>
      <c r="X196" s="60">
        <v>7.5348480186473318E-2</v>
      </c>
      <c r="Y196" s="64">
        <v>0</v>
      </c>
      <c r="Z196" s="66">
        <f t="shared" ref="Z196:Z200" si="139">(U196+V196+W196+X196+Y196)</f>
        <v>14.4602937258624</v>
      </c>
      <c r="AA196" s="60">
        <v>7.9662255819953751</v>
      </c>
      <c r="AB196" s="60">
        <v>2.9256701312910272</v>
      </c>
      <c r="AC196" s="60">
        <v>61.058406567330962</v>
      </c>
      <c r="AD196" s="60">
        <v>63.036799724672669</v>
      </c>
      <c r="AE196" s="66">
        <f t="shared" ref="AE196:AE200" si="140">W196*390</f>
        <v>453.34158042122448</v>
      </c>
      <c r="AF196" s="66">
        <f t="shared" ref="AF196:AF200" si="141">U196*400</f>
        <v>3931.2325903377514</v>
      </c>
      <c r="AG196" s="66">
        <f t="shared" ref="AG196:AG200" si="142">V196*240</f>
        <v>814.66787065420283</v>
      </c>
      <c r="AH196" s="10" t="s">
        <v>2</v>
      </c>
      <c r="AI196" s="10"/>
      <c r="AJ196" s="10" t="s">
        <v>316</v>
      </c>
      <c r="AK196" s="10" t="s">
        <v>332</v>
      </c>
      <c r="AL196" s="10">
        <v>160</v>
      </c>
      <c r="AM196" s="79"/>
      <c r="AN196" s="79"/>
      <c r="AO196" s="79"/>
      <c r="AP196" s="79"/>
      <c r="AQ196" s="79"/>
      <c r="AR196" s="31">
        <v>77</v>
      </c>
      <c r="AS196" s="31">
        <v>66</v>
      </c>
      <c r="AT196" s="29">
        <v>13.94</v>
      </c>
      <c r="AU196" s="29">
        <v>19.39</v>
      </c>
      <c r="AV196" s="29">
        <v>1.24</v>
      </c>
      <c r="AW196" s="29">
        <v>1.02</v>
      </c>
      <c r="AX196" s="29">
        <v>24.1</v>
      </c>
      <c r="AY196" s="30">
        <v>0.54</v>
      </c>
      <c r="AZ196" s="30">
        <v>0.82258064516129037</v>
      </c>
      <c r="BA196" s="30">
        <v>0.86742857142857155</v>
      </c>
      <c r="BB196" s="30">
        <v>9.9466075576036879</v>
      </c>
      <c r="BC196" s="31">
        <v>5525.8930875576043</v>
      </c>
      <c r="BD196" s="108">
        <f t="shared" ref="BD196:BD259" si="143">BC196/1000</f>
        <v>5.5258930875576047</v>
      </c>
      <c r="BN196" s="68">
        <v>1.1172093023255816</v>
      </c>
      <c r="BO196" s="68">
        <v>0.29679069767441862</v>
      </c>
      <c r="BP196" s="4"/>
    </row>
    <row r="197" spans="1:68" s="12" customFormat="1" ht="15.75">
      <c r="A197" s="12" t="s">
        <v>213</v>
      </c>
      <c r="B197" s="12" t="s">
        <v>12</v>
      </c>
      <c r="C197" s="27" t="s">
        <v>12</v>
      </c>
      <c r="D197" s="27" t="s">
        <v>117</v>
      </c>
      <c r="E197" s="27" t="s">
        <v>95</v>
      </c>
      <c r="F197" s="34">
        <v>9.0888100000000005</v>
      </c>
      <c r="G197" s="34">
        <v>37.14396</v>
      </c>
      <c r="H197" s="3">
        <v>1640</v>
      </c>
      <c r="I197" s="26"/>
      <c r="J197" s="26"/>
      <c r="K197" s="26"/>
      <c r="L197" s="3">
        <v>2015</v>
      </c>
      <c r="M197" s="3">
        <v>1</v>
      </c>
      <c r="N197" s="67">
        <v>5.9</v>
      </c>
      <c r="O197" s="60">
        <v>1.8681757777504315</v>
      </c>
      <c r="P197" s="60">
        <v>0.23771747368052862</v>
      </c>
      <c r="Q197" s="60">
        <v>2.4858000000000002</v>
      </c>
      <c r="R197" s="66">
        <v>13.599999999999994</v>
      </c>
      <c r="S197" s="66">
        <v>20</v>
      </c>
      <c r="T197" s="66">
        <v>66.400000000000006</v>
      </c>
      <c r="U197" s="60">
        <v>9.8280814758443782</v>
      </c>
      <c r="V197" s="60">
        <v>3.3944494610591787</v>
      </c>
      <c r="W197" s="60">
        <v>1.1624143087723704</v>
      </c>
      <c r="X197" s="60">
        <v>7.5348480186473318E-2</v>
      </c>
      <c r="Y197" s="64">
        <v>0</v>
      </c>
      <c r="Z197" s="66">
        <f t="shared" si="139"/>
        <v>14.4602937258624</v>
      </c>
      <c r="AA197" s="60">
        <v>7.9662255819953751</v>
      </c>
      <c r="AB197" s="60">
        <v>2.9256701312910272</v>
      </c>
      <c r="AC197" s="60">
        <v>61.058406567330962</v>
      </c>
      <c r="AD197" s="60">
        <v>63.036799724672669</v>
      </c>
      <c r="AE197" s="66">
        <f t="shared" si="140"/>
        <v>453.34158042122448</v>
      </c>
      <c r="AF197" s="66">
        <f t="shared" si="141"/>
        <v>3931.2325903377514</v>
      </c>
      <c r="AG197" s="66">
        <f t="shared" si="142"/>
        <v>814.66787065420283</v>
      </c>
      <c r="AH197" s="10" t="s">
        <v>3</v>
      </c>
      <c r="AI197" s="10"/>
      <c r="AJ197" s="10" t="s">
        <v>316</v>
      </c>
      <c r="AK197" s="10" t="s">
        <v>332</v>
      </c>
      <c r="AL197" s="10">
        <v>160</v>
      </c>
      <c r="AM197" s="79"/>
      <c r="AN197" s="79"/>
      <c r="AO197" s="79"/>
      <c r="AP197" s="79"/>
      <c r="AQ197" s="79"/>
      <c r="AR197" s="31">
        <v>82</v>
      </c>
      <c r="AS197" s="31">
        <v>82</v>
      </c>
      <c r="AT197" s="29">
        <v>24.26</v>
      </c>
      <c r="AU197" s="29">
        <v>30.5</v>
      </c>
      <c r="AV197" s="29">
        <v>1.56</v>
      </c>
      <c r="AW197" s="29">
        <v>1.56</v>
      </c>
      <c r="AX197" s="29">
        <v>22.7</v>
      </c>
      <c r="AY197" s="30">
        <v>0.62</v>
      </c>
      <c r="AZ197" s="30">
        <v>1</v>
      </c>
      <c r="BA197" s="30">
        <v>0.88342857142857134</v>
      </c>
      <c r="BB197" s="30">
        <v>21.431977142857143</v>
      </c>
      <c r="BC197" s="31">
        <v>11906.653968253968</v>
      </c>
      <c r="BD197" s="108">
        <f t="shared" si="143"/>
        <v>11.906653968253968</v>
      </c>
      <c r="BN197" s="68">
        <v>1.4059360730593609</v>
      </c>
      <c r="BO197" s="68">
        <v>0.32726027397260271</v>
      </c>
      <c r="BP197" s="4"/>
    </row>
    <row r="198" spans="1:68" s="12" customFormat="1" ht="15.75">
      <c r="A198" s="12" t="s">
        <v>213</v>
      </c>
      <c r="B198" s="12" t="s">
        <v>12</v>
      </c>
      <c r="C198" s="27" t="s">
        <v>12</v>
      </c>
      <c r="D198" s="27" t="s">
        <v>117</v>
      </c>
      <c r="E198" s="27" t="s">
        <v>95</v>
      </c>
      <c r="F198" s="34">
        <v>9.0888100000000005</v>
      </c>
      <c r="G198" s="34">
        <v>37.14396</v>
      </c>
      <c r="H198" s="3">
        <v>1640</v>
      </c>
      <c r="I198" s="26"/>
      <c r="J198" s="26"/>
      <c r="K198" s="26"/>
      <c r="L198" s="3">
        <v>2015</v>
      </c>
      <c r="M198" s="3">
        <v>1</v>
      </c>
      <c r="N198" s="67">
        <v>5.9</v>
      </c>
      <c r="O198" s="60">
        <v>1.8681757777504315</v>
      </c>
      <c r="P198" s="60">
        <v>0.23771747368052862</v>
      </c>
      <c r="Q198" s="60">
        <v>2.4858000000000002</v>
      </c>
      <c r="R198" s="66">
        <v>13.599999999999994</v>
      </c>
      <c r="S198" s="66">
        <v>20</v>
      </c>
      <c r="T198" s="66">
        <v>66.400000000000006</v>
      </c>
      <c r="U198" s="60">
        <v>9.8280814758443782</v>
      </c>
      <c r="V198" s="60">
        <v>3.3944494610591787</v>
      </c>
      <c r="W198" s="60">
        <v>1.1624143087723704</v>
      </c>
      <c r="X198" s="60">
        <v>7.5348480186473318E-2</v>
      </c>
      <c r="Y198" s="64">
        <v>0</v>
      </c>
      <c r="Z198" s="66">
        <f t="shared" si="139"/>
        <v>14.4602937258624</v>
      </c>
      <c r="AA198" s="60">
        <v>7.9662255819953751</v>
      </c>
      <c r="AB198" s="60">
        <v>2.9256701312910272</v>
      </c>
      <c r="AC198" s="60">
        <v>61.058406567330962</v>
      </c>
      <c r="AD198" s="60">
        <v>63.036799724672669</v>
      </c>
      <c r="AE198" s="66">
        <f t="shared" si="140"/>
        <v>453.34158042122448</v>
      </c>
      <c r="AF198" s="66">
        <f t="shared" si="141"/>
        <v>3931.2325903377514</v>
      </c>
      <c r="AG198" s="66">
        <f t="shared" si="142"/>
        <v>814.66787065420283</v>
      </c>
      <c r="AH198" s="10" t="s">
        <v>4</v>
      </c>
      <c r="AI198" s="10"/>
      <c r="AJ198" s="10" t="s">
        <v>316</v>
      </c>
      <c r="AK198" s="10" t="s">
        <v>332</v>
      </c>
      <c r="AL198" s="10">
        <v>160</v>
      </c>
      <c r="AM198" s="79"/>
      <c r="AN198" s="79"/>
      <c r="AO198" s="79"/>
      <c r="AP198" s="79"/>
      <c r="AQ198" s="79"/>
      <c r="AR198" s="31">
        <v>88</v>
      </c>
      <c r="AS198" s="31">
        <v>88</v>
      </c>
      <c r="AT198" s="29">
        <v>25.74</v>
      </c>
      <c r="AU198" s="29">
        <v>28.18</v>
      </c>
      <c r="AV198" s="29">
        <v>1.7</v>
      </c>
      <c r="AW198" s="29">
        <v>1.34</v>
      </c>
      <c r="AX198" s="29">
        <v>23.2</v>
      </c>
      <c r="AY198" s="30">
        <v>0.78</v>
      </c>
      <c r="AZ198" s="30">
        <v>0.78823529411764715</v>
      </c>
      <c r="BA198" s="30">
        <v>0.87771428571428567</v>
      </c>
      <c r="BB198" s="30">
        <v>17.808100033613446</v>
      </c>
      <c r="BC198" s="31">
        <v>9893.388907563025</v>
      </c>
      <c r="BD198" s="108">
        <f t="shared" si="143"/>
        <v>9.8933889075630255</v>
      </c>
      <c r="BN198" s="121"/>
      <c r="BO198" s="121"/>
      <c r="BP198" s="4"/>
    </row>
    <row r="199" spans="1:68" s="12" customFormat="1" ht="15.75">
      <c r="A199" s="12" t="s">
        <v>213</v>
      </c>
      <c r="B199" s="12" t="s">
        <v>12</v>
      </c>
      <c r="C199" s="27" t="s">
        <v>12</v>
      </c>
      <c r="D199" s="27" t="s">
        <v>117</v>
      </c>
      <c r="E199" s="27" t="s">
        <v>95</v>
      </c>
      <c r="F199" s="34">
        <v>9.0888100000000005</v>
      </c>
      <c r="G199" s="34">
        <v>37.14396</v>
      </c>
      <c r="H199" s="3">
        <v>1640</v>
      </c>
      <c r="I199" s="26"/>
      <c r="J199" s="26"/>
      <c r="K199" s="26"/>
      <c r="L199" s="3">
        <v>2015</v>
      </c>
      <c r="M199" s="3">
        <v>1</v>
      </c>
      <c r="N199" s="67">
        <v>5.9</v>
      </c>
      <c r="O199" s="60">
        <v>1.8681757777504315</v>
      </c>
      <c r="P199" s="60">
        <v>0.23771747368052862</v>
      </c>
      <c r="Q199" s="60">
        <v>2.4858000000000002</v>
      </c>
      <c r="R199" s="66">
        <v>13.599999999999994</v>
      </c>
      <c r="S199" s="66">
        <v>20</v>
      </c>
      <c r="T199" s="66">
        <v>66.400000000000006</v>
      </c>
      <c r="U199" s="60">
        <v>9.8280814758443782</v>
      </c>
      <c r="V199" s="60">
        <v>3.3944494610591787</v>
      </c>
      <c r="W199" s="60">
        <v>1.1624143087723704</v>
      </c>
      <c r="X199" s="60">
        <v>7.5348480186473318E-2</v>
      </c>
      <c r="Y199" s="64">
        <v>0</v>
      </c>
      <c r="Z199" s="66">
        <f t="shared" si="139"/>
        <v>14.4602937258624</v>
      </c>
      <c r="AA199" s="60">
        <v>7.9662255819953751</v>
      </c>
      <c r="AB199" s="60">
        <v>2.9256701312910272</v>
      </c>
      <c r="AC199" s="60">
        <v>61.058406567330962</v>
      </c>
      <c r="AD199" s="60">
        <v>63.036799724672669</v>
      </c>
      <c r="AE199" s="66">
        <f t="shared" si="140"/>
        <v>453.34158042122448</v>
      </c>
      <c r="AF199" s="66">
        <f t="shared" si="141"/>
        <v>3931.2325903377514</v>
      </c>
      <c r="AG199" s="66">
        <f t="shared" si="142"/>
        <v>814.66787065420283</v>
      </c>
      <c r="AH199" s="10" t="s">
        <v>5</v>
      </c>
      <c r="AI199" s="10"/>
      <c r="AJ199" s="10" t="s">
        <v>316</v>
      </c>
      <c r="AK199" s="10" t="s">
        <v>332</v>
      </c>
      <c r="AL199" s="10">
        <v>160</v>
      </c>
      <c r="AM199" s="79"/>
      <c r="AN199" s="79"/>
      <c r="AO199" s="79"/>
      <c r="AP199" s="79"/>
      <c r="AQ199" s="79"/>
      <c r="AR199" s="31">
        <v>96</v>
      </c>
      <c r="AS199" s="31">
        <v>85</v>
      </c>
      <c r="AT199" s="29">
        <v>22.04</v>
      </c>
      <c r="AU199" s="29">
        <v>23.08</v>
      </c>
      <c r="AV199" s="29">
        <v>1.34</v>
      </c>
      <c r="AW199" s="29">
        <v>1.1599999999999999</v>
      </c>
      <c r="AX199" s="29">
        <v>23.9</v>
      </c>
      <c r="AY199" s="30">
        <v>1.1599999999999999</v>
      </c>
      <c r="AZ199" s="30">
        <v>0.86567164179104461</v>
      </c>
      <c r="BA199" s="30">
        <v>0.86971428571428566</v>
      </c>
      <c r="BB199" s="30">
        <v>16.593629339019184</v>
      </c>
      <c r="BC199" s="31">
        <v>9218.6829661217689</v>
      </c>
      <c r="BD199" s="108">
        <f t="shared" si="143"/>
        <v>9.2186829661217686</v>
      </c>
      <c r="BN199" s="68">
        <v>1.1760368663594472</v>
      </c>
      <c r="BO199" s="68">
        <v>0.28880184331797237</v>
      </c>
      <c r="BP199" s="4"/>
    </row>
    <row r="200" spans="1:68" s="12" customFormat="1" ht="15.75">
      <c r="A200" s="12" t="s">
        <v>213</v>
      </c>
      <c r="B200" s="12" t="s">
        <v>12</v>
      </c>
      <c r="C200" s="27" t="s">
        <v>12</v>
      </c>
      <c r="D200" s="27" t="s">
        <v>117</v>
      </c>
      <c r="E200" s="27" t="s">
        <v>95</v>
      </c>
      <c r="F200" s="34">
        <v>9.0888100000000005</v>
      </c>
      <c r="G200" s="34">
        <v>37.14396</v>
      </c>
      <c r="H200" s="3">
        <v>1640</v>
      </c>
      <c r="I200" s="26"/>
      <c r="J200" s="26"/>
      <c r="K200" s="26"/>
      <c r="L200" s="3">
        <v>2015</v>
      </c>
      <c r="M200" s="3">
        <v>1</v>
      </c>
      <c r="N200" s="67">
        <v>5.9</v>
      </c>
      <c r="O200" s="60">
        <v>1.8681757777504315</v>
      </c>
      <c r="P200" s="60">
        <v>0.23771747368052862</v>
      </c>
      <c r="Q200" s="60">
        <v>2.4858000000000002</v>
      </c>
      <c r="R200" s="66">
        <v>13.599999999999994</v>
      </c>
      <c r="S200" s="66">
        <v>20</v>
      </c>
      <c r="T200" s="66">
        <v>66.400000000000006</v>
      </c>
      <c r="U200" s="60">
        <v>9.8280814758443782</v>
      </c>
      <c r="V200" s="60">
        <v>3.3944494610591787</v>
      </c>
      <c r="W200" s="60">
        <v>1.1624143087723704</v>
      </c>
      <c r="X200" s="60">
        <v>7.5348480186473318E-2</v>
      </c>
      <c r="Y200" s="64">
        <v>0</v>
      </c>
      <c r="Z200" s="66">
        <f t="shared" si="139"/>
        <v>14.4602937258624</v>
      </c>
      <c r="AA200" s="60">
        <v>7.9662255819953751</v>
      </c>
      <c r="AB200" s="60">
        <v>2.9256701312910272</v>
      </c>
      <c r="AC200" s="60">
        <v>61.058406567330962</v>
      </c>
      <c r="AD200" s="60">
        <v>63.036799724672669</v>
      </c>
      <c r="AE200" s="66">
        <f t="shared" si="140"/>
        <v>453.34158042122448</v>
      </c>
      <c r="AF200" s="66">
        <f t="shared" si="141"/>
        <v>3931.2325903377514</v>
      </c>
      <c r="AG200" s="66">
        <f t="shared" si="142"/>
        <v>814.66787065420283</v>
      </c>
      <c r="AH200" s="10" t="s">
        <v>6</v>
      </c>
      <c r="AI200" s="10"/>
      <c r="AJ200" s="10" t="s">
        <v>316</v>
      </c>
      <c r="AK200" s="10" t="s">
        <v>332</v>
      </c>
      <c r="AL200" s="10">
        <v>160</v>
      </c>
      <c r="AM200" s="79"/>
      <c r="AN200" s="79"/>
      <c r="AO200" s="79"/>
      <c r="AP200" s="79"/>
      <c r="AQ200" s="79"/>
      <c r="AR200" s="31">
        <v>81</v>
      </c>
      <c r="AS200" s="31">
        <v>81</v>
      </c>
      <c r="AT200" s="29">
        <v>21.71</v>
      </c>
      <c r="AU200" s="29">
        <v>24.41</v>
      </c>
      <c r="AV200" s="29">
        <v>1.48</v>
      </c>
      <c r="AW200" s="29">
        <v>1.18</v>
      </c>
      <c r="AX200" s="29">
        <v>21.2</v>
      </c>
      <c r="AY200" s="30">
        <v>0.9</v>
      </c>
      <c r="AZ200" s="30">
        <v>0.79729729729729726</v>
      </c>
      <c r="BA200" s="30">
        <v>0.90057142857142858</v>
      </c>
      <c r="BB200" s="30">
        <v>15.588282934362935</v>
      </c>
      <c r="BC200" s="31">
        <v>8660.1571857571871</v>
      </c>
      <c r="BD200" s="108">
        <f t="shared" si="143"/>
        <v>8.6601571857571873</v>
      </c>
      <c r="BN200" s="68">
        <v>1.2740705433746429</v>
      </c>
      <c r="BO200" s="68">
        <v>0.25152526215443283</v>
      </c>
      <c r="BP200" s="4"/>
    </row>
    <row r="201" spans="1:68" s="12" customFormat="1" ht="15.75">
      <c r="A201" s="12" t="s">
        <v>213</v>
      </c>
      <c r="B201" s="12" t="s">
        <v>12</v>
      </c>
      <c r="C201" s="27" t="s">
        <v>12</v>
      </c>
      <c r="D201" s="27" t="s">
        <v>117</v>
      </c>
      <c r="E201" s="27" t="s">
        <v>96</v>
      </c>
      <c r="F201" s="34">
        <v>9.0876800000000006</v>
      </c>
      <c r="G201" s="34">
        <v>37.134430000000002</v>
      </c>
      <c r="H201" s="3">
        <v>1672</v>
      </c>
      <c r="I201" s="26">
        <v>34</v>
      </c>
      <c r="J201" s="26"/>
      <c r="K201" s="26"/>
      <c r="L201" s="3">
        <v>2015</v>
      </c>
      <c r="M201" s="3">
        <v>1</v>
      </c>
      <c r="N201" s="67">
        <v>4.9000000000000004</v>
      </c>
      <c r="O201" s="60">
        <v>2.0577457419264147</v>
      </c>
      <c r="P201" s="60">
        <v>0.18396351643312103</v>
      </c>
      <c r="Q201" s="60">
        <v>2.8953600000000002</v>
      </c>
      <c r="R201" s="66">
        <v>7.5999999999999943</v>
      </c>
      <c r="S201" s="66">
        <v>18</v>
      </c>
      <c r="T201" s="66">
        <v>74.400000000000006</v>
      </c>
      <c r="U201" s="60">
        <v>5.8986462686151153</v>
      </c>
      <c r="V201" s="60">
        <v>2.5764841612362206</v>
      </c>
      <c r="W201" s="60">
        <v>0.61720104475593174</v>
      </c>
      <c r="X201" s="60">
        <v>8.5333067754471928E-2</v>
      </c>
      <c r="Y201" s="64">
        <v>1.3360000000000001</v>
      </c>
      <c r="Z201" s="66">
        <f t="shared" si="107"/>
        <v>10.513664542361742</v>
      </c>
      <c r="AA201" s="60">
        <v>7.9662255819953751</v>
      </c>
      <c r="AB201" s="60">
        <v>2.9256701312910272</v>
      </c>
      <c r="AC201" s="60">
        <v>103.61546513545623</v>
      </c>
      <c r="AD201" s="60">
        <v>50.438549875242309</v>
      </c>
      <c r="AE201" s="66">
        <f t="shared" si="108"/>
        <v>240.70840745481337</v>
      </c>
      <c r="AF201" s="66">
        <f t="shared" si="109"/>
        <v>2359.458507446046</v>
      </c>
      <c r="AG201" s="66">
        <f t="shared" si="110"/>
        <v>618.3561986966929</v>
      </c>
      <c r="AH201" s="10" t="s">
        <v>1</v>
      </c>
      <c r="AI201" s="10"/>
      <c r="AJ201" s="10" t="s">
        <v>316</v>
      </c>
      <c r="AK201" s="10" t="s">
        <v>332</v>
      </c>
      <c r="AL201" s="10">
        <v>160</v>
      </c>
      <c r="AM201" s="79"/>
      <c r="AN201" s="79"/>
      <c r="AO201" s="79"/>
      <c r="AP201" s="79"/>
      <c r="AQ201" s="79"/>
      <c r="AR201" s="31">
        <v>91</v>
      </c>
      <c r="AS201" s="31">
        <v>80</v>
      </c>
      <c r="AT201" s="29">
        <v>11.06</v>
      </c>
      <c r="AU201" s="29">
        <v>16.72</v>
      </c>
      <c r="AV201" s="29">
        <v>1.32</v>
      </c>
      <c r="AW201" s="29">
        <v>1</v>
      </c>
      <c r="AX201" s="29">
        <v>22.4</v>
      </c>
      <c r="AY201" s="30">
        <v>1.06</v>
      </c>
      <c r="AZ201" s="30">
        <v>0.75757575757575757</v>
      </c>
      <c r="BA201" s="30">
        <v>0.88685714285714279</v>
      </c>
      <c r="BB201" s="30">
        <v>7.4307878787878785</v>
      </c>
      <c r="BC201" s="31">
        <v>4128.2154882154882</v>
      </c>
      <c r="BD201" s="108">
        <f t="shared" si="143"/>
        <v>4.1282154882154884</v>
      </c>
      <c r="BN201" s="68">
        <v>1.1549399970184853</v>
      </c>
      <c r="BO201" s="68">
        <v>0.17964911299940373</v>
      </c>
      <c r="BP201" s="4"/>
    </row>
    <row r="202" spans="1:68" s="12" customFormat="1" ht="15.75">
      <c r="A202" s="12" t="s">
        <v>213</v>
      </c>
      <c r="B202" s="12" t="s">
        <v>12</v>
      </c>
      <c r="C202" s="27" t="s">
        <v>12</v>
      </c>
      <c r="D202" s="27" t="s">
        <v>117</v>
      </c>
      <c r="E202" s="27" t="s">
        <v>96</v>
      </c>
      <c r="F202" s="34">
        <v>9.0876800000000006</v>
      </c>
      <c r="G202" s="34">
        <v>37.134430000000002</v>
      </c>
      <c r="H202" s="3">
        <v>1672</v>
      </c>
      <c r="I202" s="26"/>
      <c r="J202" s="26"/>
      <c r="K202" s="26"/>
      <c r="L202" s="3">
        <v>2015</v>
      </c>
      <c r="M202" s="3">
        <v>1</v>
      </c>
      <c r="N202" s="67">
        <v>4.9000000000000004</v>
      </c>
      <c r="O202" s="60">
        <v>2.0577457419264147</v>
      </c>
      <c r="P202" s="60">
        <v>0.18396351643312103</v>
      </c>
      <c r="Q202" s="60">
        <v>2.8953600000000002</v>
      </c>
      <c r="R202" s="66">
        <v>7.5999999999999943</v>
      </c>
      <c r="S202" s="66">
        <v>18</v>
      </c>
      <c r="T202" s="66">
        <v>74.400000000000006</v>
      </c>
      <c r="U202" s="60">
        <v>5.8986462686151153</v>
      </c>
      <c r="V202" s="60">
        <v>2.5764841612362206</v>
      </c>
      <c r="W202" s="60">
        <v>0.61720104475593174</v>
      </c>
      <c r="X202" s="60">
        <v>8.5333067754471928E-2</v>
      </c>
      <c r="Y202" s="64">
        <v>1.3360000000000001</v>
      </c>
      <c r="Z202" s="66">
        <f t="shared" ref="Z202:Z206" si="144">(U202+V202+W202+X202+Y202)</f>
        <v>10.513664542361742</v>
      </c>
      <c r="AA202" s="60">
        <v>7.9662255819953751</v>
      </c>
      <c r="AB202" s="60">
        <v>2.9256701312910272</v>
      </c>
      <c r="AC202" s="60">
        <v>103.61546513545623</v>
      </c>
      <c r="AD202" s="60">
        <v>50.438549875242309</v>
      </c>
      <c r="AE202" s="66">
        <f t="shared" ref="AE202:AE206" si="145">W202*390</f>
        <v>240.70840745481337</v>
      </c>
      <c r="AF202" s="66">
        <f t="shared" ref="AF202:AF206" si="146">U202*400</f>
        <v>2359.458507446046</v>
      </c>
      <c r="AG202" s="66">
        <f t="shared" ref="AG202:AG206" si="147">V202*240</f>
        <v>618.3561986966929</v>
      </c>
      <c r="AH202" s="10" t="s">
        <v>2</v>
      </c>
      <c r="AI202" s="10"/>
      <c r="AJ202" s="10" t="s">
        <v>316</v>
      </c>
      <c r="AK202" s="10" t="s">
        <v>332</v>
      </c>
      <c r="AL202" s="10">
        <v>160</v>
      </c>
      <c r="AM202" s="79"/>
      <c r="AN202" s="79"/>
      <c r="AO202" s="79"/>
      <c r="AP202" s="79"/>
      <c r="AQ202" s="79"/>
      <c r="AR202" s="31">
        <v>87</v>
      </c>
      <c r="AS202" s="31">
        <v>76</v>
      </c>
      <c r="AT202" s="29">
        <v>13.08</v>
      </c>
      <c r="AU202" s="29">
        <v>18.84</v>
      </c>
      <c r="AV202" s="29">
        <v>1.1000000000000001</v>
      </c>
      <c r="AW202" s="29">
        <v>0.84</v>
      </c>
      <c r="AX202" s="29">
        <v>21.9</v>
      </c>
      <c r="AY202" s="30">
        <v>0.57999999999999996</v>
      </c>
      <c r="AZ202" s="30">
        <v>0.76363636363636356</v>
      </c>
      <c r="BA202" s="30">
        <v>0.89257142857142846</v>
      </c>
      <c r="BB202" s="30">
        <v>8.915327999999997</v>
      </c>
      <c r="BC202" s="31">
        <v>4952.9599999999982</v>
      </c>
      <c r="BD202" s="108">
        <f t="shared" si="143"/>
        <v>4.9529599999999983</v>
      </c>
      <c r="BN202" s="68">
        <v>1.0385901566289706</v>
      </c>
      <c r="BO202" s="68">
        <v>0.18339326089973992</v>
      </c>
      <c r="BP202" s="4"/>
    </row>
    <row r="203" spans="1:68" s="12" customFormat="1" ht="15.75">
      <c r="A203" s="12" t="s">
        <v>213</v>
      </c>
      <c r="B203" s="12" t="s">
        <v>12</v>
      </c>
      <c r="C203" s="27" t="s">
        <v>12</v>
      </c>
      <c r="D203" s="27" t="s">
        <v>117</v>
      </c>
      <c r="E203" s="27" t="s">
        <v>96</v>
      </c>
      <c r="F203" s="34">
        <v>9.0876800000000006</v>
      </c>
      <c r="G203" s="34">
        <v>37.134430000000002</v>
      </c>
      <c r="H203" s="3">
        <v>1672</v>
      </c>
      <c r="I203" s="26"/>
      <c r="J203" s="26"/>
      <c r="K203" s="26"/>
      <c r="L203" s="3">
        <v>2015</v>
      </c>
      <c r="M203" s="3">
        <v>1</v>
      </c>
      <c r="N203" s="67">
        <v>4.9000000000000004</v>
      </c>
      <c r="O203" s="60">
        <v>2.0577457419264147</v>
      </c>
      <c r="P203" s="60">
        <v>0.18396351643312103</v>
      </c>
      <c r="Q203" s="60">
        <v>2.8953600000000002</v>
      </c>
      <c r="R203" s="66">
        <v>7.5999999999999943</v>
      </c>
      <c r="S203" s="66">
        <v>18</v>
      </c>
      <c r="T203" s="66">
        <v>74.400000000000006</v>
      </c>
      <c r="U203" s="60">
        <v>5.8986462686151153</v>
      </c>
      <c r="V203" s="60">
        <v>2.5764841612362206</v>
      </c>
      <c r="W203" s="60">
        <v>0.61720104475593174</v>
      </c>
      <c r="X203" s="60">
        <v>8.5333067754471928E-2</v>
      </c>
      <c r="Y203" s="64">
        <v>1.3360000000000001</v>
      </c>
      <c r="Z203" s="66">
        <f t="shared" si="144"/>
        <v>10.513664542361742</v>
      </c>
      <c r="AA203" s="60">
        <v>7.9662255819953751</v>
      </c>
      <c r="AB203" s="60">
        <v>2.9256701312910272</v>
      </c>
      <c r="AC203" s="60">
        <v>103.61546513545623</v>
      </c>
      <c r="AD203" s="60">
        <v>50.438549875242309</v>
      </c>
      <c r="AE203" s="66">
        <f t="shared" si="145"/>
        <v>240.70840745481337</v>
      </c>
      <c r="AF203" s="66">
        <f t="shared" si="146"/>
        <v>2359.458507446046</v>
      </c>
      <c r="AG203" s="66">
        <f t="shared" si="147"/>
        <v>618.3561986966929</v>
      </c>
      <c r="AH203" s="10" t="s">
        <v>3</v>
      </c>
      <c r="AI203" s="10"/>
      <c r="AJ203" s="10" t="s">
        <v>316</v>
      </c>
      <c r="AK203" s="10" t="s">
        <v>332</v>
      </c>
      <c r="AL203" s="10">
        <v>160</v>
      </c>
      <c r="AM203" s="79"/>
      <c r="AN203" s="79"/>
      <c r="AO203" s="79"/>
      <c r="AP203" s="79"/>
      <c r="AQ203" s="79"/>
      <c r="AR203" s="31">
        <v>83</v>
      </c>
      <c r="AS203" s="31">
        <v>84</v>
      </c>
      <c r="AT203" s="29">
        <v>23</v>
      </c>
      <c r="AU203" s="29">
        <v>21.1</v>
      </c>
      <c r="AV203" s="29">
        <v>1.48</v>
      </c>
      <c r="AW203" s="29">
        <v>1.1399999999999999</v>
      </c>
      <c r="AX203" s="29">
        <v>24.9</v>
      </c>
      <c r="AY203" s="30">
        <v>0.88</v>
      </c>
      <c r="AZ203" s="30">
        <v>0.77027027027027017</v>
      </c>
      <c r="BA203" s="30">
        <v>0.85828571428571421</v>
      </c>
      <c r="BB203" s="30">
        <v>15.205575289575286</v>
      </c>
      <c r="BC203" s="31">
        <v>8447.5418275418269</v>
      </c>
      <c r="BD203" s="108">
        <f t="shared" si="143"/>
        <v>8.4475418275418264</v>
      </c>
      <c r="BN203" s="68">
        <v>1.3184344391324627</v>
      </c>
      <c r="BO203" s="68">
        <v>0.2138044883006841</v>
      </c>
      <c r="BP203" s="4"/>
    </row>
    <row r="204" spans="1:68" s="12" customFormat="1" ht="15.75">
      <c r="A204" s="12" t="s">
        <v>213</v>
      </c>
      <c r="B204" s="12" t="s">
        <v>12</v>
      </c>
      <c r="C204" s="27" t="s">
        <v>12</v>
      </c>
      <c r="D204" s="27" t="s">
        <v>117</v>
      </c>
      <c r="E204" s="27" t="s">
        <v>96</v>
      </c>
      <c r="F204" s="34">
        <v>9.0876800000000006</v>
      </c>
      <c r="G204" s="34">
        <v>37.134430000000002</v>
      </c>
      <c r="H204" s="3">
        <v>1672</v>
      </c>
      <c r="I204" s="26"/>
      <c r="J204" s="26"/>
      <c r="K204" s="26"/>
      <c r="L204" s="3">
        <v>2015</v>
      </c>
      <c r="M204" s="3">
        <v>1</v>
      </c>
      <c r="N204" s="67">
        <v>4.9000000000000004</v>
      </c>
      <c r="O204" s="60">
        <v>2.0577457419264147</v>
      </c>
      <c r="P204" s="60">
        <v>0.18396351643312103</v>
      </c>
      <c r="Q204" s="60">
        <v>2.8953600000000002</v>
      </c>
      <c r="R204" s="66">
        <v>7.5999999999999943</v>
      </c>
      <c r="S204" s="66">
        <v>18</v>
      </c>
      <c r="T204" s="66">
        <v>74.400000000000006</v>
      </c>
      <c r="U204" s="60">
        <v>5.8986462686151153</v>
      </c>
      <c r="V204" s="60">
        <v>2.5764841612362206</v>
      </c>
      <c r="W204" s="60">
        <v>0.61720104475593174</v>
      </c>
      <c r="X204" s="60">
        <v>8.5333067754471928E-2</v>
      </c>
      <c r="Y204" s="64">
        <v>1.3360000000000001</v>
      </c>
      <c r="Z204" s="66">
        <f t="shared" si="144"/>
        <v>10.513664542361742</v>
      </c>
      <c r="AA204" s="60">
        <v>7.9662255819953751</v>
      </c>
      <c r="AB204" s="60">
        <v>2.9256701312910272</v>
      </c>
      <c r="AC204" s="60">
        <v>103.61546513545623</v>
      </c>
      <c r="AD204" s="60">
        <v>50.438549875242309</v>
      </c>
      <c r="AE204" s="66">
        <f t="shared" si="145"/>
        <v>240.70840745481337</v>
      </c>
      <c r="AF204" s="66">
        <f t="shared" si="146"/>
        <v>2359.458507446046</v>
      </c>
      <c r="AG204" s="66">
        <f t="shared" si="147"/>
        <v>618.3561986966929</v>
      </c>
      <c r="AH204" s="10" t="s">
        <v>4</v>
      </c>
      <c r="AI204" s="10"/>
      <c r="AJ204" s="10" t="s">
        <v>316</v>
      </c>
      <c r="AK204" s="10" t="s">
        <v>332</v>
      </c>
      <c r="AL204" s="10">
        <v>160</v>
      </c>
      <c r="AM204" s="79"/>
      <c r="AN204" s="79"/>
      <c r="AO204" s="79"/>
      <c r="AP204" s="79"/>
      <c r="AQ204" s="79"/>
      <c r="AR204" s="31">
        <v>80</v>
      </c>
      <c r="AS204" s="31">
        <v>70</v>
      </c>
      <c r="AT204" s="29">
        <v>18.98</v>
      </c>
      <c r="AU204" s="29">
        <v>18.3</v>
      </c>
      <c r="AV204" s="29">
        <v>1.32</v>
      </c>
      <c r="AW204" s="29">
        <v>1.06</v>
      </c>
      <c r="AX204" s="29">
        <v>21.9</v>
      </c>
      <c r="AY204" s="30">
        <v>0.88</v>
      </c>
      <c r="AZ204" s="30">
        <v>0.80303030303030298</v>
      </c>
      <c r="BA204" s="30">
        <v>0.89257142857142846</v>
      </c>
      <c r="BB204" s="30">
        <v>13.60414095238095</v>
      </c>
      <c r="BC204" s="31">
        <v>7557.8560846560831</v>
      </c>
      <c r="BD204" s="108">
        <f t="shared" si="143"/>
        <v>7.5578560846560832</v>
      </c>
      <c r="BN204" s="68">
        <v>1.3280783543941439</v>
      </c>
      <c r="BO204" s="68">
        <v>0.21979942572047839</v>
      </c>
      <c r="BP204" s="4"/>
    </row>
    <row r="205" spans="1:68" s="12" customFormat="1" ht="15.75">
      <c r="A205" s="12" t="s">
        <v>213</v>
      </c>
      <c r="B205" s="12" t="s">
        <v>12</v>
      </c>
      <c r="C205" s="27" t="s">
        <v>12</v>
      </c>
      <c r="D205" s="27" t="s">
        <v>117</v>
      </c>
      <c r="E205" s="27" t="s">
        <v>96</v>
      </c>
      <c r="F205" s="34">
        <v>9.0876800000000006</v>
      </c>
      <c r="G205" s="34">
        <v>37.134430000000002</v>
      </c>
      <c r="H205" s="3">
        <v>1672</v>
      </c>
      <c r="I205" s="26"/>
      <c r="J205" s="26"/>
      <c r="K205" s="26"/>
      <c r="L205" s="3">
        <v>2015</v>
      </c>
      <c r="M205" s="3">
        <v>1</v>
      </c>
      <c r="N205" s="67">
        <v>4.9000000000000004</v>
      </c>
      <c r="O205" s="60">
        <v>2.0577457419264147</v>
      </c>
      <c r="P205" s="60">
        <v>0.18396351643312103</v>
      </c>
      <c r="Q205" s="60">
        <v>2.8953600000000002</v>
      </c>
      <c r="R205" s="66">
        <v>7.5999999999999943</v>
      </c>
      <c r="S205" s="66">
        <v>18</v>
      </c>
      <c r="T205" s="66">
        <v>74.400000000000006</v>
      </c>
      <c r="U205" s="60">
        <v>5.8986462686151153</v>
      </c>
      <c r="V205" s="60">
        <v>2.5764841612362206</v>
      </c>
      <c r="W205" s="60">
        <v>0.61720104475593174</v>
      </c>
      <c r="X205" s="60">
        <v>8.5333067754471928E-2</v>
      </c>
      <c r="Y205" s="64">
        <v>1.3360000000000001</v>
      </c>
      <c r="Z205" s="66">
        <f t="shared" si="144"/>
        <v>10.513664542361742</v>
      </c>
      <c r="AA205" s="60">
        <v>7.9662255819953751</v>
      </c>
      <c r="AB205" s="60">
        <v>2.9256701312910272</v>
      </c>
      <c r="AC205" s="60">
        <v>103.61546513545623</v>
      </c>
      <c r="AD205" s="60">
        <v>50.438549875242309</v>
      </c>
      <c r="AE205" s="66">
        <f t="shared" si="145"/>
        <v>240.70840745481337</v>
      </c>
      <c r="AF205" s="66">
        <f t="shared" si="146"/>
        <v>2359.458507446046</v>
      </c>
      <c r="AG205" s="66">
        <f t="shared" si="147"/>
        <v>618.3561986966929</v>
      </c>
      <c r="AH205" s="10" t="s">
        <v>5</v>
      </c>
      <c r="AI205" s="10"/>
      <c r="AJ205" s="10" t="s">
        <v>316</v>
      </c>
      <c r="AK205" s="10" t="s">
        <v>332</v>
      </c>
      <c r="AL205" s="10">
        <v>160</v>
      </c>
      <c r="AM205" s="79"/>
      <c r="AN205" s="79"/>
      <c r="AO205" s="79"/>
      <c r="AP205" s="79"/>
      <c r="AQ205" s="79"/>
      <c r="AR205" s="31">
        <v>93</v>
      </c>
      <c r="AS205" s="31">
        <v>89</v>
      </c>
      <c r="AT205" s="29">
        <v>21.16</v>
      </c>
      <c r="AU205" s="29">
        <v>20.350000000000001</v>
      </c>
      <c r="AV205" s="29">
        <v>1.26</v>
      </c>
      <c r="AW205" s="29">
        <v>1.04</v>
      </c>
      <c r="AX205" s="29">
        <v>22.7</v>
      </c>
      <c r="AY205" s="30">
        <v>0.82</v>
      </c>
      <c r="AZ205" s="30">
        <v>0.82539682539682546</v>
      </c>
      <c r="BA205" s="30">
        <v>0.88342857142857134</v>
      </c>
      <c r="BB205" s="30">
        <v>15.429430566893423</v>
      </c>
      <c r="BC205" s="31">
        <v>8571.9058704963463</v>
      </c>
      <c r="BD205" s="108">
        <f t="shared" si="143"/>
        <v>8.5719058704963462</v>
      </c>
      <c r="BN205" s="68">
        <v>1.239012059690185</v>
      </c>
      <c r="BO205" s="68">
        <v>0.21097073039253178</v>
      </c>
      <c r="BP205" s="4"/>
    </row>
    <row r="206" spans="1:68" s="12" customFormat="1" ht="15.75">
      <c r="A206" s="12" t="s">
        <v>213</v>
      </c>
      <c r="B206" s="12" t="s">
        <v>12</v>
      </c>
      <c r="C206" s="27" t="s">
        <v>12</v>
      </c>
      <c r="D206" s="27" t="s">
        <v>117</v>
      </c>
      <c r="E206" s="27" t="s">
        <v>96</v>
      </c>
      <c r="F206" s="34">
        <v>9.0876800000000006</v>
      </c>
      <c r="G206" s="34">
        <v>37.134430000000002</v>
      </c>
      <c r="H206" s="3">
        <v>1672</v>
      </c>
      <c r="I206" s="26"/>
      <c r="J206" s="26"/>
      <c r="K206" s="26"/>
      <c r="L206" s="3">
        <v>2015</v>
      </c>
      <c r="M206" s="3">
        <v>1</v>
      </c>
      <c r="N206" s="67">
        <v>4.9000000000000004</v>
      </c>
      <c r="O206" s="60">
        <v>2.0577457419264147</v>
      </c>
      <c r="P206" s="60">
        <v>0.18396351643312103</v>
      </c>
      <c r="Q206" s="60">
        <v>2.8953600000000002</v>
      </c>
      <c r="R206" s="66">
        <v>7.5999999999999943</v>
      </c>
      <c r="S206" s="66">
        <v>18</v>
      </c>
      <c r="T206" s="66">
        <v>74.400000000000006</v>
      </c>
      <c r="U206" s="60">
        <v>5.8986462686151153</v>
      </c>
      <c r="V206" s="60">
        <v>2.5764841612362206</v>
      </c>
      <c r="W206" s="60">
        <v>0.61720104475593174</v>
      </c>
      <c r="X206" s="60">
        <v>8.5333067754471928E-2</v>
      </c>
      <c r="Y206" s="64">
        <v>1.3360000000000001</v>
      </c>
      <c r="Z206" s="66">
        <f t="shared" si="144"/>
        <v>10.513664542361742</v>
      </c>
      <c r="AA206" s="60">
        <v>7.9662255819953751</v>
      </c>
      <c r="AB206" s="60">
        <v>2.9256701312910272</v>
      </c>
      <c r="AC206" s="60">
        <v>103.61546513545623</v>
      </c>
      <c r="AD206" s="60">
        <v>50.438549875242309</v>
      </c>
      <c r="AE206" s="66">
        <f t="shared" si="145"/>
        <v>240.70840745481337</v>
      </c>
      <c r="AF206" s="66">
        <f t="shared" si="146"/>
        <v>2359.458507446046</v>
      </c>
      <c r="AG206" s="66">
        <f t="shared" si="147"/>
        <v>618.3561986966929</v>
      </c>
      <c r="AH206" s="10" t="s">
        <v>6</v>
      </c>
      <c r="AI206" s="10"/>
      <c r="AJ206" s="10" t="s">
        <v>316</v>
      </c>
      <c r="AK206" s="10" t="s">
        <v>332</v>
      </c>
      <c r="AL206" s="10">
        <v>160</v>
      </c>
      <c r="AM206" s="79"/>
      <c r="AN206" s="79"/>
      <c r="AO206" s="79"/>
      <c r="AP206" s="79"/>
      <c r="AQ206" s="79"/>
      <c r="AR206" s="31">
        <v>67</v>
      </c>
      <c r="AS206" s="31">
        <v>73</v>
      </c>
      <c r="AT206" s="29">
        <v>19.440000000000001</v>
      </c>
      <c r="AU206" s="29">
        <v>18.52</v>
      </c>
      <c r="AV206" s="29">
        <v>1.76</v>
      </c>
      <c r="AW206" s="29">
        <v>1.3</v>
      </c>
      <c r="AX206" s="29">
        <v>24.4</v>
      </c>
      <c r="AY206" s="30">
        <v>0.8</v>
      </c>
      <c r="AZ206" s="30">
        <v>0.73863636363636365</v>
      </c>
      <c r="BA206" s="30">
        <v>0.86399999999999999</v>
      </c>
      <c r="BB206" s="30">
        <v>12.406254545454546</v>
      </c>
      <c r="BC206" s="31">
        <v>6892.363636363636</v>
      </c>
      <c r="BD206" s="108">
        <f t="shared" si="143"/>
        <v>6.892363636363636</v>
      </c>
      <c r="BN206" s="68">
        <v>1.3080288461538463</v>
      </c>
      <c r="BO206" s="68">
        <v>0.20616135084427772</v>
      </c>
      <c r="BP206" s="4"/>
    </row>
    <row r="207" spans="1:68" s="12" customFormat="1" ht="15.75">
      <c r="A207" s="12" t="s">
        <v>213</v>
      </c>
      <c r="B207" s="12" t="s">
        <v>12</v>
      </c>
      <c r="C207" s="27" t="s">
        <v>12</v>
      </c>
      <c r="D207" s="27" t="s">
        <v>116</v>
      </c>
      <c r="E207" s="27" t="s">
        <v>97</v>
      </c>
      <c r="F207" s="34">
        <v>9.0796899999999994</v>
      </c>
      <c r="G207" s="34">
        <v>37.08896</v>
      </c>
      <c r="H207" s="3">
        <v>1656</v>
      </c>
      <c r="I207" s="26">
        <v>35</v>
      </c>
      <c r="J207" s="26"/>
      <c r="K207" s="26"/>
      <c r="L207" s="3">
        <v>2015</v>
      </c>
      <c r="M207" s="3">
        <v>1</v>
      </c>
      <c r="N207" s="67">
        <v>5</v>
      </c>
      <c r="O207" s="60">
        <v>2.330895209322644</v>
      </c>
      <c r="P207" s="60">
        <v>0.23883468853846151</v>
      </c>
      <c r="Q207" s="60">
        <v>1.2571200000000002</v>
      </c>
      <c r="R207" s="66">
        <v>5.5999999999999943</v>
      </c>
      <c r="S207" s="66">
        <v>20</v>
      </c>
      <c r="T207" s="66">
        <v>74.400000000000006</v>
      </c>
      <c r="U207" s="60">
        <v>6.3770122938430251</v>
      </c>
      <c r="V207" s="60">
        <v>3.0332699780204693</v>
      </c>
      <c r="W207" s="60">
        <v>1.1530140800824318</v>
      </c>
      <c r="X207" s="60">
        <v>7.5348480186473318E-2</v>
      </c>
      <c r="Y207" s="64">
        <v>0.66800000000000004</v>
      </c>
      <c r="Z207" s="66">
        <f t="shared" si="107"/>
        <v>11.306644832132399</v>
      </c>
      <c r="AA207" s="60">
        <v>7.9662255819953751</v>
      </c>
      <c r="AB207" s="60">
        <v>4.3873085339168476</v>
      </c>
      <c r="AC207" s="60">
        <v>69.863315236598268</v>
      </c>
      <c r="AD207" s="60">
        <v>119.7289240471093</v>
      </c>
      <c r="AE207" s="66">
        <f t="shared" si="108"/>
        <v>449.67549123214837</v>
      </c>
      <c r="AF207" s="66">
        <f t="shared" si="109"/>
        <v>2550.8049175372103</v>
      </c>
      <c r="AG207" s="66">
        <f t="shared" si="110"/>
        <v>727.9847947249126</v>
      </c>
      <c r="AH207" s="10" t="s">
        <v>1</v>
      </c>
      <c r="AI207" s="10"/>
      <c r="AJ207" s="10" t="s">
        <v>316</v>
      </c>
      <c r="AK207" s="10" t="s">
        <v>332</v>
      </c>
      <c r="AL207" s="10">
        <v>160</v>
      </c>
      <c r="AM207" s="79"/>
      <c r="AN207" s="79"/>
      <c r="AO207" s="79"/>
      <c r="AP207" s="79"/>
      <c r="AQ207" s="79"/>
      <c r="AR207" s="31">
        <v>79</v>
      </c>
      <c r="AS207" s="31">
        <v>73</v>
      </c>
      <c r="AT207" s="29">
        <v>18.62</v>
      </c>
      <c r="AU207" s="29">
        <v>24.96</v>
      </c>
      <c r="AV207" s="29">
        <v>1.42</v>
      </c>
      <c r="AW207" s="29">
        <v>1.1000000000000001</v>
      </c>
      <c r="AX207" s="29">
        <v>24.1</v>
      </c>
      <c r="AY207" s="30">
        <v>0.56000000000000005</v>
      </c>
      <c r="AZ207" s="30">
        <v>0.77464788732394374</v>
      </c>
      <c r="BA207" s="30">
        <v>0.86742857142857155</v>
      </c>
      <c r="BB207" s="30">
        <v>12.511740845070426</v>
      </c>
      <c r="BC207" s="31">
        <v>6950.9671361502369</v>
      </c>
      <c r="BD207" s="108">
        <f t="shared" si="143"/>
        <v>6.9509671361502372</v>
      </c>
      <c r="BN207" s="68">
        <v>1.2574074074074075</v>
      </c>
      <c r="BO207" s="68">
        <v>0.19377314814814817</v>
      </c>
      <c r="BP207" s="4"/>
    </row>
    <row r="208" spans="1:68" s="12" customFormat="1" ht="15.75">
      <c r="A208" s="12" t="s">
        <v>213</v>
      </c>
      <c r="B208" s="12" t="s">
        <v>12</v>
      </c>
      <c r="C208" s="27" t="s">
        <v>12</v>
      </c>
      <c r="D208" s="27" t="s">
        <v>116</v>
      </c>
      <c r="E208" s="27" t="s">
        <v>97</v>
      </c>
      <c r="F208" s="34">
        <v>9.0796899999999994</v>
      </c>
      <c r="G208" s="34">
        <v>37.08896</v>
      </c>
      <c r="H208" s="3">
        <v>1656</v>
      </c>
      <c r="I208" s="26"/>
      <c r="J208" s="26"/>
      <c r="K208" s="26"/>
      <c r="L208" s="3">
        <v>2015</v>
      </c>
      <c r="M208" s="3">
        <v>1</v>
      </c>
      <c r="N208" s="67">
        <v>5</v>
      </c>
      <c r="O208" s="60">
        <v>2.330895209322644</v>
      </c>
      <c r="P208" s="60">
        <v>0.23883468853846151</v>
      </c>
      <c r="Q208" s="60">
        <v>1.2571200000000002</v>
      </c>
      <c r="R208" s="66">
        <v>5.5999999999999943</v>
      </c>
      <c r="S208" s="66">
        <v>20</v>
      </c>
      <c r="T208" s="66">
        <v>74.400000000000006</v>
      </c>
      <c r="U208" s="60">
        <v>6.3770122938430251</v>
      </c>
      <c r="V208" s="60">
        <v>3.0332699780204693</v>
      </c>
      <c r="W208" s="60">
        <v>1.1530140800824318</v>
      </c>
      <c r="X208" s="60">
        <v>7.5348480186473318E-2</v>
      </c>
      <c r="Y208" s="64">
        <v>0.66800000000000004</v>
      </c>
      <c r="Z208" s="66">
        <f t="shared" ref="Z208:Z212" si="148">(U208+V208+W208+X208+Y208)</f>
        <v>11.306644832132399</v>
      </c>
      <c r="AA208" s="60">
        <v>7.9662255819953751</v>
      </c>
      <c r="AB208" s="60">
        <v>4.3873085339168476</v>
      </c>
      <c r="AC208" s="60">
        <v>69.863315236598268</v>
      </c>
      <c r="AD208" s="60">
        <v>119.7289240471093</v>
      </c>
      <c r="AE208" s="66">
        <f t="shared" ref="AE208:AE212" si="149">W208*390</f>
        <v>449.67549123214837</v>
      </c>
      <c r="AF208" s="66">
        <f t="shared" ref="AF208:AF212" si="150">U208*400</f>
        <v>2550.8049175372103</v>
      </c>
      <c r="AG208" s="66">
        <f t="shared" ref="AG208:AG212" si="151">V208*240</f>
        <v>727.9847947249126</v>
      </c>
      <c r="AH208" s="10" t="s">
        <v>2</v>
      </c>
      <c r="AI208" s="10"/>
      <c r="AJ208" s="10" t="s">
        <v>316</v>
      </c>
      <c r="AK208" s="10" t="s">
        <v>332</v>
      </c>
      <c r="AL208" s="10">
        <v>160</v>
      </c>
      <c r="AM208" s="79"/>
      <c r="AN208" s="79"/>
      <c r="AO208" s="79"/>
      <c r="AP208" s="79"/>
      <c r="AQ208" s="79"/>
      <c r="AR208" s="31">
        <v>79</v>
      </c>
      <c r="AS208" s="31">
        <v>69</v>
      </c>
      <c r="AT208" s="29">
        <v>17.46</v>
      </c>
      <c r="AU208" s="29">
        <v>19.079999999999998</v>
      </c>
      <c r="AV208" s="29">
        <v>1.52</v>
      </c>
      <c r="AW208" s="29">
        <v>1.22</v>
      </c>
      <c r="AX208" s="29">
        <v>25.7</v>
      </c>
      <c r="AY208" s="30">
        <v>0.57999999999999996</v>
      </c>
      <c r="AZ208" s="30">
        <v>0.80263157894736836</v>
      </c>
      <c r="BA208" s="30">
        <v>0.84914285714285709</v>
      </c>
      <c r="BB208" s="30">
        <v>11.899843308270675</v>
      </c>
      <c r="BC208" s="31">
        <v>6611.0240601503756</v>
      </c>
      <c r="BD208" s="108">
        <f t="shared" si="143"/>
        <v>6.6110240601503758</v>
      </c>
      <c r="BN208" s="68">
        <v>1.1456052659138116</v>
      </c>
      <c r="BO208" s="68">
        <v>0.18986996666259404</v>
      </c>
      <c r="BP208" s="4"/>
    </row>
    <row r="209" spans="1:68" s="12" customFormat="1" ht="15.75">
      <c r="A209" s="12" t="s">
        <v>213</v>
      </c>
      <c r="B209" s="12" t="s">
        <v>12</v>
      </c>
      <c r="C209" s="27" t="s">
        <v>12</v>
      </c>
      <c r="D209" s="27" t="s">
        <v>116</v>
      </c>
      <c r="E209" s="27" t="s">
        <v>97</v>
      </c>
      <c r="F209" s="34">
        <v>9.0796899999999994</v>
      </c>
      <c r="G209" s="34">
        <v>37.08896</v>
      </c>
      <c r="H209" s="3">
        <v>1656</v>
      </c>
      <c r="I209" s="26"/>
      <c r="J209" s="26"/>
      <c r="K209" s="26"/>
      <c r="L209" s="3">
        <v>2015</v>
      </c>
      <c r="M209" s="3">
        <v>1</v>
      </c>
      <c r="N209" s="67">
        <v>5</v>
      </c>
      <c r="O209" s="60">
        <v>2.330895209322644</v>
      </c>
      <c r="P209" s="60">
        <v>0.23883468853846151</v>
      </c>
      <c r="Q209" s="60">
        <v>1.2571200000000002</v>
      </c>
      <c r="R209" s="66">
        <v>5.5999999999999943</v>
      </c>
      <c r="S209" s="66">
        <v>20</v>
      </c>
      <c r="T209" s="66">
        <v>74.400000000000006</v>
      </c>
      <c r="U209" s="60">
        <v>6.3770122938430251</v>
      </c>
      <c r="V209" s="60">
        <v>3.0332699780204693</v>
      </c>
      <c r="W209" s="60">
        <v>1.1530140800824318</v>
      </c>
      <c r="X209" s="60">
        <v>7.5348480186473318E-2</v>
      </c>
      <c r="Y209" s="64">
        <v>0.66800000000000004</v>
      </c>
      <c r="Z209" s="66">
        <f t="shared" si="148"/>
        <v>11.306644832132399</v>
      </c>
      <c r="AA209" s="60">
        <v>7.9662255819953751</v>
      </c>
      <c r="AB209" s="60">
        <v>4.3873085339168476</v>
      </c>
      <c r="AC209" s="60">
        <v>69.863315236598268</v>
      </c>
      <c r="AD209" s="60">
        <v>119.7289240471093</v>
      </c>
      <c r="AE209" s="66">
        <f t="shared" si="149"/>
        <v>449.67549123214837</v>
      </c>
      <c r="AF209" s="66">
        <f t="shared" si="150"/>
        <v>2550.8049175372103</v>
      </c>
      <c r="AG209" s="66">
        <f t="shared" si="151"/>
        <v>727.9847947249126</v>
      </c>
      <c r="AH209" s="10" t="s">
        <v>3</v>
      </c>
      <c r="AI209" s="10"/>
      <c r="AJ209" s="10" t="s">
        <v>316</v>
      </c>
      <c r="AK209" s="10" t="s">
        <v>332</v>
      </c>
      <c r="AL209" s="10">
        <v>160</v>
      </c>
      <c r="AM209" s="79"/>
      <c r="AN209" s="79"/>
      <c r="AO209" s="79"/>
      <c r="AP209" s="79"/>
      <c r="AQ209" s="79"/>
      <c r="AR209" s="31">
        <v>75</v>
      </c>
      <c r="AS209" s="31">
        <v>81</v>
      </c>
      <c r="AT209" s="29">
        <v>25.28</v>
      </c>
      <c r="AU209" s="29">
        <v>20.74</v>
      </c>
      <c r="AV209" s="29">
        <v>1.6</v>
      </c>
      <c r="AW209" s="29">
        <v>1.32</v>
      </c>
      <c r="AX209" s="29">
        <v>24.3</v>
      </c>
      <c r="AY209" s="30">
        <v>0.8</v>
      </c>
      <c r="AZ209" s="30">
        <v>0.82499999999999996</v>
      </c>
      <c r="BA209" s="30">
        <v>0.86514285714285721</v>
      </c>
      <c r="BB209" s="30">
        <v>18.043419428571429</v>
      </c>
      <c r="BC209" s="31">
        <v>10024.121904761905</v>
      </c>
      <c r="BD209" s="108">
        <f t="shared" si="143"/>
        <v>10.024121904761905</v>
      </c>
      <c r="BN209" s="68">
        <v>1.326097716904681</v>
      </c>
      <c r="BO209" s="68">
        <v>0.26955431648815598</v>
      </c>
      <c r="BP209" s="4"/>
    </row>
    <row r="210" spans="1:68" s="12" customFormat="1" ht="15.75">
      <c r="A210" s="12" t="s">
        <v>213</v>
      </c>
      <c r="B210" s="12" t="s">
        <v>12</v>
      </c>
      <c r="C210" s="27" t="s">
        <v>12</v>
      </c>
      <c r="D210" s="27" t="s">
        <v>116</v>
      </c>
      <c r="E210" s="27" t="s">
        <v>97</v>
      </c>
      <c r="F210" s="34">
        <v>9.0796899999999994</v>
      </c>
      <c r="G210" s="34">
        <v>37.08896</v>
      </c>
      <c r="H210" s="3">
        <v>1656</v>
      </c>
      <c r="I210" s="26"/>
      <c r="J210" s="26"/>
      <c r="K210" s="26"/>
      <c r="L210" s="3">
        <v>2015</v>
      </c>
      <c r="M210" s="3">
        <v>1</v>
      </c>
      <c r="N210" s="67">
        <v>5</v>
      </c>
      <c r="O210" s="60">
        <v>2.330895209322644</v>
      </c>
      <c r="P210" s="60">
        <v>0.23883468853846151</v>
      </c>
      <c r="Q210" s="60">
        <v>1.2571200000000002</v>
      </c>
      <c r="R210" s="66">
        <v>5.5999999999999943</v>
      </c>
      <c r="S210" s="66">
        <v>20</v>
      </c>
      <c r="T210" s="66">
        <v>74.400000000000006</v>
      </c>
      <c r="U210" s="60">
        <v>6.3770122938430251</v>
      </c>
      <c r="V210" s="60">
        <v>3.0332699780204693</v>
      </c>
      <c r="W210" s="60">
        <v>1.1530140800824318</v>
      </c>
      <c r="X210" s="60">
        <v>7.5348480186473318E-2</v>
      </c>
      <c r="Y210" s="64">
        <v>0.66800000000000004</v>
      </c>
      <c r="Z210" s="66">
        <f t="shared" si="148"/>
        <v>11.306644832132399</v>
      </c>
      <c r="AA210" s="60">
        <v>7.9662255819953751</v>
      </c>
      <c r="AB210" s="60">
        <v>4.3873085339168476</v>
      </c>
      <c r="AC210" s="60">
        <v>69.863315236598268</v>
      </c>
      <c r="AD210" s="60">
        <v>119.7289240471093</v>
      </c>
      <c r="AE210" s="66">
        <f t="shared" si="149"/>
        <v>449.67549123214837</v>
      </c>
      <c r="AF210" s="66">
        <f t="shared" si="150"/>
        <v>2550.8049175372103</v>
      </c>
      <c r="AG210" s="66">
        <f t="shared" si="151"/>
        <v>727.9847947249126</v>
      </c>
      <c r="AH210" s="10" t="s">
        <v>4</v>
      </c>
      <c r="AI210" s="10"/>
      <c r="AJ210" s="10" t="s">
        <v>316</v>
      </c>
      <c r="AK210" s="10" t="s">
        <v>332</v>
      </c>
      <c r="AL210" s="10">
        <v>160</v>
      </c>
      <c r="AM210" s="79"/>
      <c r="AN210" s="79"/>
      <c r="AO210" s="79"/>
      <c r="AP210" s="79"/>
      <c r="AQ210" s="79"/>
      <c r="AR210" s="31">
        <v>79</v>
      </c>
      <c r="AS210" s="31">
        <v>79</v>
      </c>
      <c r="AT210" s="29">
        <v>24.36</v>
      </c>
      <c r="AU210" s="29">
        <v>37.1</v>
      </c>
      <c r="AV210" s="29">
        <v>1.9</v>
      </c>
      <c r="AW210" s="29">
        <v>1.56</v>
      </c>
      <c r="AX210" s="29">
        <v>23.7</v>
      </c>
      <c r="AY210" s="30">
        <v>0.64</v>
      </c>
      <c r="AZ210" s="30">
        <v>0.82105263157894748</v>
      </c>
      <c r="BA210" s="30">
        <v>0.872</v>
      </c>
      <c r="BB210" s="30">
        <v>17.440734315789477</v>
      </c>
      <c r="BC210" s="31">
        <v>9689.2968421052647</v>
      </c>
      <c r="BD210" s="108">
        <f t="shared" si="143"/>
        <v>9.6892968421052643</v>
      </c>
      <c r="BN210" s="68">
        <v>1.3319996560493621</v>
      </c>
      <c r="BO210" s="68">
        <v>0.26986336647766762</v>
      </c>
      <c r="BP210" s="4"/>
    </row>
    <row r="211" spans="1:68" s="12" customFormat="1" ht="15.75">
      <c r="A211" s="12" t="s">
        <v>213</v>
      </c>
      <c r="B211" s="12" t="s">
        <v>12</v>
      </c>
      <c r="C211" s="27" t="s">
        <v>12</v>
      </c>
      <c r="D211" s="27" t="s">
        <v>116</v>
      </c>
      <c r="E211" s="27" t="s">
        <v>97</v>
      </c>
      <c r="F211" s="34">
        <v>9.0796899999999994</v>
      </c>
      <c r="G211" s="34">
        <v>37.08896</v>
      </c>
      <c r="H211" s="3">
        <v>1656</v>
      </c>
      <c r="I211" s="26"/>
      <c r="J211" s="26"/>
      <c r="K211" s="26"/>
      <c r="L211" s="3">
        <v>2015</v>
      </c>
      <c r="M211" s="3">
        <v>1</v>
      </c>
      <c r="N211" s="67">
        <v>5</v>
      </c>
      <c r="O211" s="60">
        <v>2.330895209322644</v>
      </c>
      <c r="P211" s="60">
        <v>0.23883468853846151</v>
      </c>
      <c r="Q211" s="60">
        <v>1.2571200000000002</v>
      </c>
      <c r="R211" s="66">
        <v>5.5999999999999943</v>
      </c>
      <c r="S211" s="66">
        <v>20</v>
      </c>
      <c r="T211" s="66">
        <v>74.400000000000006</v>
      </c>
      <c r="U211" s="60">
        <v>6.3770122938430251</v>
      </c>
      <c r="V211" s="60">
        <v>3.0332699780204693</v>
      </c>
      <c r="W211" s="60">
        <v>1.1530140800824318</v>
      </c>
      <c r="X211" s="60">
        <v>7.5348480186473318E-2</v>
      </c>
      <c r="Y211" s="64">
        <v>0.66800000000000004</v>
      </c>
      <c r="Z211" s="66">
        <f t="shared" si="148"/>
        <v>11.306644832132399</v>
      </c>
      <c r="AA211" s="60">
        <v>7.9662255819953751</v>
      </c>
      <c r="AB211" s="60">
        <v>4.3873085339168476</v>
      </c>
      <c r="AC211" s="60">
        <v>69.863315236598268</v>
      </c>
      <c r="AD211" s="60">
        <v>119.7289240471093</v>
      </c>
      <c r="AE211" s="66">
        <f t="shared" si="149"/>
        <v>449.67549123214837</v>
      </c>
      <c r="AF211" s="66">
        <f t="shared" si="150"/>
        <v>2550.8049175372103</v>
      </c>
      <c r="AG211" s="66">
        <f t="shared" si="151"/>
        <v>727.9847947249126</v>
      </c>
      <c r="AH211" s="10" t="s">
        <v>5</v>
      </c>
      <c r="AI211" s="10"/>
      <c r="AJ211" s="10" t="s">
        <v>316</v>
      </c>
      <c r="AK211" s="10" t="s">
        <v>332</v>
      </c>
      <c r="AL211" s="10">
        <v>160</v>
      </c>
      <c r="AM211" s="79"/>
      <c r="AN211" s="79"/>
      <c r="AO211" s="79"/>
      <c r="AP211" s="79"/>
      <c r="AQ211" s="79"/>
      <c r="AR211" s="31">
        <v>75</v>
      </c>
      <c r="AS211" s="31">
        <v>71</v>
      </c>
      <c r="AT211" s="29">
        <v>21.38</v>
      </c>
      <c r="AU211" s="29">
        <v>27.08</v>
      </c>
      <c r="AV211" s="29">
        <v>1.56</v>
      </c>
      <c r="AW211" s="29">
        <v>1.24</v>
      </c>
      <c r="AX211" s="29">
        <v>24</v>
      </c>
      <c r="AY211" s="30">
        <v>0.52</v>
      </c>
      <c r="AZ211" s="30">
        <v>0.79487179487179482</v>
      </c>
      <c r="BA211" s="30">
        <v>0.86857142857142855</v>
      </c>
      <c r="BB211" s="30">
        <v>14.760814652014652</v>
      </c>
      <c r="BC211" s="31">
        <v>8200.4525844525851</v>
      </c>
      <c r="BD211" s="108">
        <f t="shared" si="143"/>
        <v>8.2004525844525844</v>
      </c>
      <c r="BN211" s="68">
        <v>1.2933159434141765</v>
      </c>
      <c r="BO211" s="68">
        <v>0.23382907877677628</v>
      </c>
      <c r="BP211" s="4"/>
    </row>
    <row r="212" spans="1:68" s="12" customFormat="1" ht="15.75">
      <c r="A212" s="12" t="s">
        <v>213</v>
      </c>
      <c r="B212" s="12" t="s">
        <v>12</v>
      </c>
      <c r="C212" s="27" t="s">
        <v>12</v>
      </c>
      <c r="D212" s="27" t="s">
        <v>116</v>
      </c>
      <c r="E212" s="27" t="s">
        <v>97</v>
      </c>
      <c r="F212" s="34">
        <v>9.0796899999999994</v>
      </c>
      <c r="G212" s="34">
        <v>37.08896</v>
      </c>
      <c r="H212" s="3">
        <v>1656</v>
      </c>
      <c r="I212" s="26"/>
      <c r="J212" s="26"/>
      <c r="K212" s="26"/>
      <c r="L212" s="3">
        <v>2015</v>
      </c>
      <c r="M212" s="3">
        <v>1</v>
      </c>
      <c r="N212" s="67">
        <v>5</v>
      </c>
      <c r="O212" s="60">
        <v>2.330895209322644</v>
      </c>
      <c r="P212" s="60">
        <v>0.23883468853846151</v>
      </c>
      <c r="Q212" s="60">
        <v>1.2571200000000002</v>
      </c>
      <c r="R212" s="66">
        <v>5.5999999999999943</v>
      </c>
      <c r="S212" s="66">
        <v>20</v>
      </c>
      <c r="T212" s="66">
        <v>74.400000000000006</v>
      </c>
      <c r="U212" s="60">
        <v>6.3770122938430251</v>
      </c>
      <c r="V212" s="60">
        <v>3.0332699780204693</v>
      </c>
      <c r="W212" s="60">
        <v>1.1530140800824318</v>
      </c>
      <c r="X212" s="60">
        <v>7.5348480186473318E-2</v>
      </c>
      <c r="Y212" s="64">
        <v>0.66800000000000004</v>
      </c>
      <c r="Z212" s="66">
        <f t="shared" si="148"/>
        <v>11.306644832132399</v>
      </c>
      <c r="AA212" s="60">
        <v>7.9662255819953751</v>
      </c>
      <c r="AB212" s="60">
        <v>4.3873085339168476</v>
      </c>
      <c r="AC212" s="60">
        <v>69.863315236598268</v>
      </c>
      <c r="AD212" s="60">
        <v>119.7289240471093</v>
      </c>
      <c r="AE212" s="66">
        <f t="shared" si="149"/>
        <v>449.67549123214837</v>
      </c>
      <c r="AF212" s="66">
        <f t="shared" si="150"/>
        <v>2550.8049175372103</v>
      </c>
      <c r="AG212" s="66">
        <f t="shared" si="151"/>
        <v>727.9847947249126</v>
      </c>
      <c r="AH212" s="10" t="s">
        <v>6</v>
      </c>
      <c r="AI212" s="10"/>
      <c r="AJ212" s="10" t="s">
        <v>316</v>
      </c>
      <c r="AK212" s="10" t="s">
        <v>332</v>
      </c>
      <c r="AL212" s="10">
        <v>160</v>
      </c>
      <c r="AM212" s="79"/>
      <c r="AN212" s="79"/>
      <c r="AO212" s="79"/>
      <c r="AP212" s="79"/>
      <c r="AQ212" s="79"/>
      <c r="AR212" s="31">
        <v>79</v>
      </c>
      <c r="AS212" s="31">
        <v>83</v>
      </c>
      <c r="AT212" s="29">
        <v>25.54</v>
      </c>
      <c r="AU212" s="29">
        <v>26.48</v>
      </c>
      <c r="AV212" s="29">
        <v>1.84</v>
      </c>
      <c r="AW212" s="29">
        <v>1.52</v>
      </c>
      <c r="AX212" s="29">
        <v>26.1</v>
      </c>
      <c r="AY212" s="30">
        <v>0.6</v>
      </c>
      <c r="AZ212" s="30">
        <v>0.82608695652173914</v>
      </c>
      <c r="BA212" s="30">
        <v>0.84457142857142864</v>
      </c>
      <c r="BB212" s="30">
        <v>17.818988322981365</v>
      </c>
      <c r="BC212" s="31">
        <v>9899.4379572118705</v>
      </c>
      <c r="BD212" s="108">
        <f t="shared" si="143"/>
        <v>9.8994379572118714</v>
      </c>
      <c r="BN212" s="68">
        <v>1.3564607202267989</v>
      </c>
      <c r="BO212" s="68">
        <v>0.23467418757761066</v>
      </c>
      <c r="BP212" s="4"/>
    </row>
    <row r="213" spans="1:68" s="12" customFormat="1" ht="15.75">
      <c r="A213" s="12" t="s">
        <v>213</v>
      </c>
      <c r="B213" s="12" t="s">
        <v>12</v>
      </c>
      <c r="C213" s="27" t="s">
        <v>12</v>
      </c>
      <c r="D213" s="27" t="s">
        <v>114</v>
      </c>
      <c r="E213" s="27" t="s">
        <v>98</v>
      </c>
      <c r="F213" s="34">
        <v>9.1144499999999997</v>
      </c>
      <c r="G213" s="34">
        <v>37.087580000000003</v>
      </c>
      <c r="H213" s="3">
        <v>1690</v>
      </c>
      <c r="I213" s="26">
        <v>36</v>
      </c>
      <c r="J213" s="26"/>
      <c r="K213" s="26"/>
      <c r="L213" s="3">
        <v>2015</v>
      </c>
      <c r="M213" s="3">
        <v>1</v>
      </c>
      <c r="N213" s="67">
        <v>5.4</v>
      </c>
      <c r="O213" s="60">
        <v>1.7133263698144725</v>
      </c>
      <c r="P213" s="60">
        <v>0.13197361394154822</v>
      </c>
      <c r="Q213" s="60">
        <v>3.1001400000000001</v>
      </c>
      <c r="R213" s="66">
        <v>25.599999999999994</v>
      </c>
      <c r="S213" s="66">
        <v>20</v>
      </c>
      <c r="T213" s="66">
        <v>54.4</v>
      </c>
      <c r="U213" s="60">
        <v>3.8826751622974931</v>
      </c>
      <c r="V213" s="60">
        <v>1.8222564172436231</v>
      </c>
      <c r="W213" s="60">
        <v>0.23179166846844923</v>
      </c>
      <c r="X213" s="60">
        <v>8.5333067754471928E-2</v>
      </c>
      <c r="Y213" s="64">
        <v>0.66800000000000004</v>
      </c>
      <c r="Z213" s="66">
        <f t="shared" si="107"/>
        <v>6.6900563157640365</v>
      </c>
      <c r="AA213" s="60">
        <v>1.9550696667107623</v>
      </c>
      <c r="AB213" s="60">
        <v>4.3873085339168476</v>
      </c>
      <c r="AC213" s="60">
        <v>29.140612641236995</v>
      </c>
      <c r="AD213" s="60">
        <v>88.233299423533396</v>
      </c>
      <c r="AE213" s="66">
        <f t="shared" si="108"/>
        <v>90.398750702695196</v>
      </c>
      <c r="AF213" s="66">
        <f t="shared" si="109"/>
        <v>1553.0700649189973</v>
      </c>
      <c r="AG213" s="66">
        <f t="shared" si="110"/>
        <v>437.34154013846955</v>
      </c>
      <c r="AH213" s="10" t="s">
        <v>1</v>
      </c>
      <c r="AI213" s="10"/>
      <c r="AJ213" s="10" t="s">
        <v>316</v>
      </c>
      <c r="AK213" s="10" t="s">
        <v>332</v>
      </c>
      <c r="AL213" s="10">
        <v>160</v>
      </c>
      <c r="AM213" s="79"/>
      <c r="AN213" s="79"/>
      <c r="AO213" s="79"/>
      <c r="AP213" s="79"/>
      <c r="AQ213" s="79"/>
      <c r="AR213" s="12">
        <v>85</v>
      </c>
      <c r="AS213" s="12">
        <v>77</v>
      </c>
      <c r="AT213" s="14">
        <v>8.7799999999999994</v>
      </c>
      <c r="AU213" s="14">
        <v>11.98</v>
      </c>
      <c r="AV213" s="14">
        <v>0.78</v>
      </c>
      <c r="AW213" s="14">
        <v>0.6</v>
      </c>
      <c r="AX213" s="14">
        <v>25.9</v>
      </c>
      <c r="AY213" s="14">
        <v>0.76</v>
      </c>
      <c r="AZ213" s="30">
        <v>0.76923076923076916</v>
      </c>
      <c r="BA213" s="30">
        <v>0.84685714285714275</v>
      </c>
      <c r="BB213" s="30">
        <v>5.7195428571428559</v>
      </c>
      <c r="BC213" s="31">
        <v>3177.5238095238087</v>
      </c>
      <c r="BD213" s="108">
        <f t="shared" si="143"/>
        <v>3.1775238095238088</v>
      </c>
      <c r="BN213" s="68">
        <v>0.98175268169283214</v>
      </c>
      <c r="BO213" s="68">
        <v>0.19896593327253381</v>
      </c>
      <c r="BP213" s="4"/>
    </row>
    <row r="214" spans="1:68" s="12" customFormat="1" ht="15.75">
      <c r="A214" s="12" t="s">
        <v>213</v>
      </c>
      <c r="B214" s="12" t="s">
        <v>12</v>
      </c>
      <c r="C214" s="27" t="s">
        <v>12</v>
      </c>
      <c r="D214" s="27" t="s">
        <v>114</v>
      </c>
      <c r="E214" s="27" t="s">
        <v>98</v>
      </c>
      <c r="F214" s="34">
        <v>9.1144499999999997</v>
      </c>
      <c r="G214" s="34">
        <v>37.087580000000003</v>
      </c>
      <c r="H214" s="3">
        <v>1690</v>
      </c>
      <c r="I214" s="26"/>
      <c r="J214" s="26"/>
      <c r="K214" s="26"/>
      <c r="L214" s="3">
        <v>2015</v>
      </c>
      <c r="M214" s="3">
        <v>1</v>
      </c>
      <c r="N214" s="67">
        <v>5.4</v>
      </c>
      <c r="O214" s="60">
        <v>1.7133263698144725</v>
      </c>
      <c r="P214" s="60">
        <v>0.13197361394154822</v>
      </c>
      <c r="Q214" s="60">
        <v>3.1001400000000001</v>
      </c>
      <c r="R214" s="66">
        <v>25.599999999999994</v>
      </c>
      <c r="S214" s="66">
        <v>20</v>
      </c>
      <c r="T214" s="66">
        <v>54.4</v>
      </c>
      <c r="U214" s="60">
        <v>3.8826751622974931</v>
      </c>
      <c r="V214" s="60">
        <v>1.8222564172436231</v>
      </c>
      <c r="W214" s="60">
        <v>0.23179166846844923</v>
      </c>
      <c r="X214" s="60">
        <v>8.5333067754471928E-2</v>
      </c>
      <c r="Y214" s="64">
        <v>0.66800000000000004</v>
      </c>
      <c r="Z214" s="66">
        <f t="shared" ref="Z214:Z218" si="152">(U214+V214+W214+X214+Y214)</f>
        <v>6.6900563157640365</v>
      </c>
      <c r="AA214" s="60">
        <v>1.9550696667107623</v>
      </c>
      <c r="AB214" s="60">
        <v>4.3873085339168476</v>
      </c>
      <c r="AC214" s="60">
        <v>29.140612641236995</v>
      </c>
      <c r="AD214" s="60">
        <v>88.233299423533396</v>
      </c>
      <c r="AE214" s="66">
        <f t="shared" ref="AE214:AE218" si="153">W214*390</f>
        <v>90.398750702695196</v>
      </c>
      <c r="AF214" s="66">
        <f t="shared" ref="AF214:AF218" si="154">U214*400</f>
        <v>1553.0700649189973</v>
      </c>
      <c r="AG214" s="66">
        <f t="shared" ref="AG214:AG218" si="155">V214*240</f>
        <v>437.34154013846955</v>
      </c>
      <c r="AH214" s="10" t="s">
        <v>2</v>
      </c>
      <c r="AI214" s="10"/>
      <c r="AJ214" s="10" t="s">
        <v>316</v>
      </c>
      <c r="AK214" s="10" t="s">
        <v>332</v>
      </c>
      <c r="AL214" s="10">
        <v>160</v>
      </c>
      <c r="AM214" s="79"/>
      <c r="AN214" s="79"/>
      <c r="AO214" s="79"/>
      <c r="AP214" s="79"/>
      <c r="AQ214" s="79"/>
      <c r="AR214" s="12">
        <v>68</v>
      </c>
      <c r="AS214" s="12">
        <v>67</v>
      </c>
      <c r="AT214" s="14">
        <v>16.64</v>
      </c>
      <c r="AU214" s="14">
        <v>19.16</v>
      </c>
      <c r="AV214" s="14">
        <v>1.42</v>
      </c>
      <c r="AW214" s="14">
        <v>1.1000000000000001</v>
      </c>
      <c r="AX214" s="14">
        <v>28.1</v>
      </c>
      <c r="AY214" s="14">
        <v>0.64</v>
      </c>
      <c r="AZ214" s="30">
        <v>0.77464788732394374</v>
      </c>
      <c r="BA214" s="30">
        <v>0.82171428571428573</v>
      </c>
      <c r="BB214" s="30">
        <v>10.592012877263583</v>
      </c>
      <c r="BC214" s="31">
        <v>5884.4515984797681</v>
      </c>
      <c r="BD214" s="108">
        <f t="shared" si="143"/>
        <v>5.8844515984797683</v>
      </c>
      <c r="BN214" s="68">
        <v>1.2423224568138198</v>
      </c>
      <c r="BO214" s="68">
        <v>0.15832533589251441</v>
      </c>
      <c r="BP214" s="4"/>
    </row>
    <row r="215" spans="1:68" s="12" customFormat="1" ht="15.75">
      <c r="A215" s="12" t="s">
        <v>213</v>
      </c>
      <c r="B215" s="12" t="s">
        <v>12</v>
      </c>
      <c r="C215" s="27" t="s">
        <v>12</v>
      </c>
      <c r="D215" s="27" t="s">
        <v>114</v>
      </c>
      <c r="E215" s="27" t="s">
        <v>98</v>
      </c>
      <c r="F215" s="34">
        <v>9.1144499999999997</v>
      </c>
      <c r="G215" s="34">
        <v>37.087580000000003</v>
      </c>
      <c r="H215" s="3">
        <v>1690</v>
      </c>
      <c r="I215" s="26"/>
      <c r="J215" s="26"/>
      <c r="K215" s="26"/>
      <c r="L215" s="3">
        <v>2015</v>
      </c>
      <c r="M215" s="3">
        <v>1</v>
      </c>
      <c r="N215" s="67">
        <v>5.4</v>
      </c>
      <c r="O215" s="60">
        <v>1.7133263698144725</v>
      </c>
      <c r="P215" s="60">
        <v>0.13197361394154822</v>
      </c>
      <c r="Q215" s="60">
        <v>3.1001400000000001</v>
      </c>
      <c r="R215" s="66">
        <v>25.599999999999994</v>
      </c>
      <c r="S215" s="66">
        <v>20</v>
      </c>
      <c r="T215" s="66">
        <v>54.4</v>
      </c>
      <c r="U215" s="60">
        <v>3.8826751622974931</v>
      </c>
      <c r="V215" s="60">
        <v>1.8222564172436231</v>
      </c>
      <c r="W215" s="60">
        <v>0.23179166846844923</v>
      </c>
      <c r="X215" s="60">
        <v>8.5333067754471928E-2</v>
      </c>
      <c r="Y215" s="64">
        <v>0.66800000000000004</v>
      </c>
      <c r="Z215" s="66">
        <f t="shared" si="152"/>
        <v>6.6900563157640365</v>
      </c>
      <c r="AA215" s="60">
        <v>1.9550696667107623</v>
      </c>
      <c r="AB215" s="60">
        <v>4.3873085339168476</v>
      </c>
      <c r="AC215" s="60">
        <v>29.140612641236995</v>
      </c>
      <c r="AD215" s="60">
        <v>88.233299423533396</v>
      </c>
      <c r="AE215" s="66">
        <f t="shared" si="153"/>
        <v>90.398750702695196</v>
      </c>
      <c r="AF215" s="66">
        <f t="shared" si="154"/>
        <v>1553.0700649189973</v>
      </c>
      <c r="AG215" s="66">
        <f t="shared" si="155"/>
        <v>437.34154013846955</v>
      </c>
      <c r="AH215" s="10" t="s">
        <v>3</v>
      </c>
      <c r="AI215" s="10"/>
      <c r="AJ215" s="10" t="s">
        <v>316</v>
      </c>
      <c r="AK215" s="10" t="s">
        <v>332</v>
      </c>
      <c r="AL215" s="10">
        <v>160</v>
      </c>
      <c r="AM215" s="79"/>
      <c r="AN215" s="79"/>
      <c r="AO215" s="79"/>
      <c r="AP215" s="79"/>
      <c r="AQ215" s="79"/>
      <c r="AR215" s="12">
        <v>84</v>
      </c>
      <c r="AS215" s="12">
        <v>81</v>
      </c>
      <c r="AT215" s="14">
        <v>12.4</v>
      </c>
      <c r="AU215" s="14">
        <v>21.34</v>
      </c>
      <c r="AV215" s="14">
        <v>1.06</v>
      </c>
      <c r="AW215" s="14">
        <v>0.86</v>
      </c>
      <c r="AX215" s="14">
        <v>24.8</v>
      </c>
      <c r="AY215" s="14">
        <v>0.48</v>
      </c>
      <c r="AZ215" s="30">
        <v>0.81132075471698106</v>
      </c>
      <c r="BA215" s="30">
        <v>0.85942857142857143</v>
      </c>
      <c r="BB215" s="30">
        <v>8.6461757412398921</v>
      </c>
      <c r="BC215" s="31">
        <v>4803.4309673554953</v>
      </c>
      <c r="BD215" s="108">
        <f t="shared" si="143"/>
        <v>4.8034309673554949</v>
      </c>
      <c r="BN215" s="68">
        <v>1.0653617232091772</v>
      </c>
      <c r="BO215" s="68">
        <v>0.16955548655400032</v>
      </c>
      <c r="BP215" s="4"/>
    </row>
    <row r="216" spans="1:68" s="12" customFormat="1" ht="15.75">
      <c r="A216" s="12" t="s">
        <v>213</v>
      </c>
      <c r="B216" s="12" t="s">
        <v>12</v>
      </c>
      <c r="C216" s="27" t="s">
        <v>12</v>
      </c>
      <c r="D216" s="27" t="s">
        <v>114</v>
      </c>
      <c r="E216" s="27" t="s">
        <v>98</v>
      </c>
      <c r="F216" s="34">
        <v>9.1144499999999997</v>
      </c>
      <c r="G216" s="34">
        <v>37.087580000000003</v>
      </c>
      <c r="H216" s="3">
        <v>1690</v>
      </c>
      <c r="I216" s="26"/>
      <c r="J216" s="26"/>
      <c r="K216" s="26"/>
      <c r="L216" s="3">
        <v>2015</v>
      </c>
      <c r="M216" s="3">
        <v>1</v>
      </c>
      <c r="N216" s="67">
        <v>5.4</v>
      </c>
      <c r="O216" s="60">
        <v>1.7133263698144725</v>
      </c>
      <c r="P216" s="60">
        <v>0.13197361394154822</v>
      </c>
      <c r="Q216" s="60">
        <v>3.1001400000000001</v>
      </c>
      <c r="R216" s="66">
        <v>25.599999999999994</v>
      </c>
      <c r="S216" s="66">
        <v>20</v>
      </c>
      <c r="T216" s="66">
        <v>54.4</v>
      </c>
      <c r="U216" s="60">
        <v>3.8826751622974931</v>
      </c>
      <c r="V216" s="60">
        <v>1.8222564172436231</v>
      </c>
      <c r="W216" s="60">
        <v>0.23179166846844923</v>
      </c>
      <c r="X216" s="60">
        <v>8.5333067754471928E-2</v>
      </c>
      <c r="Y216" s="64">
        <v>0.66800000000000004</v>
      </c>
      <c r="Z216" s="66">
        <f t="shared" si="152"/>
        <v>6.6900563157640365</v>
      </c>
      <c r="AA216" s="60">
        <v>1.9550696667107623</v>
      </c>
      <c r="AB216" s="60">
        <v>4.3873085339168476</v>
      </c>
      <c r="AC216" s="60">
        <v>29.140612641236995</v>
      </c>
      <c r="AD216" s="60">
        <v>88.233299423533396</v>
      </c>
      <c r="AE216" s="66">
        <f t="shared" si="153"/>
        <v>90.398750702695196</v>
      </c>
      <c r="AF216" s="66">
        <f t="shared" si="154"/>
        <v>1553.0700649189973</v>
      </c>
      <c r="AG216" s="66">
        <f t="shared" si="155"/>
        <v>437.34154013846955</v>
      </c>
      <c r="AH216" s="10" t="s">
        <v>4</v>
      </c>
      <c r="AI216" s="10"/>
      <c r="AJ216" s="10" t="s">
        <v>316</v>
      </c>
      <c r="AK216" s="10" t="s">
        <v>332</v>
      </c>
      <c r="AL216" s="10">
        <v>160</v>
      </c>
      <c r="AM216" s="79"/>
      <c r="AN216" s="79"/>
      <c r="AO216" s="79"/>
      <c r="AP216" s="79"/>
      <c r="AQ216" s="79"/>
      <c r="AR216" s="12">
        <v>83</v>
      </c>
      <c r="AS216" s="12">
        <v>85</v>
      </c>
      <c r="AT216" s="14">
        <v>22.68</v>
      </c>
      <c r="AU216" s="14">
        <v>23.5</v>
      </c>
      <c r="AV216" s="14">
        <v>1.42</v>
      </c>
      <c r="AW216" s="14">
        <v>1.1399999999999999</v>
      </c>
      <c r="AX216" s="14">
        <v>24.9</v>
      </c>
      <c r="AY216" s="14">
        <v>0.5</v>
      </c>
      <c r="AZ216" s="30">
        <v>0.80281690140845063</v>
      </c>
      <c r="BA216" s="30">
        <v>0.85828571428571421</v>
      </c>
      <c r="BB216" s="30">
        <v>15.627569577464785</v>
      </c>
      <c r="BC216" s="31">
        <v>8681.9830985915469</v>
      </c>
      <c r="BD216" s="108">
        <f t="shared" si="143"/>
        <v>8.6819830985915463</v>
      </c>
      <c r="BN216" s="68">
        <v>1.1570235398610469</v>
      </c>
      <c r="BO216" s="68">
        <v>0.16373288524484156</v>
      </c>
      <c r="BP216" s="4"/>
    </row>
    <row r="217" spans="1:68" s="12" customFormat="1" ht="15.75">
      <c r="A217" s="12" t="s">
        <v>213</v>
      </c>
      <c r="B217" s="12" t="s">
        <v>12</v>
      </c>
      <c r="C217" s="27" t="s">
        <v>12</v>
      </c>
      <c r="D217" s="27" t="s">
        <v>114</v>
      </c>
      <c r="E217" s="27" t="s">
        <v>98</v>
      </c>
      <c r="F217" s="34">
        <v>9.1144499999999997</v>
      </c>
      <c r="G217" s="34">
        <v>37.087580000000003</v>
      </c>
      <c r="H217" s="3">
        <v>1690</v>
      </c>
      <c r="I217" s="26"/>
      <c r="J217" s="26"/>
      <c r="K217" s="26"/>
      <c r="L217" s="3">
        <v>2015</v>
      </c>
      <c r="M217" s="3">
        <v>1</v>
      </c>
      <c r="N217" s="67">
        <v>5.4</v>
      </c>
      <c r="O217" s="60">
        <v>1.7133263698144725</v>
      </c>
      <c r="P217" s="60">
        <v>0.13197361394154822</v>
      </c>
      <c r="Q217" s="60">
        <v>3.1001400000000001</v>
      </c>
      <c r="R217" s="66">
        <v>25.599999999999994</v>
      </c>
      <c r="S217" s="66">
        <v>20</v>
      </c>
      <c r="T217" s="66">
        <v>54.4</v>
      </c>
      <c r="U217" s="60">
        <v>3.8826751622974931</v>
      </c>
      <c r="V217" s="60">
        <v>1.8222564172436231</v>
      </c>
      <c r="W217" s="60">
        <v>0.23179166846844923</v>
      </c>
      <c r="X217" s="60">
        <v>8.5333067754471928E-2</v>
      </c>
      <c r="Y217" s="64">
        <v>0.66800000000000004</v>
      </c>
      <c r="Z217" s="66">
        <f t="shared" si="152"/>
        <v>6.6900563157640365</v>
      </c>
      <c r="AA217" s="60">
        <v>1.9550696667107623</v>
      </c>
      <c r="AB217" s="60">
        <v>4.3873085339168476</v>
      </c>
      <c r="AC217" s="60">
        <v>29.140612641236995</v>
      </c>
      <c r="AD217" s="60">
        <v>88.233299423533396</v>
      </c>
      <c r="AE217" s="66">
        <f t="shared" si="153"/>
        <v>90.398750702695196</v>
      </c>
      <c r="AF217" s="66">
        <f t="shared" si="154"/>
        <v>1553.0700649189973</v>
      </c>
      <c r="AG217" s="66">
        <f t="shared" si="155"/>
        <v>437.34154013846955</v>
      </c>
      <c r="AH217" s="10" t="s">
        <v>5</v>
      </c>
      <c r="AI217" s="10"/>
      <c r="AJ217" s="10" t="s">
        <v>316</v>
      </c>
      <c r="AK217" s="10" t="s">
        <v>332</v>
      </c>
      <c r="AL217" s="10">
        <v>160</v>
      </c>
      <c r="AM217" s="79"/>
      <c r="AN217" s="79"/>
      <c r="AO217" s="79"/>
      <c r="AP217" s="79"/>
      <c r="AQ217" s="79"/>
      <c r="AR217" s="12">
        <v>76</v>
      </c>
      <c r="AS217" s="12">
        <v>76</v>
      </c>
      <c r="AT217" s="14">
        <v>19.420000000000002</v>
      </c>
      <c r="AU217" s="14">
        <v>23.98</v>
      </c>
      <c r="AV217" s="14">
        <v>1.52</v>
      </c>
      <c r="AW217" s="14">
        <v>1.22</v>
      </c>
      <c r="AX217" s="14">
        <v>24.7</v>
      </c>
      <c r="AY217" s="14">
        <v>0.5</v>
      </c>
      <c r="AZ217" s="30">
        <v>0.80263157894736836</v>
      </c>
      <c r="BA217" s="30">
        <v>0.86057142857142854</v>
      </c>
      <c r="BB217" s="30">
        <v>13.413817443609021</v>
      </c>
      <c r="BC217" s="31">
        <v>7452.1208020050126</v>
      </c>
      <c r="BD217" s="108">
        <f t="shared" si="143"/>
        <v>7.4521208020050125</v>
      </c>
      <c r="BN217" s="68">
        <v>1.3295835792335069</v>
      </c>
      <c r="BO217" s="68">
        <v>0.20777639179498186</v>
      </c>
      <c r="BP217" s="4"/>
    </row>
    <row r="218" spans="1:68" s="12" customFormat="1" ht="15.75">
      <c r="A218" s="12" t="s">
        <v>213</v>
      </c>
      <c r="B218" s="12" t="s">
        <v>12</v>
      </c>
      <c r="C218" s="27" t="s">
        <v>12</v>
      </c>
      <c r="D218" s="27" t="s">
        <v>114</v>
      </c>
      <c r="E218" s="27" t="s">
        <v>98</v>
      </c>
      <c r="F218" s="34">
        <v>9.1144499999999997</v>
      </c>
      <c r="G218" s="34">
        <v>37.087580000000003</v>
      </c>
      <c r="H218" s="3">
        <v>1690</v>
      </c>
      <c r="I218" s="26"/>
      <c r="J218" s="26"/>
      <c r="K218" s="26"/>
      <c r="L218" s="3">
        <v>2015</v>
      </c>
      <c r="M218" s="3">
        <v>1</v>
      </c>
      <c r="N218" s="67">
        <v>5.4</v>
      </c>
      <c r="O218" s="60">
        <v>1.7133263698144725</v>
      </c>
      <c r="P218" s="60">
        <v>0.13197361394154822</v>
      </c>
      <c r="Q218" s="60">
        <v>3.1001400000000001</v>
      </c>
      <c r="R218" s="66">
        <v>25.599999999999994</v>
      </c>
      <c r="S218" s="66">
        <v>20</v>
      </c>
      <c r="T218" s="66">
        <v>54.4</v>
      </c>
      <c r="U218" s="60">
        <v>3.8826751622974931</v>
      </c>
      <c r="V218" s="60">
        <v>1.8222564172436231</v>
      </c>
      <c r="W218" s="60">
        <v>0.23179166846844923</v>
      </c>
      <c r="X218" s="60">
        <v>8.5333067754471928E-2</v>
      </c>
      <c r="Y218" s="64">
        <v>0.66800000000000004</v>
      </c>
      <c r="Z218" s="66">
        <f t="shared" si="152"/>
        <v>6.6900563157640365</v>
      </c>
      <c r="AA218" s="60">
        <v>1.9550696667107623</v>
      </c>
      <c r="AB218" s="60">
        <v>4.3873085339168476</v>
      </c>
      <c r="AC218" s="60">
        <v>29.140612641236995</v>
      </c>
      <c r="AD218" s="60">
        <v>88.233299423533396</v>
      </c>
      <c r="AE218" s="66">
        <f t="shared" si="153"/>
        <v>90.398750702695196</v>
      </c>
      <c r="AF218" s="66">
        <f t="shared" si="154"/>
        <v>1553.0700649189973</v>
      </c>
      <c r="AG218" s="66">
        <f t="shared" si="155"/>
        <v>437.34154013846955</v>
      </c>
      <c r="AH218" s="10" t="s">
        <v>6</v>
      </c>
      <c r="AI218" s="10"/>
      <c r="AJ218" s="10" t="s">
        <v>316</v>
      </c>
      <c r="AK218" s="10" t="s">
        <v>332</v>
      </c>
      <c r="AL218" s="10">
        <v>160</v>
      </c>
      <c r="AM218" s="79"/>
      <c r="AN218" s="79"/>
      <c r="AO218" s="79"/>
      <c r="AP218" s="79"/>
      <c r="AQ218" s="79"/>
      <c r="AR218" s="12">
        <v>75</v>
      </c>
      <c r="AS218" s="12">
        <v>86</v>
      </c>
      <c r="AT218" s="14">
        <v>18</v>
      </c>
      <c r="AU218" s="14">
        <v>19.46</v>
      </c>
      <c r="AV218" s="14">
        <v>1.32</v>
      </c>
      <c r="AW218" s="14">
        <v>0.98</v>
      </c>
      <c r="AX218" s="14">
        <v>23.9</v>
      </c>
      <c r="AY218" s="14">
        <v>0.38</v>
      </c>
      <c r="AZ218" s="30">
        <v>0.74242424242424243</v>
      </c>
      <c r="BA218" s="30">
        <v>0.86971428571428566</v>
      </c>
      <c r="BB218" s="30">
        <v>11.622545454545454</v>
      </c>
      <c r="BC218" s="31">
        <v>6456.969696969697</v>
      </c>
      <c r="BD218" s="108">
        <f t="shared" si="143"/>
        <v>6.456969696969697</v>
      </c>
      <c r="BN218" s="68">
        <v>1.1750923782286986</v>
      </c>
      <c r="BO218" s="68">
        <v>0.16383893957964502</v>
      </c>
      <c r="BP218" s="4"/>
    </row>
    <row r="219" spans="1:68" s="12" customFormat="1" ht="15.75">
      <c r="A219" s="12" t="s">
        <v>213</v>
      </c>
      <c r="B219" s="12" t="s">
        <v>12</v>
      </c>
      <c r="C219" s="27" t="s">
        <v>12</v>
      </c>
      <c r="D219" s="27" t="s">
        <v>114</v>
      </c>
      <c r="E219" s="27" t="s">
        <v>99</v>
      </c>
      <c r="F219" s="34">
        <v>9.1191189999999995</v>
      </c>
      <c r="G219" s="34">
        <v>37.097842999999997</v>
      </c>
      <c r="H219" s="3">
        <v>1740</v>
      </c>
      <c r="I219" s="26">
        <v>37</v>
      </c>
      <c r="J219" s="26"/>
      <c r="K219" s="26"/>
      <c r="L219" s="3">
        <v>2015</v>
      </c>
      <c r="M219" s="3">
        <v>1</v>
      </c>
      <c r="N219" s="67">
        <v>5.4</v>
      </c>
      <c r="O219" s="60">
        <v>2.7546854214715411</v>
      </c>
      <c r="P219" s="60">
        <v>0.26187375577769201</v>
      </c>
      <c r="Q219" s="60">
        <v>5.1479400000000002</v>
      </c>
      <c r="R219" s="66">
        <v>13.599999999999994</v>
      </c>
      <c r="S219" s="66">
        <v>22</v>
      </c>
      <c r="T219" s="66">
        <v>64.400000000000006</v>
      </c>
      <c r="U219" s="60">
        <v>9.2813774470124812</v>
      </c>
      <c r="V219" s="60">
        <v>3.6175309064654404</v>
      </c>
      <c r="W219" s="60">
        <v>1.0966127079428001</v>
      </c>
      <c r="X219" s="60">
        <v>7.5348480186473318E-2</v>
      </c>
      <c r="Y219" s="64">
        <v>0.41749999999999993</v>
      </c>
      <c r="Z219" s="66">
        <f t="shared" si="107"/>
        <v>14.488369541607195</v>
      </c>
      <c r="AA219" s="60">
        <v>6.9643662627812732</v>
      </c>
      <c r="AB219" s="60">
        <v>2.9256701312910272</v>
      </c>
      <c r="AC219" s="60">
        <v>83.070678240499205</v>
      </c>
      <c r="AD219" s="60">
        <v>81.934174498818209</v>
      </c>
      <c r="AE219" s="66">
        <f t="shared" si="108"/>
        <v>427.67895609769204</v>
      </c>
      <c r="AF219" s="66">
        <f t="shared" si="109"/>
        <v>3712.5509788049926</v>
      </c>
      <c r="AG219" s="66">
        <f t="shared" si="110"/>
        <v>868.2074175517057</v>
      </c>
      <c r="AH219" s="10" t="s">
        <v>1</v>
      </c>
      <c r="AI219" s="10"/>
      <c r="AJ219" s="10" t="s">
        <v>316</v>
      </c>
      <c r="AK219" s="10" t="s">
        <v>332</v>
      </c>
      <c r="AL219" s="10">
        <v>160</v>
      </c>
      <c r="AM219" s="79"/>
      <c r="AN219" s="79"/>
      <c r="AO219" s="79"/>
      <c r="AP219" s="79"/>
      <c r="AQ219" s="79"/>
      <c r="AR219" s="31">
        <v>71.4375</v>
      </c>
      <c r="AS219" s="31">
        <v>77.0625</v>
      </c>
      <c r="AT219" s="29">
        <v>14.428125</v>
      </c>
      <c r="AU219" s="29">
        <v>18.793124999999996</v>
      </c>
      <c r="AV219" s="29">
        <v>1.24</v>
      </c>
      <c r="AW219" s="29">
        <v>0.9</v>
      </c>
      <c r="AX219" s="29">
        <v>24.7</v>
      </c>
      <c r="AY219" s="30">
        <v>0.6</v>
      </c>
      <c r="AZ219" s="30">
        <v>0.72580645161290325</v>
      </c>
      <c r="BA219" s="30">
        <v>0.86057142857142854</v>
      </c>
      <c r="BB219" s="30">
        <v>9.0119265552995387</v>
      </c>
      <c r="BC219" s="31">
        <v>5006.6258640552996</v>
      </c>
      <c r="BD219" s="108">
        <f t="shared" si="143"/>
        <v>5.0066258640552999</v>
      </c>
      <c r="BN219" s="68">
        <v>1.212715105162524</v>
      </c>
      <c r="BO219" s="68">
        <v>0.21563097514340346</v>
      </c>
      <c r="BP219" s="4"/>
    </row>
    <row r="220" spans="1:68" s="12" customFormat="1" ht="15.75">
      <c r="A220" s="12" t="s">
        <v>213</v>
      </c>
      <c r="B220" s="12" t="s">
        <v>12</v>
      </c>
      <c r="C220" s="27" t="s">
        <v>12</v>
      </c>
      <c r="D220" s="27" t="s">
        <v>114</v>
      </c>
      <c r="E220" s="27" t="s">
        <v>99</v>
      </c>
      <c r="F220" s="34">
        <v>9.1191189999999995</v>
      </c>
      <c r="G220" s="34">
        <v>37.097842999999997</v>
      </c>
      <c r="H220" s="3">
        <v>1740</v>
      </c>
      <c r="I220" s="26"/>
      <c r="J220" s="26"/>
      <c r="K220" s="26"/>
      <c r="L220" s="3">
        <v>2015</v>
      </c>
      <c r="M220" s="3">
        <v>1</v>
      </c>
      <c r="N220" s="67">
        <v>5.4</v>
      </c>
      <c r="O220" s="60">
        <v>2.7546854214715411</v>
      </c>
      <c r="P220" s="60">
        <v>0.26187375577769201</v>
      </c>
      <c r="Q220" s="60">
        <v>5.1479400000000002</v>
      </c>
      <c r="R220" s="66">
        <v>13.599999999999994</v>
      </c>
      <c r="S220" s="66">
        <v>22</v>
      </c>
      <c r="T220" s="66">
        <v>64.400000000000006</v>
      </c>
      <c r="U220" s="60">
        <v>9.2813774470124812</v>
      </c>
      <c r="V220" s="60">
        <v>3.6175309064654404</v>
      </c>
      <c r="W220" s="60">
        <v>1.0966127079428001</v>
      </c>
      <c r="X220" s="60">
        <v>7.5348480186473318E-2</v>
      </c>
      <c r="Y220" s="64">
        <v>0.41749999999999993</v>
      </c>
      <c r="Z220" s="66">
        <f t="shared" ref="Z220:Z224" si="156">(U220+V220+W220+X220+Y220)</f>
        <v>14.488369541607195</v>
      </c>
      <c r="AA220" s="60">
        <v>6.9643662627812732</v>
      </c>
      <c r="AB220" s="60">
        <v>2.9256701312910272</v>
      </c>
      <c r="AC220" s="60">
        <v>83.070678240499205</v>
      </c>
      <c r="AD220" s="60">
        <v>81.934174498818209</v>
      </c>
      <c r="AE220" s="66">
        <f t="shared" ref="AE220:AE224" si="157">W220*390</f>
        <v>427.67895609769204</v>
      </c>
      <c r="AF220" s="66">
        <f t="shared" ref="AF220:AF224" si="158">U220*400</f>
        <v>3712.5509788049926</v>
      </c>
      <c r="AG220" s="66">
        <f t="shared" ref="AG220:AG224" si="159">V220*240</f>
        <v>868.2074175517057</v>
      </c>
      <c r="AH220" s="10" t="s">
        <v>2</v>
      </c>
      <c r="AI220" s="10"/>
      <c r="AJ220" s="10" t="s">
        <v>316</v>
      </c>
      <c r="AK220" s="10" t="s">
        <v>332</v>
      </c>
      <c r="AL220" s="10">
        <v>160</v>
      </c>
      <c r="AM220" s="79"/>
      <c r="AN220" s="79"/>
      <c r="AO220" s="79"/>
      <c r="AP220" s="79"/>
      <c r="AQ220" s="79"/>
      <c r="AR220" s="31">
        <v>71.4375</v>
      </c>
      <c r="AS220" s="31">
        <v>75.9375</v>
      </c>
      <c r="AT220" s="29">
        <v>13.505625</v>
      </c>
      <c r="AU220" s="29">
        <v>17.4375</v>
      </c>
      <c r="AV220" s="29">
        <v>1.22</v>
      </c>
      <c r="AW220" s="29">
        <v>0.9</v>
      </c>
      <c r="AX220" s="29">
        <v>23</v>
      </c>
      <c r="AY220" s="30">
        <v>0.62</v>
      </c>
      <c r="AZ220" s="30">
        <v>0.73770491803278693</v>
      </c>
      <c r="BA220" s="30">
        <v>0.88</v>
      </c>
      <c r="BB220" s="30">
        <v>8.7675860655737718</v>
      </c>
      <c r="BC220" s="31">
        <v>4870.8811475409848</v>
      </c>
      <c r="BD220" s="108">
        <f t="shared" si="143"/>
        <v>4.8708811475409846</v>
      </c>
      <c r="BN220" s="68">
        <v>1.2833827893175076</v>
      </c>
      <c r="BO220" s="68">
        <v>0.2294757665677547</v>
      </c>
      <c r="BP220" s="4"/>
    </row>
    <row r="221" spans="1:68" s="12" customFormat="1" ht="15.75">
      <c r="A221" s="12" t="s">
        <v>213</v>
      </c>
      <c r="B221" s="12" t="s">
        <v>12</v>
      </c>
      <c r="C221" s="27" t="s">
        <v>12</v>
      </c>
      <c r="D221" s="27" t="s">
        <v>114</v>
      </c>
      <c r="E221" s="27" t="s">
        <v>99</v>
      </c>
      <c r="F221" s="34">
        <v>9.1191189999999995</v>
      </c>
      <c r="G221" s="34">
        <v>37.097842999999997</v>
      </c>
      <c r="H221" s="3">
        <v>1740</v>
      </c>
      <c r="I221" s="26"/>
      <c r="J221" s="26"/>
      <c r="K221" s="26"/>
      <c r="L221" s="3">
        <v>2015</v>
      </c>
      <c r="M221" s="3">
        <v>1</v>
      </c>
      <c r="N221" s="67">
        <v>5.4</v>
      </c>
      <c r="O221" s="60">
        <v>2.7546854214715411</v>
      </c>
      <c r="P221" s="60">
        <v>0.26187375577769201</v>
      </c>
      <c r="Q221" s="60">
        <v>5.1479400000000002</v>
      </c>
      <c r="R221" s="66">
        <v>13.599999999999994</v>
      </c>
      <c r="S221" s="66">
        <v>22</v>
      </c>
      <c r="T221" s="66">
        <v>64.400000000000006</v>
      </c>
      <c r="U221" s="60">
        <v>9.2813774470124812</v>
      </c>
      <c r="V221" s="60">
        <v>3.6175309064654404</v>
      </c>
      <c r="W221" s="60">
        <v>1.0966127079428001</v>
      </c>
      <c r="X221" s="60">
        <v>7.5348480186473318E-2</v>
      </c>
      <c r="Y221" s="64">
        <v>0.41749999999999993</v>
      </c>
      <c r="Z221" s="66">
        <f t="shared" si="156"/>
        <v>14.488369541607195</v>
      </c>
      <c r="AA221" s="60">
        <v>6.9643662627812732</v>
      </c>
      <c r="AB221" s="60">
        <v>2.9256701312910272</v>
      </c>
      <c r="AC221" s="60">
        <v>83.070678240499205</v>
      </c>
      <c r="AD221" s="60">
        <v>81.934174498818209</v>
      </c>
      <c r="AE221" s="66">
        <f t="shared" si="157"/>
        <v>427.67895609769204</v>
      </c>
      <c r="AF221" s="66">
        <f t="shared" si="158"/>
        <v>3712.5509788049926</v>
      </c>
      <c r="AG221" s="66">
        <f t="shared" si="159"/>
        <v>868.2074175517057</v>
      </c>
      <c r="AH221" s="10" t="s">
        <v>3</v>
      </c>
      <c r="AI221" s="10"/>
      <c r="AJ221" s="10" t="s">
        <v>316</v>
      </c>
      <c r="AK221" s="10" t="s">
        <v>332</v>
      </c>
      <c r="AL221" s="10">
        <v>160</v>
      </c>
      <c r="AM221" s="79"/>
      <c r="AN221" s="79"/>
      <c r="AO221" s="79"/>
      <c r="AP221" s="79"/>
      <c r="AQ221" s="79"/>
      <c r="AR221" s="31">
        <v>67.5</v>
      </c>
      <c r="AS221" s="31">
        <v>90.5625</v>
      </c>
      <c r="AT221" s="29">
        <v>16.981875000000002</v>
      </c>
      <c r="AU221" s="29">
        <v>17.960625</v>
      </c>
      <c r="AV221" s="29">
        <v>1.3</v>
      </c>
      <c r="AW221" s="29">
        <v>1</v>
      </c>
      <c r="AX221" s="29">
        <v>23.3</v>
      </c>
      <c r="AY221" s="30">
        <v>0.52</v>
      </c>
      <c r="AZ221" s="30">
        <v>0.76923076923076916</v>
      </c>
      <c r="BA221" s="30">
        <v>0.87657142857142856</v>
      </c>
      <c r="BB221" s="30">
        <v>11.450635714285713</v>
      </c>
      <c r="BC221" s="31">
        <v>6361.4642857142853</v>
      </c>
      <c r="BD221" s="108">
        <f t="shared" si="143"/>
        <v>6.3614642857142849</v>
      </c>
      <c r="BN221" s="68">
        <v>1.0741998060135791</v>
      </c>
      <c r="BO221" s="68">
        <v>0.14723569350145493</v>
      </c>
      <c r="BP221" s="4"/>
    </row>
    <row r="222" spans="1:68" s="12" customFormat="1" ht="15.75">
      <c r="A222" s="12" t="s">
        <v>213</v>
      </c>
      <c r="B222" s="12" t="s">
        <v>12</v>
      </c>
      <c r="C222" s="27" t="s">
        <v>12</v>
      </c>
      <c r="D222" s="27" t="s">
        <v>114</v>
      </c>
      <c r="E222" s="27" t="s">
        <v>99</v>
      </c>
      <c r="F222" s="34">
        <v>9.1191189999999995</v>
      </c>
      <c r="G222" s="34">
        <v>37.097842999999997</v>
      </c>
      <c r="H222" s="3">
        <v>1740</v>
      </c>
      <c r="I222" s="26"/>
      <c r="J222" s="26"/>
      <c r="K222" s="26"/>
      <c r="L222" s="3">
        <v>2015</v>
      </c>
      <c r="M222" s="3">
        <v>1</v>
      </c>
      <c r="N222" s="67">
        <v>5.4</v>
      </c>
      <c r="O222" s="60">
        <v>2.7546854214715411</v>
      </c>
      <c r="P222" s="60">
        <v>0.26187375577769201</v>
      </c>
      <c r="Q222" s="60">
        <v>5.1479400000000002</v>
      </c>
      <c r="R222" s="66">
        <v>13.599999999999994</v>
      </c>
      <c r="S222" s="66">
        <v>22</v>
      </c>
      <c r="T222" s="66">
        <v>64.400000000000006</v>
      </c>
      <c r="U222" s="60">
        <v>9.2813774470124812</v>
      </c>
      <c r="V222" s="60">
        <v>3.6175309064654404</v>
      </c>
      <c r="W222" s="60">
        <v>1.0966127079428001</v>
      </c>
      <c r="X222" s="60">
        <v>7.5348480186473318E-2</v>
      </c>
      <c r="Y222" s="64">
        <v>0.41749999999999993</v>
      </c>
      <c r="Z222" s="66">
        <f t="shared" si="156"/>
        <v>14.488369541607195</v>
      </c>
      <c r="AA222" s="60">
        <v>6.9643662627812732</v>
      </c>
      <c r="AB222" s="60">
        <v>2.9256701312910272</v>
      </c>
      <c r="AC222" s="60">
        <v>83.070678240499205</v>
      </c>
      <c r="AD222" s="60">
        <v>81.934174498818209</v>
      </c>
      <c r="AE222" s="66">
        <f t="shared" si="157"/>
        <v>427.67895609769204</v>
      </c>
      <c r="AF222" s="66">
        <f t="shared" si="158"/>
        <v>3712.5509788049926</v>
      </c>
      <c r="AG222" s="66">
        <f t="shared" si="159"/>
        <v>868.2074175517057</v>
      </c>
      <c r="AH222" s="10" t="s">
        <v>4</v>
      </c>
      <c r="AI222" s="10"/>
      <c r="AJ222" s="10" t="s">
        <v>316</v>
      </c>
      <c r="AK222" s="10" t="s">
        <v>332</v>
      </c>
      <c r="AL222" s="10">
        <v>160</v>
      </c>
      <c r="AM222" s="79"/>
      <c r="AN222" s="79"/>
      <c r="AO222" s="79"/>
      <c r="AP222" s="79"/>
      <c r="AQ222" s="79"/>
      <c r="AR222" s="31">
        <v>67.5</v>
      </c>
      <c r="AS222" s="31">
        <v>82.6875</v>
      </c>
      <c r="AT222" s="29">
        <v>18.950624999999999</v>
      </c>
      <c r="AU222" s="29">
        <v>20.649374999999999</v>
      </c>
      <c r="AV222" s="29">
        <v>1.76</v>
      </c>
      <c r="AW222" s="29">
        <v>1.1399999999999999</v>
      </c>
      <c r="AX222" s="29">
        <v>24.1</v>
      </c>
      <c r="AY222" s="30">
        <v>0.8</v>
      </c>
      <c r="AZ222" s="30">
        <v>0.64772727272727271</v>
      </c>
      <c r="BA222" s="30">
        <v>0.86742857142857155</v>
      </c>
      <c r="BB222" s="30">
        <v>10.647544017857143</v>
      </c>
      <c r="BC222" s="31">
        <v>5915.3022321428571</v>
      </c>
      <c r="BD222" s="108">
        <f t="shared" si="143"/>
        <v>5.9153022321428574</v>
      </c>
      <c r="BN222" s="68">
        <v>1.259469696969697</v>
      </c>
      <c r="BO222" s="68">
        <v>0.19138257575757575</v>
      </c>
      <c r="BP222" s="4"/>
    </row>
    <row r="223" spans="1:68" s="12" customFormat="1" ht="15.75">
      <c r="A223" s="12" t="s">
        <v>213</v>
      </c>
      <c r="B223" s="12" t="s">
        <v>12</v>
      </c>
      <c r="C223" s="27" t="s">
        <v>12</v>
      </c>
      <c r="D223" s="27" t="s">
        <v>114</v>
      </c>
      <c r="E223" s="27" t="s">
        <v>99</v>
      </c>
      <c r="F223" s="34">
        <v>9.1191189999999995</v>
      </c>
      <c r="G223" s="34">
        <v>37.097842999999997</v>
      </c>
      <c r="H223" s="3">
        <v>1740</v>
      </c>
      <c r="I223" s="26"/>
      <c r="J223" s="26"/>
      <c r="K223" s="26"/>
      <c r="L223" s="3">
        <v>2015</v>
      </c>
      <c r="M223" s="3">
        <v>1</v>
      </c>
      <c r="N223" s="67">
        <v>5.4</v>
      </c>
      <c r="O223" s="60">
        <v>2.7546854214715411</v>
      </c>
      <c r="P223" s="60">
        <v>0.26187375577769201</v>
      </c>
      <c r="Q223" s="60">
        <v>5.1479400000000002</v>
      </c>
      <c r="R223" s="66">
        <v>13.599999999999994</v>
      </c>
      <c r="S223" s="66">
        <v>22</v>
      </c>
      <c r="T223" s="66">
        <v>64.400000000000006</v>
      </c>
      <c r="U223" s="60">
        <v>9.2813774470124812</v>
      </c>
      <c r="V223" s="60">
        <v>3.6175309064654404</v>
      </c>
      <c r="W223" s="60">
        <v>1.0966127079428001</v>
      </c>
      <c r="X223" s="60">
        <v>7.5348480186473318E-2</v>
      </c>
      <c r="Y223" s="64">
        <v>0.41749999999999993</v>
      </c>
      <c r="Z223" s="66">
        <f t="shared" si="156"/>
        <v>14.488369541607195</v>
      </c>
      <c r="AA223" s="60">
        <v>6.9643662627812732</v>
      </c>
      <c r="AB223" s="60">
        <v>2.9256701312910272</v>
      </c>
      <c r="AC223" s="60">
        <v>83.070678240499205</v>
      </c>
      <c r="AD223" s="60">
        <v>81.934174498818209</v>
      </c>
      <c r="AE223" s="66">
        <f t="shared" si="157"/>
        <v>427.67895609769204</v>
      </c>
      <c r="AF223" s="66">
        <f t="shared" si="158"/>
        <v>3712.5509788049926</v>
      </c>
      <c r="AG223" s="66">
        <f t="shared" si="159"/>
        <v>868.2074175517057</v>
      </c>
      <c r="AH223" s="10" t="s">
        <v>5</v>
      </c>
      <c r="AI223" s="10"/>
      <c r="AJ223" s="10" t="s">
        <v>316</v>
      </c>
      <c r="AK223" s="10" t="s">
        <v>332</v>
      </c>
      <c r="AL223" s="10">
        <v>160</v>
      </c>
      <c r="AM223" s="79"/>
      <c r="AN223" s="79"/>
      <c r="AO223" s="79"/>
      <c r="AP223" s="79"/>
      <c r="AQ223" s="79"/>
      <c r="AR223" s="31">
        <v>69.46875</v>
      </c>
      <c r="AS223" s="31">
        <v>77.34375</v>
      </c>
      <c r="AT223" s="29">
        <v>16.346249999999998</v>
      </c>
      <c r="AU223" s="29">
        <v>21.195</v>
      </c>
      <c r="AV223" s="29">
        <v>1.44</v>
      </c>
      <c r="AW223" s="29">
        <v>1.1399999999999999</v>
      </c>
      <c r="AX223" s="29">
        <v>24.9</v>
      </c>
      <c r="AY223" s="30">
        <v>0.84</v>
      </c>
      <c r="AZ223" s="30">
        <v>0.79166666666666663</v>
      </c>
      <c r="BA223" s="30">
        <v>0.85828571428571421</v>
      </c>
      <c r="BB223" s="30">
        <v>11.106887678571425</v>
      </c>
      <c r="BC223" s="31">
        <v>6170.4931547619026</v>
      </c>
      <c r="BD223" s="108">
        <f t="shared" si="143"/>
        <v>6.1704931547619024</v>
      </c>
      <c r="BN223" s="68">
        <v>1.4148936170212767</v>
      </c>
      <c r="BO223" s="68">
        <v>0.25091876208897484</v>
      </c>
      <c r="BP223" s="4"/>
    </row>
    <row r="224" spans="1:68" s="12" customFormat="1" ht="15.75">
      <c r="A224" s="12" t="s">
        <v>213</v>
      </c>
      <c r="B224" s="12" t="s">
        <v>12</v>
      </c>
      <c r="C224" s="27" t="s">
        <v>12</v>
      </c>
      <c r="D224" s="27" t="s">
        <v>114</v>
      </c>
      <c r="E224" s="27" t="s">
        <v>99</v>
      </c>
      <c r="F224" s="34">
        <v>9.1191189999999995</v>
      </c>
      <c r="G224" s="34">
        <v>37.097842999999997</v>
      </c>
      <c r="H224" s="3">
        <v>1740</v>
      </c>
      <c r="I224" s="26"/>
      <c r="J224" s="26"/>
      <c r="K224" s="26"/>
      <c r="L224" s="3">
        <v>2015</v>
      </c>
      <c r="M224" s="3">
        <v>1</v>
      </c>
      <c r="N224" s="67">
        <v>5.4</v>
      </c>
      <c r="O224" s="60">
        <v>2.7546854214715411</v>
      </c>
      <c r="P224" s="60">
        <v>0.26187375577769201</v>
      </c>
      <c r="Q224" s="60">
        <v>5.1479400000000002</v>
      </c>
      <c r="R224" s="66">
        <v>13.599999999999994</v>
      </c>
      <c r="S224" s="66">
        <v>22</v>
      </c>
      <c r="T224" s="66">
        <v>64.400000000000006</v>
      </c>
      <c r="U224" s="60">
        <v>9.2813774470124812</v>
      </c>
      <c r="V224" s="60">
        <v>3.6175309064654404</v>
      </c>
      <c r="W224" s="60">
        <v>1.0966127079428001</v>
      </c>
      <c r="X224" s="60">
        <v>7.5348480186473318E-2</v>
      </c>
      <c r="Y224" s="64">
        <v>0.41749999999999993</v>
      </c>
      <c r="Z224" s="66">
        <f t="shared" si="156"/>
        <v>14.488369541607195</v>
      </c>
      <c r="AA224" s="60">
        <v>6.9643662627812732</v>
      </c>
      <c r="AB224" s="60">
        <v>2.9256701312910272</v>
      </c>
      <c r="AC224" s="60">
        <v>83.070678240499205</v>
      </c>
      <c r="AD224" s="60">
        <v>81.934174498818209</v>
      </c>
      <c r="AE224" s="66">
        <f t="shared" si="157"/>
        <v>427.67895609769204</v>
      </c>
      <c r="AF224" s="66">
        <f t="shared" si="158"/>
        <v>3712.5509788049926</v>
      </c>
      <c r="AG224" s="66">
        <f t="shared" si="159"/>
        <v>868.2074175517057</v>
      </c>
      <c r="AH224" s="10" t="s">
        <v>6</v>
      </c>
      <c r="AI224" s="10"/>
      <c r="AJ224" s="10" t="s">
        <v>316</v>
      </c>
      <c r="AK224" s="10" t="s">
        <v>332</v>
      </c>
      <c r="AL224" s="10">
        <v>160</v>
      </c>
      <c r="AM224" s="79"/>
      <c r="AN224" s="79"/>
      <c r="AO224" s="79"/>
      <c r="AP224" s="79"/>
      <c r="AQ224" s="79"/>
      <c r="AR224" s="31">
        <v>66.9375</v>
      </c>
      <c r="AS224" s="31">
        <v>79.3125</v>
      </c>
      <c r="AT224" s="29">
        <v>18.247499999999999</v>
      </c>
      <c r="AU224" s="29">
        <v>18.610312499999999</v>
      </c>
      <c r="AV224" s="29">
        <v>1.52</v>
      </c>
      <c r="AW224" s="29">
        <v>1.1599999999999999</v>
      </c>
      <c r="AX224" s="29">
        <v>26.6</v>
      </c>
      <c r="AY224" s="30">
        <v>0.66</v>
      </c>
      <c r="AZ224" s="30">
        <v>0.76315789473684204</v>
      </c>
      <c r="BA224" s="30">
        <v>0.83885714285714297</v>
      </c>
      <c r="BB224" s="30">
        <v>11.681692781954887</v>
      </c>
      <c r="BC224" s="31">
        <v>6489.8293233082695</v>
      </c>
      <c r="BD224" s="108">
        <f t="shared" si="143"/>
        <v>6.4898293233082693</v>
      </c>
      <c r="BN224" s="68">
        <v>1.3556603773584905</v>
      </c>
      <c r="BO224" s="68">
        <v>0.23910377358490567</v>
      </c>
      <c r="BP224" s="4"/>
    </row>
    <row r="225" spans="1:68" s="12" customFormat="1" ht="15.75">
      <c r="A225" s="12" t="s">
        <v>213</v>
      </c>
      <c r="B225" s="12" t="s">
        <v>12</v>
      </c>
      <c r="C225" s="27" t="s">
        <v>12</v>
      </c>
      <c r="D225" s="27" t="s">
        <v>114</v>
      </c>
      <c r="E225" s="27" t="s">
        <v>100</v>
      </c>
      <c r="F225" s="34">
        <v>9.1491199999999999</v>
      </c>
      <c r="G225" s="34">
        <v>37.043979999999998</v>
      </c>
      <c r="H225" s="3">
        <v>1744</v>
      </c>
      <c r="I225" s="26">
        <v>38</v>
      </c>
      <c r="J225" s="26"/>
      <c r="K225" s="26"/>
      <c r="L225" s="3">
        <v>2015</v>
      </c>
      <c r="M225" s="3">
        <v>1</v>
      </c>
      <c r="N225" s="67">
        <v>5.5</v>
      </c>
      <c r="O225" s="60">
        <v>2.0667373272218081</v>
      </c>
      <c r="P225" s="60">
        <v>0.17619593564047151</v>
      </c>
      <c r="Q225" s="60">
        <v>7.8100799999999992</v>
      </c>
      <c r="R225" s="66">
        <v>37.599999999999994</v>
      </c>
      <c r="S225" s="66">
        <v>16</v>
      </c>
      <c r="T225" s="66">
        <v>46.4</v>
      </c>
      <c r="U225" s="60">
        <v>5.078590225367269</v>
      </c>
      <c r="V225" s="60">
        <v>2.5552383092927671</v>
      </c>
      <c r="W225" s="60">
        <v>1.265816824361695</v>
      </c>
      <c r="X225" s="60">
        <v>8.5333067754471928E-2</v>
      </c>
      <c r="Y225" s="64">
        <v>0</v>
      </c>
      <c r="Z225" s="66">
        <f t="shared" si="107"/>
        <v>8.9849784267762036</v>
      </c>
      <c r="AA225" s="60">
        <v>7.9662255819953751</v>
      </c>
      <c r="AB225" s="60">
        <v>2.9256701312910272</v>
      </c>
      <c r="AC225" s="60">
        <v>64.727118512858993</v>
      </c>
      <c r="AD225" s="60">
        <v>189.01929821897633</v>
      </c>
      <c r="AE225" s="66">
        <f t="shared" si="108"/>
        <v>493.66856150106105</v>
      </c>
      <c r="AF225" s="66">
        <f t="shared" si="109"/>
        <v>2031.4360901469076</v>
      </c>
      <c r="AG225" s="66">
        <f t="shared" si="110"/>
        <v>613.25719423026408</v>
      </c>
      <c r="AH225" s="10" t="s">
        <v>1</v>
      </c>
      <c r="AI225" s="10"/>
      <c r="AJ225" s="10" t="s">
        <v>316</v>
      </c>
      <c r="AK225" s="10" t="s">
        <v>332</v>
      </c>
      <c r="AL225" s="10">
        <v>160</v>
      </c>
      <c r="AM225" s="79"/>
      <c r="AN225" s="79"/>
      <c r="AO225" s="79"/>
      <c r="AP225" s="79"/>
      <c r="AQ225" s="79"/>
      <c r="AR225" s="12">
        <v>75</v>
      </c>
      <c r="AS225" s="12">
        <v>74</v>
      </c>
      <c r="AT225" s="14">
        <v>23</v>
      </c>
      <c r="AU225" s="14">
        <v>35.200000000000003</v>
      </c>
      <c r="AV225" s="14">
        <v>1.62</v>
      </c>
      <c r="AW225" s="14">
        <v>1.28</v>
      </c>
      <c r="AX225" s="14">
        <v>24.9</v>
      </c>
      <c r="AY225" s="14">
        <v>0.9</v>
      </c>
      <c r="AZ225" s="30">
        <v>0.79012345679012341</v>
      </c>
      <c r="BA225" s="30">
        <v>0.85828571428571421</v>
      </c>
      <c r="BB225" s="30">
        <v>15.5974885361552</v>
      </c>
      <c r="BC225" s="31">
        <v>8665.2714089751116</v>
      </c>
      <c r="BD225" s="108">
        <f t="shared" si="143"/>
        <v>8.6652714089751122</v>
      </c>
      <c r="BN225" s="68">
        <v>1.4089196713326841</v>
      </c>
      <c r="BO225" s="68">
        <v>0.29867329594737052</v>
      </c>
      <c r="BP225" s="4"/>
    </row>
    <row r="226" spans="1:68" s="12" customFormat="1" ht="15.75">
      <c r="A226" s="12" t="s">
        <v>213</v>
      </c>
      <c r="B226" s="12" t="s">
        <v>12</v>
      </c>
      <c r="C226" s="27" t="s">
        <v>12</v>
      </c>
      <c r="D226" s="27" t="s">
        <v>114</v>
      </c>
      <c r="E226" s="27" t="s">
        <v>100</v>
      </c>
      <c r="F226" s="34">
        <v>9.1491199999999999</v>
      </c>
      <c r="G226" s="34">
        <v>37.043979999999998</v>
      </c>
      <c r="H226" s="3">
        <v>1744</v>
      </c>
      <c r="I226" s="26"/>
      <c r="J226" s="26"/>
      <c r="K226" s="26"/>
      <c r="L226" s="3">
        <v>2015</v>
      </c>
      <c r="M226" s="3">
        <v>1</v>
      </c>
      <c r="N226" s="67">
        <v>5.5</v>
      </c>
      <c r="O226" s="60">
        <v>2.0667373272218081</v>
      </c>
      <c r="P226" s="60">
        <v>0.17619593564047151</v>
      </c>
      <c r="Q226" s="60">
        <v>7.8100799999999992</v>
      </c>
      <c r="R226" s="66">
        <v>37.599999999999994</v>
      </c>
      <c r="S226" s="66">
        <v>16</v>
      </c>
      <c r="T226" s="66">
        <v>46.4</v>
      </c>
      <c r="U226" s="60">
        <v>5.078590225367269</v>
      </c>
      <c r="V226" s="60">
        <v>2.5552383092927671</v>
      </c>
      <c r="W226" s="60">
        <v>1.265816824361695</v>
      </c>
      <c r="X226" s="60">
        <v>8.5333067754471928E-2</v>
      </c>
      <c r="Y226" s="64">
        <v>0</v>
      </c>
      <c r="Z226" s="66">
        <f t="shared" ref="Z226:Z230" si="160">(U226+V226+W226+X226+Y226)</f>
        <v>8.9849784267762036</v>
      </c>
      <c r="AA226" s="60">
        <v>7.9662255819953751</v>
      </c>
      <c r="AB226" s="60">
        <v>2.9256701312910272</v>
      </c>
      <c r="AC226" s="60">
        <v>64.727118512858993</v>
      </c>
      <c r="AD226" s="60">
        <v>189.01929821897633</v>
      </c>
      <c r="AE226" s="66">
        <f t="shared" ref="AE226:AE230" si="161">W226*390</f>
        <v>493.66856150106105</v>
      </c>
      <c r="AF226" s="66">
        <f t="shared" ref="AF226:AF230" si="162">U226*400</f>
        <v>2031.4360901469076</v>
      </c>
      <c r="AG226" s="66">
        <f t="shared" ref="AG226:AG230" si="163">V226*240</f>
        <v>613.25719423026408</v>
      </c>
      <c r="AH226" s="10" t="s">
        <v>2</v>
      </c>
      <c r="AI226" s="10"/>
      <c r="AJ226" s="10" t="s">
        <v>316</v>
      </c>
      <c r="AK226" s="10" t="s">
        <v>332</v>
      </c>
      <c r="AL226" s="10">
        <v>160</v>
      </c>
      <c r="AM226" s="79"/>
      <c r="AN226" s="79"/>
      <c r="AO226" s="79"/>
      <c r="AP226" s="79"/>
      <c r="AQ226" s="79"/>
      <c r="AR226" s="12">
        <v>79</v>
      </c>
      <c r="AS226" s="12">
        <v>79</v>
      </c>
      <c r="AT226" s="14">
        <v>24.56</v>
      </c>
      <c r="AU226" s="14">
        <v>40.92</v>
      </c>
      <c r="AV226" s="14">
        <v>1.56</v>
      </c>
      <c r="AW226" s="14">
        <v>1.26</v>
      </c>
      <c r="AX226" s="14">
        <v>25.9</v>
      </c>
      <c r="AY226" s="14">
        <v>1.18</v>
      </c>
      <c r="AZ226" s="30">
        <v>0.80769230769230771</v>
      </c>
      <c r="BA226" s="30">
        <v>0.84685714285714275</v>
      </c>
      <c r="BB226" s="30">
        <v>16.799039999999994</v>
      </c>
      <c r="BC226" s="31">
        <v>9332.7999999999956</v>
      </c>
      <c r="BD226" s="108">
        <f t="shared" si="143"/>
        <v>9.3327999999999953</v>
      </c>
      <c r="BN226" s="68">
        <v>1.4804368107606258</v>
      </c>
      <c r="BO226" s="68">
        <v>0.30826122596861488</v>
      </c>
      <c r="BP226" s="4"/>
    </row>
    <row r="227" spans="1:68" s="12" customFormat="1" ht="15.75">
      <c r="A227" s="12" t="s">
        <v>213</v>
      </c>
      <c r="B227" s="12" t="s">
        <v>12</v>
      </c>
      <c r="C227" s="27" t="s">
        <v>12</v>
      </c>
      <c r="D227" s="27" t="s">
        <v>114</v>
      </c>
      <c r="E227" s="27" t="s">
        <v>100</v>
      </c>
      <c r="F227" s="34">
        <v>9.1491199999999999</v>
      </c>
      <c r="G227" s="34">
        <v>37.043979999999998</v>
      </c>
      <c r="H227" s="3">
        <v>1744</v>
      </c>
      <c r="I227" s="26"/>
      <c r="J227" s="26"/>
      <c r="K227" s="26"/>
      <c r="L227" s="3">
        <v>2015</v>
      </c>
      <c r="M227" s="3">
        <v>1</v>
      </c>
      <c r="N227" s="67">
        <v>5.5</v>
      </c>
      <c r="O227" s="60">
        <v>2.0667373272218081</v>
      </c>
      <c r="P227" s="60">
        <v>0.17619593564047151</v>
      </c>
      <c r="Q227" s="60">
        <v>7.8100799999999992</v>
      </c>
      <c r="R227" s="66">
        <v>37.599999999999994</v>
      </c>
      <c r="S227" s="66">
        <v>16</v>
      </c>
      <c r="T227" s="66">
        <v>46.4</v>
      </c>
      <c r="U227" s="60">
        <v>5.078590225367269</v>
      </c>
      <c r="V227" s="60">
        <v>2.5552383092927671</v>
      </c>
      <c r="W227" s="60">
        <v>1.265816824361695</v>
      </c>
      <c r="X227" s="60">
        <v>8.5333067754471928E-2</v>
      </c>
      <c r="Y227" s="64">
        <v>0</v>
      </c>
      <c r="Z227" s="66">
        <f t="shared" si="160"/>
        <v>8.9849784267762036</v>
      </c>
      <c r="AA227" s="60">
        <v>7.9662255819953751</v>
      </c>
      <c r="AB227" s="60">
        <v>2.9256701312910272</v>
      </c>
      <c r="AC227" s="60">
        <v>64.727118512858993</v>
      </c>
      <c r="AD227" s="60">
        <v>189.01929821897633</v>
      </c>
      <c r="AE227" s="66">
        <f t="shared" si="161"/>
        <v>493.66856150106105</v>
      </c>
      <c r="AF227" s="66">
        <f t="shared" si="162"/>
        <v>2031.4360901469076</v>
      </c>
      <c r="AG227" s="66">
        <f t="shared" si="163"/>
        <v>613.25719423026408</v>
      </c>
      <c r="AH227" s="10" t="s">
        <v>3</v>
      </c>
      <c r="AI227" s="10"/>
      <c r="AJ227" s="10" t="s">
        <v>316</v>
      </c>
      <c r="AK227" s="10" t="s">
        <v>332</v>
      </c>
      <c r="AL227" s="10">
        <v>160</v>
      </c>
      <c r="AM227" s="79"/>
      <c r="AN227" s="79"/>
      <c r="AO227" s="79"/>
      <c r="AP227" s="79"/>
      <c r="AQ227" s="79"/>
      <c r="AR227" s="12">
        <v>81</v>
      </c>
      <c r="AS227" s="12">
        <v>79</v>
      </c>
      <c r="AT227" s="14">
        <v>20.48</v>
      </c>
      <c r="AU227" s="14">
        <v>32.76</v>
      </c>
      <c r="AV227" s="14">
        <v>1.52</v>
      </c>
      <c r="AW227" s="14">
        <v>1.26</v>
      </c>
      <c r="AX227" s="14">
        <v>25.1</v>
      </c>
      <c r="AY227" s="14">
        <v>0.6</v>
      </c>
      <c r="AZ227" s="30">
        <v>0.82894736842105265</v>
      </c>
      <c r="BA227" s="30">
        <v>0.85600000000000009</v>
      </c>
      <c r="BB227" s="30">
        <v>14.532176842105265</v>
      </c>
      <c r="BC227" s="31">
        <v>8073.4315789473703</v>
      </c>
      <c r="BD227" s="108">
        <f t="shared" si="143"/>
        <v>8.0734315789473712</v>
      </c>
      <c r="BN227" s="68">
        <v>1.3619949426287454</v>
      </c>
      <c r="BO227" s="68">
        <v>0.27811017002918414</v>
      </c>
      <c r="BP227" s="4"/>
    </row>
    <row r="228" spans="1:68" s="12" customFormat="1" ht="15.75">
      <c r="A228" s="12" t="s">
        <v>213</v>
      </c>
      <c r="B228" s="12" t="s">
        <v>12</v>
      </c>
      <c r="C228" s="27" t="s">
        <v>12</v>
      </c>
      <c r="D228" s="27" t="s">
        <v>114</v>
      </c>
      <c r="E228" s="27" t="s">
        <v>100</v>
      </c>
      <c r="F228" s="34">
        <v>9.1491199999999999</v>
      </c>
      <c r="G228" s="34">
        <v>37.043979999999998</v>
      </c>
      <c r="H228" s="3">
        <v>1744</v>
      </c>
      <c r="I228" s="26"/>
      <c r="J228" s="26"/>
      <c r="K228" s="26"/>
      <c r="L228" s="3">
        <v>2015</v>
      </c>
      <c r="M228" s="3">
        <v>1</v>
      </c>
      <c r="N228" s="67">
        <v>5.5</v>
      </c>
      <c r="O228" s="60">
        <v>2.0667373272218081</v>
      </c>
      <c r="P228" s="60">
        <v>0.17619593564047151</v>
      </c>
      <c r="Q228" s="60">
        <v>7.8100799999999992</v>
      </c>
      <c r="R228" s="66">
        <v>37.599999999999994</v>
      </c>
      <c r="S228" s="66">
        <v>16</v>
      </c>
      <c r="T228" s="66">
        <v>46.4</v>
      </c>
      <c r="U228" s="60">
        <v>5.078590225367269</v>
      </c>
      <c r="V228" s="60">
        <v>2.5552383092927671</v>
      </c>
      <c r="W228" s="60">
        <v>1.265816824361695</v>
      </c>
      <c r="X228" s="60">
        <v>8.5333067754471928E-2</v>
      </c>
      <c r="Y228" s="64">
        <v>0</v>
      </c>
      <c r="Z228" s="66">
        <f t="shared" si="160"/>
        <v>8.9849784267762036</v>
      </c>
      <c r="AA228" s="60">
        <v>7.9662255819953751</v>
      </c>
      <c r="AB228" s="60">
        <v>2.9256701312910272</v>
      </c>
      <c r="AC228" s="60">
        <v>64.727118512858993</v>
      </c>
      <c r="AD228" s="60">
        <v>189.01929821897633</v>
      </c>
      <c r="AE228" s="66">
        <f t="shared" si="161"/>
        <v>493.66856150106105</v>
      </c>
      <c r="AF228" s="66">
        <f t="shared" si="162"/>
        <v>2031.4360901469076</v>
      </c>
      <c r="AG228" s="66">
        <f t="shared" si="163"/>
        <v>613.25719423026408</v>
      </c>
      <c r="AH228" s="10" t="s">
        <v>4</v>
      </c>
      <c r="AI228" s="10"/>
      <c r="AJ228" s="10" t="s">
        <v>316</v>
      </c>
      <c r="AK228" s="10" t="s">
        <v>332</v>
      </c>
      <c r="AL228" s="10">
        <v>160</v>
      </c>
      <c r="AM228" s="79"/>
      <c r="AN228" s="79"/>
      <c r="AO228" s="79"/>
      <c r="AP228" s="79"/>
      <c r="AQ228" s="79"/>
      <c r="AR228" s="12">
        <v>79</v>
      </c>
      <c r="AS228" s="12">
        <v>82</v>
      </c>
      <c r="AT228" s="14">
        <v>21.81</v>
      </c>
      <c r="AU228" s="14">
        <v>34.72</v>
      </c>
      <c r="AV228" s="14">
        <v>1.68</v>
      </c>
      <c r="AW228" s="14">
        <v>1.38</v>
      </c>
      <c r="AX228" s="14">
        <v>22.5</v>
      </c>
      <c r="AY228" s="14">
        <v>0.34</v>
      </c>
      <c r="AZ228" s="30">
        <v>0.8214285714285714</v>
      </c>
      <c r="BA228" s="30">
        <v>0.88571428571428568</v>
      </c>
      <c r="BB228" s="30">
        <v>15.867887755102037</v>
      </c>
      <c r="BC228" s="31">
        <v>8815.4931972789109</v>
      </c>
      <c r="BD228" s="108">
        <f t="shared" si="143"/>
        <v>8.8154931972789115</v>
      </c>
      <c r="BN228" s="68">
        <v>1.5281831134122379</v>
      </c>
      <c r="BO228" s="68">
        <v>0.3321222075297755</v>
      </c>
      <c r="BP228" s="4"/>
    </row>
    <row r="229" spans="1:68" s="12" customFormat="1" ht="15.75">
      <c r="A229" s="12" t="s">
        <v>213</v>
      </c>
      <c r="B229" s="12" t="s">
        <v>12</v>
      </c>
      <c r="C229" s="27" t="s">
        <v>12</v>
      </c>
      <c r="D229" s="27" t="s">
        <v>114</v>
      </c>
      <c r="E229" s="27" t="s">
        <v>100</v>
      </c>
      <c r="F229" s="34">
        <v>9.1491199999999999</v>
      </c>
      <c r="G229" s="34">
        <v>37.043979999999998</v>
      </c>
      <c r="H229" s="3">
        <v>1744</v>
      </c>
      <c r="I229" s="26"/>
      <c r="J229" s="26"/>
      <c r="K229" s="26"/>
      <c r="L229" s="3">
        <v>2015</v>
      </c>
      <c r="M229" s="3">
        <v>1</v>
      </c>
      <c r="N229" s="67">
        <v>5.5</v>
      </c>
      <c r="O229" s="60">
        <v>2.0667373272218081</v>
      </c>
      <c r="P229" s="60">
        <v>0.17619593564047151</v>
      </c>
      <c r="Q229" s="60">
        <v>7.8100799999999992</v>
      </c>
      <c r="R229" s="66">
        <v>37.599999999999994</v>
      </c>
      <c r="S229" s="66">
        <v>16</v>
      </c>
      <c r="T229" s="66">
        <v>46.4</v>
      </c>
      <c r="U229" s="60">
        <v>5.078590225367269</v>
      </c>
      <c r="V229" s="60">
        <v>2.5552383092927671</v>
      </c>
      <c r="W229" s="60">
        <v>1.265816824361695</v>
      </c>
      <c r="X229" s="60">
        <v>8.5333067754471928E-2</v>
      </c>
      <c r="Y229" s="64">
        <v>0</v>
      </c>
      <c r="Z229" s="66">
        <f t="shared" si="160"/>
        <v>8.9849784267762036</v>
      </c>
      <c r="AA229" s="60">
        <v>7.9662255819953751</v>
      </c>
      <c r="AB229" s="60">
        <v>2.9256701312910272</v>
      </c>
      <c r="AC229" s="60">
        <v>64.727118512858993</v>
      </c>
      <c r="AD229" s="60">
        <v>189.01929821897633</v>
      </c>
      <c r="AE229" s="66">
        <f t="shared" si="161"/>
        <v>493.66856150106105</v>
      </c>
      <c r="AF229" s="66">
        <f t="shared" si="162"/>
        <v>2031.4360901469076</v>
      </c>
      <c r="AG229" s="66">
        <f t="shared" si="163"/>
        <v>613.25719423026408</v>
      </c>
      <c r="AH229" s="10" t="s">
        <v>5</v>
      </c>
      <c r="AI229" s="10"/>
      <c r="AJ229" s="10" t="s">
        <v>316</v>
      </c>
      <c r="AK229" s="10" t="s">
        <v>332</v>
      </c>
      <c r="AL229" s="10">
        <v>160</v>
      </c>
      <c r="AM229" s="79"/>
      <c r="AN229" s="79"/>
      <c r="AO229" s="79"/>
      <c r="AP229" s="79"/>
      <c r="AQ229" s="79"/>
      <c r="AR229" s="12">
        <v>76</v>
      </c>
      <c r="AS229" s="12">
        <v>81</v>
      </c>
      <c r="AT229" s="14">
        <v>23.18</v>
      </c>
      <c r="AU229" s="14">
        <v>44.26</v>
      </c>
      <c r="AV229" s="14">
        <v>1.82</v>
      </c>
      <c r="AW229" s="14">
        <v>1.42</v>
      </c>
      <c r="AX229" s="14">
        <v>30.1</v>
      </c>
      <c r="AY229" s="14">
        <v>0.88</v>
      </c>
      <c r="AZ229" s="30">
        <v>0.78021978021978011</v>
      </c>
      <c r="BA229" s="30">
        <v>0.79885714285714293</v>
      </c>
      <c r="BB229" s="30">
        <v>14.447726467817896</v>
      </c>
      <c r="BC229" s="31">
        <v>8026.5147043432762</v>
      </c>
      <c r="BD229" s="108">
        <f t="shared" si="143"/>
        <v>8.0265147043432759</v>
      </c>
      <c r="BN229" s="68">
        <v>4.4127132769374153</v>
      </c>
      <c r="BO229" s="68">
        <v>0.33254480607928882</v>
      </c>
      <c r="BP229" s="4"/>
    </row>
    <row r="230" spans="1:68" s="12" customFormat="1" ht="15.75">
      <c r="A230" s="12" t="s">
        <v>213</v>
      </c>
      <c r="B230" s="12" t="s">
        <v>12</v>
      </c>
      <c r="C230" s="27" t="s">
        <v>12</v>
      </c>
      <c r="D230" s="27" t="s">
        <v>114</v>
      </c>
      <c r="E230" s="27" t="s">
        <v>100</v>
      </c>
      <c r="F230" s="34">
        <v>9.1491199999999999</v>
      </c>
      <c r="G230" s="34">
        <v>37.043979999999998</v>
      </c>
      <c r="H230" s="3">
        <v>1744</v>
      </c>
      <c r="I230" s="26"/>
      <c r="J230" s="26"/>
      <c r="K230" s="26"/>
      <c r="L230" s="3">
        <v>2015</v>
      </c>
      <c r="M230" s="3">
        <v>1</v>
      </c>
      <c r="N230" s="67">
        <v>5.5</v>
      </c>
      <c r="O230" s="60">
        <v>2.0667373272218081</v>
      </c>
      <c r="P230" s="60">
        <v>0.17619593564047151</v>
      </c>
      <c r="Q230" s="60">
        <v>7.8100799999999992</v>
      </c>
      <c r="R230" s="66">
        <v>37.599999999999994</v>
      </c>
      <c r="S230" s="66">
        <v>16</v>
      </c>
      <c r="T230" s="66">
        <v>46.4</v>
      </c>
      <c r="U230" s="60">
        <v>5.078590225367269</v>
      </c>
      <c r="V230" s="60">
        <v>2.5552383092927671</v>
      </c>
      <c r="W230" s="60">
        <v>1.265816824361695</v>
      </c>
      <c r="X230" s="60">
        <v>8.5333067754471928E-2</v>
      </c>
      <c r="Y230" s="64">
        <v>0</v>
      </c>
      <c r="Z230" s="66">
        <f t="shared" si="160"/>
        <v>8.9849784267762036</v>
      </c>
      <c r="AA230" s="60">
        <v>7.9662255819953751</v>
      </c>
      <c r="AB230" s="60">
        <v>2.9256701312910272</v>
      </c>
      <c r="AC230" s="60">
        <v>64.727118512858993</v>
      </c>
      <c r="AD230" s="60">
        <v>189.01929821897633</v>
      </c>
      <c r="AE230" s="66">
        <f t="shared" si="161"/>
        <v>493.66856150106105</v>
      </c>
      <c r="AF230" s="66">
        <f t="shared" si="162"/>
        <v>2031.4360901469076</v>
      </c>
      <c r="AG230" s="66">
        <f t="shared" si="163"/>
        <v>613.25719423026408</v>
      </c>
      <c r="AH230" s="10" t="s">
        <v>6</v>
      </c>
      <c r="AI230" s="10"/>
      <c r="AJ230" s="10" t="s">
        <v>316</v>
      </c>
      <c r="AK230" s="10" t="s">
        <v>332</v>
      </c>
      <c r="AL230" s="10">
        <v>160</v>
      </c>
      <c r="AM230" s="79"/>
      <c r="AN230" s="79"/>
      <c r="AO230" s="79"/>
      <c r="AP230" s="79"/>
      <c r="AQ230" s="79"/>
      <c r="AR230" s="12">
        <v>68</v>
      </c>
      <c r="AS230" s="12">
        <v>70</v>
      </c>
      <c r="AT230" s="14">
        <v>22.2</v>
      </c>
      <c r="AU230" s="14">
        <v>36.340000000000003</v>
      </c>
      <c r="AV230" s="14">
        <v>1.84</v>
      </c>
      <c r="AW230" s="14">
        <v>1.46</v>
      </c>
      <c r="AX230" s="14">
        <v>27.1</v>
      </c>
      <c r="AY230" s="14">
        <v>0.8</v>
      </c>
      <c r="AZ230" s="30">
        <v>0.79347826086956519</v>
      </c>
      <c r="BA230" s="30">
        <v>0.83314285714285718</v>
      </c>
      <c r="BB230" s="30">
        <v>14.675992546583853</v>
      </c>
      <c r="BC230" s="31">
        <v>8153.3291925465846</v>
      </c>
      <c r="BD230" s="108">
        <f t="shared" si="143"/>
        <v>8.1533291925465843</v>
      </c>
      <c r="BN230" s="68">
        <v>3.0376019678748634</v>
      </c>
      <c r="BO230" s="68">
        <v>0.33473845765705157</v>
      </c>
      <c r="BP230" s="4"/>
    </row>
    <row r="231" spans="1:68" s="12" customFormat="1" ht="15.75">
      <c r="A231" s="12" t="s">
        <v>213</v>
      </c>
      <c r="B231" s="12" t="s">
        <v>12</v>
      </c>
      <c r="C231" s="27" t="s">
        <v>12</v>
      </c>
      <c r="D231" s="27" t="s">
        <v>115</v>
      </c>
      <c r="E231" s="27" t="s">
        <v>101</v>
      </c>
      <c r="F231" s="34">
        <v>9.1518700000000006</v>
      </c>
      <c r="G231" s="34">
        <v>37.047840000000001</v>
      </c>
      <c r="H231" s="3">
        <v>1747</v>
      </c>
      <c r="I231" s="26">
        <v>39</v>
      </c>
      <c r="J231" s="26"/>
      <c r="K231" s="26"/>
      <c r="L231" s="3">
        <v>2015</v>
      </c>
      <c r="M231" s="3">
        <v>1</v>
      </c>
      <c r="N231" s="67">
        <v>5.2</v>
      </c>
      <c r="O231" s="60">
        <v>2.8870398175214502</v>
      </c>
      <c r="P231" s="60">
        <v>0.27737506081893165</v>
      </c>
      <c r="Q231" s="60">
        <v>1.0523400000000001</v>
      </c>
      <c r="R231" s="66">
        <v>17.599999999999994</v>
      </c>
      <c r="S231" s="66">
        <v>24</v>
      </c>
      <c r="T231" s="66">
        <v>58.4</v>
      </c>
      <c r="U231" s="60">
        <v>10.853151529904185</v>
      </c>
      <c r="V231" s="60">
        <v>4.5098566880904851</v>
      </c>
      <c r="W231" s="60">
        <v>0.75820447510501077</v>
      </c>
      <c r="X231" s="60">
        <v>0.21004044362168492</v>
      </c>
      <c r="Y231" s="64">
        <v>0.75150000000000006</v>
      </c>
      <c r="Z231" s="66">
        <f t="shared" si="107"/>
        <v>17.082753136721369</v>
      </c>
      <c r="AA231" s="60">
        <v>7.9662255819953751</v>
      </c>
      <c r="AB231" s="60">
        <v>2.9256701312910272</v>
      </c>
      <c r="AC231" s="60">
        <v>74.632640765784714</v>
      </c>
      <c r="AD231" s="60">
        <v>138.62629882125486</v>
      </c>
      <c r="AE231" s="66">
        <f t="shared" si="108"/>
        <v>295.69974529095418</v>
      </c>
      <c r="AF231" s="66">
        <f t="shared" si="109"/>
        <v>4341.2606119616739</v>
      </c>
      <c r="AG231" s="66">
        <f t="shared" si="110"/>
        <v>1082.3656051417165</v>
      </c>
      <c r="AH231" s="10" t="s">
        <v>1</v>
      </c>
      <c r="AI231" s="10"/>
      <c r="AJ231" s="10" t="s">
        <v>316</v>
      </c>
      <c r="AK231" s="10" t="s">
        <v>332</v>
      </c>
      <c r="AL231" s="10">
        <v>160</v>
      </c>
      <c r="AM231" s="79"/>
      <c r="AN231" s="79"/>
      <c r="AO231" s="79"/>
      <c r="AP231" s="79"/>
      <c r="AQ231" s="79"/>
      <c r="AR231" s="12">
        <v>73</v>
      </c>
      <c r="AS231" s="12">
        <v>72</v>
      </c>
      <c r="AT231" s="14">
        <v>12.34</v>
      </c>
      <c r="AU231" s="14">
        <v>21.8</v>
      </c>
      <c r="AV231" s="14">
        <v>0.96</v>
      </c>
      <c r="AW231" s="14">
        <v>0.74</v>
      </c>
      <c r="AX231" s="14">
        <v>28</v>
      </c>
      <c r="AY231" s="14">
        <v>1.32</v>
      </c>
      <c r="AZ231" s="30">
        <v>0.77083333333333337</v>
      </c>
      <c r="BA231" s="30">
        <v>0.82285714285714284</v>
      </c>
      <c r="BB231" s="30">
        <v>7.8270857142857135</v>
      </c>
      <c r="BC231" s="31">
        <v>4348.3809523809514</v>
      </c>
      <c r="BD231" s="108">
        <f t="shared" si="143"/>
        <v>4.3483809523809516</v>
      </c>
      <c r="BN231" s="68">
        <v>0.9379694095718436</v>
      </c>
      <c r="BO231" s="68">
        <v>0.20693715113044747</v>
      </c>
      <c r="BP231" s="4"/>
    </row>
    <row r="232" spans="1:68" s="12" customFormat="1" ht="15.75">
      <c r="A232" s="12" t="s">
        <v>213</v>
      </c>
      <c r="B232" s="12" t="s">
        <v>12</v>
      </c>
      <c r="C232" s="27" t="s">
        <v>12</v>
      </c>
      <c r="D232" s="27" t="s">
        <v>115</v>
      </c>
      <c r="E232" s="27" t="s">
        <v>101</v>
      </c>
      <c r="F232" s="34">
        <v>9.1518700000000006</v>
      </c>
      <c r="G232" s="34">
        <v>37.047840000000001</v>
      </c>
      <c r="H232" s="3">
        <v>1747</v>
      </c>
      <c r="I232" s="26"/>
      <c r="J232" s="26"/>
      <c r="K232" s="26"/>
      <c r="L232" s="3">
        <v>2015</v>
      </c>
      <c r="M232" s="3">
        <v>1</v>
      </c>
      <c r="N232" s="67">
        <v>5.2</v>
      </c>
      <c r="O232" s="60">
        <v>2.8870398175214502</v>
      </c>
      <c r="P232" s="60">
        <v>0.27737506081893165</v>
      </c>
      <c r="Q232" s="60">
        <v>1.0523400000000001</v>
      </c>
      <c r="R232" s="66">
        <v>17.599999999999994</v>
      </c>
      <c r="S232" s="66">
        <v>24</v>
      </c>
      <c r="T232" s="66">
        <v>58.4</v>
      </c>
      <c r="U232" s="60">
        <v>10.853151529904185</v>
      </c>
      <c r="V232" s="60">
        <v>4.5098566880904851</v>
      </c>
      <c r="W232" s="60">
        <v>0.75820447510501077</v>
      </c>
      <c r="X232" s="60">
        <v>0.21004044362168492</v>
      </c>
      <c r="Y232" s="64">
        <v>0.75150000000000006</v>
      </c>
      <c r="Z232" s="66">
        <f t="shared" ref="Z232:Z236" si="164">(U232+V232+W232+X232+Y232)</f>
        <v>17.082753136721369</v>
      </c>
      <c r="AA232" s="60">
        <v>7.9662255819953751</v>
      </c>
      <c r="AB232" s="60">
        <v>2.9256701312910272</v>
      </c>
      <c r="AC232" s="60">
        <v>74.632640765784714</v>
      </c>
      <c r="AD232" s="60">
        <v>138.62629882125486</v>
      </c>
      <c r="AE232" s="66">
        <f t="shared" ref="AE232:AE236" si="165">W232*390</f>
        <v>295.69974529095418</v>
      </c>
      <c r="AF232" s="66">
        <f t="shared" ref="AF232:AF236" si="166">U232*400</f>
        <v>4341.2606119616739</v>
      </c>
      <c r="AG232" s="66">
        <f t="shared" ref="AG232:AG236" si="167">V232*240</f>
        <v>1082.3656051417165</v>
      </c>
      <c r="AH232" s="10" t="s">
        <v>2</v>
      </c>
      <c r="AI232" s="10"/>
      <c r="AJ232" s="10" t="s">
        <v>316</v>
      </c>
      <c r="AK232" s="10" t="s">
        <v>332</v>
      </c>
      <c r="AL232" s="10">
        <v>160</v>
      </c>
      <c r="AM232" s="79"/>
      <c r="AN232" s="79"/>
      <c r="AO232" s="79"/>
      <c r="AP232" s="79"/>
      <c r="AQ232" s="79"/>
      <c r="AR232" s="12">
        <v>86</v>
      </c>
      <c r="AS232" s="12">
        <v>85</v>
      </c>
      <c r="AT232" s="14">
        <v>14.74</v>
      </c>
      <c r="AU232" s="14">
        <v>28.42</v>
      </c>
      <c r="AV232" s="14">
        <v>1.1200000000000001</v>
      </c>
      <c r="AW232" s="14">
        <v>0.78</v>
      </c>
      <c r="AX232" s="14">
        <v>27.6</v>
      </c>
      <c r="AY232" s="14">
        <v>1.1000000000000001</v>
      </c>
      <c r="AZ232" s="30">
        <v>0.6964285714285714</v>
      </c>
      <c r="BA232" s="30">
        <v>0.82742857142857151</v>
      </c>
      <c r="BB232" s="30">
        <v>8.4938497959183685</v>
      </c>
      <c r="BC232" s="31">
        <v>4718.805442176872</v>
      </c>
      <c r="BD232" s="108">
        <f t="shared" si="143"/>
        <v>4.7188054421768717</v>
      </c>
      <c r="BN232" s="68">
        <v>1.1421518480232069</v>
      </c>
      <c r="BO232" s="68">
        <v>0.20403433499422324</v>
      </c>
      <c r="BP232" s="4"/>
    </row>
    <row r="233" spans="1:68" s="12" customFormat="1" ht="15.75">
      <c r="A233" s="12" t="s">
        <v>213</v>
      </c>
      <c r="B233" s="12" t="s">
        <v>12</v>
      </c>
      <c r="C233" s="27" t="s">
        <v>12</v>
      </c>
      <c r="D233" s="27" t="s">
        <v>115</v>
      </c>
      <c r="E233" s="27" t="s">
        <v>101</v>
      </c>
      <c r="F233" s="34">
        <v>9.1518700000000006</v>
      </c>
      <c r="G233" s="34">
        <v>37.047840000000001</v>
      </c>
      <c r="H233" s="3">
        <v>1747</v>
      </c>
      <c r="I233" s="26"/>
      <c r="J233" s="26"/>
      <c r="K233" s="26"/>
      <c r="L233" s="3">
        <v>2015</v>
      </c>
      <c r="M233" s="3">
        <v>1</v>
      </c>
      <c r="N233" s="67">
        <v>5.2</v>
      </c>
      <c r="O233" s="60">
        <v>2.8870398175214502</v>
      </c>
      <c r="P233" s="60">
        <v>0.27737506081893165</v>
      </c>
      <c r="Q233" s="60">
        <v>1.0523400000000001</v>
      </c>
      <c r="R233" s="66">
        <v>17.599999999999994</v>
      </c>
      <c r="S233" s="66">
        <v>24</v>
      </c>
      <c r="T233" s="66">
        <v>58.4</v>
      </c>
      <c r="U233" s="60">
        <v>10.853151529904185</v>
      </c>
      <c r="V233" s="60">
        <v>4.5098566880904851</v>
      </c>
      <c r="W233" s="60">
        <v>0.75820447510501077</v>
      </c>
      <c r="X233" s="60">
        <v>0.21004044362168492</v>
      </c>
      <c r="Y233" s="64">
        <v>0.75150000000000006</v>
      </c>
      <c r="Z233" s="66">
        <f t="shared" si="164"/>
        <v>17.082753136721369</v>
      </c>
      <c r="AA233" s="60">
        <v>7.9662255819953751</v>
      </c>
      <c r="AB233" s="60">
        <v>2.9256701312910272</v>
      </c>
      <c r="AC233" s="60">
        <v>74.632640765784714</v>
      </c>
      <c r="AD233" s="60">
        <v>138.62629882125486</v>
      </c>
      <c r="AE233" s="66">
        <f t="shared" si="165"/>
        <v>295.69974529095418</v>
      </c>
      <c r="AF233" s="66">
        <f t="shared" si="166"/>
        <v>4341.2606119616739</v>
      </c>
      <c r="AG233" s="66">
        <f t="shared" si="167"/>
        <v>1082.3656051417165</v>
      </c>
      <c r="AH233" s="10" t="s">
        <v>3</v>
      </c>
      <c r="AI233" s="10"/>
      <c r="AJ233" s="10" t="s">
        <v>316</v>
      </c>
      <c r="AK233" s="10" t="s">
        <v>332</v>
      </c>
      <c r="AL233" s="10">
        <v>160</v>
      </c>
      <c r="AM233" s="79"/>
      <c r="AN233" s="79"/>
      <c r="AO233" s="79"/>
      <c r="AP233" s="79"/>
      <c r="AQ233" s="79"/>
      <c r="AR233" s="12">
        <v>77</v>
      </c>
      <c r="AS233" s="12">
        <v>80</v>
      </c>
      <c r="AT233" s="14">
        <v>24.46</v>
      </c>
      <c r="AU233" s="14">
        <v>36.06</v>
      </c>
      <c r="AV233" s="14">
        <v>1.52</v>
      </c>
      <c r="AW233" s="14">
        <v>1.18</v>
      </c>
      <c r="AX233" s="14">
        <v>30</v>
      </c>
      <c r="AY233" s="14">
        <v>0.76</v>
      </c>
      <c r="AZ233" s="30">
        <v>0.77631578947368418</v>
      </c>
      <c r="BA233" s="30">
        <v>0.8</v>
      </c>
      <c r="BB233" s="30">
        <v>15.190947368421053</v>
      </c>
      <c r="BC233" s="31">
        <v>8439.4152046783638</v>
      </c>
      <c r="BD233" s="108">
        <f t="shared" si="143"/>
        <v>8.4394152046783635</v>
      </c>
      <c r="BN233" s="68">
        <v>1.4602143916900241</v>
      </c>
      <c r="BO233" s="68">
        <v>0.25035169955785819</v>
      </c>
      <c r="BP233" s="4"/>
    </row>
    <row r="234" spans="1:68" s="12" customFormat="1" ht="15.75">
      <c r="A234" s="12" t="s">
        <v>213</v>
      </c>
      <c r="B234" s="12" t="s">
        <v>12</v>
      </c>
      <c r="C234" s="27" t="s">
        <v>12</v>
      </c>
      <c r="D234" s="27" t="s">
        <v>115</v>
      </c>
      <c r="E234" s="27" t="s">
        <v>101</v>
      </c>
      <c r="F234" s="34">
        <v>9.1518700000000006</v>
      </c>
      <c r="G234" s="34">
        <v>37.047840000000001</v>
      </c>
      <c r="H234" s="3">
        <v>1747</v>
      </c>
      <c r="I234" s="26"/>
      <c r="J234" s="26"/>
      <c r="K234" s="26"/>
      <c r="L234" s="3">
        <v>2015</v>
      </c>
      <c r="M234" s="3">
        <v>1</v>
      </c>
      <c r="N234" s="67">
        <v>5.2</v>
      </c>
      <c r="O234" s="60">
        <v>2.8870398175214502</v>
      </c>
      <c r="P234" s="60">
        <v>0.27737506081893165</v>
      </c>
      <c r="Q234" s="60">
        <v>1.0523400000000001</v>
      </c>
      <c r="R234" s="66">
        <v>17.599999999999994</v>
      </c>
      <c r="S234" s="66">
        <v>24</v>
      </c>
      <c r="T234" s="66">
        <v>58.4</v>
      </c>
      <c r="U234" s="60">
        <v>10.853151529904185</v>
      </c>
      <c r="V234" s="60">
        <v>4.5098566880904851</v>
      </c>
      <c r="W234" s="60">
        <v>0.75820447510501077</v>
      </c>
      <c r="X234" s="60">
        <v>0.21004044362168492</v>
      </c>
      <c r="Y234" s="64">
        <v>0.75150000000000006</v>
      </c>
      <c r="Z234" s="66">
        <f t="shared" si="164"/>
        <v>17.082753136721369</v>
      </c>
      <c r="AA234" s="60">
        <v>7.9662255819953751</v>
      </c>
      <c r="AB234" s="60">
        <v>2.9256701312910272</v>
      </c>
      <c r="AC234" s="60">
        <v>74.632640765784714</v>
      </c>
      <c r="AD234" s="60">
        <v>138.62629882125486</v>
      </c>
      <c r="AE234" s="66">
        <f t="shared" si="165"/>
        <v>295.69974529095418</v>
      </c>
      <c r="AF234" s="66">
        <f t="shared" si="166"/>
        <v>4341.2606119616739</v>
      </c>
      <c r="AG234" s="66">
        <f t="shared" si="167"/>
        <v>1082.3656051417165</v>
      </c>
      <c r="AH234" s="10" t="s">
        <v>4</v>
      </c>
      <c r="AI234" s="10"/>
      <c r="AJ234" s="10" t="s">
        <v>316</v>
      </c>
      <c r="AK234" s="10" t="s">
        <v>332</v>
      </c>
      <c r="AL234" s="10">
        <v>160</v>
      </c>
      <c r="AM234" s="79"/>
      <c r="AN234" s="79"/>
      <c r="AO234" s="79"/>
      <c r="AP234" s="79"/>
      <c r="AQ234" s="79"/>
      <c r="AR234" s="12">
        <v>88</v>
      </c>
      <c r="AS234" s="12">
        <v>85</v>
      </c>
      <c r="AT234" s="14">
        <v>25.22</v>
      </c>
      <c r="AU234" s="14">
        <v>41.36</v>
      </c>
      <c r="AV234" s="14">
        <v>1.52</v>
      </c>
      <c r="AW234" s="14">
        <v>1.22</v>
      </c>
      <c r="AX234" s="14">
        <v>29.6</v>
      </c>
      <c r="AY234" s="14">
        <v>1.82</v>
      </c>
      <c r="AZ234" s="30">
        <v>0.80263157894736836</v>
      </c>
      <c r="BA234" s="30">
        <v>0.8045714285714286</v>
      </c>
      <c r="BB234" s="30">
        <v>16.286431278195487</v>
      </c>
      <c r="BC234" s="31">
        <v>9048.0173767752694</v>
      </c>
      <c r="BD234" s="108">
        <f t="shared" si="143"/>
        <v>9.0480173767752703</v>
      </c>
      <c r="BN234" s="68">
        <v>1.3987813986027209</v>
      </c>
      <c r="BO234" s="68">
        <v>0.20497019673463987</v>
      </c>
      <c r="BP234" s="4"/>
    </row>
    <row r="235" spans="1:68" s="12" customFormat="1" ht="15.75">
      <c r="A235" s="12" t="s">
        <v>213</v>
      </c>
      <c r="B235" s="12" t="s">
        <v>12</v>
      </c>
      <c r="C235" s="27" t="s">
        <v>12</v>
      </c>
      <c r="D235" s="27" t="s">
        <v>115</v>
      </c>
      <c r="E235" s="27" t="s">
        <v>101</v>
      </c>
      <c r="F235" s="34">
        <v>9.1518700000000006</v>
      </c>
      <c r="G235" s="34">
        <v>37.047840000000001</v>
      </c>
      <c r="H235" s="3">
        <v>1747</v>
      </c>
      <c r="I235" s="26"/>
      <c r="J235" s="26"/>
      <c r="K235" s="26"/>
      <c r="L235" s="3">
        <v>2015</v>
      </c>
      <c r="M235" s="3">
        <v>1</v>
      </c>
      <c r="N235" s="67">
        <v>5.2</v>
      </c>
      <c r="O235" s="60">
        <v>2.8870398175214502</v>
      </c>
      <c r="P235" s="60">
        <v>0.27737506081893165</v>
      </c>
      <c r="Q235" s="60">
        <v>1.0523400000000001</v>
      </c>
      <c r="R235" s="66">
        <v>17.599999999999994</v>
      </c>
      <c r="S235" s="66">
        <v>24</v>
      </c>
      <c r="T235" s="66">
        <v>58.4</v>
      </c>
      <c r="U235" s="60">
        <v>10.853151529904185</v>
      </c>
      <c r="V235" s="60">
        <v>4.5098566880904851</v>
      </c>
      <c r="W235" s="60">
        <v>0.75820447510501077</v>
      </c>
      <c r="X235" s="60">
        <v>0.21004044362168492</v>
      </c>
      <c r="Y235" s="64">
        <v>0.75150000000000006</v>
      </c>
      <c r="Z235" s="66">
        <f t="shared" si="164"/>
        <v>17.082753136721369</v>
      </c>
      <c r="AA235" s="60">
        <v>7.9662255819953751</v>
      </c>
      <c r="AB235" s="60">
        <v>2.9256701312910272</v>
      </c>
      <c r="AC235" s="60">
        <v>74.632640765784714</v>
      </c>
      <c r="AD235" s="60">
        <v>138.62629882125486</v>
      </c>
      <c r="AE235" s="66">
        <f t="shared" si="165"/>
        <v>295.69974529095418</v>
      </c>
      <c r="AF235" s="66">
        <f t="shared" si="166"/>
        <v>4341.2606119616739</v>
      </c>
      <c r="AG235" s="66">
        <f t="shared" si="167"/>
        <v>1082.3656051417165</v>
      </c>
      <c r="AH235" s="10" t="s">
        <v>5</v>
      </c>
      <c r="AI235" s="10"/>
      <c r="AJ235" s="10" t="s">
        <v>316</v>
      </c>
      <c r="AK235" s="10" t="s">
        <v>332</v>
      </c>
      <c r="AL235" s="10">
        <v>160</v>
      </c>
      <c r="AM235" s="79"/>
      <c r="AN235" s="79"/>
      <c r="AO235" s="79"/>
      <c r="AP235" s="79"/>
      <c r="AQ235" s="79"/>
      <c r="AR235" s="12">
        <v>97</v>
      </c>
      <c r="AS235" s="12">
        <v>95</v>
      </c>
      <c r="AT235" s="14">
        <v>23.54</v>
      </c>
      <c r="AU235" s="14">
        <v>34.56</v>
      </c>
      <c r="AV235" s="14">
        <v>1.2</v>
      </c>
      <c r="AW235" s="14">
        <v>0.94</v>
      </c>
      <c r="AX235" s="14">
        <v>26</v>
      </c>
      <c r="AY235" s="14">
        <v>1.78</v>
      </c>
      <c r="AZ235" s="30">
        <v>0.78333333333333333</v>
      </c>
      <c r="BA235" s="30">
        <v>0.84571428571428575</v>
      </c>
      <c r="BB235" s="30">
        <v>15.594689523809524</v>
      </c>
      <c r="BC235" s="31">
        <v>8663.7164021164026</v>
      </c>
      <c r="BD235" s="108">
        <f t="shared" si="143"/>
        <v>8.6637164021164033</v>
      </c>
      <c r="BN235" s="68">
        <v>4.7257384987893465</v>
      </c>
      <c r="BO235" s="68">
        <v>0.22142709174065109</v>
      </c>
      <c r="BP235" s="4"/>
    </row>
    <row r="236" spans="1:68" s="12" customFormat="1" ht="15.75">
      <c r="A236" s="12" t="s">
        <v>213</v>
      </c>
      <c r="B236" s="12" t="s">
        <v>12</v>
      </c>
      <c r="C236" s="27" t="s">
        <v>12</v>
      </c>
      <c r="D236" s="27" t="s">
        <v>115</v>
      </c>
      <c r="E236" s="27" t="s">
        <v>101</v>
      </c>
      <c r="F236" s="34">
        <v>9.1518700000000006</v>
      </c>
      <c r="G236" s="34">
        <v>37.047840000000001</v>
      </c>
      <c r="H236" s="3">
        <v>1747</v>
      </c>
      <c r="I236" s="26"/>
      <c r="J236" s="26"/>
      <c r="K236" s="26"/>
      <c r="L236" s="3">
        <v>2015</v>
      </c>
      <c r="M236" s="3">
        <v>1</v>
      </c>
      <c r="N236" s="67">
        <v>5.2</v>
      </c>
      <c r="O236" s="60">
        <v>2.8870398175214502</v>
      </c>
      <c r="P236" s="60">
        <v>0.27737506081893165</v>
      </c>
      <c r="Q236" s="60">
        <v>1.0523400000000001</v>
      </c>
      <c r="R236" s="66">
        <v>17.599999999999994</v>
      </c>
      <c r="S236" s="66">
        <v>24</v>
      </c>
      <c r="T236" s="66">
        <v>58.4</v>
      </c>
      <c r="U236" s="60">
        <v>10.853151529904185</v>
      </c>
      <c r="V236" s="60">
        <v>4.5098566880904851</v>
      </c>
      <c r="W236" s="60">
        <v>0.75820447510501077</v>
      </c>
      <c r="X236" s="60">
        <v>0.21004044362168492</v>
      </c>
      <c r="Y236" s="64">
        <v>0.75150000000000006</v>
      </c>
      <c r="Z236" s="66">
        <f t="shared" si="164"/>
        <v>17.082753136721369</v>
      </c>
      <c r="AA236" s="60">
        <v>7.9662255819953751</v>
      </c>
      <c r="AB236" s="60">
        <v>2.9256701312910272</v>
      </c>
      <c r="AC236" s="60">
        <v>74.632640765784714</v>
      </c>
      <c r="AD236" s="60">
        <v>138.62629882125486</v>
      </c>
      <c r="AE236" s="66">
        <f t="shared" si="165"/>
        <v>295.69974529095418</v>
      </c>
      <c r="AF236" s="66">
        <f t="shared" si="166"/>
        <v>4341.2606119616739</v>
      </c>
      <c r="AG236" s="66">
        <f t="shared" si="167"/>
        <v>1082.3656051417165</v>
      </c>
      <c r="AH236" s="10" t="s">
        <v>6</v>
      </c>
      <c r="AI236" s="10"/>
      <c r="AJ236" s="10" t="s">
        <v>316</v>
      </c>
      <c r="AK236" s="10" t="s">
        <v>332</v>
      </c>
      <c r="AL236" s="10">
        <v>160</v>
      </c>
      <c r="AM236" s="79"/>
      <c r="AN236" s="79"/>
      <c r="AO236" s="79"/>
      <c r="AP236" s="79"/>
      <c r="AQ236" s="79"/>
      <c r="AR236" s="12">
        <v>75</v>
      </c>
      <c r="AS236" s="12">
        <v>74</v>
      </c>
      <c r="AT236" s="14">
        <v>20.98</v>
      </c>
      <c r="AU236" s="14">
        <v>28.94</v>
      </c>
      <c r="AV236" s="14">
        <v>1.52</v>
      </c>
      <c r="AW236" s="14">
        <v>1.22</v>
      </c>
      <c r="AX236" s="14">
        <v>27.6</v>
      </c>
      <c r="AY236" s="14">
        <v>1.86</v>
      </c>
      <c r="AZ236" s="30">
        <v>0.80263157894736836</v>
      </c>
      <c r="BA236" s="30">
        <v>0.82742857142857151</v>
      </c>
      <c r="BB236" s="30">
        <v>13.933243909774436</v>
      </c>
      <c r="BC236" s="31">
        <v>7740.6910609857978</v>
      </c>
      <c r="BD236" s="108">
        <f t="shared" si="143"/>
        <v>7.7406910609857977</v>
      </c>
      <c r="BN236" s="68">
        <v>4.6886889833477792</v>
      </c>
      <c r="BO236" s="68">
        <v>0.19341169989119811</v>
      </c>
      <c r="BP236" s="4"/>
    </row>
    <row r="237" spans="1:68" s="12" customFormat="1" ht="15.75">
      <c r="A237" s="12" t="s">
        <v>213</v>
      </c>
      <c r="B237" s="12" t="s">
        <v>12</v>
      </c>
      <c r="C237" s="27" t="s">
        <v>12</v>
      </c>
      <c r="D237" s="27" t="s">
        <v>115</v>
      </c>
      <c r="E237" s="27" t="s">
        <v>102</v>
      </c>
      <c r="F237" s="34">
        <v>9.1559100000000004</v>
      </c>
      <c r="G237" s="34">
        <v>37.030630000000002</v>
      </c>
      <c r="H237" s="3">
        <v>1707</v>
      </c>
      <c r="I237" s="26">
        <v>40</v>
      </c>
      <c r="J237" s="26"/>
      <c r="K237" s="26"/>
      <c r="L237" s="3">
        <v>2015</v>
      </c>
      <c r="M237" s="3">
        <v>1</v>
      </c>
      <c r="N237" s="67">
        <v>5.8</v>
      </c>
      <c r="O237" s="60">
        <v>2.6258606681867849</v>
      </c>
      <c r="P237" s="60">
        <v>0.25474881228799995</v>
      </c>
      <c r="Q237" s="60">
        <v>2.0762400000000003</v>
      </c>
      <c r="R237" s="66">
        <v>15.599999999999994</v>
      </c>
      <c r="S237" s="66">
        <v>22</v>
      </c>
      <c r="T237" s="66">
        <v>62.400000000000006</v>
      </c>
      <c r="U237" s="60">
        <v>12.390756610993897</v>
      </c>
      <c r="V237" s="60">
        <v>4.2801363466294555</v>
      </c>
      <c r="W237" s="60">
        <v>1.4230241590980444</v>
      </c>
      <c r="X237" s="60">
        <v>8.5281170787030902E-2</v>
      </c>
      <c r="Y237" s="64">
        <v>0</v>
      </c>
      <c r="Z237" s="66">
        <f t="shared" si="107"/>
        <v>18.179198287508427</v>
      </c>
      <c r="AA237" s="60">
        <v>5.9625069435671705</v>
      </c>
      <c r="AB237" s="60">
        <v>4.3873085339168476</v>
      </c>
      <c r="AC237" s="60">
        <v>45.649816396113181</v>
      </c>
      <c r="AD237" s="60">
        <v>100.83154927296377</v>
      </c>
      <c r="AE237" s="66">
        <f t="shared" si="108"/>
        <v>554.97942204823732</v>
      </c>
      <c r="AF237" s="66">
        <f t="shared" si="109"/>
        <v>4956.3026443975587</v>
      </c>
      <c r="AG237" s="66">
        <f t="shared" si="110"/>
        <v>1027.2327231910692</v>
      </c>
      <c r="AH237" s="10" t="s">
        <v>1</v>
      </c>
      <c r="AI237" s="10"/>
      <c r="AJ237" s="10" t="s">
        <v>316</v>
      </c>
      <c r="AK237" s="10" t="s">
        <v>332</v>
      </c>
      <c r="AL237" s="10">
        <v>160</v>
      </c>
      <c r="AM237" s="79"/>
      <c r="AN237" s="79"/>
      <c r="AO237" s="79"/>
      <c r="AP237" s="79"/>
      <c r="AQ237" s="79"/>
      <c r="AR237" s="12">
        <v>84</v>
      </c>
      <c r="AS237" s="12">
        <v>83</v>
      </c>
      <c r="AT237" s="19">
        <v>18.399999999999999</v>
      </c>
      <c r="AU237" s="19">
        <v>39.450000000000003</v>
      </c>
      <c r="AV237" s="14">
        <v>0.94</v>
      </c>
      <c r="AW237" s="14">
        <v>0.72</v>
      </c>
      <c r="AX237" s="14">
        <v>21.7</v>
      </c>
      <c r="AY237" s="14">
        <v>1.1499999999999999</v>
      </c>
      <c r="AZ237" s="30">
        <v>0.76595744680851063</v>
      </c>
      <c r="BA237" s="30">
        <v>0.8948571428571428</v>
      </c>
      <c r="BB237" s="30">
        <v>12.611773860182369</v>
      </c>
      <c r="BC237" s="31">
        <v>7006.5410334346489</v>
      </c>
      <c r="BD237" s="108">
        <f t="shared" si="143"/>
        <v>7.0065410334346492</v>
      </c>
      <c r="BN237" s="68">
        <v>4.6495276471326576</v>
      </c>
      <c r="BO237" s="68">
        <v>0.24135141096729895</v>
      </c>
      <c r="BP237" s="4"/>
    </row>
    <row r="238" spans="1:68" s="12" customFormat="1" ht="15.75">
      <c r="A238" s="12" t="s">
        <v>213</v>
      </c>
      <c r="B238" s="12" t="s">
        <v>12</v>
      </c>
      <c r="C238" s="27" t="s">
        <v>12</v>
      </c>
      <c r="D238" s="27" t="s">
        <v>115</v>
      </c>
      <c r="E238" s="27" t="s">
        <v>102</v>
      </c>
      <c r="F238" s="34">
        <v>9.1559100000000004</v>
      </c>
      <c r="G238" s="34">
        <v>37.030630000000002</v>
      </c>
      <c r="H238" s="3">
        <v>1707</v>
      </c>
      <c r="I238" s="26"/>
      <c r="J238" s="26"/>
      <c r="K238" s="26"/>
      <c r="L238" s="3">
        <v>2015</v>
      </c>
      <c r="M238" s="3">
        <v>1</v>
      </c>
      <c r="N238" s="67">
        <v>5.8</v>
      </c>
      <c r="O238" s="60">
        <v>2.6258606681867849</v>
      </c>
      <c r="P238" s="60">
        <v>0.25474881228799995</v>
      </c>
      <c r="Q238" s="60">
        <v>2.0762400000000003</v>
      </c>
      <c r="R238" s="66">
        <v>15.599999999999994</v>
      </c>
      <c r="S238" s="66">
        <v>22</v>
      </c>
      <c r="T238" s="66">
        <v>62.400000000000006</v>
      </c>
      <c r="U238" s="60">
        <v>12.390756610993897</v>
      </c>
      <c r="V238" s="60">
        <v>4.2801363466294555</v>
      </c>
      <c r="W238" s="60">
        <v>1.4230241590980444</v>
      </c>
      <c r="X238" s="60">
        <v>8.5281170787030902E-2</v>
      </c>
      <c r="Y238" s="64">
        <v>0</v>
      </c>
      <c r="Z238" s="66">
        <f t="shared" ref="Z238:Z242" si="168">(U238+V238+W238+X238+Y238)</f>
        <v>18.179198287508427</v>
      </c>
      <c r="AA238" s="60">
        <v>5.9625069435671705</v>
      </c>
      <c r="AB238" s="60">
        <v>4.3873085339168476</v>
      </c>
      <c r="AC238" s="60">
        <v>45.649816396113181</v>
      </c>
      <c r="AD238" s="60">
        <v>100.83154927296377</v>
      </c>
      <c r="AE238" s="66">
        <f t="shared" ref="AE238:AE242" si="169">W238*390</f>
        <v>554.97942204823732</v>
      </c>
      <c r="AF238" s="66">
        <f t="shared" ref="AF238:AF242" si="170">U238*400</f>
        <v>4956.3026443975587</v>
      </c>
      <c r="AG238" s="66">
        <f t="shared" ref="AG238:AG242" si="171">V238*240</f>
        <v>1027.2327231910692</v>
      </c>
      <c r="AH238" s="10" t="s">
        <v>2</v>
      </c>
      <c r="AI238" s="10"/>
      <c r="AJ238" s="10" t="s">
        <v>316</v>
      </c>
      <c r="AK238" s="10" t="s">
        <v>332</v>
      </c>
      <c r="AL238" s="10">
        <v>160</v>
      </c>
      <c r="AM238" s="79"/>
      <c r="AN238" s="79"/>
      <c r="AO238" s="79"/>
      <c r="AP238" s="79"/>
      <c r="AQ238" s="79"/>
      <c r="AR238" s="12">
        <v>64</v>
      </c>
      <c r="AS238" s="12">
        <v>84</v>
      </c>
      <c r="AT238" s="19">
        <v>15.28</v>
      </c>
      <c r="AU238" s="19">
        <v>27.37</v>
      </c>
      <c r="AV238" s="14">
        <v>0.92</v>
      </c>
      <c r="AW238" s="14">
        <v>0.9</v>
      </c>
      <c r="AX238" s="14">
        <v>25.6</v>
      </c>
      <c r="AY238" s="14">
        <v>1.1399999999999999</v>
      </c>
      <c r="AZ238" s="30">
        <v>0.97826086956521741</v>
      </c>
      <c r="BA238" s="30">
        <v>0.85028571428571431</v>
      </c>
      <c r="BB238" s="30">
        <v>12.709922981366459</v>
      </c>
      <c r="BC238" s="31">
        <v>7061.0683229813658</v>
      </c>
      <c r="BD238" s="108">
        <f t="shared" si="143"/>
        <v>7.0610683229813658</v>
      </c>
      <c r="BN238" s="68">
        <v>4.6204995209316042</v>
      </c>
      <c r="BO238" s="68">
        <v>0.26644531250000003</v>
      </c>
      <c r="BP238" s="4"/>
    </row>
    <row r="239" spans="1:68" s="12" customFormat="1" ht="15.75">
      <c r="A239" s="12" t="s">
        <v>213</v>
      </c>
      <c r="B239" s="12" t="s">
        <v>12</v>
      </c>
      <c r="C239" s="27" t="s">
        <v>12</v>
      </c>
      <c r="D239" s="27" t="s">
        <v>115</v>
      </c>
      <c r="E239" s="27" t="s">
        <v>102</v>
      </c>
      <c r="F239" s="34">
        <v>9.1559100000000004</v>
      </c>
      <c r="G239" s="34">
        <v>37.030630000000002</v>
      </c>
      <c r="H239" s="3">
        <v>1707</v>
      </c>
      <c r="I239" s="26"/>
      <c r="J239" s="26"/>
      <c r="K239" s="26"/>
      <c r="L239" s="3">
        <v>2015</v>
      </c>
      <c r="M239" s="3">
        <v>1</v>
      </c>
      <c r="N239" s="67">
        <v>5.8</v>
      </c>
      <c r="O239" s="60">
        <v>2.6258606681867849</v>
      </c>
      <c r="P239" s="60">
        <v>0.25474881228799995</v>
      </c>
      <c r="Q239" s="60">
        <v>2.0762400000000003</v>
      </c>
      <c r="R239" s="66">
        <v>15.599999999999994</v>
      </c>
      <c r="S239" s="66">
        <v>22</v>
      </c>
      <c r="T239" s="66">
        <v>62.400000000000006</v>
      </c>
      <c r="U239" s="60">
        <v>12.390756610993897</v>
      </c>
      <c r="V239" s="60">
        <v>4.2801363466294555</v>
      </c>
      <c r="W239" s="60">
        <v>1.4230241590980444</v>
      </c>
      <c r="X239" s="60">
        <v>8.5281170787030902E-2</v>
      </c>
      <c r="Y239" s="64">
        <v>0</v>
      </c>
      <c r="Z239" s="66">
        <f t="shared" si="168"/>
        <v>18.179198287508427</v>
      </c>
      <c r="AA239" s="60">
        <v>5.9625069435671705</v>
      </c>
      <c r="AB239" s="60">
        <v>4.3873085339168476</v>
      </c>
      <c r="AC239" s="60">
        <v>45.649816396113181</v>
      </c>
      <c r="AD239" s="60">
        <v>100.83154927296377</v>
      </c>
      <c r="AE239" s="66">
        <f t="shared" si="169"/>
        <v>554.97942204823732</v>
      </c>
      <c r="AF239" s="66">
        <f t="shared" si="170"/>
        <v>4956.3026443975587</v>
      </c>
      <c r="AG239" s="66">
        <f t="shared" si="171"/>
        <v>1027.2327231910692</v>
      </c>
      <c r="AH239" s="10" t="s">
        <v>3</v>
      </c>
      <c r="AI239" s="10"/>
      <c r="AJ239" s="10" t="s">
        <v>316</v>
      </c>
      <c r="AK239" s="10" t="s">
        <v>332</v>
      </c>
      <c r="AL239" s="10">
        <v>160</v>
      </c>
      <c r="AM239" s="79"/>
      <c r="AN239" s="79"/>
      <c r="AO239" s="79"/>
      <c r="AP239" s="79"/>
      <c r="AQ239" s="79"/>
      <c r="AR239" s="12">
        <v>79</v>
      </c>
      <c r="AS239" s="12">
        <v>84</v>
      </c>
      <c r="AT239" s="19">
        <v>26.32</v>
      </c>
      <c r="AU239" s="19">
        <v>43.8</v>
      </c>
      <c r="AV239" s="14">
        <v>1.6</v>
      </c>
      <c r="AW239" s="14">
        <v>1.18</v>
      </c>
      <c r="AX239" s="14">
        <v>27</v>
      </c>
      <c r="AY239" s="14">
        <v>1.68</v>
      </c>
      <c r="AZ239" s="30">
        <v>0.73749999999999993</v>
      </c>
      <c r="BA239" s="30">
        <v>0.8342857142857143</v>
      </c>
      <c r="BB239" s="30">
        <v>16.194319999999998</v>
      </c>
      <c r="BC239" s="31">
        <v>8996.8444444444431</v>
      </c>
      <c r="BD239" s="108">
        <f t="shared" si="143"/>
        <v>8.9968444444444433</v>
      </c>
      <c r="BN239" s="68">
        <v>1.2585866870351357</v>
      </c>
      <c r="BO239" s="68">
        <v>0.20268634227375559</v>
      </c>
      <c r="BP239" s="4"/>
    </row>
    <row r="240" spans="1:68" s="12" customFormat="1" ht="15.75">
      <c r="A240" s="12" t="s">
        <v>213</v>
      </c>
      <c r="B240" s="12" t="s">
        <v>12</v>
      </c>
      <c r="C240" s="27" t="s">
        <v>12</v>
      </c>
      <c r="D240" s="27" t="s">
        <v>115</v>
      </c>
      <c r="E240" s="27" t="s">
        <v>102</v>
      </c>
      <c r="F240" s="34">
        <v>9.1559100000000004</v>
      </c>
      <c r="G240" s="34">
        <v>37.030630000000002</v>
      </c>
      <c r="H240" s="3">
        <v>1707</v>
      </c>
      <c r="I240" s="26"/>
      <c r="J240" s="26"/>
      <c r="K240" s="26"/>
      <c r="L240" s="3">
        <v>2015</v>
      </c>
      <c r="M240" s="3">
        <v>1</v>
      </c>
      <c r="N240" s="67">
        <v>5.8</v>
      </c>
      <c r="O240" s="60">
        <v>2.6258606681867849</v>
      </c>
      <c r="P240" s="60">
        <v>0.25474881228799995</v>
      </c>
      <c r="Q240" s="60">
        <v>2.0762400000000003</v>
      </c>
      <c r="R240" s="66">
        <v>15.599999999999994</v>
      </c>
      <c r="S240" s="66">
        <v>22</v>
      </c>
      <c r="T240" s="66">
        <v>62.400000000000006</v>
      </c>
      <c r="U240" s="60">
        <v>12.390756610993897</v>
      </c>
      <c r="V240" s="60">
        <v>4.2801363466294555</v>
      </c>
      <c r="W240" s="60">
        <v>1.4230241590980444</v>
      </c>
      <c r="X240" s="60">
        <v>8.5281170787030902E-2</v>
      </c>
      <c r="Y240" s="64">
        <v>0</v>
      </c>
      <c r="Z240" s="66">
        <f t="shared" si="168"/>
        <v>18.179198287508427</v>
      </c>
      <c r="AA240" s="60">
        <v>5.9625069435671705</v>
      </c>
      <c r="AB240" s="60">
        <v>4.3873085339168476</v>
      </c>
      <c r="AC240" s="60">
        <v>45.649816396113181</v>
      </c>
      <c r="AD240" s="60">
        <v>100.83154927296377</v>
      </c>
      <c r="AE240" s="66">
        <f t="shared" si="169"/>
        <v>554.97942204823732</v>
      </c>
      <c r="AF240" s="66">
        <f t="shared" si="170"/>
        <v>4956.3026443975587</v>
      </c>
      <c r="AG240" s="66">
        <f t="shared" si="171"/>
        <v>1027.2327231910692</v>
      </c>
      <c r="AH240" s="10" t="s">
        <v>4</v>
      </c>
      <c r="AI240" s="10"/>
      <c r="AJ240" s="10" t="s">
        <v>316</v>
      </c>
      <c r="AK240" s="10" t="s">
        <v>332</v>
      </c>
      <c r="AL240" s="10">
        <v>160</v>
      </c>
      <c r="AM240" s="79"/>
      <c r="AN240" s="79"/>
      <c r="AO240" s="79"/>
      <c r="AP240" s="79"/>
      <c r="AQ240" s="79"/>
      <c r="AR240" s="12">
        <v>81</v>
      </c>
      <c r="AS240" s="12">
        <v>83</v>
      </c>
      <c r="AT240" s="19">
        <v>22.4</v>
      </c>
      <c r="AU240" s="19">
        <v>29.04</v>
      </c>
      <c r="AV240" s="14">
        <v>1.32</v>
      </c>
      <c r="AW240" s="14">
        <v>1.02</v>
      </c>
      <c r="AX240" s="14">
        <v>23.1</v>
      </c>
      <c r="AY240" s="14">
        <v>1.52</v>
      </c>
      <c r="AZ240" s="30">
        <v>0.77272727272727271</v>
      </c>
      <c r="BA240" s="30">
        <v>0.87885714285714289</v>
      </c>
      <c r="BB240" s="30">
        <v>15.212218181818182</v>
      </c>
      <c r="BC240" s="31">
        <v>8451.2323232323233</v>
      </c>
      <c r="BD240" s="108">
        <f t="shared" si="143"/>
        <v>8.4512323232323237</v>
      </c>
      <c r="BN240" s="68">
        <v>1.2831803267494681</v>
      </c>
      <c r="BO240" s="68">
        <v>0.22119091771606003</v>
      </c>
      <c r="BP240" s="4"/>
    </row>
    <row r="241" spans="1:68" s="12" customFormat="1" ht="15.75">
      <c r="A241" s="12" t="s">
        <v>213</v>
      </c>
      <c r="B241" s="12" t="s">
        <v>12</v>
      </c>
      <c r="C241" s="27" t="s">
        <v>12</v>
      </c>
      <c r="D241" s="27" t="s">
        <v>115</v>
      </c>
      <c r="E241" s="27" t="s">
        <v>102</v>
      </c>
      <c r="F241" s="34">
        <v>9.1559100000000004</v>
      </c>
      <c r="G241" s="34">
        <v>37.030630000000002</v>
      </c>
      <c r="H241" s="3">
        <v>1707</v>
      </c>
      <c r="I241" s="26"/>
      <c r="J241" s="26"/>
      <c r="K241" s="26"/>
      <c r="L241" s="3">
        <v>2015</v>
      </c>
      <c r="M241" s="3">
        <v>1</v>
      </c>
      <c r="N241" s="67">
        <v>5.8</v>
      </c>
      <c r="O241" s="60">
        <v>2.6258606681867849</v>
      </c>
      <c r="P241" s="60">
        <v>0.25474881228799995</v>
      </c>
      <c r="Q241" s="60">
        <v>2.0762400000000003</v>
      </c>
      <c r="R241" s="66">
        <v>15.599999999999994</v>
      </c>
      <c r="S241" s="66">
        <v>22</v>
      </c>
      <c r="T241" s="66">
        <v>62.400000000000006</v>
      </c>
      <c r="U241" s="60">
        <v>12.390756610993897</v>
      </c>
      <c r="V241" s="60">
        <v>4.2801363466294555</v>
      </c>
      <c r="W241" s="60">
        <v>1.4230241590980444</v>
      </c>
      <c r="X241" s="60">
        <v>8.5281170787030902E-2</v>
      </c>
      <c r="Y241" s="64">
        <v>0</v>
      </c>
      <c r="Z241" s="66">
        <f t="shared" si="168"/>
        <v>18.179198287508427</v>
      </c>
      <c r="AA241" s="60">
        <v>5.9625069435671705</v>
      </c>
      <c r="AB241" s="60">
        <v>4.3873085339168476</v>
      </c>
      <c r="AC241" s="60">
        <v>45.649816396113181</v>
      </c>
      <c r="AD241" s="60">
        <v>100.83154927296377</v>
      </c>
      <c r="AE241" s="66">
        <f t="shared" si="169"/>
        <v>554.97942204823732</v>
      </c>
      <c r="AF241" s="66">
        <f t="shared" si="170"/>
        <v>4956.3026443975587</v>
      </c>
      <c r="AG241" s="66">
        <f t="shared" si="171"/>
        <v>1027.2327231910692</v>
      </c>
      <c r="AH241" s="10" t="s">
        <v>5</v>
      </c>
      <c r="AI241" s="10"/>
      <c r="AJ241" s="10" t="s">
        <v>316</v>
      </c>
      <c r="AK241" s="10" t="s">
        <v>332</v>
      </c>
      <c r="AL241" s="10">
        <v>160</v>
      </c>
      <c r="AM241" s="79"/>
      <c r="AN241" s="79"/>
      <c r="AO241" s="79"/>
      <c r="AP241" s="79"/>
      <c r="AQ241" s="79"/>
      <c r="AR241" s="12">
        <v>92</v>
      </c>
      <c r="AS241" s="12">
        <v>86</v>
      </c>
      <c r="AT241" s="19">
        <v>23.92</v>
      </c>
      <c r="AU241" s="19">
        <v>36.659999999999997</v>
      </c>
      <c r="AV241" s="14">
        <v>1.4</v>
      </c>
      <c r="AW241" s="14">
        <v>1.08</v>
      </c>
      <c r="AX241" s="14">
        <v>28</v>
      </c>
      <c r="AY241" s="14">
        <v>1.54</v>
      </c>
      <c r="AZ241" s="30">
        <v>0.77142857142857157</v>
      </c>
      <c r="BA241" s="30">
        <v>0.82285714285714284</v>
      </c>
      <c r="BB241" s="30">
        <v>15.183830204081637</v>
      </c>
      <c r="BC241" s="31">
        <v>8435.461224489798</v>
      </c>
      <c r="BD241" s="108">
        <f t="shared" si="143"/>
        <v>8.4354612244897975</v>
      </c>
      <c r="BN241" s="68">
        <v>1.210529901582805</v>
      </c>
      <c r="BO241" s="68">
        <v>0.23975275847045935</v>
      </c>
      <c r="BP241" s="4"/>
    </row>
    <row r="242" spans="1:68" s="12" customFormat="1" ht="15.75">
      <c r="A242" s="12" t="s">
        <v>213</v>
      </c>
      <c r="B242" s="12" t="s">
        <v>12</v>
      </c>
      <c r="C242" s="27" t="s">
        <v>12</v>
      </c>
      <c r="D242" s="27" t="s">
        <v>115</v>
      </c>
      <c r="E242" s="27" t="s">
        <v>102</v>
      </c>
      <c r="F242" s="34">
        <v>9.1559100000000004</v>
      </c>
      <c r="G242" s="34">
        <v>37.030630000000002</v>
      </c>
      <c r="H242" s="3">
        <v>1707</v>
      </c>
      <c r="I242" s="26"/>
      <c r="J242" s="26"/>
      <c r="K242" s="26"/>
      <c r="L242" s="3">
        <v>2015</v>
      </c>
      <c r="M242" s="3">
        <v>1</v>
      </c>
      <c r="N242" s="67">
        <v>5.8</v>
      </c>
      <c r="O242" s="60">
        <v>2.6258606681867849</v>
      </c>
      <c r="P242" s="60">
        <v>0.25474881228799995</v>
      </c>
      <c r="Q242" s="60">
        <v>2.0762400000000003</v>
      </c>
      <c r="R242" s="66">
        <v>15.599999999999994</v>
      </c>
      <c r="S242" s="66">
        <v>22</v>
      </c>
      <c r="T242" s="66">
        <v>62.400000000000006</v>
      </c>
      <c r="U242" s="60">
        <v>12.390756610993897</v>
      </c>
      <c r="V242" s="60">
        <v>4.2801363466294555</v>
      </c>
      <c r="W242" s="60">
        <v>1.4230241590980444</v>
      </c>
      <c r="X242" s="60">
        <v>8.5281170787030902E-2</v>
      </c>
      <c r="Y242" s="64">
        <v>0</v>
      </c>
      <c r="Z242" s="66">
        <f t="shared" si="168"/>
        <v>18.179198287508427</v>
      </c>
      <c r="AA242" s="60">
        <v>5.9625069435671705</v>
      </c>
      <c r="AB242" s="60">
        <v>4.3873085339168476</v>
      </c>
      <c r="AC242" s="60">
        <v>45.649816396113181</v>
      </c>
      <c r="AD242" s="60">
        <v>100.83154927296377</v>
      </c>
      <c r="AE242" s="66">
        <f t="shared" si="169"/>
        <v>554.97942204823732</v>
      </c>
      <c r="AF242" s="66">
        <f t="shared" si="170"/>
        <v>4956.3026443975587</v>
      </c>
      <c r="AG242" s="66">
        <f t="shared" si="171"/>
        <v>1027.2327231910692</v>
      </c>
      <c r="AH242" s="10" t="s">
        <v>6</v>
      </c>
      <c r="AI242" s="10"/>
      <c r="AJ242" s="10" t="s">
        <v>316</v>
      </c>
      <c r="AK242" s="10" t="s">
        <v>332</v>
      </c>
      <c r="AL242" s="10">
        <v>160</v>
      </c>
      <c r="AM242" s="79"/>
      <c r="AN242" s="79"/>
      <c r="AO242" s="79"/>
      <c r="AP242" s="79"/>
      <c r="AQ242" s="79"/>
      <c r="AR242" s="12">
        <v>85</v>
      </c>
      <c r="AS242" s="12">
        <v>94</v>
      </c>
      <c r="AT242" s="19">
        <v>25.32</v>
      </c>
      <c r="AU242" s="19">
        <v>33.74</v>
      </c>
      <c r="AV242" s="14">
        <v>1.28</v>
      </c>
      <c r="AW242" s="14">
        <v>0.98</v>
      </c>
      <c r="AX242" s="14">
        <v>25.6</v>
      </c>
      <c r="AY242" s="14">
        <v>1.78</v>
      </c>
      <c r="AZ242" s="30">
        <v>0.765625</v>
      </c>
      <c r="BA242" s="30">
        <v>0.85028571428571431</v>
      </c>
      <c r="BB242" s="30">
        <v>16.483320000000003</v>
      </c>
      <c r="BC242" s="31">
        <v>9157.4000000000015</v>
      </c>
      <c r="BD242" s="108">
        <f t="shared" si="143"/>
        <v>9.1574000000000009</v>
      </c>
      <c r="BN242" s="68">
        <v>1.3736339579855521</v>
      </c>
      <c r="BO242" s="68">
        <v>0.22854118346604427</v>
      </c>
      <c r="BP242" s="4"/>
    </row>
    <row r="243" spans="1:68" s="12" customFormat="1" ht="15.75">
      <c r="A243" s="12" t="s">
        <v>213</v>
      </c>
      <c r="B243" s="12" t="s">
        <v>12</v>
      </c>
      <c r="C243" s="27" t="s">
        <v>12</v>
      </c>
      <c r="D243" s="27" t="s">
        <v>113</v>
      </c>
      <c r="E243" s="27" t="s">
        <v>103</v>
      </c>
      <c r="F243" s="34">
        <v>9.1811399999999992</v>
      </c>
      <c r="G243" s="34">
        <v>37.026470000000003</v>
      </c>
      <c r="H243" s="3">
        <v>1864</v>
      </c>
      <c r="I243" s="26">
        <v>41</v>
      </c>
      <c r="J243" s="26"/>
      <c r="K243" s="26"/>
      <c r="L243" s="3">
        <v>2015</v>
      </c>
      <c r="M243" s="3">
        <v>1</v>
      </c>
      <c r="N243" s="67">
        <v>6.1</v>
      </c>
      <c r="O243" s="60">
        <v>2.7378234624309514</v>
      </c>
      <c r="P243" s="60">
        <v>0.32648397345989105</v>
      </c>
      <c r="Q243" s="60">
        <v>1.0523400000000001</v>
      </c>
      <c r="R243" s="66">
        <v>13.599999999999994</v>
      </c>
      <c r="S243" s="66">
        <v>24</v>
      </c>
      <c r="T243" s="66">
        <v>62.400000000000006</v>
      </c>
      <c r="U243" s="60">
        <v>9.2813774470124812</v>
      </c>
      <c r="V243" s="60">
        <v>4.4396789589990311</v>
      </c>
      <c r="W243" s="60">
        <v>1.1040121714177604</v>
      </c>
      <c r="X243" s="60">
        <v>0.60082880170883135</v>
      </c>
      <c r="Y243" s="64">
        <v>0</v>
      </c>
      <c r="Z243" s="66">
        <f t="shared" si="107"/>
        <v>15.425897379138105</v>
      </c>
      <c r="AA243" s="60">
        <v>3.9587883051389667</v>
      </c>
      <c r="AB243" s="60">
        <v>2.9256701312910272</v>
      </c>
      <c r="AC243" s="60">
        <v>98.479268411717001</v>
      </c>
      <c r="AD243" s="60">
        <v>81.934174498818209</v>
      </c>
      <c r="AE243" s="66">
        <f t="shared" si="108"/>
        <v>430.56474685292659</v>
      </c>
      <c r="AF243" s="66">
        <f t="shared" si="109"/>
        <v>3712.5509788049926</v>
      </c>
      <c r="AG243" s="66">
        <f t="shared" si="110"/>
        <v>1065.5229501597676</v>
      </c>
      <c r="AH243" s="10" t="s">
        <v>1</v>
      </c>
      <c r="AI243" s="10"/>
      <c r="AJ243" s="10" t="s">
        <v>316</v>
      </c>
      <c r="AK243" s="10" t="s">
        <v>332</v>
      </c>
      <c r="AL243" s="10">
        <v>160</v>
      </c>
      <c r="AM243" s="79"/>
      <c r="AN243" s="79"/>
      <c r="AO243" s="79"/>
      <c r="AP243" s="79"/>
      <c r="AQ243" s="79"/>
      <c r="AR243" s="12">
        <v>92</v>
      </c>
      <c r="AS243" s="12">
        <v>80</v>
      </c>
      <c r="AT243" s="14">
        <v>13.26</v>
      </c>
      <c r="AU243" s="14">
        <v>16.809999999999999</v>
      </c>
      <c r="AV243" s="14">
        <v>1.04</v>
      </c>
      <c r="AW243" s="14">
        <v>0.76</v>
      </c>
      <c r="AX243" s="14">
        <v>24.8</v>
      </c>
      <c r="AY243" s="14">
        <v>0.51</v>
      </c>
      <c r="AZ243" s="30">
        <v>0.73076923076923073</v>
      </c>
      <c r="BA243" s="30">
        <v>0.85942857142857143</v>
      </c>
      <c r="BB243" s="30">
        <v>8.3278628571428559</v>
      </c>
      <c r="BC243" s="31">
        <v>4626.5904761904758</v>
      </c>
      <c r="BD243" s="108">
        <f t="shared" si="143"/>
        <v>4.6265904761904757</v>
      </c>
      <c r="BN243" s="68">
        <v>1.0405438195581624</v>
      </c>
      <c r="BO243" s="68">
        <v>0.18270183604589324</v>
      </c>
      <c r="BP243" s="4"/>
    </row>
    <row r="244" spans="1:68" s="12" customFormat="1" ht="15.75">
      <c r="A244" s="12" t="s">
        <v>213</v>
      </c>
      <c r="B244" s="12" t="s">
        <v>12</v>
      </c>
      <c r="C244" s="27" t="s">
        <v>12</v>
      </c>
      <c r="D244" s="27" t="s">
        <v>113</v>
      </c>
      <c r="E244" s="27" t="s">
        <v>103</v>
      </c>
      <c r="F244" s="34">
        <v>9.1811399999999992</v>
      </c>
      <c r="G244" s="34">
        <v>37.026470000000003</v>
      </c>
      <c r="H244" s="3">
        <v>1864</v>
      </c>
      <c r="I244" s="26"/>
      <c r="J244" s="26"/>
      <c r="K244" s="26"/>
      <c r="L244" s="3">
        <v>2015</v>
      </c>
      <c r="M244" s="3">
        <v>1</v>
      </c>
      <c r="N244" s="67">
        <v>6.1</v>
      </c>
      <c r="O244" s="60">
        <v>2.7378234624309514</v>
      </c>
      <c r="P244" s="60">
        <v>0.32648397345989105</v>
      </c>
      <c r="Q244" s="60">
        <v>1.0523400000000001</v>
      </c>
      <c r="R244" s="66">
        <v>13.599999999999994</v>
      </c>
      <c r="S244" s="66">
        <v>24</v>
      </c>
      <c r="T244" s="66">
        <v>62.400000000000006</v>
      </c>
      <c r="U244" s="60">
        <v>9.2813774470124812</v>
      </c>
      <c r="V244" s="60">
        <v>4.4396789589990311</v>
      </c>
      <c r="W244" s="60">
        <v>1.1040121714177604</v>
      </c>
      <c r="X244" s="60">
        <v>0.60082880170883135</v>
      </c>
      <c r="Y244" s="64">
        <v>0</v>
      </c>
      <c r="Z244" s="66">
        <f t="shared" ref="Z244:Z248" si="172">(U244+V244+W244+X244+Y244)</f>
        <v>15.425897379138105</v>
      </c>
      <c r="AA244" s="60">
        <v>3.9587883051389667</v>
      </c>
      <c r="AB244" s="60">
        <v>2.9256701312910272</v>
      </c>
      <c r="AC244" s="60">
        <v>98.479268411717001</v>
      </c>
      <c r="AD244" s="60">
        <v>81.934174498818209</v>
      </c>
      <c r="AE244" s="66">
        <f t="shared" ref="AE244:AE248" si="173">W244*390</f>
        <v>430.56474685292659</v>
      </c>
      <c r="AF244" s="66">
        <f t="shared" ref="AF244:AF248" si="174">U244*400</f>
        <v>3712.5509788049926</v>
      </c>
      <c r="AG244" s="66">
        <f t="shared" ref="AG244:AG248" si="175">V244*240</f>
        <v>1065.5229501597676</v>
      </c>
      <c r="AH244" s="10" t="s">
        <v>2</v>
      </c>
      <c r="AI244" s="10"/>
      <c r="AJ244" s="10" t="s">
        <v>316</v>
      </c>
      <c r="AK244" s="10" t="s">
        <v>332</v>
      </c>
      <c r="AL244" s="10">
        <v>160</v>
      </c>
      <c r="AM244" s="79"/>
      <c r="AN244" s="79"/>
      <c r="AO244" s="79"/>
      <c r="AP244" s="79"/>
      <c r="AQ244" s="79"/>
      <c r="AR244" s="12">
        <v>86</v>
      </c>
      <c r="AS244" s="12">
        <v>80</v>
      </c>
      <c r="AT244" s="14">
        <v>12.04</v>
      </c>
      <c r="AU244" s="14">
        <v>18.54</v>
      </c>
      <c r="AV244" s="14">
        <v>1.08</v>
      </c>
      <c r="AW244" s="14">
        <v>0.78</v>
      </c>
      <c r="AX244" s="14">
        <v>23</v>
      </c>
      <c r="AY244" s="14">
        <v>0.62</v>
      </c>
      <c r="AZ244" s="30">
        <v>0.72222222222222221</v>
      </c>
      <c r="BA244" s="30">
        <v>0.88</v>
      </c>
      <c r="BB244" s="30">
        <v>7.6520888888888878</v>
      </c>
      <c r="BC244" s="31">
        <v>4251.1604938271594</v>
      </c>
      <c r="BD244" s="108">
        <f t="shared" si="143"/>
        <v>4.2511604938271592</v>
      </c>
      <c r="BN244" s="68">
        <v>1.0544049344020454</v>
      </c>
      <c r="BO244" s="68">
        <v>0.24380851175597651</v>
      </c>
      <c r="BP244" s="4"/>
    </row>
    <row r="245" spans="1:68" s="12" customFormat="1" ht="15.75">
      <c r="A245" s="12" t="s">
        <v>213</v>
      </c>
      <c r="B245" s="12" t="s">
        <v>12</v>
      </c>
      <c r="C245" s="27" t="s">
        <v>12</v>
      </c>
      <c r="D245" s="27" t="s">
        <v>113</v>
      </c>
      <c r="E245" s="27" t="s">
        <v>103</v>
      </c>
      <c r="F245" s="34">
        <v>9.1811399999999992</v>
      </c>
      <c r="G245" s="34">
        <v>37.026470000000003</v>
      </c>
      <c r="H245" s="3">
        <v>1864</v>
      </c>
      <c r="I245" s="26"/>
      <c r="J245" s="26"/>
      <c r="K245" s="26"/>
      <c r="L245" s="3">
        <v>2015</v>
      </c>
      <c r="M245" s="3">
        <v>1</v>
      </c>
      <c r="N245" s="67">
        <v>6.1</v>
      </c>
      <c r="O245" s="60">
        <v>2.7378234624309514</v>
      </c>
      <c r="P245" s="60">
        <v>0.32648397345989105</v>
      </c>
      <c r="Q245" s="60">
        <v>1.0523400000000001</v>
      </c>
      <c r="R245" s="66">
        <v>13.599999999999994</v>
      </c>
      <c r="S245" s="66">
        <v>24</v>
      </c>
      <c r="T245" s="66">
        <v>62.400000000000006</v>
      </c>
      <c r="U245" s="60">
        <v>9.2813774470124812</v>
      </c>
      <c r="V245" s="60">
        <v>4.4396789589990311</v>
      </c>
      <c r="W245" s="60">
        <v>1.1040121714177604</v>
      </c>
      <c r="X245" s="60">
        <v>0.60082880170883135</v>
      </c>
      <c r="Y245" s="64">
        <v>0</v>
      </c>
      <c r="Z245" s="66">
        <f t="shared" si="172"/>
        <v>15.425897379138105</v>
      </c>
      <c r="AA245" s="60">
        <v>3.9587883051389667</v>
      </c>
      <c r="AB245" s="60">
        <v>2.9256701312910272</v>
      </c>
      <c r="AC245" s="60">
        <v>98.479268411717001</v>
      </c>
      <c r="AD245" s="60">
        <v>81.934174498818209</v>
      </c>
      <c r="AE245" s="66">
        <f t="shared" si="173"/>
        <v>430.56474685292659</v>
      </c>
      <c r="AF245" s="66">
        <f t="shared" si="174"/>
        <v>3712.5509788049926</v>
      </c>
      <c r="AG245" s="66">
        <f t="shared" si="175"/>
        <v>1065.5229501597676</v>
      </c>
      <c r="AH245" s="10" t="s">
        <v>3</v>
      </c>
      <c r="AI245" s="10"/>
      <c r="AJ245" s="10" t="s">
        <v>316</v>
      </c>
      <c r="AK245" s="10" t="s">
        <v>332</v>
      </c>
      <c r="AL245" s="10">
        <v>160</v>
      </c>
      <c r="AM245" s="79"/>
      <c r="AN245" s="79"/>
      <c r="AO245" s="79"/>
      <c r="AP245" s="79"/>
      <c r="AQ245" s="79"/>
      <c r="AR245" s="12">
        <v>69</v>
      </c>
      <c r="AS245" s="12">
        <v>75</v>
      </c>
      <c r="AT245" s="14">
        <v>21.88</v>
      </c>
      <c r="AU245" s="14">
        <v>35.32</v>
      </c>
      <c r="AV245" s="14">
        <v>1.58</v>
      </c>
      <c r="AW245" s="14">
        <v>1.1599999999999999</v>
      </c>
      <c r="AX245" s="14">
        <v>26.9</v>
      </c>
      <c r="AY245" s="14">
        <v>0.84</v>
      </c>
      <c r="AZ245" s="30">
        <v>0.73417721518987333</v>
      </c>
      <c r="BA245" s="30">
        <v>0.83542857142857141</v>
      </c>
      <c r="BB245" s="30">
        <v>13.42015537070524</v>
      </c>
      <c r="BC245" s="31">
        <v>7455.6418726140218</v>
      </c>
      <c r="BD245" s="108">
        <f t="shared" si="143"/>
        <v>7.4556418726140219</v>
      </c>
      <c r="BN245" s="68">
        <v>1.0377178224105204</v>
      </c>
      <c r="BO245" s="68">
        <v>0.18094868614024573</v>
      </c>
      <c r="BP245" s="4"/>
    </row>
    <row r="246" spans="1:68" s="12" customFormat="1" ht="15.75">
      <c r="A246" s="12" t="s">
        <v>213</v>
      </c>
      <c r="B246" s="12" t="s">
        <v>12</v>
      </c>
      <c r="C246" s="27" t="s">
        <v>12</v>
      </c>
      <c r="D246" s="27" t="s">
        <v>113</v>
      </c>
      <c r="E246" s="27" t="s">
        <v>103</v>
      </c>
      <c r="F246" s="34">
        <v>9.1811399999999992</v>
      </c>
      <c r="G246" s="34">
        <v>37.026470000000003</v>
      </c>
      <c r="H246" s="3">
        <v>1864</v>
      </c>
      <c r="I246" s="26"/>
      <c r="J246" s="26"/>
      <c r="K246" s="26"/>
      <c r="L246" s="3">
        <v>2015</v>
      </c>
      <c r="M246" s="3">
        <v>1</v>
      </c>
      <c r="N246" s="67">
        <v>6.1</v>
      </c>
      <c r="O246" s="60">
        <v>2.7378234624309514</v>
      </c>
      <c r="P246" s="60">
        <v>0.32648397345989105</v>
      </c>
      <c r="Q246" s="60">
        <v>1.0523400000000001</v>
      </c>
      <c r="R246" s="66">
        <v>13.599999999999994</v>
      </c>
      <c r="S246" s="66">
        <v>24</v>
      </c>
      <c r="T246" s="66">
        <v>62.400000000000006</v>
      </c>
      <c r="U246" s="60">
        <v>9.2813774470124812</v>
      </c>
      <c r="V246" s="60">
        <v>4.4396789589990311</v>
      </c>
      <c r="W246" s="60">
        <v>1.1040121714177604</v>
      </c>
      <c r="X246" s="60">
        <v>0.60082880170883135</v>
      </c>
      <c r="Y246" s="64">
        <v>0</v>
      </c>
      <c r="Z246" s="66">
        <f t="shared" si="172"/>
        <v>15.425897379138105</v>
      </c>
      <c r="AA246" s="60">
        <v>3.9587883051389667</v>
      </c>
      <c r="AB246" s="60">
        <v>2.9256701312910272</v>
      </c>
      <c r="AC246" s="60">
        <v>98.479268411717001</v>
      </c>
      <c r="AD246" s="60">
        <v>81.934174498818209</v>
      </c>
      <c r="AE246" s="66">
        <f t="shared" si="173"/>
        <v>430.56474685292659</v>
      </c>
      <c r="AF246" s="66">
        <f t="shared" si="174"/>
        <v>3712.5509788049926</v>
      </c>
      <c r="AG246" s="66">
        <f t="shared" si="175"/>
        <v>1065.5229501597676</v>
      </c>
      <c r="AH246" s="10" t="s">
        <v>4</v>
      </c>
      <c r="AI246" s="10"/>
      <c r="AJ246" s="10" t="s">
        <v>316</v>
      </c>
      <c r="AK246" s="10" t="s">
        <v>332</v>
      </c>
      <c r="AL246" s="10">
        <v>160</v>
      </c>
      <c r="AM246" s="79"/>
      <c r="AN246" s="79"/>
      <c r="AO246" s="79"/>
      <c r="AP246" s="79"/>
      <c r="AQ246" s="79"/>
      <c r="AR246" s="12">
        <v>71</v>
      </c>
      <c r="AS246" s="12">
        <v>70</v>
      </c>
      <c r="AT246" s="14">
        <v>19.07</v>
      </c>
      <c r="AU246" s="14">
        <v>31.12</v>
      </c>
      <c r="AV246" s="14">
        <v>1.61</v>
      </c>
      <c r="AW246" s="14">
        <v>1.24</v>
      </c>
      <c r="AX246" s="14">
        <v>27.2</v>
      </c>
      <c r="AY246" s="14">
        <v>0.72</v>
      </c>
      <c r="AZ246" s="30">
        <v>0.77018633540372661</v>
      </c>
      <c r="BA246" s="30">
        <v>0.83199999999999996</v>
      </c>
      <c r="BB246" s="30">
        <v>12.219961242236023</v>
      </c>
      <c r="BC246" s="31">
        <v>6788.8673567977903</v>
      </c>
      <c r="BD246" s="108">
        <f t="shared" si="143"/>
        <v>6.7888673567977902</v>
      </c>
      <c r="BN246" s="68">
        <v>1.143049006010171</v>
      </c>
      <c r="BO246" s="68">
        <v>0.20727484974572355</v>
      </c>
      <c r="BP246" s="4"/>
    </row>
    <row r="247" spans="1:68" s="12" customFormat="1" ht="15.75">
      <c r="A247" s="12" t="s">
        <v>213</v>
      </c>
      <c r="B247" s="12" t="s">
        <v>12</v>
      </c>
      <c r="C247" s="27" t="s">
        <v>12</v>
      </c>
      <c r="D247" s="27" t="s">
        <v>113</v>
      </c>
      <c r="E247" s="27" t="s">
        <v>103</v>
      </c>
      <c r="F247" s="34">
        <v>9.1811399999999992</v>
      </c>
      <c r="G247" s="34">
        <v>37.026470000000003</v>
      </c>
      <c r="H247" s="3">
        <v>1864</v>
      </c>
      <c r="I247" s="26"/>
      <c r="J247" s="26"/>
      <c r="K247" s="26"/>
      <c r="L247" s="3">
        <v>2015</v>
      </c>
      <c r="M247" s="3">
        <v>1</v>
      </c>
      <c r="N247" s="67">
        <v>6.1</v>
      </c>
      <c r="O247" s="60">
        <v>2.7378234624309514</v>
      </c>
      <c r="P247" s="60">
        <v>0.32648397345989105</v>
      </c>
      <c r="Q247" s="60">
        <v>1.0523400000000001</v>
      </c>
      <c r="R247" s="66">
        <v>13.599999999999994</v>
      </c>
      <c r="S247" s="66">
        <v>24</v>
      </c>
      <c r="T247" s="66">
        <v>62.400000000000006</v>
      </c>
      <c r="U247" s="60">
        <v>9.2813774470124812</v>
      </c>
      <c r="V247" s="60">
        <v>4.4396789589990311</v>
      </c>
      <c r="W247" s="60">
        <v>1.1040121714177604</v>
      </c>
      <c r="X247" s="60">
        <v>0.60082880170883135</v>
      </c>
      <c r="Y247" s="64">
        <v>0</v>
      </c>
      <c r="Z247" s="66">
        <f t="shared" si="172"/>
        <v>15.425897379138105</v>
      </c>
      <c r="AA247" s="60">
        <v>3.9587883051389667</v>
      </c>
      <c r="AB247" s="60">
        <v>2.9256701312910272</v>
      </c>
      <c r="AC247" s="60">
        <v>98.479268411717001</v>
      </c>
      <c r="AD247" s="60">
        <v>81.934174498818209</v>
      </c>
      <c r="AE247" s="66">
        <f t="shared" si="173"/>
        <v>430.56474685292659</v>
      </c>
      <c r="AF247" s="66">
        <f t="shared" si="174"/>
        <v>3712.5509788049926</v>
      </c>
      <c r="AG247" s="66">
        <f t="shared" si="175"/>
        <v>1065.5229501597676</v>
      </c>
      <c r="AH247" s="10" t="s">
        <v>5</v>
      </c>
      <c r="AI247" s="10"/>
      <c r="AJ247" s="10" t="s">
        <v>316</v>
      </c>
      <c r="AK247" s="10" t="s">
        <v>332</v>
      </c>
      <c r="AL247" s="10">
        <v>160</v>
      </c>
      <c r="AM247" s="79"/>
      <c r="AN247" s="79"/>
      <c r="AO247" s="79"/>
      <c r="AP247" s="79"/>
      <c r="AQ247" s="79"/>
      <c r="AR247" s="12">
        <v>88</v>
      </c>
      <c r="AS247" s="12">
        <v>83</v>
      </c>
      <c r="AT247" s="14">
        <v>22.9</v>
      </c>
      <c r="AU247" s="14">
        <v>36.5</v>
      </c>
      <c r="AV247" s="14">
        <v>1.62</v>
      </c>
      <c r="AW247" s="14">
        <v>1.26</v>
      </c>
      <c r="AX247" s="14">
        <v>23.1</v>
      </c>
      <c r="AY247" s="14">
        <v>0.8</v>
      </c>
      <c r="AZ247" s="30">
        <v>0.77777777777777768</v>
      </c>
      <c r="BA247" s="30">
        <v>0.87885714285714289</v>
      </c>
      <c r="BB247" s="30">
        <v>15.653422222222218</v>
      </c>
      <c r="BC247" s="31">
        <v>8696.3456790123437</v>
      </c>
      <c r="BD247" s="108">
        <f t="shared" si="143"/>
        <v>8.6963456790123441</v>
      </c>
      <c r="BN247" s="68">
        <v>1.1031957359904356</v>
      </c>
      <c r="BO247" s="68">
        <v>0.19901546493838737</v>
      </c>
      <c r="BP247" s="4"/>
    </row>
    <row r="248" spans="1:68" s="12" customFormat="1" ht="15.75">
      <c r="A248" s="12" t="s">
        <v>213</v>
      </c>
      <c r="B248" s="12" t="s">
        <v>12</v>
      </c>
      <c r="C248" s="27" t="s">
        <v>12</v>
      </c>
      <c r="D248" s="27" t="s">
        <v>113</v>
      </c>
      <c r="E248" s="27" t="s">
        <v>103</v>
      </c>
      <c r="F248" s="34">
        <v>9.1811399999999992</v>
      </c>
      <c r="G248" s="34">
        <v>37.026470000000003</v>
      </c>
      <c r="H248" s="3">
        <v>1864</v>
      </c>
      <c r="I248" s="26"/>
      <c r="J248" s="26"/>
      <c r="K248" s="26"/>
      <c r="L248" s="3">
        <v>2015</v>
      </c>
      <c r="M248" s="3">
        <v>1</v>
      </c>
      <c r="N248" s="67">
        <v>6.1</v>
      </c>
      <c r="O248" s="60">
        <v>2.7378234624309514</v>
      </c>
      <c r="P248" s="60">
        <v>0.32648397345989105</v>
      </c>
      <c r="Q248" s="60">
        <v>1.0523400000000001</v>
      </c>
      <c r="R248" s="66">
        <v>13.599999999999994</v>
      </c>
      <c r="S248" s="66">
        <v>24</v>
      </c>
      <c r="T248" s="66">
        <v>62.400000000000006</v>
      </c>
      <c r="U248" s="60">
        <v>9.2813774470124812</v>
      </c>
      <c r="V248" s="60">
        <v>4.4396789589990311</v>
      </c>
      <c r="W248" s="60">
        <v>1.1040121714177604</v>
      </c>
      <c r="X248" s="60">
        <v>0.60082880170883135</v>
      </c>
      <c r="Y248" s="64">
        <v>0</v>
      </c>
      <c r="Z248" s="66">
        <f t="shared" si="172"/>
        <v>15.425897379138105</v>
      </c>
      <c r="AA248" s="60">
        <v>3.9587883051389667</v>
      </c>
      <c r="AB248" s="60">
        <v>2.9256701312910272</v>
      </c>
      <c r="AC248" s="60">
        <v>98.479268411717001</v>
      </c>
      <c r="AD248" s="60">
        <v>81.934174498818209</v>
      </c>
      <c r="AE248" s="66">
        <f t="shared" si="173"/>
        <v>430.56474685292659</v>
      </c>
      <c r="AF248" s="66">
        <f t="shared" si="174"/>
        <v>3712.5509788049926</v>
      </c>
      <c r="AG248" s="66">
        <f t="shared" si="175"/>
        <v>1065.5229501597676</v>
      </c>
      <c r="AH248" s="10" t="s">
        <v>6</v>
      </c>
      <c r="AI248" s="10"/>
      <c r="AJ248" s="10" t="s">
        <v>316</v>
      </c>
      <c r="AK248" s="10" t="s">
        <v>332</v>
      </c>
      <c r="AL248" s="10">
        <v>160</v>
      </c>
      <c r="AM248" s="79"/>
      <c r="AN248" s="79"/>
      <c r="AO248" s="79"/>
      <c r="AP248" s="79"/>
      <c r="AQ248" s="79"/>
      <c r="AR248" s="12">
        <v>81</v>
      </c>
      <c r="AS248" s="12">
        <v>84</v>
      </c>
      <c r="AT248" s="14">
        <v>24.18</v>
      </c>
      <c r="AU248" s="14">
        <v>41.61</v>
      </c>
      <c r="AV248" s="14">
        <v>1.96</v>
      </c>
      <c r="AW248" s="14">
        <v>1.48</v>
      </c>
      <c r="AX248" s="14">
        <v>25.5</v>
      </c>
      <c r="AY248" s="14">
        <v>0.91</v>
      </c>
      <c r="AZ248" s="30">
        <v>0.75510204081632648</v>
      </c>
      <c r="BA248" s="30">
        <v>0.85142857142857142</v>
      </c>
      <c r="BB248" s="30">
        <v>15.545695626822155</v>
      </c>
      <c r="BC248" s="31">
        <v>8636.4975704567532</v>
      </c>
      <c r="BD248" s="108">
        <f t="shared" si="143"/>
        <v>8.6364975704567524</v>
      </c>
      <c r="BN248" s="68">
        <v>1.3422023987427814</v>
      </c>
      <c r="BO248" s="68">
        <v>0.20471175075442777</v>
      </c>
      <c r="BP248" s="4"/>
    </row>
    <row r="249" spans="1:68" s="12" customFormat="1" ht="15.75">
      <c r="A249" s="12" t="s">
        <v>213</v>
      </c>
      <c r="B249" s="12" t="s">
        <v>12</v>
      </c>
      <c r="C249" s="27" t="s">
        <v>12</v>
      </c>
      <c r="D249" s="27" t="s">
        <v>113</v>
      </c>
      <c r="E249" s="27" t="s">
        <v>104</v>
      </c>
      <c r="F249" s="34">
        <v>9.1227199999999993</v>
      </c>
      <c r="G249" s="34">
        <v>37.026150000000001</v>
      </c>
      <c r="H249" s="3">
        <v>1805</v>
      </c>
      <c r="I249" s="26">
        <v>42</v>
      </c>
      <c r="J249" s="26"/>
      <c r="K249" s="26"/>
      <c r="L249" s="3">
        <v>2015</v>
      </c>
      <c r="M249" s="3">
        <v>1</v>
      </c>
      <c r="N249" s="67">
        <v>5</v>
      </c>
      <c r="O249" s="60">
        <v>3.058690803396972</v>
      </c>
      <c r="P249" s="60">
        <v>0.33016584654484393</v>
      </c>
      <c r="Q249" s="60">
        <v>3.9192600000000004</v>
      </c>
      <c r="R249" s="66">
        <v>17.599999999999994</v>
      </c>
      <c r="S249" s="66">
        <v>16</v>
      </c>
      <c r="T249" s="66">
        <v>66.400000000000006</v>
      </c>
      <c r="U249" s="60">
        <v>7.4020823479028319</v>
      </c>
      <c r="V249" s="60">
        <v>3.4611509364656334</v>
      </c>
      <c r="W249" s="60">
        <v>1.4324068646180528</v>
      </c>
      <c r="X249" s="60">
        <v>8.5281170787030902E-2</v>
      </c>
      <c r="Y249" s="64">
        <v>0.91849999999999998</v>
      </c>
      <c r="Z249" s="66">
        <f t="shared" si="107"/>
        <v>13.299421319773549</v>
      </c>
      <c r="AA249" s="60">
        <v>5.9625069435671705</v>
      </c>
      <c r="AB249" s="60">
        <v>4.3873085339168476</v>
      </c>
      <c r="AC249" s="60">
        <v>98.112397217164187</v>
      </c>
      <c r="AD249" s="60">
        <v>94.532424348248583</v>
      </c>
      <c r="AE249" s="66">
        <f t="shared" si="108"/>
        <v>558.63867720104054</v>
      </c>
      <c r="AF249" s="66">
        <f t="shared" si="109"/>
        <v>2960.8329391611328</v>
      </c>
      <c r="AG249" s="66">
        <f t="shared" si="110"/>
        <v>830.67622475175199</v>
      </c>
      <c r="AH249" s="10" t="s">
        <v>1</v>
      </c>
      <c r="AI249" s="10"/>
      <c r="AJ249" s="10" t="s">
        <v>316</v>
      </c>
      <c r="AK249" s="10" t="s">
        <v>332</v>
      </c>
      <c r="AL249" s="10">
        <v>160</v>
      </c>
      <c r="AM249" s="79"/>
      <c r="AN249" s="79"/>
      <c r="AO249" s="79"/>
      <c r="AP249" s="79"/>
      <c r="AQ249" s="79"/>
      <c r="AR249" s="12">
        <v>71</v>
      </c>
      <c r="AS249" s="12">
        <v>78</v>
      </c>
      <c r="AT249" s="14">
        <v>20.52</v>
      </c>
      <c r="AU249" s="14">
        <v>20.88</v>
      </c>
      <c r="AV249" s="14">
        <v>1.34</v>
      </c>
      <c r="AW249" s="14">
        <v>1.1399999999999999</v>
      </c>
      <c r="AX249" s="14">
        <v>18.600000000000001</v>
      </c>
      <c r="AY249" s="14">
        <v>0.7</v>
      </c>
      <c r="AZ249" s="30">
        <v>0.85074626865671632</v>
      </c>
      <c r="BA249" s="30">
        <v>0.93028571428571438</v>
      </c>
      <c r="BB249" s="30">
        <v>16.240289296375266</v>
      </c>
      <c r="BC249" s="31">
        <v>9022.3829424307041</v>
      </c>
      <c r="BD249" s="108">
        <f t="shared" si="143"/>
        <v>9.0223829424307045</v>
      </c>
      <c r="BN249" s="68">
        <v>1.3113295880149813</v>
      </c>
      <c r="BO249" s="68">
        <v>0.24761235955056179</v>
      </c>
      <c r="BP249" s="4"/>
    </row>
    <row r="250" spans="1:68" s="12" customFormat="1" ht="15.75">
      <c r="A250" s="12" t="s">
        <v>213</v>
      </c>
      <c r="B250" s="12" t="s">
        <v>12</v>
      </c>
      <c r="C250" s="27" t="s">
        <v>12</v>
      </c>
      <c r="D250" s="27" t="s">
        <v>113</v>
      </c>
      <c r="E250" s="27" t="s">
        <v>104</v>
      </c>
      <c r="F250" s="34">
        <v>9.1227199999999993</v>
      </c>
      <c r="G250" s="34">
        <v>37.026150000000001</v>
      </c>
      <c r="H250" s="3">
        <v>1805</v>
      </c>
      <c r="I250" s="26"/>
      <c r="J250" s="26"/>
      <c r="K250" s="26"/>
      <c r="L250" s="3">
        <v>2015</v>
      </c>
      <c r="M250" s="3">
        <v>1</v>
      </c>
      <c r="N250" s="67">
        <v>5</v>
      </c>
      <c r="O250" s="60">
        <v>3.058690803396972</v>
      </c>
      <c r="P250" s="60">
        <v>0.33016584654484393</v>
      </c>
      <c r="Q250" s="60">
        <v>3.9192600000000004</v>
      </c>
      <c r="R250" s="66">
        <v>17.599999999999994</v>
      </c>
      <c r="S250" s="66">
        <v>16</v>
      </c>
      <c r="T250" s="66">
        <v>66.400000000000006</v>
      </c>
      <c r="U250" s="60">
        <v>7.4020823479028319</v>
      </c>
      <c r="V250" s="60">
        <v>3.4611509364656334</v>
      </c>
      <c r="W250" s="60">
        <v>1.4324068646180528</v>
      </c>
      <c r="X250" s="60">
        <v>8.5281170787030902E-2</v>
      </c>
      <c r="Y250" s="64">
        <v>0.91849999999999998</v>
      </c>
      <c r="Z250" s="66">
        <f t="shared" ref="Z250:Z254" si="176">(U250+V250+W250+X250+Y250)</f>
        <v>13.299421319773549</v>
      </c>
      <c r="AA250" s="60">
        <v>5.9625069435671705</v>
      </c>
      <c r="AB250" s="60">
        <v>4.3873085339168476</v>
      </c>
      <c r="AC250" s="60">
        <v>98.112397217164187</v>
      </c>
      <c r="AD250" s="60">
        <v>94.532424348248583</v>
      </c>
      <c r="AE250" s="66">
        <f t="shared" ref="AE250:AE254" si="177">W250*390</f>
        <v>558.63867720104054</v>
      </c>
      <c r="AF250" s="66">
        <f t="shared" ref="AF250:AF254" si="178">U250*400</f>
        <v>2960.8329391611328</v>
      </c>
      <c r="AG250" s="66">
        <f t="shared" ref="AG250:AG254" si="179">V250*240</f>
        <v>830.67622475175199</v>
      </c>
      <c r="AH250" s="10" t="s">
        <v>2</v>
      </c>
      <c r="AI250" s="10"/>
      <c r="AJ250" s="10" t="s">
        <v>316</v>
      </c>
      <c r="AK250" s="10" t="s">
        <v>332</v>
      </c>
      <c r="AL250" s="10">
        <v>160</v>
      </c>
      <c r="AM250" s="79"/>
      <c r="AN250" s="79"/>
      <c r="AO250" s="79"/>
      <c r="AP250" s="79"/>
      <c r="AQ250" s="79"/>
      <c r="AR250" s="12">
        <v>71</v>
      </c>
      <c r="AS250" s="12">
        <v>72</v>
      </c>
      <c r="AT250" s="14">
        <v>20.34</v>
      </c>
      <c r="AU250" s="14">
        <v>22.39</v>
      </c>
      <c r="AV250" s="14">
        <v>1.74</v>
      </c>
      <c r="AW250" s="14">
        <v>1.42</v>
      </c>
      <c r="AX250" s="14">
        <v>24.7</v>
      </c>
      <c r="AY250" s="14">
        <v>0.72</v>
      </c>
      <c r="AZ250" s="30">
        <v>0.81609195402298851</v>
      </c>
      <c r="BA250" s="30">
        <v>0.86057142857142854</v>
      </c>
      <c r="BB250" s="30">
        <v>14.284892216748768</v>
      </c>
      <c r="BC250" s="31">
        <v>7936.0512315270935</v>
      </c>
      <c r="BD250" s="108">
        <f t="shared" si="143"/>
        <v>7.9360512315270935</v>
      </c>
      <c r="BN250" s="68">
        <v>1.3883447600391774</v>
      </c>
      <c r="BO250" s="68">
        <v>0.24368266405484823</v>
      </c>
      <c r="BP250" s="4"/>
    </row>
    <row r="251" spans="1:68" s="12" customFormat="1" ht="15.75">
      <c r="A251" s="12" t="s">
        <v>213</v>
      </c>
      <c r="B251" s="12" t="s">
        <v>12</v>
      </c>
      <c r="C251" s="27" t="s">
        <v>12</v>
      </c>
      <c r="D251" s="27" t="s">
        <v>113</v>
      </c>
      <c r="E251" s="27" t="s">
        <v>104</v>
      </c>
      <c r="F251" s="34">
        <v>9.1227199999999993</v>
      </c>
      <c r="G251" s="34">
        <v>37.026150000000001</v>
      </c>
      <c r="H251" s="3">
        <v>1805</v>
      </c>
      <c r="I251" s="26"/>
      <c r="J251" s="26"/>
      <c r="K251" s="26"/>
      <c r="L251" s="3">
        <v>2015</v>
      </c>
      <c r="M251" s="3">
        <v>1</v>
      </c>
      <c r="N251" s="67">
        <v>5</v>
      </c>
      <c r="O251" s="60">
        <v>3.058690803396972</v>
      </c>
      <c r="P251" s="60">
        <v>0.33016584654484393</v>
      </c>
      <c r="Q251" s="60">
        <v>3.9192600000000004</v>
      </c>
      <c r="R251" s="66">
        <v>17.599999999999994</v>
      </c>
      <c r="S251" s="66">
        <v>16</v>
      </c>
      <c r="T251" s="66">
        <v>66.400000000000006</v>
      </c>
      <c r="U251" s="60">
        <v>7.4020823479028319</v>
      </c>
      <c r="V251" s="60">
        <v>3.4611509364656334</v>
      </c>
      <c r="W251" s="60">
        <v>1.4324068646180528</v>
      </c>
      <c r="X251" s="60">
        <v>8.5281170787030902E-2</v>
      </c>
      <c r="Y251" s="64">
        <v>0.91849999999999998</v>
      </c>
      <c r="Z251" s="66">
        <f t="shared" si="176"/>
        <v>13.299421319773549</v>
      </c>
      <c r="AA251" s="60">
        <v>5.9625069435671705</v>
      </c>
      <c r="AB251" s="60">
        <v>4.3873085339168476</v>
      </c>
      <c r="AC251" s="60">
        <v>98.112397217164187</v>
      </c>
      <c r="AD251" s="60">
        <v>94.532424348248583</v>
      </c>
      <c r="AE251" s="66">
        <f t="shared" si="177"/>
        <v>558.63867720104054</v>
      </c>
      <c r="AF251" s="66">
        <f t="shared" si="178"/>
        <v>2960.8329391611328</v>
      </c>
      <c r="AG251" s="66">
        <f t="shared" si="179"/>
        <v>830.67622475175199</v>
      </c>
      <c r="AH251" s="10" t="s">
        <v>3</v>
      </c>
      <c r="AI251" s="10"/>
      <c r="AJ251" s="10" t="s">
        <v>316</v>
      </c>
      <c r="AK251" s="10" t="s">
        <v>332</v>
      </c>
      <c r="AL251" s="10">
        <v>160</v>
      </c>
      <c r="AM251" s="79"/>
      <c r="AN251" s="79"/>
      <c r="AO251" s="79"/>
      <c r="AP251" s="79"/>
      <c r="AQ251" s="79"/>
      <c r="AR251" s="12">
        <v>55</v>
      </c>
      <c r="AS251" s="12">
        <v>58</v>
      </c>
      <c r="AT251" s="14">
        <v>16.48</v>
      </c>
      <c r="AU251" s="14">
        <v>27.02</v>
      </c>
      <c r="AV251" s="14">
        <v>1.36</v>
      </c>
      <c r="AW251" s="14">
        <v>1.18</v>
      </c>
      <c r="AX251" s="14">
        <v>21.6</v>
      </c>
      <c r="AY251" s="14">
        <v>0.82</v>
      </c>
      <c r="AZ251" s="30">
        <v>0.86764705882352933</v>
      </c>
      <c r="BA251" s="30">
        <v>0.89600000000000002</v>
      </c>
      <c r="BB251" s="30">
        <v>12.811745882352939</v>
      </c>
      <c r="BC251" s="31">
        <v>7117.6366013071884</v>
      </c>
      <c r="BD251" s="108">
        <f t="shared" si="143"/>
        <v>7.1176366013071881</v>
      </c>
      <c r="BN251" s="68">
        <v>1.4705598455598456</v>
      </c>
      <c r="BO251" s="68">
        <v>0.25000000000000006</v>
      </c>
      <c r="BP251" s="4"/>
    </row>
    <row r="252" spans="1:68" s="12" customFormat="1" ht="15.75">
      <c r="A252" s="12" t="s">
        <v>213</v>
      </c>
      <c r="B252" s="12" t="s">
        <v>12</v>
      </c>
      <c r="C252" s="27" t="s">
        <v>12</v>
      </c>
      <c r="D252" s="27" t="s">
        <v>113</v>
      </c>
      <c r="E252" s="27" t="s">
        <v>104</v>
      </c>
      <c r="F252" s="34">
        <v>9.1227199999999993</v>
      </c>
      <c r="G252" s="34">
        <v>37.026150000000001</v>
      </c>
      <c r="H252" s="3">
        <v>1805</v>
      </c>
      <c r="I252" s="26"/>
      <c r="J252" s="26"/>
      <c r="K252" s="26"/>
      <c r="L252" s="3">
        <v>2015</v>
      </c>
      <c r="M252" s="3">
        <v>1</v>
      </c>
      <c r="N252" s="67">
        <v>5</v>
      </c>
      <c r="O252" s="60">
        <v>3.058690803396972</v>
      </c>
      <c r="P252" s="60">
        <v>0.33016584654484393</v>
      </c>
      <c r="Q252" s="60">
        <v>3.9192600000000004</v>
      </c>
      <c r="R252" s="66">
        <v>17.599999999999994</v>
      </c>
      <c r="S252" s="66">
        <v>16</v>
      </c>
      <c r="T252" s="66">
        <v>66.400000000000006</v>
      </c>
      <c r="U252" s="60">
        <v>7.4020823479028319</v>
      </c>
      <c r="V252" s="60">
        <v>3.4611509364656334</v>
      </c>
      <c r="W252" s="60">
        <v>1.4324068646180528</v>
      </c>
      <c r="X252" s="60">
        <v>8.5281170787030902E-2</v>
      </c>
      <c r="Y252" s="64">
        <v>0.91849999999999998</v>
      </c>
      <c r="Z252" s="66">
        <f t="shared" si="176"/>
        <v>13.299421319773549</v>
      </c>
      <c r="AA252" s="60">
        <v>5.9625069435671705</v>
      </c>
      <c r="AB252" s="60">
        <v>4.3873085339168476</v>
      </c>
      <c r="AC252" s="60">
        <v>98.112397217164187</v>
      </c>
      <c r="AD252" s="60">
        <v>94.532424348248583</v>
      </c>
      <c r="AE252" s="66">
        <f t="shared" si="177"/>
        <v>558.63867720104054</v>
      </c>
      <c r="AF252" s="66">
        <f t="shared" si="178"/>
        <v>2960.8329391611328</v>
      </c>
      <c r="AG252" s="66">
        <f t="shared" si="179"/>
        <v>830.67622475175199</v>
      </c>
      <c r="AH252" s="10" t="s">
        <v>4</v>
      </c>
      <c r="AI252" s="10"/>
      <c r="AJ252" s="10" t="s">
        <v>316</v>
      </c>
      <c r="AK252" s="10" t="s">
        <v>332</v>
      </c>
      <c r="AL252" s="10">
        <v>160</v>
      </c>
      <c r="AM252" s="79"/>
      <c r="AN252" s="79"/>
      <c r="AO252" s="79"/>
      <c r="AP252" s="79"/>
      <c r="AQ252" s="79"/>
      <c r="AR252" s="12">
        <v>66</v>
      </c>
      <c r="AS252" s="12">
        <v>83</v>
      </c>
      <c r="AT252" s="14">
        <v>18.760000000000002</v>
      </c>
      <c r="AU252" s="14">
        <v>19.14</v>
      </c>
      <c r="AV252" s="14">
        <v>1.62</v>
      </c>
      <c r="AW252" s="14">
        <v>1.3</v>
      </c>
      <c r="AX252" s="14">
        <v>19.399999999999999</v>
      </c>
      <c r="AY252" s="14">
        <v>0.7</v>
      </c>
      <c r="AZ252" s="30">
        <v>0.80246913580246915</v>
      </c>
      <c r="BA252" s="30">
        <v>0.92114285714285704</v>
      </c>
      <c r="BB252" s="30">
        <v>13.867180246913579</v>
      </c>
      <c r="BC252" s="31">
        <v>7703.9890260630991</v>
      </c>
      <c r="BD252" s="108">
        <f t="shared" si="143"/>
        <v>7.7039890260630992</v>
      </c>
      <c r="BN252" s="68">
        <v>1.5536062378167643</v>
      </c>
      <c r="BO252" s="68">
        <v>0.25677387914230021</v>
      </c>
      <c r="BP252" s="4"/>
    </row>
    <row r="253" spans="1:68" s="12" customFormat="1" ht="15.75">
      <c r="A253" s="12" t="s">
        <v>213</v>
      </c>
      <c r="B253" s="12" t="s">
        <v>12</v>
      </c>
      <c r="C253" s="27" t="s">
        <v>12</v>
      </c>
      <c r="D253" s="27" t="s">
        <v>113</v>
      </c>
      <c r="E253" s="27" t="s">
        <v>104</v>
      </c>
      <c r="F253" s="34">
        <v>9.1227199999999993</v>
      </c>
      <c r="G253" s="34">
        <v>37.026150000000001</v>
      </c>
      <c r="H253" s="3">
        <v>1805</v>
      </c>
      <c r="I253" s="26"/>
      <c r="J253" s="26"/>
      <c r="K253" s="26"/>
      <c r="L253" s="3">
        <v>2015</v>
      </c>
      <c r="M253" s="3">
        <v>1</v>
      </c>
      <c r="N253" s="67">
        <v>5</v>
      </c>
      <c r="O253" s="60">
        <v>3.058690803396972</v>
      </c>
      <c r="P253" s="60">
        <v>0.33016584654484393</v>
      </c>
      <c r="Q253" s="60">
        <v>3.9192600000000004</v>
      </c>
      <c r="R253" s="66">
        <v>17.599999999999994</v>
      </c>
      <c r="S253" s="66">
        <v>16</v>
      </c>
      <c r="T253" s="66">
        <v>66.400000000000006</v>
      </c>
      <c r="U253" s="60">
        <v>7.4020823479028319</v>
      </c>
      <c r="V253" s="60">
        <v>3.4611509364656334</v>
      </c>
      <c r="W253" s="60">
        <v>1.4324068646180528</v>
      </c>
      <c r="X253" s="60">
        <v>8.5281170787030902E-2</v>
      </c>
      <c r="Y253" s="64">
        <v>0.91849999999999998</v>
      </c>
      <c r="Z253" s="66">
        <f t="shared" si="176"/>
        <v>13.299421319773549</v>
      </c>
      <c r="AA253" s="60">
        <v>5.9625069435671705</v>
      </c>
      <c r="AB253" s="60">
        <v>4.3873085339168476</v>
      </c>
      <c r="AC253" s="60">
        <v>98.112397217164187</v>
      </c>
      <c r="AD253" s="60">
        <v>94.532424348248583</v>
      </c>
      <c r="AE253" s="66">
        <f t="shared" si="177"/>
        <v>558.63867720104054</v>
      </c>
      <c r="AF253" s="66">
        <f t="shared" si="178"/>
        <v>2960.8329391611328</v>
      </c>
      <c r="AG253" s="66">
        <f t="shared" si="179"/>
        <v>830.67622475175199</v>
      </c>
      <c r="AH253" s="10" t="s">
        <v>5</v>
      </c>
      <c r="AI253" s="10"/>
      <c r="AJ253" s="10" t="s">
        <v>316</v>
      </c>
      <c r="AK253" s="10" t="s">
        <v>332</v>
      </c>
      <c r="AL253" s="10">
        <v>160</v>
      </c>
      <c r="AM253" s="79"/>
      <c r="AN253" s="79"/>
      <c r="AO253" s="79"/>
      <c r="AP253" s="79"/>
      <c r="AQ253" s="79"/>
      <c r="AR253" s="12">
        <v>58</v>
      </c>
      <c r="AS253" s="12">
        <v>67</v>
      </c>
      <c r="AT253" s="14">
        <v>14.64</v>
      </c>
      <c r="AU253" s="14">
        <v>15.26</v>
      </c>
      <c r="AV253" s="14">
        <v>1.34</v>
      </c>
      <c r="AW253" s="14">
        <v>1.3</v>
      </c>
      <c r="AX253" s="14">
        <v>18.899999999999999</v>
      </c>
      <c r="AY253" s="14">
        <v>0.8</v>
      </c>
      <c r="AZ253" s="30">
        <v>0.97014925373134331</v>
      </c>
      <c r="BA253" s="30">
        <v>0.92685714285714282</v>
      </c>
      <c r="BB253" s="30">
        <v>13.1641381663113</v>
      </c>
      <c r="BC253" s="31">
        <v>7313.4100923951664</v>
      </c>
      <c r="BD253" s="108">
        <f t="shared" si="143"/>
        <v>7.3134100923951664</v>
      </c>
      <c r="BN253" s="68">
        <v>1.3828431372549022</v>
      </c>
      <c r="BO253" s="68">
        <v>0.25377450980392158</v>
      </c>
      <c r="BP253" s="4"/>
    </row>
    <row r="254" spans="1:68" s="12" customFormat="1" ht="15.75">
      <c r="A254" s="12" t="s">
        <v>213</v>
      </c>
      <c r="B254" s="12" t="s">
        <v>12</v>
      </c>
      <c r="C254" s="27" t="s">
        <v>12</v>
      </c>
      <c r="D254" s="27" t="s">
        <v>113</v>
      </c>
      <c r="E254" s="27" t="s">
        <v>104</v>
      </c>
      <c r="F254" s="34">
        <v>9.1227199999999993</v>
      </c>
      <c r="G254" s="34">
        <v>37.026150000000001</v>
      </c>
      <c r="H254" s="3">
        <v>1805</v>
      </c>
      <c r="I254" s="26"/>
      <c r="J254" s="26"/>
      <c r="K254" s="26"/>
      <c r="L254" s="3">
        <v>2015</v>
      </c>
      <c r="M254" s="3">
        <v>1</v>
      </c>
      <c r="N254" s="67">
        <v>5</v>
      </c>
      <c r="O254" s="60">
        <v>3.058690803396972</v>
      </c>
      <c r="P254" s="60">
        <v>0.33016584654484393</v>
      </c>
      <c r="Q254" s="60">
        <v>3.9192600000000004</v>
      </c>
      <c r="R254" s="66">
        <v>17.599999999999994</v>
      </c>
      <c r="S254" s="66">
        <v>16</v>
      </c>
      <c r="T254" s="66">
        <v>66.400000000000006</v>
      </c>
      <c r="U254" s="60">
        <v>7.4020823479028319</v>
      </c>
      <c r="V254" s="60">
        <v>3.4611509364656334</v>
      </c>
      <c r="W254" s="60">
        <v>1.4324068646180528</v>
      </c>
      <c r="X254" s="60">
        <v>8.5281170787030902E-2</v>
      </c>
      <c r="Y254" s="64">
        <v>0.91849999999999998</v>
      </c>
      <c r="Z254" s="66">
        <f t="shared" si="176"/>
        <v>13.299421319773549</v>
      </c>
      <c r="AA254" s="60">
        <v>5.9625069435671705</v>
      </c>
      <c r="AB254" s="60">
        <v>4.3873085339168476</v>
      </c>
      <c r="AC254" s="60">
        <v>98.112397217164187</v>
      </c>
      <c r="AD254" s="60">
        <v>94.532424348248583</v>
      </c>
      <c r="AE254" s="66">
        <f t="shared" si="177"/>
        <v>558.63867720104054</v>
      </c>
      <c r="AF254" s="66">
        <f t="shared" si="178"/>
        <v>2960.8329391611328</v>
      </c>
      <c r="AG254" s="66">
        <f t="shared" si="179"/>
        <v>830.67622475175199</v>
      </c>
      <c r="AH254" s="10" t="s">
        <v>6</v>
      </c>
      <c r="AI254" s="10"/>
      <c r="AJ254" s="10" t="s">
        <v>316</v>
      </c>
      <c r="AK254" s="10" t="s">
        <v>332</v>
      </c>
      <c r="AL254" s="10">
        <v>160</v>
      </c>
      <c r="AM254" s="79"/>
      <c r="AN254" s="79"/>
      <c r="AO254" s="79"/>
      <c r="AP254" s="79"/>
      <c r="AQ254" s="79"/>
      <c r="AR254" s="12">
        <v>68</v>
      </c>
      <c r="AS254" s="12">
        <v>72</v>
      </c>
      <c r="AT254" s="14">
        <v>16.98</v>
      </c>
      <c r="AU254" s="14">
        <v>16.600000000000001</v>
      </c>
      <c r="AV254" s="14">
        <v>1.66</v>
      </c>
      <c r="AW254" s="14">
        <v>1.4</v>
      </c>
      <c r="AX254" s="14">
        <v>23</v>
      </c>
      <c r="AY254" s="14">
        <v>0.44</v>
      </c>
      <c r="AZ254" s="30">
        <v>0.84337349397590355</v>
      </c>
      <c r="BA254" s="30">
        <v>0.88</v>
      </c>
      <c r="BB254" s="30">
        <v>12.602024096385541</v>
      </c>
      <c r="BC254" s="31">
        <v>7001.1244979919675</v>
      </c>
      <c r="BD254" s="108">
        <f t="shared" si="143"/>
        <v>7.0011244979919676</v>
      </c>
      <c r="BN254" s="68">
        <v>1.4732408325074331</v>
      </c>
      <c r="BO254" s="68">
        <v>0.27413280475718538</v>
      </c>
      <c r="BP254" s="4"/>
    </row>
    <row r="255" spans="1:68" s="12" customFormat="1" ht="15.75">
      <c r="A255" s="12" t="s">
        <v>213</v>
      </c>
      <c r="B255" s="12" t="s">
        <v>12</v>
      </c>
      <c r="C255" s="28" t="s">
        <v>110</v>
      </c>
      <c r="D255" s="28" t="s">
        <v>112</v>
      </c>
      <c r="E255" s="27" t="s">
        <v>105</v>
      </c>
      <c r="F255" s="34">
        <v>9.1110699999999998</v>
      </c>
      <c r="G255" s="34">
        <v>37.00752</v>
      </c>
      <c r="H255" s="3">
        <v>1770</v>
      </c>
      <c r="I255" s="26">
        <v>43</v>
      </c>
      <c r="J255" s="26"/>
      <c r="K255" s="26"/>
      <c r="L255" s="3">
        <v>2015</v>
      </c>
      <c r="M255" s="3">
        <v>1</v>
      </c>
      <c r="N255" s="67">
        <v>4.9000000000000004</v>
      </c>
      <c r="O255" s="60">
        <v>2.5302545913730352</v>
      </c>
      <c r="P255" s="60">
        <v>0.2167059229731331</v>
      </c>
      <c r="Q255" s="60">
        <v>0.64278000000000002</v>
      </c>
      <c r="R255" s="66">
        <v>13.599999999999994</v>
      </c>
      <c r="S255" s="66">
        <v>14</v>
      </c>
      <c r="T255" s="66">
        <v>72.400000000000006</v>
      </c>
      <c r="U255" s="60">
        <v>4.6685622037433463</v>
      </c>
      <c r="V255" s="60">
        <v>2.6208931779858688</v>
      </c>
      <c r="W255" s="60">
        <v>0.23142055805698425</v>
      </c>
      <c r="X255" s="60">
        <v>8.7620853824683459E-2</v>
      </c>
      <c r="Y255" s="64">
        <v>2.3379999999999996</v>
      </c>
      <c r="Z255" s="66">
        <f t="shared" si="107"/>
        <v>9.9464967936108835</v>
      </c>
      <c r="AA255" s="60">
        <v>2.9569289859248644</v>
      </c>
      <c r="AB255" s="60">
        <v>4.3873085339168476</v>
      </c>
      <c r="AC255" s="60">
        <v>89.307488547896881</v>
      </c>
      <c r="AD255" s="60">
        <v>50.438549875242309</v>
      </c>
      <c r="AE255" s="66">
        <f t="shared" si="108"/>
        <v>90.254017642223857</v>
      </c>
      <c r="AF255" s="66">
        <f t="shared" si="109"/>
        <v>1867.4248814973384</v>
      </c>
      <c r="AG255" s="66">
        <f t="shared" si="110"/>
        <v>629.0143627166085</v>
      </c>
      <c r="AH255" s="10" t="s">
        <v>1</v>
      </c>
      <c r="AI255" s="10"/>
      <c r="AJ255" s="10" t="s">
        <v>316</v>
      </c>
      <c r="AK255" s="10" t="s">
        <v>332</v>
      </c>
      <c r="AL255" s="10">
        <v>160</v>
      </c>
      <c r="AM255" s="79"/>
      <c r="AN255" s="79"/>
      <c r="AO255" s="79"/>
      <c r="AP255" s="79"/>
      <c r="AQ255" s="79"/>
      <c r="AR255" s="12">
        <v>71</v>
      </c>
      <c r="AS255" s="12">
        <v>78</v>
      </c>
      <c r="AT255" s="14">
        <v>14.84</v>
      </c>
      <c r="AU255" s="14">
        <v>14.78</v>
      </c>
      <c r="AV255" s="14">
        <v>1.34</v>
      </c>
      <c r="AW255" s="14">
        <v>1.08</v>
      </c>
      <c r="AX255" s="14">
        <v>28.7</v>
      </c>
      <c r="AY255" s="14">
        <v>0.56000000000000005</v>
      </c>
      <c r="AZ255" s="30">
        <v>0.80597014925373134</v>
      </c>
      <c r="BA255" s="30">
        <v>0.81485714285714284</v>
      </c>
      <c r="BB255" s="30">
        <v>9.7461779104477611</v>
      </c>
      <c r="BC255" s="31">
        <v>5414.5432835820893</v>
      </c>
      <c r="BD255" s="108">
        <f t="shared" si="143"/>
        <v>5.4145432835820895</v>
      </c>
      <c r="BN255" s="68">
        <v>1.3131147010611681</v>
      </c>
      <c r="BO255" s="68">
        <v>0.21443392682541051</v>
      </c>
      <c r="BP255" s="4"/>
    </row>
    <row r="256" spans="1:68" s="12" customFormat="1" ht="15.75">
      <c r="A256" s="12" t="s">
        <v>213</v>
      </c>
      <c r="B256" s="12" t="s">
        <v>12</v>
      </c>
      <c r="C256" s="28" t="s">
        <v>110</v>
      </c>
      <c r="D256" s="28" t="s">
        <v>112</v>
      </c>
      <c r="E256" s="27" t="s">
        <v>105</v>
      </c>
      <c r="F256" s="34">
        <v>9.1110699999999998</v>
      </c>
      <c r="G256" s="34">
        <v>37.00752</v>
      </c>
      <c r="H256" s="3">
        <v>1770</v>
      </c>
      <c r="I256" s="26"/>
      <c r="J256" s="26"/>
      <c r="K256" s="26"/>
      <c r="L256" s="3">
        <v>2015</v>
      </c>
      <c r="M256" s="3">
        <v>1</v>
      </c>
      <c r="N256" s="67">
        <v>4.9000000000000004</v>
      </c>
      <c r="O256" s="60">
        <v>2.5302545913730352</v>
      </c>
      <c r="P256" s="60">
        <v>0.2167059229731331</v>
      </c>
      <c r="Q256" s="60">
        <v>0.64278000000000002</v>
      </c>
      <c r="R256" s="66">
        <v>13.599999999999994</v>
      </c>
      <c r="S256" s="66">
        <v>14</v>
      </c>
      <c r="T256" s="66">
        <v>72.400000000000006</v>
      </c>
      <c r="U256" s="60">
        <v>4.6685622037433463</v>
      </c>
      <c r="V256" s="60">
        <v>2.6208931779858688</v>
      </c>
      <c r="W256" s="60">
        <v>0.23142055805698425</v>
      </c>
      <c r="X256" s="60">
        <v>8.7620853824683459E-2</v>
      </c>
      <c r="Y256" s="64">
        <v>2.3379999999999996</v>
      </c>
      <c r="Z256" s="66">
        <f t="shared" ref="Z256:Z260" si="180">(U256+V256+W256+X256+Y256)</f>
        <v>9.9464967936108835</v>
      </c>
      <c r="AA256" s="60">
        <v>2.9569289859248644</v>
      </c>
      <c r="AB256" s="60">
        <v>4.3873085339168476</v>
      </c>
      <c r="AC256" s="60">
        <v>89.307488547896881</v>
      </c>
      <c r="AD256" s="60">
        <v>50.438549875242309</v>
      </c>
      <c r="AE256" s="66">
        <f t="shared" ref="AE256:AE260" si="181">W256*390</f>
        <v>90.254017642223857</v>
      </c>
      <c r="AF256" s="66">
        <f t="shared" ref="AF256:AF260" si="182">U256*400</f>
        <v>1867.4248814973384</v>
      </c>
      <c r="AG256" s="66">
        <f t="shared" ref="AG256:AG260" si="183">V256*240</f>
        <v>629.0143627166085</v>
      </c>
      <c r="AH256" s="10" t="s">
        <v>2</v>
      </c>
      <c r="AI256" s="10"/>
      <c r="AJ256" s="10" t="s">
        <v>316</v>
      </c>
      <c r="AK256" s="10" t="s">
        <v>332</v>
      </c>
      <c r="AL256" s="10">
        <v>160</v>
      </c>
      <c r="AM256" s="79"/>
      <c r="AN256" s="79"/>
      <c r="AO256" s="79"/>
      <c r="AP256" s="79"/>
      <c r="AQ256" s="79"/>
      <c r="AR256" s="12">
        <v>80</v>
      </c>
      <c r="AS256" s="12">
        <v>82</v>
      </c>
      <c r="AT256" s="14">
        <v>18.38</v>
      </c>
      <c r="AU256" s="14">
        <v>15.6</v>
      </c>
      <c r="AV256" s="14">
        <v>1.38</v>
      </c>
      <c r="AW256" s="14">
        <v>1.1200000000000001</v>
      </c>
      <c r="AX256" s="14">
        <v>32</v>
      </c>
      <c r="AY256" s="14">
        <v>0.92</v>
      </c>
      <c r="AZ256" s="30">
        <v>0.81159420289855089</v>
      </c>
      <c r="BA256" s="30">
        <v>0.77714285714285714</v>
      </c>
      <c r="BB256" s="30">
        <v>11.592718840579712</v>
      </c>
      <c r="BC256" s="31">
        <v>6440.3993558776174</v>
      </c>
      <c r="BD256" s="108">
        <f t="shared" si="143"/>
        <v>6.4403993558776174</v>
      </c>
      <c r="BN256" s="68">
        <v>1.3254276541954337</v>
      </c>
      <c r="BO256" s="68">
        <v>0.21584030423697254</v>
      </c>
      <c r="BP256" s="4"/>
    </row>
    <row r="257" spans="1:68" s="12" customFormat="1" ht="15.75">
      <c r="A257" s="12" t="s">
        <v>213</v>
      </c>
      <c r="B257" s="12" t="s">
        <v>12</v>
      </c>
      <c r="C257" s="28" t="s">
        <v>110</v>
      </c>
      <c r="D257" s="28" t="s">
        <v>112</v>
      </c>
      <c r="E257" s="27" t="s">
        <v>105</v>
      </c>
      <c r="F257" s="34">
        <v>9.1110699999999998</v>
      </c>
      <c r="G257" s="34">
        <v>37.00752</v>
      </c>
      <c r="H257" s="3">
        <v>1770</v>
      </c>
      <c r="I257" s="26"/>
      <c r="J257" s="26"/>
      <c r="K257" s="26"/>
      <c r="L257" s="3">
        <v>2015</v>
      </c>
      <c r="M257" s="3">
        <v>1</v>
      </c>
      <c r="N257" s="67">
        <v>4.9000000000000004</v>
      </c>
      <c r="O257" s="60">
        <v>2.5302545913730352</v>
      </c>
      <c r="P257" s="60">
        <v>0.2167059229731331</v>
      </c>
      <c r="Q257" s="60">
        <v>0.64278000000000002</v>
      </c>
      <c r="R257" s="66">
        <v>13.599999999999994</v>
      </c>
      <c r="S257" s="66">
        <v>14</v>
      </c>
      <c r="T257" s="66">
        <v>72.400000000000006</v>
      </c>
      <c r="U257" s="60">
        <v>4.6685622037433463</v>
      </c>
      <c r="V257" s="60">
        <v>2.6208931779858688</v>
      </c>
      <c r="W257" s="60">
        <v>0.23142055805698425</v>
      </c>
      <c r="X257" s="60">
        <v>8.7620853824683459E-2</v>
      </c>
      <c r="Y257" s="64">
        <v>2.3379999999999996</v>
      </c>
      <c r="Z257" s="66">
        <f t="shared" si="180"/>
        <v>9.9464967936108835</v>
      </c>
      <c r="AA257" s="60">
        <v>2.9569289859248644</v>
      </c>
      <c r="AB257" s="60">
        <v>4.3873085339168476</v>
      </c>
      <c r="AC257" s="60">
        <v>89.307488547896881</v>
      </c>
      <c r="AD257" s="60">
        <v>50.438549875242309</v>
      </c>
      <c r="AE257" s="66">
        <f t="shared" si="181"/>
        <v>90.254017642223857</v>
      </c>
      <c r="AF257" s="66">
        <f t="shared" si="182"/>
        <v>1867.4248814973384</v>
      </c>
      <c r="AG257" s="66">
        <f t="shared" si="183"/>
        <v>629.0143627166085</v>
      </c>
      <c r="AH257" s="10" t="s">
        <v>3</v>
      </c>
      <c r="AI257" s="10"/>
      <c r="AJ257" s="10" t="s">
        <v>316</v>
      </c>
      <c r="AK257" s="10" t="s">
        <v>332</v>
      </c>
      <c r="AL257" s="10">
        <v>160</v>
      </c>
      <c r="AM257" s="79"/>
      <c r="AN257" s="79"/>
      <c r="AO257" s="79"/>
      <c r="AP257" s="79"/>
      <c r="AQ257" s="79"/>
      <c r="AR257" s="12">
        <v>75</v>
      </c>
      <c r="AS257" s="12">
        <v>72</v>
      </c>
      <c r="AT257" s="14">
        <v>16.420000000000002</v>
      </c>
      <c r="AU257" s="14">
        <v>16.88</v>
      </c>
      <c r="AV257" s="14">
        <v>1.42</v>
      </c>
      <c r="AW257" s="14">
        <v>0.98</v>
      </c>
      <c r="AX257" s="14">
        <v>29.3</v>
      </c>
      <c r="AY257" s="14">
        <v>0.62</v>
      </c>
      <c r="AZ257" s="30">
        <v>0.6901408450704225</v>
      </c>
      <c r="BA257" s="30">
        <v>0.80800000000000005</v>
      </c>
      <c r="BB257" s="30">
        <v>9.1563470422535218</v>
      </c>
      <c r="BC257" s="31">
        <v>5086.8594679186235</v>
      </c>
      <c r="BD257" s="108">
        <f t="shared" si="143"/>
        <v>5.0868594679186234</v>
      </c>
      <c r="BN257" s="68">
        <v>1.261516757865937</v>
      </c>
      <c r="BO257" s="68">
        <v>0.18883236434108527</v>
      </c>
      <c r="BP257" s="4"/>
    </row>
    <row r="258" spans="1:68" s="12" customFormat="1" ht="15.75">
      <c r="A258" s="12" t="s">
        <v>213</v>
      </c>
      <c r="B258" s="12" t="s">
        <v>12</v>
      </c>
      <c r="C258" s="28" t="s">
        <v>110</v>
      </c>
      <c r="D258" s="28" t="s">
        <v>112</v>
      </c>
      <c r="E258" s="27" t="s">
        <v>105</v>
      </c>
      <c r="F258" s="34">
        <v>9.1110699999999998</v>
      </c>
      <c r="G258" s="34">
        <v>37.00752</v>
      </c>
      <c r="H258" s="3">
        <v>1770</v>
      </c>
      <c r="I258" s="26"/>
      <c r="J258" s="26"/>
      <c r="K258" s="26"/>
      <c r="L258" s="3">
        <v>2015</v>
      </c>
      <c r="M258" s="3">
        <v>1</v>
      </c>
      <c r="N258" s="67">
        <v>4.9000000000000004</v>
      </c>
      <c r="O258" s="60">
        <v>2.5302545913730352</v>
      </c>
      <c r="P258" s="60">
        <v>0.2167059229731331</v>
      </c>
      <c r="Q258" s="60">
        <v>0.64278000000000002</v>
      </c>
      <c r="R258" s="66">
        <v>13.599999999999994</v>
      </c>
      <c r="S258" s="66">
        <v>14</v>
      </c>
      <c r="T258" s="66">
        <v>72.400000000000006</v>
      </c>
      <c r="U258" s="60">
        <v>4.6685622037433463</v>
      </c>
      <c r="V258" s="60">
        <v>2.6208931779858688</v>
      </c>
      <c r="W258" s="60">
        <v>0.23142055805698425</v>
      </c>
      <c r="X258" s="60">
        <v>8.7620853824683459E-2</v>
      </c>
      <c r="Y258" s="64">
        <v>2.3379999999999996</v>
      </c>
      <c r="Z258" s="66">
        <f t="shared" si="180"/>
        <v>9.9464967936108835</v>
      </c>
      <c r="AA258" s="60">
        <v>2.9569289859248644</v>
      </c>
      <c r="AB258" s="60">
        <v>4.3873085339168476</v>
      </c>
      <c r="AC258" s="60">
        <v>89.307488547896881</v>
      </c>
      <c r="AD258" s="60">
        <v>50.438549875242309</v>
      </c>
      <c r="AE258" s="66">
        <f t="shared" si="181"/>
        <v>90.254017642223857</v>
      </c>
      <c r="AF258" s="66">
        <f t="shared" si="182"/>
        <v>1867.4248814973384</v>
      </c>
      <c r="AG258" s="66">
        <f t="shared" si="183"/>
        <v>629.0143627166085</v>
      </c>
      <c r="AH258" s="10" t="s">
        <v>4</v>
      </c>
      <c r="AI258" s="10"/>
      <c r="AJ258" s="10" t="s">
        <v>316</v>
      </c>
      <c r="AK258" s="10" t="s">
        <v>332</v>
      </c>
      <c r="AL258" s="10">
        <v>160</v>
      </c>
      <c r="AM258" s="79"/>
      <c r="AN258" s="79"/>
      <c r="AO258" s="79"/>
      <c r="AP258" s="79"/>
      <c r="AQ258" s="79"/>
      <c r="AR258" s="12">
        <v>81</v>
      </c>
      <c r="AS258" s="12">
        <v>76</v>
      </c>
      <c r="AT258" s="14">
        <v>19.239999999999998</v>
      </c>
      <c r="AU258" s="14">
        <v>21.4</v>
      </c>
      <c r="AV258" s="14">
        <v>1.38</v>
      </c>
      <c r="AW258" s="14">
        <v>1.08</v>
      </c>
      <c r="AX258" s="14">
        <v>24</v>
      </c>
      <c r="AY258" s="14">
        <v>0.44</v>
      </c>
      <c r="AZ258" s="30">
        <v>0.78260869565217406</v>
      </c>
      <c r="BA258" s="30">
        <v>0.86857142857142855</v>
      </c>
      <c r="BB258" s="30">
        <v>13.078419875776399</v>
      </c>
      <c r="BC258" s="31">
        <v>7265.7888198757773</v>
      </c>
      <c r="BD258" s="108">
        <f t="shared" si="143"/>
        <v>7.2657888198757776</v>
      </c>
      <c r="BN258" s="68">
        <v>1.3051425610888305</v>
      </c>
      <c r="BO258" s="68">
        <v>0.22590633455671716</v>
      </c>
      <c r="BP258" s="4"/>
    </row>
    <row r="259" spans="1:68" s="12" customFormat="1" ht="15.75">
      <c r="A259" s="12" t="s">
        <v>213</v>
      </c>
      <c r="B259" s="12" t="s">
        <v>12</v>
      </c>
      <c r="C259" s="28" t="s">
        <v>110</v>
      </c>
      <c r="D259" s="28" t="s">
        <v>112</v>
      </c>
      <c r="E259" s="27" t="s">
        <v>105</v>
      </c>
      <c r="F259" s="34">
        <v>9.1110699999999998</v>
      </c>
      <c r="G259" s="34">
        <v>37.00752</v>
      </c>
      <c r="H259" s="3">
        <v>1770</v>
      </c>
      <c r="I259" s="26"/>
      <c r="J259" s="26"/>
      <c r="K259" s="26"/>
      <c r="L259" s="3">
        <v>2015</v>
      </c>
      <c r="M259" s="3">
        <v>1</v>
      </c>
      <c r="N259" s="67">
        <v>4.9000000000000004</v>
      </c>
      <c r="O259" s="60">
        <v>2.5302545913730352</v>
      </c>
      <c r="P259" s="60">
        <v>0.2167059229731331</v>
      </c>
      <c r="Q259" s="60">
        <v>0.64278000000000002</v>
      </c>
      <c r="R259" s="66">
        <v>13.599999999999994</v>
      </c>
      <c r="S259" s="66">
        <v>14</v>
      </c>
      <c r="T259" s="66">
        <v>72.400000000000006</v>
      </c>
      <c r="U259" s="60">
        <v>4.6685622037433463</v>
      </c>
      <c r="V259" s="60">
        <v>2.6208931779858688</v>
      </c>
      <c r="W259" s="60">
        <v>0.23142055805698425</v>
      </c>
      <c r="X259" s="60">
        <v>8.7620853824683459E-2</v>
      </c>
      <c r="Y259" s="64">
        <v>2.3379999999999996</v>
      </c>
      <c r="Z259" s="66">
        <f t="shared" si="180"/>
        <v>9.9464967936108835</v>
      </c>
      <c r="AA259" s="60">
        <v>2.9569289859248644</v>
      </c>
      <c r="AB259" s="60">
        <v>4.3873085339168476</v>
      </c>
      <c r="AC259" s="60">
        <v>89.307488547896881</v>
      </c>
      <c r="AD259" s="60">
        <v>50.438549875242309</v>
      </c>
      <c r="AE259" s="66">
        <f t="shared" si="181"/>
        <v>90.254017642223857</v>
      </c>
      <c r="AF259" s="66">
        <f t="shared" si="182"/>
        <v>1867.4248814973384</v>
      </c>
      <c r="AG259" s="66">
        <f t="shared" si="183"/>
        <v>629.0143627166085</v>
      </c>
      <c r="AH259" s="10" t="s">
        <v>5</v>
      </c>
      <c r="AI259" s="10"/>
      <c r="AJ259" s="10" t="s">
        <v>316</v>
      </c>
      <c r="AK259" s="10" t="s">
        <v>332</v>
      </c>
      <c r="AL259" s="10">
        <v>160</v>
      </c>
      <c r="AM259" s="79"/>
      <c r="AN259" s="79"/>
      <c r="AO259" s="79"/>
      <c r="AP259" s="79"/>
      <c r="AQ259" s="79"/>
      <c r="AR259" s="12">
        <v>50</v>
      </c>
      <c r="AS259" s="12">
        <v>55</v>
      </c>
      <c r="AT259" s="14">
        <v>14.9</v>
      </c>
      <c r="AU259" s="14">
        <v>19.559999999999999</v>
      </c>
      <c r="AV259" s="14">
        <v>1.38</v>
      </c>
      <c r="AW259" s="14">
        <v>1.1399999999999999</v>
      </c>
      <c r="AX259" s="14">
        <v>30.3</v>
      </c>
      <c r="AY259" s="14">
        <v>0.68</v>
      </c>
      <c r="AZ259" s="30">
        <v>0.82608695652173914</v>
      </c>
      <c r="BA259" s="30">
        <v>0.7965714285714286</v>
      </c>
      <c r="BB259" s="30">
        <v>9.8047552795031052</v>
      </c>
      <c r="BC259" s="31">
        <v>5447.0862663906137</v>
      </c>
      <c r="BD259" s="108">
        <f t="shared" si="143"/>
        <v>5.4470862663906141</v>
      </c>
      <c r="BN259" s="68">
        <v>1.2504268666764391</v>
      </c>
      <c r="BO259" s="68">
        <v>0.22379554375620958</v>
      </c>
      <c r="BP259" s="4"/>
    </row>
    <row r="260" spans="1:68" s="12" customFormat="1" ht="15.75">
      <c r="A260" s="12" t="s">
        <v>213</v>
      </c>
      <c r="B260" s="12" t="s">
        <v>12</v>
      </c>
      <c r="C260" s="28" t="s">
        <v>110</v>
      </c>
      <c r="D260" s="28" t="s">
        <v>112</v>
      </c>
      <c r="E260" s="27" t="s">
        <v>105</v>
      </c>
      <c r="F260" s="34">
        <v>9.1110699999999998</v>
      </c>
      <c r="G260" s="34">
        <v>37.00752</v>
      </c>
      <c r="H260" s="3">
        <v>1770</v>
      </c>
      <c r="I260" s="26"/>
      <c r="J260" s="26"/>
      <c r="K260" s="26"/>
      <c r="L260" s="3">
        <v>2015</v>
      </c>
      <c r="M260" s="3">
        <v>1</v>
      </c>
      <c r="N260" s="67">
        <v>4.9000000000000004</v>
      </c>
      <c r="O260" s="60">
        <v>2.5302545913730352</v>
      </c>
      <c r="P260" s="60">
        <v>0.2167059229731331</v>
      </c>
      <c r="Q260" s="60">
        <v>0.64278000000000002</v>
      </c>
      <c r="R260" s="66">
        <v>13.599999999999994</v>
      </c>
      <c r="S260" s="66">
        <v>14</v>
      </c>
      <c r="T260" s="66">
        <v>72.400000000000006</v>
      </c>
      <c r="U260" s="60">
        <v>4.6685622037433463</v>
      </c>
      <c r="V260" s="60">
        <v>2.6208931779858688</v>
      </c>
      <c r="W260" s="60">
        <v>0.23142055805698425</v>
      </c>
      <c r="X260" s="60">
        <v>8.7620853824683459E-2</v>
      </c>
      <c r="Y260" s="64">
        <v>2.3379999999999996</v>
      </c>
      <c r="Z260" s="66">
        <f t="shared" si="180"/>
        <v>9.9464967936108835</v>
      </c>
      <c r="AA260" s="60">
        <v>2.9569289859248644</v>
      </c>
      <c r="AB260" s="60">
        <v>4.3873085339168476</v>
      </c>
      <c r="AC260" s="60">
        <v>89.307488547896881</v>
      </c>
      <c r="AD260" s="60">
        <v>50.438549875242309</v>
      </c>
      <c r="AE260" s="66">
        <f t="shared" si="181"/>
        <v>90.254017642223857</v>
      </c>
      <c r="AF260" s="66">
        <f t="shared" si="182"/>
        <v>1867.4248814973384</v>
      </c>
      <c r="AG260" s="66">
        <f t="shared" si="183"/>
        <v>629.0143627166085</v>
      </c>
      <c r="AH260" s="10" t="s">
        <v>6</v>
      </c>
      <c r="AI260" s="10"/>
      <c r="AJ260" s="10" t="s">
        <v>316</v>
      </c>
      <c r="AK260" s="10" t="s">
        <v>332</v>
      </c>
      <c r="AL260" s="10">
        <v>160</v>
      </c>
      <c r="AM260" s="79"/>
      <c r="AN260" s="79"/>
      <c r="AO260" s="79"/>
      <c r="AP260" s="79"/>
      <c r="AQ260" s="79"/>
      <c r="AR260" s="12">
        <v>70</v>
      </c>
      <c r="AS260" s="12">
        <v>67</v>
      </c>
      <c r="AT260" s="14">
        <v>17.54</v>
      </c>
      <c r="AU260" s="14">
        <v>20.36</v>
      </c>
      <c r="AV260" s="14">
        <v>1.46</v>
      </c>
      <c r="AW260" s="14">
        <v>1.1000000000000001</v>
      </c>
      <c r="AX260" s="14">
        <v>32</v>
      </c>
      <c r="AY260" s="14">
        <v>0.36</v>
      </c>
      <c r="AZ260" s="30">
        <v>0.7534246575342467</v>
      </c>
      <c r="BA260" s="30">
        <v>0.77714285714285714</v>
      </c>
      <c r="BB260" s="30">
        <v>10.269996086105676</v>
      </c>
      <c r="BC260" s="31">
        <v>5705.5533811698206</v>
      </c>
      <c r="BD260" s="108">
        <f t="shared" ref="BD260:BD323" si="184">BC260/1000</f>
        <v>5.7055533811698202</v>
      </c>
      <c r="BN260" s="68">
        <v>1.2996524329692156</v>
      </c>
      <c r="BO260" s="68">
        <v>0.21099801390268125</v>
      </c>
      <c r="BP260" s="4"/>
    </row>
    <row r="261" spans="1:68" s="12" customFormat="1" ht="15.75">
      <c r="A261" s="12" t="s">
        <v>213</v>
      </c>
      <c r="B261" s="12" t="s">
        <v>12</v>
      </c>
      <c r="C261" s="28" t="s">
        <v>110</v>
      </c>
      <c r="D261" s="28" t="s">
        <v>112</v>
      </c>
      <c r="E261" s="27" t="s">
        <v>106</v>
      </c>
      <c r="F261" s="34">
        <v>9.0465199999999992</v>
      </c>
      <c r="G261" s="34">
        <v>37.003950000000003</v>
      </c>
      <c r="H261" s="3">
        <v>1592</v>
      </c>
      <c r="I261" s="26">
        <v>44</v>
      </c>
      <c r="J261" s="26"/>
      <c r="K261" s="26"/>
      <c r="L261" s="3">
        <v>2015</v>
      </c>
      <c r="M261" s="3">
        <v>1</v>
      </c>
      <c r="N261" s="67">
        <v>5.6</v>
      </c>
      <c r="O261" s="60">
        <v>2.5482090577809156</v>
      </c>
      <c r="P261" s="60">
        <v>0.26224251321221492</v>
      </c>
      <c r="Q261" s="60">
        <v>2.0762400000000003</v>
      </c>
      <c r="R261" s="66">
        <v>13.599999999999994</v>
      </c>
      <c r="S261" s="66">
        <v>24</v>
      </c>
      <c r="T261" s="66">
        <v>62.400000000000006</v>
      </c>
      <c r="U261" s="60">
        <v>10.101433490260325</v>
      </c>
      <c r="V261" s="60">
        <v>4.4290427848410578</v>
      </c>
      <c r="W261" s="60">
        <v>1.4699376866980862</v>
      </c>
      <c r="X261" s="60">
        <v>8.7716118198965368E-2</v>
      </c>
      <c r="Y261" s="64">
        <v>0.2505</v>
      </c>
      <c r="Z261" s="66">
        <f t="shared" si="107"/>
        <v>16.338630079998431</v>
      </c>
      <c r="AA261" s="60">
        <v>5.9625069435671705</v>
      </c>
      <c r="AB261" s="60">
        <v>5.848946936542669</v>
      </c>
      <c r="AC261" s="60">
        <v>58.490308205461339</v>
      </c>
      <c r="AD261" s="60">
        <v>75.635049574103036</v>
      </c>
      <c r="AE261" s="66">
        <f t="shared" si="108"/>
        <v>573.27569781225361</v>
      </c>
      <c r="AF261" s="66">
        <f t="shared" si="109"/>
        <v>4040.5733961041301</v>
      </c>
      <c r="AG261" s="66">
        <f t="shared" si="110"/>
        <v>1062.9702683618539</v>
      </c>
      <c r="AH261" s="10" t="s">
        <v>1</v>
      </c>
      <c r="AI261" s="10"/>
      <c r="AJ261" s="10" t="s">
        <v>316</v>
      </c>
      <c r="AK261" s="10" t="s">
        <v>332</v>
      </c>
      <c r="AL261" s="10">
        <v>160</v>
      </c>
      <c r="AM261" s="79"/>
      <c r="AN261" s="79"/>
      <c r="AO261" s="79"/>
      <c r="AP261" s="79"/>
      <c r="AQ261" s="79"/>
      <c r="AR261" s="12">
        <v>64</v>
      </c>
      <c r="AS261" s="12">
        <v>68</v>
      </c>
      <c r="AT261" s="14">
        <v>21.7</v>
      </c>
      <c r="AU261" s="14">
        <v>34.72</v>
      </c>
      <c r="AV261" s="14">
        <v>1.88</v>
      </c>
      <c r="AW261" s="14">
        <v>1.1399999999999999</v>
      </c>
      <c r="AX261" s="14">
        <v>28.7</v>
      </c>
      <c r="AY261" s="14">
        <v>0.84</v>
      </c>
      <c r="AZ261" s="30">
        <v>0.60638297872340419</v>
      </c>
      <c r="BA261" s="30">
        <v>0.81485714285714284</v>
      </c>
      <c r="BB261" s="30">
        <v>10.722306382978722</v>
      </c>
      <c r="BC261" s="31">
        <v>5956.8368794326234</v>
      </c>
      <c r="BD261" s="108">
        <f t="shared" si="184"/>
        <v>5.9568368794326236</v>
      </c>
      <c r="BN261" s="68">
        <v>1.1702878751880892</v>
      </c>
      <c r="BO261" s="68">
        <v>0.27374138750296984</v>
      </c>
      <c r="BP261" s="4"/>
    </row>
    <row r="262" spans="1:68" s="12" customFormat="1" ht="15.75">
      <c r="A262" s="12" t="s">
        <v>213</v>
      </c>
      <c r="B262" s="12" t="s">
        <v>12</v>
      </c>
      <c r="C262" s="28" t="s">
        <v>110</v>
      </c>
      <c r="D262" s="28" t="s">
        <v>112</v>
      </c>
      <c r="E262" s="27" t="s">
        <v>106</v>
      </c>
      <c r="F262" s="34">
        <v>9.0465199999999992</v>
      </c>
      <c r="G262" s="34">
        <v>37.003950000000003</v>
      </c>
      <c r="H262" s="3">
        <v>1592</v>
      </c>
      <c r="I262" s="26"/>
      <c r="J262" s="26"/>
      <c r="K262" s="26"/>
      <c r="L262" s="3">
        <v>2015</v>
      </c>
      <c r="M262" s="3">
        <v>1</v>
      </c>
      <c r="N262" s="67">
        <v>5.6</v>
      </c>
      <c r="O262" s="60">
        <v>2.5482090577809156</v>
      </c>
      <c r="P262" s="60">
        <v>0.26224251321221492</v>
      </c>
      <c r="Q262" s="60">
        <v>2.0762400000000003</v>
      </c>
      <c r="R262" s="66">
        <v>13.599999999999994</v>
      </c>
      <c r="S262" s="66">
        <v>24</v>
      </c>
      <c r="T262" s="66">
        <v>62.400000000000006</v>
      </c>
      <c r="U262" s="60">
        <v>10.101433490260325</v>
      </c>
      <c r="V262" s="60">
        <v>4.4290427848410578</v>
      </c>
      <c r="W262" s="60">
        <v>1.4699376866980862</v>
      </c>
      <c r="X262" s="60">
        <v>8.7716118198965368E-2</v>
      </c>
      <c r="Y262" s="64">
        <v>0.2505</v>
      </c>
      <c r="Z262" s="66">
        <f t="shared" ref="Z262:Z266" si="185">(U262+V262+W262+X262+Y262)</f>
        <v>16.338630079998431</v>
      </c>
      <c r="AA262" s="60">
        <v>5.9625069435671705</v>
      </c>
      <c r="AB262" s="60">
        <v>5.848946936542669</v>
      </c>
      <c r="AC262" s="60">
        <v>58.490308205461339</v>
      </c>
      <c r="AD262" s="60">
        <v>75.635049574103036</v>
      </c>
      <c r="AE262" s="66">
        <f t="shared" ref="AE262:AE266" si="186">W262*390</f>
        <v>573.27569781225361</v>
      </c>
      <c r="AF262" s="66">
        <f t="shared" ref="AF262:AF266" si="187">U262*400</f>
        <v>4040.5733961041301</v>
      </c>
      <c r="AG262" s="66">
        <f t="shared" ref="AG262:AG266" si="188">V262*240</f>
        <v>1062.9702683618539</v>
      </c>
      <c r="AH262" s="10" t="s">
        <v>2</v>
      </c>
      <c r="AI262" s="10"/>
      <c r="AJ262" s="10" t="s">
        <v>316</v>
      </c>
      <c r="AK262" s="10" t="s">
        <v>332</v>
      </c>
      <c r="AL262" s="10">
        <v>160</v>
      </c>
      <c r="AM262" s="79"/>
      <c r="AN262" s="79"/>
      <c r="AO262" s="79"/>
      <c r="AP262" s="79"/>
      <c r="AQ262" s="79"/>
      <c r="AR262" s="12">
        <v>61</v>
      </c>
      <c r="AS262" s="12">
        <v>61</v>
      </c>
      <c r="AT262" s="14">
        <v>18.5</v>
      </c>
      <c r="AU262" s="14">
        <v>27.8</v>
      </c>
      <c r="AV262" s="14">
        <v>1.64</v>
      </c>
      <c r="AW262" s="14">
        <v>1.22</v>
      </c>
      <c r="AX262" s="14">
        <v>29.6</v>
      </c>
      <c r="AY262" s="14">
        <v>1.18</v>
      </c>
      <c r="AZ262" s="30">
        <v>0.74390243902439024</v>
      </c>
      <c r="BA262" s="30">
        <v>0.8045714285714286</v>
      </c>
      <c r="BB262" s="30">
        <v>11.072668989547038</v>
      </c>
      <c r="BC262" s="31">
        <v>6151.4827719705763</v>
      </c>
      <c r="BD262" s="108">
        <f t="shared" si="184"/>
        <v>6.151482771970576</v>
      </c>
      <c r="BN262" s="68">
        <v>1.2110804911710047</v>
      </c>
      <c r="BO262" s="68">
        <v>0.29474213256514786</v>
      </c>
      <c r="BP262" s="4"/>
    </row>
    <row r="263" spans="1:68" s="12" customFormat="1" ht="15.75">
      <c r="A263" s="12" t="s">
        <v>213</v>
      </c>
      <c r="B263" s="12" t="s">
        <v>12</v>
      </c>
      <c r="C263" s="28" t="s">
        <v>110</v>
      </c>
      <c r="D263" s="28" t="s">
        <v>112</v>
      </c>
      <c r="E263" s="27" t="s">
        <v>106</v>
      </c>
      <c r="F263" s="34">
        <v>9.0465199999999992</v>
      </c>
      <c r="G263" s="34">
        <v>37.003950000000003</v>
      </c>
      <c r="H263" s="3">
        <v>1592</v>
      </c>
      <c r="I263" s="26"/>
      <c r="J263" s="26"/>
      <c r="K263" s="26"/>
      <c r="L263" s="3">
        <v>2015</v>
      </c>
      <c r="M263" s="3">
        <v>1</v>
      </c>
      <c r="N263" s="67">
        <v>5.6</v>
      </c>
      <c r="O263" s="60">
        <v>2.5482090577809156</v>
      </c>
      <c r="P263" s="60">
        <v>0.26224251321221492</v>
      </c>
      <c r="Q263" s="60">
        <v>2.0762400000000003</v>
      </c>
      <c r="R263" s="66">
        <v>13.599999999999994</v>
      </c>
      <c r="S263" s="66">
        <v>24</v>
      </c>
      <c r="T263" s="66">
        <v>62.400000000000006</v>
      </c>
      <c r="U263" s="60">
        <v>10.101433490260325</v>
      </c>
      <c r="V263" s="60">
        <v>4.4290427848410578</v>
      </c>
      <c r="W263" s="60">
        <v>1.4699376866980862</v>
      </c>
      <c r="X263" s="60">
        <v>8.7716118198965368E-2</v>
      </c>
      <c r="Y263" s="64">
        <v>0.2505</v>
      </c>
      <c r="Z263" s="66">
        <f t="shared" si="185"/>
        <v>16.338630079998431</v>
      </c>
      <c r="AA263" s="60">
        <v>5.9625069435671705</v>
      </c>
      <c r="AB263" s="60">
        <v>5.848946936542669</v>
      </c>
      <c r="AC263" s="60">
        <v>58.490308205461339</v>
      </c>
      <c r="AD263" s="60">
        <v>75.635049574103036</v>
      </c>
      <c r="AE263" s="66">
        <f t="shared" si="186"/>
        <v>573.27569781225361</v>
      </c>
      <c r="AF263" s="66">
        <f t="shared" si="187"/>
        <v>4040.5733961041301</v>
      </c>
      <c r="AG263" s="66">
        <f t="shared" si="188"/>
        <v>1062.9702683618539</v>
      </c>
      <c r="AH263" s="10" t="s">
        <v>3</v>
      </c>
      <c r="AI263" s="10"/>
      <c r="AJ263" s="10" t="s">
        <v>316</v>
      </c>
      <c r="AK263" s="10" t="s">
        <v>332</v>
      </c>
      <c r="AL263" s="10">
        <v>160</v>
      </c>
      <c r="AM263" s="79"/>
      <c r="AN263" s="79"/>
      <c r="AO263" s="79"/>
      <c r="AP263" s="79"/>
      <c r="AQ263" s="79"/>
      <c r="AR263" s="12">
        <v>53</v>
      </c>
      <c r="AS263" s="12">
        <v>49</v>
      </c>
      <c r="AT263" s="14">
        <v>15.28</v>
      </c>
      <c r="AU263" s="14">
        <v>24.74</v>
      </c>
      <c r="AV263" s="14">
        <v>1.68</v>
      </c>
      <c r="AW263" s="14">
        <v>1.26</v>
      </c>
      <c r="AX263" s="14">
        <v>28.9</v>
      </c>
      <c r="AY263" s="14">
        <v>0.48</v>
      </c>
      <c r="AZ263" s="30">
        <v>0.75</v>
      </c>
      <c r="BA263" s="30">
        <v>0.8125714285714285</v>
      </c>
      <c r="BB263" s="30">
        <v>9.3120685714285703</v>
      </c>
      <c r="BC263" s="31">
        <v>5173.3714285714277</v>
      </c>
      <c r="BD263" s="108">
        <f t="shared" si="184"/>
        <v>5.1733714285714276</v>
      </c>
      <c r="BN263" s="68">
        <v>1.2160361579543144</v>
      </c>
      <c r="BO263" s="68">
        <v>0.23972594911908979</v>
      </c>
      <c r="BP263" s="4"/>
    </row>
    <row r="264" spans="1:68" s="12" customFormat="1" ht="15.75">
      <c r="A264" s="12" t="s">
        <v>213</v>
      </c>
      <c r="B264" s="12" t="s">
        <v>12</v>
      </c>
      <c r="C264" s="28" t="s">
        <v>110</v>
      </c>
      <c r="D264" s="28" t="s">
        <v>112</v>
      </c>
      <c r="E264" s="27" t="s">
        <v>106</v>
      </c>
      <c r="F264" s="34">
        <v>9.0465199999999992</v>
      </c>
      <c r="G264" s="34">
        <v>37.003950000000003</v>
      </c>
      <c r="H264" s="3">
        <v>1592</v>
      </c>
      <c r="I264" s="26"/>
      <c r="J264" s="26"/>
      <c r="K264" s="26"/>
      <c r="L264" s="3">
        <v>2015</v>
      </c>
      <c r="M264" s="3">
        <v>1</v>
      </c>
      <c r="N264" s="67">
        <v>5.6</v>
      </c>
      <c r="O264" s="60">
        <v>2.5482090577809156</v>
      </c>
      <c r="P264" s="60">
        <v>0.26224251321221492</v>
      </c>
      <c r="Q264" s="60">
        <v>2.0762400000000003</v>
      </c>
      <c r="R264" s="66">
        <v>13.599999999999994</v>
      </c>
      <c r="S264" s="66">
        <v>24</v>
      </c>
      <c r="T264" s="66">
        <v>62.400000000000006</v>
      </c>
      <c r="U264" s="60">
        <v>10.101433490260325</v>
      </c>
      <c r="V264" s="60">
        <v>4.4290427848410578</v>
      </c>
      <c r="W264" s="60">
        <v>1.4699376866980862</v>
      </c>
      <c r="X264" s="60">
        <v>8.7716118198965368E-2</v>
      </c>
      <c r="Y264" s="64">
        <v>0.2505</v>
      </c>
      <c r="Z264" s="66">
        <f t="shared" si="185"/>
        <v>16.338630079998431</v>
      </c>
      <c r="AA264" s="60">
        <v>5.9625069435671705</v>
      </c>
      <c r="AB264" s="60">
        <v>5.848946936542669</v>
      </c>
      <c r="AC264" s="60">
        <v>58.490308205461339</v>
      </c>
      <c r="AD264" s="60">
        <v>75.635049574103036</v>
      </c>
      <c r="AE264" s="66">
        <f t="shared" si="186"/>
        <v>573.27569781225361</v>
      </c>
      <c r="AF264" s="66">
        <f t="shared" si="187"/>
        <v>4040.5733961041301</v>
      </c>
      <c r="AG264" s="66">
        <f t="shared" si="188"/>
        <v>1062.9702683618539</v>
      </c>
      <c r="AH264" s="10" t="s">
        <v>4</v>
      </c>
      <c r="AI264" s="10"/>
      <c r="AJ264" s="10" t="s">
        <v>316</v>
      </c>
      <c r="AK264" s="10" t="s">
        <v>332</v>
      </c>
      <c r="AL264" s="10">
        <v>160</v>
      </c>
      <c r="AM264" s="79"/>
      <c r="AN264" s="79"/>
      <c r="AO264" s="79"/>
      <c r="AP264" s="79"/>
      <c r="AQ264" s="79"/>
      <c r="AR264" s="12">
        <v>62</v>
      </c>
      <c r="AS264" s="12">
        <v>64</v>
      </c>
      <c r="AT264" s="14">
        <v>19.059999999999999</v>
      </c>
      <c r="AU264" s="14">
        <v>28.14</v>
      </c>
      <c r="AV264" s="14">
        <v>1.54</v>
      </c>
      <c r="AW264" s="14">
        <v>1.34</v>
      </c>
      <c r="AX264" s="14">
        <v>22.7</v>
      </c>
      <c r="AY264" s="14">
        <v>0.68</v>
      </c>
      <c r="AZ264" s="30">
        <v>0.8701298701298702</v>
      </c>
      <c r="BA264" s="30">
        <v>0.88342857142857134</v>
      </c>
      <c r="BB264" s="30">
        <v>14.651376029684599</v>
      </c>
      <c r="BC264" s="31">
        <v>8139.6533498247773</v>
      </c>
      <c r="BD264" s="108">
        <f t="shared" si="184"/>
        <v>8.1396533498247781</v>
      </c>
      <c r="BN264" s="68">
        <v>1.2298784424546474</v>
      </c>
      <c r="BO264" s="68">
        <v>0.28871160644355542</v>
      </c>
      <c r="BP264" s="4"/>
    </row>
    <row r="265" spans="1:68" s="12" customFormat="1" ht="15.75">
      <c r="A265" s="12" t="s">
        <v>213</v>
      </c>
      <c r="B265" s="12" t="s">
        <v>12</v>
      </c>
      <c r="C265" s="28" t="s">
        <v>110</v>
      </c>
      <c r="D265" s="28" t="s">
        <v>112</v>
      </c>
      <c r="E265" s="27" t="s">
        <v>106</v>
      </c>
      <c r="F265" s="34">
        <v>9.0465199999999992</v>
      </c>
      <c r="G265" s="34">
        <v>37.003950000000003</v>
      </c>
      <c r="H265" s="3">
        <v>1592</v>
      </c>
      <c r="I265" s="26"/>
      <c r="J265" s="26"/>
      <c r="K265" s="26"/>
      <c r="L265" s="3">
        <v>2015</v>
      </c>
      <c r="M265" s="3">
        <v>1</v>
      </c>
      <c r="N265" s="67">
        <v>5.6</v>
      </c>
      <c r="O265" s="60">
        <v>2.5482090577809156</v>
      </c>
      <c r="P265" s="60">
        <v>0.26224251321221492</v>
      </c>
      <c r="Q265" s="60">
        <v>2.0762400000000003</v>
      </c>
      <c r="R265" s="66">
        <v>13.599999999999994</v>
      </c>
      <c r="S265" s="66">
        <v>24</v>
      </c>
      <c r="T265" s="66">
        <v>62.400000000000006</v>
      </c>
      <c r="U265" s="60">
        <v>10.101433490260325</v>
      </c>
      <c r="V265" s="60">
        <v>4.4290427848410578</v>
      </c>
      <c r="W265" s="60">
        <v>1.4699376866980862</v>
      </c>
      <c r="X265" s="60">
        <v>8.7716118198965368E-2</v>
      </c>
      <c r="Y265" s="64">
        <v>0.2505</v>
      </c>
      <c r="Z265" s="66">
        <f t="shared" si="185"/>
        <v>16.338630079998431</v>
      </c>
      <c r="AA265" s="60">
        <v>5.9625069435671705</v>
      </c>
      <c r="AB265" s="60">
        <v>5.848946936542669</v>
      </c>
      <c r="AC265" s="60">
        <v>58.490308205461339</v>
      </c>
      <c r="AD265" s="60">
        <v>75.635049574103036</v>
      </c>
      <c r="AE265" s="66">
        <f t="shared" si="186"/>
        <v>573.27569781225361</v>
      </c>
      <c r="AF265" s="66">
        <f t="shared" si="187"/>
        <v>4040.5733961041301</v>
      </c>
      <c r="AG265" s="66">
        <f t="shared" si="188"/>
        <v>1062.9702683618539</v>
      </c>
      <c r="AH265" s="10" t="s">
        <v>5</v>
      </c>
      <c r="AI265" s="10"/>
      <c r="AJ265" s="10" t="s">
        <v>316</v>
      </c>
      <c r="AK265" s="10" t="s">
        <v>332</v>
      </c>
      <c r="AL265" s="10">
        <v>160</v>
      </c>
      <c r="AM265" s="79"/>
      <c r="AN265" s="79"/>
      <c r="AO265" s="79"/>
      <c r="AP265" s="79"/>
      <c r="AQ265" s="79"/>
      <c r="AR265" s="12">
        <v>76</v>
      </c>
      <c r="AS265" s="12">
        <v>72</v>
      </c>
      <c r="AT265" s="14">
        <v>20.18</v>
      </c>
      <c r="AU265" s="14">
        <v>28.84</v>
      </c>
      <c r="AV265" s="14">
        <v>1.56</v>
      </c>
      <c r="AW265" s="14">
        <v>1.32</v>
      </c>
      <c r="AX265" s="14">
        <v>28.4</v>
      </c>
      <c r="AY265" s="14">
        <v>1.02</v>
      </c>
      <c r="AZ265" s="30">
        <v>0.84615384615384615</v>
      </c>
      <c r="BA265" s="30">
        <v>0.81828571428571417</v>
      </c>
      <c r="BB265" s="30">
        <v>13.972543296703293</v>
      </c>
      <c r="BC265" s="31">
        <v>7762.5240537240506</v>
      </c>
      <c r="BD265" s="108">
        <f t="shared" si="184"/>
        <v>7.762524053724051</v>
      </c>
      <c r="BN265" s="68">
        <v>1.3334563200280114</v>
      </c>
      <c r="BO265" s="68">
        <v>0.26081508228291317</v>
      </c>
      <c r="BP265" s="4"/>
    </row>
    <row r="266" spans="1:68" s="12" customFormat="1" ht="15.75">
      <c r="A266" s="12" t="s">
        <v>213</v>
      </c>
      <c r="B266" s="12" t="s">
        <v>12</v>
      </c>
      <c r="C266" s="28" t="s">
        <v>110</v>
      </c>
      <c r="D266" s="28" t="s">
        <v>112</v>
      </c>
      <c r="E266" s="27" t="s">
        <v>106</v>
      </c>
      <c r="F266" s="34">
        <v>9.0465199999999992</v>
      </c>
      <c r="G266" s="34">
        <v>37.003950000000003</v>
      </c>
      <c r="H266" s="3">
        <v>1592</v>
      </c>
      <c r="I266" s="26"/>
      <c r="J266" s="26"/>
      <c r="K266" s="26"/>
      <c r="L266" s="3">
        <v>2015</v>
      </c>
      <c r="M266" s="3">
        <v>1</v>
      </c>
      <c r="N266" s="67">
        <v>5.6</v>
      </c>
      <c r="O266" s="60">
        <v>2.5482090577809156</v>
      </c>
      <c r="P266" s="60">
        <v>0.26224251321221492</v>
      </c>
      <c r="Q266" s="60">
        <v>2.0762400000000003</v>
      </c>
      <c r="R266" s="66">
        <v>13.599999999999994</v>
      </c>
      <c r="S266" s="66">
        <v>24</v>
      </c>
      <c r="T266" s="66">
        <v>62.400000000000006</v>
      </c>
      <c r="U266" s="60">
        <v>10.101433490260325</v>
      </c>
      <c r="V266" s="60">
        <v>4.4290427848410578</v>
      </c>
      <c r="W266" s="60">
        <v>1.4699376866980862</v>
      </c>
      <c r="X266" s="60">
        <v>8.7716118198965368E-2</v>
      </c>
      <c r="Y266" s="64">
        <v>0.2505</v>
      </c>
      <c r="Z266" s="66">
        <f t="shared" si="185"/>
        <v>16.338630079998431</v>
      </c>
      <c r="AA266" s="60">
        <v>5.9625069435671705</v>
      </c>
      <c r="AB266" s="60">
        <v>5.848946936542669</v>
      </c>
      <c r="AC266" s="60">
        <v>58.490308205461339</v>
      </c>
      <c r="AD266" s="60">
        <v>75.635049574103036</v>
      </c>
      <c r="AE266" s="66">
        <f t="shared" si="186"/>
        <v>573.27569781225361</v>
      </c>
      <c r="AF266" s="66">
        <f t="shared" si="187"/>
        <v>4040.5733961041301</v>
      </c>
      <c r="AG266" s="66">
        <f t="shared" si="188"/>
        <v>1062.9702683618539</v>
      </c>
      <c r="AH266" s="10" t="s">
        <v>6</v>
      </c>
      <c r="AI266" s="10"/>
      <c r="AJ266" s="10" t="s">
        <v>316</v>
      </c>
      <c r="AK266" s="10" t="s">
        <v>332</v>
      </c>
      <c r="AL266" s="10">
        <v>160</v>
      </c>
      <c r="AM266" s="79"/>
      <c r="AN266" s="79"/>
      <c r="AO266" s="79"/>
      <c r="AP266" s="79"/>
      <c r="AQ266" s="79"/>
      <c r="AR266" s="12">
        <v>80</v>
      </c>
      <c r="AS266" s="12">
        <v>73</v>
      </c>
      <c r="AT266" s="14">
        <v>20.32</v>
      </c>
      <c r="AU266" s="14">
        <v>33.54</v>
      </c>
      <c r="AV266" s="14">
        <v>1.46</v>
      </c>
      <c r="AW266" s="14">
        <v>1.51</v>
      </c>
      <c r="AX266" s="14">
        <v>25.3</v>
      </c>
      <c r="AY266" s="14">
        <v>0.74</v>
      </c>
      <c r="AZ266" s="30">
        <v>1.0342465753424659</v>
      </c>
      <c r="BA266" s="30">
        <v>0.85371428571428576</v>
      </c>
      <c r="BB266" s="30">
        <v>17.94156587084149</v>
      </c>
      <c r="BC266" s="31">
        <v>9967.5365949119387</v>
      </c>
      <c r="BD266" s="108">
        <f t="shared" si="184"/>
        <v>9.9675365949119392</v>
      </c>
      <c r="BN266" s="68">
        <v>1.4139697439193903</v>
      </c>
      <c r="BO266" s="68">
        <v>0.26357471719053033</v>
      </c>
      <c r="BP266" s="4"/>
    </row>
    <row r="267" spans="1:68" s="12" customFormat="1" ht="15.75">
      <c r="A267" s="12" t="s">
        <v>213</v>
      </c>
      <c r="B267" s="12" t="s">
        <v>12</v>
      </c>
      <c r="C267" s="28" t="s">
        <v>110</v>
      </c>
      <c r="D267" s="28" t="s">
        <v>111</v>
      </c>
      <c r="E267" s="27" t="s">
        <v>107</v>
      </c>
      <c r="F267" s="34">
        <v>9.0330010000000005</v>
      </c>
      <c r="G267" s="34">
        <v>37.009650000000001</v>
      </c>
      <c r="H267" s="3">
        <v>1623</v>
      </c>
      <c r="I267" s="26">
        <v>45</v>
      </c>
      <c r="J267" s="26"/>
      <c r="K267" s="26"/>
      <c r="L267" s="3">
        <v>2015</v>
      </c>
      <c r="M267" s="3">
        <v>1</v>
      </c>
      <c r="N267" s="67">
        <v>5.4</v>
      </c>
      <c r="O267" s="60">
        <v>2.874830990621513</v>
      </c>
      <c r="P267" s="60">
        <v>0.23762429482691561</v>
      </c>
      <c r="Q267" s="60">
        <v>4.9431600000000007</v>
      </c>
      <c r="R267" s="66">
        <v>11.599999999999994</v>
      </c>
      <c r="S267" s="66">
        <v>20</v>
      </c>
      <c r="T267" s="66">
        <v>68.400000000000006</v>
      </c>
      <c r="U267" s="60">
        <v>9.3838844524184619</v>
      </c>
      <c r="V267" s="60">
        <v>4.0355043409961056</v>
      </c>
      <c r="W267" s="60">
        <v>0.91635806101759376</v>
      </c>
      <c r="X267" s="60">
        <v>8.7620853824683459E-2</v>
      </c>
      <c r="Y267" s="64">
        <v>0.2505</v>
      </c>
      <c r="Z267" s="66">
        <f t="shared" si="107"/>
        <v>14.673867708256845</v>
      </c>
      <c r="AA267" s="60">
        <v>4.9606476243530686</v>
      </c>
      <c r="AB267" s="60">
        <v>4.3873085339168476</v>
      </c>
      <c r="AC267" s="60">
        <v>86.005647796921636</v>
      </c>
      <c r="AD267" s="60">
        <v>50.438549875242309</v>
      </c>
      <c r="AE267" s="66">
        <f t="shared" si="108"/>
        <v>357.37964379686156</v>
      </c>
      <c r="AF267" s="66">
        <f t="shared" si="109"/>
        <v>3753.5537809673847</v>
      </c>
      <c r="AG267" s="66">
        <f t="shared" si="110"/>
        <v>968.52104183906533</v>
      </c>
      <c r="AH267" s="10" t="s">
        <v>1</v>
      </c>
      <c r="AI267" s="10"/>
      <c r="AJ267" s="10" t="s">
        <v>316</v>
      </c>
      <c r="AK267" s="10" t="s">
        <v>332</v>
      </c>
      <c r="AL267" s="10">
        <v>160</v>
      </c>
      <c r="AM267" s="79"/>
      <c r="AN267" s="79"/>
      <c r="AO267" s="79"/>
      <c r="AP267" s="79"/>
      <c r="AQ267" s="79"/>
      <c r="AR267" s="12">
        <v>79</v>
      </c>
      <c r="AS267" s="12">
        <v>66</v>
      </c>
      <c r="AT267" s="14">
        <v>12.16</v>
      </c>
      <c r="AU267" s="14">
        <v>14.88</v>
      </c>
      <c r="AV267" s="14">
        <v>1.02</v>
      </c>
      <c r="AW267" s="14">
        <v>0.86</v>
      </c>
      <c r="AX267" s="14">
        <v>22.9</v>
      </c>
      <c r="AY267" s="14">
        <v>0.44</v>
      </c>
      <c r="AZ267" s="30">
        <v>0.84313725490196079</v>
      </c>
      <c r="BA267" s="30">
        <v>0.88114285714285712</v>
      </c>
      <c r="BB267" s="30">
        <v>9.0339603361344523</v>
      </c>
      <c r="BC267" s="31">
        <v>5018.8668534080289</v>
      </c>
      <c r="BD267" s="108">
        <f t="shared" si="184"/>
        <v>5.0188668534080287</v>
      </c>
      <c r="BN267" s="68">
        <v>1.027233803985492</v>
      </c>
      <c r="BO267" s="68">
        <v>0.21758578533291195</v>
      </c>
      <c r="BP267" s="4"/>
    </row>
    <row r="268" spans="1:68" s="12" customFormat="1" ht="15.75">
      <c r="A268" s="12" t="s">
        <v>213</v>
      </c>
      <c r="B268" s="12" t="s">
        <v>12</v>
      </c>
      <c r="C268" s="28" t="s">
        <v>110</v>
      </c>
      <c r="D268" s="28" t="s">
        <v>111</v>
      </c>
      <c r="E268" s="27" t="s">
        <v>107</v>
      </c>
      <c r="F268" s="34">
        <v>9.0330010000000005</v>
      </c>
      <c r="G268" s="34">
        <v>37.009650000000001</v>
      </c>
      <c r="H268" s="3">
        <v>1623</v>
      </c>
      <c r="I268" s="26"/>
      <c r="J268" s="26"/>
      <c r="K268" s="26"/>
      <c r="L268" s="3">
        <v>2015</v>
      </c>
      <c r="M268" s="3">
        <v>1</v>
      </c>
      <c r="N268" s="67">
        <v>5.4</v>
      </c>
      <c r="O268" s="60">
        <v>2.874830990621513</v>
      </c>
      <c r="P268" s="60">
        <v>0.23762429482691561</v>
      </c>
      <c r="Q268" s="60">
        <v>4.9431600000000007</v>
      </c>
      <c r="R268" s="66">
        <v>11.599999999999994</v>
      </c>
      <c r="S268" s="66">
        <v>20</v>
      </c>
      <c r="T268" s="66">
        <v>68.400000000000006</v>
      </c>
      <c r="U268" s="60">
        <v>9.3838844524184619</v>
      </c>
      <c r="V268" s="60">
        <v>4.0355043409961056</v>
      </c>
      <c r="W268" s="60">
        <v>0.91635806101759376</v>
      </c>
      <c r="X268" s="60">
        <v>8.7620853824683459E-2</v>
      </c>
      <c r="Y268" s="64">
        <v>0.2505</v>
      </c>
      <c r="Z268" s="66">
        <f t="shared" ref="Z268:Z272" si="189">(U268+V268+W268+X268+Y268)</f>
        <v>14.673867708256845</v>
      </c>
      <c r="AA268" s="60">
        <v>4.9606476243530686</v>
      </c>
      <c r="AB268" s="60">
        <v>4.3873085339168476</v>
      </c>
      <c r="AC268" s="60">
        <v>86.005647796921636</v>
      </c>
      <c r="AD268" s="60">
        <v>50.438549875242309</v>
      </c>
      <c r="AE268" s="66">
        <f t="shared" ref="AE268:AE272" si="190">W268*390</f>
        <v>357.37964379686156</v>
      </c>
      <c r="AF268" s="66">
        <f t="shared" ref="AF268:AF272" si="191">U268*400</f>
        <v>3753.5537809673847</v>
      </c>
      <c r="AG268" s="66">
        <f t="shared" ref="AG268:AG272" si="192">V268*240</f>
        <v>968.52104183906533</v>
      </c>
      <c r="AH268" s="10" t="s">
        <v>2</v>
      </c>
      <c r="AI268" s="10"/>
      <c r="AJ268" s="10" t="s">
        <v>316</v>
      </c>
      <c r="AK268" s="10" t="s">
        <v>332</v>
      </c>
      <c r="AL268" s="10">
        <v>160</v>
      </c>
      <c r="AM268" s="79"/>
      <c r="AN268" s="79"/>
      <c r="AO268" s="79"/>
      <c r="AP268" s="79"/>
      <c r="AQ268" s="79"/>
      <c r="AR268" s="12">
        <v>69</v>
      </c>
      <c r="AS268" s="12">
        <v>61</v>
      </c>
      <c r="AT268" s="14">
        <v>10.199999999999999</v>
      </c>
      <c r="AU268" s="14">
        <v>11.56</v>
      </c>
      <c r="AV268" s="14">
        <v>1</v>
      </c>
      <c r="AW268" s="14">
        <v>0.76</v>
      </c>
      <c r="AX268" s="14">
        <v>22.2</v>
      </c>
      <c r="AY268" s="14">
        <v>0.48</v>
      </c>
      <c r="AZ268" s="30">
        <v>0.76</v>
      </c>
      <c r="BA268" s="30">
        <v>0.88914285714285712</v>
      </c>
      <c r="BB268" s="30">
        <v>6.8926354285714284</v>
      </c>
      <c r="BC268" s="31">
        <v>3829.2419047619051</v>
      </c>
      <c r="BD268" s="108">
        <f t="shared" si="184"/>
        <v>3.8292419047619051</v>
      </c>
      <c r="BN268" s="68">
        <v>1.0364281716600807</v>
      </c>
      <c r="BO268" s="68">
        <v>0.22810468612698939</v>
      </c>
      <c r="BP268" s="4"/>
    </row>
    <row r="269" spans="1:68" s="12" customFormat="1" ht="15.75">
      <c r="A269" s="12" t="s">
        <v>213</v>
      </c>
      <c r="B269" s="12" t="s">
        <v>12</v>
      </c>
      <c r="C269" s="28" t="s">
        <v>110</v>
      </c>
      <c r="D269" s="28" t="s">
        <v>111</v>
      </c>
      <c r="E269" s="27" t="s">
        <v>107</v>
      </c>
      <c r="F269" s="34">
        <v>9.0330010000000005</v>
      </c>
      <c r="G269" s="34">
        <v>37.009650000000001</v>
      </c>
      <c r="H269" s="3">
        <v>1623</v>
      </c>
      <c r="I269" s="26"/>
      <c r="J269" s="26"/>
      <c r="K269" s="26"/>
      <c r="L269" s="3">
        <v>2015</v>
      </c>
      <c r="M269" s="3">
        <v>1</v>
      </c>
      <c r="N269" s="67">
        <v>5.4</v>
      </c>
      <c r="O269" s="60">
        <v>2.874830990621513</v>
      </c>
      <c r="P269" s="60">
        <v>0.23762429482691561</v>
      </c>
      <c r="Q269" s="60">
        <v>4.9431600000000007</v>
      </c>
      <c r="R269" s="66">
        <v>11.599999999999994</v>
      </c>
      <c r="S269" s="66">
        <v>20</v>
      </c>
      <c r="T269" s="66">
        <v>68.400000000000006</v>
      </c>
      <c r="U269" s="60">
        <v>9.3838844524184619</v>
      </c>
      <c r="V269" s="60">
        <v>4.0355043409961056</v>
      </c>
      <c r="W269" s="60">
        <v>0.91635806101759376</v>
      </c>
      <c r="X269" s="60">
        <v>8.7620853824683459E-2</v>
      </c>
      <c r="Y269" s="64">
        <v>0.2505</v>
      </c>
      <c r="Z269" s="66">
        <f t="shared" si="189"/>
        <v>14.673867708256845</v>
      </c>
      <c r="AA269" s="60">
        <v>4.9606476243530686</v>
      </c>
      <c r="AB269" s="60">
        <v>4.3873085339168476</v>
      </c>
      <c r="AC269" s="60">
        <v>86.005647796921636</v>
      </c>
      <c r="AD269" s="60">
        <v>50.438549875242309</v>
      </c>
      <c r="AE269" s="66">
        <f t="shared" si="190"/>
        <v>357.37964379686156</v>
      </c>
      <c r="AF269" s="66">
        <f t="shared" si="191"/>
        <v>3753.5537809673847</v>
      </c>
      <c r="AG269" s="66">
        <f t="shared" si="192"/>
        <v>968.52104183906533</v>
      </c>
      <c r="AH269" s="10" t="s">
        <v>3</v>
      </c>
      <c r="AI269" s="10"/>
      <c r="AJ269" s="10" t="s">
        <v>316</v>
      </c>
      <c r="AK269" s="10" t="s">
        <v>332</v>
      </c>
      <c r="AL269" s="10">
        <v>160</v>
      </c>
      <c r="AM269" s="79"/>
      <c r="AN269" s="79"/>
      <c r="AO269" s="79"/>
      <c r="AP269" s="79"/>
      <c r="AQ269" s="79"/>
      <c r="AR269" s="12">
        <v>71</v>
      </c>
      <c r="AS269" s="12">
        <v>70</v>
      </c>
      <c r="AT269" s="14">
        <v>15.22</v>
      </c>
      <c r="AU269" s="14">
        <v>9.16</v>
      </c>
      <c r="AV269" s="14">
        <v>1.24</v>
      </c>
      <c r="AW269" s="14">
        <v>0.98</v>
      </c>
      <c r="AX269" s="14">
        <v>20.399999999999999</v>
      </c>
      <c r="AY269" s="14">
        <v>0.38</v>
      </c>
      <c r="AZ269" s="30">
        <v>0.79032258064516125</v>
      </c>
      <c r="BA269" s="30">
        <v>0.9097142857142857</v>
      </c>
      <c r="BB269" s="30">
        <v>10.942689032258064</v>
      </c>
      <c r="BC269" s="31">
        <v>6079.2716845878131</v>
      </c>
      <c r="BD269" s="108">
        <f t="shared" si="184"/>
        <v>6.0792716845878134</v>
      </c>
      <c r="BN269" s="68">
        <v>1.2518401122287992</v>
      </c>
      <c r="BO269" s="68">
        <v>0.20893729659399857</v>
      </c>
      <c r="BP269" s="4"/>
    </row>
    <row r="270" spans="1:68" s="12" customFormat="1" ht="15.75">
      <c r="A270" s="12" t="s">
        <v>213</v>
      </c>
      <c r="B270" s="12" t="s">
        <v>12</v>
      </c>
      <c r="C270" s="28" t="s">
        <v>110</v>
      </c>
      <c r="D270" s="28" t="s">
        <v>111</v>
      </c>
      <c r="E270" s="27" t="s">
        <v>107</v>
      </c>
      <c r="F270" s="34">
        <v>9.0330010000000005</v>
      </c>
      <c r="G270" s="34">
        <v>37.009650000000001</v>
      </c>
      <c r="H270" s="3">
        <v>1623</v>
      </c>
      <c r="I270" s="26"/>
      <c r="J270" s="26"/>
      <c r="K270" s="26"/>
      <c r="L270" s="3">
        <v>2015</v>
      </c>
      <c r="M270" s="3">
        <v>1</v>
      </c>
      <c r="N270" s="67">
        <v>5.4</v>
      </c>
      <c r="O270" s="60">
        <v>2.874830990621513</v>
      </c>
      <c r="P270" s="60">
        <v>0.23762429482691561</v>
      </c>
      <c r="Q270" s="60">
        <v>4.9431600000000007</v>
      </c>
      <c r="R270" s="66">
        <v>11.599999999999994</v>
      </c>
      <c r="S270" s="66">
        <v>20</v>
      </c>
      <c r="T270" s="66">
        <v>68.400000000000006</v>
      </c>
      <c r="U270" s="60">
        <v>9.3838844524184619</v>
      </c>
      <c r="V270" s="60">
        <v>4.0355043409961056</v>
      </c>
      <c r="W270" s="60">
        <v>0.91635806101759376</v>
      </c>
      <c r="X270" s="60">
        <v>8.7620853824683459E-2</v>
      </c>
      <c r="Y270" s="64">
        <v>0.2505</v>
      </c>
      <c r="Z270" s="66">
        <f t="shared" si="189"/>
        <v>14.673867708256845</v>
      </c>
      <c r="AA270" s="60">
        <v>4.9606476243530686</v>
      </c>
      <c r="AB270" s="60">
        <v>4.3873085339168476</v>
      </c>
      <c r="AC270" s="60">
        <v>86.005647796921636</v>
      </c>
      <c r="AD270" s="60">
        <v>50.438549875242309</v>
      </c>
      <c r="AE270" s="66">
        <f t="shared" si="190"/>
        <v>357.37964379686156</v>
      </c>
      <c r="AF270" s="66">
        <f t="shared" si="191"/>
        <v>3753.5537809673847</v>
      </c>
      <c r="AG270" s="66">
        <f t="shared" si="192"/>
        <v>968.52104183906533</v>
      </c>
      <c r="AH270" s="10" t="s">
        <v>4</v>
      </c>
      <c r="AI270" s="10"/>
      <c r="AJ270" s="10" t="s">
        <v>316</v>
      </c>
      <c r="AK270" s="10" t="s">
        <v>332</v>
      </c>
      <c r="AL270" s="10">
        <v>160</v>
      </c>
      <c r="AM270" s="79"/>
      <c r="AN270" s="79"/>
      <c r="AO270" s="79"/>
      <c r="AP270" s="79"/>
      <c r="AQ270" s="79"/>
      <c r="AR270" s="12">
        <v>59</v>
      </c>
      <c r="AS270" s="12">
        <v>60</v>
      </c>
      <c r="AT270" s="14">
        <v>16.02</v>
      </c>
      <c r="AU270" s="14">
        <v>13</v>
      </c>
      <c r="AV270" s="14">
        <v>1.6</v>
      </c>
      <c r="AW270" s="14">
        <v>1.34</v>
      </c>
      <c r="AX270" s="14">
        <v>24.3</v>
      </c>
      <c r="AY270" s="14">
        <v>0.46</v>
      </c>
      <c r="AZ270" s="30">
        <v>0.83750000000000002</v>
      </c>
      <c r="BA270" s="30">
        <v>0.86514285714285721</v>
      </c>
      <c r="BB270" s="30">
        <v>11.607405428571429</v>
      </c>
      <c r="BC270" s="31">
        <v>6448.5585714285717</v>
      </c>
      <c r="BD270" s="108">
        <f t="shared" si="184"/>
        <v>6.4485585714285714</v>
      </c>
      <c r="BN270" s="68">
        <v>1.3581834580929089</v>
      </c>
      <c r="BO270" s="68">
        <v>0.27695079011447432</v>
      </c>
      <c r="BP270" s="4"/>
    </row>
    <row r="271" spans="1:68" s="12" customFormat="1" ht="15.75">
      <c r="A271" s="12" t="s">
        <v>213</v>
      </c>
      <c r="B271" s="12" t="s">
        <v>12</v>
      </c>
      <c r="C271" s="28" t="s">
        <v>110</v>
      </c>
      <c r="D271" s="28" t="s">
        <v>111</v>
      </c>
      <c r="E271" s="27" t="s">
        <v>107</v>
      </c>
      <c r="F271" s="34">
        <v>9.0330010000000005</v>
      </c>
      <c r="G271" s="34">
        <v>37.009650000000001</v>
      </c>
      <c r="H271" s="3">
        <v>1623</v>
      </c>
      <c r="I271" s="26"/>
      <c r="J271" s="26"/>
      <c r="K271" s="26"/>
      <c r="L271" s="3">
        <v>2015</v>
      </c>
      <c r="M271" s="3">
        <v>1</v>
      </c>
      <c r="N271" s="67">
        <v>5.4</v>
      </c>
      <c r="O271" s="60">
        <v>2.874830990621513</v>
      </c>
      <c r="P271" s="60">
        <v>0.23762429482691561</v>
      </c>
      <c r="Q271" s="60">
        <v>4.9431600000000007</v>
      </c>
      <c r="R271" s="66">
        <v>11.599999999999994</v>
      </c>
      <c r="S271" s="66">
        <v>20</v>
      </c>
      <c r="T271" s="66">
        <v>68.400000000000006</v>
      </c>
      <c r="U271" s="60">
        <v>9.3838844524184619</v>
      </c>
      <c r="V271" s="60">
        <v>4.0355043409961056</v>
      </c>
      <c r="W271" s="60">
        <v>0.91635806101759376</v>
      </c>
      <c r="X271" s="60">
        <v>8.7620853824683459E-2</v>
      </c>
      <c r="Y271" s="64">
        <v>0.2505</v>
      </c>
      <c r="Z271" s="66">
        <f t="shared" si="189"/>
        <v>14.673867708256845</v>
      </c>
      <c r="AA271" s="60">
        <v>4.9606476243530686</v>
      </c>
      <c r="AB271" s="60">
        <v>4.3873085339168476</v>
      </c>
      <c r="AC271" s="60">
        <v>86.005647796921636</v>
      </c>
      <c r="AD271" s="60">
        <v>50.438549875242309</v>
      </c>
      <c r="AE271" s="66">
        <f t="shared" si="190"/>
        <v>357.37964379686156</v>
      </c>
      <c r="AF271" s="66">
        <f t="shared" si="191"/>
        <v>3753.5537809673847</v>
      </c>
      <c r="AG271" s="66">
        <f t="shared" si="192"/>
        <v>968.52104183906533</v>
      </c>
      <c r="AH271" s="10" t="s">
        <v>5</v>
      </c>
      <c r="AI271" s="10"/>
      <c r="AJ271" s="10" t="s">
        <v>316</v>
      </c>
      <c r="AK271" s="10" t="s">
        <v>332</v>
      </c>
      <c r="AL271" s="10">
        <v>160</v>
      </c>
      <c r="AM271" s="79"/>
      <c r="AN271" s="79"/>
      <c r="AO271" s="79"/>
      <c r="AP271" s="79"/>
      <c r="AQ271" s="79"/>
      <c r="AR271" s="12">
        <v>68</v>
      </c>
      <c r="AS271" s="12">
        <v>66</v>
      </c>
      <c r="AT271" s="14">
        <v>19.059999999999999</v>
      </c>
      <c r="AU271" s="14">
        <v>16.36</v>
      </c>
      <c r="AV271" s="14">
        <v>1.68</v>
      </c>
      <c r="AW271" s="14">
        <v>1.32</v>
      </c>
      <c r="AX271" s="14">
        <v>24.2</v>
      </c>
      <c r="AY271" s="14">
        <v>0.4</v>
      </c>
      <c r="AZ271" s="30">
        <v>0.78571428571428581</v>
      </c>
      <c r="BA271" s="30">
        <v>0.86628571428571421</v>
      </c>
      <c r="BB271" s="30">
        <v>12.973247346938775</v>
      </c>
      <c r="BC271" s="31">
        <v>7207.3596371882086</v>
      </c>
      <c r="BD271" s="108">
        <f t="shared" si="184"/>
        <v>7.2073596371882083</v>
      </c>
      <c r="BN271" s="68">
        <v>1.2731512273042509</v>
      </c>
      <c r="BO271" s="68">
        <v>0.21877181463669748</v>
      </c>
      <c r="BP271" s="4"/>
    </row>
    <row r="272" spans="1:68" s="12" customFormat="1" ht="15.75">
      <c r="A272" s="12" t="s">
        <v>213</v>
      </c>
      <c r="B272" s="12" t="s">
        <v>12</v>
      </c>
      <c r="C272" s="28" t="s">
        <v>110</v>
      </c>
      <c r="D272" s="28" t="s">
        <v>111</v>
      </c>
      <c r="E272" s="27" t="s">
        <v>107</v>
      </c>
      <c r="F272" s="34">
        <v>9.0330010000000005</v>
      </c>
      <c r="G272" s="34">
        <v>37.009650000000001</v>
      </c>
      <c r="H272" s="3">
        <v>1623</v>
      </c>
      <c r="I272" s="26"/>
      <c r="J272" s="26"/>
      <c r="K272" s="26"/>
      <c r="L272" s="3">
        <v>2015</v>
      </c>
      <c r="M272" s="3">
        <v>1</v>
      </c>
      <c r="N272" s="67">
        <v>5.4</v>
      </c>
      <c r="O272" s="60">
        <v>2.874830990621513</v>
      </c>
      <c r="P272" s="60">
        <v>0.23762429482691561</v>
      </c>
      <c r="Q272" s="60">
        <v>4.9431600000000007</v>
      </c>
      <c r="R272" s="66">
        <v>11.599999999999994</v>
      </c>
      <c r="S272" s="66">
        <v>20</v>
      </c>
      <c r="T272" s="66">
        <v>68.400000000000006</v>
      </c>
      <c r="U272" s="60">
        <v>9.3838844524184619</v>
      </c>
      <c r="V272" s="60">
        <v>4.0355043409961056</v>
      </c>
      <c r="W272" s="60">
        <v>0.91635806101759376</v>
      </c>
      <c r="X272" s="60">
        <v>8.7620853824683459E-2</v>
      </c>
      <c r="Y272" s="64">
        <v>0.2505</v>
      </c>
      <c r="Z272" s="66">
        <f t="shared" si="189"/>
        <v>14.673867708256845</v>
      </c>
      <c r="AA272" s="60">
        <v>4.9606476243530686</v>
      </c>
      <c r="AB272" s="60">
        <v>4.3873085339168476</v>
      </c>
      <c r="AC272" s="60">
        <v>86.005647796921636</v>
      </c>
      <c r="AD272" s="60">
        <v>50.438549875242309</v>
      </c>
      <c r="AE272" s="66">
        <f t="shared" si="190"/>
        <v>357.37964379686156</v>
      </c>
      <c r="AF272" s="66">
        <f t="shared" si="191"/>
        <v>3753.5537809673847</v>
      </c>
      <c r="AG272" s="66">
        <f t="shared" si="192"/>
        <v>968.52104183906533</v>
      </c>
      <c r="AH272" s="10" t="s">
        <v>6</v>
      </c>
      <c r="AI272" s="10"/>
      <c r="AJ272" s="10" t="s">
        <v>316</v>
      </c>
      <c r="AK272" s="10" t="s">
        <v>332</v>
      </c>
      <c r="AL272" s="10">
        <v>160</v>
      </c>
      <c r="AM272" s="79"/>
      <c r="AN272" s="79"/>
      <c r="AO272" s="79"/>
      <c r="AP272" s="79"/>
      <c r="AQ272" s="79"/>
      <c r="AR272" s="12">
        <v>54</v>
      </c>
      <c r="AS272" s="12">
        <v>53</v>
      </c>
      <c r="AT272" s="14">
        <v>14.08</v>
      </c>
      <c r="AU272" s="14">
        <v>10.72</v>
      </c>
      <c r="AV272" s="14">
        <v>1.36</v>
      </c>
      <c r="AW272" s="14">
        <v>1.1399999999999999</v>
      </c>
      <c r="AX272" s="14">
        <v>21.1</v>
      </c>
      <c r="AY272" s="14">
        <v>0.48</v>
      </c>
      <c r="AZ272" s="30">
        <v>0.83823529411764697</v>
      </c>
      <c r="BA272" s="30">
        <v>0.9017142857142858</v>
      </c>
      <c r="BB272" s="30">
        <v>10.64235025210084</v>
      </c>
      <c r="BC272" s="31">
        <v>5912.4168067226892</v>
      </c>
      <c r="BD272" s="108">
        <f t="shared" si="184"/>
        <v>5.912416806722689</v>
      </c>
      <c r="BN272" s="68">
        <v>1.3651434269224434</v>
      </c>
      <c r="BO272" s="68">
        <v>0.25211537704166753</v>
      </c>
      <c r="BP272" s="4"/>
    </row>
    <row r="273" spans="1:68" s="12" customFormat="1" ht="15.75">
      <c r="A273" s="12" t="s">
        <v>213</v>
      </c>
      <c r="B273" s="12" t="s">
        <v>12</v>
      </c>
      <c r="C273" s="28" t="s">
        <v>110</v>
      </c>
      <c r="D273" s="28" t="s">
        <v>111</v>
      </c>
      <c r="E273" s="27" t="s">
        <v>108</v>
      </c>
      <c r="F273" s="34">
        <v>9.1069399999999998</v>
      </c>
      <c r="G273" s="34">
        <v>36.938209999999998</v>
      </c>
      <c r="H273" s="3">
        <v>1907</v>
      </c>
      <c r="I273" s="26">
        <v>46</v>
      </c>
      <c r="J273" s="26"/>
      <c r="K273" s="26"/>
      <c r="L273" s="3">
        <v>2015</v>
      </c>
      <c r="M273" s="3">
        <v>1</v>
      </c>
      <c r="N273" s="67">
        <v>5.2</v>
      </c>
      <c r="O273" s="60">
        <v>2.9107829625097663</v>
      </c>
      <c r="P273" s="60">
        <v>0.26913013546633124</v>
      </c>
      <c r="Q273" s="60">
        <v>2.4858000000000002</v>
      </c>
      <c r="R273" s="66">
        <v>7.5999999999999943</v>
      </c>
      <c r="S273" s="66">
        <v>19.200000000000003</v>
      </c>
      <c r="T273" s="66">
        <v>73.2</v>
      </c>
      <c r="U273" s="60">
        <v>6.308674290239038</v>
      </c>
      <c r="V273" s="60">
        <v>3.5462403297294074</v>
      </c>
      <c r="W273" s="60">
        <v>1.5731474474181779</v>
      </c>
      <c r="X273" s="60">
        <v>0.21694182970654194</v>
      </c>
      <c r="Y273" s="64">
        <v>0.501</v>
      </c>
      <c r="Z273" s="66">
        <f t="shared" si="107"/>
        <v>12.146003897093165</v>
      </c>
      <c r="AA273" s="60">
        <v>4.9606476243530686</v>
      </c>
      <c r="AB273" s="60">
        <v>5.848946936542669</v>
      </c>
      <c r="AC273" s="60">
        <v>84.538163018710435</v>
      </c>
      <c r="AD273" s="60">
        <v>63.036799724672669</v>
      </c>
      <c r="AE273" s="66">
        <f t="shared" si="108"/>
        <v>613.5275044930894</v>
      </c>
      <c r="AF273" s="66">
        <f t="shared" si="109"/>
        <v>2523.4697160956152</v>
      </c>
      <c r="AG273" s="66">
        <f t="shared" si="110"/>
        <v>851.09767913505777</v>
      </c>
      <c r="AH273" s="10" t="s">
        <v>1</v>
      </c>
      <c r="AI273" s="10"/>
      <c r="AJ273" s="10" t="s">
        <v>316</v>
      </c>
      <c r="AK273" s="10" t="s">
        <v>332</v>
      </c>
      <c r="AL273" s="10">
        <v>160</v>
      </c>
      <c r="AM273" s="79"/>
      <c r="AN273" s="79"/>
      <c r="AO273" s="79"/>
      <c r="AP273" s="79"/>
      <c r="AQ273" s="79"/>
      <c r="AR273" s="16">
        <v>84</v>
      </c>
      <c r="AS273" s="16">
        <v>81</v>
      </c>
      <c r="AT273" s="19">
        <v>19.899999999999999</v>
      </c>
      <c r="AU273" s="19">
        <v>20.65</v>
      </c>
      <c r="AV273" s="19">
        <v>1.5</v>
      </c>
      <c r="AW273" s="19">
        <v>1.2</v>
      </c>
      <c r="AX273" s="19">
        <v>21.4</v>
      </c>
      <c r="AY273" s="19">
        <v>0.52</v>
      </c>
      <c r="AZ273" s="19">
        <v>0.79999999999999993</v>
      </c>
      <c r="BA273" s="30">
        <v>0.89828571428571424</v>
      </c>
      <c r="BB273" s="30">
        <v>14.300708571428569</v>
      </c>
      <c r="BC273" s="31">
        <v>7944.838095238094</v>
      </c>
      <c r="BD273" s="108">
        <f t="shared" si="184"/>
        <v>7.9448380952380937</v>
      </c>
      <c r="BN273" s="68">
        <v>1.3767784803873135</v>
      </c>
      <c r="BO273" s="68">
        <v>0.28081230993863138</v>
      </c>
      <c r="BP273" s="4"/>
    </row>
    <row r="274" spans="1:68" s="12" customFormat="1" ht="15.75">
      <c r="A274" s="12" t="s">
        <v>213</v>
      </c>
      <c r="B274" s="12" t="s">
        <v>12</v>
      </c>
      <c r="C274" s="28" t="s">
        <v>110</v>
      </c>
      <c r="D274" s="28" t="s">
        <v>111</v>
      </c>
      <c r="E274" s="27" t="s">
        <v>108</v>
      </c>
      <c r="F274" s="34">
        <v>9.1069399999999998</v>
      </c>
      <c r="G274" s="34">
        <v>36.938209999999998</v>
      </c>
      <c r="H274" s="3">
        <v>1907</v>
      </c>
      <c r="I274" s="26"/>
      <c r="J274" s="26"/>
      <c r="K274" s="26"/>
      <c r="L274" s="3">
        <v>2015</v>
      </c>
      <c r="M274" s="3">
        <v>1</v>
      </c>
      <c r="N274" s="67">
        <v>5.2</v>
      </c>
      <c r="O274" s="60">
        <v>2.9107829625097663</v>
      </c>
      <c r="P274" s="60">
        <v>0.26913013546633124</v>
      </c>
      <c r="Q274" s="60">
        <v>2.4858000000000002</v>
      </c>
      <c r="R274" s="66">
        <v>7.5999999999999943</v>
      </c>
      <c r="S274" s="66">
        <v>19.200000000000003</v>
      </c>
      <c r="T274" s="66">
        <v>73.2</v>
      </c>
      <c r="U274" s="60">
        <v>6.308674290239038</v>
      </c>
      <c r="V274" s="60">
        <v>3.5462403297294074</v>
      </c>
      <c r="W274" s="60">
        <v>1.5731474474181779</v>
      </c>
      <c r="X274" s="60">
        <v>0.21694182970654194</v>
      </c>
      <c r="Y274" s="64">
        <v>0.501</v>
      </c>
      <c r="Z274" s="66">
        <f t="shared" ref="Z274:Z278" si="193">(U274+V274+W274+X274+Y274)</f>
        <v>12.146003897093165</v>
      </c>
      <c r="AA274" s="60">
        <v>4.9606476243530686</v>
      </c>
      <c r="AB274" s="60">
        <v>5.848946936542669</v>
      </c>
      <c r="AC274" s="60">
        <v>84.538163018710435</v>
      </c>
      <c r="AD274" s="60">
        <v>63.036799724672669</v>
      </c>
      <c r="AE274" s="66">
        <f t="shared" ref="AE274:AE278" si="194">W274*390</f>
        <v>613.5275044930894</v>
      </c>
      <c r="AF274" s="66">
        <f t="shared" ref="AF274:AF278" si="195">U274*400</f>
        <v>2523.4697160956152</v>
      </c>
      <c r="AG274" s="66">
        <f t="shared" ref="AG274:AG278" si="196">V274*240</f>
        <v>851.09767913505777</v>
      </c>
      <c r="AH274" s="10" t="s">
        <v>2</v>
      </c>
      <c r="AI274" s="10"/>
      <c r="AJ274" s="10" t="s">
        <v>316</v>
      </c>
      <c r="AK274" s="10" t="s">
        <v>332</v>
      </c>
      <c r="AL274" s="10">
        <v>160</v>
      </c>
      <c r="AM274" s="79"/>
      <c r="AN274" s="79"/>
      <c r="AO274" s="79"/>
      <c r="AP274" s="79"/>
      <c r="AQ274" s="79"/>
      <c r="AR274" s="12">
        <v>71</v>
      </c>
      <c r="AS274" s="12">
        <v>71</v>
      </c>
      <c r="AT274" s="14">
        <v>20.04</v>
      </c>
      <c r="AU274" s="14">
        <v>21.31</v>
      </c>
      <c r="AV274" s="14">
        <v>1.55</v>
      </c>
      <c r="AW274" s="14">
        <v>1.26</v>
      </c>
      <c r="AX274" s="19">
        <v>20.7</v>
      </c>
      <c r="AY274" s="14">
        <v>0.62</v>
      </c>
      <c r="AZ274" s="30">
        <v>0.81290322580645158</v>
      </c>
      <c r="BA274" s="30">
        <v>0.90628571428571425</v>
      </c>
      <c r="BB274" s="30">
        <v>14.76392051612903</v>
      </c>
      <c r="BC274" s="31">
        <v>8202.1780645161271</v>
      </c>
      <c r="BD274" s="108">
        <f t="shared" si="184"/>
        <v>8.2021780645161275</v>
      </c>
      <c r="BN274" s="68">
        <v>1.4107491100448848</v>
      </c>
      <c r="BO274" s="68">
        <v>0.28279987618015789</v>
      </c>
      <c r="BP274" s="4"/>
    </row>
    <row r="275" spans="1:68" s="12" customFormat="1" ht="15.75">
      <c r="A275" s="12" t="s">
        <v>213</v>
      </c>
      <c r="B275" s="12" t="s">
        <v>12</v>
      </c>
      <c r="C275" s="28" t="s">
        <v>110</v>
      </c>
      <c r="D275" s="28" t="s">
        <v>111</v>
      </c>
      <c r="E275" s="27" t="s">
        <v>108</v>
      </c>
      <c r="F275" s="34">
        <v>9.1069399999999998</v>
      </c>
      <c r="G275" s="34">
        <v>36.938209999999998</v>
      </c>
      <c r="H275" s="3">
        <v>1907</v>
      </c>
      <c r="I275" s="26"/>
      <c r="J275" s="26"/>
      <c r="K275" s="26"/>
      <c r="L275" s="3">
        <v>2015</v>
      </c>
      <c r="M275" s="3">
        <v>1</v>
      </c>
      <c r="N275" s="67">
        <v>5.2</v>
      </c>
      <c r="O275" s="60">
        <v>2.9107829625097663</v>
      </c>
      <c r="P275" s="60">
        <v>0.26913013546633124</v>
      </c>
      <c r="Q275" s="60">
        <v>2.4858000000000002</v>
      </c>
      <c r="R275" s="66">
        <v>7.5999999999999943</v>
      </c>
      <c r="S275" s="66">
        <v>19.200000000000003</v>
      </c>
      <c r="T275" s="66">
        <v>73.2</v>
      </c>
      <c r="U275" s="60">
        <v>6.308674290239038</v>
      </c>
      <c r="V275" s="60">
        <v>3.5462403297294074</v>
      </c>
      <c r="W275" s="60">
        <v>1.5731474474181779</v>
      </c>
      <c r="X275" s="60">
        <v>0.21694182970654194</v>
      </c>
      <c r="Y275" s="64">
        <v>0.501</v>
      </c>
      <c r="Z275" s="66">
        <f t="shared" si="193"/>
        <v>12.146003897093165</v>
      </c>
      <c r="AA275" s="60">
        <v>4.9606476243530686</v>
      </c>
      <c r="AB275" s="60">
        <v>5.848946936542669</v>
      </c>
      <c r="AC275" s="60">
        <v>84.538163018710435</v>
      </c>
      <c r="AD275" s="60">
        <v>63.036799724672669</v>
      </c>
      <c r="AE275" s="66">
        <f t="shared" si="194"/>
        <v>613.5275044930894</v>
      </c>
      <c r="AF275" s="66">
        <f t="shared" si="195"/>
        <v>2523.4697160956152</v>
      </c>
      <c r="AG275" s="66">
        <f t="shared" si="196"/>
        <v>851.09767913505777</v>
      </c>
      <c r="AH275" s="10" t="s">
        <v>3</v>
      </c>
      <c r="AI275" s="10"/>
      <c r="AJ275" s="10" t="s">
        <v>316</v>
      </c>
      <c r="AK275" s="10" t="s">
        <v>332</v>
      </c>
      <c r="AL275" s="10">
        <v>160</v>
      </c>
      <c r="AM275" s="79"/>
      <c r="AN275" s="79"/>
      <c r="AO275" s="79"/>
      <c r="AP275" s="79"/>
      <c r="AQ275" s="79"/>
      <c r="AR275" s="12">
        <v>64</v>
      </c>
      <c r="AS275" s="12">
        <v>62</v>
      </c>
      <c r="AT275" s="14">
        <v>17.52</v>
      </c>
      <c r="AU275" s="14">
        <v>18.88</v>
      </c>
      <c r="AV275" s="14">
        <v>1.4</v>
      </c>
      <c r="AW275" s="14">
        <v>1.28</v>
      </c>
      <c r="AX275" s="19">
        <v>20.9</v>
      </c>
      <c r="AY275" s="14">
        <v>0.64</v>
      </c>
      <c r="AZ275" s="30">
        <v>0.91428571428571437</v>
      </c>
      <c r="BA275" s="30">
        <v>0.90399999999999991</v>
      </c>
      <c r="BB275" s="30">
        <v>14.480530285714284</v>
      </c>
      <c r="BC275" s="31">
        <v>8044.7390476190467</v>
      </c>
      <c r="BD275" s="108">
        <f t="shared" si="184"/>
        <v>8.0447390476190463</v>
      </c>
      <c r="BN275" s="68">
        <v>1.3309844436092293</v>
      </c>
      <c r="BO275" s="68">
        <v>0.27583227148972844</v>
      </c>
      <c r="BP275" s="4"/>
    </row>
    <row r="276" spans="1:68" s="12" customFormat="1" ht="15.75">
      <c r="A276" s="12" t="s">
        <v>213</v>
      </c>
      <c r="B276" s="12" t="s">
        <v>12</v>
      </c>
      <c r="C276" s="28" t="s">
        <v>110</v>
      </c>
      <c r="D276" s="28" t="s">
        <v>111</v>
      </c>
      <c r="E276" s="27" t="s">
        <v>108</v>
      </c>
      <c r="F276" s="34">
        <v>9.1069399999999998</v>
      </c>
      <c r="G276" s="34">
        <v>36.938209999999998</v>
      </c>
      <c r="H276" s="3">
        <v>1907</v>
      </c>
      <c r="I276" s="26"/>
      <c r="J276" s="26"/>
      <c r="K276" s="26"/>
      <c r="L276" s="3">
        <v>2015</v>
      </c>
      <c r="M276" s="3">
        <v>1</v>
      </c>
      <c r="N276" s="67">
        <v>5.2</v>
      </c>
      <c r="O276" s="60">
        <v>2.9107829625097663</v>
      </c>
      <c r="P276" s="60">
        <v>0.26913013546633124</v>
      </c>
      <c r="Q276" s="60">
        <v>2.4858000000000002</v>
      </c>
      <c r="R276" s="66">
        <v>7.5999999999999943</v>
      </c>
      <c r="S276" s="66">
        <v>19.200000000000003</v>
      </c>
      <c r="T276" s="66">
        <v>73.2</v>
      </c>
      <c r="U276" s="60">
        <v>6.308674290239038</v>
      </c>
      <c r="V276" s="60">
        <v>3.5462403297294074</v>
      </c>
      <c r="W276" s="60">
        <v>1.5731474474181779</v>
      </c>
      <c r="X276" s="60">
        <v>0.21694182970654194</v>
      </c>
      <c r="Y276" s="64">
        <v>0.501</v>
      </c>
      <c r="Z276" s="66">
        <f t="shared" si="193"/>
        <v>12.146003897093165</v>
      </c>
      <c r="AA276" s="60">
        <v>4.9606476243530686</v>
      </c>
      <c r="AB276" s="60">
        <v>5.848946936542669</v>
      </c>
      <c r="AC276" s="60">
        <v>84.538163018710435</v>
      </c>
      <c r="AD276" s="60">
        <v>63.036799724672669</v>
      </c>
      <c r="AE276" s="66">
        <f t="shared" si="194"/>
        <v>613.5275044930894</v>
      </c>
      <c r="AF276" s="66">
        <f t="shared" si="195"/>
        <v>2523.4697160956152</v>
      </c>
      <c r="AG276" s="66">
        <f t="shared" si="196"/>
        <v>851.09767913505777</v>
      </c>
      <c r="AH276" s="10" t="s">
        <v>4</v>
      </c>
      <c r="AI276" s="10"/>
      <c r="AJ276" s="10" t="s">
        <v>316</v>
      </c>
      <c r="AK276" s="10" t="s">
        <v>332</v>
      </c>
      <c r="AL276" s="10">
        <v>160</v>
      </c>
      <c r="AM276" s="79"/>
      <c r="AN276" s="79"/>
      <c r="AO276" s="79"/>
      <c r="AP276" s="79"/>
      <c r="AQ276" s="79"/>
      <c r="AR276" s="12">
        <v>60</v>
      </c>
      <c r="AS276" s="12">
        <v>59</v>
      </c>
      <c r="AT276" s="14">
        <v>18.12</v>
      </c>
      <c r="AU276" s="14">
        <v>22.48</v>
      </c>
      <c r="AV276" s="14">
        <v>1.52</v>
      </c>
      <c r="AW276" s="14">
        <v>1.3</v>
      </c>
      <c r="AX276" s="19">
        <v>20.3</v>
      </c>
      <c r="AY276" s="14">
        <v>0.4</v>
      </c>
      <c r="AZ276" s="30">
        <v>0.85526315789473684</v>
      </c>
      <c r="BA276" s="30">
        <v>0.91085714285714292</v>
      </c>
      <c r="BB276" s="30">
        <v>14.115888721804513</v>
      </c>
      <c r="BC276" s="31">
        <v>7842.1604010025076</v>
      </c>
      <c r="BD276" s="108">
        <f t="shared" si="184"/>
        <v>7.8421604010025074</v>
      </c>
      <c r="BN276" s="68">
        <v>1.4138262284293655</v>
      </c>
      <c r="BO276" s="68">
        <v>0.29112468923661894</v>
      </c>
      <c r="BP276" s="4"/>
    </row>
    <row r="277" spans="1:68" s="12" customFormat="1" ht="15.75">
      <c r="A277" s="12" t="s">
        <v>213</v>
      </c>
      <c r="B277" s="12" t="s">
        <v>12</v>
      </c>
      <c r="C277" s="28" t="s">
        <v>110</v>
      </c>
      <c r="D277" s="28" t="s">
        <v>111</v>
      </c>
      <c r="E277" s="27" t="s">
        <v>108</v>
      </c>
      <c r="F277" s="34">
        <v>9.1069399999999998</v>
      </c>
      <c r="G277" s="34">
        <v>36.938209999999998</v>
      </c>
      <c r="H277" s="3">
        <v>1907</v>
      </c>
      <c r="I277" s="26"/>
      <c r="J277" s="26"/>
      <c r="K277" s="26"/>
      <c r="L277" s="3">
        <v>2015</v>
      </c>
      <c r="M277" s="3">
        <v>1</v>
      </c>
      <c r="N277" s="67">
        <v>5.2</v>
      </c>
      <c r="O277" s="60">
        <v>2.9107829625097663</v>
      </c>
      <c r="P277" s="60">
        <v>0.26913013546633124</v>
      </c>
      <c r="Q277" s="60">
        <v>2.4858000000000002</v>
      </c>
      <c r="R277" s="66">
        <v>7.5999999999999943</v>
      </c>
      <c r="S277" s="66">
        <v>19.200000000000003</v>
      </c>
      <c r="T277" s="66">
        <v>73.2</v>
      </c>
      <c r="U277" s="60">
        <v>6.308674290239038</v>
      </c>
      <c r="V277" s="60">
        <v>3.5462403297294074</v>
      </c>
      <c r="W277" s="60">
        <v>1.5731474474181779</v>
      </c>
      <c r="X277" s="60">
        <v>0.21694182970654194</v>
      </c>
      <c r="Y277" s="64">
        <v>0.501</v>
      </c>
      <c r="Z277" s="66">
        <f t="shared" si="193"/>
        <v>12.146003897093165</v>
      </c>
      <c r="AA277" s="60">
        <v>4.9606476243530686</v>
      </c>
      <c r="AB277" s="60">
        <v>5.848946936542669</v>
      </c>
      <c r="AC277" s="60">
        <v>84.538163018710435</v>
      </c>
      <c r="AD277" s="60">
        <v>63.036799724672669</v>
      </c>
      <c r="AE277" s="66">
        <f t="shared" si="194"/>
        <v>613.5275044930894</v>
      </c>
      <c r="AF277" s="66">
        <f t="shared" si="195"/>
        <v>2523.4697160956152</v>
      </c>
      <c r="AG277" s="66">
        <f t="shared" si="196"/>
        <v>851.09767913505777</v>
      </c>
      <c r="AH277" s="10" t="s">
        <v>5</v>
      </c>
      <c r="AI277" s="10"/>
      <c r="AJ277" s="10" t="s">
        <v>316</v>
      </c>
      <c r="AK277" s="10" t="s">
        <v>332</v>
      </c>
      <c r="AL277" s="10">
        <v>160</v>
      </c>
      <c r="AM277" s="79"/>
      <c r="AN277" s="79"/>
      <c r="AO277" s="79"/>
      <c r="AP277" s="79"/>
      <c r="AQ277" s="79"/>
      <c r="AR277" s="12">
        <v>72</v>
      </c>
      <c r="AS277" s="12">
        <v>73</v>
      </c>
      <c r="AT277" s="14">
        <v>21.98</v>
      </c>
      <c r="AU277" s="14">
        <v>26.52</v>
      </c>
      <c r="AV277" s="14">
        <v>1.6</v>
      </c>
      <c r="AW277" s="14">
        <v>1.32</v>
      </c>
      <c r="AX277" s="19">
        <v>20.399999999999999</v>
      </c>
      <c r="AY277" s="14">
        <v>0.66</v>
      </c>
      <c r="AZ277" s="30">
        <v>0.82499999999999996</v>
      </c>
      <c r="BA277" s="30">
        <v>0.9097142857142857</v>
      </c>
      <c r="BB277" s="30">
        <v>16.496303999999999</v>
      </c>
      <c r="BC277" s="31">
        <v>9164.6133333333328</v>
      </c>
      <c r="BD277" s="108">
        <f t="shared" si="184"/>
        <v>9.1646133333333335</v>
      </c>
      <c r="BN277" s="68">
        <v>1.3697929246948219</v>
      </c>
      <c r="BO277" s="68">
        <v>0.24068922911131341</v>
      </c>
      <c r="BP277" s="4"/>
    </row>
    <row r="278" spans="1:68" s="12" customFormat="1" ht="15.75">
      <c r="A278" s="12" t="s">
        <v>213</v>
      </c>
      <c r="B278" s="12" t="s">
        <v>12</v>
      </c>
      <c r="C278" s="28" t="s">
        <v>110</v>
      </c>
      <c r="D278" s="28" t="s">
        <v>111</v>
      </c>
      <c r="E278" s="27" t="s">
        <v>108</v>
      </c>
      <c r="F278" s="34">
        <v>9.1069399999999998</v>
      </c>
      <c r="G278" s="34">
        <v>36.938209999999998</v>
      </c>
      <c r="H278" s="3">
        <v>1907</v>
      </c>
      <c r="I278" s="26"/>
      <c r="J278" s="26"/>
      <c r="K278" s="26"/>
      <c r="L278" s="3">
        <v>2015</v>
      </c>
      <c r="M278" s="3">
        <v>1</v>
      </c>
      <c r="N278" s="67">
        <v>5.2</v>
      </c>
      <c r="O278" s="60">
        <v>2.9107829625097663</v>
      </c>
      <c r="P278" s="60">
        <v>0.26913013546633124</v>
      </c>
      <c r="Q278" s="60">
        <v>2.4858000000000002</v>
      </c>
      <c r="R278" s="66">
        <v>7.5999999999999943</v>
      </c>
      <c r="S278" s="66">
        <v>19.200000000000003</v>
      </c>
      <c r="T278" s="66">
        <v>73.2</v>
      </c>
      <c r="U278" s="60">
        <v>6.308674290239038</v>
      </c>
      <c r="V278" s="60">
        <v>3.5462403297294074</v>
      </c>
      <c r="W278" s="60">
        <v>1.5731474474181779</v>
      </c>
      <c r="X278" s="60">
        <v>0.21694182970654194</v>
      </c>
      <c r="Y278" s="64">
        <v>0.501</v>
      </c>
      <c r="Z278" s="66">
        <f t="shared" si="193"/>
        <v>12.146003897093165</v>
      </c>
      <c r="AA278" s="60">
        <v>4.9606476243530686</v>
      </c>
      <c r="AB278" s="60">
        <v>5.848946936542669</v>
      </c>
      <c r="AC278" s="60">
        <v>84.538163018710435</v>
      </c>
      <c r="AD278" s="60">
        <v>63.036799724672669</v>
      </c>
      <c r="AE278" s="66">
        <f t="shared" si="194"/>
        <v>613.5275044930894</v>
      </c>
      <c r="AF278" s="66">
        <f t="shared" si="195"/>
        <v>2523.4697160956152</v>
      </c>
      <c r="AG278" s="66">
        <f t="shared" si="196"/>
        <v>851.09767913505777</v>
      </c>
      <c r="AH278" s="10" t="s">
        <v>6</v>
      </c>
      <c r="AI278" s="10"/>
      <c r="AJ278" s="10" t="s">
        <v>316</v>
      </c>
      <c r="AK278" s="10" t="s">
        <v>332</v>
      </c>
      <c r="AL278" s="10">
        <v>160</v>
      </c>
      <c r="AM278" s="79"/>
      <c r="AN278" s="79"/>
      <c r="AO278" s="79"/>
      <c r="AP278" s="79"/>
      <c r="AQ278" s="79"/>
      <c r="AR278" s="12">
        <v>72</v>
      </c>
      <c r="AS278" s="12">
        <v>71</v>
      </c>
      <c r="AT278" s="14">
        <v>21.88</v>
      </c>
      <c r="AU278" s="14">
        <v>19.7</v>
      </c>
      <c r="AV278" s="14">
        <v>1.64</v>
      </c>
      <c r="AW278" s="14">
        <v>1.36</v>
      </c>
      <c r="AX278" s="19">
        <v>20</v>
      </c>
      <c r="AY278" s="14">
        <v>0.36</v>
      </c>
      <c r="AZ278" s="30">
        <v>0.8292682926829269</v>
      </c>
      <c r="BA278" s="30">
        <v>0.91428571428571426</v>
      </c>
      <c r="BB278" s="30">
        <v>16.589156794425087</v>
      </c>
      <c r="BC278" s="31">
        <v>9216.1982191250481</v>
      </c>
      <c r="BD278" s="108">
        <f t="shared" si="184"/>
        <v>9.2161982191250473</v>
      </c>
      <c r="BN278" s="68">
        <v>1.3900495215195323</v>
      </c>
      <c r="BO278" s="68">
        <v>0.25831867661964192</v>
      </c>
      <c r="BP278" s="4"/>
    </row>
    <row r="279" spans="1:68" s="12" customFormat="1" ht="15.75">
      <c r="A279" s="12" t="s">
        <v>213</v>
      </c>
      <c r="B279" s="12" t="s">
        <v>12</v>
      </c>
      <c r="C279" s="28" t="s">
        <v>110</v>
      </c>
      <c r="D279" s="28" t="s">
        <v>111</v>
      </c>
      <c r="E279" s="12" t="s">
        <v>109</v>
      </c>
      <c r="F279" s="35">
        <v>9.1069399999999998</v>
      </c>
      <c r="G279" s="35">
        <v>36.938209999999998</v>
      </c>
      <c r="H279" s="10">
        <v>1907</v>
      </c>
      <c r="I279" s="26">
        <v>47</v>
      </c>
      <c r="J279" s="26"/>
      <c r="K279" s="26"/>
      <c r="L279" s="3">
        <v>2015</v>
      </c>
      <c r="M279" s="3">
        <v>1</v>
      </c>
      <c r="N279" s="67">
        <v>5</v>
      </c>
      <c r="O279" s="60">
        <v>2.5999974390962599</v>
      </c>
      <c r="P279" s="60">
        <v>0.23282326716732288</v>
      </c>
      <c r="Q279" s="60">
        <v>3.3049200000000001</v>
      </c>
      <c r="R279" s="66">
        <v>13.599999999999994</v>
      </c>
      <c r="S279" s="66">
        <v>19.200000000000003</v>
      </c>
      <c r="T279" s="66">
        <v>67.2</v>
      </c>
      <c r="U279" s="60">
        <v>8.0854623839427049</v>
      </c>
      <c r="V279" s="60">
        <v>3.4717871106236053</v>
      </c>
      <c r="W279" s="60">
        <v>1.2635181652579026</v>
      </c>
      <c r="X279" s="60">
        <v>8.7620853824683459E-2</v>
      </c>
      <c r="Y279" s="64">
        <v>0.33399999999999996</v>
      </c>
      <c r="Z279" s="66">
        <f t="shared" si="107"/>
        <v>13.242388513648896</v>
      </c>
      <c r="AA279" s="60">
        <v>6.9643662627812732</v>
      </c>
      <c r="AB279" s="60">
        <v>5.848946936542669</v>
      </c>
      <c r="AC279" s="60">
        <v>97.745526022611386</v>
      </c>
      <c r="AD279" s="60">
        <v>113.42979912239413</v>
      </c>
      <c r="AE279" s="66">
        <f t="shared" si="108"/>
        <v>492.77208445058204</v>
      </c>
      <c r="AF279" s="66">
        <f t="shared" si="109"/>
        <v>3234.1849535770821</v>
      </c>
      <c r="AG279" s="66">
        <f t="shared" si="110"/>
        <v>833.22890654966523</v>
      </c>
      <c r="AH279" s="10" t="s">
        <v>1</v>
      </c>
      <c r="AJ279" s="10" t="s">
        <v>316</v>
      </c>
      <c r="AK279" s="10" t="s">
        <v>332</v>
      </c>
      <c r="AL279" s="10">
        <v>160</v>
      </c>
      <c r="AM279" s="79"/>
      <c r="AN279" s="79"/>
      <c r="AO279" s="79"/>
      <c r="AP279" s="79"/>
      <c r="AQ279" s="79"/>
      <c r="AR279" s="12">
        <v>76</v>
      </c>
      <c r="AS279" s="12">
        <v>78</v>
      </c>
      <c r="AT279" s="19">
        <v>13.78</v>
      </c>
      <c r="AU279" s="19">
        <v>21.86</v>
      </c>
      <c r="AV279" s="14">
        <v>1.1599999999999999</v>
      </c>
      <c r="AW279" s="14">
        <v>0.88</v>
      </c>
      <c r="AX279" s="14">
        <v>21.8</v>
      </c>
      <c r="AY279" s="14">
        <v>0.8</v>
      </c>
      <c r="AZ279" s="30">
        <v>0.75862068965517249</v>
      </c>
      <c r="BA279" s="30">
        <v>0.89371428571428579</v>
      </c>
      <c r="BB279" s="30">
        <v>9.3427042364532031</v>
      </c>
      <c r="BC279" s="31">
        <v>5190.391242474001</v>
      </c>
      <c r="BD279" s="108">
        <f t="shared" si="184"/>
        <v>5.1903912424740009</v>
      </c>
      <c r="BE279" s="14"/>
      <c r="BN279" s="68">
        <v>1.1220400728597451</v>
      </c>
      <c r="BO279" s="68">
        <v>0.22490892531876142</v>
      </c>
      <c r="BP279" s="4"/>
    </row>
    <row r="280" spans="1:68" s="12" customFormat="1" ht="15.75">
      <c r="A280" s="12" t="s">
        <v>213</v>
      </c>
      <c r="B280" s="12" t="s">
        <v>12</v>
      </c>
      <c r="C280" s="28" t="s">
        <v>110</v>
      </c>
      <c r="D280" s="28" t="s">
        <v>111</v>
      </c>
      <c r="E280" s="12" t="s">
        <v>109</v>
      </c>
      <c r="F280" s="35">
        <v>9.1069399999999998</v>
      </c>
      <c r="G280" s="35">
        <v>36.938209999999998</v>
      </c>
      <c r="H280" s="10">
        <v>1907</v>
      </c>
      <c r="L280" s="3">
        <v>2015</v>
      </c>
      <c r="M280" s="3">
        <v>1</v>
      </c>
      <c r="N280" s="67">
        <v>5</v>
      </c>
      <c r="O280" s="60">
        <v>2.5999974390962599</v>
      </c>
      <c r="P280" s="60">
        <v>0.23282326716732288</v>
      </c>
      <c r="Q280" s="60">
        <v>3.3049200000000001</v>
      </c>
      <c r="R280" s="66">
        <v>13.599999999999994</v>
      </c>
      <c r="S280" s="66">
        <v>19.200000000000003</v>
      </c>
      <c r="T280" s="66">
        <v>67.2</v>
      </c>
      <c r="U280" s="60">
        <v>8.0854623839427049</v>
      </c>
      <c r="V280" s="60">
        <v>3.4717871106236053</v>
      </c>
      <c r="W280" s="60">
        <v>1.2635181652579026</v>
      </c>
      <c r="X280" s="60">
        <v>8.7620853824683459E-2</v>
      </c>
      <c r="Y280" s="64">
        <v>0.33399999999999996</v>
      </c>
      <c r="Z280" s="66">
        <f t="shared" ref="Z280:Z284" si="197">(U280+V280+W280+X280+Y280)</f>
        <v>13.242388513648896</v>
      </c>
      <c r="AA280" s="60">
        <v>6.9643662627812732</v>
      </c>
      <c r="AB280" s="60">
        <v>5.848946936542669</v>
      </c>
      <c r="AC280" s="60">
        <v>97.745526022611386</v>
      </c>
      <c r="AD280" s="60">
        <v>113.42979912239413</v>
      </c>
      <c r="AE280" s="66">
        <f t="shared" ref="AE280:AE284" si="198">W280*390</f>
        <v>492.77208445058204</v>
      </c>
      <c r="AF280" s="66">
        <f t="shared" ref="AF280:AF284" si="199">U280*400</f>
        <v>3234.1849535770821</v>
      </c>
      <c r="AG280" s="66">
        <f t="shared" ref="AG280:AG284" si="200">V280*240</f>
        <v>833.22890654966523</v>
      </c>
      <c r="AH280" s="10" t="s">
        <v>2</v>
      </c>
      <c r="AJ280" s="10" t="s">
        <v>316</v>
      </c>
      <c r="AK280" s="10" t="s">
        <v>332</v>
      </c>
      <c r="AL280" s="10">
        <v>160</v>
      </c>
      <c r="AM280" s="79"/>
      <c r="AN280" s="79"/>
      <c r="AO280" s="79"/>
      <c r="AP280" s="79"/>
      <c r="AQ280" s="79"/>
      <c r="AR280" s="12">
        <v>68</v>
      </c>
      <c r="AS280" s="12">
        <v>66</v>
      </c>
      <c r="AT280" s="19">
        <v>12.96</v>
      </c>
      <c r="AU280" s="19">
        <v>20.02</v>
      </c>
      <c r="AV280" s="14">
        <v>1.26</v>
      </c>
      <c r="AW280" s="14">
        <v>0.98</v>
      </c>
      <c r="AX280" s="14">
        <v>21</v>
      </c>
      <c r="AY280" s="14">
        <v>0.68</v>
      </c>
      <c r="AZ280" s="30">
        <v>0.77777777777777779</v>
      </c>
      <c r="BA280" s="30">
        <v>0.9028571428571428</v>
      </c>
      <c r="BB280" s="30">
        <v>9.1007999999999996</v>
      </c>
      <c r="BC280" s="31">
        <v>5056</v>
      </c>
      <c r="BD280" s="108">
        <f t="shared" si="184"/>
        <v>5.056</v>
      </c>
      <c r="BE280" s="14"/>
      <c r="BN280" s="68">
        <v>0.99900398406374502</v>
      </c>
      <c r="BO280" s="68">
        <v>0.21230079681274899</v>
      </c>
      <c r="BP280" s="4"/>
    </row>
    <row r="281" spans="1:68" s="12" customFormat="1" ht="15.75">
      <c r="A281" s="12" t="s">
        <v>213</v>
      </c>
      <c r="B281" s="12" t="s">
        <v>12</v>
      </c>
      <c r="C281" s="28" t="s">
        <v>110</v>
      </c>
      <c r="D281" s="28" t="s">
        <v>111</v>
      </c>
      <c r="E281" s="12" t="s">
        <v>109</v>
      </c>
      <c r="F281" s="35">
        <v>9.1069399999999998</v>
      </c>
      <c r="G281" s="35">
        <v>36.938209999999998</v>
      </c>
      <c r="H281" s="10">
        <v>1907</v>
      </c>
      <c r="L281" s="3">
        <v>2015</v>
      </c>
      <c r="M281" s="3">
        <v>1</v>
      </c>
      <c r="N281" s="67">
        <v>5</v>
      </c>
      <c r="O281" s="60">
        <v>2.5999974390962599</v>
      </c>
      <c r="P281" s="60">
        <v>0.23282326716732288</v>
      </c>
      <c r="Q281" s="60">
        <v>3.3049200000000001</v>
      </c>
      <c r="R281" s="66">
        <v>13.599999999999994</v>
      </c>
      <c r="S281" s="66">
        <v>19.200000000000003</v>
      </c>
      <c r="T281" s="66">
        <v>67.2</v>
      </c>
      <c r="U281" s="60">
        <v>8.0854623839427049</v>
      </c>
      <c r="V281" s="60">
        <v>3.4717871106236053</v>
      </c>
      <c r="W281" s="60">
        <v>1.2635181652579026</v>
      </c>
      <c r="X281" s="60">
        <v>8.7620853824683459E-2</v>
      </c>
      <c r="Y281" s="64">
        <v>0.33399999999999996</v>
      </c>
      <c r="Z281" s="66">
        <f t="shared" si="197"/>
        <v>13.242388513648896</v>
      </c>
      <c r="AA281" s="60">
        <v>6.9643662627812732</v>
      </c>
      <c r="AB281" s="60">
        <v>5.848946936542669</v>
      </c>
      <c r="AC281" s="60">
        <v>97.745526022611386</v>
      </c>
      <c r="AD281" s="60">
        <v>113.42979912239413</v>
      </c>
      <c r="AE281" s="66">
        <f t="shared" si="198"/>
        <v>492.77208445058204</v>
      </c>
      <c r="AF281" s="66">
        <f t="shared" si="199"/>
        <v>3234.1849535770821</v>
      </c>
      <c r="AG281" s="66">
        <f t="shared" si="200"/>
        <v>833.22890654966523</v>
      </c>
      <c r="AH281" s="10" t="s">
        <v>3</v>
      </c>
      <c r="AJ281" s="10" t="s">
        <v>316</v>
      </c>
      <c r="AK281" s="10" t="s">
        <v>332</v>
      </c>
      <c r="AL281" s="10">
        <v>160</v>
      </c>
      <c r="AM281" s="79"/>
      <c r="AN281" s="79"/>
      <c r="AO281" s="79"/>
      <c r="AP281" s="79"/>
      <c r="AQ281" s="79"/>
      <c r="AR281" s="12">
        <v>62</v>
      </c>
      <c r="AS281" s="12">
        <v>66</v>
      </c>
      <c r="AT281" s="19">
        <v>17.54</v>
      </c>
      <c r="AU281" s="19">
        <v>21.7</v>
      </c>
      <c r="AV281" s="14">
        <v>1.7</v>
      </c>
      <c r="AW281" s="14">
        <v>1.34</v>
      </c>
      <c r="AX281" s="14">
        <v>24.3</v>
      </c>
      <c r="AY281" s="14">
        <v>0.86</v>
      </c>
      <c r="AZ281" s="30">
        <v>0.78823529411764715</v>
      </c>
      <c r="BA281" s="30">
        <v>0.86514285714285721</v>
      </c>
      <c r="BB281" s="30">
        <v>11.961159798319329</v>
      </c>
      <c r="BC281" s="31">
        <v>6645.0887768440716</v>
      </c>
      <c r="BD281" s="108">
        <f t="shared" si="184"/>
        <v>6.6450887768440712</v>
      </c>
      <c r="BE281" s="14"/>
      <c r="BN281" s="68">
        <v>1.3675252989880404</v>
      </c>
      <c r="BO281" s="68">
        <v>0.18551057957681694</v>
      </c>
      <c r="BP281" s="4"/>
    </row>
    <row r="282" spans="1:68" s="12" customFormat="1" ht="15.75">
      <c r="A282" s="12" t="s">
        <v>213</v>
      </c>
      <c r="B282" s="12" t="s">
        <v>12</v>
      </c>
      <c r="C282" s="28" t="s">
        <v>110</v>
      </c>
      <c r="D282" s="28" t="s">
        <v>111</v>
      </c>
      <c r="E282" s="12" t="s">
        <v>109</v>
      </c>
      <c r="F282" s="35">
        <v>9.1069399999999998</v>
      </c>
      <c r="G282" s="35">
        <v>36.938209999999998</v>
      </c>
      <c r="H282" s="10">
        <v>1907</v>
      </c>
      <c r="L282" s="3">
        <v>2015</v>
      </c>
      <c r="M282" s="3">
        <v>1</v>
      </c>
      <c r="N282" s="67">
        <v>5</v>
      </c>
      <c r="O282" s="60">
        <v>2.5999974390962599</v>
      </c>
      <c r="P282" s="60">
        <v>0.23282326716732288</v>
      </c>
      <c r="Q282" s="60">
        <v>3.3049200000000001</v>
      </c>
      <c r="R282" s="66">
        <v>13.599999999999994</v>
      </c>
      <c r="S282" s="66">
        <v>19.200000000000003</v>
      </c>
      <c r="T282" s="66">
        <v>67.2</v>
      </c>
      <c r="U282" s="60">
        <v>8.0854623839427049</v>
      </c>
      <c r="V282" s="60">
        <v>3.4717871106236053</v>
      </c>
      <c r="W282" s="60">
        <v>1.2635181652579026</v>
      </c>
      <c r="X282" s="60">
        <v>8.7620853824683459E-2</v>
      </c>
      <c r="Y282" s="64">
        <v>0.33399999999999996</v>
      </c>
      <c r="Z282" s="66">
        <f t="shared" si="197"/>
        <v>13.242388513648896</v>
      </c>
      <c r="AA282" s="60">
        <v>6.9643662627812732</v>
      </c>
      <c r="AB282" s="60">
        <v>5.848946936542669</v>
      </c>
      <c r="AC282" s="60">
        <v>97.745526022611386</v>
      </c>
      <c r="AD282" s="60">
        <v>113.42979912239413</v>
      </c>
      <c r="AE282" s="66">
        <f t="shared" si="198"/>
        <v>492.77208445058204</v>
      </c>
      <c r="AF282" s="66">
        <f t="shared" si="199"/>
        <v>3234.1849535770821</v>
      </c>
      <c r="AG282" s="66">
        <f t="shared" si="200"/>
        <v>833.22890654966523</v>
      </c>
      <c r="AH282" s="10" t="s">
        <v>4</v>
      </c>
      <c r="AJ282" s="10" t="s">
        <v>316</v>
      </c>
      <c r="AK282" s="10" t="s">
        <v>332</v>
      </c>
      <c r="AL282" s="10">
        <v>160</v>
      </c>
      <c r="AM282" s="79"/>
      <c r="AN282" s="79"/>
      <c r="AO282" s="79"/>
      <c r="AP282" s="79"/>
      <c r="AQ282" s="79"/>
      <c r="AR282" s="12">
        <v>68</v>
      </c>
      <c r="AS282" s="12">
        <v>76</v>
      </c>
      <c r="AT282" s="19">
        <v>19.5</v>
      </c>
      <c r="AU282" s="19">
        <v>28.44</v>
      </c>
      <c r="AV282" s="14">
        <v>1.72</v>
      </c>
      <c r="AW282" s="14">
        <v>1.36</v>
      </c>
      <c r="AX282" s="14">
        <v>22.1</v>
      </c>
      <c r="AY282" s="14">
        <v>0.82</v>
      </c>
      <c r="AZ282" s="30">
        <v>0.79069767441860472</v>
      </c>
      <c r="BA282" s="30">
        <v>0.89028571428571435</v>
      </c>
      <c r="BB282" s="30">
        <v>13.726963455149503</v>
      </c>
      <c r="BC282" s="31">
        <v>7626.0908084163902</v>
      </c>
      <c r="BD282" s="108">
        <f t="shared" si="184"/>
        <v>7.6260908084163903</v>
      </c>
      <c r="BE282" s="14"/>
      <c r="BN282" s="68">
        <v>1.3566666666666667</v>
      </c>
      <c r="BO282" s="68">
        <v>0.23423809523809525</v>
      </c>
      <c r="BP282" s="4"/>
    </row>
    <row r="283" spans="1:68" s="12" customFormat="1" ht="15.75">
      <c r="A283" s="12" t="s">
        <v>213</v>
      </c>
      <c r="B283" s="12" t="s">
        <v>12</v>
      </c>
      <c r="C283" s="28" t="s">
        <v>110</v>
      </c>
      <c r="D283" s="28" t="s">
        <v>111</v>
      </c>
      <c r="E283" s="12" t="s">
        <v>109</v>
      </c>
      <c r="F283" s="35">
        <v>9.1069399999999998</v>
      </c>
      <c r="G283" s="35">
        <v>36.938209999999998</v>
      </c>
      <c r="H283" s="10">
        <v>1907</v>
      </c>
      <c r="L283" s="3">
        <v>2015</v>
      </c>
      <c r="M283" s="3">
        <v>1</v>
      </c>
      <c r="N283" s="67">
        <v>5</v>
      </c>
      <c r="O283" s="60">
        <v>2.5999974390962599</v>
      </c>
      <c r="P283" s="60">
        <v>0.23282326716732288</v>
      </c>
      <c r="Q283" s="60">
        <v>3.3049200000000001</v>
      </c>
      <c r="R283" s="66">
        <v>13.599999999999994</v>
      </c>
      <c r="S283" s="66">
        <v>19.200000000000003</v>
      </c>
      <c r="T283" s="66">
        <v>67.2</v>
      </c>
      <c r="U283" s="60">
        <v>8.0854623839427049</v>
      </c>
      <c r="V283" s="60">
        <v>3.4717871106236053</v>
      </c>
      <c r="W283" s="60">
        <v>1.2635181652579026</v>
      </c>
      <c r="X283" s="60">
        <v>8.7620853824683459E-2</v>
      </c>
      <c r="Y283" s="64">
        <v>0.33399999999999996</v>
      </c>
      <c r="Z283" s="66">
        <f t="shared" si="197"/>
        <v>13.242388513648896</v>
      </c>
      <c r="AA283" s="60">
        <v>6.9643662627812732</v>
      </c>
      <c r="AB283" s="60">
        <v>5.848946936542669</v>
      </c>
      <c r="AC283" s="60">
        <v>97.745526022611386</v>
      </c>
      <c r="AD283" s="60">
        <v>113.42979912239413</v>
      </c>
      <c r="AE283" s="66">
        <f t="shared" si="198"/>
        <v>492.77208445058204</v>
      </c>
      <c r="AF283" s="66">
        <f t="shared" si="199"/>
        <v>3234.1849535770821</v>
      </c>
      <c r="AG283" s="66">
        <f t="shared" si="200"/>
        <v>833.22890654966523</v>
      </c>
      <c r="AH283" s="10" t="s">
        <v>5</v>
      </c>
      <c r="AJ283" s="10" t="s">
        <v>316</v>
      </c>
      <c r="AK283" s="10" t="s">
        <v>332</v>
      </c>
      <c r="AL283" s="10">
        <v>160</v>
      </c>
      <c r="AM283" s="79"/>
      <c r="AN283" s="79"/>
      <c r="AO283" s="79"/>
      <c r="AP283" s="79"/>
      <c r="AQ283" s="79"/>
      <c r="AR283" s="12">
        <v>67</v>
      </c>
      <c r="AS283" s="12">
        <v>75</v>
      </c>
      <c r="AT283" s="19">
        <v>21.14</v>
      </c>
      <c r="AU283" s="19">
        <v>26.24</v>
      </c>
      <c r="AV283" s="14">
        <v>1.88</v>
      </c>
      <c r="AW283" s="14">
        <v>1.56</v>
      </c>
      <c r="AX283" s="14">
        <v>19.2</v>
      </c>
      <c r="AY283" s="14">
        <v>1.02</v>
      </c>
      <c r="AZ283" s="30">
        <v>0.82978723404255328</v>
      </c>
      <c r="BA283" s="30">
        <v>0.92342857142857138</v>
      </c>
      <c r="BB283" s="30">
        <v>16.198508936170214</v>
      </c>
      <c r="BC283" s="31">
        <v>8999.1716312056742</v>
      </c>
      <c r="BD283" s="108">
        <f t="shared" si="184"/>
        <v>8.9991716312056749</v>
      </c>
      <c r="BE283" s="14"/>
      <c r="BN283" s="68">
        <v>1.2889305816135084</v>
      </c>
      <c r="BO283" s="68">
        <v>0.20581613508442778</v>
      </c>
      <c r="BP283" s="4"/>
    </row>
    <row r="284" spans="1:68" s="12" customFormat="1" ht="15.75">
      <c r="A284" s="12" t="s">
        <v>213</v>
      </c>
      <c r="B284" s="12" t="s">
        <v>12</v>
      </c>
      <c r="C284" s="28" t="s">
        <v>110</v>
      </c>
      <c r="D284" s="28" t="s">
        <v>111</v>
      </c>
      <c r="E284" s="12" t="s">
        <v>109</v>
      </c>
      <c r="F284" s="35">
        <v>9.1069399999999998</v>
      </c>
      <c r="G284" s="35">
        <v>36.938209999999998</v>
      </c>
      <c r="H284" s="10">
        <v>1907</v>
      </c>
      <c r="L284" s="3">
        <v>2015</v>
      </c>
      <c r="M284" s="3">
        <v>1</v>
      </c>
      <c r="N284" s="67">
        <v>5</v>
      </c>
      <c r="O284" s="60">
        <v>2.5999974390962599</v>
      </c>
      <c r="P284" s="60">
        <v>0.23282326716732288</v>
      </c>
      <c r="Q284" s="60">
        <v>3.3049200000000001</v>
      </c>
      <c r="R284" s="66">
        <v>13.599999999999994</v>
      </c>
      <c r="S284" s="66">
        <v>19.200000000000003</v>
      </c>
      <c r="T284" s="66">
        <v>67.2</v>
      </c>
      <c r="U284" s="60">
        <v>8.0854623839427049</v>
      </c>
      <c r="V284" s="60">
        <v>3.4717871106236053</v>
      </c>
      <c r="W284" s="60">
        <v>1.2635181652579026</v>
      </c>
      <c r="X284" s="60">
        <v>8.7620853824683459E-2</v>
      </c>
      <c r="Y284" s="64">
        <v>0.33399999999999996</v>
      </c>
      <c r="Z284" s="66">
        <f t="shared" si="197"/>
        <v>13.242388513648896</v>
      </c>
      <c r="AA284" s="60">
        <v>6.9643662627812732</v>
      </c>
      <c r="AB284" s="60">
        <v>5.848946936542669</v>
      </c>
      <c r="AC284" s="60">
        <v>97.745526022611386</v>
      </c>
      <c r="AD284" s="60">
        <v>113.42979912239413</v>
      </c>
      <c r="AE284" s="66">
        <f t="shared" si="198"/>
        <v>492.77208445058204</v>
      </c>
      <c r="AF284" s="66">
        <f t="shared" si="199"/>
        <v>3234.1849535770821</v>
      </c>
      <c r="AG284" s="66">
        <f t="shared" si="200"/>
        <v>833.22890654966523</v>
      </c>
      <c r="AH284" s="10" t="s">
        <v>6</v>
      </c>
      <c r="AJ284" s="10" t="s">
        <v>316</v>
      </c>
      <c r="AK284" s="10" t="s">
        <v>332</v>
      </c>
      <c r="AL284" s="10">
        <v>160</v>
      </c>
      <c r="AM284" s="113"/>
      <c r="AN284" s="113"/>
      <c r="AO284" s="113"/>
      <c r="AP284" s="113"/>
      <c r="AQ284" s="113"/>
      <c r="AR284" s="12">
        <v>67</v>
      </c>
      <c r="AS284" s="12">
        <v>69</v>
      </c>
      <c r="AT284" s="19">
        <v>18.28</v>
      </c>
      <c r="AU284" s="19">
        <v>21.5</v>
      </c>
      <c r="AV284" s="14">
        <v>1.76</v>
      </c>
      <c r="AW284" s="14">
        <v>1.42</v>
      </c>
      <c r="AX284" s="14">
        <v>20.7</v>
      </c>
      <c r="AY284" s="14">
        <v>0.82</v>
      </c>
      <c r="AZ284" s="30">
        <v>0.80681818181818177</v>
      </c>
      <c r="BA284" s="30">
        <v>0.90628571428571425</v>
      </c>
      <c r="BB284" s="30">
        <v>13.36647844155844</v>
      </c>
      <c r="BC284" s="31">
        <v>7425.8213564213556</v>
      </c>
      <c r="BD284" s="108">
        <f t="shared" si="184"/>
        <v>7.4258213564213555</v>
      </c>
      <c r="BE284" s="14"/>
      <c r="BN284" s="68">
        <v>0.98943323727185406</v>
      </c>
      <c r="BO284" s="68">
        <v>0.23073967339097026</v>
      </c>
    </row>
    <row r="285" spans="1:68" s="13" customFormat="1" ht="15.75">
      <c r="A285" s="112" t="s">
        <v>213</v>
      </c>
      <c r="B285" s="13" t="s">
        <v>331</v>
      </c>
      <c r="C285" s="13" t="s">
        <v>331</v>
      </c>
      <c r="D285" s="13" t="s">
        <v>396</v>
      </c>
      <c r="E285" s="13" t="s">
        <v>403</v>
      </c>
      <c r="F285" s="13">
        <v>38.380628999999999</v>
      </c>
      <c r="G285" s="13">
        <v>7.0387190000000004</v>
      </c>
      <c r="H285" s="13">
        <v>1701.645</v>
      </c>
      <c r="I285" s="13">
        <v>1</v>
      </c>
      <c r="L285" s="10">
        <v>2015</v>
      </c>
      <c r="M285" s="13">
        <v>1</v>
      </c>
      <c r="AH285" s="10" t="s">
        <v>1</v>
      </c>
      <c r="AI285" s="13">
        <v>1</v>
      </c>
      <c r="AJ285" s="13" t="s">
        <v>316</v>
      </c>
      <c r="AK285" s="113" t="s">
        <v>333</v>
      </c>
      <c r="AL285" s="113">
        <v>145</v>
      </c>
      <c r="AR285" s="13">
        <v>70</v>
      </c>
      <c r="AS285" s="13">
        <v>69</v>
      </c>
      <c r="AT285" s="13">
        <v>8.1</v>
      </c>
      <c r="AU285" s="13">
        <v>10.26</v>
      </c>
      <c r="AV285" s="13">
        <v>0.78</v>
      </c>
      <c r="AW285" s="13">
        <v>0.56000000000000005</v>
      </c>
      <c r="AX285" s="13">
        <v>29.3</v>
      </c>
      <c r="AY285" s="13">
        <v>0.66</v>
      </c>
      <c r="AZ285" s="30">
        <f t="shared" ref="AZ285:AZ348" si="201">AW285/AV285</f>
        <v>0.71794871794871795</v>
      </c>
      <c r="BA285" s="30">
        <f t="shared" ref="BA285:BA348" si="202">(100-AX285)/(100-12.5)</f>
        <v>0.80800000000000005</v>
      </c>
      <c r="BB285" s="30">
        <f t="shared" ref="BB285:BB348" si="203">AT285*BA285*AZ285</f>
        <v>4.6988307692307698</v>
      </c>
      <c r="BC285" s="31">
        <f t="shared" ref="BC285:BC348" si="204">((BB285*10000)/18)</f>
        <v>2610.4615384615386</v>
      </c>
      <c r="BD285" s="108">
        <f t="shared" si="184"/>
        <v>2.6104615384615384</v>
      </c>
      <c r="BP285" s="10"/>
    </row>
    <row r="286" spans="1:68" s="13" customFormat="1" ht="15.75">
      <c r="A286" s="112" t="s">
        <v>213</v>
      </c>
      <c r="B286" s="13" t="s">
        <v>331</v>
      </c>
      <c r="C286" s="13" t="s">
        <v>331</v>
      </c>
      <c r="D286" s="13" t="s">
        <v>396</v>
      </c>
      <c r="E286" s="13" t="s">
        <v>403</v>
      </c>
      <c r="F286" s="13">
        <v>38.380628999999999</v>
      </c>
      <c r="G286" s="13">
        <v>7.0387190000000004</v>
      </c>
      <c r="H286" s="13">
        <v>1701.645</v>
      </c>
      <c r="L286" s="10">
        <v>2015</v>
      </c>
      <c r="M286" s="13">
        <v>1</v>
      </c>
      <c r="AH286" s="10" t="s">
        <v>2</v>
      </c>
      <c r="AI286" s="13">
        <v>2</v>
      </c>
      <c r="AJ286" s="13" t="s">
        <v>316</v>
      </c>
      <c r="AK286" s="113" t="s">
        <v>333</v>
      </c>
      <c r="AL286" s="113">
        <v>145</v>
      </c>
      <c r="AR286" s="13">
        <v>66</v>
      </c>
      <c r="AS286" s="13">
        <v>67</v>
      </c>
      <c r="AT286" s="13">
        <v>7.3</v>
      </c>
      <c r="AU286" s="13">
        <v>9.42</v>
      </c>
      <c r="AV286" s="13">
        <v>0.76</v>
      </c>
      <c r="AW286" s="13">
        <v>0.56000000000000005</v>
      </c>
      <c r="AX286" s="13">
        <v>23.6</v>
      </c>
      <c r="AY286" s="13">
        <v>0.48</v>
      </c>
      <c r="AZ286" s="30">
        <f t="shared" si="201"/>
        <v>0.73684210526315796</v>
      </c>
      <c r="BA286" s="30">
        <f t="shared" si="202"/>
        <v>0.87314285714285722</v>
      </c>
      <c r="BB286" s="30">
        <f t="shared" si="203"/>
        <v>4.6965894736842113</v>
      </c>
      <c r="BC286" s="31">
        <f t="shared" si="204"/>
        <v>2609.2163742690063</v>
      </c>
      <c r="BD286" s="108">
        <f t="shared" si="184"/>
        <v>2.6092163742690064</v>
      </c>
      <c r="BP286" s="10"/>
    </row>
    <row r="287" spans="1:68" s="13" customFormat="1" ht="15.75">
      <c r="A287" s="112" t="s">
        <v>213</v>
      </c>
      <c r="B287" s="13" t="s">
        <v>331</v>
      </c>
      <c r="C287" s="13" t="s">
        <v>331</v>
      </c>
      <c r="D287" s="13" t="s">
        <v>396</v>
      </c>
      <c r="E287" s="13" t="s">
        <v>403</v>
      </c>
      <c r="F287" s="13">
        <v>38.380628999999999</v>
      </c>
      <c r="G287" s="13">
        <v>7.0387190000000004</v>
      </c>
      <c r="H287" s="13">
        <v>1701.645</v>
      </c>
      <c r="L287" s="10">
        <v>2015</v>
      </c>
      <c r="M287" s="13">
        <v>1</v>
      </c>
      <c r="AH287" s="10" t="s">
        <v>3</v>
      </c>
      <c r="AI287" s="13">
        <v>3</v>
      </c>
      <c r="AJ287" s="13" t="s">
        <v>316</v>
      </c>
      <c r="AK287" s="113" t="s">
        <v>333</v>
      </c>
      <c r="AL287" s="113">
        <v>145</v>
      </c>
      <c r="AR287" s="13">
        <v>79</v>
      </c>
      <c r="AS287" s="13">
        <v>75</v>
      </c>
      <c r="AT287" s="13">
        <v>12.52</v>
      </c>
      <c r="AU287" s="13">
        <v>15.62</v>
      </c>
      <c r="AV287" s="13">
        <v>1.2</v>
      </c>
      <c r="AW287" s="13">
        <v>0.84</v>
      </c>
      <c r="AX287" s="13">
        <v>39.6</v>
      </c>
      <c r="AY287" s="13">
        <v>0.84</v>
      </c>
      <c r="AZ287" s="30">
        <f t="shared" si="201"/>
        <v>0.7</v>
      </c>
      <c r="BA287" s="30">
        <f t="shared" si="202"/>
        <v>0.69028571428571428</v>
      </c>
      <c r="BB287" s="30">
        <f t="shared" si="203"/>
        <v>6.0496639999999999</v>
      </c>
      <c r="BC287" s="31">
        <f t="shared" si="204"/>
        <v>3360.9244444444444</v>
      </c>
      <c r="BD287" s="108">
        <f t="shared" si="184"/>
        <v>3.3609244444444442</v>
      </c>
      <c r="BP287" s="10"/>
    </row>
    <row r="288" spans="1:68" s="13" customFormat="1" ht="15.75">
      <c r="A288" s="112" t="s">
        <v>213</v>
      </c>
      <c r="B288" s="13" t="s">
        <v>331</v>
      </c>
      <c r="C288" s="13" t="s">
        <v>331</v>
      </c>
      <c r="D288" s="13" t="s">
        <v>396</v>
      </c>
      <c r="E288" s="13" t="s">
        <v>403</v>
      </c>
      <c r="F288" s="13">
        <v>38.380628999999999</v>
      </c>
      <c r="G288" s="13">
        <v>7.0387190000000004</v>
      </c>
      <c r="H288" s="13">
        <v>1701.645</v>
      </c>
      <c r="L288" s="10">
        <v>2015</v>
      </c>
      <c r="M288" s="13">
        <v>1</v>
      </c>
      <c r="AH288" s="10" t="s">
        <v>4</v>
      </c>
      <c r="AI288" s="13">
        <v>4</v>
      </c>
      <c r="AJ288" s="13" t="s">
        <v>316</v>
      </c>
      <c r="AK288" s="113" t="s">
        <v>333</v>
      </c>
      <c r="AL288" s="113">
        <v>145</v>
      </c>
      <c r="AR288" s="13">
        <v>78</v>
      </c>
      <c r="AS288" s="13">
        <v>73</v>
      </c>
      <c r="AT288" s="13">
        <v>12.42</v>
      </c>
      <c r="AU288" s="13">
        <v>11.3</v>
      </c>
      <c r="AV288" s="13">
        <v>0.98</v>
      </c>
      <c r="AW288" s="13">
        <v>0.7</v>
      </c>
      <c r="AX288" s="13">
        <v>39.700000000000003</v>
      </c>
      <c r="AY288" s="13">
        <v>0.68</v>
      </c>
      <c r="AZ288" s="30">
        <f t="shared" si="201"/>
        <v>0.7142857142857143</v>
      </c>
      <c r="BA288" s="30">
        <f t="shared" si="202"/>
        <v>0.68914285714285706</v>
      </c>
      <c r="BB288" s="30">
        <f t="shared" si="203"/>
        <v>6.1136816326530603</v>
      </c>
      <c r="BC288" s="31">
        <f t="shared" si="204"/>
        <v>3396.4897959183672</v>
      </c>
      <c r="BD288" s="108">
        <f t="shared" si="184"/>
        <v>3.3964897959183671</v>
      </c>
      <c r="BP288" s="10"/>
    </row>
    <row r="289" spans="1:68" s="13" customFormat="1" ht="15.75">
      <c r="A289" s="112" t="s">
        <v>213</v>
      </c>
      <c r="B289" s="13" t="s">
        <v>331</v>
      </c>
      <c r="C289" s="13" t="s">
        <v>331</v>
      </c>
      <c r="D289" s="13" t="s">
        <v>396</v>
      </c>
      <c r="E289" s="13" t="s">
        <v>403</v>
      </c>
      <c r="F289" s="13">
        <v>38.380628999999999</v>
      </c>
      <c r="G289" s="13">
        <v>7.0387190000000004</v>
      </c>
      <c r="H289" s="13">
        <v>1701.645</v>
      </c>
      <c r="L289" s="10">
        <v>2015</v>
      </c>
      <c r="M289" s="13">
        <v>1</v>
      </c>
      <c r="AH289" s="10" t="s">
        <v>5</v>
      </c>
      <c r="AI289" s="13">
        <v>5</v>
      </c>
      <c r="AJ289" s="13" t="s">
        <v>316</v>
      </c>
      <c r="AK289" s="113" t="s">
        <v>333</v>
      </c>
      <c r="AL289" s="113">
        <v>145</v>
      </c>
      <c r="AR289" s="13">
        <v>72</v>
      </c>
      <c r="AS289" s="13">
        <v>72</v>
      </c>
      <c r="AT289" s="13">
        <v>16.899999999999999</v>
      </c>
      <c r="AU289" s="13">
        <v>13.92</v>
      </c>
      <c r="AV289" s="13">
        <v>1.26</v>
      </c>
      <c r="AW289" s="13">
        <v>0.98</v>
      </c>
      <c r="AX289" s="13">
        <v>23.7</v>
      </c>
      <c r="AY289" s="13">
        <v>0.7</v>
      </c>
      <c r="AZ289" s="30">
        <f t="shared" si="201"/>
        <v>0.77777777777777779</v>
      </c>
      <c r="BA289" s="30">
        <f t="shared" si="202"/>
        <v>0.872</v>
      </c>
      <c r="BB289" s="30">
        <f t="shared" si="203"/>
        <v>11.461955555555555</v>
      </c>
      <c r="BC289" s="31">
        <f t="shared" si="204"/>
        <v>6367.7530864197524</v>
      </c>
      <c r="BD289" s="108">
        <f t="shared" si="184"/>
        <v>6.3677530864197527</v>
      </c>
      <c r="BP289" s="10"/>
    </row>
    <row r="290" spans="1:68" s="13" customFormat="1" ht="15.75">
      <c r="A290" s="112" t="s">
        <v>213</v>
      </c>
      <c r="B290" s="13" t="s">
        <v>331</v>
      </c>
      <c r="C290" s="13" t="s">
        <v>331</v>
      </c>
      <c r="D290" s="13" t="s">
        <v>396</v>
      </c>
      <c r="E290" s="13" t="s">
        <v>403</v>
      </c>
      <c r="F290" s="13">
        <v>38.380628999999999</v>
      </c>
      <c r="G290" s="13">
        <v>7.0387190000000004</v>
      </c>
      <c r="H290" s="13">
        <v>1701.645</v>
      </c>
      <c r="L290" s="10">
        <v>2015</v>
      </c>
      <c r="M290" s="13">
        <v>1</v>
      </c>
      <c r="AH290" s="10" t="s">
        <v>6</v>
      </c>
      <c r="AI290" s="13">
        <v>6</v>
      </c>
      <c r="AJ290" s="13" t="s">
        <v>316</v>
      </c>
      <c r="AK290" s="113" t="s">
        <v>333</v>
      </c>
      <c r="AL290" s="113">
        <v>145</v>
      </c>
      <c r="AR290" s="13">
        <v>80</v>
      </c>
      <c r="AS290" s="13">
        <v>80</v>
      </c>
      <c r="AT290" s="13">
        <v>16.59</v>
      </c>
      <c r="AU290" s="13">
        <v>13.38</v>
      </c>
      <c r="AV290" s="13">
        <v>1.04</v>
      </c>
      <c r="AW290" s="13">
        <v>0.88</v>
      </c>
      <c r="AX290" s="13">
        <v>20.8</v>
      </c>
      <c r="AY290" s="13">
        <v>0.7</v>
      </c>
      <c r="AZ290" s="30">
        <f t="shared" si="201"/>
        <v>0.84615384615384615</v>
      </c>
      <c r="BA290" s="30">
        <f t="shared" si="202"/>
        <v>0.90514285714285714</v>
      </c>
      <c r="BB290" s="30">
        <f t="shared" si="203"/>
        <v>12.706116923076923</v>
      </c>
      <c r="BC290" s="31">
        <f t="shared" si="204"/>
        <v>7058.9538461538459</v>
      </c>
      <c r="BD290" s="108">
        <f t="shared" si="184"/>
        <v>7.0589538461538464</v>
      </c>
      <c r="BP290" s="10"/>
    </row>
    <row r="291" spans="1:68" s="13" customFormat="1" ht="15.75">
      <c r="A291" s="112" t="s">
        <v>213</v>
      </c>
      <c r="B291" s="13" t="s">
        <v>331</v>
      </c>
      <c r="C291" s="13" t="s">
        <v>331</v>
      </c>
      <c r="D291" s="13" t="s">
        <v>396</v>
      </c>
      <c r="E291" s="13" t="s">
        <v>402</v>
      </c>
      <c r="F291" s="13">
        <v>38.380585000000004</v>
      </c>
      <c r="G291" s="13">
        <v>7.0397030000000003</v>
      </c>
      <c r="H291" s="13">
        <v>1697.645</v>
      </c>
      <c r="I291" s="13">
        <v>2</v>
      </c>
      <c r="L291" s="10">
        <v>2015</v>
      </c>
      <c r="M291" s="13">
        <v>1</v>
      </c>
      <c r="AH291" s="10" t="s">
        <v>1</v>
      </c>
      <c r="AI291" s="13">
        <v>1</v>
      </c>
      <c r="AJ291" s="13" t="s">
        <v>316</v>
      </c>
      <c r="AK291" s="113" t="s">
        <v>333</v>
      </c>
      <c r="AL291" s="113">
        <v>145</v>
      </c>
      <c r="AR291" s="13">
        <v>62</v>
      </c>
      <c r="AS291" s="13">
        <v>66</v>
      </c>
      <c r="AT291" s="13">
        <v>11.3</v>
      </c>
      <c r="AU291" s="13">
        <v>9.6199999999999992</v>
      </c>
      <c r="AV291" s="13">
        <v>1.1200000000000001</v>
      </c>
      <c r="AW291" s="13">
        <v>0.76</v>
      </c>
      <c r="AX291" s="13">
        <v>22.8</v>
      </c>
      <c r="AY291" s="13">
        <v>0.68</v>
      </c>
      <c r="AZ291" s="30">
        <f t="shared" si="201"/>
        <v>0.67857142857142849</v>
      </c>
      <c r="BA291" s="30">
        <f t="shared" si="202"/>
        <v>0.88228571428571434</v>
      </c>
      <c r="BB291" s="30">
        <f t="shared" si="203"/>
        <v>6.7652408163265312</v>
      </c>
      <c r="BC291" s="31">
        <f t="shared" si="204"/>
        <v>3758.4671201814062</v>
      </c>
      <c r="BD291" s="108">
        <f t="shared" si="184"/>
        <v>3.7584671201814062</v>
      </c>
      <c r="BP291" s="10"/>
    </row>
    <row r="292" spans="1:68" s="13" customFormat="1" ht="15.75">
      <c r="A292" s="112" t="s">
        <v>213</v>
      </c>
      <c r="B292" s="13" t="s">
        <v>331</v>
      </c>
      <c r="C292" s="13" t="s">
        <v>331</v>
      </c>
      <c r="D292" s="13" t="s">
        <v>396</v>
      </c>
      <c r="E292" s="13" t="s">
        <v>402</v>
      </c>
      <c r="F292" s="13">
        <v>38.380585000000004</v>
      </c>
      <c r="G292" s="13">
        <v>7.0397030000000003</v>
      </c>
      <c r="H292" s="13">
        <v>1697.645</v>
      </c>
      <c r="L292" s="10">
        <v>2015</v>
      </c>
      <c r="M292" s="13">
        <v>1</v>
      </c>
      <c r="AH292" s="10" t="s">
        <v>2</v>
      </c>
      <c r="AI292" s="13">
        <v>2</v>
      </c>
      <c r="AJ292" s="13" t="s">
        <v>316</v>
      </c>
      <c r="AK292" s="113" t="s">
        <v>333</v>
      </c>
      <c r="AL292" s="113">
        <v>145</v>
      </c>
      <c r="AR292" s="13">
        <v>64</v>
      </c>
      <c r="AS292" s="13">
        <v>69</v>
      </c>
      <c r="AT292" s="13">
        <v>12.32</v>
      </c>
      <c r="AU292" s="13">
        <v>11.24</v>
      </c>
      <c r="AV292" s="13">
        <v>1.06</v>
      </c>
      <c r="AW292" s="13">
        <v>0.74</v>
      </c>
      <c r="AX292" s="13">
        <v>24.6</v>
      </c>
      <c r="AY292" s="13">
        <v>0.76</v>
      </c>
      <c r="AZ292" s="30">
        <f t="shared" si="201"/>
        <v>0.69811320754716977</v>
      </c>
      <c r="BA292" s="30">
        <f t="shared" si="202"/>
        <v>0.86171428571428577</v>
      </c>
      <c r="BB292" s="30">
        <f t="shared" si="203"/>
        <v>7.4113932075471709</v>
      </c>
      <c r="BC292" s="31">
        <f t="shared" si="204"/>
        <v>4117.4406708595388</v>
      </c>
      <c r="BD292" s="108">
        <f t="shared" si="184"/>
        <v>4.1174406708595388</v>
      </c>
      <c r="BP292" s="10"/>
    </row>
    <row r="293" spans="1:68" s="13" customFormat="1" ht="15.75">
      <c r="A293" s="112" t="s">
        <v>213</v>
      </c>
      <c r="B293" s="13" t="s">
        <v>331</v>
      </c>
      <c r="C293" s="13" t="s">
        <v>331</v>
      </c>
      <c r="D293" s="13" t="s">
        <v>396</v>
      </c>
      <c r="E293" s="13" t="s">
        <v>402</v>
      </c>
      <c r="F293" s="13">
        <v>38.380585000000004</v>
      </c>
      <c r="G293" s="13">
        <v>7.0397030000000003</v>
      </c>
      <c r="H293" s="13">
        <v>1697.645</v>
      </c>
      <c r="L293" s="10">
        <v>2015</v>
      </c>
      <c r="M293" s="13">
        <v>1</v>
      </c>
      <c r="AH293" s="10" t="s">
        <v>3</v>
      </c>
      <c r="AI293" s="13">
        <v>3</v>
      </c>
      <c r="AJ293" s="13" t="s">
        <v>316</v>
      </c>
      <c r="AK293" s="113" t="s">
        <v>333</v>
      </c>
      <c r="AL293" s="113">
        <v>145</v>
      </c>
      <c r="AR293" s="13">
        <v>62</v>
      </c>
      <c r="AS293" s="13">
        <v>62</v>
      </c>
      <c r="AT293" s="13">
        <v>14.4</v>
      </c>
      <c r="AU293" s="13">
        <v>13.5</v>
      </c>
      <c r="AV293" s="13">
        <v>1.46</v>
      </c>
      <c r="AW293" s="13">
        <v>1.04</v>
      </c>
      <c r="AX293" s="13">
        <v>25.6</v>
      </c>
      <c r="AY293" s="13">
        <v>0.82</v>
      </c>
      <c r="AZ293" s="30">
        <f t="shared" si="201"/>
        <v>0.71232876712328774</v>
      </c>
      <c r="BA293" s="30">
        <f t="shared" si="202"/>
        <v>0.85028571428571431</v>
      </c>
      <c r="BB293" s="30">
        <f t="shared" si="203"/>
        <v>8.7218348336594929</v>
      </c>
      <c r="BC293" s="31">
        <f t="shared" si="204"/>
        <v>4845.4637964774956</v>
      </c>
      <c r="BD293" s="108">
        <f t="shared" si="184"/>
        <v>4.845463796477496</v>
      </c>
      <c r="BP293" s="10"/>
    </row>
    <row r="294" spans="1:68" s="13" customFormat="1" ht="15.75">
      <c r="A294" s="112" t="s">
        <v>213</v>
      </c>
      <c r="B294" s="13" t="s">
        <v>331</v>
      </c>
      <c r="C294" s="13" t="s">
        <v>331</v>
      </c>
      <c r="D294" s="13" t="s">
        <v>396</v>
      </c>
      <c r="E294" s="13" t="s">
        <v>402</v>
      </c>
      <c r="F294" s="13">
        <v>38.380585000000004</v>
      </c>
      <c r="G294" s="13">
        <v>7.0397030000000003</v>
      </c>
      <c r="H294" s="13">
        <v>1697.645</v>
      </c>
      <c r="L294" s="10">
        <v>2015</v>
      </c>
      <c r="M294" s="13">
        <v>1</v>
      </c>
      <c r="AH294" s="10" t="s">
        <v>4</v>
      </c>
      <c r="AI294" s="13">
        <v>4</v>
      </c>
      <c r="AJ294" s="13" t="s">
        <v>316</v>
      </c>
      <c r="AK294" s="113" t="s">
        <v>333</v>
      </c>
      <c r="AL294" s="113">
        <v>145</v>
      </c>
      <c r="AR294" s="13">
        <v>62</v>
      </c>
      <c r="AS294" s="13">
        <v>62</v>
      </c>
      <c r="AT294" s="13">
        <v>16.190000000000001</v>
      </c>
      <c r="AU294" s="13">
        <v>15.12</v>
      </c>
      <c r="AV294" s="13">
        <v>1.56</v>
      </c>
      <c r="AW294" s="13">
        <v>1.18</v>
      </c>
      <c r="AX294" s="13">
        <v>23.9</v>
      </c>
      <c r="AY294" s="13">
        <v>0.84</v>
      </c>
      <c r="AZ294" s="30">
        <f t="shared" si="201"/>
        <v>0.75641025641025639</v>
      </c>
      <c r="BA294" s="30">
        <f t="shared" si="202"/>
        <v>0.86971428571428566</v>
      </c>
      <c r="BB294" s="30">
        <f t="shared" si="203"/>
        <v>10.650766446886447</v>
      </c>
      <c r="BC294" s="31">
        <f t="shared" si="204"/>
        <v>5917.092470492471</v>
      </c>
      <c r="BD294" s="108">
        <f t="shared" si="184"/>
        <v>5.917092470492471</v>
      </c>
      <c r="BP294" s="10"/>
    </row>
    <row r="295" spans="1:68" s="13" customFormat="1" ht="15.75">
      <c r="A295" s="112" t="s">
        <v>213</v>
      </c>
      <c r="B295" s="13" t="s">
        <v>331</v>
      </c>
      <c r="C295" s="13" t="s">
        <v>331</v>
      </c>
      <c r="D295" s="13" t="s">
        <v>396</v>
      </c>
      <c r="E295" s="13" t="s">
        <v>402</v>
      </c>
      <c r="F295" s="13">
        <v>38.380585000000004</v>
      </c>
      <c r="G295" s="13">
        <v>7.0397030000000003</v>
      </c>
      <c r="H295" s="13">
        <v>1697.645</v>
      </c>
      <c r="L295" s="10">
        <v>2015</v>
      </c>
      <c r="M295" s="13">
        <v>1</v>
      </c>
      <c r="AH295" s="10" t="s">
        <v>5</v>
      </c>
      <c r="AI295" s="13">
        <v>5</v>
      </c>
      <c r="AJ295" s="13" t="s">
        <v>316</v>
      </c>
      <c r="AK295" s="113" t="s">
        <v>333</v>
      </c>
      <c r="AL295" s="113">
        <v>145</v>
      </c>
      <c r="AR295" s="13">
        <v>75</v>
      </c>
      <c r="AS295" s="13">
        <v>76</v>
      </c>
      <c r="AT295" s="13">
        <v>19.100000000000001</v>
      </c>
      <c r="AU295" s="13">
        <v>16</v>
      </c>
      <c r="AV295" s="13">
        <v>1.46</v>
      </c>
      <c r="AW295" s="13">
        <v>1.08</v>
      </c>
      <c r="AX295" s="13">
        <v>23.1</v>
      </c>
      <c r="AY295" s="13">
        <v>0.62</v>
      </c>
      <c r="AZ295" s="30">
        <f t="shared" si="201"/>
        <v>0.73972602739726034</v>
      </c>
      <c r="BA295" s="30">
        <f t="shared" si="202"/>
        <v>0.87885714285714289</v>
      </c>
      <c r="BB295" s="30">
        <f t="shared" si="203"/>
        <v>12.41716790606654</v>
      </c>
      <c r="BC295" s="31">
        <f t="shared" si="204"/>
        <v>6898.426614481411</v>
      </c>
      <c r="BD295" s="108">
        <f t="shared" si="184"/>
        <v>6.8984266144814113</v>
      </c>
      <c r="BP295" s="10"/>
    </row>
    <row r="296" spans="1:68" s="13" customFormat="1" ht="15.75">
      <c r="A296" s="112" t="s">
        <v>213</v>
      </c>
      <c r="B296" s="13" t="s">
        <v>331</v>
      </c>
      <c r="C296" s="13" t="s">
        <v>331</v>
      </c>
      <c r="D296" s="13" t="s">
        <v>396</v>
      </c>
      <c r="E296" s="13" t="s">
        <v>402</v>
      </c>
      <c r="F296" s="13">
        <v>38.380585000000004</v>
      </c>
      <c r="G296" s="13">
        <v>7.0397030000000003</v>
      </c>
      <c r="H296" s="13">
        <v>1697.645</v>
      </c>
      <c r="L296" s="10">
        <v>2015</v>
      </c>
      <c r="M296" s="13">
        <v>1</v>
      </c>
      <c r="AH296" s="10" t="s">
        <v>6</v>
      </c>
      <c r="AI296" s="13">
        <v>6</v>
      </c>
      <c r="AJ296" s="13" t="s">
        <v>316</v>
      </c>
      <c r="AK296" s="113" t="s">
        <v>333</v>
      </c>
      <c r="AL296" s="113">
        <v>145</v>
      </c>
      <c r="AR296" s="13">
        <v>62</v>
      </c>
      <c r="AS296" s="13">
        <v>68</v>
      </c>
      <c r="AT296" s="13">
        <v>15.82</v>
      </c>
      <c r="AU296" s="13">
        <v>11.6</v>
      </c>
      <c r="AV296" s="13">
        <v>1.4</v>
      </c>
      <c r="AW296" s="13">
        <v>1.04</v>
      </c>
      <c r="AX296" s="13">
        <v>24.3</v>
      </c>
      <c r="AY296" s="13">
        <v>0.66</v>
      </c>
      <c r="AZ296" s="30">
        <f t="shared" si="201"/>
        <v>0.74285714285714288</v>
      </c>
      <c r="BA296" s="30">
        <f t="shared" si="202"/>
        <v>0.86514285714285721</v>
      </c>
      <c r="BB296" s="30">
        <f t="shared" si="203"/>
        <v>10.167158857142859</v>
      </c>
      <c r="BC296" s="31">
        <f t="shared" si="204"/>
        <v>5648.4215873015883</v>
      </c>
      <c r="BD296" s="108">
        <f t="shared" si="184"/>
        <v>5.6484215873015886</v>
      </c>
      <c r="BP296" s="10"/>
    </row>
    <row r="297" spans="1:68" s="13" customFormat="1" ht="15.75">
      <c r="A297" s="112" t="s">
        <v>213</v>
      </c>
      <c r="B297" s="13" t="s">
        <v>331</v>
      </c>
      <c r="C297" s="13" t="s">
        <v>331</v>
      </c>
      <c r="D297" s="13" t="s">
        <v>396</v>
      </c>
      <c r="E297" s="13" t="s">
        <v>401</v>
      </c>
      <c r="F297" s="13">
        <v>38.380057999999998</v>
      </c>
      <c r="G297" s="13">
        <v>7.040559</v>
      </c>
      <c r="H297" s="13">
        <v>1697.64</v>
      </c>
      <c r="I297" s="13">
        <v>3</v>
      </c>
      <c r="L297" s="10">
        <v>2015</v>
      </c>
      <c r="M297" s="13">
        <v>1</v>
      </c>
      <c r="AH297" s="10" t="s">
        <v>1</v>
      </c>
      <c r="AI297" s="13">
        <v>1</v>
      </c>
      <c r="AJ297" s="13" t="s">
        <v>316</v>
      </c>
      <c r="AK297" s="113" t="s">
        <v>333</v>
      </c>
      <c r="AL297" s="113">
        <v>145</v>
      </c>
      <c r="AR297" s="13">
        <v>62</v>
      </c>
      <c r="AS297" s="13">
        <v>62</v>
      </c>
      <c r="AT297" s="13">
        <v>10.1</v>
      </c>
      <c r="AU297" s="13">
        <v>11.6</v>
      </c>
      <c r="AV297" s="13">
        <v>1</v>
      </c>
      <c r="AW297" s="13">
        <v>0.78</v>
      </c>
      <c r="AX297" s="13">
        <v>25.4</v>
      </c>
      <c r="AY297" s="13">
        <v>0.92</v>
      </c>
      <c r="AZ297" s="30">
        <f t="shared" si="201"/>
        <v>0.78</v>
      </c>
      <c r="BA297" s="30">
        <f t="shared" si="202"/>
        <v>0.85257142857142854</v>
      </c>
      <c r="BB297" s="30">
        <f t="shared" si="203"/>
        <v>6.716557714285714</v>
      </c>
      <c r="BC297" s="31">
        <f t="shared" si="204"/>
        <v>3731.4209523809527</v>
      </c>
      <c r="BD297" s="108">
        <f t="shared" si="184"/>
        <v>3.7314209523809527</v>
      </c>
      <c r="BP297" s="10"/>
    </row>
    <row r="298" spans="1:68" s="13" customFormat="1" ht="15.75">
      <c r="A298" s="112" t="s">
        <v>213</v>
      </c>
      <c r="B298" s="13" t="s">
        <v>331</v>
      </c>
      <c r="C298" s="13" t="s">
        <v>331</v>
      </c>
      <c r="D298" s="13" t="s">
        <v>396</v>
      </c>
      <c r="E298" s="13" t="s">
        <v>401</v>
      </c>
      <c r="F298" s="13">
        <v>38.380057999999998</v>
      </c>
      <c r="G298" s="13">
        <v>7.040559</v>
      </c>
      <c r="H298" s="13">
        <v>1697.64</v>
      </c>
      <c r="L298" s="10">
        <v>2015</v>
      </c>
      <c r="M298" s="13">
        <v>1</v>
      </c>
      <c r="AH298" s="10" t="s">
        <v>2</v>
      </c>
      <c r="AI298" s="13">
        <v>2</v>
      </c>
      <c r="AJ298" s="13" t="s">
        <v>316</v>
      </c>
      <c r="AK298" s="113" t="s">
        <v>333</v>
      </c>
      <c r="AL298" s="113">
        <v>145</v>
      </c>
      <c r="AR298" s="13">
        <v>61</v>
      </c>
      <c r="AS298" s="13">
        <v>62</v>
      </c>
      <c r="AT298" s="13">
        <v>12.26</v>
      </c>
      <c r="AU298" s="13">
        <v>11.7</v>
      </c>
      <c r="AV298" s="13">
        <v>1.26</v>
      </c>
      <c r="AW298" s="13">
        <v>0.96</v>
      </c>
      <c r="AX298" s="13">
        <v>22</v>
      </c>
      <c r="AY298" s="13">
        <v>0.68</v>
      </c>
      <c r="AZ298" s="30">
        <f t="shared" si="201"/>
        <v>0.76190476190476186</v>
      </c>
      <c r="BA298" s="30">
        <f t="shared" si="202"/>
        <v>0.89142857142857146</v>
      </c>
      <c r="BB298" s="30">
        <f t="shared" si="203"/>
        <v>8.326791836734694</v>
      </c>
      <c r="BC298" s="31">
        <f t="shared" si="204"/>
        <v>4625.9954648526073</v>
      </c>
      <c r="BD298" s="108">
        <f t="shared" si="184"/>
        <v>4.6259954648526076</v>
      </c>
      <c r="BP298" s="10"/>
    </row>
    <row r="299" spans="1:68" s="13" customFormat="1" ht="15.75">
      <c r="A299" s="112" t="s">
        <v>213</v>
      </c>
      <c r="B299" s="13" t="s">
        <v>331</v>
      </c>
      <c r="C299" s="13" t="s">
        <v>331</v>
      </c>
      <c r="D299" s="13" t="s">
        <v>396</v>
      </c>
      <c r="E299" s="13" t="s">
        <v>401</v>
      </c>
      <c r="F299" s="13">
        <v>38.380057999999998</v>
      </c>
      <c r="G299" s="13">
        <v>7.040559</v>
      </c>
      <c r="H299" s="13">
        <v>1697.64</v>
      </c>
      <c r="L299" s="10">
        <v>2015</v>
      </c>
      <c r="M299" s="13">
        <v>1</v>
      </c>
      <c r="AH299" s="10" t="s">
        <v>3</v>
      </c>
      <c r="AI299" s="13">
        <v>3</v>
      </c>
      <c r="AJ299" s="13" t="s">
        <v>316</v>
      </c>
      <c r="AK299" s="113" t="s">
        <v>333</v>
      </c>
      <c r="AL299" s="113">
        <v>145</v>
      </c>
      <c r="AR299" s="13">
        <v>66</v>
      </c>
      <c r="AS299" s="13">
        <v>81</v>
      </c>
      <c r="AT299" s="13">
        <v>14.82</v>
      </c>
      <c r="AU299" s="13">
        <v>14.92</v>
      </c>
      <c r="AV299" s="13">
        <v>1.52</v>
      </c>
      <c r="AW299" s="13">
        <v>1.2</v>
      </c>
      <c r="AX299" s="13">
        <v>24.6</v>
      </c>
      <c r="AY299" s="13">
        <v>0.94</v>
      </c>
      <c r="AZ299" s="30">
        <f t="shared" si="201"/>
        <v>0.78947368421052633</v>
      </c>
      <c r="BA299" s="30">
        <f t="shared" si="202"/>
        <v>0.86171428571428577</v>
      </c>
      <c r="BB299" s="30">
        <f t="shared" si="203"/>
        <v>10.082057142857144</v>
      </c>
      <c r="BC299" s="31">
        <f t="shared" si="204"/>
        <v>5601.1428571428578</v>
      </c>
      <c r="BD299" s="108">
        <f t="shared" si="184"/>
        <v>5.6011428571428574</v>
      </c>
      <c r="BP299" s="10"/>
    </row>
    <row r="300" spans="1:68" s="13" customFormat="1" ht="15.75">
      <c r="A300" s="112" t="s">
        <v>213</v>
      </c>
      <c r="B300" s="13" t="s">
        <v>331</v>
      </c>
      <c r="C300" s="13" t="s">
        <v>331</v>
      </c>
      <c r="D300" s="13" t="s">
        <v>396</v>
      </c>
      <c r="E300" s="13" t="s">
        <v>401</v>
      </c>
      <c r="F300" s="13">
        <v>38.380057999999998</v>
      </c>
      <c r="G300" s="13">
        <v>7.040559</v>
      </c>
      <c r="H300" s="13">
        <v>1697.64</v>
      </c>
      <c r="L300" s="10">
        <v>2015</v>
      </c>
      <c r="M300" s="13">
        <v>1</v>
      </c>
      <c r="AH300" s="10" t="s">
        <v>4</v>
      </c>
      <c r="AI300" s="13">
        <v>4</v>
      </c>
      <c r="AJ300" s="13" t="s">
        <v>316</v>
      </c>
      <c r="AK300" s="113" t="s">
        <v>333</v>
      </c>
      <c r="AL300" s="113">
        <v>145</v>
      </c>
      <c r="AR300" s="13">
        <v>75</v>
      </c>
      <c r="AS300" s="13">
        <v>76</v>
      </c>
      <c r="AT300" s="13">
        <v>22.22</v>
      </c>
      <c r="AU300" s="13">
        <v>12.17</v>
      </c>
      <c r="AV300" s="13">
        <v>1.72</v>
      </c>
      <c r="AW300" s="13">
        <v>1.34</v>
      </c>
      <c r="AX300" s="13">
        <v>23.5</v>
      </c>
      <c r="AY300" s="13">
        <v>1</v>
      </c>
      <c r="AZ300" s="30">
        <f t="shared" si="201"/>
        <v>0.77906976744186052</v>
      </c>
      <c r="BA300" s="30">
        <f t="shared" si="202"/>
        <v>0.87428571428571433</v>
      </c>
      <c r="BB300" s="30">
        <f t="shared" si="203"/>
        <v>15.134699003322261</v>
      </c>
      <c r="BC300" s="31">
        <f t="shared" si="204"/>
        <v>8408.1661129568129</v>
      </c>
      <c r="BD300" s="108">
        <f t="shared" si="184"/>
        <v>8.4081661129568133</v>
      </c>
      <c r="BP300" s="10"/>
    </row>
    <row r="301" spans="1:68" s="13" customFormat="1" ht="15.75">
      <c r="A301" s="112" t="s">
        <v>213</v>
      </c>
      <c r="B301" s="13" t="s">
        <v>331</v>
      </c>
      <c r="C301" s="13" t="s">
        <v>331</v>
      </c>
      <c r="D301" s="13" t="s">
        <v>396</v>
      </c>
      <c r="E301" s="13" t="s">
        <v>401</v>
      </c>
      <c r="F301" s="13">
        <v>38.380057999999998</v>
      </c>
      <c r="G301" s="13">
        <v>7.040559</v>
      </c>
      <c r="H301" s="13">
        <v>1697.64</v>
      </c>
      <c r="L301" s="10">
        <v>2015</v>
      </c>
      <c r="M301" s="13">
        <v>1</v>
      </c>
      <c r="AH301" s="10" t="s">
        <v>5</v>
      </c>
      <c r="AI301" s="13">
        <v>5</v>
      </c>
      <c r="AJ301" s="13" t="s">
        <v>316</v>
      </c>
      <c r="AK301" s="113" t="s">
        <v>333</v>
      </c>
      <c r="AL301" s="113">
        <v>145</v>
      </c>
      <c r="AR301" s="13">
        <v>69</v>
      </c>
      <c r="AS301" s="13">
        <v>69</v>
      </c>
      <c r="AT301" s="13">
        <v>21.52</v>
      </c>
      <c r="AU301" s="13">
        <v>16.2</v>
      </c>
      <c r="AV301" s="13">
        <v>1.72</v>
      </c>
      <c r="AW301" s="13">
        <v>1.34</v>
      </c>
      <c r="AX301" s="13">
        <v>22.3</v>
      </c>
      <c r="AY301" s="13">
        <v>1.08</v>
      </c>
      <c r="AZ301" s="30">
        <f t="shared" si="201"/>
        <v>0.77906976744186052</v>
      </c>
      <c r="BA301" s="30">
        <f t="shared" si="202"/>
        <v>0.88800000000000001</v>
      </c>
      <c r="BB301" s="30">
        <f t="shared" si="203"/>
        <v>14.88783627906977</v>
      </c>
      <c r="BC301" s="31">
        <f t="shared" si="204"/>
        <v>8271.020155038761</v>
      </c>
      <c r="BD301" s="108">
        <f t="shared" si="184"/>
        <v>8.2710201550387605</v>
      </c>
      <c r="BP301" s="10"/>
    </row>
    <row r="302" spans="1:68" s="13" customFormat="1" ht="15.75">
      <c r="A302" s="112" t="s">
        <v>213</v>
      </c>
      <c r="B302" s="13" t="s">
        <v>331</v>
      </c>
      <c r="C302" s="13" t="s">
        <v>331</v>
      </c>
      <c r="D302" s="13" t="s">
        <v>396</v>
      </c>
      <c r="E302" s="13" t="s">
        <v>401</v>
      </c>
      <c r="F302" s="13">
        <v>38.380057999999998</v>
      </c>
      <c r="G302" s="13">
        <v>7.040559</v>
      </c>
      <c r="H302" s="13">
        <v>1697.64</v>
      </c>
      <c r="L302" s="10">
        <v>2015</v>
      </c>
      <c r="M302" s="13">
        <v>1</v>
      </c>
      <c r="AH302" s="10" t="s">
        <v>6</v>
      </c>
      <c r="AI302" s="13">
        <v>6</v>
      </c>
      <c r="AJ302" s="13" t="s">
        <v>316</v>
      </c>
      <c r="AK302" s="113" t="s">
        <v>333</v>
      </c>
      <c r="AL302" s="113">
        <v>145</v>
      </c>
      <c r="AR302" s="13">
        <v>64</v>
      </c>
      <c r="AS302" s="13">
        <v>65</v>
      </c>
      <c r="AT302" s="13">
        <v>20.48</v>
      </c>
      <c r="AU302" s="13">
        <v>12.15</v>
      </c>
      <c r="AV302" s="13">
        <v>1.8</v>
      </c>
      <c r="AW302" s="13">
        <v>1.4</v>
      </c>
      <c r="AX302" s="13">
        <v>21.7</v>
      </c>
      <c r="AY302" s="13">
        <v>1.22</v>
      </c>
      <c r="AZ302" s="30">
        <f t="shared" si="201"/>
        <v>0.77777777777777768</v>
      </c>
      <c r="BA302" s="30">
        <f t="shared" si="202"/>
        <v>0.8948571428571428</v>
      </c>
      <c r="BB302" s="30">
        <f t="shared" si="203"/>
        <v>14.254079999999998</v>
      </c>
      <c r="BC302" s="31">
        <f t="shared" si="204"/>
        <v>7918.9333333333325</v>
      </c>
      <c r="BD302" s="108">
        <f t="shared" si="184"/>
        <v>7.9189333333333325</v>
      </c>
      <c r="BP302" s="10"/>
    </row>
    <row r="303" spans="1:68" s="13" customFormat="1" ht="15.75">
      <c r="A303" s="112" t="s">
        <v>213</v>
      </c>
      <c r="B303" s="13" t="s">
        <v>331</v>
      </c>
      <c r="C303" s="13" t="s">
        <v>331</v>
      </c>
      <c r="D303" s="13" t="s">
        <v>396</v>
      </c>
      <c r="E303" s="13" t="s">
        <v>400</v>
      </c>
      <c r="F303" s="13">
        <v>38.386125999999997</v>
      </c>
      <c r="G303" s="13">
        <v>7.0507679999999997</v>
      </c>
      <c r="H303" s="13">
        <v>1695.5239999999999</v>
      </c>
      <c r="I303" s="13">
        <v>4</v>
      </c>
      <c r="L303" s="10">
        <v>2015</v>
      </c>
      <c r="M303" s="13">
        <v>1</v>
      </c>
      <c r="AH303" s="10" t="s">
        <v>1</v>
      </c>
      <c r="AI303" s="13">
        <v>1</v>
      </c>
      <c r="AJ303" s="13" t="s">
        <v>316</v>
      </c>
      <c r="AK303" s="113" t="s">
        <v>333</v>
      </c>
      <c r="AL303" s="113">
        <v>145</v>
      </c>
      <c r="AR303" s="13">
        <v>72</v>
      </c>
      <c r="AS303" s="13">
        <v>72</v>
      </c>
      <c r="AT303" s="13">
        <v>17.600000000000001</v>
      </c>
      <c r="AU303" s="13">
        <v>16.8</v>
      </c>
      <c r="AV303" s="13">
        <v>1.32</v>
      </c>
      <c r="AW303" s="13">
        <v>1.04</v>
      </c>
      <c r="AX303" s="13">
        <v>21.8</v>
      </c>
      <c r="AY303" s="13">
        <v>1</v>
      </c>
      <c r="AZ303" s="30">
        <f t="shared" si="201"/>
        <v>0.78787878787878785</v>
      </c>
      <c r="BA303" s="30">
        <f t="shared" si="202"/>
        <v>0.89371428571428579</v>
      </c>
      <c r="BB303" s="30">
        <f t="shared" si="203"/>
        <v>12.392838095238098</v>
      </c>
      <c r="BC303" s="31">
        <f t="shared" si="204"/>
        <v>6884.9100529100542</v>
      </c>
      <c r="BD303" s="108">
        <f t="shared" si="184"/>
        <v>6.8849100529100546</v>
      </c>
      <c r="BP303" s="10"/>
    </row>
    <row r="304" spans="1:68" s="13" customFormat="1" ht="15.75">
      <c r="A304" s="112" t="s">
        <v>213</v>
      </c>
      <c r="B304" s="13" t="s">
        <v>331</v>
      </c>
      <c r="C304" s="13" t="s">
        <v>331</v>
      </c>
      <c r="D304" s="13" t="s">
        <v>396</v>
      </c>
      <c r="E304" s="13" t="s">
        <v>400</v>
      </c>
      <c r="F304" s="13">
        <v>38.386125999999997</v>
      </c>
      <c r="G304" s="13">
        <v>7.0507679999999997</v>
      </c>
      <c r="H304" s="13">
        <v>1695.5239999999999</v>
      </c>
      <c r="L304" s="10">
        <v>2015</v>
      </c>
      <c r="M304" s="13">
        <v>1</v>
      </c>
      <c r="AH304" s="10" t="s">
        <v>2</v>
      </c>
      <c r="AI304" s="13">
        <v>2</v>
      </c>
      <c r="AJ304" s="13" t="s">
        <v>316</v>
      </c>
      <c r="AK304" s="113" t="s">
        <v>333</v>
      </c>
      <c r="AL304" s="113">
        <v>145</v>
      </c>
      <c r="AR304" s="13">
        <v>69</v>
      </c>
      <c r="AS304" s="13">
        <v>69</v>
      </c>
      <c r="AT304" s="13">
        <v>14.12</v>
      </c>
      <c r="AU304" s="13">
        <v>14.6</v>
      </c>
      <c r="AV304" s="13">
        <v>1.36</v>
      </c>
      <c r="AW304" s="13">
        <v>1.08</v>
      </c>
      <c r="AX304" s="13">
        <v>24.3</v>
      </c>
      <c r="AY304" s="13">
        <v>0.72</v>
      </c>
      <c r="AZ304" s="30">
        <f t="shared" si="201"/>
        <v>0.79411764705882348</v>
      </c>
      <c r="BA304" s="30">
        <f t="shared" si="202"/>
        <v>0.86514285714285721</v>
      </c>
      <c r="BB304" s="30">
        <f t="shared" si="203"/>
        <v>9.7007959663865542</v>
      </c>
      <c r="BC304" s="31">
        <f t="shared" si="204"/>
        <v>5389.3310924369744</v>
      </c>
      <c r="BD304" s="108">
        <f t="shared" si="184"/>
        <v>5.3893310924369739</v>
      </c>
      <c r="BP304" s="10"/>
    </row>
    <row r="305" spans="1:68" s="13" customFormat="1" ht="15.75">
      <c r="A305" s="112" t="s">
        <v>213</v>
      </c>
      <c r="B305" s="13" t="s">
        <v>331</v>
      </c>
      <c r="C305" s="13" t="s">
        <v>331</v>
      </c>
      <c r="D305" s="13" t="s">
        <v>396</v>
      </c>
      <c r="E305" s="13" t="s">
        <v>400</v>
      </c>
      <c r="F305" s="13">
        <v>38.386125999999997</v>
      </c>
      <c r="G305" s="13">
        <v>7.0507679999999997</v>
      </c>
      <c r="H305" s="13">
        <v>1695.5239999999999</v>
      </c>
      <c r="L305" s="10">
        <v>2015</v>
      </c>
      <c r="M305" s="13">
        <v>1</v>
      </c>
      <c r="AH305" s="10" t="s">
        <v>3</v>
      </c>
      <c r="AI305" s="13">
        <v>3</v>
      </c>
      <c r="AJ305" s="13" t="s">
        <v>316</v>
      </c>
      <c r="AK305" s="113" t="s">
        <v>333</v>
      </c>
      <c r="AL305" s="113">
        <v>145</v>
      </c>
      <c r="AR305" s="13">
        <v>70</v>
      </c>
      <c r="AS305" s="13">
        <v>70</v>
      </c>
      <c r="AT305" s="13">
        <v>13.86</v>
      </c>
      <c r="AU305" s="13">
        <v>20.76</v>
      </c>
      <c r="AV305" s="13">
        <v>1.18</v>
      </c>
      <c r="AW305" s="13">
        <v>0.92</v>
      </c>
      <c r="AX305" s="13">
        <v>29.9</v>
      </c>
      <c r="AY305" s="13">
        <v>0.9</v>
      </c>
      <c r="AZ305" s="30">
        <f t="shared" si="201"/>
        <v>0.77966101694915257</v>
      </c>
      <c r="BA305" s="30">
        <f t="shared" si="202"/>
        <v>0.80114285714285705</v>
      </c>
      <c r="BB305" s="30">
        <f t="shared" si="203"/>
        <v>8.6572311864406775</v>
      </c>
      <c r="BC305" s="31">
        <f t="shared" si="204"/>
        <v>4809.5728813559317</v>
      </c>
      <c r="BD305" s="108">
        <f t="shared" si="184"/>
        <v>4.8095728813559315</v>
      </c>
      <c r="BP305" s="10"/>
    </row>
    <row r="306" spans="1:68" s="13" customFormat="1" ht="15.75">
      <c r="A306" s="112" t="s">
        <v>213</v>
      </c>
      <c r="B306" s="13" t="s">
        <v>331</v>
      </c>
      <c r="C306" s="13" t="s">
        <v>331</v>
      </c>
      <c r="D306" s="13" t="s">
        <v>396</v>
      </c>
      <c r="E306" s="13" t="s">
        <v>400</v>
      </c>
      <c r="F306" s="13">
        <v>38.386125999999997</v>
      </c>
      <c r="G306" s="13">
        <v>7.0507679999999997</v>
      </c>
      <c r="H306" s="13">
        <v>1695.5239999999999</v>
      </c>
      <c r="L306" s="10">
        <v>2015</v>
      </c>
      <c r="M306" s="13">
        <v>1</v>
      </c>
      <c r="AH306" s="10" t="s">
        <v>4</v>
      </c>
      <c r="AI306" s="13">
        <v>4</v>
      </c>
      <c r="AJ306" s="13" t="s">
        <v>316</v>
      </c>
      <c r="AK306" s="113" t="s">
        <v>333</v>
      </c>
      <c r="AL306" s="113">
        <v>145</v>
      </c>
      <c r="AR306" s="13">
        <v>76</v>
      </c>
      <c r="AS306" s="13">
        <v>76</v>
      </c>
      <c r="AT306" s="13">
        <v>10.92</v>
      </c>
      <c r="AU306" s="13">
        <v>17.600000000000001</v>
      </c>
      <c r="AV306" s="13">
        <v>0.92</v>
      </c>
      <c r="AW306" s="13">
        <v>0.74</v>
      </c>
      <c r="AX306" s="13">
        <v>21.4</v>
      </c>
      <c r="AY306" s="13">
        <v>0.84</v>
      </c>
      <c r="AZ306" s="30">
        <f t="shared" si="201"/>
        <v>0.80434782608695643</v>
      </c>
      <c r="BA306" s="30">
        <f t="shared" si="202"/>
        <v>0.89828571428571424</v>
      </c>
      <c r="BB306" s="30">
        <f t="shared" si="203"/>
        <v>7.8900730434782593</v>
      </c>
      <c r="BC306" s="31">
        <f t="shared" si="204"/>
        <v>4383.3739130434778</v>
      </c>
      <c r="BD306" s="108">
        <f t="shared" si="184"/>
        <v>4.3833739130434779</v>
      </c>
      <c r="BP306" s="10"/>
    </row>
    <row r="307" spans="1:68" s="13" customFormat="1" ht="15.75">
      <c r="A307" s="112" t="s">
        <v>213</v>
      </c>
      <c r="B307" s="13" t="s">
        <v>331</v>
      </c>
      <c r="C307" s="13" t="s">
        <v>331</v>
      </c>
      <c r="D307" s="13" t="s">
        <v>396</v>
      </c>
      <c r="E307" s="13" t="s">
        <v>400</v>
      </c>
      <c r="F307" s="13">
        <v>38.386125999999997</v>
      </c>
      <c r="G307" s="13">
        <v>7.0507679999999997</v>
      </c>
      <c r="H307" s="13">
        <v>1695.5239999999999</v>
      </c>
      <c r="L307" s="10">
        <v>2015</v>
      </c>
      <c r="M307" s="13">
        <v>1</v>
      </c>
      <c r="AH307" s="10" t="s">
        <v>5</v>
      </c>
      <c r="AI307" s="13">
        <v>5</v>
      </c>
      <c r="AJ307" s="13" t="s">
        <v>316</v>
      </c>
      <c r="AK307" s="113" t="s">
        <v>333</v>
      </c>
      <c r="AL307" s="113">
        <v>145</v>
      </c>
      <c r="AR307" s="13">
        <v>79</v>
      </c>
      <c r="AS307" s="13">
        <v>79</v>
      </c>
      <c r="AT307" s="13">
        <v>17.8</v>
      </c>
      <c r="AU307" s="13">
        <v>19.399999999999999</v>
      </c>
      <c r="AV307" s="13">
        <v>1.26</v>
      </c>
      <c r="AW307" s="13">
        <v>1</v>
      </c>
      <c r="AX307" s="13">
        <v>23.4</v>
      </c>
      <c r="AY307" s="13">
        <v>0.7</v>
      </c>
      <c r="AZ307" s="30">
        <f t="shared" si="201"/>
        <v>0.79365079365079361</v>
      </c>
      <c r="BA307" s="30">
        <f t="shared" si="202"/>
        <v>0.87542857142857133</v>
      </c>
      <c r="BB307" s="30">
        <f t="shared" si="203"/>
        <v>12.367165532879817</v>
      </c>
      <c r="BC307" s="31">
        <f t="shared" si="204"/>
        <v>6870.6475182665645</v>
      </c>
      <c r="BD307" s="108">
        <f t="shared" si="184"/>
        <v>6.8706475182665647</v>
      </c>
      <c r="BP307" s="10"/>
    </row>
    <row r="308" spans="1:68" s="13" customFormat="1" ht="15.75">
      <c r="A308" s="112" t="s">
        <v>213</v>
      </c>
      <c r="B308" s="13" t="s">
        <v>331</v>
      </c>
      <c r="C308" s="13" t="s">
        <v>331</v>
      </c>
      <c r="D308" s="13" t="s">
        <v>396</v>
      </c>
      <c r="E308" s="13" t="s">
        <v>400</v>
      </c>
      <c r="F308" s="13">
        <v>38.386125999999997</v>
      </c>
      <c r="G308" s="13">
        <v>7.0507679999999997</v>
      </c>
      <c r="H308" s="13">
        <v>1695.5239999999999</v>
      </c>
      <c r="L308" s="10">
        <v>2015</v>
      </c>
      <c r="M308" s="13">
        <v>1</v>
      </c>
      <c r="AH308" s="10" t="s">
        <v>6</v>
      </c>
      <c r="AI308" s="13">
        <v>6</v>
      </c>
      <c r="AJ308" s="13" t="s">
        <v>316</v>
      </c>
      <c r="AK308" s="113" t="s">
        <v>333</v>
      </c>
      <c r="AL308" s="113">
        <v>145</v>
      </c>
      <c r="AR308" s="13">
        <v>79</v>
      </c>
      <c r="AS308" s="13">
        <v>79</v>
      </c>
      <c r="AT308" s="13">
        <v>17.12</v>
      </c>
      <c r="AU308" s="13">
        <v>20.6</v>
      </c>
      <c r="AV308" s="13">
        <v>1.4</v>
      </c>
      <c r="AW308" s="13">
        <v>1.1399999999999999</v>
      </c>
      <c r="AX308" s="13">
        <v>25</v>
      </c>
      <c r="AY308" s="13">
        <v>1.48</v>
      </c>
      <c r="AZ308" s="30">
        <f t="shared" si="201"/>
        <v>0.81428571428571428</v>
      </c>
      <c r="BA308" s="30">
        <f t="shared" si="202"/>
        <v>0.8571428571428571</v>
      </c>
      <c r="BB308" s="30">
        <f t="shared" si="203"/>
        <v>11.949061224489796</v>
      </c>
      <c r="BC308" s="31">
        <f t="shared" si="204"/>
        <v>6638.3673469387759</v>
      </c>
      <c r="BD308" s="108">
        <f t="shared" si="184"/>
        <v>6.6383673469387761</v>
      </c>
      <c r="BP308" s="10"/>
    </row>
    <row r="309" spans="1:68" s="13" customFormat="1" ht="15.75">
      <c r="A309" s="112" t="s">
        <v>213</v>
      </c>
      <c r="B309" s="13" t="s">
        <v>331</v>
      </c>
      <c r="C309" s="13" t="s">
        <v>331</v>
      </c>
      <c r="D309" s="13" t="s">
        <v>396</v>
      </c>
      <c r="E309" s="13" t="s">
        <v>399</v>
      </c>
      <c r="I309" s="13">
        <v>5</v>
      </c>
      <c r="L309" s="10">
        <v>2015</v>
      </c>
      <c r="M309" s="13">
        <v>1</v>
      </c>
      <c r="AH309" s="10" t="s">
        <v>1</v>
      </c>
      <c r="AI309" s="13">
        <v>1</v>
      </c>
      <c r="AJ309" s="13" t="s">
        <v>316</v>
      </c>
      <c r="AK309" s="113" t="s">
        <v>333</v>
      </c>
      <c r="AL309" s="113">
        <v>145</v>
      </c>
      <c r="AR309" s="13">
        <v>64</v>
      </c>
      <c r="AS309" s="13">
        <v>64</v>
      </c>
      <c r="AT309" s="13">
        <v>12.2</v>
      </c>
      <c r="AU309" s="13">
        <v>10.82</v>
      </c>
      <c r="AV309" s="13">
        <v>0.84</v>
      </c>
      <c r="AW309" s="13">
        <v>0.66</v>
      </c>
      <c r="AX309" s="13">
        <v>21.7</v>
      </c>
      <c r="AY309" s="114">
        <v>1.0333333333333334</v>
      </c>
      <c r="AZ309" s="30">
        <f t="shared" si="201"/>
        <v>0.78571428571428581</v>
      </c>
      <c r="BA309" s="30">
        <f t="shared" si="202"/>
        <v>0.8948571428571428</v>
      </c>
      <c r="BB309" s="30">
        <f t="shared" si="203"/>
        <v>8.577844897959185</v>
      </c>
      <c r="BC309" s="31">
        <f t="shared" si="204"/>
        <v>4765.4693877551026</v>
      </c>
      <c r="BD309" s="108">
        <f t="shared" si="184"/>
        <v>4.7654693877551022</v>
      </c>
      <c r="BP309" s="10"/>
    </row>
    <row r="310" spans="1:68" s="13" customFormat="1" ht="15.75">
      <c r="A310" s="112" t="s">
        <v>213</v>
      </c>
      <c r="B310" s="13" t="s">
        <v>331</v>
      </c>
      <c r="C310" s="13" t="s">
        <v>331</v>
      </c>
      <c r="D310" s="13" t="s">
        <v>396</v>
      </c>
      <c r="E310" s="13" t="s">
        <v>399</v>
      </c>
      <c r="L310" s="10">
        <v>2015</v>
      </c>
      <c r="M310" s="13">
        <v>1</v>
      </c>
      <c r="AH310" s="10" t="s">
        <v>2</v>
      </c>
      <c r="AI310" s="13">
        <v>2</v>
      </c>
      <c r="AJ310" s="13" t="s">
        <v>316</v>
      </c>
      <c r="AK310" s="113" t="s">
        <v>333</v>
      </c>
      <c r="AL310" s="113">
        <v>145</v>
      </c>
      <c r="AR310" s="13">
        <v>69</v>
      </c>
      <c r="AS310" s="13">
        <v>69</v>
      </c>
      <c r="AT310" s="13">
        <v>11.5</v>
      </c>
      <c r="AU310" s="13">
        <v>10.6</v>
      </c>
      <c r="AV310" s="13">
        <v>1.1599999999999999</v>
      </c>
      <c r="AW310" s="13">
        <v>0.94</v>
      </c>
      <c r="AX310" s="13">
        <v>21.1</v>
      </c>
      <c r="AY310" s="114">
        <v>0.90000000000000013</v>
      </c>
      <c r="AZ310" s="30">
        <f t="shared" si="201"/>
        <v>0.81034482758620696</v>
      </c>
      <c r="BA310" s="30">
        <f t="shared" si="202"/>
        <v>0.9017142857142858</v>
      </c>
      <c r="BB310" s="30">
        <f t="shared" si="203"/>
        <v>8.4030443349753696</v>
      </c>
      <c r="BC310" s="31">
        <f t="shared" si="204"/>
        <v>4668.3579638752053</v>
      </c>
      <c r="BD310" s="108">
        <f t="shared" si="184"/>
        <v>4.6683579638752057</v>
      </c>
      <c r="BP310" s="10"/>
    </row>
    <row r="311" spans="1:68" s="13" customFormat="1" ht="15.75">
      <c r="A311" s="112" t="s">
        <v>213</v>
      </c>
      <c r="B311" s="13" t="s">
        <v>331</v>
      </c>
      <c r="C311" s="13" t="s">
        <v>331</v>
      </c>
      <c r="D311" s="13" t="s">
        <v>396</v>
      </c>
      <c r="E311" s="13" t="s">
        <v>399</v>
      </c>
      <c r="L311" s="10">
        <v>2015</v>
      </c>
      <c r="M311" s="13">
        <v>1</v>
      </c>
      <c r="AH311" s="10" t="s">
        <v>3</v>
      </c>
      <c r="AI311" s="13">
        <v>3</v>
      </c>
      <c r="AJ311" s="13" t="s">
        <v>316</v>
      </c>
      <c r="AK311" s="113" t="s">
        <v>333</v>
      </c>
      <c r="AL311" s="113">
        <v>145</v>
      </c>
      <c r="AR311" s="13">
        <v>74</v>
      </c>
      <c r="AS311" s="13">
        <v>74</v>
      </c>
      <c r="AT311" s="13">
        <v>13.68</v>
      </c>
      <c r="AU311" s="13">
        <v>11.8</v>
      </c>
      <c r="AV311" s="13">
        <v>1.28</v>
      </c>
      <c r="AW311" s="13">
        <v>1.04</v>
      </c>
      <c r="AX311" s="13">
        <v>20.7</v>
      </c>
      <c r="AY311" s="114">
        <v>1.1333333333333335</v>
      </c>
      <c r="AZ311" s="30">
        <f t="shared" si="201"/>
        <v>0.8125</v>
      </c>
      <c r="BA311" s="30">
        <f t="shared" si="202"/>
        <v>0.90628571428571425</v>
      </c>
      <c r="BB311" s="30">
        <f t="shared" si="203"/>
        <v>10.073365714285714</v>
      </c>
      <c r="BC311" s="31">
        <f t="shared" si="204"/>
        <v>5596.3142857142848</v>
      </c>
      <c r="BD311" s="108">
        <f t="shared" si="184"/>
        <v>5.5963142857142847</v>
      </c>
      <c r="BP311" s="10"/>
    </row>
    <row r="312" spans="1:68" s="13" customFormat="1" ht="15.75">
      <c r="A312" s="112" t="s">
        <v>213</v>
      </c>
      <c r="B312" s="13" t="s">
        <v>331</v>
      </c>
      <c r="C312" s="13" t="s">
        <v>331</v>
      </c>
      <c r="D312" s="13" t="s">
        <v>396</v>
      </c>
      <c r="E312" s="13" t="s">
        <v>399</v>
      </c>
      <c r="L312" s="10">
        <v>2015</v>
      </c>
      <c r="M312" s="13">
        <v>1</v>
      </c>
      <c r="AH312" s="10" t="s">
        <v>4</v>
      </c>
      <c r="AI312" s="13">
        <v>4</v>
      </c>
      <c r="AJ312" s="13" t="s">
        <v>316</v>
      </c>
      <c r="AK312" s="113" t="s">
        <v>333</v>
      </c>
      <c r="AL312" s="113">
        <v>145</v>
      </c>
      <c r="AR312" s="13">
        <v>61</v>
      </c>
      <c r="AS312" s="13">
        <v>61</v>
      </c>
      <c r="AT312" s="13">
        <v>14.6</v>
      </c>
      <c r="AU312" s="13">
        <v>12.7</v>
      </c>
      <c r="AV312" s="13">
        <v>1.24</v>
      </c>
      <c r="AW312" s="13">
        <v>1</v>
      </c>
      <c r="AX312" s="13">
        <v>18.600000000000001</v>
      </c>
      <c r="AY312" s="114">
        <v>0.8666666666666667</v>
      </c>
      <c r="AZ312" s="30">
        <f t="shared" si="201"/>
        <v>0.80645161290322587</v>
      </c>
      <c r="BA312" s="30">
        <f t="shared" si="202"/>
        <v>0.93028571428571438</v>
      </c>
      <c r="BB312" s="30">
        <f t="shared" si="203"/>
        <v>10.953364055299541</v>
      </c>
      <c r="BC312" s="31">
        <f t="shared" si="204"/>
        <v>6085.2022529441901</v>
      </c>
      <c r="BD312" s="108">
        <f t="shared" si="184"/>
        <v>6.0852022529441898</v>
      </c>
      <c r="BP312" s="10"/>
    </row>
    <row r="313" spans="1:68" s="13" customFormat="1" ht="15.75">
      <c r="A313" s="112" t="s">
        <v>213</v>
      </c>
      <c r="B313" s="13" t="s">
        <v>331</v>
      </c>
      <c r="C313" s="13" t="s">
        <v>331</v>
      </c>
      <c r="D313" s="13" t="s">
        <v>396</v>
      </c>
      <c r="E313" s="13" t="s">
        <v>399</v>
      </c>
      <c r="L313" s="10">
        <v>2015</v>
      </c>
      <c r="M313" s="13">
        <v>1</v>
      </c>
      <c r="AH313" s="10" t="s">
        <v>5</v>
      </c>
      <c r="AI313" s="13">
        <v>5</v>
      </c>
      <c r="AJ313" s="13" t="s">
        <v>316</v>
      </c>
      <c r="AK313" s="113" t="s">
        <v>333</v>
      </c>
      <c r="AL313" s="113">
        <v>145</v>
      </c>
      <c r="AR313" s="13">
        <v>63</v>
      </c>
      <c r="AS313" s="13">
        <v>65</v>
      </c>
      <c r="AT313" s="13">
        <v>12.97</v>
      </c>
      <c r="AU313" s="13">
        <v>11.1</v>
      </c>
      <c r="AV313" s="13">
        <v>1.22</v>
      </c>
      <c r="AW313" s="13">
        <v>0.96</v>
      </c>
      <c r="AX313" s="13">
        <v>20.2</v>
      </c>
      <c r="AY313" s="114">
        <v>0.8</v>
      </c>
      <c r="AZ313" s="30">
        <f t="shared" si="201"/>
        <v>0.78688524590163933</v>
      </c>
      <c r="BA313" s="30">
        <f t="shared" si="202"/>
        <v>0.91199999999999992</v>
      </c>
      <c r="BB313" s="30">
        <f t="shared" si="203"/>
        <v>9.3077822950819673</v>
      </c>
      <c r="BC313" s="31">
        <f t="shared" si="204"/>
        <v>5170.9901639344262</v>
      </c>
      <c r="BD313" s="108">
        <f t="shared" si="184"/>
        <v>5.1709901639344258</v>
      </c>
      <c r="BP313" s="10"/>
    </row>
    <row r="314" spans="1:68" s="13" customFormat="1" ht="15.75">
      <c r="A314" s="112" t="s">
        <v>213</v>
      </c>
      <c r="B314" s="13" t="s">
        <v>331</v>
      </c>
      <c r="C314" s="13" t="s">
        <v>331</v>
      </c>
      <c r="D314" s="13" t="s">
        <v>396</v>
      </c>
      <c r="E314" s="13" t="s">
        <v>399</v>
      </c>
      <c r="L314" s="10">
        <v>2015</v>
      </c>
      <c r="M314" s="13">
        <v>1</v>
      </c>
      <c r="AH314" s="10" t="s">
        <v>6</v>
      </c>
      <c r="AI314" s="13">
        <v>6</v>
      </c>
      <c r="AJ314" s="13" t="s">
        <v>316</v>
      </c>
      <c r="AK314" s="113" t="s">
        <v>333</v>
      </c>
      <c r="AL314" s="113">
        <v>145</v>
      </c>
      <c r="AR314" s="13">
        <v>79</v>
      </c>
      <c r="AS314" s="13">
        <v>79</v>
      </c>
      <c r="AT314" s="13">
        <v>12.8</v>
      </c>
      <c r="AU314" s="13">
        <v>11.16</v>
      </c>
      <c r="AV314" s="13">
        <v>1.1399999999999999</v>
      </c>
      <c r="AW314" s="13">
        <v>0.9</v>
      </c>
      <c r="AX314" s="13">
        <v>18.899999999999999</v>
      </c>
      <c r="AY314" s="114">
        <v>0.90000000000000013</v>
      </c>
      <c r="AZ314" s="30">
        <f t="shared" si="201"/>
        <v>0.78947368421052644</v>
      </c>
      <c r="BA314" s="30">
        <f t="shared" si="202"/>
        <v>0.92685714285714282</v>
      </c>
      <c r="BB314" s="30">
        <f t="shared" si="203"/>
        <v>9.3661353383458668</v>
      </c>
      <c r="BC314" s="31">
        <f t="shared" si="204"/>
        <v>5203.4085213032595</v>
      </c>
      <c r="BD314" s="108">
        <f t="shared" si="184"/>
        <v>5.2034085213032597</v>
      </c>
      <c r="BP314" s="10"/>
    </row>
    <row r="315" spans="1:68" s="13" customFormat="1" ht="15.75">
      <c r="A315" s="112" t="s">
        <v>213</v>
      </c>
      <c r="B315" s="13" t="s">
        <v>331</v>
      </c>
      <c r="C315" s="13" t="s">
        <v>331</v>
      </c>
      <c r="D315" s="13" t="s">
        <v>396</v>
      </c>
      <c r="E315" s="13" t="s">
        <v>398</v>
      </c>
      <c r="F315" s="13">
        <v>38.385471000000003</v>
      </c>
      <c r="G315" s="13">
        <v>7.0536989999999999</v>
      </c>
      <c r="H315" s="13">
        <v>1695.9480000000001</v>
      </c>
      <c r="I315" s="13">
        <v>6</v>
      </c>
      <c r="L315" s="10">
        <v>2015</v>
      </c>
      <c r="M315" s="13">
        <v>1</v>
      </c>
      <c r="AH315" s="10" t="s">
        <v>1</v>
      </c>
      <c r="AI315" s="13">
        <v>1</v>
      </c>
      <c r="AJ315" s="13" t="s">
        <v>316</v>
      </c>
      <c r="AK315" s="113" t="s">
        <v>333</v>
      </c>
      <c r="AL315" s="113">
        <v>145</v>
      </c>
      <c r="AR315" s="13">
        <v>76</v>
      </c>
      <c r="AS315" s="13">
        <v>76</v>
      </c>
      <c r="AT315" s="13">
        <v>16.52</v>
      </c>
      <c r="AU315" s="13">
        <v>15.1</v>
      </c>
      <c r="AV315" s="13">
        <v>1.26</v>
      </c>
      <c r="AW315" s="13">
        <v>1.04</v>
      </c>
      <c r="AX315" s="13">
        <v>22.6</v>
      </c>
      <c r="AY315" s="114">
        <v>0.83333333333333337</v>
      </c>
      <c r="AZ315" s="30">
        <f t="shared" si="201"/>
        <v>0.82539682539682546</v>
      </c>
      <c r="BA315" s="30">
        <f t="shared" si="202"/>
        <v>0.88457142857142868</v>
      </c>
      <c r="BB315" s="30">
        <f t="shared" si="203"/>
        <v>12.06162285714286</v>
      </c>
      <c r="BC315" s="31">
        <f t="shared" si="204"/>
        <v>6700.9015873015887</v>
      </c>
      <c r="BD315" s="108">
        <f t="shared" si="184"/>
        <v>6.7009015873015887</v>
      </c>
      <c r="BP315" s="10"/>
    </row>
    <row r="316" spans="1:68" s="13" customFormat="1" ht="15.75">
      <c r="A316" s="112" t="s">
        <v>213</v>
      </c>
      <c r="B316" s="13" t="s">
        <v>331</v>
      </c>
      <c r="C316" s="13" t="s">
        <v>331</v>
      </c>
      <c r="D316" s="13" t="s">
        <v>396</v>
      </c>
      <c r="E316" s="13" t="s">
        <v>398</v>
      </c>
      <c r="F316" s="13">
        <v>38.385471000000003</v>
      </c>
      <c r="G316" s="13">
        <v>7.0536989999999999</v>
      </c>
      <c r="H316" s="13">
        <v>1695.9480000000001</v>
      </c>
      <c r="L316" s="10">
        <v>2015</v>
      </c>
      <c r="M316" s="13">
        <v>1</v>
      </c>
      <c r="AH316" s="10" t="s">
        <v>2</v>
      </c>
      <c r="AI316" s="13">
        <v>2</v>
      </c>
      <c r="AJ316" s="13" t="s">
        <v>316</v>
      </c>
      <c r="AK316" s="113" t="s">
        <v>333</v>
      </c>
      <c r="AL316" s="113">
        <v>145</v>
      </c>
      <c r="AR316" s="13">
        <v>79</v>
      </c>
      <c r="AS316" s="13">
        <v>79</v>
      </c>
      <c r="AT316" s="13">
        <v>17.920000000000002</v>
      </c>
      <c r="AU316" s="13">
        <v>17.100000000000001</v>
      </c>
      <c r="AV316" s="13">
        <v>1.48</v>
      </c>
      <c r="AW316" s="13">
        <v>1.2</v>
      </c>
      <c r="AX316" s="13">
        <v>23.8</v>
      </c>
      <c r="AY316" s="114">
        <v>0.63333333333333341</v>
      </c>
      <c r="AZ316" s="30">
        <f t="shared" si="201"/>
        <v>0.81081081081081074</v>
      </c>
      <c r="BA316" s="30">
        <f t="shared" si="202"/>
        <v>0.87085714285714289</v>
      </c>
      <c r="BB316" s="30">
        <f t="shared" si="203"/>
        <v>12.65331891891892</v>
      </c>
      <c r="BC316" s="31">
        <f t="shared" si="204"/>
        <v>7029.6216216216226</v>
      </c>
      <c r="BD316" s="108">
        <f t="shared" si="184"/>
        <v>7.0296216216216223</v>
      </c>
      <c r="BP316" s="10"/>
    </row>
    <row r="317" spans="1:68" s="13" customFormat="1" ht="15.75">
      <c r="A317" s="112" t="s">
        <v>213</v>
      </c>
      <c r="B317" s="13" t="s">
        <v>331</v>
      </c>
      <c r="C317" s="13" t="s">
        <v>331</v>
      </c>
      <c r="D317" s="13" t="s">
        <v>396</v>
      </c>
      <c r="E317" s="13" t="s">
        <v>398</v>
      </c>
      <c r="F317" s="13">
        <v>38.385471000000003</v>
      </c>
      <c r="G317" s="13">
        <v>7.0536989999999999</v>
      </c>
      <c r="H317" s="13">
        <v>1695.9480000000001</v>
      </c>
      <c r="L317" s="10">
        <v>2015</v>
      </c>
      <c r="M317" s="13">
        <v>1</v>
      </c>
      <c r="AH317" s="10" t="s">
        <v>3</v>
      </c>
      <c r="AI317" s="13">
        <v>3</v>
      </c>
      <c r="AJ317" s="13" t="s">
        <v>316</v>
      </c>
      <c r="AK317" s="113" t="s">
        <v>333</v>
      </c>
      <c r="AL317" s="113">
        <v>145</v>
      </c>
      <c r="AR317" s="13">
        <v>78</v>
      </c>
      <c r="AS317" s="13">
        <v>77</v>
      </c>
      <c r="AT317" s="13">
        <v>21.14</v>
      </c>
      <c r="AU317" s="13">
        <v>19.3</v>
      </c>
      <c r="AV317" s="13">
        <v>1.46</v>
      </c>
      <c r="AW317" s="13">
        <v>1.1200000000000001</v>
      </c>
      <c r="AX317" s="13">
        <v>20.5</v>
      </c>
      <c r="AY317" s="114">
        <v>0.53333333333333333</v>
      </c>
      <c r="AZ317" s="30">
        <f t="shared" si="201"/>
        <v>0.76712328767123295</v>
      </c>
      <c r="BA317" s="30">
        <f t="shared" si="202"/>
        <v>0.90857142857142859</v>
      </c>
      <c r="BB317" s="30">
        <f t="shared" si="203"/>
        <v>14.734290410958906</v>
      </c>
      <c r="BC317" s="31">
        <f t="shared" si="204"/>
        <v>8185.7168949771694</v>
      </c>
      <c r="BD317" s="108">
        <f t="shared" si="184"/>
        <v>8.185716894977169</v>
      </c>
      <c r="BP317" s="10"/>
    </row>
    <row r="318" spans="1:68" s="13" customFormat="1" ht="15.75">
      <c r="A318" s="112" t="s">
        <v>213</v>
      </c>
      <c r="B318" s="13" t="s">
        <v>331</v>
      </c>
      <c r="C318" s="13" t="s">
        <v>331</v>
      </c>
      <c r="D318" s="13" t="s">
        <v>396</v>
      </c>
      <c r="E318" s="13" t="s">
        <v>398</v>
      </c>
      <c r="F318" s="13">
        <v>38.385471000000003</v>
      </c>
      <c r="G318" s="13">
        <v>7.0536989999999999</v>
      </c>
      <c r="H318" s="13">
        <v>1695.9480000000001</v>
      </c>
      <c r="L318" s="10">
        <v>2015</v>
      </c>
      <c r="M318" s="13">
        <v>1</v>
      </c>
      <c r="AH318" s="10" t="s">
        <v>4</v>
      </c>
      <c r="AI318" s="13">
        <v>4</v>
      </c>
      <c r="AJ318" s="13" t="s">
        <v>316</v>
      </c>
      <c r="AK318" s="113" t="s">
        <v>333</v>
      </c>
      <c r="AL318" s="113">
        <v>145</v>
      </c>
      <c r="AR318" s="13">
        <v>72</v>
      </c>
      <c r="AS318" s="13">
        <v>72</v>
      </c>
      <c r="AT318" s="13">
        <v>18.3</v>
      </c>
      <c r="AU318" s="13">
        <v>16.5</v>
      </c>
      <c r="AV318" s="13">
        <v>1.7</v>
      </c>
      <c r="AW318" s="13">
        <v>1.36</v>
      </c>
      <c r="AX318" s="13">
        <v>20.8</v>
      </c>
      <c r="AY318" s="114">
        <v>0.7</v>
      </c>
      <c r="AZ318" s="30">
        <f t="shared" si="201"/>
        <v>0.8</v>
      </c>
      <c r="BA318" s="30">
        <f t="shared" si="202"/>
        <v>0.90514285714285714</v>
      </c>
      <c r="BB318" s="30">
        <f t="shared" si="203"/>
        <v>13.251291428571429</v>
      </c>
      <c r="BC318" s="31">
        <f t="shared" si="204"/>
        <v>7361.8285714285721</v>
      </c>
      <c r="BD318" s="108">
        <f t="shared" si="184"/>
        <v>7.3618285714285721</v>
      </c>
      <c r="BP318" s="10"/>
    </row>
    <row r="319" spans="1:68" s="13" customFormat="1" ht="15.75">
      <c r="A319" s="112" t="s">
        <v>213</v>
      </c>
      <c r="B319" s="13" t="s">
        <v>331</v>
      </c>
      <c r="C319" s="13" t="s">
        <v>331</v>
      </c>
      <c r="D319" s="13" t="s">
        <v>396</v>
      </c>
      <c r="E319" s="13" t="s">
        <v>398</v>
      </c>
      <c r="F319" s="13">
        <v>38.385471000000003</v>
      </c>
      <c r="G319" s="13">
        <v>7.0536989999999999</v>
      </c>
      <c r="H319" s="13">
        <v>1695.9480000000001</v>
      </c>
      <c r="L319" s="10">
        <v>2015</v>
      </c>
      <c r="M319" s="13">
        <v>1</v>
      </c>
      <c r="AH319" s="10" t="s">
        <v>5</v>
      </c>
      <c r="AI319" s="13">
        <v>5</v>
      </c>
      <c r="AJ319" s="13" t="s">
        <v>316</v>
      </c>
      <c r="AK319" s="113" t="s">
        <v>333</v>
      </c>
      <c r="AL319" s="113">
        <v>145</v>
      </c>
      <c r="AR319" s="13">
        <v>74</v>
      </c>
      <c r="AS319" s="13">
        <v>73</v>
      </c>
      <c r="AT319" s="13">
        <v>19.260000000000002</v>
      </c>
      <c r="AU319" s="13">
        <v>17.399999999999999</v>
      </c>
      <c r="AV319" s="13">
        <v>1.7</v>
      </c>
      <c r="AW319" s="13">
        <v>1.36</v>
      </c>
      <c r="AX319" s="13">
        <v>21.5</v>
      </c>
      <c r="AY319" s="114">
        <v>0.63333333333333341</v>
      </c>
      <c r="AZ319" s="30">
        <f t="shared" si="201"/>
        <v>0.8</v>
      </c>
      <c r="BA319" s="30">
        <f t="shared" si="202"/>
        <v>0.89714285714285713</v>
      </c>
      <c r="BB319" s="30">
        <f t="shared" si="203"/>
        <v>13.823177142857146</v>
      </c>
      <c r="BC319" s="31">
        <f t="shared" si="204"/>
        <v>7679.5428571428592</v>
      </c>
      <c r="BD319" s="108">
        <f t="shared" si="184"/>
        <v>7.6795428571428594</v>
      </c>
      <c r="BP319" s="10"/>
    </row>
    <row r="320" spans="1:68" s="13" customFormat="1" ht="15.75">
      <c r="A320" s="112" t="s">
        <v>213</v>
      </c>
      <c r="B320" s="13" t="s">
        <v>331</v>
      </c>
      <c r="C320" s="13" t="s">
        <v>331</v>
      </c>
      <c r="D320" s="13" t="s">
        <v>396</v>
      </c>
      <c r="E320" s="13" t="s">
        <v>398</v>
      </c>
      <c r="F320" s="13">
        <v>38.385471000000003</v>
      </c>
      <c r="G320" s="13">
        <v>7.0536989999999999</v>
      </c>
      <c r="H320" s="13">
        <v>1695.9480000000001</v>
      </c>
      <c r="L320" s="10">
        <v>2015</v>
      </c>
      <c r="M320" s="13">
        <v>1</v>
      </c>
      <c r="AH320" s="10" t="s">
        <v>6</v>
      </c>
      <c r="AI320" s="13">
        <v>6</v>
      </c>
      <c r="AJ320" s="13" t="s">
        <v>316</v>
      </c>
      <c r="AK320" s="113" t="s">
        <v>333</v>
      </c>
      <c r="AL320" s="113">
        <v>145</v>
      </c>
      <c r="AR320" s="13">
        <v>81</v>
      </c>
      <c r="AS320" s="13">
        <v>81</v>
      </c>
      <c r="AT320" s="13">
        <v>17.16</v>
      </c>
      <c r="AU320" s="13">
        <v>14.4</v>
      </c>
      <c r="AV320" s="13">
        <v>1.5</v>
      </c>
      <c r="AW320" s="13">
        <v>1.2</v>
      </c>
      <c r="AX320" s="13">
        <v>19.8</v>
      </c>
      <c r="AY320" s="114">
        <v>0.8666666666666667</v>
      </c>
      <c r="AZ320" s="30">
        <f t="shared" si="201"/>
        <v>0.79999999999999993</v>
      </c>
      <c r="BA320" s="30">
        <f t="shared" si="202"/>
        <v>0.91657142857142859</v>
      </c>
      <c r="BB320" s="30">
        <f t="shared" si="203"/>
        <v>12.582692571428572</v>
      </c>
      <c r="BC320" s="31">
        <f t="shared" si="204"/>
        <v>6990.3847619047629</v>
      </c>
      <c r="BD320" s="108">
        <f t="shared" si="184"/>
        <v>6.990384761904763</v>
      </c>
      <c r="BP320" s="10"/>
    </row>
    <row r="321" spans="1:68" s="13" customFormat="1" ht="15.75">
      <c r="A321" s="112" t="s">
        <v>213</v>
      </c>
      <c r="B321" s="13" t="s">
        <v>331</v>
      </c>
      <c r="C321" s="13" t="s">
        <v>331</v>
      </c>
      <c r="D321" s="13" t="s">
        <v>396</v>
      </c>
      <c r="E321" s="13" t="s">
        <v>397</v>
      </c>
      <c r="F321" s="13">
        <v>38.389471999999998</v>
      </c>
      <c r="G321" s="13">
        <v>7.0599100000000004</v>
      </c>
      <c r="H321" s="13">
        <v>1693.2619999999999</v>
      </c>
      <c r="I321" s="13">
        <v>7</v>
      </c>
      <c r="L321" s="10">
        <v>2015</v>
      </c>
      <c r="M321" s="13">
        <v>1</v>
      </c>
      <c r="AH321" s="10" t="s">
        <v>1</v>
      </c>
      <c r="AI321" s="13">
        <v>1</v>
      </c>
      <c r="AJ321" s="13" t="s">
        <v>316</v>
      </c>
      <c r="AK321" s="113" t="s">
        <v>333</v>
      </c>
      <c r="AL321" s="113">
        <v>145</v>
      </c>
      <c r="AR321" s="13">
        <v>70</v>
      </c>
      <c r="AS321" s="13">
        <v>60</v>
      </c>
      <c r="AT321" s="13">
        <v>3.4</v>
      </c>
      <c r="AU321" s="13">
        <v>7.64</v>
      </c>
      <c r="AV321" s="13">
        <v>0.54</v>
      </c>
      <c r="AW321" s="13">
        <v>0.46</v>
      </c>
      <c r="AX321" s="13">
        <v>17.899999999999999</v>
      </c>
      <c r="AY321" s="114">
        <v>0.56666666666666676</v>
      </c>
      <c r="AZ321" s="30">
        <f t="shared" si="201"/>
        <v>0.85185185185185186</v>
      </c>
      <c r="BA321" s="30">
        <f t="shared" si="202"/>
        <v>0.93828571428571417</v>
      </c>
      <c r="BB321" s="30">
        <f t="shared" si="203"/>
        <v>2.7175534391534386</v>
      </c>
      <c r="BC321" s="31">
        <f t="shared" si="204"/>
        <v>1509.7519106407992</v>
      </c>
      <c r="BD321" s="108">
        <f t="shared" si="184"/>
        <v>1.5097519106407993</v>
      </c>
      <c r="BP321" s="10"/>
    </row>
    <row r="322" spans="1:68" s="13" customFormat="1" ht="15.75">
      <c r="A322" s="112" t="s">
        <v>213</v>
      </c>
      <c r="B322" s="13" t="s">
        <v>331</v>
      </c>
      <c r="C322" s="13" t="s">
        <v>331</v>
      </c>
      <c r="D322" s="13" t="s">
        <v>396</v>
      </c>
      <c r="E322" s="13" t="s">
        <v>397</v>
      </c>
      <c r="F322" s="13">
        <v>38.389471999999998</v>
      </c>
      <c r="G322" s="13">
        <v>7.0599100000000004</v>
      </c>
      <c r="H322" s="13">
        <v>1693.2619999999999</v>
      </c>
      <c r="L322" s="10">
        <v>2015</v>
      </c>
      <c r="M322" s="13">
        <v>1</v>
      </c>
      <c r="AH322" s="10" t="s">
        <v>2</v>
      </c>
      <c r="AI322" s="13">
        <v>2</v>
      </c>
      <c r="AJ322" s="13" t="s">
        <v>316</v>
      </c>
      <c r="AK322" s="113" t="s">
        <v>333</v>
      </c>
      <c r="AL322" s="113">
        <v>145</v>
      </c>
      <c r="AR322" s="13">
        <v>67</v>
      </c>
      <c r="AS322" s="13">
        <v>57</v>
      </c>
      <c r="AT322" s="13">
        <v>3.36</v>
      </c>
      <c r="AU322" s="13">
        <v>8.82</v>
      </c>
      <c r="AV322" s="13">
        <v>0.57999999999999996</v>
      </c>
      <c r="AW322" s="13">
        <v>0.48</v>
      </c>
      <c r="AX322" s="13">
        <v>23.2</v>
      </c>
      <c r="AY322" s="114">
        <v>0.5</v>
      </c>
      <c r="AZ322" s="30">
        <f t="shared" si="201"/>
        <v>0.82758620689655171</v>
      </c>
      <c r="BA322" s="30">
        <f t="shared" si="202"/>
        <v>0.87771428571428567</v>
      </c>
      <c r="BB322" s="30">
        <f t="shared" si="203"/>
        <v>2.4406510344827583</v>
      </c>
      <c r="BC322" s="31">
        <f t="shared" si="204"/>
        <v>1355.9172413793103</v>
      </c>
      <c r="BD322" s="108">
        <f t="shared" si="184"/>
        <v>1.3559172413793104</v>
      </c>
      <c r="BP322" s="10"/>
    </row>
    <row r="323" spans="1:68" s="13" customFormat="1" ht="15.75">
      <c r="A323" s="112" t="s">
        <v>213</v>
      </c>
      <c r="B323" s="13" t="s">
        <v>331</v>
      </c>
      <c r="C323" s="13" t="s">
        <v>331</v>
      </c>
      <c r="D323" s="13" t="s">
        <v>396</v>
      </c>
      <c r="E323" s="13" t="s">
        <v>397</v>
      </c>
      <c r="F323" s="13">
        <v>38.389471999999998</v>
      </c>
      <c r="G323" s="13">
        <v>7.0599100000000004</v>
      </c>
      <c r="H323" s="13">
        <v>1693.2619999999999</v>
      </c>
      <c r="L323" s="10">
        <v>2015</v>
      </c>
      <c r="M323" s="13">
        <v>1</v>
      </c>
      <c r="AH323" s="10" t="s">
        <v>3</v>
      </c>
      <c r="AI323" s="13">
        <v>3</v>
      </c>
      <c r="AJ323" s="13" t="s">
        <v>316</v>
      </c>
      <c r="AK323" s="113" t="s">
        <v>333</v>
      </c>
      <c r="AL323" s="113">
        <v>145</v>
      </c>
      <c r="AR323" s="13">
        <v>80</v>
      </c>
      <c r="AS323" s="13">
        <v>78</v>
      </c>
      <c r="AT323" s="13">
        <v>8.8800000000000008</v>
      </c>
      <c r="AU323" s="13">
        <v>7.68</v>
      </c>
      <c r="AV323" s="13">
        <v>1.1000000000000001</v>
      </c>
      <c r="AW323" s="13">
        <v>0.82</v>
      </c>
      <c r="AX323" s="13">
        <v>24.9</v>
      </c>
      <c r="AY323" s="114">
        <v>0.66666666666666674</v>
      </c>
      <c r="AZ323" s="30">
        <f t="shared" si="201"/>
        <v>0.74545454545454537</v>
      </c>
      <c r="BA323" s="30">
        <f t="shared" si="202"/>
        <v>0.85828571428571421</v>
      </c>
      <c r="BB323" s="30">
        <f t="shared" si="203"/>
        <v>5.6815393246753247</v>
      </c>
      <c r="BC323" s="31">
        <f t="shared" si="204"/>
        <v>3156.4107359307363</v>
      </c>
      <c r="BD323" s="108">
        <f t="shared" si="184"/>
        <v>3.1564107359307365</v>
      </c>
      <c r="BP323" s="10"/>
    </row>
    <row r="324" spans="1:68" s="13" customFormat="1" ht="15.75">
      <c r="A324" s="112" t="s">
        <v>213</v>
      </c>
      <c r="B324" s="13" t="s">
        <v>331</v>
      </c>
      <c r="C324" s="13" t="s">
        <v>331</v>
      </c>
      <c r="D324" s="13" t="s">
        <v>396</v>
      </c>
      <c r="E324" s="13" t="s">
        <v>397</v>
      </c>
      <c r="F324" s="13">
        <v>38.389471999999998</v>
      </c>
      <c r="G324" s="13">
        <v>7.0599100000000004</v>
      </c>
      <c r="H324" s="13">
        <v>1693.2619999999999</v>
      </c>
      <c r="L324" s="10">
        <v>2015</v>
      </c>
      <c r="M324" s="13">
        <v>1</v>
      </c>
      <c r="AH324" s="10" t="s">
        <v>4</v>
      </c>
      <c r="AI324" s="13">
        <v>4</v>
      </c>
      <c r="AJ324" s="13" t="s">
        <v>316</v>
      </c>
      <c r="AK324" s="113" t="s">
        <v>333</v>
      </c>
      <c r="AL324" s="113">
        <v>145</v>
      </c>
      <c r="AR324" s="13">
        <v>76</v>
      </c>
      <c r="AS324" s="13">
        <v>74</v>
      </c>
      <c r="AT324" s="13">
        <v>9.4</v>
      </c>
      <c r="AU324" s="13">
        <v>8.76</v>
      </c>
      <c r="AV324" s="13">
        <v>1</v>
      </c>
      <c r="AW324" s="13">
        <v>0.74</v>
      </c>
      <c r="AX324" s="13">
        <v>22.8</v>
      </c>
      <c r="AY324" s="114">
        <v>0.5</v>
      </c>
      <c r="AZ324" s="30">
        <f t="shared" si="201"/>
        <v>0.74</v>
      </c>
      <c r="BA324" s="30">
        <f t="shared" si="202"/>
        <v>0.88228571428571434</v>
      </c>
      <c r="BB324" s="30">
        <f t="shared" si="203"/>
        <v>6.1371794285714296</v>
      </c>
      <c r="BC324" s="31">
        <f t="shared" si="204"/>
        <v>3409.5441269841276</v>
      </c>
      <c r="BD324" s="108">
        <f t="shared" ref="BD324:BD387" si="205">BC324/1000</f>
        <v>3.4095441269841276</v>
      </c>
      <c r="BP324" s="10"/>
    </row>
    <row r="325" spans="1:68" s="13" customFormat="1" ht="15.75">
      <c r="A325" s="112" t="s">
        <v>213</v>
      </c>
      <c r="B325" s="13" t="s">
        <v>331</v>
      </c>
      <c r="C325" s="13" t="s">
        <v>331</v>
      </c>
      <c r="D325" s="13" t="s">
        <v>396</v>
      </c>
      <c r="E325" s="13" t="s">
        <v>397</v>
      </c>
      <c r="F325" s="13">
        <v>38.389471999999998</v>
      </c>
      <c r="G325" s="13">
        <v>7.0599100000000004</v>
      </c>
      <c r="H325" s="13">
        <v>1693.2619999999999</v>
      </c>
      <c r="L325" s="10">
        <v>2015</v>
      </c>
      <c r="M325" s="13">
        <v>1</v>
      </c>
      <c r="AH325" s="10" t="s">
        <v>5</v>
      </c>
      <c r="AI325" s="13">
        <v>5</v>
      </c>
      <c r="AJ325" s="13" t="s">
        <v>316</v>
      </c>
      <c r="AK325" s="113" t="s">
        <v>333</v>
      </c>
      <c r="AL325" s="113">
        <v>145</v>
      </c>
      <c r="AR325" s="13">
        <v>76</v>
      </c>
      <c r="AS325" s="13">
        <v>74</v>
      </c>
      <c r="AT325" s="13">
        <v>10.119999999999999</v>
      </c>
      <c r="AU325" s="13">
        <v>7.9</v>
      </c>
      <c r="AV325" s="13">
        <v>0.8</v>
      </c>
      <c r="AW325" s="13">
        <v>0.57999999999999996</v>
      </c>
      <c r="AX325" s="13">
        <v>20.6</v>
      </c>
      <c r="AY325" s="114">
        <v>0.46666666666666673</v>
      </c>
      <c r="AZ325" s="30">
        <f t="shared" si="201"/>
        <v>0.72499999999999987</v>
      </c>
      <c r="BA325" s="30">
        <f t="shared" si="202"/>
        <v>0.90742857142857147</v>
      </c>
      <c r="BB325" s="30">
        <f t="shared" si="203"/>
        <v>6.6578034285714267</v>
      </c>
      <c r="BC325" s="31">
        <f t="shared" si="204"/>
        <v>3698.7796825396817</v>
      </c>
      <c r="BD325" s="108">
        <f t="shared" si="205"/>
        <v>3.6987796825396817</v>
      </c>
      <c r="BP325" s="10"/>
    </row>
    <row r="326" spans="1:68" s="13" customFormat="1" ht="15.75">
      <c r="A326" s="112" t="s">
        <v>213</v>
      </c>
      <c r="B326" s="13" t="s">
        <v>331</v>
      </c>
      <c r="C326" s="13" t="s">
        <v>331</v>
      </c>
      <c r="D326" s="13" t="s">
        <v>396</v>
      </c>
      <c r="E326" s="13" t="s">
        <v>397</v>
      </c>
      <c r="F326" s="13">
        <v>38.389471999999998</v>
      </c>
      <c r="G326" s="13">
        <v>7.0599100000000004</v>
      </c>
      <c r="H326" s="13">
        <v>1693.2619999999999</v>
      </c>
      <c r="L326" s="10">
        <v>2015</v>
      </c>
      <c r="M326" s="13">
        <v>1</v>
      </c>
      <c r="AH326" s="10" t="s">
        <v>6</v>
      </c>
      <c r="AI326" s="13">
        <v>6</v>
      </c>
      <c r="AJ326" s="13" t="s">
        <v>316</v>
      </c>
      <c r="AK326" s="113" t="s">
        <v>333</v>
      </c>
      <c r="AL326" s="113">
        <v>145</v>
      </c>
      <c r="AR326" s="13">
        <v>80</v>
      </c>
      <c r="AS326" s="13">
        <v>79</v>
      </c>
      <c r="AT326" s="13">
        <v>12.88</v>
      </c>
      <c r="AU326" s="13">
        <v>9.1199999999999992</v>
      </c>
      <c r="AV326" s="13">
        <v>0.9</v>
      </c>
      <c r="AW326" s="13">
        <v>0.72</v>
      </c>
      <c r="AX326" s="13">
        <v>17.899999999999999</v>
      </c>
      <c r="AY326" s="114">
        <v>0.63333333333333341</v>
      </c>
      <c r="AZ326" s="30">
        <f t="shared" si="201"/>
        <v>0.79999999999999993</v>
      </c>
      <c r="BA326" s="30">
        <f t="shared" si="202"/>
        <v>0.93828571428571417</v>
      </c>
      <c r="BB326" s="30">
        <f t="shared" si="203"/>
        <v>9.6680959999999985</v>
      </c>
      <c r="BC326" s="31">
        <f t="shared" si="204"/>
        <v>5371.1644444444437</v>
      </c>
      <c r="BD326" s="108">
        <f t="shared" si="205"/>
        <v>5.3711644444444433</v>
      </c>
      <c r="BP326" s="10"/>
    </row>
    <row r="327" spans="1:68" s="13" customFormat="1" ht="15.75">
      <c r="A327" s="112" t="s">
        <v>213</v>
      </c>
      <c r="B327" s="13" t="s">
        <v>331</v>
      </c>
      <c r="C327" s="13" t="s">
        <v>331</v>
      </c>
      <c r="D327" s="13" t="s">
        <v>396</v>
      </c>
      <c r="E327" s="13" t="s">
        <v>395</v>
      </c>
      <c r="F327" s="13">
        <v>38.390644999999999</v>
      </c>
      <c r="G327" s="13">
        <v>7.0542689999999997</v>
      </c>
      <c r="H327" s="13">
        <v>1693.749</v>
      </c>
      <c r="I327" s="13">
        <v>8</v>
      </c>
      <c r="L327" s="10">
        <v>2015</v>
      </c>
      <c r="M327" s="13">
        <v>1</v>
      </c>
      <c r="AH327" s="10" t="s">
        <v>1</v>
      </c>
      <c r="AI327" s="13">
        <v>1</v>
      </c>
      <c r="AJ327" s="13" t="s">
        <v>316</v>
      </c>
      <c r="AK327" s="113" t="s">
        <v>333</v>
      </c>
      <c r="AL327" s="113">
        <v>145</v>
      </c>
      <c r="AR327" s="13">
        <v>76</v>
      </c>
      <c r="AS327" s="13">
        <v>79</v>
      </c>
      <c r="AT327" s="13">
        <v>11.82</v>
      </c>
      <c r="AU327" s="13">
        <v>11.58</v>
      </c>
      <c r="AV327" s="13">
        <v>1.06</v>
      </c>
      <c r="AW327" s="13">
        <v>0.9</v>
      </c>
      <c r="AX327" s="13">
        <v>35.799999999999997</v>
      </c>
      <c r="AY327" s="114">
        <v>0.6</v>
      </c>
      <c r="AZ327" s="30">
        <f t="shared" si="201"/>
        <v>0.84905660377358494</v>
      </c>
      <c r="BA327" s="30">
        <f t="shared" si="202"/>
        <v>0.73371428571428576</v>
      </c>
      <c r="BB327" s="30">
        <f t="shared" si="203"/>
        <v>7.3634458221024266</v>
      </c>
      <c r="BC327" s="31">
        <f t="shared" si="204"/>
        <v>4090.803234501348</v>
      </c>
      <c r="BD327" s="108">
        <f t="shared" si="205"/>
        <v>4.0908032345013483</v>
      </c>
      <c r="BP327" s="10"/>
    </row>
    <row r="328" spans="1:68" s="13" customFormat="1" ht="15.75">
      <c r="A328" s="112" t="s">
        <v>213</v>
      </c>
      <c r="B328" s="13" t="s">
        <v>331</v>
      </c>
      <c r="C328" s="13" t="s">
        <v>331</v>
      </c>
      <c r="D328" s="13" t="s">
        <v>396</v>
      </c>
      <c r="E328" s="13" t="s">
        <v>395</v>
      </c>
      <c r="F328" s="13">
        <v>38.390644999999999</v>
      </c>
      <c r="G328" s="13">
        <v>7.0542689999999997</v>
      </c>
      <c r="H328" s="13">
        <v>1693.749</v>
      </c>
      <c r="L328" s="10">
        <v>2015</v>
      </c>
      <c r="M328" s="13">
        <v>1</v>
      </c>
      <c r="AH328" s="10" t="s">
        <v>2</v>
      </c>
      <c r="AI328" s="13">
        <v>2</v>
      </c>
      <c r="AJ328" s="13" t="s">
        <v>316</v>
      </c>
      <c r="AK328" s="113" t="s">
        <v>333</v>
      </c>
      <c r="AL328" s="113">
        <v>145</v>
      </c>
      <c r="AR328" s="13">
        <v>78</v>
      </c>
      <c r="AS328" s="13">
        <v>70</v>
      </c>
      <c r="AT328" s="13">
        <v>10.64</v>
      </c>
      <c r="AU328" s="13">
        <v>10.66</v>
      </c>
      <c r="AV328" s="13">
        <v>0.96</v>
      </c>
      <c r="AW328" s="13">
        <v>0.74</v>
      </c>
      <c r="AX328" s="13">
        <v>22.2</v>
      </c>
      <c r="AY328" s="114">
        <v>0.6</v>
      </c>
      <c r="AZ328" s="30">
        <f t="shared" si="201"/>
        <v>0.77083333333333337</v>
      </c>
      <c r="BA328" s="30">
        <f t="shared" si="202"/>
        <v>0.88914285714285712</v>
      </c>
      <c r="BB328" s="30">
        <f t="shared" si="203"/>
        <v>7.2924533333333343</v>
      </c>
      <c r="BC328" s="31">
        <f t="shared" si="204"/>
        <v>4051.3629629629631</v>
      </c>
      <c r="BD328" s="108">
        <f t="shared" si="205"/>
        <v>4.0513629629629628</v>
      </c>
      <c r="BP328" s="10"/>
    </row>
    <row r="329" spans="1:68" s="13" customFormat="1" ht="15.75">
      <c r="A329" s="112" t="s">
        <v>213</v>
      </c>
      <c r="B329" s="13" t="s">
        <v>331</v>
      </c>
      <c r="C329" s="13" t="s">
        <v>331</v>
      </c>
      <c r="D329" s="13" t="s">
        <v>396</v>
      </c>
      <c r="E329" s="13" t="s">
        <v>395</v>
      </c>
      <c r="F329" s="13">
        <v>38.390644999999999</v>
      </c>
      <c r="G329" s="13">
        <v>7.0542689999999997</v>
      </c>
      <c r="H329" s="13">
        <v>1693.749</v>
      </c>
      <c r="L329" s="10">
        <v>2015</v>
      </c>
      <c r="M329" s="13">
        <v>1</v>
      </c>
      <c r="AH329" s="10" t="s">
        <v>3</v>
      </c>
      <c r="AI329" s="13">
        <v>3</v>
      </c>
      <c r="AJ329" s="13" t="s">
        <v>316</v>
      </c>
      <c r="AK329" s="113" t="s">
        <v>333</v>
      </c>
      <c r="AL329" s="113">
        <v>145</v>
      </c>
      <c r="AR329" s="13">
        <v>77</v>
      </c>
      <c r="AS329" s="13">
        <v>77</v>
      </c>
      <c r="AT329" s="13">
        <v>13.94</v>
      </c>
      <c r="AU329" s="13">
        <v>13.16</v>
      </c>
      <c r="AV329" s="13">
        <v>1.2</v>
      </c>
      <c r="AW329" s="13">
        <v>0.9</v>
      </c>
      <c r="AX329" s="13">
        <v>24.6</v>
      </c>
      <c r="AY329" s="114">
        <v>0.56666666666666676</v>
      </c>
      <c r="AZ329" s="30">
        <f t="shared" si="201"/>
        <v>0.75</v>
      </c>
      <c r="BA329" s="30">
        <f t="shared" si="202"/>
        <v>0.86171428571428577</v>
      </c>
      <c r="BB329" s="30">
        <f t="shared" si="203"/>
        <v>9.0092228571428574</v>
      </c>
      <c r="BC329" s="31">
        <f t="shared" si="204"/>
        <v>5005.1238095238095</v>
      </c>
      <c r="BD329" s="108">
        <f t="shared" si="205"/>
        <v>5.00512380952381</v>
      </c>
      <c r="BP329" s="10"/>
    </row>
    <row r="330" spans="1:68" s="13" customFormat="1" ht="15.75">
      <c r="A330" s="112" t="s">
        <v>213</v>
      </c>
      <c r="B330" s="13" t="s">
        <v>331</v>
      </c>
      <c r="C330" s="13" t="s">
        <v>331</v>
      </c>
      <c r="D330" s="13" t="s">
        <v>396</v>
      </c>
      <c r="E330" s="13" t="s">
        <v>395</v>
      </c>
      <c r="F330" s="13">
        <v>38.390644999999999</v>
      </c>
      <c r="G330" s="13">
        <v>7.0542689999999997</v>
      </c>
      <c r="H330" s="13">
        <v>1693.749</v>
      </c>
      <c r="L330" s="10">
        <v>2015</v>
      </c>
      <c r="M330" s="13">
        <v>1</v>
      </c>
      <c r="AH330" s="10" t="s">
        <v>4</v>
      </c>
      <c r="AI330" s="13">
        <v>4</v>
      </c>
      <c r="AJ330" s="13" t="s">
        <v>316</v>
      </c>
      <c r="AK330" s="113" t="s">
        <v>333</v>
      </c>
      <c r="AL330" s="113">
        <v>145</v>
      </c>
      <c r="AR330" s="13">
        <v>80</v>
      </c>
      <c r="AS330" s="13">
        <v>80</v>
      </c>
      <c r="AT330" s="13">
        <v>14.52</v>
      </c>
      <c r="AU330" s="13">
        <v>13.8</v>
      </c>
      <c r="AV330" s="13">
        <v>1.18</v>
      </c>
      <c r="AW330" s="13">
        <v>0.94</v>
      </c>
      <c r="AX330" s="13">
        <v>21.5</v>
      </c>
      <c r="AY330" s="114">
        <v>0.53333333333333333</v>
      </c>
      <c r="AZ330" s="30">
        <f t="shared" si="201"/>
        <v>0.79661016949152541</v>
      </c>
      <c r="BA330" s="30">
        <f t="shared" si="202"/>
        <v>0.89714285714285713</v>
      </c>
      <c r="BB330" s="30">
        <f t="shared" si="203"/>
        <v>10.377053753026633</v>
      </c>
      <c r="BC330" s="31">
        <f t="shared" si="204"/>
        <v>5765.029862792574</v>
      </c>
      <c r="BD330" s="108">
        <f t="shared" si="205"/>
        <v>5.7650298627925745</v>
      </c>
      <c r="BP330" s="10"/>
    </row>
    <row r="331" spans="1:68" s="13" customFormat="1" ht="15.75">
      <c r="A331" s="112" t="s">
        <v>213</v>
      </c>
      <c r="B331" s="13" t="s">
        <v>331</v>
      </c>
      <c r="C331" s="13" t="s">
        <v>331</v>
      </c>
      <c r="D331" s="13" t="s">
        <v>396</v>
      </c>
      <c r="E331" s="13" t="s">
        <v>395</v>
      </c>
      <c r="F331" s="13">
        <v>38.390644999999999</v>
      </c>
      <c r="G331" s="13">
        <v>7.0542689999999997</v>
      </c>
      <c r="H331" s="13">
        <v>1693.749</v>
      </c>
      <c r="L331" s="10">
        <v>2015</v>
      </c>
      <c r="M331" s="13">
        <v>1</v>
      </c>
      <c r="AH331" s="10" t="s">
        <v>5</v>
      </c>
      <c r="AI331" s="13">
        <v>5</v>
      </c>
      <c r="AJ331" s="13" t="s">
        <v>316</v>
      </c>
      <c r="AK331" s="113" t="s">
        <v>333</v>
      </c>
      <c r="AL331" s="113">
        <v>145</v>
      </c>
      <c r="AR331" s="13">
        <v>75</v>
      </c>
      <c r="AS331" s="13">
        <v>73</v>
      </c>
      <c r="AT331" s="13">
        <v>14.58</v>
      </c>
      <c r="AU331" s="13">
        <v>13.62</v>
      </c>
      <c r="AV331" s="13">
        <v>1.26</v>
      </c>
      <c r="AW331" s="13">
        <v>0.96</v>
      </c>
      <c r="AX331" s="13">
        <v>24.2</v>
      </c>
      <c r="AY331" s="114">
        <v>0.73333333333333339</v>
      </c>
      <c r="AZ331" s="30">
        <f t="shared" si="201"/>
        <v>0.76190476190476186</v>
      </c>
      <c r="BA331" s="30">
        <f t="shared" si="202"/>
        <v>0.86628571428571421</v>
      </c>
      <c r="BB331" s="30">
        <f t="shared" si="203"/>
        <v>9.6231967346938756</v>
      </c>
      <c r="BC331" s="31">
        <f t="shared" si="204"/>
        <v>5346.2204081632635</v>
      </c>
      <c r="BD331" s="108">
        <f t="shared" si="205"/>
        <v>5.3462204081632638</v>
      </c>
      <c r="BP331" s="10"/>
    </row>
    <row r="332" spans="1:68" s="13" customFormat="1" ht="15.75">
      <c r="A332" s="112" t="s">
        <v>213</v>
      </c>
      <c r="B332" s="13" t="s">
        <v>331</v>
      </c>
      <c r="C332" s="13" t="s">
        <v>331</v>
      </c>
      <c r="D332" s="13" t="s">
        <v>396</v>
      </c>
      <c r="E332" s="13" t="s">
        <v>395</v>
      </c>
      <c r="F332" s="13">
        <v>38.390644999999999</v>
      </c>
      <c r="G332" s="13">
        <v>7.0542689999999997</v>
      </c>
      <c r="H332" s="13">
        <v>1693.749</v>
      </c>
      <c r="L332" s="10">
        <v>2015</v>
      </c>
      <c r="M332" s="13">
        <v>1</v>
      </c>
      <c r="AH332" s="10" t="s">
        <v>6</v>
      </c>
      <c r="AI332" s="13">
        <v>6</v>
      </c>
      <c r="AJ332" s="13" t="s">
        <v>316</v>
      </c>
      <c r="AK332" s="113" t="s">
        <v>333</v>
      </c>
      <c r="AL332" s="113">
        <v>145</v>
      </c>
      <c r="AR332" s="13">
        <v>68</v>
      </c>
      <c r="AS332" s="13">
        <v>66</v>
      </c>
      <c r="AT332" s="13">
        <v>14.5</v>
      </c>
      <c r="AU332" s="13">
        <v>12.34</v>
      </c>
      <c r="AV332" s="13">
        <v>1.22</v>
      </c>
      <c r="AW332" s="13">
        <v>1</v>
      </c>
      <c r="AX332" s="13">
        <v>22.7</v>
      </c>
      <c r="AY332" s="114">
        <v>0.76666666666666672</v>
      </c>
      <c r="AZ332" s="30">
        <f t="shared" si="201"/>
        <v>0.81967213114754101</v>
      </c>
      <c r="BA332" s="30">
        <f t="shared" si="202"/>
        <v>0.88342857142857134</v>
      </c>
      <c r="BB332" s="30">
        <f t="shared" si="203"/>
        <v>10.499765807962529</v>
      </c>
      <c r="BC332" s="31">
        <f t="shared" si="204"/>
        <v>5833.2032266458491</v>
      </c>
      <c r="BD332" s="108">
        <f t="shared" si="205"/>
        <v>5.8332032266458489</v>
      </c>
      <c r="BP332" s="10"/>
    </row>
    <row r="333" spans="1:68" s="13" customFormat="1" ht="15.75">
      <c r="A333" s="112" t="s">
        <v>213</v>
      </c>
      <c r="B333" s="13" t="s">
        <v>331</v>
      </c>
      <c r="C333" s="13" t="s">
        <v>331</v>
      </c>
      <c r="D333" s="13" t="s">
        <v>387</v>
      </c>
      <c r="E333" s="13" t="s">
        <v>394</v>
      </c>
      <c r="F333" s="13">
        <v>38.381701</v>
      </c>
      <c r="G333" s="13">
        <v>7.0934889999999999</v>
      </c>
      <c r="H333" s="13">
        <v>1725.13</v>
      </c>
      <c r="I333" s="13">
        <v>9</v>
      </c>
      <c r="L333" s="10">
        <v>2015</v>
      </c>
      <c r="M333" s="13">
        <v>1</v>
      </c>
      <c r="AH333" s="10" t="s">
        <v>1</v>
      </c>
      <c r="AI333" s="13">
        <v>1</v>
      </c>
      <c r="AJ333" s="13" t="s">
        <v>316</v>
      </c>
      <c r="AK333" s="113" t="s">
        <v>333</v>
      </c>
      <c r="AL333" s="113">
        <v>145</v>
      </c>
      <c r="AR333" s="13">
        <v>75</v>
      </c>
      <c r="AS333" s="13">
        <v>77</v>
      </c>
      <c r="AT333" s="13">
        <v>14.14</v>
      </c>
      <c r="AU333" s="13">
        <v>10.9</v>
      </c>
      <c r="AV333" s="13">
        <v>1.06</v>
      </c>
      <c r="AW333" s="13">
        <v>0.84</v>
      </c>
      <c r="AX333" s="13">
        <v>20.3</v>
      </c>
      <c r="AY333" s="114">
        <v>0.7</v>
      </c>
      <c r="AZ333" s="30">
        <f t="shared" si="201"/>
        <v>0.79245283018867918</v>
      </c>
      <c r="BA333" s="30">
        <f t="shared" si="202"/>
        <v>0.91085714285714292</v>
      </c>
      <c r="BB333" s="30">
        <f t="shared" si="203"/>
        <v>10.206412075471698</v>
      </c>
      <c r="BC333" s="31">
        <f t="shared" si="204"/>
        <v>5670.2289308176105</v>
      </c>
      <c r="BD333" s="108">
        <f t="shared" si="205"/>
        <v>5.6702289308176104</v>
      </c>
      <c r="BP333" s="10"/>
    </row>
    <row r="334" spans="1:68" s="13" customFormat="1" ht="15.75">
      <c r="A334" s="112" t="s">
        <v>213</v>
      </c>
      <c r="B334" s="13" t="s">
        <v>331</v>
      </c>
      <c r="C334" s="13" t="s">
        <v>331</v>
      </c>
      <c r="D334" s="13" t="s">
        <v>387</v>
      </c>
      <c r="E334" s="13" t="s">
        <v>394</v>
      </c>
      <c r="F334" s="13">
        <v>38.381701</v>
      </c>
      <c r="G334" s="13">
        <v>7.0934889999999999</v>
      </c>
      <c r="H334" s="13">
        <v>1725.13</v>
      </c>
      <c r="L334" s="10">
        <v>2015</v>
      </c>
      <c r="M334" s="13">
        <v>1</v>
      </c>
      <c r="AH334" s="10" t="s">
        <v>2</v>
      </c>
      <c r="AI334" s="13">
        <v>2</v>
      </c>
      <c r="AJ334" s="13" t="s">
        <v>316</v>
      </c>
      <c r="AK334" s="113" t="s">
        <v>333</v>
      </c>
      <c r="AL334" s="113">
        <v>145</v>
      </c>
      <c r="AR334" s="13">
        <v>83</v>
      </c>
      <c r="AS334" s="13">
        <v>81</v>
      </c>
      <c r="AT334" s="13">
        <v>14.48</v>
      </c>
      <c r="AU334" s="13">
        <v>13.22</v>
      </c>
      <c r="AV334" s="13">
        <v>1.26</v>
      </c>
      <c r="AW334" s="13">
        <v>1</v>
      </c>
      <c r="AX334" s="13">
        <v>20.5</v>
      </c>
      <c r="AY334" s="114">
        <v>0.63333333333333341</v>
      </c>
      <c r="AZ334" s="30">
        <f t="shared" si="201"/>
        <v>0.79365079365079361</v>
      </c>
      <c r="BA334" s="30">
        <f t="shared" si="202"/>
        <v>0.90857142857142859</v>
      </c>
      <c r="BB334" s="30">
        <f t="shared" si="203"/>
        <v>10.441360544217687</v>
      </c>
      <c r="BC334" s="31">
        <f t="shared" si="204"/>
        <v>5800.7558578987155</v>
      </c>
      <c r="BD334" s="108">
        <f t="shared" si="205"/>
        <v>5.8007558578987153</v>
      </c>
      <c r="BP334" s="10"/>
    </row>
    <row r="335" spans="1:68" s="13" customFormat="1" ht="15.75">
      <c r="A335" s="112" t="s">
        <v>213</v>
      </c>
      <c r="B335" s="13" t="s">
        <v>331</v>
      </c>
      <c r="C335" s="13" t="s">
        <v>331</v>
      </c>
      <c r="D335" s="13" t="s">
        <v>387</v>
      </c>
      <c r="E335" s="13" t="s">
        <v>394</v>
      </c>
      <c r="F335" s="13">
        <v>38.381701</v>
      </c>
      <c r="G335" s="13">
        <v>7.0934889999999999</v>
      </c>
      <c r="H335" s="13">
        <v>1725.13</v>
      </c>
      <c r="L335" s="10">
        <v>2015</v>
      </c>
      <c r="M335" s="13">
        <v>1</v>
      </c>
      <c r="AH335" s="10" t="s">
        <v>3</v>
      </c>
      <c r="AI335" s="13">
        <v>3</v>
      </c>
      <c r="AJ335" s="13" t="s">
        <v>316</v>
      </c>
      <c r="AK335" s="113" t="s">
        <v>333</v>
      </c>
      <c r="AL335" s="113">
        <v>145</v>
      </c>
      <c r="AR335" s="13">
        <v>62</v>
      </c>
      <c r="AS335" s="13">
        <v>60</v>
      </c>
      <c r="AT335" s="13">
        <v>16.98</v>
      </c>
      <c r="AU335" s="13">
        <v>15.25</v>
      </c>
      <c r="AV335" s="13">
        <v>1.56</v>
      </c>
      <c r="AW335" s="13">
        <v>1.22</v>
      </c>
      <c r="AX335" s="13">
        <v>24.2</v>
      </c>
      <c r="AY335" s="114">
        <v>0.63333333333333341</v>
      </c>
      <c r="AZ335" s="30">
        <f t="shared" si="201"/>
        <v>0.78205128205128205</v>
      </c>
      <c r="BA335" s="30">
        <f t="shared" si="202"/>
        <v>0.86628571428571421</v>
      </c>
      <c r="BB335" s="30">
        <f t="shared" si="203"/>
        <v>11.503607912087912</v>
      </c>
      <c r="BC335" s="31">
        <f t="shared" si="204"/>
        <v>6390.8932844932842</v>
      </c>
      <c r="BD335" s="108">
        <f t="shared" si="205"/>
        <v>6.3908932844932842</v>
      </c>
      <c r="BP335" s="10"/>
    </row>
    <row r="336" spans="1:68" s="13" customFormat="1" ht="15.75">
      <c r="A336" s="112" t="s">
        <v>213</v>
      </c>
      <c r="B336" s="13" t="s">
        <v>331</v>
      </c>
      <c r="C336" s="13" t="s">
        <v>331</v>
      </c>
      <c r="D336" s="13" t="s">
        <v>387</v>
      </c>
      <c r="E336" s="13" t="s">
        <v>394</v>
      </c>
      <c r="F336" s="13">
        <v>38.381701</v>
      </c>
      <c r="G336" s="13">
        <v>7.0934889999999999</v>
      </c>
      <c r="H336" s="13">
        <v>1725.13</v>
      </c>
      <c r="L336" s="10">
        <v>2015</v>
      </c>
      <c r="M336" s="13">
        <v>1</v>
      </c>
      <c r="AH336" s="10" t="s">
        <v>4</v>
      </c>
      <c r="AI336" s="13">
        <v>4</v>
      </c>
      <c r="AJ336" s="13" t="s">
        <v>316</v>
      </c>
      <c r="AK336" s="113" t="s">
        <v>333</v>
      </c>
      <c r="AL336" s="113">
        <v>145</v>
      </c>
      <c r="AR336" s="13">
        <v>74</v>
      </c>
      <c r="AS336" s="13">
        <v>74</v>
      </c>
      <c r="AT336" s="13">
        <v>21.76</v>
      </c>
      <c r="AU336" s="13">
        <v>13.22</v>
      </c>
      <c r="AV336" s="13">
        <v>2</v>
      </c>
      <c r="AW336" s="13">
        <v>1.52</v>
      </c>
      <c r="AX336" s="13">
        <v>25.8</v>
      </c>
      <c r="AY336" s="114">
        <v>0.66666666666666674</v>
      </c>
      <c r="AZ336" s="30">
        <f t="shared" si="201"/>
        <v>0.76</v>
      </c>
      <c r="BA336" s="30">
        <f t="shared" si="202"/>
        <v>0.84800000000000009</v>
      </c>
      <c r="BB336" s="30">
        <f t="shared" si="203"/>
        <v>14.023884800000005</v>
      </c>
      <c r="BC336" s="31">
        <f t="shared" si="204"/>
        <v>7791.0471111111146</v>
      </c>
      <c r="BD336" s="108">
        <f t="shared" si="205"/>
        <v>7.7910471111111148</v>
      </c>
      <c r="BP336" s="10"/>
    </row>
    <row r="337" spans="1:68" s="13" customFormat="1" ht="15.75">
      <c r="A337" s="112" t="s">
        <v>213</v>
      </c>
      <c r="B337" s="13" t="s">
        <v>331</v>
      </c>
      <c r="C337" s="13" t="s">
        <v>331</v>
      </c>
      <c r="D337" s="13" t="s">
        <v>387</v>
      </c>
      <c r="E337" s="13" t="s">
        <v>394</v>
      </c>
      <c r="F337" s="13">
        <v>38.381701</v>
      </c>
      <c r="G337" s="13">
        <v>7.0934889999999999</v>
      </c>
      <c r="H337" s="13">
        <v>1725.13</v>
      </c>
      <c r="L337" s="10">
        <v>2015</v>
      </c>
      <c r="M337" s="13">
        <v>1</v>
      </c>
      <c r="AH337" s="10" t="s">
        <v>5</v>
      </c>
      <c r="AI337" s="13">
        <v>5</v>
      </c>
      <c r="AJ337" s="13" t="s">
        <v>316</v>
      </c>
      <c r="AK337" s="113" t="s">
        <v>333</v>
      </c>
      <c r="AL337" s="113">
        <v>145</v>
      </c>
      <c r="AR337" s="13">
        <v>66</v>
      </c>
      <c r="AS337" s="13">
        <v>66</v>
      </c>
      <c r="AT337" s="13">
        <v>17.36</v>
      </c>
      <c r="AU337" s="13">
        <v>15.25</v>
      </c>
      <c r="AV337" s="13">
        <v>1.58</v>
      </c>
      <c r="AW337" s="13">
        <v>1.22</v>
      </c>
      <c r="AX337" s="13">
        <v>20.6</v>
      </c>
      <c r="AY337" s="114">
        <v>0.56666666666666676</v>
      </c>
      <c r="AZ337" s="30">
        <f t="shared" si="201"/>
        <v>0.77215189873417711</v>
      </c>
      <c r="BA337" s="30">
        <f t="shared" si="202"/>
        <v>0.90742857142857147</v>
      </c>
      <c r="BB337" s="30">
        <f t="shared" si="203"/>
        <v>12.163677974683543</v>
      </c>
      <c r="BC337" s="31">
        <f t="shared" si="204"/>
        <v>6757.5988748241907</v>
      </c>
      <c r="BD337" s="108">
        <f t="shared" si="205"/>
        <v>6.7575988748241906</v>
      </c>
      <c r="BP337" s="10"/>
    </row>
    <row r="338" spans="1:68" s="13" customFormat="1" ht="15.75">
      <c r="A338" s="112" t="s">
        <v>213</v>
      </c>
      <c r="B338" s="13" t="s">
        <v>331</v>
      </c>
      <c r="C338" s="13" t="s">
        <v>331</v>
      </c>
      <c r="D338" s="13" t="s">
        <v>387</v>
      </c>
      <c r="E338" s="13" t="s">
        <v>394</v>
      </c>
      <c r="F338" s="13">
        <v>38.381701</v>
      </c>
      <c r="G338" s="13">
        <v>7.0934889999999999</v>
      </c>
      <c r="H338" s="13">
        <v>1725.13</v>
      </c>
      <c r="L338" s="10">
        <v>2015</v>
      </c>
      <c r="M338" s="13">
        <v>1</v>
      </c>
      <c r="AH338" s="10" t="s">
        <v>6</v>
      </c>
      <c r="AI338" s="13">
        <v>6</v>
      </c>
      <c r="AJ338" s="13" t="s">
        <v>316</v>
      </c>
      <c r="AK338" s="113" t="s">
        <v>333</v>
      </c>
      <c r="AL338" s="113">
        <v>145</v>
      </c>
      <c r="AR338" s="13">
        <v>62</v>
      </c>
      <c r="AS338" s="13">
        <v>62</v>
      </c>
      <c r="AT338" s="13">
        <v>16.16</v>
      </c>
      <c r="AU338" s="13">
        <v>12.1</v>
      </c>
      <c r="AV338" s="13">
        <v>1.48</v>
      </c>
      <c r="AW338" s="13">
        <v>1.1200000000000001</v>
      </c>
      <c r="AX338" s="13">
        <v>23.5</v>
      </c>
      <c r="AY338" s="114">
        <v>0.8</v>
      </c>
      <c r="AZ338" s="30">
        <f t="shared" si="201"/>
        <v>0.7567567567567568</v>
      </c>
      <c r="BA338" s="30">
        <f t="shared" si="202"/>
        <v>0.87428571428571433</v>
      </c>
      <c r="BB338" s="30">
        <f t="shared" si="203"/>
        <v>10.691805405405407</v>
      </c>
      <c r="BC338" s="31">
        <f t="shared" si="204"/>
        <v>5939.8918918918926</v>
      </c>
      <c r="BD338" s="108">
        <f t="shared" si="205"/>
        <v>5.9398918918918922</v>
      </c>
      <c r="BP338" s="10"/>
    </row>
    <row r="339" spans="1:68" s="13" customFormat="1" ht="15.75">
      <c r="A339" s="112" t="s">
        <v>213</v>
      </c>
      <c r="B339" s="13" t="s">
        <v>331</v>
      </c>
      <c r="C339" s="13" t="s">
        <v>331</v>
      </c>
      <c r="D339" s="13" t="s">
        <v>387</v>
      </c>
      <c r="E339" s="13" t="s">
        <v>393</v>
      </c>
      <c r="F339" s="13">
        <v>38.384262999999997</v>
      </c>
      <c r="G339" s="13">
        <v>7.0989190000000004</v>
      </c>
      <c r="H339" s="13">
        <v>1727.231</v>
      </c>
      <c r="I339" s="13">
        <v>10</v>
      </c>
      <c r="L339" s="10">
        <v>2015</v>
      </c>
      <c r="M339" s="13">
        <v>1</v>
      </c>
      <c r="AH339" s="10" t="s">
        <v>1</v>
      </c>
      <c r="AI339" s="13">
        <v>1</v>
      </c>
      <c r="AJ339" s="13" t="s">
        <v>316</v>
      </c>
      <c r="AK339" s="113" t="s">
        <v>333</v>
      </c>
      <c r="AL339" s="113">
        <v>145</v>
      </c>
      <c r="AR339" s="13">
        <v>76</v>
      </c>
      <c r="AS339" s="13">
        <v>71</v>
      </c>
      <c r="AT339" s="13">
        <v>12.15</v>
      </c>
      <c r="AU339" s="13">
        <v>11.32</v>
      </c>
      <c r="AV339" s="13">
        <v>1.18</v>
      </c>
      <c r="AW339" s="13">
        <v>0.9</v>
      </c>
      <c r="AX339" s="13">
        <v>22</v>
      </c>
      <c r="AY339" s="114">
        <v>0.46666666666666673</v>
      </c>
      <c r="AZ339" s="30">
        <f t="shared" si="201"/>
        <v>0.76271186440677974</v>
      </c>
      <c r="BA339" s="30">
        <f t="shared" si="202"/>
        <v>0.89142857142857146</v>
      </c>
      <c r="BB339" s="30">
        <f t="shared" si="203"/>
        <v>8.2608232445520589</v>
      </c>
      <c r="BC339" s="31">
        <f t="shared" si="204"/>
        <v>4589.3462469733659</v>
      </c>
      <c r="BD339" s="108">
        <f t="shared" si="205"/>
        <v>4.5893462469733661</v>
      </c>
      <c r="BP339" s="10"/>
    </row>
    <row r="340" spans="1:68" s="13" customFormat="1" ht="15.75">
      <c r="A340" s="112" t="s">
        <v>213</v>
      </c>
      <c r="B340" s="13" t="s">
        <v>331</v>
      </c>
      <c r="C340" s="13" t="s">
        <v>331</v>
      </c>
      <c r="D340" s="13" t="s">
        <v>387</v>
      </c>
      <c r="E340" s="13" t="s">
        <v>393</v>
      </c>
      <c r="F340" s="13">
        <v>38.384262999999997</v>
      </c>
      <c r="G340" s="13">
        <v>7.0989190000000004</v>
      </c>
      <c r="H340" s="13">
        <v>1727.231</v>
      </c>
      <c r="L340" s="10">
        <v>2015</v>
      </c>
      <c r="M340" s="13">
        <v>1</v>
      </c>
      <c r="AH340" s="10" t="s">
        <v>2</v>
      </c>
      <c r="AI340" s="13">
        <v>2</v>
      </c>
      <c r="AJ340" s="13" t="s">
        <v>316</v>
      </c>
      <c r="AK340" s="113" t="s">
        <v>333</v>
      </c>
      <c r="AL340" s="113">
        <v>145</v>
      </c>
      <c r="AR340" s="13">
        <v>66</v>
      </c>
      <c r="AS340" s="13">
        <v>64</v>
      </c>
      <c r="AT340" s="13">
        <v>11.8</v>
      </c>
      <c r="AU340" s="13">
        <v>10.18</v>
      </c>
      <c r="AV340" s="13">
        <v>1.1399999999999999</v>
      </c>
      <c r="AW340" s="13">
        <v>0.9</v>
      </c>
      <c r="AX340" s="13">
        <v>21.7</v>
      </c>
      <c r="AY340" s="114">
        <v>0.53333333333333333</v>
      </c>
      <c r="AZ340" s="30">
        <f t="shared" si="201"/>
        <v>0.78947368421052644</v>
      </c>
      <c r="BA340" s="30">
        <f t="shared" si="202"/>
        <v>0.8948571428571428</v>
      </c>
      <c r="BB340" s="30">
        <f t="shared" si="203"/>
        <v>8.3363007518796994</v>
      </c>
      <c r="BC340" s="31">
        <f t="shared" si="204"/>
        <v>4631.2781954887214</v>
      </c>
      <c r="BD340" s="108">
        <f t="shared" si="205"/>
        <v>4.6312781954887212</v>
      </c>
      <c r="BP340" s="10"/>
    </row>
    <row r="341" spans="1:68" s="13" customFormat="1" ht="15.75">
      <c r="A341" s="112" t="s">
        <v>213</v>
      </c>
      <c r="B341" s="13" t="s">
        <v>331</v>
      </c>
      <c r="C341" s="13" t="s">
        <v>331</v>
      </c>
      <c r="D341" s="13" t="s">
        <v>387</v>
      </c>
      <c r="E341" s="13" t="s">
        <v>393</v>
      </c>
      <c r="F341" s="13">
        <v>38.384262999999997</v>
      </c>
      <c r="G341" s="13">
        <v>7.0989190000000004</v>
      </c>
      <c r="H341" s="13">
        <v>1727.231</v>
      </c>
      <c r="L341" s="10">
        <v>2015</v>
      </c>
      <c r="M341" s="13">
        <v>1</v>
      </c>
      <c r="AH341" s="10" t="s">
        <v>3</v>
      </c>
      <c r="AI341" s="13">
        <v>3</v>
      </c>
      <c r="AJ341" s="13" t="s">
        <v>316</v>
      </c>
      <c r="AK341" s="113" t="s">
        <v>333</v>
      </c>
      <c r="AL341" s="113">
        <v>145</v>
      </c>
      <c r="AR341" s="13">
        <v>86</v>
      </c>
      <c r="AS341" s="13">
        <v>84</v>
      </c>
      <c r="AT341" s="13">
        <v>16.34</v>
      </c>
      <c r="AU341" s="13">
        <v>11.42</v>
      </c>
      <c r="AV341" s="13">
        <v>1.28</v>
      </c>
      <c r="AW341" s="13">
        <v>1</v>
      </c>
      <c r="AX341" s="13">
        <v>24.1</v>
      </c>
      <c r="AY341" s="114">
        <v>0.83333333333333337</v>
      </c>
      <c r="AZ341" s="30">
        <f t="shared" si="201"/>
        <v>0.78125</v>
      </c>
      <c r="BA341" s="30">
        <f t="shared" si="202"/>
        <v>0.86742857142857155</v>
      </c>
      <c r="BB341" s="30">
        <f t="shared" si="203"/>
        <v>11.073267857142859</v>
      </c>
      <c r="BC341" s="31">
        <f t="shared" si="204"/>
        <v>6151.8154761904771</v>
      </c>
      <c r="BD341" s="108">
        <f t="shared" si="205"/>
        <v>6.1518154761904773</v>
      </c>
      <c r="BP341" s="10"/>
    </row>
    <row r="342" spans="1:68" s="13" customFormat="1" ht="15.75">
      <c r="A342" s="112" t="s">
        <v>213</v>
      </c>
      <c r="B342" s="13" t="s">
        <v>331</v>
      </c>
      <c r="C342" s="13" t="s">
        <v>331</v>
      </c>
      <c r="D342" s="13" t="s">
        <v>387</v>
      </c>
      <c r="E342" s="13" t="s">
        <v>393</v>
      </c>
      <c r="F342" s="13">
        <v>38.384262999999997</v>
      </c>
      <c r="G342" s="13">
        <v>7.0989190000000004</v>
      </c>
      <c r="H342" s="13">
        <v>1727.231</v>
      </c>
      <c r="L342" s="10">
        <v>2015</v>
      </c>
      <c r="M342" s="13">
        <v>1</v>
      </c>
      <c r="AH342" s="10" t="s">
        <v>4</v>
      </c>
      <c r="AI342" s="13">
        <v>4</v>
      </c>
      <c r="AJ342" s="13" t="s">
        <v>316</v>
      </c>
      <c r="AK342" s="113" t="s">
        <v>333</v>
      </c>
      <c r="AL342" s="113">
        <v>145</v>
      </c>
      <c r="AR342" s="13">
        <v>82</v>
      </c>
      <c r="AS342" s="13">
        <v>79</v>
      </c>
      <c r="AT342" s="13">
        <v>17.52</v>
      </c>
      <c r="AU342" s="13">
        <v>11.72</v>
      </c>
      <c r="AV342" s="13">
        <v>1.34</v>
      </c>
      <c r="AW342" s="13">
        <v>1.1000000000000001</v>
      </c>
      <c r="AX342" s="13">
        <v>22.3</v>
      </c>
      <c r="AY342" s="114">
        <v>0.66666666666666674</v>
      </c>
      <c r="AZ342" s="30">
        <f t="shared" si="201"/>
        <v>0.82089552238805974</v>
      </c>
      <c r="BA342" s="30">
        <f t="shared" si="202"/>
        <v>0.88800000000000001</v>
      </c>
      <c r="BB342" s="30">
        <f t="shared" si="203"/>
        <v>12.77129552238806</v>
      </c>
      <c r="BC342" s="31">
        <f t="shared" si="204"/>
        <v>7095.1641791044785</v>
      </c>
      <c r="BD342" s="108">
        <f t="shared" si="205"/>
        <v>7.0951641791044784</v>
      </c>
      <c r="BP342" s="10"/>
    </row>
    <row r="343" spans="1:68" s="13" customFormat="1" ht="15.75">
      <c r="A343" s="112" t="s">
        <v>213</v>
      </c>
      <c r="B343" s="13" t="s">
        <v>331</v>
      </c>
      <c r="C343" s="13" t="s">
        <v>331</v>
      </c>
      <c r="D343" s="13" t="s">
        <v>387</v>
      </c>
      <c r="E343" s="13" t="s">
        <v>393</v>
      </c>
      <c r="F343" s="13">
        <v>38.384262999999997</v>
      </c>
      <c r="G343" s="13">
        <v>7.0989190000000004</v>
      </c>
      <c r="H343" s="13">
        <v>1727.231</v>
      </c>
      <c r="L343" s="10">
        <v>2015</v>
      </c>
      <c r="M343" s="13">
        <v>1</v>
      </c>
      <c r="AH343" s="10" t="s">
        <v>5</v>
      </c>
      <c r="AI343" s="13">
        <v>5</v>
      </c>
      <c r="AJ343" s="13" t="s">
        <v>316</v>
      </c>
      <c r="AK343" s="113" t="s">
        <v>333</v>
      </c>
      <c r="AL343" s="113">
        <v>145</v>
      </c>
      <c r="AR343" s="13">
        <v>78</v>
      </c>
      <c r="AS343" s="13">
        <v>83</v>
      </c>
      <c r="AT343" s="13">
        <v>19.36</v>
      </c>
      <c r="AU343" s="13">
        <v>13.82</v>
      </c>
      <c r="AV343" s="13">
        <v>1.48</v>
      </c>
      <c r="AW343" s="13">
        <v>1.1599999999999999</v>
      </c>
      <c r="AX343" s="13">
        <v>20.7</v>
      </c>
      <c r="AY343" s="114">
        <v>0.8</v>
      </c>
      <c r="AZ343" s="30">
        <f t="shared" si="201"/>
        <v>0.78378378378378377</v>
      </c>
      <c r="BA343" s="30">
        <f t="shared" si="202"/>
        <v>0.90628571428571425</v>
      </c>
      <c r="BB343" s="30">
        <f t="shared" si="203"/>
        <v>13.752028416988416</v>
      </c>
      <c r="BC343" s="31">
        <f t="shared" si="204"/>
        <v>7640.015787215787</v>
      </c>
      <c r="BD343" s="108">
        <f t="shared" si="205"/>
        <v>7.6400157872157868</v>
      </c>
      <c r="BP343" s="10"/>
    </row>
    <row r="344" spans="1:68" s="13" customFormat="1" ht="15.75">
      <c r="A344" s="112" t="s">
        <v>213</v>
      </c>
      <c r="B344" s="13" t="s">
        <v>331</v>
      </c>
      <c r="C344" s="13" t="s">
        <v>331</v>
      </c>
      <c r="D344" s="13" t="s">
        <v>387</v>
      </c>
      <c r="E344" s="13" t="s">
        <v>393</v>
      </c>
      <c r="F344" s="13">
        <v>38.384262999999997</v>
      </c>
      <c r="G344" s="13">
        <v>7.0989190000000004</v>
      </c>
      <c r="H344" s="13">
        <v>1727.231</v>
      </c>
      <c r="L344" s="10">
        <v>2015</v>
      </c>
      <c r="M344" s="13">
        <v>1</v>
      </c>
      <c r="AH344" s="10" t="s">
        <v>6</v>
      </c>
      <c r="AI344" s="13">
        <v>6</v>
      </c>
      <c r="AJ344" s="13" t="s">
        <v>316</v>
      </c>
      <c r="AK344" s="113" t="s">
        <v>333</v>
      </c>
      <c r="AL344" s="113">
        <v>145</v>
      </c>
      <c r="AR344" s="13">
        <v>76</v>
      </c>
      <c r="AS344" s="13">
        <v>76</v>
      </c>
      <c r="AT344" s="13">
        <v>16.98</v>
      </c>
      <c r="AU344" s="13">
        <v>15.34</v>
      </c>
      <c r="AV344" s="13">
        <v>1.26</v>
      </c>
      <c r="AW344" s="13">
        <v>1.02</v>
      </c>
      <c r="AX344" s="13">
        <v>19.600000000000001</v>
      </c>
      <c r="AY344" s="114">
        <v>1</v>
      </c>
      <c r="AZ344" s="30">
        <f t="shared" si="201"/>
        <v>0.80952380952380953</v>
      </c>
      <c r="BA344" s="30">
        <f t="shared" si="202"/>
        <v>0.91885714285714293</v>
      </c>
      <c r="BB344" s="30">
        <f t="shared" si="203"/>
        <v>12.630347755102042</v>
      </c>
      <c r="BC344" s="31">
        <f t="shared" si="204"/>
        <v>7016.8598639455786</v>
      </c>
      <c r="BD344" s="108">
        <f t="shared" si="205"/>
        <v>7.0168598639455784</v>
      </c>
      <c r="BP344" s="10"/>
    </row>
    <row r="345" spans="1:68" s="13" customFormat="1" ht="15.75">
      <c r="A345" s="112" t="s">
        <v>213</v>
      </c>
      <c r="B345" s="13" t="s">
        <v>331</v>
      </c>
      <c r="C345" s="13" t="s">
        <v>331</v>
      </c>
      <c r="D345" s="13" t="s">
        <v>387</v>
      </c>
      <c r="E345" s="13" t="s">
        <v>392</v>
      </c>
      <c r="F345" s="13">
        <v>38.382708999999998</v>
      </c>
      <c r="G345" s="13">
        <v>7.0901630000000004</v>
      </c>
      <c r="H345" s="13">
        <v>1721.173</v>
      </c>
      <c r="I345" s="13">
        <v>11</v>
      </c>
      <c r="L345" s="10">
        <v>2015</v>
      </c>
      <c r="M345" s="13">
        <v>1</v>
      </c>
      <c r="AH345" s="10" t="s">
        <v>1</v>
      </c>
      <c r="AI345" s="13">
        <v>1</v>
      </c>
      <c r="AJ345" s="13" t="s">
        <v>316</v>
      </c>
      <c r="AK345" s="113" t="s">
        <v>333</v>
      </c>
      <c r="AL345" s="113">
        <v>145</v>
      </c>
      <c r="AR345" s="13">
        <v>76</v>
      </c>
      <c r="AS345" s="13">
        <v>77</v>
      </c>
      <c r="AT345" s="13">
        <v>13.62</v>
      </c>
      <c r="AU345" s="13">
        <v>9.16</v>
      </c>
      <c r="AV345" s="13">
        <v>1.28</v>
      </c>
      <c r="AW345" s="13">
        <v>0.92</v>
      </c>
      <c r="AX345" s="13">
        <v>22.9</v>
      </c>
      <c r="AY345" s="114">
        <v>0.76666666666666672</v>
      </c>
      <c r="AZ345" s="30">
        <f t="shared" si="201"/>
        <v>0.71875</v>
      </c>
      <c r="BA345" s="30">
        <f t="shared" si="202"/>
        <v>0.88114285714285712</v>
      </c>
      <c r="BB345" s="30">
        <f t="shared" si="203"/>
        <v>8.6258378571428569</v>
      </c>
      <c r="BC345" s="31">
        <f t="shared" si="204"/>
        <v>4792.1321428571428</v>
      </c>
      <c r="BD345" s="108">
        <f t="shared" si="205"/>
        <v>4.7921321428571426</v>
      </c>
      <c r="BP345" s="10"/>
    </row>
    <row r="346" spans="1:68" s="13" customFormat="1" ht="15.75">
      <c r="A346" s="112" t="s">
        <v>213</v>
      </c>
      <c r="B346" s="13" t="s">
        <v>331</v>
      </c>
      <c r="C346" s="13" t="s">
        <v>331</v>
      </c>
      <c r="D346" s="13" t="s">
        <v>387</v>
      </c>
      <c r="E346" s="13" t="s">
        <v>392</v>
      </c>
      <c r="F346" s="13">
        <v>38.382708999999998</v>
      </c>
      <c r="G346" s="13">
        <v>7.0901630000000004</v>
      </c>
      <c r="H346" s="13">
        <v>1721.173</v>
      </c>
      <c r="L346" s="10">
        <v>2015</v>
      </c>
      <c r="M346" s="13">
        <v>1</v>
      </c>
      <c r="AH346" s="10" t="s">
        <v>2</v>
      </c>
      <c r="AI346" s="13">
        <v>2</v>
      </c>
      <c r="AJ346" s="13" t="s">
        <v>316</v>
      </c>
      <c r="AK346" s="113" t="s">
        <v>333</v>
      </c>
      <c r="AL346" s="113">
        <v>145</v>
      </c>
      <c r="AR346" s="13">
        <v>83</v>
      </c>
      <c r="AS346" s="13">
        <v>85</v>
      </c>
      <c r="AT346" s="13">
        <v>12.5</v>
      </c>
      <c r="AU346" s="13">
        <v>12.8</v>
      </c>
      <c r="AV346" s="13">
        <v>1.1399999999999999</v>
      </c>
      <c r="AW346" s="13">
        <v>0.84</v>
      </c>
      <c r="AX346" s="13">
        <v>22.7</v>
      </c>
      <c r="AY346" s="114">
        <v>1</v>
      </c>
      <c r="AZ346" s="30">
        <f t="shared" si="201"/>
        <v>0.73684210526315796</v>
      </c>
      <c r="BA346" s="30">
        <f t="shared" si="202"/>
        <v>0.88342857142857134</v>
      </c>
      <c r="BB346" s="30">
        <f t="shared" si="203"/>
        <v>8.1368421052631579</v>
      </c>
      <c r="BC346" s="31">
        <f t="shared" si="204"/>
        <v>4520.4678362573095</v>
      </c>
      <c r="BD346" s="108">
        <f t="shared" si="205"/>
        <v>4.5204678362573096</v>
      </c>
      <c r="BP346" s="10"/>
    </row>
    <row r="347" spans="1:68" s="13" customFormat="1" ht="15.75">
      <c r="A347" s="112" t="s">
        <v>213</v>
      </c>
      <c r="B347" s="13" t="s">
        <v>331</v>
      </c>
      <c r="C347" s="13" t="s">
        <v>331</v>
      </c>
      <c r="D347" s="13" t="s">
        <v>387</v>
      </c>
      <c r="E347" s="13" t="s">
        <v>392</v>
      </c>
      <c r="F347" s="13">
        <v>38.382708999999998</v>
      </c>
      <c r="G347" s="13">
        <v>7.0901630000000004</v>
      </c>
      <c r="H347" s="13">
        <v>1721.173</v>
      </c>
      <c r="L347" s="10">
        <v>2015</v>
      </c>
      <c r="M347" s="13">
        <v>1</v>
      </c>
      <c r="AH347" s="10" t="s">
        <v>3</v>
      </c>
      <c r="AI347" s="13">
        <v>3</v>
      </c>
      <c r="AJ347" s="13" t="s">
        <v>316</v>
      </c>
      <c r="AK347" s="113" t="s">
        <v>333</v>
      </c>
      <c r="AL347" s="113">
        <v>145</v>
      </c>
      <c r="AR347" s="13">
        <v>78</v>
      </c>
      <c r="AS347" s="13">
        <v>83</v>
      </c>
      <c r="AT347" s="13">
        <v>18.02</v>
      </c>
      <c r="AU347" s="13">
        <v>14.3</v>
      </c>
      <c r="AV347" s="13">
        <v>1.44</v>
      </c>
      <c r="AW347" s="13">
        <v>1.08</v>
      </c>
      <c r="AX347" s="13">
        <v>23.8</v>
      </c>
      <c r="AY347" s="114">
        <v>0.8666666666666667</v>
      </c>
      <c r="AZ347" s="30">
        <f t="shared" si="201"/>
        <v>0.75000000000000011</v>
      </c>
      <c r="BA347" s="30">
        <f t="shared" si="202"/>
        <v>0.87085714285714289</v>
      </c>
      <c r="BB347" s="30">
        <f t="shared" si="203"/>
        <v>11.769634285714288</v>
      </c>
      <c r="BC347" s="31">
        <f t="shared" si="204"/>
        <v>6538.6857142857152</v>
      </c>
      <c r="BD347" s="108">
        <f t="shared" si="205"/>
        <v>6.5386857142857151</v>
      </c>
      <c r="BP347" s="10"/>
    </row>
    <row r="348" spans="1:68" s="13" customFormat="1" ht="15.75">
      <c r="A348" s="112" t="s">
        <v>213</v>
      </c>
      <c r="B348" s="13" t="s">
        <v>331</v>
      </c>
      <c r="C348" s="13" t="s">
        <v>331</v>
      </c>
      <c r="D348" s="13" t="s">
        <v>387</v>
      </c>
      <c r="E348" s="13" t="s">
        <v>392</v>
      </c>
      <c r="F348" s="13">
        <v>38.382708999999998</v>
      </c>
      <c r="G348" s="13">
        <v>7.0901630000000004</v>
      </c>
      <c r="H348" s="13">
        <v>1721.173</v>
      </c>
      <c r="L348" s="10">
        <v>2015</v>
      </c>
      <c r="M348" s="13">
        <v>1</v>
      </c>
      <c r="AH348" s="10" t="s">
        <v>4</v>
      </c>
      <c r="AI348" s="13">
        <v>4</v>
      </c>
      <c r="AJ348" s="13" t="s">
        <v>316</v>
      </c>
      <c r="AK348" s="113" t="s">
        <v>333</v>
      </c>
      <c r="AL348" s="113">
        <v>145</v>
      </c>
      <c r="AR348" s="13">
        <v>79</v>
      </c>
      <c r="AS348" s="13">
        <v>74</v>
      </c>
      <c r="AT348" s="13">
        <v>14.86</v>
      </c>
      <c r="AU348" s="13">
        <v>11</v>
      </c>
      <c r="AV348" s="13">
        <v>1.1200000000000001</v>
      </c>
      <c r="AW348" s="13">
        <v>0.92</v>
      </c>
      <c r="AX348" s="13">
        <v>20.2</v>
      </c>
      <c r="AY348" s="114">
        <v>0.73333333333333339</v>
      </c>
      <c r="AZ348" s="30">
        <f t="shared" si="201"/>
        <v>0.8214285714285714</v>
      </c>
      <c r="BA348" s="30">
        <f t="shared" si="202"/>
        <v>0.91199999999999992</v>
      </c>
      <c r="BB348" s="30">
        <f t="shared" si="203"/>
        <v>11.132262857142855</v>
      </c>
      <c r="BC348" s="31">
        <f t="shared" si="204"/>
        <v>6184.5904761904749</v>
      </c>
      <c r="BD348" s="108">
        <f t="shared" si="205"/>
        <v>6.1845904761904746</v>
      </c>
      <c r="BP348" s="10"/>
    </row>
    <row r="349" spans="1:68" s="13" customFormat="1" ht="15.75">
      <c r="A349" s="112" t="s">
        <v>213</v>
      </c>
      <c r="B349" s="13" t="s">
        <v>331</v>
      </c>
      <c r="C349" s="13" t="s">
        <v>331</v>
      </c>
      <c r="D349" s="13" t="s">
        <v>387</v>
      </c>
      <c r="E349" s="13" t="s">
        <v>392</v>
      </c>
      <c r="F349" s="13">
        <v>38.382708999999998</v>
      </c>
      <c r="G349" s="13">
        <v>7.0901630000000004</v>
      </c>
      <c r="H349" s="13">
        <v>1721.173</v>
      </c>
      <c r="L349" s="10">
        <v>2015</v>
      </c>
      <c r="M349" s="13">
        <v>1</v>
      </c>
      <c r="AH349" s="10" t="s">
        <v>5</v>
      </c>
      <c r="AI349" s="13">
        <v>5</v>
      </c>
      <c r="AJ349" s="13" t="s">
        <v>316</v>
      </c>
      <c r="AK349" s="113" t="s">
        <v>333</v>
      </c>
      <c r="AL349" s="113">
        <v>145</v>
      </c>
      <c r="AR349" s="13">
        <v>84</v>
      </c>
      <c r="AS349" s="13">
        <v>80</v>
      </c>
      <c r="AT349" s="13">
        <v>16.28</v>
      </c>
      <c r="AU349" s="13">
        <v>12.86</v>
      </c>
      <c r="AV349" s="13">
        <v>1.4</v>
      </c>
      <c r="AW349" s="13">
        <v>0.8</v>
      </c>
      <c r="AX349" s="13">
        <v>23</v>
      </c>
      <c r="AY349" s="114">
        <v>0.7</v>
      </c>
      <c r="AZ349" s="30">
        <f t="shared" ref="AZ349:AZ412" si="206">AW349/AV349</f>
        <v>0.57142857142857151</v>
      </c>
      <c r="BA349" s="30">
        <f t="shared" ref="BA349:BA412" si="207">(100-AX349)/(100-12.5)</f>
        <v>0.88</v>
      </c>
      <c r="BB349" s="30">
        <f t="shared" ref="BB349:BB412" si="208">AT349*BA349*AZ349</f>
        <v>8.1865142857142867</v>
      </c>
      <c r="BC349" s="31">
        <f t="shared" ref="BC349:BC412" si="209">((BB349*10000)/18)</f>
        <v>4548.063492063493</v>
      </c>
      <c r="BD349" s="108">
        <f t="shared" si="205"/>
        <v>4.548063492063493</v>
      </c>
      <c r="BP349" s="10"/>
    </row>
    <row r="350" spans="1:68" s="13" customFormat="1" ht="15.75">
      <c r="A350" s="112" t="s">
        <v>213</v>
      </c>
      <c r="B350" s="13" t="s">
        <v>331</v>
      </c>
      <c r="C350" s="13" t="s">
        <v>331</v>
      </c>
      <c r="D350" s="13" t="s">
        <v>387</v>
      </c>
      <c r="E350" s="13" t="s">
        <v>392</v>
      </c>
      <c r="F350" s="13">
        <v>38.382708999999998</v>
      </c>
      <c r="G350" s="13">
        <v>7.0901630000000004</v>
      </c>
      <c r="H350" s="13">
        <v>1721.173</v>
      </c>
      <c r="L350" s="10">
        <v>2015</v>
      </c>
      <c r="M350" s="13">
        <v>1</v>
      </c>
      <c r="AH350" s="10" t="s">
        <v>6</v>
      </c>
      <c r="AI350" s="13">
        <v>6</v>
      </c>
      <c r="AJ350" s="13" t="s">
        <v>316</v>
      </c>
      <c r="AK350" s="113" t="s">
        <v>333</v>
      </c>
      <c r="AL350" s="113">
        <v>145</v>
      </c>
      <c r="AR350" s="13">
        <v>85</v>
      </c>
      <c r="AS350" s="13">
        <v>80</v>
      </c>
      <c r="AT350" s="13">
        <v>14.82</v>
      </c>
      <c r="AU350" s="13">
        <v>10.95</v>
      </c>
      <c r="AV350" s="13">
        <v>1.2</v>
      </c>
      <c r="AW350" s="13">
        <v>0.96</v>
      </c>
      <c r="AX350" s="13">
        <v>20.100000000000001</v>
      </c>
      <c r="AY350" s="114">
        <v>0.66666666666666674</v>
      </c>
      <c r="AZ350" s="30">
        <f t="shared" si="206"/>
        <v>0.8</v>
      </c>
      <c r="BA350" s="30">
        <f t="shared" si="207"/>
        <v>0.91314285714285726</v>
      </c>
      <c r="BB350" s="30">
        <f t="shared" si="208"/>
        <v>10.826221714285715</v>
      </c>
      <c r="BC350" s="31">
        <f t="shared" si="209"/>
        <v>6014.5676190476197</v>
      </c>
      <c r="BD350" s="108">
        <f t="shared" si="205"/>
        <v>6.0145676190476198</v>
      </c>
      <c r="BP350" s="10"/>
    </row>
    <row r="351" spans="1:68" s="13" customFormat="1" ht="15.75">
      <c r="A351" s="112" t="s">
        <v>213</v>
      </c>
      <c r="B351" s="13" t="s">
        <v>331</v>
      </c>
      <c r="C351" s="13" t="s">
        <v>331</v>
      </c>
      <c r="D351" s="13" t="s">
        <v>387</v>
      </c>
      <c r="E351" s="13" t="s">
        <v>391</v>
      </c>
      <c r="F351" s="13">
        <v>38.385061</v>
      </c>
      <c r="G351" s="13">
        <v>7.0885809999999996</v>
      </c>
      <c r="H351" s="13">
        <v>1713.3910000000001</v>
      </c>
      <c r="I351" s="13">
        <v>12</v>
      </c>
      <c r="L351" s="10">
        <v>2015</v>
      </c>
      <c r="M351" s="13">
        <v>1</v>
      </c>
      <c r="AH351" s="10" t="s">
        <v>1</v>
      </c>
      <c r="AI351" s="13">
        <v>1</v>
      </c>
      <c r="AJ351" s="13" t="s">
        <v>316</v>
      </c>
      <c r="AK351" s="113" t="s">
        <v>333</v>
      </c>
      <c r="AL351" s="113">
        <v>145</v>
      </c>
      <c r="AR351" s="13">
        <v>75</v>
      </c>
      <c r="AS351" s="13">
        <v>70</v>
      </c>
      <c r="AT351" s="13">
        <v>7.42</v>
      </c>
      <c r="AU351" s="13">
        <v>8.32</v>
      </c>
      <c r="AV351" s="13">
        <v>0.72</v>
      </c>
      <c r="AW351" s="13">
        <v>0.57999999999999996</v>
      </c>
      <c r="AX351" s="13">
        <v>23.7</v>
      </c>
      <c r="AY351" s="114">
        <v>0.56666666666666676</v>
      </c>
      <c r="AZ351" s="30">
        <f t="shared" si="206"/>
        <v>0.80555555555555558</v>
      </c>
      <c r="BA351" s="30">
        <f t="shared" si="207"/>
        <v>0.872</v>
      </c>
      <c r="BB351" s="30">
        <f t="shared" si="208"/>
        <v>5.2121377777777775</v>
      </c>
      <c r="BC351" s="31">
        <f t="shared" si="209"/>
        <v>2895.6320987654317</v>
      </c>
      <c r="BD351" s="108">
        <f t="shared" si="205"/>
        <v>2.8956320987654318</v>
      </c>
      <c r="BP351" s="10"/>
    </row>
    <row r="352" spans="1:68" s="13" customFormat="1" ht="15.75">
      <c r="A352" s="112" t="s">
        <v>213</v>
      </c>
      <c r="B352" s="13" t="s">
        <v>331</v>
      </c>
      <c r="C352" s="13" t="s">
        <v>331</v>
      </c>
      <c r="D352" s="13" t="s">
        <v>387</v>
      </c>
      <c r="E352" s="13" t="s">
        <v>391</v>
      </c>
      <c r="F352" s="13">
        <v>38.385061</v>
      </c>
      <c r="G352" s="13">
        <v>7.0885809999999996</v>
      </c>
      <c r="H352" s="13">
        <v>1713.3910000000001</v>
      </c>
      <c r="L352" s="10">
        <v>2015</v>
      </c>
      <c r="M352" s="13">
        <v>1</v>
      </c>
      <c r="AH352" s="10" t="s">
        <v>2</v>
      </c>
      <c r="AI352" s="13">
        <v>2</v>
      </c>
      <c r="AJ352" s="13" t="s">
        <v>316</v>
      </c>
      <c r="AK352" s="113" t="s">
        <v>333</v>
      </c>
      <c r="AL352" s="113">
        <v>145</v>
      </c>
      <c r="AR352" s="13">
        <v>73</v>
      </c>
      <c r="AS352" s="13">
        <v>69</v>
      </c>
      <c r="AT352" s="13">
        <v>10.06</v>
      </c>
      <c r="AU352" s="13">
        <v>9.18</v>
      </c>
      <c r="AV352" s="13">
        <v>0.96</v>
      </c>
      <c r="AW352" s="13">
        <v>0.74</v>
      </c>
      <c r="AX352" s="13">
        <v>23.6</v>
      </c>
      <c r="AY352" s="114">
        <v>0.56666666666666676</v>
      </c>
      <c r="AZ352" s="30">
        <f t="shared" si="206"/>
        <v>0.77083333333333337</v>
      </c>
      <c r="BA352" s="30">
        <f t="shared" si="207"/>
        <v>0.87314285714285722</v>
      </c>
      <c r="BB352" s="30">
        <f t="shared" si="208"/>
        <v>6.7708590476190489</v>
      </c>
      <c r="BC352" s="31">
        <f t="shared" si="209"/>
        <v>3761.5883597883603</v>
      </c>
      <c r="BD352" s="108">
        <f t="shared" si="205"/>
        <v>3.7615883597883601</v>
      </c>
      <c r="BP352" s="10"/>
    </row>
    <row r="353" spans="1:68" s="13" customFormat="1" ht="15.75">
      <c r="A353" s="112" t="s">
        <v>213</v>
      </c>
      <c r="B353" s="13" t="s">
        <v>331</v>
      </c>
      <c r="C353" s="13" t="s">
        <v>331</v>
      </c>
      <c r="D353" s="13" t="s">
        <v>387</v>
      </c>
      <c r="E353" s="13" t="s">
        <v>391</v>
      </c>
      <c r="F353" s="13">
        <v>38.385061</v>
      </c>
      <c r="G353" s="13">
        <v>7.0885809999999996</v>
      </c>
      <c r="H353" s="13">
        <v>1713.3910000000001</v>
      </c>
      <c r="L353" s="10">
        <v>2015</v>
      </c>
      <c r="M353" s="13">
        <v>1</v>
      </c>
      <c r="AH353" s="10" t="s">
        <v>3</v>
      </c>
      <c r="AI353" s="13">
        <v>3</v>
      </c>
      <c r="AJ353" s="13" t="s">
        <v>316</v>
      </c>
      <c r="AK353" s="113" t="s">
        <v>333</v>
      </c>
      <c r="AL353" s="113">
        <v>145</v>
      </c>
      <c r="AR353" s="13">
        <v>75</v>
      </c>
      <c r="AS353" s="13">
        <v>71</v>
      </c>
      <c r="AT353" s="13">
        <v>11.96</v>
      </c>
      <c r="AU353" s="13">
        <v>10.32</v>
      </c>
      <c r="AV353" s="13">
        <v>0.82</v>
      </c>
      <c r="AW353" s="13">
        <v>0.66</v>
      </c>
      <c r="AX353" s="13">
        <v>20.399999999999999</v>
      </c>
      <c r="AY353" s="114">
        <v>0.8</v>
      </c>
      <c r="AZ353" s="30">
        <f t="shared" si="206"/>
        <v>0.80487804878048785</v>
      </c>
      <c r="BA353" s="30">
        <f t="shared" si="207"/>
        <v>0.9097142857142857</v>
      </c>
      <c r="BB353" s="30">
        <f t="shared" si="208"/>
        <v>8.7572203484320568</v>
      </c>
      <c r="BC353" s="31">
        <f t="shared" si="209"/>
        <v>4865.1224157955867</v>
      </c>
      <c r="BD353" s="108">
        <f t="shared" si="205"/>
        <v>4.8651224157955868</v>
      </c>
      <c r="BP353" s="10"/>
    </row>
    <row r="354" spans="1:68" s="13" customFormat="1" ht="15.75">
      <c r="A354" s="112" t="s">
        <v>213</v>
      </c>
      <c r="B354" s="13" t="s">
        <v>331</v>
      </c>
      <c r="C354" s="13" t="s">
        <v>331</v>
      </c>
      <c r="D354" s="13" t="s">
        <v>387</v>
      </c>
      <c r="E354" s="13" t="s">
        <v>391</v>
      </c>
      <c r="F354" s="13">
        <v>38.385061</v>
      </c>
      <c r="G354" s="13">
        <v>7.0885809999999996</v>
      </c>
      <c r="H354" s="13">
        <v>1713.3910000000001</v>
      </c>
      <c r="L354" s="10">
        <v>2015</v>
      </c>
      <c r="M354" s="13">
        <v>1</v>
      </c>
      <c r="AH354" s="10" t="s">
        <v>4</v>
      </c>
      <c r="AI354" s="13">
        <v>4</v>
      </c>
      <c r="AJ354" s="13" t="s">
        <v>316</v>
      </c>
      <c r="AK354" s="113" t="s">
        <v>333</v>
      </c>
      <c r="AL354" s="113">
        <v>145</v>
      </c>
      <c r="AR354" s="13">
        <v>67</v>
      </c>
      <c r="AS354" s="13">
        <v>67</v>
      </c>
      <c r="AT354" s="13">
        <v>10.46</v>
      </c>
      <c r="AU354" s="13">
        <v>8.92</v>
      </c>
      <c r="AV354" s="13">
        <v>1.02</v>
      </c>
      <c r="AW354" s="13">
        <v>0.86</v>
      </c>
      <c r="AX354" s="13">
        <v>19.2</v>
      </c>
      <c r="AY354" s="114">
        <v>0.73333333333333339</v>
      </c>
      <c r="AZ354" s="30">
        <f t="shared" si="206"/>
        <v>0.84313725490196079</v>
      </c>
      <c r="BA354" s="30">
        <f t="shared" si="207"/>
        <v>0.92342857142857138</v>
      </c>
      <c r="BB354" s="30">
        <f t="shared" si="208"/>
        <v>8.1439157422969188</v>
      </c>
      <c r="BC354" s="31">
        <f t="shared" si="209"/>
        <v>4524.3976346093996</v>
      </c>
      <c r="BD354" s="108">
        <f t="shared" si="205"/>
        <v>4.5243976346093993</v>
      </c>
      <c r="BP354" s="10"/>
    </row>
    <row r="355" spans="1:68" s="13" customFormat="1" ht="15.75">
      <c r="A355" s="112" t="s">
        <v>213</v>
      </c>
      <c r="B355" s="13" t="s">
        <v>331</v>
      </c>
      <c r="C355" s="13" t="s">
        <v>331</v>
      </c>
      <c r="D355" s="13" t="s">
        <v>387</v>
      </c>
      <c r="E355" s="13" t="s">
        <v>391</v>
      </c>
      <c r="F355" s="13">
        <v>38.385061</v>
      </c>
      <c r="G355" s="13">
        <v>7.0885809999999996</v>
      </c>
      <c r="H355" s="13">
        <v>1713.3910000000001</v>
      </c>
      <c r="L355" s="10">
        <v>2015</v>
      </c>
      <c r="M355" s="13">
        <v>1</v>
      </c>
      <c r="AH355" s="10" t="s">
        <v>5</v>
      </c>
      <c r="AI355" s="13">
        <v>5</v>
      </c>
      <c r="AJ355" s="13" t="s">
        <v>316</v>
      </c>
      <c r="AK355" s="113" t="s">
        <v>333</v>
      </c>
      <c r="AL355" s="113">
        <v>145</v>
      </c>
      <c r="AR355" s="13">
        <v>64</v>
      </c>
      <c r="AS355" s="13">
        <v>66</v>
      </c>
      <c r="AT355" s="13">
        <v>10.26</v>
      </c>
      <c r="AU355" s="13">
        <v>10.36</v>
      </c>
      <c r="AV355" s="13">
        <v>0.92</v>
      </c>
      <c r="AW355" s="13">
        <v>0.82</v>
      </c>
      <c r="AX355" s="13">
        <v>20</v>
      </c>
      <c r="AY355" s="114">
        <v>0.90000000000000013</v>
      </c>
      <c r="AZ355" s="30">
        <f t="shared" si="206"/>
        <v>0.89130434782608692</v>
      </c>
      <c r="BA355" s="30">
        <f t="shared" si="207"/>
        <v>0.91428571428571426</v>
      </c>
      <c r="BB355" s="30">
        <f t="shared" si="208"/>
        <v>8.3609440993788819</v>
      </c>
      <c r="BC355" s="31">
        <f t="shared" si="209"/>
        <v>4644.9689440993789</v>
      </c>
      <c r="BD355" s="108">
        <f t="shared" si="205"/>
        <v>4.6449689440993787</v>
      </c>
      <c r="BP355" s="10"/>
    </row>
    <row r="356" spans="1:68" s="13" customFormat="1" ht="15.75">
      <c r="A356" s="112" t="s">
        <v>213</v>
      </c>
      <c r="B356" s="13" t="s">
        <v>331</v>
      </c>
      <c r="C356" s="13" t="s">
        <v>331</v>
      </c>
      <c r="D356" s="13" t="s">
        <v>387</v>
      </c>
      <c r="E356" s="13" t="s">
        <v>391</v>
      </c>
      <c r="F356" s="13">
        <v>38.385061</v>
      </c>
      <c r="G356" s="13">
        <v>7.0885809999999996</v>
      </c>
      <c r="H356" s="13">
        <v>1713.3910000000001</v>
      </c>
      <c r="L356" s="10">
        <v>2015</v>
      </c>
      <c r="M356" s="13">
        <v>1</v>
      </c>
      <c r="AH356" s="10" t="s">
        <v>6</v>
      </c>
      <c r="AI356" s="13">
        <v>6</v>
      </c>
      <c r="AJ356" s="13" t="s">
        <v>316</v>
      </c>
      <c r="AK356" s="113" t="s">
        <v>333</v>
      </c>
      <c r="AL356" s="113">
        <v>145</v>
      </c>
      <c r="AR356" s="13">
        <v>66</v>
      </c>
      <c r="AS356" s="13">
        <v>64</v>
      </c>
      <c r="AT356" s="13">
        <v>9.26</v>
      </c>
      <c r="AU356" s="13">
        <v>8.33</v>
      </c>
      <c r="AV356" s="13">
        <v>0.92</v>
      </c>
      <c r="AW356" s="13">
        <v>0.68</v>
      </c>
      <c r="AX356" s="13">
        <v>21.8</v>
      </c>
      <c r="AY356" s="114">
        <v>0.7</v>
      </c>
      <c r="AZ356" s="30">
        <f t="shared" si="206"/>
        <v>0.73913043478260876</v>
      </c>
      <c r="BA356" s="30">
        <f t="shared" si="207"/>
        <v>0.89371428571428579</v>
      </c>
      <c r="BB356" s="30">
        <f t="shared" si="208"/>
        <v>6.1168914285714289</v>
      </c>
      <c r="BC356" s="31">
        <f t="shared" si="209"/>
        <v>3398.273015873016</v>
      </c>
      <c r="BD356" s="108">
        <f t="shared" si="205"/>
        <v>3.3982730158730159</v>
      </c>
      <c r="BP356" s="10"/>
    </row>
    <row r="357" spans="1:68" s="13" customFormat="1" ht="15.75">
      <c r="A357" s="112" t="s">
        <v>213</v>
      </c>
      <c r="B357" s="13" t="s">
        <v>331</v>
      </c>
      <c r="C357" s="13" t="s">
        <v>331</v>
      </c>
      <c r="D357" s="13" t="s">
        <v>387</v>
      </c>
      <c r="E357" s="13" t="s">
        <v>390</v>
      </c>
      <c r="F357" s="13">
        <v>38.389296000000002</v>
      </c>
      <c r="G357" s="13">
        <v>7.0865710000000002</v>
      </c>
      <c r="H357" s="13">
        <v>1713.1790000000001</v>
      </c>
      <c r="I357" s="13">
        <v>13</v>
      </c>
      <c r="L357" s="10">
        <v>2015</v>
      </c>
      <c r="M357" s="13">
        <v>1</v>
      </c>
      <c r="AH357" s="10" t="s">
        <v>1</v>
      </c>
      <c r="AI357" s="13">
        <v>1</v>
      </c>
      <c r="AJ357" s="13" t="s">
        <v>316</v>
      </c>
      <c r="AK357" s="113" t="s">
        <v>333</v>
      </c>
      <c r="AL357" s="113">
        <v>145</v>
      </c>
      <c r="AR357" s="13">
        <v>82</v>
      </c>
      <c r="AS357" s="13">
        <v>80</v>
      </c>
      <c r="AT357" s="13">
        <v>14.2</v>
      </c>
      <c r="AU357" s="13">
        <v>13.7</v>
      </c>
      <c r="AV357" s="13">
        <v>1.02</v>
      </c>
      <c r="AW357" s="13">
        <v>0.86</v>
      </c>
      <c r="AX357" s="13">
        <v>20.100000000000001</v>
      </c>
      <c r="AY357" s="114">
        <v>0.6</v>
      </c>
      <c r="AZ357" s="30">
        <f t="shared" si="206"/>
        <v>0.84313725490196079</v>
      </c>
      <c r="BA357" s="30">
        <f t="shared" si="207"/>
        <v>0.91314285714285726</v>
      </c>
      <c r="BB357" s="30">
        <f t="shared" si="208"/>
        <v>10.93264761904762</v>
      </c>
      <c r="BC357" s="31">
        <f t="shared" si="209"/>
        <v>6073.6931216931225</v>
      </c>
      <c r="BD357" s="108">
        <f t="shared" si="205"/>
        <v>6.0736931216931227</v>
      </c>
      <c r="BP357" s="10"/>
    </row>
    <row r="358" spans="1:68" s="13" customFormat="1" ht="15.75">
      <c r="A358" s="112" t="s">
        <v>213</v>
      </c>
      <c r="B358" s="13" t="s">
        <v>331</v>
      </c>
      <c r="C358" s="13" t="s">
        <v>331</v>
      </c>
      <c r="D358" s="13" t="s">
        <v>387</v>
      </c>
      <c r="E358" s="13" t="s">
        <v>390</v>
      </c>
      <c r="F358" s="13">
        <v>38.389296000000002</v>
      </c>
      <c r="G358" s="13">
        <v>7.0865710000000002</v>
      </c>
      <c r="H358" s="13">
        <v>1713.1790000000001</v>
      </c>
      <c r="L358" s="10">
        <v>2015</v>
      </c>
      <c r="M358" s="13">
        <v>1</v>
      </c>
      <c r="AH358" s="10" t="s">
        <v>2</v>
      </c>
      <c r="AI358" s="13">
        <v>2</v>
      </c>
      <c r="AJ358" s="13" t="s">
        <v>316</v>
      </c>
      <c r="AK358" s="113" t="s">
        <v>333</v>
      </c>
      <c r="AL358" s="113">
        <v>145</v>
      </c>
      <c r="AR358" s="13">
        <v>60</v>
      </c>
      <c r="AS358" s="13">
        <v>62</v>
      </c>
      <c r="AT358" s="13">
        <v>11.2</v>
      </c>
      <c r="AU358" s="13">
        <v>9.4</v>
      </c>
      <c r="AV358" s="13">
        <v>1.3</v>
      </c>
      <c r="AW358" s="13">
        <v>0.98</v>
      </c>
      <c r="AX358" s="13">
        <v>20</v>
      </c>
      <c r="AY358" s="114">
        <v>0.6166666666666667</v>
      </c>
      <c r="AZ358" s="30">
        <f t="shared" si="206"/>
        <v>0.75384615384615383</v>
      </c>
      <c r="BA358" s="30">
        <f t="shared" si="207"/>
        <v>0.91428571428571426</v>
      </c>
      <c r="BB358" s="30">
        <f t="shared" si="208"/>
        <v>7.7193846153846142</v>
      </c>
      <c r="BC358" s="31">
        <f t="shared" si="209"/>
        <v>4288.5470085470079</v>
      </c>
      <c r="BD358" s="108">
        <f t="shared" si="205"/>
        <v>4.2885470085470079</v>
      </c>
      <c r="BP358" s="10"/>
    </row>
    <row r="359" spans="1:68" s="13" customFormat="1" ht="15.75">
      <c r="A359" s="112" t="s">
        <v>213</v>
      </c>
      <c r="B359" s="13" t="s">
        <v>331</v>
      </c>
      <c r="C359" s="13" t="s">
        <v>331</v>
      </c>
      <c r="D359" s="13" t="s">
        <v>387</v>
      </c>
      <c r="E359" s="13" t="s">
        <v>390</v>
      </c>
      <c r="F359" s="13">
        <v>38.389296000000002</v>
      </c>
      <c r="G359" s="13">
        <v>7.0865710000000002</v>
      </c>
      <c r="H359" s="13">
        <v>1713.1790000000001</v>
      </c>
      <c r="L359" s="10">
        <v>2015</v>
      </c>
      <c r="M359" s="13">
        <v>1</v>
      </c>
      <c r="AH359" s="10" t="s">
        <v>3</v>
      </c>
      <c r="AI359" s="13">
        <v>3</v>
      </c>
      <c r="AJ359" s="13" t="s">
        <v>316</v>
      </c>
      <c r="AK359" s="113" t="s">
        <v>333</v>
      </c>
      <c r="AL359" s="113">
        <v>145</v>
      </c>
      <c r="AR359" s="13">
        <v>68</v>
      </c>
      <c r="AS359" s="13">
        <v>66</v>
      </c>
      <c r="AT359" s="13">
        <v>13.1</v>
      </c>
      <c r="AU359" s="13">
        <v>10.3</v>
      </c>
      <c r="AV359" s="13">
        <v>1.24</v>
      </c>
      <c r="AW359" s="13">
        <v>0.94</v>
      </c>
      <c r="AX359" s="13">
        <v>20.8</v>
      </c>
      <c r="AY359" s="114">
        <v>0.63333333333333341</v>
      </c>
      <c r="AZ359" s="30">
        <f t="shared" si="206"/>
        <v>0.75806451612903225</v>
      </c>
      <c r="BA359" s="30">
        <f t="shared" si="207"/>
        <v>0.90514285714285714</v>
      </c>
      <c r="BB359" s="30">
        <f t="shared" si="208"/>
        <v>8.9886525345622115</v>
      </c>
      <c r="BC359" s="31">
        <f t="shared" si="209"/>
        <v>4993.6958525345617</v>
      </c>
      <c r="BD359" s="108">
        <f t="shared" si="205"/>
        <v>4.9936958525345618</v>
      </c>
      <c r="BP359" s="10"/>
    </row>
    <row r="360" spans="1:68" s="13" customFormat="1" ht="15.75">
      <c r="A360" s="112" t="s">
        <v>213</v>
      </c>
      <c r="B360" s="13" t="s">
        <v>331</v>
      </c>
      <c r="C360" s="13" t="s">
        <v>331</v>
      </c>
      <c r="D360" s="13" t="s">
        <v>387</v>
      </c>
      <c r="E360" s="13" t="s">
        <v>390</v>
      </c>
      <c r="F360" s="13">
        <v>38.389296000000002</v>
      </c>
      <c r="G360" s="13">
        <v>7.0865710000000002</v>
      </c>
      <c r="H360" s="13">
        <v>1713.1790000000001</v>
      </c>
      <c r="L360" s="10">
        <v>2015</v>
      </c>
      <c r="M360" s="13">
        <v>1</v>
      </c>
      <c r="AH360" s="10" t="s">
        <v>4</v>
      </c>
      <c r="AI360" s="13">
        <v>4</v>
      </c>
      <c r="AJ360" s="13" t="s">
        <v>316</v>
      </c>
      <c r="AK360" s="113" t="s">
        <v>333</v>
      </c>
      <c r="AL360" s="113">
        <v>145</v>
      </c>
      <c r="AR360" s="13">
        <v>64</v>
      </c>
      <c r="AS360" s="13">
        <v>64</v>
      </c>
      <c r="AT360" s="13">
        <v>12.92</v>
      </c>
      <c r="AU360" s="13">
        <v>8.52</v>
      </c>
      <c r="AV360" s="13">
        <v>1.44</v>
      </c>
      <c r="AW360" s="13">
        <v>1.1599999999999999</v>
      </c>
      <c r="AX360" s="13">
        <v>20.2</v>
      </c>
      <c r="AY360" s="114">
        <v>0.6</v>
      </c>
      <c r="AZ360" s="30">
        <f t="shared" si="206"/>
        <v>0.80555555555555558</v>
      </c>
      <c r="BA360" s="30">
        <f t="shared" si="207"/>
        <v>0.91199999999999992</v>
      </c>
      <c r="BB360" s="30">
        <f t="shared" si="208"/>
        <v>9.4918933333333335</v>
      </c>
      <c r="BC360" s="31">
        <f t="shared" si="209"/>
        <v>5273.2740740740737</v>
      </c>
      <c r="BD360" s="108">
        <f t="shared" si="205"/>
        <v>5.2732740740740738</v>
      </c>
      <c r="BP360" s="10"/>
    </row>
    <row r="361" spans="1:68" s="13" customFormat="1" ht="15.75">
      <c r="A361" s="112" t="s">
        <v>213</v>
      </c>
      <c r="B361" s="13" t="s">
        <v>331</v>
      </c>
      <c r="C361" s="13" t="s">
        <v>331</v>
      </c>
      <c r="D361" s="13" t="s">
        <v>387</v>
      </c>
      <c r="E361" s="13" t="s">
        <v>390</v>
      </c>
      <c r="F361" s="13">
        <v>38.389296000000002</v>
      </c>
      <c r="G361" s="13">
        <v>7.0865710000000002</v>
      </c>
      <c r="H361" s="13">
        <v>1713.1790000000001</v>
      </c>
      <c r="L361" s="10">
        <v>2015</v>
      </c>
      <c r="M361" s="13">
        <v>1</v>
      </c>
      <c r="AH361" s="10" t="s">
        <v>5</v>
      </c>
      <c r="AI361" s="13">
        <v>5</v>
      </c>
      <c r="AJ361" s="13" t="s">
        <v>316</v>
      </c>
      <c r="AK361" s="113" t="s">
        <v>333</v>
      </c>
      <c r="AL361" s="113">
        <v>145</v>
      </c>
      <c r="AR361" s="13">
        <v>80</v>
      </c>
      <c r="AS361" s="13">
        <v>79</v>
      </c>
      <c r="AT361" s="13">
        <v>16.36</v>
      </c>
      <c r="AU361" s="13">
        <v>14.2</v>
      </c>
      <c r="AV361" s="13">
        <v>1.6</v>
      </c>
      <c r="AW361" s="13">
        <v>1.26</v>
      </c>
      <c r="AX361" s="13">
        <v>24.5</v>
      </c>
      <c r="AY361" s="114">
        <v>0.76666666666666672</v>
      </c>
      <c r="AZ361" s="30">
        <f t="shared" si="206"/>
        <v>0.78749999999999998</v>
      </c>
      <c r="BA361" s="30">
        <f t="shared" si="207"/>
        <v>0.86285714285714288</v>
      </c>
      <c r="BB361" s="30">
        <f t="shared" si="208"/>
        <v>11.116619999999999</v>
      </c>
      <c r="BC361" s="31">
        <f t="shared" si="209"/>
        <v>6175.9</v>
      </c>
      <c r="BD361" s="108">
        <f t="shared" si="205"/>
        <v>6.1758999999999995</v>
      </c>
      <c r="BP361" s="10"/>
    </row>
    <row r="362" spans="1:68" s="13" customFormat="1" ht="15.75">
      <c r="A362" s="112" t="s">
        <v>213</v>
      </c>
      <c r="B362" s="13" t="s">
        <v>331</v>
      </c>
      <c r="C362" s="13" t="s">
        <v>331</v>
      </c>
      <c r="D362" s="13" t="s">
        <v>387</v>
      </c>
      <c r="E362" s="13" t="s">
        <v>390</v>
      </c>
      <c r="F362" s="13">
        <v>38.389296000000002</v>
      </c>
      <c r="G362" s="13">
        <v>7.0865710000000002</v>
      </c>
      <c r="H362" s="13">
        <v>1713.1790000000001</v>
      </c>
      <c r="L362" s="10">
        <v>2015</v>
      </c>
      <c r="M362" s="13">
        <v>1</v>
      </c>
      <c r="AH362" s="10" t="s">
        <v>6</v>
      </c>
      <c r="AI362" s="13">
        <v>6</v>
      </c>
      <c r="AJ362" s="13" t="s">
        <v>316</v>
      </c>
      <c r="AK362" s="113" t="s">
        <v>333</v>
      </c>
      <c r="AL362" s="113">
        <v>145</v>
      </c>
      <c r="AR362" s="13">
        <v>80</v>
      </c>
      <c r="AS362" s="13">
        <v>80</v>
      </c>
      <c r="AT362" s="13">
        <v>17.579999999999998</v>
      </c>
      <c r="AU362" s="13">
        <v>13.5</v>
      </c>
      <c r="AV362" s="13">
        <v>1.42</v>
      </c>
      <c r="AW362" s="13">
        <v>1.18</v>
      </c>
      <c r="AX362" s="13">
        <v>22</v>
      </c>
      <c r="AY362" s="114">
        <v>1.0333333333333334</v>
      </c>
      <c r="AZ362" s="30">
        <f t="shared" si="206"/>
        <v>0.83098591549295775</v>
      </c>
      <c r="BA362" s="30">
        <f t="shared" si="207"/>
        <v>0.89142857142857146</v>
      </c>
      <c r="BB362" s="30">
        <f t="shared" si="208"/>
        <v>13.022641448692152</v>
      </c>
      <c r="BC362" s="31">
        <f t="shared" si="209"/>
        <v>7234.8008048289739</v>
      </c>
      <c r="BD362" s="108">
        <f t="shared" si="205"/>
        <v>7.234800804828974</v>
      </c>
      <c r="BP362" s="10"/>
    </row>
    <row r="363" spans="1:68" s="13" customFormat="1" ht="15.75">
      <c r="A363" s="112" t="s">
        <v>213</v>
      </c>
      <c r="B363" s="13" t="s">
        <v>331</v>
      </c>
      <c r="C363" s="13" t="s">
        <v>331</v>
      </c>
      <c r="D363" s="13" t="s">
        <v>387</v>
      </c>
      <c r="E363" s="13" t="s">
        <v>389</v>
      </c>
      <c r="F363" s="13">
        <v>38.378352999999997</v>
      </c>
      <c r="G363" s="13">
        <v>7.1076709999999999</v>
      </c>
      <c r="H363" s="13">
        <v>1750.4770000000001</v>
      </c>
      <c r="I363" s="13">
        <v>14</v>
      </c>
      <c r="L363" s="10">
        <v>2015</v>
      </c>
      <c r="M363" s="13">
        <v>1</v>
      </c>
      <c r="AH363" s="10" t="s">
        <v>1</v>
      </c>
      <c r="AI363" s="13">
        <v>1</v>
      </c>
      <c r="AJ363" s="13" t="s">
        <v>316</v>
      </c>
      <c r="AK363" s="113" t="s">
        <v>333</v>
      </c>
      <c r="AL363" s="113">
        <v>145</v>
      </c>
      <c r="AR363" s="13">
        <v>80</v>
      </c>
      <c r="AS363" s="13">
        <v>74</v>
      </c>
      <c r="AT363" s="13">
        <v>12.7</v>
      </c>
      <c r="AU363" s="13">
        <v>10.199999999999999</v>
      </c>
      <c r="AV363" s="13">
        <v>1.1599999999999999</v>
      </c>
      <c r="AW363" s="13">
        <v>0.96</v>
      </c>
      <c r="AX363" s="13">
        <v>21.9</v>
      </c>
      <c r="AY363" s="114">
        <v>0.7</v>
      </c>
      <c r="AZ363" s="30">
        <f t="shared" si="206"/>
        <v>0.82758620689655171</v>
      </c>
      <c r="BA363" s="30">
        <f t="shared" si="207"/>
        <v>0.89257142857142846</v>
      </c>
      <c r="BB363" s="30">
        <f t="shared" si="208"/>
        <v>9.3812334975369431</v>
      </c>
      <c r="BC363" s="31">
        <f t="shared" si="209"/>
        <v>5211.7963875205241</v>
      </c>
      <c r="BD363" s="108">
        <f t="shared" si="205"/>
        <v>5.2117963875205238</v>
      </c>
      <c r="BP363" s="10"/>
    </row>
    <row r="364" spans="1:68" s="13" customFormat="1" ht="15.75">
      <c r="A364" s="112" t="s">
        <v>213</v>
      </c>
      <c r="B364" s="13" t="s">
        <v>331</v>
      </c>
      <c r="C364" s="13" t="s">
        <v>331</v>
      </c>
      <c r="D364" s="13" t="s">
        <v>387</v>
      </c>
      <c r="E364" s="13" t="s">
        <v>389</v>
      </c>
      <c r="F364" s="13">
        <v>38.378352999999997</v>
      </c>
      <c r="G364" s="13">
        <v>7.1076709999999999</v>
      </c>
      <c r="H364" s="13">
        <v>1750.4770000000001</v>
      </c>
      <c r="L364" s="10">
        <v>2015</v>
      </c>
      <c r="M364" s="13">
        <v>1</v>
      </c>
      <c r="AH364" s="10" t="s">
        <v>2</v>
      </c>
      <c r="AI364" s="13">
        <v>2</v>
      </c>
      <c r="AJ364" s="13" t="s">
        <v>316</v>
      </c>
      <c r="AK364" s="113" t="s">
        <v>333</v>
      </c>
      <c r="AL364" s="113">
        <v>145</v>
      </c>
      <c r="AR364" s="13">
        <v>60</v>
      </c>
      <c r="AS364" s="13">
        <v>58</v>
      </c>
      <c r="AT364" s="13">
        <v>6.98</v>
      </c>
      <c r="AU364" s="13">
        <v>7.2</v>
      </c>
      <c r="AV364" s="13">
        <v>0.82</v>
      </c>
      <c r="AW364" s="13">
        <v>0.66</v>
      </c>
      <c r="AX364" s="13">
        <v>22</v>
      </c>
      <c r="AY364" s="114">
        <v>0.6</v>
      </c>
      <c r="AZ364" s="30">
        <f t="shared" si="206"/>
        <v>0.80487804878048785</v>
      </c>
      <c r="BA364" s="30">
        <f t="shared" si="207"/>
        <v>0.89142857142857146</v>
      </c>
      <c r="BB364" s="30">
        <f t="shared" si="208"/>
        <v>5.0080891986062728</v>
      </c>
      <c r="BC364" s="31">
        <f t="shared" si="209"/>
        <v>2782.2717770034851</v>
      </c>
      <c r="BD364" s="108">
        <f t="shared" si="205"/>
        <v>2.7822717770034853</v>
      </c>
      <c r="BP364" s="10"/>
    </row>
    <row r="365" spans="1:68" s="13" customFormat="1" ht="15.75">
      <c r="A365" s="112" t="s">
        <v>213</v>
      </c>
      <c r="B365" s="13" t="s">
        <v>331</v>
      </c>
      <c r="C365" s="13" t="s">
        <v>331</v>
      </c>
      <c r="D365" s="13" t="s">
        <v>387</v>
      </c>
      <c r="E365" s="13" t="s">
        <v>389</v>
      </c>
      <c r="F365" s="13">
        <v>38.378352999999997</v>
      </c>
      <c r="G365" s="13">
        <v>7.1076709999999999</v>
      </c>
      <c r="H365" s="13">
        <v>1750.4770000000001</v>
      </c>
      <c r="L365" s="10">
        <v>2015</v>
      </c>
      <c r="M365" s="13">
        <v>1</v>
      </c>
      <c r="AH365" s="10" t="s">
        <v>3</v>
      </c>
      <c r="AI365" s="13">
        <v>3</v>
      </c>
      <c r="AJ365" s="13" t="s">
        <v>316</v>
      </c>
      <c r="AK365" s="113" t="s">
        <v>333</v>
      </c>
      <c r="AL365" s="113">
        <v>145</v>
      </c>
      <c r="AR365" s="13">
        <v>86</v>
      </c>
      <c r="AS365" s="13">
        <v>84</v>
      </c>
      <c r="AT365" s="13">
        <v>14.68</v>
      </c>
      <c r="AU365" s="13">
        <v>9.86</v>
      </c>
      <c r="AV365" s="13">
        <v>1.04</v>
      </c>
      <c r="AW365" s="13">
        <v>0.86</v>
      </c>
      <c r="AX365" s="13">
        <v>19.7</v>
      </c>
      <c r="AY365" s="114">
        <v>0.66666666666666674</v>
      </c>
      <c r="AZ365" s="30">
        <f t="shared" si="206"/>
        <v>0.82692307692307687</v>
      </c>
      <c r="BA365" s="30">
        <f t="shared" si="207"/>
        <v>0.9177142857142857</v>
      </c>
      <c r="BB365" s="30">
        <f t="shared" si="208"/>
        <v>11.140345494505494</v>
      </c>
      <c r="BC365" s="31">
        <f t="shared" si="209"/>
        <v>6189.08083028083</v>
      </c>
      <c r="BD365" s="108">
        <f t="shared" si="205"/>
        <v>6.1890808302808304</v>
      </c>
      <c r="BP365" s="10"/>
    </row>
    <row r="366" spans="1:68" s="13" customFormat="1" ht="15.75">
      <c r="A366" s="112" t="s">
        <v>213</v>
      </c>
      <c r="B366" s="13" t="s">
        <v>331</v>
      </c>
      <c r="C366" s="13" t="s">
        <v>331</v>
      </c>
      <c r="D366" s="13" t="s">
        <v>387</v>
      </c>
      <c r="E366" s="13" t="s">
        <v>389</v>
      </c>
      <c r="F366" s="13">
        <v>38.378352999999997</v>
      </c>
      <c r="G366" s="13">
        <v>7.1076709999999999</v>
      </c>
      <c r="H366" s="13">
        <v>1750.4770000000001</v>
      </c>
      <c r="L366" s="10">
        <v>2015</v>
      </c>
      <c r="M366" s="13">
        <v>1</v>
      </c>
      <c r="AH366" s="10" t="s">
        <v>4</v>
      </c>
      <c r="AI366" s="13">
        <v>4</v>
      </c>
      <c r="AJ366" s="13" t="s">
        <v>316</v>
      </c>
      <c r="AK366" s="113" t="s">
        <v>333</v>
      </c>
      <c r="AL366" s="113">
        <v>145</v>
      </c>
      <c r="AR366" s="13">
        <v>62</v>
      </c>
      <c r="AS366" s="13">
        <v>67</v>
      </c>
      <c r="AT366" s="13">
        <v>12.18</v>
      </c>
      <c r="AU366" s="13">
        <v>8.42</v>
      </c>
      <c r="AV366" s="13">
        <v>1.18</v>
      </c>
      <c r="AW366" s="13">
        <v>0.94</v>
      </c>
      <c r="AX366" s="13">
        <v>20.9</v>
      </c>
      <c r="AY366" s="114">
        <v>0.56666666666666676</v>
      </c>
      <c r="AZ366" s="30">
        <f t="shared" si="206"/>
        <v>0.79661016949152541</v>
      </c>
      <c r="BA366" s="30">
        <f t="shared" si="207"/>
        <v>0.90399999999999991</v>
      </c>
      <c r="BB366" s="30">
        <f t="shared" si="208"/>
        <v>8.7712515254237289</v>
      </c>
      <c r="BC366" s="31">
        <f t="shared" si="209"/>
        <v>4872.9175141242931</v>
      </c>
      <c r="BD366" s="108">
        <f t="shared" si="205"/>
        <v>4.8729175141242935</v>
      </c>
      <c r="BP366" s="10"/>
    </row>
    <row r="367" spans="1:68" s="13" customFormat="1" ht="15.75">
      <c r="A367" s="112" t="s">
        <v>213</v>
      </c>
      <c r="B367" s="13" t="s">
        <v>331</v>
      </c>
      <c r="C367" s="13" t="s">
        <v>331</v>
      </c>
      <c r="D367" s="13" t="s">
        <v>387</v>
      </c>
      <c r="E367" s="13" t="s">
        <v>389</v>
      </c>
      <c r="F367" s="13">
        <v>38.378352999999997</v>
      </c>
      <c r="G367" s="13">
        <v>7.1076709999999999</v>
      </c>
      <c r="H367" s="13">
        <v>1750.4770000000001</v>
      </c>
      <c r="L367" s="10">
        <v>2015</v>
      </c>
      <c r="M367" s="13">
        <v>1</v>
      </c>
      <c r="AH367" s="10" t="s">
        <v>5</v>
      </c>
      <c r="AI367" s="13">
        <v>5</v>
      </c>
      <c r="AJ367" s="13" t="s">
        <v>316</v>
      </c>
      <c r="AK367" s="113" t="s">
        <v>333</v>
      </c>
      <c r="AL367" s="113">
        <v>145</v>
      </c>
      <c r="AR367" s="13">
        <v>76</v>
      </c>
      <c r="AS367" s="13">
        <v>69</v>
      </c>
      <c r="AT367" s="13">
        <v>12.96</v>
      </c>
      <c r="AU367" s="13">
        <v>9.8800000000000008</v>
      </c>
      <c r="AV367" s="13">
        <v>1.06</v>
      </c>
      <c r="AW367" s="13">
        <v>0.86</v>
      </c>
      <c r="AX367" s="13">
        <v>24.1</v>
      </c>
      <c r="AY367" s="114">
        <v>0.73333333333333339</v>
      </c>
      <c r="AZ367" s="30">
        <f t="shared" si="206"/>
        <v>0.81132075471698106</v>
      </c>
      <c r="BA367" s="30">
        <f t="shared" si="207"/>
        <v>0.86742857142857155</v>
      </c>
      <c r="BB367" s="30">
        <f t="shared" si="208"/>
        <v>9.1207659299191395</v>
      </c>
      <c r="BC367" s="31">
        <f t="shared" si="209"/>
        <v>5067.0921832884105</v>
      </c>
      <c r="BD367" s="108">
        <f t="shared" si="205"/>
        <v>5.0670921832884108</v>
      </c>
      <c r="BP367" s="10"/>
    </row>
    <row r="368" spans="1:68" s="13" customFormat="1" ht="15.75">
      <c r="A368" s="112" t="s">
        <v>213</v>
      </c>
      <c r="B368" s="13" t="s">
        <v>331</v>
      </c>
      <c r="C368" s="13" t="s">
        <v>331</v>
      </c>
      <c r="D368" s="13" t="s">
        <v>387</v>
      </c>
      <c r="E368" s="13" t="s">
        <v>389</v>
      </c>
      <c r="F368" s="13">
        <v>38.378352999999997</v>
      </c>
      <c r="G368" s="13">
        <v>7.1076709999999999</v>
      </c>
      <c r="H368" s="13">
        <v>1750.4770000000001</v>
      </c>
      <c r="L368" s="10">
        <v>2015</v>
      </c>
      <c r="M368" s="13">
        <v>1</v>
      </c>
      <c r="AH368" s="10" t="s">
        <v>6</v>
      </c>
      <c r="AI368" s="13">
        <v>6</v>
      </c>
      <c r="AJ368" s="13" t="s">
        <v>316</v>
      </c>
      <c r="AK368" s="113" t="s">
        <v>333</v>
      </c>
      <c r="AL368" s="113">
        <v>145</v>
      </c>
      <c r="AR368" s="13">
        <v>72</v>
      </c>
      <c r="AS368" s="13">
        <v>72</v>
      </c>
      <c r="AT368" s="13">
        <v>11.9</v>
      </c>
      <c r="AU368" s="13">
        <v>9.42</v>
      </c>
      <c r="AV368" s="13">
        <v>0.94</v>
      </c>
      <c r="AW368" s="13">
        <v>0.8</v>
      </c>
      <c r="AX368" s="13">
        <v>20.100000000000001</v>
      </c>
      <c r="AY368" s="114">
        <v>0.8</v>
      </c>
      <c r="AZ368" s="30">
        <f t="shared" si="206"/>
        <v>0.85106382978723416</v>
      </c>
      <c r="BA368" s="30">
        <f t="shared" si="207"/>
        <v>0.91314285714285726</v>
      </c>
      <c r="BB368" s="30">
        <f t="shared" si="208"/>
        <v>9.2480000000000029</v>
      </c>
      <c r="BC368" s="31">
        <f t="shared" si="209"/>
        <v>5137.7777777777792</v>
      </c>
      <c r="BD368" s="108">
        <f t="shared" si="205"/>
        <v>5.1377777777777789</v>
      </c>
      <c r="BP368" s="10"/>
    </row>
    <row r="369" spans="1:68" s="13" customFormat="1" ht="15.75">
      <c r="A369" s="112" t="s">
        <v>213</v>
      </c>
      <c r="B369" s="13" t="s">
        <v>331</v>
      </c>
      <c r="C369" s="13" t="s">
        <v>331</v>
      </c>
      <c r="D369" s="13" t="s">
        <v>387</v>
      </c>
      <c r="E369" s="13" t="s">
        <v>388</v>
      </c>
      <c r="F369" s="13">
        <v>38.387455000000003</v>
      </c>
      <c r="G369" s="13">
        <v>7.0875640000000004</v>
      </c>
      <c r="H369" s="13">
        <v>1711.0419999999999</v>
      </c>
      <c r="I369" s="13">
        <v>15</v>
      </c>
      <c r="L369" s="10">
        <v>2015</v>
      </c>
      <c r="M369" s="13">
        <v>1</v>
      </c>
      <c r="AH369" s="10" t="s">
        <v>1</v>
      </c>
      <c r="AI369" s="13">
        <v>1</v>
      </c>
      <c r="AJ369" s="13" t="s">
        <v>316</v>
      </c>
      <c r="AK369" s="113" t="s">
        <v>333</v>
      </c>
      <c r="AL369" s="113">
        <v>145</v>
      </c>
      <c r="AR369" s="13">
        <v>73</v>
      </c>
      <c r="AS369" s="13">
        <v>75</v>
      </c>
      <c r="AT369" s="13">
        <v>6.1</v>
      </c>
      <c r="AU369" s="13">
        <v>9.1</v>
      </c>
      <c r="AV369" s="13">
        <v>0.6</v>
      </c>
      <c r="AW369" s="13">
        <v>0.48</v>
      </c>
      <c r="AX369" s="13">
        <v>19.3</v>
      </c>
      <c r="AY369" s="114">
        <v>0.6</v>
      </c>
      <c r="AZ369" s="30">
        <f t="shared" si="206"/>
        <v>0.8</v>
      </c>
      <c r="BA369" s="30">
        <f t="shared" si="207"/>
        <v>0.92228571428571426</v>
      </c>
      <c r="BB369" s="30">
        <f t="shared" si="208"/>
        <v>4.5007542857142857</v>
      </c>
      <c r="BC369" s="31">
        <f t="shared" si="209"/>
        <v>2500.4190476190474</v>
      </c>
      <c r="BD369" s="108">
        <f t="shared" si="205"/>
        <v>2.5004190476190473</v>
      </c>
      <c r="BP369" s="10"/>
    </row>
    <row r="370" spans="1:68" s="13" customFormat="1" ht="15.75">
      <c r="A370" s="112" t="s">
        <v>213</v>
      </c>
      <c r="B370" s="13" t="s">
        <v>331</v>
      </c>
      <c r="C370" s="13" t="s">
        <v>331</v>
      </c>
      <c r="D370" s="13" t="s">
        <v>387</v>
      </c>
      <c r="E370" s="13" t="s">
        <v>388</v>
      </c>
      <c r="F370" s="13">
        <v>38.387455000000003</v>
      </c>
      <c r="G370" s="13">
        <v>7.0875640000000004</v>
      </c>
      <c r="H370" s="13">
        <v>1711.0419999999999</v>
      </c>
      <c r="L370" s="10">
        <v>2015</v>
      </c>
      <c r="M370" s="13">
        <v>1</v>
      </c>
      <c r="AH370" s="10" t="s">
        <v>2</v>
      </c>
      <c r="AI370" s="13">
        <v>2</v>
      </c>
      <c r="AJ370" s="13" t="s">
        <v>316</v>
      </c>
      <c r="AK370" s="113" t="s">
        <v>333</v>
      </c>
      <c r="AL370" s="113">
        <v>145</v>
      </c>
      <c r="AR370" s="13">
        <v>66</v>
      </c>
      <c r="AS370" s="13">
        <v>62</v>
      </c>
      <c r="AT370" s="13">
        <v>6.68</v>
      </c>
      <c r="AU370" s="13">
        <v>8.1</v>
      </c>
      <c r="AV370" s="13">
        <v>0.88</v>
      </c>
      <c r="AW370" s="13">
        <v>0.7</v>
      </c>
      <c r="AX370" s="13">
        <v>20</v>
      </c>
      <c r="AY370" s="114">
        <v>0.83333333333333337</v>
      </c>
      <c r="AZ370" s="30">
        <f t="shared" si="206"/>
        <v>0.79545454545454541</v>
      </c>
      <c r="BA370" s="30">
        <f t="shared" si="207"/>
        <v>0.91428571428571426</v>
      </c>
      <c r="BB370" s="30">
        <f t="shared" si="208"/>
        <v>4.8581818181818175</v>
      </c>
      <c r="BC370" s="31">
        <f t="shared" si="209"/>
        <v>2698.9898989898988</v>
      </c>
      <c r="BD370" s="108">
        <f t="shared" si="205"/>
        <v>2.6989898989898991</v>
      </c>
      <c r="BP370" s="10"/>
    </row>
    <row r="371" spans="1:68" s="13" customFormat="1" ht="15.75">
      <c r="A371" s="112" t="s">
        <v>213</v>
      </c>
      <c r="B371" s="13" t="s">
        <v>331</v>
      </c>
      <c r="C371" s="13" t="s">
        <v>331</v>
      </c>
      <c r="D371" s="13" t="s">
        <v>387</v>
      </c>
      <c r="E371" s="13" t="s">
        <v>388</v>
      </c>
      <c r="F371" s="13">
        <v>38.387455000000003</v>
      </c>
      <c r="G371" s="13">
        <v>7.0875640000000004</v>
      </c>
      <c r="H371" s="13">
        <v>1711.0419999999999</v>
      </c>
      <c r="L371" s="10">
        <v>2015</v>
      </c>
      <c r="M371" s="13">
        <v>1</v>
      </c>
      <c r="AH371" s="10" t="s">
        <v>3</v>
      </c>
      <c r="AI371" s="13">
        <v>3</v>
      </c>
      <c r="AJ371" s="13" t="s">
        <v>316</v>
      </c>
      <c r="AK371" s="113" t="s">
        <v>333</v>
      </c>
      <c r="AL371" s="113">
        <v>145</v>
      </c>
      <c r="AR371" s="13">
        <v>92</v>
      </c>
      <c r="AS371" s="13">
        <v>89</v>
      </c>
      <c r="AT371" s="13">
        <v>12.8</v>
      </c>
      <c r="AU371" s="13">
        <v>10.58</v>
      </c>
      <c r="AV371" s="13">
        <v>1.18</v>
      </c>
      <c r="AW371" s="13">
        <v>0.86</v>
      </c>
      <c r="AX371" s="13">
        <v>27</v>
      </c>
      <c r="AY371" s="114">
        <v>0.83333333333333337</v>
      </c>
      <c r="AZ371" s="30">
        <f t="shared" si="206"/>
        <v>0.72881355932203395</v>
      </c>
      <c r="BA371" s="30">
        <f t="shared" si="207"/>
        <v>0.8342857142857143</v>
      </c>
      <c r="BB371" s="30">
        <f t="shared" si="208"/>
        <v>7.7828958837772406</v>
      </c>
      <c r="BC371" s="31">
        <f t="shared" si="209"/>
        <v>4323.8310465429113</v>
      </c>
      <c r="BD371" s="108">
        <f t="shared" si="205"/>
        <v>4.3238310465429111</v>
      </c>
      <c r="BP371" s="10"/>
    </row>
    <row r="372" spans="1:68" s="13" customFormat="1" ht="15.75">
      <c r="A372" s="112" t="s">
        <v>213</v>
      </c>
      <c r="B372" s="13" t="s">
        <v>331</v>
      </c>
      <c r="C372" s="13" t="s">
        <v>331</v>
      </c>
      <c r="D372" s="13" t="s">
        <v>387</v>
      </c>
      <c r="E372" s="13" t="s">
        <v>388</v>
      </c>
      <c r="F372" s="13">
        <v>38.387455000000003</v>
      </c>
      <c r="G372" s="13">
        <v>7.0875640000000004</v>
      </c>
      <c r="H372" s="13">
        <v>1711.0419999999999</v>
      </c>
      <c r="L372" s="10">
        <v>2015</v>
      </c>
      <c r="M372" s="13">
        <v>1</v>
      </c>
      <c r="AH372" s="10" t="s">
        <v>4</v>
      </c>
      <c r="AI372" s="13">
        <v>4</v>
      </c>
      <c r="AJ372" s="13" t="s">
        <v>316</v>
      </c>
      <c r="AK372" s="113" t="s">
        <v>333</v>
      </c>
      <c r="AL372" s="113">
        <v>145</v>
      </c>
      <c r="AR372" s="13">
        <v>74</v>
      </c>
      <c r="AS372" s="13">
        <v>71</v>
      </c>
      <c r="AT372" s="13">
        <v>12.1</v>
      </c>
      <c r="AU372" s="13">
        <v>11.1</v>
      </c>
      <c r="AV372" s="13">
        <v>1.1000000000000001</v>
      </c>
      <c r="AW372" s="13">
        <v>0.88</v>
      </c>
      <c r="AX372" s="13">
        <v>23.3</v>
      </c>
      <c r="AY372" s="114">
        <v>0.76666666666666672</v>
      </c>
      <c r="AZ372" s="30">
        <f t="shared" si="206"/>
        <v>0.79999999999999993</v>
      </c>
      <c r="BA372" s="30">
        <f t="shared" si="207"/>
        <v>0.87657142857142856</v>
      </c>
      <c r="BB372" s="30">
        <f t="shared" si="208"/>
        <v>8.4852114285714269</v>
      </c>
      <c r="BC372" s="31">
        <f t="shared" si="209"/>
        <v>4714.0063492063482</v>
      </c>
      <c r="BD372" s="108">
        <f t="shared" si="205"/>
        <v>4.7140063492063486</v>
      </c>
      <c r="BP372" s="10"/>
    </row>
    <row r="373" spans="1:68" s="13" customFormat="1" ht="15.75">
      <c r="A373" s="112" t="s">
        <v>213</v>
      </c>
      <c r="B373" s="13" t="s">
        <v>331</v>
      </c>
      <c r="C373" s="13" t="s">
        <v>331</v>
      </c>
      <c r="D373" s="13" t="s">
        <v>387</v>
      </c>
      <c r="E373" s="13" t="s">
        <v>388</v>
      </c>
      <c r="F373" s="13">
        <v>38.387455000000003</v>
      </c>
      <c r="G373" s="13">
        <v>7.0875640000000004</v>
      </c>
      <c r="H373" s="13">
        <v>1711.0419999999999</v>
      </c>
      <c r="L373" s="10">
        <v>2015</v>
      </c>
      <c r="M373" s="13">
        <v>1</v>
      </c>
      <c r="AH373" s="10" t="s">
        <v>5</v>
      </c>
      <c r="AI373" s="13">
        <v>5</v>
      </c>
      <c r="AJ373" s="13" t="s">
        <v>316</v>
      </c>
      <c r="AK373" s="113" t="s">
        <v>333</v>
      </c>
      <c r="AL373" s="113">
        <v>145</v>
      </c>
      <c r="AR373" s="13">
        <v>63</v>
      </c>
      <c r="AS373" s="13">
        <v>62</v>
      </c>
      <c r="AT373" s="13">
        <v>11.26</v>
      </c>
      <c r="AU373" s="13">
        <v>9.0500000000000007</v>
      </c>
      <c r="AV373" s="13">
        <v>1.1599999999999999</v>
      </c>
      <c r="AW373" s="13">
        <v>0.9</v>
      </c>
      <c r="AX373" s="13">
        <v>20.6</v>
      </c>
      <c r="AY373" s="114">
        <v>0.8666666666666667</v>
      </c>
      <c r="AZ373" s="30">
        <f t="shared" si="206"/>
        <v>0.77586206896551735</v>
      </c>
      <c r="BA373" s="30">
        <f t="shared" si="207"/>
        <v>0.90742857142857147</v>
      </c>
      <c r="BB373" s="30">
        <f t="shared" si="208"/>
        <v>7.927483743842366</v>
      </c>
      <c r="BC373" s="31">
        <f t="shared" si="209"/>
        <v>4404.1576354679819</v>
      </c>
      <c r="BD373" s="108">
        <f t="shared" si="205"/>
        <v>4.4041576354679819</v>
      </c>
      <c r="BP373" s="10"/>
    </row>
    <row r="374" spans="1:68" s="13" customFormat="1" ht="15.75">
      <c r="A374" s="112" t="s">
        <v>213</v>
      </c>
      <c r="B374" s="13" t="s">
        <v>331</v>
      </c>
      <c r="C374" s="13" t="s">
        <v>331</v>
      </c>
      <c r="D374" s="13" t="s">
        <v>387</v>
      </c>
      <c r="E374" s="13" t="s">
        <v>388</v>
      </c>
      <c r="F374" s="13">
        <v>38.387455000000003</v>
      </c>
      <c r="G374" s="13">
        <v>7.0875640000000004</v>
      </c>
      <c r="H374" s="13">
        <v>1711.0419999999999</v>
      </c>
      <c r="L374" s="10">
        <v>2015</v>
      </c>
      <c r="M374" s="13">
        <v>1</v>
      </c>
      <c r="AH374" s="10" t="s">
        <v>6</v>
      </c>
      <c r="AI374" s="13">
        <v>6</v>
      </c>
      <c r="AJ374" s="13" t="s">
        <v>316</v>
      </c>
      <c r="AK374" s="113" t="s">
        <v>333</v>
      </c>
      <c r="AL374" s="113">
        <v>145</v>
      </c>
      <c r="AR374" s="13">
        <v>72</v>
      </c>
      <c r="AS374" s="13">
        <v>72</v>
      </c>
      <c r="AT374" s="13">
        <v>12.34</v>
      </c>
      <c r="AU374" s="13">
        <v>10.5</v>
      </c>
      <c r="AV374" s="13">
        <v>0.98</v>
      </c>
      <c r="AW374" s="13">
        <v>0.76</v>
      </c>
      <c r="AX374" s="13">
        <v>22.4</v>
      </c>
      <c r="AY374" s="114">
        <v>0.93333333333333346</v>
      </c>
      <c r="AZ374" s="30">
        <f t="shared" si="206"/>
        <v>0.77551020408163263</v>
      </c>
      <c r="BA374" s="30">
        <f t="shared" si="207"/>
        <v>0.88685714285714279</v>
      </c>
      <c r="BB374" s="30">
        <f t="shared" si="208"/>
        <v>8.4870418658892124</v>
      </c>
      <c r="BC374" s="31">
        <f t="shared" si="209"/>
        <v>4715.0232588273402</v>
      </c>
      <c r="BD374" s="108">
        <f t="shared" si="205"/>
        <v>4.7150232588273404</v>
      </c>
      <c r="BE374" s="115"/>
      <c r="BP374" s="10"/>
    </row>
    <row r="375" spans="1:68" s="13" customFormat="1" ht="15.75">
      <c r="A375" s="112" t="s">
        <v>213</v>
      </c>
      <c r="B375" s="13" t="s">
        <v>331</v>
      </c>
      <c r="C375" s="13" t="s">
        <v>331</v>
      </c>
      <c r="D375" s="13" t="s">
        <v>387</v>
      </c>
      <c r="E375" s="13" t="s">
        <v>386</v>
      </c>
      <c r="F375" s="13">
        <v>38.385896000000002</v>
      </c>
      <c r="G375" s="13">
        <v>7.0872190000000002</v>
      </c>
      <c r="H375" s="13">
        <v>1712.866</v>
      </c>
      <c r="I375" s="13">
        <v>16</v>
      </c>
      <c r="L375" s="10">
        <v>2015</v>
      </c>
      <c r="M375" s="13">
        <v>1</v>
      </c>
      <c r="AH375" s="10" t="s">
        <v>1</v>
      </c>
      <c r="AI375" s="13">
        <v>1</v>
      </c>
      <c r="AJ375" s="13" t="s">
        <v>316</v>
      </c>
      <c r="AK375" s="113" t="s">
        <v>333</v>
      </c>
      <c r="AL375" s="113">
        <v>145</v>
      </c>
      <c r="AR375" s="13">
        <v>69</v>
      </c>
      <c r="AS375" s="13">
        <v>66</v>
      </c>
      <c r="AT375" s="13">
        <v>9.6999999999999993</v>
      </c>
      <c r="AU375" s="13">
        <v>8.9600000000000009</v>
      </c>
      <c r="AV375" s="13">
        <v>0.9</v>
      </c>
      <c r="AW375" s="13">
        <v>0.7</v>
      </c>
      <c r="AX375" s="13">
        <v>21.8</v>
      </c>
      <c r="AY375" s="114">
        <v>0.73333333333333339</v>
      </c>
      <c r="AZ375" s="30">
        <f t="shared" si="206"/>
        <v>0.77777777777777768</v>
      </c>
      <c r="BA375" s="30">
        <f t="shared" si="207"/>
        <v>0.89371428571428579</v>
      </c>
      <c r="BB375" s="30">
        <f t="shared" si="208"/>
        <v>6.7425777777777762</v>
      </c>
      <c r="BC375" s="31">
        <f t="shared" si="209"/>
        <v>3745.8765432098758</v>
      </c>
      <c r="BD375" s="108">
        <f t="shared" si="205"/>
        <v>3.7458765432098757</v>
      </c>
      <c r="BP375" s="10"/>
    </row>
    <row r="376" spans="1:68" s="13" customFormat="1" ht="15.75">
      <c r="A376" s="112" t="s">
        <v>213</v>
      </c>
      <c r="B376" s="13" t="s">
        <v>331</v>
      </c>
      <c r="C376" s="13" t="s">
        <v>331</v>
      </c>
      <c r="D376" s="13" t="s">
        <v>387</v>
      </c>
      <c r="E376" s="13" t="s">
        <v>386</v>
      </c>
      <c r="F376" s="13">
        <v>38.385896000000002</v>
      </c>
      <c r="G376" s="13">
        <v>7.0872190000000002</v>
      </c>
      <c r="H376" s="13">
        <v>1712.866</v>
      </c>
      <c r="L376" s="10">
        <v>2015</v>
      </c>
      <c r="M376" s="13">
        <v>1</v>
      </c>
      <c r="AH376" s="10" t="s">
        <v>2</v>
      </c>
      <c r="AI376" s="13">
        <v>2</v>
      </c>
      <c r="AJ376" s="13" t="s">
        <v>316</v>
      </c>
      <c r="AK376" s="113" t="s">
        <v>333</v>
      </c>
      <c r="AL376" s="113">
        <v>145</v>
      </c>
      <c r="AR376" s="13">
        <v>72</v>
      </c>
      <c r="AS376" s="13">
        <v>69</v>
      </c>
      <c r="AT376" s="13">
        <v>10.36</v>
      </c>
      <c r="AU376" s="13">
        <v>9.4</v>
      </c>
      <c r="AV376" s="13">
        <v>0.88</v>
      </c>
      <c r="AW376" s="13">
        <v>0.74</v>
      </c>
      <c r="AX376" s="13">
        <v>25.5</v>
      </c>
      <c r="AY376" s="114">
        <v>0.76666666666666672</v>
      </c>
      <c r="AZ376" s="30">
        <f t="shared" si="206"/>
        <v>0.84090909090909094</v>
      </c>
      <c r="BA376" s="30">
        <f t="shared" si="207"/>
        <v>0.85142857142857142</v>
      </c>
      <c r="BB376" s="30">
        <f t="shared" si="208"/>
        <v>7.4174909090909091</v>
      </c>
      <c r="BC376" s="31">
        <f t="shared" si="209"/>
        <v>4120.8282828282827</v>
      </c>
      <c r="BD376" s="108">
        <f t="shared" si="205"/>
        <v>4.120828282828283</v>
      </c>
      <c r="BP376" s="10"/>
    </row>
    <row r="377" spans="1:68" s="13" customFormat="1" ht="15.75">
      <c r="A377" s="112" t="s">
        <v>213</v>
      </c>
      <c r="B377" s="13" t="s">
        <v>331</v>
      </c>
      <c r="C377" s="13" t="s">
        <v>331</v>
      </c>
      <c r="D377" s="13" t="s">
        <v>387</v>
      </c>
      <c r="E377" s="13" t="s">
        <v>386</v>
      </c>
      <c r="F377" s="13">
        <v>38.385896000000002</v>
      </c>
      <c r="G377" s="13">
        <v>7.0872190000000002</v>
      </c>
      <c r="H377" s="13">
        <v>1712.866</v>
      </c>
      <c r="L377" s="10">
        <v>2015</v>
      </c>
      <c r="M377" s="13">
        <v>1</v>
      </c>
      <c r="AH377" s="10" t="s">
        <v>3</v>
      </c>
      <c r="AI377" s="13">
        <v>3</v>
      </c>
      <c r="AJ377" s="13" t="s">
        <v>316</v>
      </c>
      <c r="AK377" s="113" t="s">
        <v>333</v>
      </c>
      <c r="AL377" s="113">
        <v>145</v>
      </c>
      <c r="AR377" s="13">
        <v>78</v>
      </c>
      <c r="AS377" s="13">
        <v>76</v>
      </c>
      <c r="AT377" s="13">
        <v>13</v>
      </c>
      <c r="AU377" s="13">
        <v>12.5</v>
      </c>
      <c r="AV377" s="13">
        <v>0.94</v>
      </c>
      <c r="AW377" s="13">
        <v>0.72</v>
      </c>
      <c r="AX377" s="13">
        <v>20.399999999999999</v>
      </c>
      <c r="AY377" s="13">
        <v>0.8</v>
      </c>
      <c r="AZ377" s="30">
        <f t="shared" si="206"/>
        <v>0.76595744680851063</v>
      </c>
      <c r="BA377" s="30">
        <f t="shared" si="207"/>
        <v>0.9097142857142857</v>
      </c>
      <c r="BB377" s="30">
        <f t="shared" si="208"/>
        <v>9.0584316109422485</v>
      </c>
      <c r="BC377" s="31">
        <f t="shared" si="209"/>
        <v>5032.4620060790267</v>
      </c>
      <c r="BD377" s="108">
        <f t="shared" si="205"/>
        <v>5.0324620060790268</v>
      </c>
      <c r="BP377" s="10"/>
    </row>
    <row r="378" spans="1:68" s="13" customFormat="1" ht="15.75">
      <c r="A378" s="112" t="s">
        <v>213</v>
      </c>
      <c r="B378" s="13" t="s">
        <v>331</v>
      </c>
      <c r="C378" s="13" t="s">
        <v>331</v>
      </c>
      <c r="D378" s="13" t="s">
        <v>387</v>
      </c>
      <c r="E378" s="13" t="s">
        <v>386</v>
      </c>
      <c r="F378" s="13">
        <v>38.385896000000002</v>
      </c>
      <c r="G378" s="13">
        <v>7.0872190000000002</v>
      </c>
      <c r="H378" s="13">
        <v>1712.866</v>
      </c>
      <c r="L378" s="10">
        <v>2015</v>
      </c>
      <c r="M378" s="13">
        <v>1</v>
      </c>
      <c r="AH378" s="10" t="s">
        <v>4</v>
      </c>
      <c r="AI378" s="13">
        <v>4</v>
      </c>
      <c r="AJ378" s="13" t="s">
        <v>316</v>
      </c>
      <c r="AK378" s="113" t="s">
        <v>333</v>
      </c>
      <c r="AL378" s="113">
        <v>145</v>
      </c>
      <c r="AR378" s="13">
        <v>75</v>
      </c>
      <c r="AS378" s="13">
        <v>72</v>
      </c>
      <c r="AT378" s="13">
        <v>12.74</v>
      </c>
      <c r="AU378" s="13">
        <v>13.21</v>
      </c>
      <c r="AV378" s="13">
        <v>0.9</v>
      </c>
      <c r="AW378" s="13">
        <v>0.76</v>
      </c>
      <c r="AX378" s="13">
        <v>19.5</v>
      </c>
      <c r="AY378" s="13">
        <v>0.8</v>
      </c>
      <c r="AZ378" s="30">
        <f t="shared" si="206"/>
        <v>0.84444444444444444</v>
      </c>
      <c r="BA378" s="30">
        <f t="shared" si="207"/>
        <v>0.92</v>
      </c>
      <c r="BB378" s="30">
        <f t="shared" si="208"/>
        <v>9.8975644444444448</v>
      </c>
      <c r="BC378" s="31">
        <f t="shared" si="209"/>
        <v>5498.6469135802472</v>
      </c>
      <c r="BD378" s="108">
        <f t="shared" si="205"/>
        <v>5.4986469135802469</v>
      </c>
      <c r="BP378" s="10"/>
    </row>
    <row r="379" spans="1:68" s="13" customFormat="1" ht="15.75">
      <c r="A379" s="112" t="s">
        <v>213</v>
      </c>
      <c r="B379" s="13" t="s">
        <v>331</v>
      </c>
      <c r="C379" s="13" t="s">
        <v>331</v>
      </c>
      <c r="D379" s="13" t="s">
        <v>387</v>
      </c>
      <c r="E379" s="13" t="s">
        <v>386</v>
      </c>
      <c r="F379" s="13">
        <v>38.385896000000002</v>
      </c>
      <c r="G379" s="13">
        <v>7.0872190000000002</v>
      </c>
      <c r="H379" s="13">
        <v>1712.866</v>
      </c>
      <c r="L379" s="10">
        <v>2015</v>
      </c>
      <c r="M379" s="13">
        <v>1</v>
      </c>
      <c r="AH379" s="10" t="s">
        <v>5</v>
      </c>
      <c r="AI379" s="13">
        <v>5</v>
      </c>
      <c r="AJ379" s="13" t="s">
        <v>316</v>
      </c>
      <c r="AK379" s="113" t="s">
        <v>333</v>
      </c>
      <c r="AL379" s="113">
        <v>145</v>
      </c>
      <c r="AR379" s="13">
        <v>68</v>
      </c>
      <c r="AS379" s="13">
        <v>64</v>
      </c>
      <c r="AT379" s="13">
        <v>10.84</v>
      </c>
      <c r="AU379" s="13">
        <v>11.92</v>
      </c>
      <c r="AV379" s="13">
        <v>1.1000000000000001</v>
      </c>
      <c r="AW379" s="13">
        <v>0.86</v>
      </c>
      <c r="AX379" s="13">
        <v>21.3</v>
      </c>
      <c r="AY379" s="13">
        <v>0.90000000000000013</v>
      </c>
      <c r="AZ379" s="30">
        <f t="shared" si="206"/>
        <v>0.78181818181818175</v>
      </c>
      <c r="BA379" s="30">
        <f t="shared" si="207"/>
        <v>0.89942857142857147</v>
      </c>
      <c r="BB379" s="30">
        <f t="shared" si="208"/>
        <v>7.6225753766233764</v>
      </c>
      <c r="BC379" s="31">
        <f t="shared" si="209"/>
        <v>4234.7640981240984</v>
      </c>
      <c r="BD379" s="108">
        <f t="shared" si="205"/>
        <v>4.2347640981240984</v>
      </c>
      <c r="BP379" s="10"/>
    </row>
    <row r="380" spans="1:68" s="13" customFormat="1" ht="15.75">
      <c r="A380" s="112" t="s">
        <v>213</v>
      </c>
      <c r="B380" s="13" t="s">
        <v>331</v>
      </c>
      <c r="C380" s="13" t="s">
        <v>331</v>
      </c>
      <c r="D380" s="13" t="s">
        <v>387</v>
      </c>
      <c r="E380" s="13" t="s">
        <v>386</v>
      </c>
      <c r="F380" s="13">
        <v>38.385896000000002</v>
      </c>
      <c r="G380" s="13">
        <v>7.0872190000000002</v>
      </c>
      <c r="H380" s="13">
        <v>1712.866</v>
      </c>
      <c r="L380" s="10">
        <v>2015</v>
      </c>
      <c r="M380" s="13">
        <v>1</v>
      </c>
      <c r="AH380" s="10" t="s">
        <v>6</v>
      </c>
      <c r="AI380" s="13">
        <v>6</v>
      </c>
      <c r="AJ380" s="13" t="s">
        <v>316</v>
      </c>
      <c r="AK380" s="113" t="s">
        <v>333</v>
      </c>
      <c r="AL380" s="113">
        <v>145</v>
      </c>
      <c r="AR380" s="13">
        <v>80</v>
      </c>
      <c r="AS380" s="13">
        <v>78</v>
      </c>
      <c r="AT380" s="13">
        <v>11.48</v>
      </c>
      <c r="AU380" s="13">
        <v>11.29</v>
      </c>
      <c r="AV380" s="13">
        <v>1.1000000000000001</v>
      </c>
      <c r="AW380" s="13">
        <v>0.86</v>
      </c>
      <c r="AX380" s="13">
        <v>22.3</v>
      </c>
      <c r="AY380" s="13">
        <v>0.90000000000000013</v>
      </c>
      <c r="AZ380" s="30">
        <f t="shared" si="206"/>
        <v>0.78181818181818175</v>
      </c>
      <c r="BA380" s="30">
        <f t="shared" si="207"/>
        <v>0.88800000000000001</v>
      </c>
      <c r="BB380" s="30">
        <f t="shared" si="208"/>
        <v>7.9700421818181812</v>
      </c>
      <c r="BC380" s="31">
        <f t="shared" si="209"/>
        <v>4427.8012121212123</v>
      </c>
      <c r="BD380" s="108">
        <f t="shared" si="205"/>
        <v>4.4278012121212127</v>
      </c>
      <c r="BP380" s="10"/>
    </row>
    <row r="381" spans="1:68" s="13" customFormat="1" ht="15.75">
      <c r="A381" s="112" t="s">
        <v>213</v>
      </c>
      <c r="B381" s="13" t="s">
        <v>373</v>
      </c>
      <c r="C381" s="13" t="s">
        <v>373</v>
      </c>
      <c r="D381" s="13" t="s">
        <v>372</v>
      </c>
      <c r="E381" s="13" t="s">
        <v>385</v>
      </c>
      <c r="F381" s="13">
        <v>38.692999999999998</v>
      </c>
      <c r="G381" s="13">
        <v>7.9080500000000002</v>
      </c>
      <c r="H381" s="13">
        <v>1664</v>
      </c>
      <c r="I381" s="13">
        <v>17</v>
      </c>
      <c r="J381" s="116" t="s">
        <v>600</v>
      </c>
      <c r="L381" s="10">
        <v>2015</v>
      </c>
      <c r="M381" s="13">
        <v>1</v>
      </c>
      <c r="AH381" s="10" t="s">
        <v>1</v>
      </c>
      <c r="AI381" s="13">
        <v>1</v>
      </c>
      <c r="AJ381" s="13" t="s">
        <v>316</v>
      </c>
      <c r="AK381" s="113" t="s">
        <v>333</v>
      </c>
      <c r="AL381" s="113">
        <v>145</v>
      </c>
      <c r="AR381" s="13">
        <v>76</v>
      </c>
      <c r="AS381" s="13">
        <v>52</v>
      </c>
      <c r="AT381" s="13">
        <v>2.42</v>
      </c>
      <c r="AU381" s="13">
        <v>3.9</v>
      </c>
      <c r="AV381" s="13">
        <v>0.26</v>
      </c>
      <c r="AW381" s="13">
        <v>0.22</v>
      </c>
      <c r="AX381" s="13">
        <v>25.7</v>
      </c>
      <c r="AY381" s="13">
        <v>0.16</v>
      </c>
      <c r="AZ381" s="30">
        <f t="shared" si="206"/>
        <v>0.84615384615384615</v>
      </c>
      <c r="BA381" s="30">
        <f t="shared" si="207"/>
        <v>0.84914285714285709</v>
      </c>
      <c r="BB381" s="30">
        <f t="shared" si="208"/>
        <v>1.7387832967032966</v>
      </c>
      <c r="BC381" s="31">
        <f t="shared" si="209"/>
        <v>965.9907203907203</v>
      </c>
      <c r="BD381" s="108">
        <f t="shared" si="205"/>
        <v>0.96599072039072031</v>
      </c>
      <c r="BK381" s="68">
        <v>0.57992202729044839</v>
      </c>
      <c r="BL381" s="68">
        <v>2.9824561403508771E-2</v>
      </c>
      <c r="BM381" s="117">
        <v>1.9294231302372962</v>
      </c>
      <c r="BN381" s="68">
        <v>1.5439814814814816</v>
      </c>
      <c r="BO381" s="68">
        <v>0.23500000000000001</v>
      </c>
      <c r="BP381" s="117">
        <v>1.216873425383149</v>
      </c>
    </row>
    <row r="382" spans="1:68" s="13" customFormat="1" ht="15.75">
      <c r="A382" s="112" t="s">
        <v>213</v>
      </c>
      <c r="B382" s="13" t="s">
        <v>373</v>
      </c>
      <c r="C382" s="13" t="s">
        <v>373</v>
      </c>
      <c r="D382" s="13" t="s">
        <v>372</v>
      </c>
      <c r="E382" s="13" t="s">
        <v>385</v>
      </c>
      <c r="F382" s="13">
        <v>38.692999999999998</v>
      </c>
      <c r="G382" s="13">
        <v>7.9080500000000002</v>
      </c>
      <c r="H382" s="13">
        <v>1664</v>
      </c>
      <c r="J382" s="116" t="s">
        <v>601</v>
      </c>
      <c r="L382" s="10">
        <v>2015</v>
      </c>
      <c r="M382" s="13">
        <v>1</v>
      </c>
      <c r="AH382" s="10" t="s">
        <v>2</v>
      </c>
      <c r="AI382" s="13">
        <v>2</v>
      </c>
      <c r="AJ382" s="13" t="s">
        <v>316</v>
      </c>
      <c r="AK382" s="113" t="s">
        <v>333</v>
      </c>
      <c r="AL382" s="113">
        <v>145</v>
      </c>
      <c r="AR382" s="13">
        <v>83</v>
      </c>
      <c r="AS382" s="13">
        <v>71</v>
      </c>
      <c r="AT382" s="13">
        <v>5.52</v>
      </c>
      <c r="AU382" s="13">
        <v>6.5</v>
      </c>
      <c r="AV382" s="13">
        <v>0.5</v>
      </c>
      <c r="AW382" s="13">
        <v>0.38</v>
      </c>
      <c r="AX382" s="13">
        <v>19.899999999999999</v>
      </c>
      <c r="AY382" s="13">
        <v>0.3</v>
      </c>
      <c r="AZ382" s="30">
        <f t="shared" si="206"/>
        <v>0.76</v>
      </c>
      <c r="BA382" s="30">
        <f t="shared" si="207"/>
        <v>0.91542857142857137</v>
      </c>
      <c r="BB382" s="30">
        <f t="shared" si="208"/>
        <v>3.8404059428571422</v>
      </c>
      <c r="BC382" s="31">
        <f t="shared" si="209"/>
        <v>2133.5588571428571</v>
      </c>
      <c r="BD382" s="108">
        <f t="shared" si="205"/>
        <v>2.133558857142857</v>
      </c>
      <c r="BK382" s="68">
        <v>0.59775171065493649</v>
      </c>
      <c r="BL382" s="68">
        <v>3.549853372434017E-2</v>
      </c>
      <c r="BM382" s="117">
        <v>1.4972928599854343</v>
      </c>
      <c r="BN382" s="68">
        <v>1.5300925925925923</v>
      </c>
      <c r="BO382" s="68">
        <v>0.31337962962962962</v>
      </c>
      <c r="BP382" s="117">
        <v>1.3945798449978257</v>
      </c>
    </row>
    <row r="383" spans="1:68" s="13" customFormat="1" ht="15.75">
      <c r="A383" s="112" t="s">
        <v>213</v>
      </c>
      <c r="B383" s="13" t="s">
        <v>373</v>
      </c>
      <c r="C383" s="13" t="s">
        <v>373</v>
      </c>
      <c r="D383" s="13" t="s">
        <v>372</v>
      </c>
      <c r="E383" s="13" t="s">
        <v>385</v>
      </c>
      <c r="F383" s="13">
        <v>38.692999999999998</v>
      </c>
      <c r="G383" s="13">
        <v>7.9080500000000002</v>
      </c>
      <c r="H383" s="13">
        <v>1664</v>
      </c>
      <c r="J383" s="116" t="s">
        <v>602</v>
      </c>
      <c r="L383" s="10">
        <v>2015</v>
      </c>
      <c r="M383" s="13">
        <v>1</v>
      </c>
      <c r="AH383" s="10" t="s">
        <v>3</v>
      </c>
      <c r="AI383" s="13">
        <v>3</v>
      </c>
      <c r="AJ383" s="13" t="s">
        <v>316</v>
      </c>
      <c r="AK383" s="113" t="s">
        <v>333</v>
      </c>
      <c r="AL383" s="113">
        <v>145</v>
      </c>
      <c r="AR383" s="13">
        <v>88</v>
      </c>
      <c r="AS383" s="13">
        <v>50</v>
      </c>
      <c r="AT383" s="13">
        <v>2.62</v>
      </c>
      <c r="AU383" s="13">
        <v>7.6</v>
      </c>
      <c r="AV383" s="13">
        <v>0.3</v>
      </c>
      <c r="AW383" s="13">
        <v>0.22</v>
      </c>
      <c r="AX383" s="13">
        <v>36.200000000000003</v>
      </c>
      <c r="AY383" s="13">
        <v>0.4</v>
      </c>
      <c r="AZ383" s="30">
        <f t="shared" si="206"/>
        <v>0.73333333333333339</v>
      </c>
      <c r="BA383" s="30">
        <f t="shared" si="207"/>
        <v>0.72914285714285709</v>
      </c>
      <c r="BB383" s="30">
        <f t="shared" si="208"/>
        <v>1.4009264761904763</v>
      </c>
      <c r="BC383" s="31">
        <f t="shared" si="209"/>
        <v>778.29248677248677</v>
      </c>
      <c r="BD383" s="108">
        <f t="shared" si="205"/>
        <v>0.77829248677248675</v>
      </c>
      <c r="BK383" s="68">
        <v>0.5852713178294574</v>
      </c>
      <c r="BL383" s="68">
        <v>3.6317829457364344E-2</v>
      </c>
      <c r="BM383" s="117">
        <v>0.95242068803619817</v>
      </c>
      <c r="BN383" s="68">
        <v>1.597938144329897</v>
      </c>
      <c r="BO383" s="68">
        <v>0.21213683223992499</v>
      </c>
      <c r="BP383" s="117">
        <v>1.1936621042711026</v>
      </c>
    </row>
    <row r="384" spans="1:68" s="13" customFormat="1" ht="15.75">
      <c r="A384" s="112" t="s">
        <v>213</v>
      </c>
      <c r="B384" s="13" t="s">
        <v>373</v>
      </c>
      <c r="C384" s="13" t="s">
        <v>373</v>
      </c>
      <c r="D384" s="13" t="s">
        <v>372</v>
      </c>
      <c r="E384" s="13" t="s">
        <v>385</v>
      </c>
      <c r="F384" s="13">
        <v>38.692999999999998</v>
      </c>
      <c r="G384" s="13">
        <v>7.9080500000000002</v>
      </c>
      <c r="H384" s="13">
        <v>1664</v>
      </c>
      <c r="J384" s="116" t="s">
        <v>603</v>
      </c>
      <c r="L384" s="10">
        <v>2015</v>
      </c>
      <c r="M384" s="13">
        <v>1</v>
      </c>
      <c r="AH384" s="10" t="s">
        <v>4</v>
      </c>
      <c r="AI384" s="13">
        <v>4</v>
      </c>
      <c r="AJ384" s="13" t="s">
        <v>316</v>
      </c>
      <c r="AK384" s="113" t="s">
        <v>333</v>
      </c>
      <c r="AL384" s="113">
        <v>145</v>
      </c>
      <c r="AR384" s="13">
        <v>94</v>
      </c>
      <c r="AS384" s="13">
        <v>86</v>
      </c>
      <c r="AT384" s="13">
        <v>7.67</v>
      </c>
      <c r="AU384" s="13">
        <v>8.6999999999999993</v>
      </c>
      <c r="AV384" s="13">
        <v>0.42</v>
      </c>
      <c r="AW384" s="13">
        <v>0.32</v>
      </c>
      <c r="AX384" s="13">
        <v>19.5</v>
      </c>
      <c r="AY384" s="13">
        <v>0.46</v>
      </c>
      <c r="AZ384" s="30">
        <f t="shared" si="206"/>
        <v>0.76190476190476197</v>
      </c>
      <c r="BA384" s="30">
        <f t="shared" si="207"/>
        <v>0.92</v>
      </c>
      <c r="BB384" s="30">
        <f t="shared" si="208"/>
        <v>5.3763047619047626</v>
      </c>
      <c r="BC384" s="31">
        <f t="shared" si="209"/>
        <v>2986.8359788359794</v>
      </c>
      <c r="BD384" s="108">
        <f t="shared" si="205"/>
        <v>2.9868359788359795</v>
      </c>
      <c r="BK384" s="68">
        <v>1.0170233463035019</v>
      </c>
      <c r="BL384" s="68">
        <v>3.408073929961089E-2</v>
      </c>
      <c r="BM384" s="117">
        <v>1.0291201789176347</v>
      </c>
      <c r="BN384" s="68">
        <v>1.6263362487852282</v>
      </c>
      <c r="BO384" s="68">
        <v>0.232555879494655</v>
      </c>
      <c r="BP384" s="117">
        <v>1.362283717615189</v>
      </c>
    </row>
    <row r="385" spans="1:68" s="13" customFormat="1" ht="15.75">
      <c r="A385" s="112" t="s">
        <v>213</v>
      </c>
      <c r="B385" s="13" t="s">
        <v>373</v>
      </c>
      <c r="C385" s="13" t="s">
        <v>373</v>
      </c>
      <c r="D385" s="13" t="s">
        <v>372</v>
      </c>
      <c r="E385" s="13" t="s">
        <v>385</v>
      </c>
      <c r="F385" s="13">
        <v>38.692999999999998</v>
      </c>
      <c r="G385" s="13">
        <v>7.9080500000000002</v>
      </c>
      <c r="H385" s="13">
        <v>1664</v>
      </c>
      <c r="J385" s="116" t="s">
        <v>604</v>
      </c>
      <c r="L385" s="10">
        <v>2015</v>
      </c>
      <c r="M385" s="13">
        <v>1</v>
      </c>
      <c r="AH385" s="10" t="s">
        <v>5</v>
      </c>
      <c r="AI385" s="13">
        <v>5</v>
      </c>
      <c r="AJ385" s="13" t="s">
        <v>316</v>
      </c>
      <c r="AK385" s="113" t="s">
        <v>333</v>
      </c>
      <c r="AL385" s="113">
        <v>145</v>
      </c>
      <c r="AR385" s="13">
        <v>80</v>
      </c>
      <c r="AS385" s="13">
        <v>76</v>
      </c>
      <c r="AT385" s="13">
        <v>7.3339999999999996</v>
      </c>
      <c r="AU385" s="13">
        <v>8</v>
      </c>
      <c r="AV385" s="13">
        <v>0.6</v>
      </c>
      <c r="AW385" s="13">
        <v>0.42</v>
      </c>
      <c r="AX385" s="13">
        <v>22.8</v>
      </c>
      <c r="AY385" s="13">
        <v>0.3</v>
      </c>
      <c r="AZ385" s="30">
        <f t="shared" si="206"/>
        <v>0.7</v>
      </c>
      <c r="BA385" s="30">
        <f t="shared" si="207"/>
        <v>0.88228571428571434</v>
      </c>
      <c r="BB385" s="30">
        <f t="shared" si="208"/>
        <v>4.5294783999999995</v>
      </c>
      <c r="BC385" s="31">
        <f t="shared" si="209"/>
        <v>2516.3768888888885</v>
      </c>
      <c r="BD385" s="108">
        <f t="shared" si="205"/>
        <v>2.5163768888888884</v>
      </c>
      <c r="BK385" s="68">
        <v>0.83382209188660783</v>
      </c>
      <c r="BL385" s="68">
        <v>4.912023460410557E-2</v>
      </c>
      <c r="BM385" s="117">
        <v>1.5072036244969078</v>
      </c>
      <c r="BN385" s="68">
        <v>1.6677756653992397</v>
      </c>
      <c r="BO385" s="68">
        <v>0.25903041825095058</v>
      </c>
      <c r="BP385" s="117">
        <v>1.6017113447011389</v>
      </c>
    </row>
    <row r="386" spans="1:68" s="13" customFormat="1" ht="15.75">
      <c r="A386" s="112" t="s">
        <v>213</v>
      </c>
      <c r="B386" s="13" t="s">
        <v>373</v>
      </c>
      <c r="C386" s="13" t="s">
        <v>373</v>
      </c>
      <c r="D386" s="13" t="s">
        <v>372</v>
      </c>
      <c r="E386" s="13" t="s">
        <v>385</v>
      </c>
      <c r="F386" s="13">
        <v>38.692999999999998</v>
      </c>
      <c r="G386" s="13">
        <v>7.9080500000000002</v>
      </c>
      <c r="H386" s="13">
        <v>1664</v>
      </c>
      <c r="J386" s="116" t="s">
        <v>605</v>
      </c>
      <c r="L386" s="10">
        <v>2015</v>
      </c>
      <c r="M386" s="13">
        <v>1</v>
      </c>
      <c r="AH386" s="10" t="s">
        <v>6</v>
      </c>
      <c r="AI386" s="13">
        <v>6</v>
      </c>
      <c r="AJ386" s="13" t="s">
        <v>316</v>
      </c>
      <c r="AK386" s="113" t="s">
        <v>333</v>
      </c>
      <c r="AL386" s="113">
        <v>145</v>
      </c>
      <c r="AR386" s="13">
        <v>101</v>
      </c>
      <c r="AS386" s="13">
        <v>90</v>
      </c>
      <c r="AT386" s="13">
        <v>8.18</v>
      </c>
      <c r="AU386" s="13">
        <v>8.4</v>
      </c>
      <c r="AV386" s="13">
        <v>0.52</v>
      </c>
      <c r="AW386" s="13">
        <v>0.4</v>
      </c>
      <c r="AX386" s="13">
        <v>20.7</v>
      </c>
      <c r="AY386" s="13">
        <v>0.26</v>
      </c>
      <c r="AZ386" s="30">
        <f t="shared" si="206"/>
        <v>0.76923076923076927</v>
      </c>
      <c r="BA386" s="30">
        <f t="shared" si="207"/>
        <v>0.90628571428571425</v>
      </c>
      <c r="BB386" s="30">
        <f t="shared" si="208"/>
        <v>5.7026285714285709</v>
      </c>
      <c r="BC386" s="31">
        <f t="shared" si="209"/>
        <v>3168.1269841269841</v>
      </c>
      <c r="BD386" s="108">
        <f t="shared" si="205"/>
        <v>3.1681269841269839</v>
      </c>
      <c r="BK386" s="68">
        <v>1.0043269230769232</v>
      </c>
      <c r="BL386" s="68">
        <v>4.5346153846153855E-2</v>
      </c>
      <c r="BM386" s="117">
        <v>1.5882093695030646</v>
      </c>
      <c r="BN386" s="68">
        <v>1.6665024630541869</v>
      </c>
      <c r="BO386" s="68">
        <v>0.25655172413793104</v>
      </c>
      <c r="BP386" s="117">
        <v>1.3962516689878333</v>
      </c>
    </row>
    <row r="387" spans="1:68" s="13" customFormat="1" ht="15.75">
      <c r="A387" s="112" t="s">
        <v>213</v>
      </c>
      <c r="B387" s="13" t="s">
        <v>373</v>
      </c>
      <c r="C387" s="13" t="s">
        <v>373</v>
      </c>
      <c r="D387" s="13" t="s">
        <v>372</v>
      </c>
      <c r="E387" s="13" t="s">
        <v>384</v>
      </c>
      <c r="F387" s="13">
        <v>38.698520000000002</v>
      </c>
      <c r="G387" s="13">
        <v>7.9034500000000003</v>
      </c>
      <c r="H387" s="13">
        <v>1652</v>
      </c>
      <c r="I387" s="13">
        <v>18</v>
      </c>
      <c r="J387" s="116" t="s">
        <v>606</v>
      </c>
      <c r="L387" s="10">
        <v>2015</v>
      </c>
      <c r="M387" s="13">
        <v>1</v>
      </c>
      <c r="AH387" s="10" t="s">
        <v>1</v>
      </c>
      <c r="AI387" s="13">
        <v>1</v>
      </c>
      <c r="AJ387" s="13" t="s">
        <v>316</v>
      </c>
      <c r="AK387" s="113" t="s">
        <v>333</v>
      </c>
      <c r="AL387" s="113">
        <v>145</v>
      </c>
      <c r="AR387" s="13">
        <v>73</v>
      </c>
      <c r="AS387" s="13">
        <v>67</v>
      </c>
      <c r="AT387" s="13">
        <v>4.7</v>
      </c>
      <c r="AU387" s="13">
        <v>4.58</v>
      </c>
      <c r="AV387" s="13">
        <v>0.5</v>
      </c>
      <c r="AW387" s="13">
        <v>0.36</v>
      </c>
      <c r="AX387" s="13">
        <v>36.9</v>
      </c>
      <c r="AY387" s="13">
        <v>0.3</v>
      </c>
      <c r="AZ387" s="30">
        <f t="shared" si="206"/>
        <v>0.72</v>
      </c>
      <c r="BA387" s="30">
        <f t="shared" si="207"/>
        <v>0.7211428571428572</v>
      </c>
      <c r="BB387" s="30">
        <f t="shared" si="208"/>
        <v>2.4403474285714291</v>
      </c>
      <c r="BC387" s="31">
        <f t="shared" si="209"/>
        <v>1355.7485714285717</v>
      </c>
      <c r="BD387" s="108">
        <f t="shared" si="205"/>
        <v>1.3557485714285717</v>
      </c>
      <c r="BK387" s="68">
        <v>0.82727272727272727</v>
      </c>
      <c r="BL387" s="68">
        <v>6.8421052631578952E-2</v>
      </c>
      <c r="BM387" s="117">
        <v>0.48117681613027624</v>
      </c>
      <c r="BN387" s="68">
        <v>1.5689981096408321</v>
      </c>
      <c r="BO387" s="68">
        <v>0.26053875236294893</v>
      </c>
      <c r="BP387" s="117">
        <v>1.1840136558191348</v>
      </c>
    </row>
    <row r="388" spans="1:68" s="13" customFormat="1" ht="15.75">
      <c r="A388" s="112" t="s">
        <v>213</v>
      </c>
      <c r="B388" s="13" t="s">
        <v>373</v>
      </c>
      <c r="C388" s="13" t="s">
        <v>373</v>
      </c>
      <c r="D388" s="13" t="s">
        <v>372</v>
      </c>
      <c r="E388" s="13" t="s">
        <v>384</v>
      </c>
      <c r="F388" s="13">
        <v>38.698520000000002</v>
      </c>
      <c r="G388" s="13">
        <v>7.9034500000000003</v>
      </c>
      <c r="H388" s="13">
        <v>1652</v>
      </c>
      <c r="J388" s="116" t="s">
        <v>607</v>
      </c>
      <c r="L388" s="10">
        <v>2015</v>
      </c>
      <c r="M388" s="13">
        <v>1</v>
      </c>
      <c r="AH388" s="10" t="s">
        <v>2</v>
      </c>
      <c r="AI388" s="13">
        <v>2</v>
      </c>
      <c r="AJ388" s="13" t="s">
        <v>316</v>
      </c>
      <c r="AK388" s="113" t="s">
        <v>333</v>
      </c>
      <c r="AL388" s="113">
        <v>145</v>
      </c>
      <c r="AR388" s="13">
        <v>86</v>
      </c>
      <c r="AS388" s="13">
        <v>78</v>
      </c>
      <c r="AT388" s="13">
        <v>6.5</v>
      </c>
      <c r="AU388" s="13">
        <v>5.6</v>
      </c>
      <c r="AV388" s="13">
        <v>0.52</v>
      </c>
      <c r="AW388" s="13">
        <v>0.3</v>
      </c>
      <c r="AX388" s="13">
        <v>23.3</v>
      </c>
      <c r="AY388" s="13">
        <v>0.26</v>
      </c>
      <c r="AZ388" s="30">
        <f t="shared" si="206"/>
        <v>0.57692307692307687</v>
      </c>
      <c r="BA388" s="30">
        <f t="shared" si="207"/>
        <v>0.87657142857142856</v>
      </c>
      <c r="BB388" s="30">
        <f t="shared" si="208"/>
        <v>3.2871428571428569</v>
      </c>
      <c r="BC388" s="31">
        <f t="shared" si="209"/>
        <v>1826.1904761904761</v>
      </c>
      <c r="BD388" s="108">
        <f t="shared" ref="BD388:BD451" si="210">BC388/1000</f>
        <v>1.8261904761904761</v>
      </c>
      <c r="BK388" s="68">
        <v>1.2831900668576885</v>
      </c>
      <c r="BL388" s="68">
        <v>5.7879656160458454E-2</v>
      </c>
      <c r="BM388" s="117">
        <v>1.1514462473586384</v>
      </c>
      <c r="BN388" s="68">
        <v>1.5249077490774909</v>
      </c>
      <c r="BO388" s="68">
        <v>0.31268450184501845</v>
      </c>
      <c r="BP388" s="117">
        <v>1.4721633989487066</v>
      </c>
    </row>
    <row r="389" spans="1:68" s="13" customFormat="1" ht="15.75">
      <c r="A389" s="112" t="s">
        <v>213</v>
      </c>
      <c r="B389" s="13" t="s">
        <v>373</v>
      </c>
      <c r="C389" s="13" t="s">
        <v>373</v>
      </c>
      <c r="D389" s="13" t="s">
        <v>372</v>
      </c>
      <c r="E389" s="13" t="s">
        <v>384</v>
      </c>
      <c r="F389" s="13">
        <v>38.698520000000002</v>
      </c>
      <c r="G389" s="13">
        <v>7.9034500000000003</v>
      </c>
      <c r="H389" s="13">
        <v>1652</v>
      </c>
      <c r="J389" s="116" t="s">
        <v>608</v>
      </c>
      <c r="L389" s="10">
        <v>2015</v>
      </c>
      <c r="M389" s="13">
        <v>1</v>
      </c>
      <c r="AH389" s="10" t="s">
        <v>3</v>
      </c>
      <c r="AI389" s="13">
        <v>3</v>
      </c>
      <c r="AJ389" s="13" t="s">
        <v>316</v>
      </c>
      <c r="AK389" s="113" t="s">
        <v>333</v>
      </c>
      <c r="AL389" s="113">
        <v>145</v>
      </c>
      <c r="AR389" s="13">
        <v>59</v>
      </c>
      <c r="AS389" s="13">
        <v>60</v>
      </c>
      <c r="AT389" s="13">
        <v>4.62</v>
      </c>
      <c r="AU389" s="13">
        <v>6</v>
      </c>
      <c r="AV389" s="13">
        <v>0.52</v>
      </c>
      <c r="AW389" s="13">
        <v>0.4</v>
      </c>
      <c r="AX389" s="13">
        <v>40.200000000000003</v>
      </c>
      <c r="AY389" s="13">
        <v>0.68</v>
      </c>
      <c r="AZ389" s="30">
        <f t="shared" si="206"/>
        <v>0.76923076923076927</v>
      </c>
      <c r="BA389" s="30">
        <f t="shared" si="207"/>
        <v>0.68342857142857139</v>
      </c>
      <c r="BB389" s="30">
        <f t="shared" si="208"/>
        <v>2.4287999999999998</v>
      </c>
      <c r="BC389" s="31">
        <f t="shared" si="209"/>
        <v>1349.3333333333333</v>
      </c>
      <c r="BD389" s="108">
        <f t="shared" si="210"/>
        <v>1.3493333333333333</v>
      </c>
      <c r="BK389" s="68">
        <v>0.62622789783889976</v>
      </c>
      <c r="BL389" s="68">
        <v>5.2062868369351673E-2</v>
      </c>
      <c r="BM389" s="117">
        <v>1.628991085493702</v>
      </c>
      <c r="BN389" s="68">
        <v>1.6579683131407268</v>
      </c>
      <c r="BO389" s="68">
        <v>0.21840633737185464</v>
      </c>
      <c r="BP389" s="117">
        <v>1.2798140680627108</v>
      </c>
    </row>
    <row r="390" spans="1:68" s="13" customFormat="1" ht="15.75">
      <c r="A390" s="112" t="s">
        <v>213</v>
      </c>
      <c r="B390" s="13" t="s">
        <v>373</v>
      </c>
      <c r="C390" s="13" t="s">
        <v>373</v>
      </c>
      <c r="D390" s="13" t="s">
        <v>372</v>
      </c>
      <c r="E390" s="13" t="s">
        <v>384</v>
      </c>
      <c r="F390" s="13">
        <v>38.698520000000002</v>
      </c>
      <c r="G390" s="13">
        <v>7.9034500000000003</v>
      </c>
      <c r="H390" s="13">
        <v>1652</v>
      </c>
      <c r="J390" s="116" t="s">
        <v>609</v>
      </c>
      <c r="L390" s="10">
        <v>2015</v>
      </c>
      <c r="M390" s="13">
        <v>1</v>
      </c>
      <c r="AH390" s="10" t="s">
        <v>4</v>
      </c>
      <c r="AI390" s="13">
        <v>4</v>
      </c>
      <c r="AJ390" s="13" t="s">
        <v>316</v>
      </c>
      <c r="AK390" s="113" t="s">
        <v>333</v>
      </c>
      <c r="AL390" s="113">
        <v>145</v>
      </c>
      <c r="AR390" s="13">
        <v>70</v>
      </c>
      <c r="AS390" s="13">
        <v>68</v>
      </c>
      <c r="AT390" s="13">
        <v>6.14</v>
      </c>
      <c r="AU390" s="13">
        <v>6.6</v>
      </c>
      <c r="AV390" s="13">
        <v>0.62</v>
      </c>
      <c r="AW390" s="13">
        <v>0.44</v>
      </c>
      <c r="AX390" s="13">
        <v>21.9</v>
      </c>
      <c r="AY390" s="13">
        <v>0.4</v>
      </c>
      <c r="AZ390" s="30">
        <f t="shared" si="206"/>
        <v>0.70967741935483875</v>
      </c>
      <c r="BA390" s="30">
        <f t="shared" si="207"/>
        <v>0.89257142857142846</v>
      </c>
      <c r="BB390" s="30">
        <f t="shared" si="208"/>
        <v>3.8893080184331796</v>
      </c>
      <c r="BC390" s="31">
        <f t="shared" si="209"/>
        <v>2160.7266769073221</v>
      </c>
      <c r="BD390" s="108">
        <f t="shared" si="210"/>
        <v>2.1607266769073221</v>
      </c>
      <c r="BK390" s="68">
        <v>0.78467507274490789</v>
      </c>
      <c r="BL390" s="68">
        <v>6.1639185257032013E-2</v>
      </c>
      <c r="BM390" s="117">
        <v>1.5201329126311718</v>
      </c>
      <c r="BN390" s="68">
        <v>1.715462031107045</v>
      </c>
      <c r="BO390" s="68">
        <v>0.30855443732845383</v>
      </c>
      <c r="BP390" s="117">
        <v>1.3807757257642705</v>
      </c>
    </row>
    <row r="391" spans="1:68" s="13" customFormat="1" ht="15.75">
      <c r="A391" s="112" t="s">
        <v>213</v>
      </c>
      <c r="B391" s="13" t="s">
        <v>373</v>
      </c>
      <c r="C391" s="13" t="s">
        <v>373</v>
      </c>
      <c r="D391" s="13" t="s">
        <v>372</v>
      </c>
      <c r="E391" s="13" t="s">
        <v>384</v>
      </c>
      <c r="F391" s="13">
        <v>38.698520000000002</v>
      </c>
      <c r="G391" s="13">
        <v>7.9034500000000003</v>
      </c>
      <c r="H391" s="13">
        <v>1652</v>
      </c>
      <c r="J391" s="116" t="s">
        <v>610</v>
      </c>
      <c r="L391" s="10">
        <v>2015</v>
      </c>
      <c r="M391" s="13">
        <v>1</v>
      </c>
      <c r="AH391" s="10" t="s">
        <v>5</v>
      </c>
      <c r="AI391" s="13">
        <v>5</v>
      </c>
      <c r="AJ391" s="13" t="s">
        <v>316</v>
      </c>
      <c r="AK391" s="113" t="s">
        <v>333</v>
      </c>
      <c r="AL391" s="113">
        <v>145</v>
      </c>
      <c r="AR391" s="13">
        <v>71</v>
      </c>
      <c r="AS391" s="13">
        <v>67</v>
      </c>
      <c r="AT391" s="13">
        <v>6.5</v>
      </c>
      <c r="AU391" s="13">
        <v>7</v>
      </c>
      <c r="AV391" s="13">
        <v>0.62</v>
      </c>
      <c r="AW391" s="13">
        <v>0.44</v>
      </c>
      <c r="AX391" s="13">
        <v>22.5</v>
      </c>
      <c r="AY391" s="13">
        <v>0.4</v>
      </c>
      <c r="AZ391" s="30">
        <f t="shared" si="206"/>
        <v>0.70967741935483875</v>
      </c>
      <c r="BA391" s="30">
        <f t="shared" si="207"/>
        <v>0.88571428571428568</v>
      </c>
      <c r="BB391" s="30">
        <f t="shared" si="208"/>
        <v>4.0857142857142863</v>
      </c>
      <c r="BC391" s="31">
        <f t="shared" si="209"/>
        <v>2269.8412698412703</v>
      </c>
      <c r="BD391" s="108">
        <f t="shared" si="210"/>
        <v>2.2698412698412702</v>
      </c>
      <c r="BK391" s="68">
        <v>0.66571428571428581</v>
      </c>
      <c r="BL391" s="68">
        <v>5.5904761904761908E-2</v>
      </c>
      <c r="BM391" s="117">
        <v>1.2327371834818137</v>
      </c>
      <c r="BN391" s="68">
        <v>1.6359813084112151</v>
      </c>
      <c r="BO391" s="68">
        <v>0.30028037383177575</v>
      </c>
      <c r="BP391" s="117">
        <v>1.3603837403242331</v>
      </c>
    </row>
    <row r="392" spans="1:68" s="13" customFormat="1" ht="15.75">
      <c r="A392" s="112" t="s">
        <v>213</v>
      </c>
      <c r="B392" s="13" t="s">
        <v>373</v>
      </c>
      <c r="C392" s="13" t="s">
        <v>373</v>
      </c>
      <c r="D392" s="13" t="s">
        <v>372</v>
      </c>
      <c r="E392" s="13" t="s">
        <v>384</v>
      </c>
      <c r="F392" s="13">
        <v>38.698520000000002</v>
      </c>
      <c r="G392" s="13">
        <v>7.9034500000000003</v>
      </c>
      <c r="H392" s="13">
        <v>1652</v>
      </c>
      <c r="J392" s="116" t="s">
        <v>611</v>
      </c>
      <c r="L392" s="10">
        <v>2015</v>
      </c>
      <c r="M392" s="13">
        <v>1</v>
      </c>
      <c r="AH392" s="10" t="s">
        <v>6</v>
      </c>
      <c r="AI392" s="13">
        <v>6</v>
      </c>
      <c r="AJ392" s="13" t="s">
        <v>316</v>
      </c>
      <c r="AK392" s="113" t="s">
        <v>333</v>
      </c>
      <c r="AL392" s="113">
        <v>145</v>
      </c>
      <c r="AR392" s="13">
        <v>88</v>
      </c>
      <c r="AS392" s="13">
        <v>87</v>
      </c>
      <c r="AT392" s="13">
        <v>7.38</v>
      </c>
      <c r="AU392" s="13">
        <v>6.32</v>
      </c>
      <c r="AV392" s="13">
        <v>0.52</v>
      </c>
      <c r="AW392" s="13">
        <v>0.36</v>
      </c>
      <c r="AX392" s="13">
        <v>23.6</v>
      </c>
      <c r="AY392" s="13">
        <v>0.28000000000000003</v>
      </c>
      <c r="AZ392" s="30">
        <f t="shared" si="206"/>
        <v>0.69230769230769229</v>
      </c>
      <c r="BA392" s="30">
        <f t="shared" si="207"/>
        <v>0.87314285714285722</v>
      </c>
      <c r="BB392" s="30">
        <f t="shared" si="208"/>
        <v>4.4610883516483524</v>
      </c>
      <c r="BC392" s="31">
        <f t="shared" si="209"/>
        <v>2478.3824175824179</v>
      </c>
      <c r="BD392" s="108">
        <f t="shared" si="210"/>
        <v>2.4783824175824178</v>
      </c>
      <c r="BK392" s="68">
        <v>0.47382999044890162</v>
      </c>
      <c r="BL392" s="68">
        <v>5.9646609360076416E-2</v>
      </c>
      <c r="BM392" s="117">
        <v>1.5827325847121938</v>
      </c>
      <c r="BN392" s="68">
        <v>1.7032442748091605</v>
      </c>
      <c r="BO392" s="68">
        <v>0.3125477099236641</v>
      </c>
      <c r="BP392" s="117">
        <v>1.2615255618839776</v>
      </c>
    </row>
    <row r="393" spans="1:68" s="13" customFormat="1" ht="15.75">
      <c r="A393" s="112" t="s">
        <v>213</v>
      </c>
      <c r="B393" s="13" t="s">
        <v>373</v>
      </c>
      <c r="C393" s="13" t="s">
        <v>373</v>
      </c>
      <c r="D393" s="13" t="s">
        <v>372</v>
      </c>
      <c r="E393" s="13" t="s">
        <v>383</v>
      </c>
      <c r="F393" s="13">
        <v>38.698880000000003</v>
      </c>
      <c r="G393" s="13">
        <v>7.9023899999999996</v>
      </c>
      <c r="H393" s="13">
        <v>1659</v>
      </c>
      <c r="I393" s="13">
        <v>19</v>
      </c>
      <c r="J393" s="116" t="s">
        <v>612</v>
      </c>
      <c r="L393" s="10">
        <v>2015</v>
      </c>
      <c r="M393" s="13">
        <v>1</v>
      </c>
      <c r="AH393" s="10" t="s">
        <v>1</v>
      </c>
      <c r="AI393" s="13">
        <v>1</v>
      </c>
      <c r="AJ393" s="13" t="s">
        <v>316</v>
      </c>
      <c r="AK393" s="113" t="s">
        <v>333</v>
      </c>
      <c r="AL393" s="113">
        <v>145</v>
      </c>
      <c r="AR393" s="13">
        <v>69</v>
      </c>
      <c r="AS393" s="13">
        <v>67</v>
      </c>
      <c r="AT393" s="13">
        <v>7.6</v>
      </c>
      <c r="AU393" s="13">
        <v>7.56</v>
      </c>
      <c r="AV393" s="13">
        <v>0.56000000000000005</v>
      </c>
      <c r="AW393" s="13">
        <v>0.42</v>
      </c>
      <c r="AX393" s="13">
        <v>34.299999999999997</v>
      </c>
      <c r="AY393" s="13">
        <v>0.38</v>
      </c>
      <c r="AZ393" s="30">
        <f t="shared" si="206"/>
        <v>0.74999999999999989</v>
      </c>
      <c r="BA393" s="30">
        <f t="shared" si="207"/>
        <v>0.75085714285714289</v>
      </c>
      <c r="BB393" s="30">
        <f t="shared" si="208"/>
        <v>4.2798857142857134</v>
      </c>
      <c r="BC393" s="31">
        <f t="shared" si="209"/>
        <v>2377.7142857142853</v>
      </c>
      <c r="BD393" s="108">
        <f t="shared" si="210"/>
        <v>2.3777142857142852</v>
      </c>
      <c r="BK393" s="68">
        <v>0.48958333333333337</v>
      </c>
      <c r="BL393" s="68">
        <v>8.1581439393939401E-2</v>
      </c>
      <c r="BM393" s="117">
        <v>1.39153928527302</v>
      </c>
      <c r="BN393" s="68">
        <v>1.4208294062205467</v>
      </c>
      <c r="BO393" s="68">
        <v>0.27332704995287466</v>
      </c>
      <c r="BP393" s="117">
        <v>1.2937727140949447</v>
      </c>
    </row>
    <row r="394" spans="1:68" s="13" customFormat="1" ht="15.75">
      <c r="A394" s="112" t="s">
        <v>213</v>
      </c>
      <c r="B394" s="13" t="s">
        <v>373</v>
      </c>
      <c r="C394" s="13" t="s">
        <v>373</v>
      </c>
      <c r="D394" s="13" t="s">
        <v>372</v>
      </c>
      <c r="E394" s="13" t="s">
        <v>383</v>
      </c>
      <c r="F394" s="13">
        <v>38.698880000000003</v>
      </c>
      <c r="G394" s="13">
        <v>7.9023899999999996</v>
      </c>
      <c r="H394" s="13">
        <v>1659</v>
      </c>
      <c r="J394" s="116" t="s">
        <v>613</v>
      </c>
      <c r="L394" s="10">
        <v>2015</v>
      </c>
      <c r="M394" s="13">
        <v>1</v>
      </c>
      <c r="AH394" s="10" t="s">
        <v>2</v>
      </c>
      <c r="AI394" s="13">
        <v>2</v>
      </c>
      <c r="AJ394" s="13" t="s">
        <v>316</v>
      </c>
      <c r="AK394" s="113" t="s">
        <v>333</v>
      </c>
      <c r="AL394" s="113">
        <v>145</v>
      </c>
      <c r="AR394" s="13">
        <v>68</v>
      </c>
      <c r="AS394" s="13">
        <v>66</v>
      </c>
      <c r="AT394" s="13">
        <v>7.08</v>
      </c>
      <c r="AU394" s="13">
        <v>7.36</v>
      </c>
      <c r="AV394" s="13">
        <v>0.54</v>
      </c>
      <c r="AW394" s="13">
        <v>0.4</v>
      </c>
      <c r="AX394" s="13">
        <v>28.7</v>
      </c>
      <c r="AY394" s="13">
        <v>0.54</v>
      </c>
      <c r="AZ394" s="30">
        <f t="shared" si="206"/>
        <v>0.7407407407407407</v>
      </c>
      <c r="BA394" s="30">
        <f t="shared" si="207"/>
        <v>0.81485714285714284</v>
      </c>
      <c r="BB394" s="30">
        <f t="shared" si="208"/>
        <v>4.2734730158730159</v>
      </c>
      <c r="BC394" s="31">
        <f t="shared" si="209"/>
        <v>2374.1516754850086</v>
      </c>
      <c r="BD394" s="108">
        <f t="shared" si="210"/>
        <v>2.3741516754850087</v>
      </c>
      <c r="BK394" s="68">
        <v>0.5792322834645669</v>
      </c>
      <c r="BL394" s="68">
        <v>4.5201771653543311E-2</v>
      </c>
      <c r="BM394" s="117">
        <v>1.4701412932665423</v>
      </c>
      <c r="BN394" s="68">
        <v>1.3462603878116346</v>
      </c>
      <c r="BO394" s="68">
        <v>0.30189289012003695</v>
      </c>
      <c r="BP394" s="117">
        <v>1.3157777080699609</v>
      </c>
    </row>
    <row r="395" spans="1:68" s="13" customFormat="1" ht="15.75">
      <c r="A395" s="112" t="s">
        <v>213</v>
      </c>
      <c r="B395" s="13" t="s">
        <v>373</v>
      </c>
      <c r="C395" s="13" t="s">
        <v>373</v>
      </c>
      <c r="D395" s="13" t="s">
        <v>372</v>
      </c>
      <c r="E395" s="13" t="s">
        <v>383</v>
      </c>
      <c r="F395" s="13">
        <v>38.698880000000003</v>
      </c>
      <c r="G395" s="13">
        <v>7.9023899999999996</v>
      </c>
      <c r="H395" s="13">
        <v>1659</v>
      </c>
      <c r="J395" s="116" t="s">
        <v>614</v>
      </c>
      <c r="L395" s="10">
        <v>2015</v>
      </c>
      <c r="M395" s="13">
        <v>1</v>
      </c>
      <c r="AH395" s="10" t="s">
        <v>3</v>
      </c>
      <c r="AI395" s="13">
        <v>3</v>
      </c>
      <c r="AJ395" s="13" t="s">
        <v>316</v>
      </c>
      <c r="AK395" s="113" t="s">
        <v>333</v>
      </c>
      <c r="AL395" s="113">
        <v>145</v>
      </c>
      <c r="AR395" s="13">
        <v>60</v>
      </c>
      <c r="AS395" s="13">
        <v>53</v>
      </c>
      <c r="AT395" s="13">
        <v>5.82</v>
      </c>
      <c r="AU395" s="13">
        <v>7.72</v>
      </c>
      <c r="AV395" s="13">
        <v>0.5</v>
      </c>
      <c r="AW395" s="13">
        <v>0.32</v>
      </c>
      <c r="AX395" s="13">
        <v>39.200000000000003</v>
      </c>
      <c r="AY395" s="13">
        <v>0.4</v>
      </c>
      <c r="AZ395" s="30">
        <f t="shared" si="206"/>
        <v>0.64</v>
      </c>
      <c r="BA395" s="30">
        <f t="shared" si="207"/>
        <v>0.69485714285714284</v>
      </c>
      <c r="BB395" s="30">
        <f t="shared" si="208"/>
        <v>2.5882038857142855</v>
      </c>
      <c r="BC395" s="31">
        <f t="shared" si="209"/>
        <v>1437.8910476190476</v>
      </c>
      <c r="BD395" s="108">
        <f t="shared" si="210"/>
        <v>1.4378910476190476</v>
      </c>
      <c r="BK395" s="68">
        <v>0.89902912621359232</v>
      </c>
      <c r="BL395" s="68">
        <v>0.14412621359223302</v>
      </c>
      <c r="BM395" s="117">
        <v>2.0795667717859545</v>
      </c>
      <c r="BN395" s="68">
        <v>1.6118784530386741</v>
      </c>
      <c r="BO395" s="68">
        <v>0.19981583793738489</v>
      </c>
      <c r="BP395" s="117">
        <v>0.90971960818337405</v>
      </c>
    </row>
    <row r="396" spans="1:68" s="13" customFormat="1" ht="15.75">
      <c r="A396" s="112" t="s">
        <v>213</v>
      </c>
      <c r="B396" s="13" t="s">
        <v>373</v>
      </c>
      <c r="C396" s="13" t="s">
        <v>373</v>
      </c>
      <c r="D396" s="13" t="s">
        <v>372</v>
      </c>
      <c r="E396" s="13" t="s">
        <v>383</v>
      </c>
      <c r="F396" s="13">
        <v>38.698880000000003</v>
      </c>
      <c r="G396" s="13">
        <v>7.9023899999999996</v>
      </c>
      <c r="H396" s="13">
        <v>1659</v>
      </c>
      <c r="J396" s="116" t="s">
        <v>615</v>
      </c>
      <c r="L396" s="10">
        <v>2015</v>
      </c>
      <c r="M396" s="13">
        <v>1</v>
      </c>
      <c r="AH396" s="10" t="s">
        <v>4</v>
      </c>
      <c r="AI396" s="13">
        <v>4</v>
      </c>
      <c r="AJ396" s="13" t="s">
        <v>316</v>
      </c>
      <c r="AK396" s="113" t="s">
        <v>333</v>
      </c>
      <c r="AL396" s="113">
        <v>145</v>
      </c>
      <c r="AR396" s="13">
        <v>66</v>
      </c>
      <c r="AS396" s="13">
        <v>66</v>
      </c>
      <c r="AT396" s="13">
        <v>5.52</v>
      </c>
      <c r="AU396" s="13">
        <v>5.4</v>
      </c>
      <c r="AV396" s="13">
        <v>0.48</v>
      </c>
      <c r="AW396" s="13">
        <v>0.28000000000000003</v>
      </c>
      <c r="AX396" s="13">
        <v>37.799999999999997</v>
      </c>
      <c r="AY396" s="13">
        <v>0.46</v>
      </c>
      <c r="AZ396" s="30">
        <f t="shared" si="206"/>
        <v>0.58333333333333337</v>
      </c>
      <c r="BA396" s="30">
        <f t="shared" si="207"/>
        <v>0.71085714285714285</v>
      </c>
      <c r="BB396" s="30">
        <f t="shared" si="208"/>
        <v>2.2889599999999999</v>
      </c>
      <c r="BC396" s="31">
        <f t="shared" si="209"/>
        <v>1271.6444444444444</v>
      </c>
      <c r="BD396" s="108">
        <f t="shared" si="210"/>
        <v>1.2716444444444444</v>
      </c>
      <c r="BK396" s="68">
        <v>0.67534381139489197</v>
      </c>
      <c r="BL396" s="68">
        <v>5.9577603143418478E-2</v>
      </c>
      <c r="BM396" s="117">
        <v>1.7991339261951931</v>
      </c>
      <c r="BN396" s="68">
        <v>1.6627579737335836</v>
      </c>
      <c r="BO396" s="68">
        <v>0.32312382739212009</v>
      </c>
      <c r="BP396" s="117">
        <v>1.1511642196907941</v>
      </c>
    </row>
    <row r="397" spans="1:68" s="13" customFormat="1" ht="15.75">
      <c r="A397" s="112" t="s">
        <v>213</v>
      </c>
      <c r="B397" s="13" t="s">
        <v>373</v>
      </c>
      <c r="C397" s="13" t="s">
        <v>373</v>
      </c>
      <c r="D397" s="13" t="s">
        <v>372</v>
      </c>
      <c r="E397" s="13" t="s">
        <v>383</v>
      </c>
      <c r="F397" s="13">
        <v>38.698880000000003</v>
      </c>
      <c r="G397" s="13">
        <v>7.9023899999999996</v>
      </c>
      <c r="H397" s="13">
        <v>1659</v>
      </c>
      <c r="J397" s="116" t="s">
        <v>616</v>
      </c>
      <c r="L397" s="10">
        <v>2015</v>
      </c>
      <c r="M397" s="13">
        <v>1</v>
      </c>
      <c r="AH397" s="10" t="s">
        <v>5</v>
      </c>
      <c r="AI397" s="13">
        <v>5</v>
      </c>
      <c r="AJ397" s="13" t="s">
        <v>316</v>
      </c>
      <c r="AK397" s="113" t="s">
        <v>333</v>
      </c>
      <c r="AL397" s="113">
        <v>145</v>
      </c>
      <c r="AR397" s="13">
        <v>64</v>
      </c>
      <c r="AS397" s="13">
        <v>63</v>
      </c>
      <c r="AT397" s="13">
        <v>6.49</v>
      </c>
      <c r="AU397" s="13">
        <v>6.6</v>
      </c>
      <c r="AV397" s="13">
        <v>0.48</v>
      </c>
      <c r="AW397" s="13">
        <v>0.32</v>
      </c>
      <c r="AX397" s="13">
        <v>23.6</v>
      </c>
      <c r="AY397" s="13">
        <v>0.46</v>
      </c>
      <c r="AZ397" s="30">
        <f t="shared" si="206"/>
        <v>0.66666666666666674</v>
      </c>
      <c r="BA397" s="30">
        <f t="shared" si="207"/>
        <v>0.87314285714285722</v>
      </c>
      <c r="BB397" s="30">
        <f t="shared" si="208"/>
        <v>3.7777980952380963</v>
      </c>
      <c r="BC397" s="31">
        <f t="shared" si="209"/>
        <v>2098.7767195767201</v>
      </c>
      <c r="BD397" s="108">
        <f t="shared" si="210"/>
        <v>2.09877671957672</v>
      </c>
      <c r="BK397" s="68">
        <v>0.91618217054263573</v>
      </c>
      <c r="BL397" s="68">
        <v>7.2044573643410867E-2</v>
      </c>
      <c r="BM397" s="117">
        <v>2.2134815616087224</v>
      </c>
      <c r="BN397" s="68">
        <v>1.7717492984097292</v>
      </c>
      <c r="BO397" s="68">
        <v>0.31585594013096352</v>
      </c>
      <c r="BP397" s="117">
        <v>1.3478774896824108</v>
      </c>
    </row>
    <row r="398" spans="1:68" s="13" customFormat="1" ht="15.75">
      <c r="A398" s="112" t="s">
        <v>213</v>
      </c>
      <c r="B398" s="13" t="s">
        <v>373</v>
      </c>
      <c r="C398" s="13" t="s">
        <v>373</v>
      </c>
      <c r="D398" s="13" t="s">
        <v>372</v>
      </c>
      <c r="E398" s="13" t="s">
        <v>383</v>
      </c>
      <c r="F398" s="13">
        <v>38.698880000000003</v>
      </c>
      <c r="G398" s="13">
        <v>7.9023899999999996</v>
      </c>
      <c r="H398" s="13">
        <v>1659</v>
      </c>
      <c r="J398" s="116" t="s">
        <v>617</v>
      </c>
      <c r="L398" s="10">
        <v>2015</v>
      </c>
      <c r="M398" s="13">
        <v>1</v>
      </c>
      <c r="AH398" s="10" t="s">
        <v>6</v>
      </c>
      <c r="AI398" s="13">
        <v>6</v>
      </c>
      <c r="AJ398" s="13" t="s">
        <v>316</v>
      </c>
      <c r="AK398" s="113" t="s">
        <v>333</v>
      </c>
      <c r="AL398" s="113">
        <v>145</v>
      </c>
      <c r="AR398" s="13">
        <v>70</v>
      </c>
      <c r="AS398" s="13">
        <v>66</v>
      </c>
      <c r="AT398" s="13">
        <v>7.12</v>
      </c>
      <c r="AU398" s="13">
        <v>6.7</v>
      </c>
      <c r="AV398" s="13">
        <v>0.42</v>
      </c>
      <c r="AW398" s="13">
        <v>0.34</v>
      </c>
      <c r="AX398" s="13">
        <v>26.5</v>
      </c>
      <c r="AY398" s="13">
        <v>0.42</v>
      </c>
      <c r="AZ398" s="30">
        <f t="shared" si="206"/>
        <v>0.80952380952380965</v>
      </c>
      <c r="BA398" s="30">
        <f t="shared" si="207"/>
        <v>0.84</v>
      </c>
      <c r="BB398" s="30">
        <f t="shared" si="208"/>
        <v>4.8416000000000006</v>
      </c>
      <c r="BC398" s="31">
        <f t="shared" si="209"/>
        <v>2689.7777777777783</v>
      </c>
      <c r="BD398" s="108">
        <f t="shared" si="210"/>
        <v>2.6897777777777785</v>
      </c>
      <c r="BK398" s="68">
        <v>0.72797676669893518</v>
      </c>
      <c r="BL398" s="68">
        <v>6.9119070667957402E-2</v>
      </c>
      <c r="BM398" s="117">
        <v>1.6063917441832514</v>
      </c>
      <c r="BN398" s="68">
        <v>1.7630331753554505</v>
      </c>
      <c r="BO398" s="68">
        <v>0.31000000000000005</v>
      </c>
      <c r="BP398" s="117">
        <v>1.1007050079868117</v>
      </c>
    </row>
    <row r="399" spans="1:68" s="13" customFormat="1" ht="15.75">
      <c r="A399" s="112" t="s">
        <v>213</v>
      </c>
      <c r="B399" s="13" t="s">
        <v>373</v>
      </c>
      <c r="C399" s="13" t="s">
        <v>373</v>
      </c>
      <c r="D399" s="13" t="s">
        <v>372</v>
      </c>
      <c r="E399" s="13" t="s">
        <v>382</v>
      </c>
      <c r="F399" s="13">
        <v>38.696330000000003</v>
      </c>
      <c r="G399" s="13">
        <v>7.9018100000000002</v>
      </c>
      <c r="H399" s="13">
        <v>1660</v>
      </c>
      <c r="I399" s="13">
        <v>20</v>
      </c>
      <c r="J399" s="116" t="s">
        <v>618</v>
      </c>
      <c r="L399" s="10">
        <v>2015</v>
      </c>
      <c r="M399" s="13">
        <v>1</v>
      </c>
      <c r="AH399" s="10" t="s">
        <v>1</v>
      </c>
      <c r="AI399" s="13">
        <v>1</v>
      </c>
      <c r="AJ399" s="13" t="s">
        <v>316</v>
      </c>
      <c r="AK399" s="113" t="s">
        <v>333</v>
      </c>
      <c r="AL399" s="113">
        <v>145</v>
      </c>
      <c r="AR399" s="13">
        <v>76</v>
      </c>
      <c r="AS399" s="13">
        <v>67</v>
      </c>
      <c r="AT399" s="13">
        <v>7.98</v>
      </c>
      <c r="AU399" s="13">
        <v>8.6</v>
      </c>
      <c r="AV399" s="13">
        <v>0.92</v>
      </c>
      <c r="AW399" s="13">
        <v>0.72</v>
      </c>
      <c r="AX399" s="13">
        <v>25</v>
      </c>
      <c r="AY399" s="13">
        <v>0.48</v>
      </c>
      <c r="AZ399" s="30">
        <f t="shared" si="206"/>
        <v>0.78260869565217384</v>
      </c>
      <c r="BA399" s="30">
        <f t="shared" si="207"/>
        <v>0.8571428571428571</v>
      </c>
      <c r="BB399" s="30">
        <f t="shared" si="208"/>
        <v>5.3530434782608687</v>
      </c>
      <c r="BC399" s="31">
        <f t="shared" si="209"/>
        <v>2973.9130434782605</v>
      </c>
      <c r="BD399" s="108">
        <f t="shared" si="210"/>
        <v>2.9739130434782606</v>
      </c>
      <c r="BK399" s="68">
        <v>0.72757318224740331</v>
      </c>
      <c r="BL399" s="68">
        <v>8.4513692162417373E-2</v>
      </c>
      <c r="BM399" s="117">
        <v>2.5978221418977792</v>
      </c>
      <c r="BN399" s="68">
        <v>1.5505725190839694</v>
      </c>
      <c r="BO399" s="68">
        <v>0.31941793893129772</v>
      </c>
      <c r="BP399" s="117">
        <v>1.1849580336104162</v>
      </c>
    </row>
    <row r="400" spans="1:68" s="13" customFormat="1" ht="15.75">
      <c r="A400" s="112" t="s">
        <v>213</v>
      </c>
      <c r="B400" s="13" t="s">
        <v>373</v>
      </c>
      <c r="C400" s="13" t="s">
        <v>373</v>
      </c>
      <c r="D400" s="13" t="s">
        <v>372</v>
      </c>
      <c r="E400" s="13" t="s">
        <v>382</v>
      </c>
      <c r="F400" s="13">
        <v>38.696330000000003</v>
      </c>
      <c r="G400" s="13">
        <v>7.9018100000000002</v>
      </c>
      <c r="H400" s="13">
        <v>1660</v>
      </c>
      <c r="J400" s="116" t="s">
        <v>619</v>
      </c>
      <c r="L400" s="10">
        <v>2015</v>
      </c>
      <c r="M400" s="13">
        <v>1</v>
      </c>
      <c r="AH400" s="10" t="s">
        <v>2</v>
      </c>
      <c r="AI400" s="13">
        <v>2</v>
      </c>
      <c r="AJ400" s="13" t="s">
        <v>316</v>
      </c>
      <c r="AK400" s="113" t="s">
        <v>333</v>
      </c>
      <c r="AL400" s="113">
        <v>145</v>
      </c>
      <c r="AR400" s="13">
        <v>58</v>
      </c>
      <c r="AS400" s="13">
        <v>51</v>
      </c>
      <c r="AT400" s="13">
        <v>5.76</v>
      </c>
      <c r="AU400" s="13">
        <v>6.18</v>
      </c>
      <c r="AV400" s="13">
        <v>0.7</v>
      </c>
      <c r="AW400" s="13">
        <v>0.56000000000000005</v>
      </c>
      <c r="AX400" s="13">
        <v>29.3</v>
      </c>
      <c r="AY400" s="13">
        <v>0.5</v>
      </c>
      <c r="AZ400" s="30">
        <f t="shared" si="206"/>
        <v>0.80000000000000016</v>
      </c>
      <c r="BA400" s="30">
        <f t="shared" si="207"/>
        <v>0.80800000000000005</v>
      </c>
      <c r="BB400" s="30">
        <f t="shared" si="208"/>
        <v>3.7232640000000012</v>
      </c>
      <c r="BC400" s="31">
        <f t="shared" si="209"/>
        <v>2068.4800000000009</v>
      </c>
      <c r="BD400" s="108">
        <f t="shared" si="210"/>
        <v>2.068480000000001</v>
      </c>
      <c r="BK400" s="68">
        <v>1.0127326150832519</v>
      </c>
      <c r="BL400" s="68">
        <v>5.9696376101860932E-2</v>
      </c>
      <c r="BM400" s="117">
        <v>2.2134815616087224</v>
      </c>
      <c r="BN400" s="68">
        <v>1.6492395437262362</v>
      </c>
      <c r="BO400" s="68">
        <v>0.35594106463878328</v>
      </c>
      <c r="BP400" s="117">
        <v>1.5395092446892393</v>
      </c>
    </row>
    <row r="401" spans="1:68" s="13" customFormat="1" ht="15.75">
      <c r="A401" s="112" t="s">
        <v>213</v>
      </c>
      <c r="B401" s="13" t="s">
        <v>373</v>
      </c>
      <c r="C401" s="13" t="s">
        <v>373</v>
      </c>
      <c r="D401" s="13" t="s">
        <v>372</v>
      </c>
      <c r="E401" s="13" t="s">
        <v>382</v>
      </c>
      <c r="F401" s="13">
        <v>38.696330000000003</v>
      </c>
      <c r="G401" s="13">
        <v>7.9018100000000002</v>
      </c>
      <c r="H401" s="13">
        <v>1660</v>
      </c>
      <c r="J401" s="116" t="s">
        <v>620</v>
      </c>
      <c r="L401" s="10">
        <v>2015</v>
      </c>
      <c r="M401" s="13">
        <v>1</v>
      </c>
      <c r="AH401" s="10" t="s">
        <v>3</v>
      </c>
      <c r="AI401" s="13">
        <v>3</v>
      </c>
      <c r="AJ401" s="13" t="s">
        <v>316</v>
      </c>
      <c r="AK401" s="113" t="s">
        <v>333</v>
      </c>
      <c r="AL401" s="113">
        <v>145</v>
      </c>
      <c r="AR401" s="13">
        <v>77</v>
      </c>
      <c r="AS401" s="13">
        <v>76</v>
      </c>
      <c r="AT401" s="13">
        <v>7.28</v>
      </c>
      <c r="AU401" s="13">
        <v>7.48</v>
      </c>
      <c r="AV401" s="13">
        <v>0.52</v>
      </c>
      <c r="AW401" s="13">
        <v>0.34</v>
      </c>
      <c r="AX401" s="13">
        <v>32.799999999999997</v>
      </c>
      <c r="AY401" s="13">
        <v>0.32</v>
      </c>
      <c r="AZ401" s="30">
        <f t="shared" si="206"/>
        <v>0.65384615384615385</v>
      </c>
      <c r="BA401" s="30">
        <f t="shared" si="207"/>
        <v>0.76800000000000002</v>
      </c>
      <c r="BB401" s="30">
        <f t="shared" si="208"/>
        <v>3.6556800000000003</v>
      </c>
      <c r="BC401" s="31">
        <f t="shared" si="209"/>
        <v>2030.9333333333334</v>
      </c>
      <c r="BD401" s="108">
        <f t="shared" si="210"/>
        <v>2.0309333333333335</v>
      </c>
      <c r="BK401" s="68">
        <v>0.60115052732502405</v>
      </c>
      <c r="BL401" s="68">
        <v>7.3585810162991372E-2</v>
      </c>
      <c r="BM401" s="117">
        <v>1.575245069892049</v>
      </c>
      <c r="BN401" s="68">
        <v>1.9824723247232474</v>
      </c>
      <c r="BO401" s="68">
        <v>0.36586715867158676</v>
      </c>
      <c r="BP401" s="117">
        <v>1.2184362464854639</v>
      </c>
    </row>
    <row r="402" spans="1:68" s="13" customFormat="1" ht="15.75">
      <c r="A402" s="112" t="s">
        <v>213</v>
      </c>
      <c r="B402" s="13" t="s">
        <v>373</v>
      </c>
      <c r="C402" s="13" t="s">
        <v>373</v>
      </c>
      <c r="D402" s="13" t="s">
        <v>372</v>
      </c>
      <c r="E402" s="13" t="s">
        <v>382</v>
      </c>
      <c r="F402" s="13">
        <v>38.696330000000003</v>
      </c>
      <c r="G402" s="13">
        <v>7.9018100000000002</v>
      </c>
      <c r="H402" s="13">
        <v>1660</v>
      </c>
      <c r="J402" s="116" t="s">
        <v>621</v>
      </c>
      <c r="L402" s="10">
        <v>2015</v>
      </c>
      <c r="M402" s="13">
        <v>1</v>
      </c>
      <c r="AH402" s="10" t="s">
        <v>4</v>
      </c>
      <c r="AI402" s="13">
        <v>4</v>
      </c>
      <c r="AJ402" s="13" t="s">
        <v>316</v>
      </c>
      <c r="AK402" s="113" t="s">
        <v>333</v>
      </c>
      <c r="AL402" s="113">
        <v>145</v>
      </c>
      <c r="AR402" s="13">
        <v>86</v>
      </c>
      <c r="AS402" s="13">
        <v>74</v>
      </c>
      <c r="AT402" s="13">
        <v>8.14</v>
      </c>
      <c r="AU402" s="13">
        <v>9</v>
      </c>
      <c r="AV402" s="13">
        <v>0.68</v>
      </c>
      <c r="AW402" s="13">
        <v>0.5</v>
      </c>
      <c r="AX402" s="13">
        <v>21.1</v>
      </c>
      <c r="AY402" s="13">
        <v>0.36</v>
      </c>
      <c r="AZ402" s="30">
        <f t="shared" si="206"/>
        <v>0.73529411764705876</v>
      </c>
      <c r="BA402" s="30">
        <f t="shared" si="207"/>
        <v>0.9017142857142858</v>
      </c>
      <c r="BB402" s="30">
        <f t="shared" si="208"/>
        <v>5.3970252100840339</v>
      </c>
      <c r="BC402" s="31">
        <f t="shared" si="209"/>
        <v>2998.3473389355745</v>
      </c>
      <c r="BD402" s="108">
        <f t="shared" si="210"/>
        <v>2.9983473389355746</v>
      </c>
      <c r="BK402" s="68">
        <v>0.33260233918128657</v>
      </c>
      <c r="BL402" s="68">
        <v>3.333820662768032E-2</v>
      </c>
      <c r="BM402" s="117">
        <v>1.9692697580403584</v>
      </c>
      <c r="BN402" s="68">
        <v>1.619670542635659</v>
      </c>
      <c r="BO402" s="68">
        <v>0.3103682170542636</v>
      </c>
      <c r="BP402" s="117">
        <v>1.2948966520352687</v>
      </c>
    </row>
    <row r="403" spans="1:68" s="13" customFormat="1" ht="15.75">
      <c r="A403" s="112" t="s">
        <v>213</v>
      </c>
      <c r="B403" s="13" t="s">
        <v>373</v>
      </c>
      <c r="C403" s="13" t="s">
        <v>373</v>
      </c>
      <c r="D403" s="13" t="s">
        <v>372</v>
      </c>
      <c r="E403" s="13" t="s">
        <v>382</v>
      </c>
      <c r="F403" s="13">
        <v>38.696330000000003</v>
      </c>
      <c r="G403" s="13">
        <v>7.9018100000000002</v>
      </c>
      <c r="H403" s="13">
        <v>1660</v>
      </c>
      <c r="J403" s="116" t="s">
        <v>622</v>
      </c>
      <c r="L403" s="10">
        <v>2015</v>
      </c>
      <c r="M403" s="13">
        <v>1</v>
      </c>
      <c r="AH403" s="10" t="s">
        <v>5</v>
      </c>
      <c r="AI403" s="13">
        <v>5</v>
      </c>
      <c r="AJ403" s="13" t="s">
        <v>316</v>
      </c>
      <c r="AK403" s="113" t="s">
        <v>333</v>
      </c>
      <c r="AL403" s="113">
        <v>145</v>
      </c>
      <c r="AR403" s="13">
        <v>78</v>
      </c>
      <c r="AS403" s="13">
        <v>82</v>
      </c>
      <c r="AT403" s="13">
        <v>9.1199999999999992</v>
      </c>
      <c r="AU403" s="13">
        <v>9.1199999999999992</v>
      </c>
      <c r="AV403" s="13">
        <v>0.68</v>
      </c>
      <c r="AW403" s="13">
        <v>0.5</v>
      </c>
      <c r="AX403" s="13">
        <v>25</v>
      </c>
      <c r="AY403" s="13">
        <v>0.34</v>
      </c>
      <c r="AZ403" s="30">
        <f t="shared" si="206"/>
        <v>0.73529411764705876</v>
      </c>
      <c r="BA403" s="30">
        <f t="shared" si="207"/>
        <v>0.8571428571428571</v>
      </c>
      <c r="BB403" s="30">
        <f t="shared" si="208"/>
        <v>5.7478991596638638</v>
      </c>
      <c r="BC403" s="31">
        <f t="shared" si="209"/>
        <v>3193.277310924369</v>
      </c>
      <c r="BD403" s="108">
        <f t="shared" si="210"/>
        <v>3.1932773109243691</v>
      </c>
      <c r="BK403" s="68">
        <v>0.59760589318600366</v>
      </c>
      <c r="BL403" s="68">
        <v>4.9355432780847149E-2</v>
      </c>
      <c r="BM403" s="117">
        <v>1.5013531219120702</v>
      </c>
      <c r="BN403" s="68">
        <v>1.6302946593001839</v>
      </c>
      <c r="BO403" s="68">
        <v>0.28775322283609578</v>
      </c>
      <c r="BP403" s="117">
        <v>1.3195186370793506</v>
      </c>
    </row>
    <row r="404" spans="1:68" s="13" customFormat="1" ht="15.75">
      <c r="A404" s="112" t="s">
        <v>213</v>
      </c>
      <c r="B404" s="13" t="s">
        <v>373</v>
      </c>
      <c r="C404" s="13" t="s">
        <v>373</v>
      </c>
      <c r="D404" s="13" t="s">
        <v>372</v>
      </c>
      <c r="E404" s="13" t="s">
        <v>382</v>
      </c>
      <c r="F404" s="13">
        <v>38.696330000000003</v>
      </c>
      <c r="G404" s="13">
        <v>7.9018100000000002</v>
      </c>
      <c r="H404" s="13">
        <v>1660</v>
      </c>
      <c r="J404" s="116" t="s">
        <v>623</v>
      </c>
      <c r="L404" s="10">
        <v>2015</v>
      </c>
      <c r="M404" s="13">
        <v>1</v>
      </c>
      <c r="AH404" s="10" t="s">
        <v>6</v>
      </c>
      <c r="AI404" s="13">
        <v>6</v>
      </c>
      <c r="AJ404" s="13" t="s">
        <v>316</v>
      </c>
      <c r="AK404" s="113" t="s">
        <v>333</v>
      </c>
      <c r="AL404" s="113">
        <v>145</v>
      </c>
      <c r="AR404" s="13">
        <v>80</v>
      </c>
      <c r="AS404" s="13">
        <v>73</v>
      </c>
      <c r="AT404" s="13">
        <v>8.98</v>
      </c>
      <c r="AU404" s="13">
        <v>9.6999999999999993</v>
      </c>
      <c r="AV404" s="13">
        <v>0.74</v>
      </c>
      <c r="AW404" s="13">
        <v>0.54</v>
      </c>
      <c r="AX404" s="13">
        <v>27.3</v>
      </c>
      <c r="AY404" s="13">
        <v>0.46</v>
      </c>
      <c r="AZ404" s="30">
        <f t="shared" si="206"/>
        <v>0.72972972972972983</v>
      </c>
      <c r="BA404" s="30">
        <f t="shared" si="207"/>
        <v>0.83085714285714285</v>
      </c>
      <c r="BB404" s="30">
        <f t="shared" si="208"/>
        <v>5.4445844015444029</v>
      </c>
      <c r="BC404" s="31">
        <f t="shared" si="209"/>
        <v>3024.7691119691131</v>
      </c>
      <c r="BD404" s="108">
        <f t="shared" si="210"/>
        <v>3.0247691119691131</v>
      </c>
      <c r="BK404" s="68">
        <v>0.95714285714285741</v>
      </c>
      <c r="BL404" s="68">
        <v>0.10300000000000001</v>
      </c>
      <c r="BM404" s="117">
        <v>2.1363752495240433</v>
      </c>
      <c r="BN404" s="68">
        <v>1.693083573487032</v>
      </c>
      <c r="BO404" s="68">
        <v>0.33746397694524499</v>
      </c>
      <c r="BP404" s="117">
        <v>1.6616034379953941</v>
      </c>
    </row>
    <row r="405" spans="1:68" s="13" customFormat="1" ht="15.75">
      <c r="A405" s="112" t="s">
        <v>213</v>
      </c>
      <c r="B405" s="13" t="s">
        <v>373</v>
      </c>
      <c r="C405" s="13" t="s">
        <v>373</v>
      </c>
      <c r="D405" s="13" t="s">
        <v>372</v>
      </c>
      <c r="E405" s="13" t="s">
        <v>381</v>
      </c>
      <c r="F405" s="13">
        <v>38.693080000000002</v>
      </c>
      <c r="G405" s="13">
        <v>7.9024200000000002</v>
      </c>
      <c r="H405" s="13">
        <v>1664</v>
      </c>
      <c r="I405" s="13">
        <v>21</v>
      </c>
      <c r="J405" s="116" t="s">
        <v>624</v>
      </c>
      <c r="L405" s="10">
        <v>2015</v>
      </c>
      <c r="M405" s="13">
        <v>1</v>
      </c>
      <c r="AH405" s="10" t="s">
        <v>1</v>
      </c>
      <c r="AI405" s="13">
        <v>1</v>
      </c>
      <c r="AJ405" s="13" t="s">
        <v>316</v>
      </c>
      <c r="AK405" s="113" t="s">
        <v>333</v>
      </c>
      <c r="AL405" s="113">
        <v>145</v>
      </c>
      <c r="AR405" s="13">
        <v>44</v>
      </c>
      <c r="AS405" s="13">
        <v>47</v>
      </c>
      <c r="AT405" s="13">
        <v>2.56</v>
      </c>
      <c r="AU405" s="13">
        <v>1.84</v>
      </c>
      <c r="AV405" s="13">
        <v>0.54</v>
      </c>
      <c r="AW405" s="13">
        <v>0.38</v>
      </c>
      <c r="AX405" s="13">
        <v>24.4</v>
      </c>
      <c r="AY405" s="13">
        <v>0.2</v>
      </c>
      <c r="AZ405" s="30">
        <f t="shared" si="206"/>
        <v>0.70370370370370372</v>
      </c>
      <c r="BA405" s="30">
        <f t="shared" si="207"/>
        <v>0.86399999999999999</v>
      </c>
      <c r="BB405" s="30">
        <f t="shared" si="208"/>
        <v>1.5564800000000001</v>
      </c>
      <c r="BC405" s="31">
        <f t="shared" si="209"/>
        <v>864.71111111111122</v>
      </c>
      <c r="BD405" s="108">
        <f t="shared" si="210"/>
        <v>0.86471111111111121</v>
      </c>
      <c r="BK405" s="68">
        <v>0.6544943820224719</v>
      </c>
      <c r="BL405" s="68">
        <v>6.4044943820224715E-2</v>
      </c>
      <c r="BM405" s="117">
        <v>2.2958325309511678</v>
      </c>
      <c r="BN405" s="68">
        <v>1.6812730627306276</v>
      </c>
      <c r="BO405" s="68">
        <v>0.29340405904059041</v>
      </c>
      <c r="BP405" s="117">
        <v>1.4780810952760246</v>
      </c>
    </row>
    <row r="406" spans="1:68" s="13" customFormat="1" ht="15.75">
      <c r="A406" s="112" t="s">
        <v>213</v>
      </c>
      <c r="B406" s="13" t="s">
        <v>373</v>
      </c>
      <c r="C406" s="13" t="s">
        <v>373</v>
      </c>
      <c r="D406" s="13" t="s">
        <v>372</v>
      </c>
      <c r="E406" s="13" t="s">
        <v>381</v>
      </c>
      <c r="F406" s="13">
        <v>38.693080000000002</v>
      </c>
      <c r="G406" s="13">
        <v>7.9024200000000002</v>
      </c>
      <c r="H406" s="13">
        <v>1664</v>
      </c>
      <c r="J406" s="116" t="s">
        <v>625</v>
      </c>
      <c r="L406" s="10">
        <v>2015</v>
      </c>
      <c r="M406" s="13">
        <v>1</v>
      </c>
      <c r="AH406" s="10" t="s">
        <v>2</v>
      </c>
      <c r="AI406" s="13">
        <v>2</v>
      </c>
      <c r="AJ406" s="13" t="s">
        <v>316</v>
      </c>
      <c r="AK406" s="113" t="s">
        <v>333</v>
      </c>
      <c r="AL406" s="113">
        <v>145</v>
      </c>
      <c r="AR406" s="13">
        <v>57</v>
      </c>
      <c r="AS406" s="13">
        <v>58</v>
      </c>
      <c r="AT406" s="13">
        <v>3.88</v>
      </c>
      <c r="AU406" s="13">
        <v>3.22</v>
      </c>
      <c r="AV406" s="13">
        <v>0.52</v>
      </c>
      <c r="AW406" s="13">
        <v>0.38</v>
      </c>
      <c r="AX406" s="13">
        <v>22.6</v>
      </c>
      <c r="AY406" s="13">
        <v>0.24</v>
      </c>
      <c r="AZ406" s="30">
        <f t="shared" si="206"/>
        <v>0.73076923076923073</v>
      </c>
      <c r="BA406" s="30">
        <f t="shared" si="207"/>
        <v>0.88457142857142868</v>
      </c>
      <c r="BB406" s="30">
        <f t="shared" si="208"/>
        <v>2.5081002197802196</v>
      </c>
      <c r="BC406" s="31">
        <f t="shared" si="209"/>
        <v>1393.3890109890108</v>
      </c>
      <c r="BD406" s="108">
        <f t="shared" si="210"/>
        <v>1.3933890109890108</v>
      </c>
      <c r="BK406" s="68">
        <v>0.81219748305905126</v>
      </c>
      <c r="BL406" s="68">
        <v>5.1742497579864467E-2</v>
      </c>
      <c r="BM406" s="117">
        <v>2.6588250011655377</v>
      </c>
      <c r="BN406" s="68">
        <v>1.5657640232108321</v>
      </c>
      <c r="BO406" s="68">
        <v>0.28012572533849134</v>
      </c>
      <c r="BP406" s="117">
        <v>1.4453475613458258</v>
      </c>
    </row>
    <row r="407" spans="1:68" s="13" customFormat="1" ht="15.75">
      <c r="A407" s="112" t="s">
        <v>213</v>
      </c>
      <c r="B407" s="13" t="s">
        <v>373</v>
      </c>
      <c r="C407" s="13" t="s">
        <v>373</v>
      </c>
      <c r="D407" s="13" t="s">
        <v>372</v>
      </c>
      <c r="E407" s="13" t="s">
        <v>381</v>
      </c>
      <c r="F407" s="13">
        <v>38.693080000000002</v>
      </c>
      <c r="G407" s="13">
        <v>7.9024200000000002</v>
      </c>
      <c r="H407" s="13">
        <v>1664</v>
      </c>
      <c r="J407" s="116" t="s">
        <v>626</v>
      </c>
      <c r="L407" s="10">
        <v>2015</v>
      </c>
      <c r="M407" s="13">
        <v>1</v>
      </c>
      <c r="AH407" s="10" t="s">
        <v>3</v>
      </c>
      <c r="AI407" s="13">
        <v>3</v>
      </c>
      <c r="AJ407" s="13" t="s">
        <v>316</v>
      </c>
      <c r="AK407" s="113" t="s">
        <v>333</v>
      </c>
      <c r="AL407" s="113">
        <v>145</v>
      </c>
      <c r="AR407" s="13">
        <v>58</v>
      </c>
      <c r="AS407" s="13">
        <v>41</v>
      </c>
      <c r="AT407" s="13">
        <v>4.2</v>
      </c>
      <c r="AU407" s="13">
        <v>3.9</v>
      </c>
      <c r="AV407" s="13">
        <v>0.66</v>
      </c>
      <c r="AW407" s="13">
        <v>0.44</v>
      </c>
      <c r="AX407" s="13">
        <v>25.6</v>
      </c>
      <c r="AY407" s="13">
        <v>0.42</v>
      </c>
      <c r="AZ407" s="30">
        <f t="shared" si="206"/>
        <v>0.66666666666666663</v>
      </c>
      <c r="BA407" s="30">
        <f t="shared" si="207"/>
        <v>0.85028571428571431</v>
      </c>
      <c r="BB407" s="30">
        <f t="shared" si="208"/>
        <v>2.3807999999999998</v>
      </c>
      <c r="BC407" s="31">
        <f t="shared" si="209"/>
        <v>1322.6666666666665</v>
      </c>
      <c r="BD407" s="108">
        <f t="shared" si="210"/>
        <v>1.3226666666666664</v>
      </c>
      <c r="BK407" s="68">
        <v>1.7697368421052633</v>
      </c>
      <c r="BL407" s="68">
        <v>0.20639097744360907</v>
      </c>
      <c r="BM407" s="117">
        <v>3.1857574054515294</v>
      </c>
      <c r="BN407" s="68">
        <v>1.7298228346456694</v>
      </c>
      <c r="BO407" s="68">
        <v>0.27460629921259844</v>
      </c>
      <c r="BP407" s="117">
        <v>1.6764042286953631</v>
      </c>
    </row>
    <row r="408" spans="1:68" s="13" customFormat="1" ht="15.75">
      <c r="A408" s="112" t="s">
        <v>213</v>
      </c>
      <c r="B408" s="13" t="s">
        <v>373</v>
      </c>
      <c r="C408" s="13" t="s">
        <v>373</v>
      </c>
      <c r="D408" s="13" t="s">
        <v>372</v>
      </c>
      <c r="E408" s="13" t="s">
        <v>381</v>
      </c>
      <c r="F408" s="13">
        <v>38.693080000000002</v>
      </c>
      <c r="G408" s="13">
        <v>7.9024200000000002</v>
      </c>
      <c r="H408" s="13">
        <v>1664</v>
      </c>
      <c r="J408" s="116" t="s">
        <v>627</v>
      </c>
      <c r="L408" s="10">
        <v>2015</v>
      </c>
      <c r="M408" s="13">
        <v>1</v>
      </c>
      <c r="AH408" s="10" t="s">
        <v>4</v>
      </c>
      <c r="AI408" s="13">
        <v>4</v>
      </c>
      <c r="AJ408" s="13" t="s">
        <v>316</v>
      </c>
      <c r="AK408" s="113" t="s">
        <v>333</v>
      </c>
      <c r="AL408" s="113">
        <v>145</v>
      </c>
      <c r="AR408" s="13">
        <v>77</v>
      </c>
      <c r="AS408" s="13">
        <v>92</v>
      </c>
      <c r="AT408" s="13">
        <v>8.1199999999999992</v>
      </c>
      <c r="AU408" s="13">
        <v>7</v>
      </c>
      <c r="AV408" s="13">
        <v>0.72</v>
      </c>
      <c r="AW408" s="13">
        <v>0.57999999999999996</v>
      </c>
      <c r="AX408" s="13">
        <v>22.8</v>
      </c>
      <c r="AY408" s="13">
        <v>0.32</v>
      </c>
      <c r="AZ408" s="30">
        <f t="shared" si="206"/>
        <v>0.80555555555555558</v>
      </c>
      <c r="BA408" s="30">
        <f t="shared" si="207"/>
        <v>0.88228571428571434</v>
      </c>
      <c r="BB408" s="30">
        <f t="shared" si="208"/>
        <v>5.7711288888888888</v>
      </c>
      <c r="BC408" s="31">
        <f t="shared" si="209"/>
        <v>3206.1827160493826</v>
      </c>
      <c r="BD408" s="108">
        <f t="shared" si="210"/>
        <v>3.2061827160493825</v>
      </c>
      <c r="BK408" s="68">
        <v>1.3647769516728625</v>
      </c>
      <c r="BL408" s="68">
        <v>0.14632899628252788</v>
      </c>
      <c r="BM408" s="117">
        <v>2.9481284059920947</v>
      </c>
      <c r="BN408" s="68">
        <v>1.7283236994219655</v>
      </c>
      <c r="BO408" s="68">
        <v>0.33530828516377653</v>
      </c>
      <c r="BP408" s="117">
        <v>1.6105105402413407</v>
      </c>
    </row>
    <row r="409" spans="1:68" s="13" customFormat="1" ht="15.75">
      <c r="A409" s="112" t="s">
        <v>213</v>
      </c>
      <c r="B409" s="13" t="s">
        <v>373</v>
      </c>
      <c r="C409" s="13" t="s">
        <v>373</v>
      </c>
      <c r="D409" s="13" t="s">
        <v>372</v>
      </c>
      <c r="E409" s="13" t="s">
        <v>381</v>
      </c>
      <c r="F409" s="13">
        <v>38.693080000000002</v>
      </c>
      <c r="G409" s="13">
        <v>7.9024200000000002</v>
      </c>
      <c r="H409" s="13">
        <v>1664</v>
      </c>
      <c r="J409" s="116" t="s">
        <v>628</v>
      </c>
      <c r="L409" s="10">
        <v>2015</v>
      </c>
      <c r="M409" s="13">
        <v>1</v>
      </c>
      <c r="AH409" s="10" t="s">
        <v>5</v>
      </c>
      <c r="AI409" s="13">
        <v>5</v>
      </c>
      <c r="AJ409" s="13" t="s">
        <v>316</v>
      </c>
      <c r="AK409" s="113" t="s">
        <v>333</v>
      </c>
      <c r="AL409" s="113">
        <v>145</v>
      </c>
      <c r="AR409" s="13">
        <v>69</v>
      </c>
      <c r="AS409" s="13">
        <v>65</v>
      </c>
      <c r="AT409" s="13">
        <v>6.7</v>
      </c>
      <c r="AU409" s="13">
        <v>6.62</v>
      </c>
      <c r="AV409" s="13">
        <v>0.66</v>
      </c>
      <c r="AW409" s="13">
        <v>0.48</v>
      </c>
      <c r="AX409" s="13">
        <v>23.2</v>
      </c>
      <c r="AY409" s="13">
        <v>0.34</v>
      </c>
      <c r="AZ409" s="30">
        <f t="shared" si="206"/>
        <v>0.72727272727272718</v>
      </c>
      <c r="BA409" s="30">
        <f t="shared" si="207"/>
        <v>0.87771428571428567</v>
      </c>
      <c r="BB409" s="30">
        <f t="shared" si="208"/>
        <v>4.2768623376623367</v>
      </c>
      <c r="BC409" s="31">
        <f t="shared" si="209"/>
        <v>2376.0346320346312</v>
      </c>
      <c r="BD409" s="108">
        <f t="shared" si="210"/>
        <v>2.3760346320346311</v>
      </c>
      <c r="BK409" s="68">
        <v>1.4166666666666667</v>
      </c>
      <c r="BL409" s="68">
        <v>0.17761904761904762</v>
      </c>
      <c r="BM409" s="117">
        <v>3.10220852030697</v>
      </c>
      <c r="BN409" s="68">
        <v>1.7837962962962965</v>
      </c>
      <c r="BO409" s="68">
        <v>0.34750000000000003</v>
      </c>
      <c r="BP409" s="117">
        <v>1.7339578456903295</v>
      </c>
    </row>
    <row r="410" spans="1:68" s="13" customFormat="1" ht="15.75">
      <c r="A410" s="112" t="s">
        <v>213</v>
      </c>
      <c r="B410" s="13" t="s">
        <v>373</v>
      </c>
      <c r="C410" s="13" t="s">
        <v>373</v>
      </c>
      <c r="D410" s="13" t="s">
        <v>372</v>
      </c>
      <c r="E410" s="13" t="s">
        <v>381</v>
      </c>
      <c r="F410" s="13">
        <v>38.693080000000002</v>
      </c>
      <c r="G410" s="13">
        <v>7.9024200000000002</v>
      </c>
      <c r="H410" s="13">
        <v>1664</v>
      </c>
      <c r="J410" s="116" t="s">
        <v>629</v>
      </c>
      <c r="L410" s="10">
        <v>2015</v>
      </c>
      <c r="M410" s="13">
        <v>1</v>
      </c>
      <c r="AH410" s="10" t="s">
        <v>6</v>
      </c>
      <c r="AI410" s="13">
        <v>6</v>
      </c>
      <c r="AJ410" s="13" t="s">
        <v>316</v>
      </c>
      <c r="AK410" s="113" t="s">
        <v>333</v>
      </c>
      <c r="AL410" s="113">
        <v>145</v>
      </c>
      <c r="AR410" s="13">
        <v>80</v>
      </c>
      <c r="AS410" s="13">
        <v>75</v>
      </c>
      <c r="AT410" s="13">
        <v>8.6</v>
      </c>
      <c r="AU410" s="13">
        <v>6.24</v>
      </c>
      <c r="AV410" s="13">
        <v>0.64</v>
      </c>
      <c r="AW410" s="13">
        <v>0.46</v>
      </c>
      <c r="AX410" s="13">
        <v>19.600000000000001</v>
      </c>
      <c r="AY410" s="13">
        <v>0.34</v>
      </c>
      <c r="AZ410" s="30">
        <f t="shared" si="206"/>
        <v>0.71875</v>
      </c>
      <c r="BA410" s="30">
        <f t="shared" si="207"/>
        <v>0.91885714285714293</v>
      </c>
      <c r="BB410" s="30">
        <f t="shared" si="208"/>
        <v>5.6796857142857142</v>
      </c>
      <c r="BC410" s="31">
        <f t="shared" si="209"/>
        <v>3155.3809523809523</v>
      </c>
      <c r="BD410" s="108">
        <f t="shared" si="210"/>
        <v>3.1553809523809524</v>
      </c>
      <c r="BK410" s="68">
        <v>0.4292069632495164</v>
      </c>
      <c r="BL410" s="68">
        <v>5.0918762088974848E-2</v>
      </c>
      <c r="BM410" s="117">
        <v>0.72354258839482644</v>
      </c>
      <c r="BN410" s="68">
        <v>1.8247126436781609</v>
      </c>
      <c r="BO410" s="68">
        <v>0.33965517241379306</v>
      </c>
      <c r="BP410" s="117">
        <v>1.4219087361260867</v>
      </c>
    </row>
    <row r="411" spans="1:68" s="13" customFormat="1" ht="15.75">
      <c r="A411" s="112" t="s">
        <v>213</v>
      </c>
      <c r="B411" s="13" t="s">
        <v>373</v>
      </c>
      <c r="C411" s="13" t="s">
        <v>373</v>
      </c>
      <c r="D411" s="13" t="s">
        <v>372</v>
      </c>
      <c r="E411" s="13" t="s">
        <v>380</v>
      </c>
      <c r="F411" s="13">
        <v>38.692770000000003</v>
      </c>
      <c r="G411" s="13">
        <v>7.9011500000000003</v>
      </c>
      <c r="H411" s="13">
        <v>1660</v>
      </c>
      <c r="I411" s="13">
        <v>22</v>
      </c>
      <c r="J411" s="116" t="s">
        <v>630</v>
      </c>
      <c r="L411" s="10">
        <v>2015</v>
      </c>
      <c r="M411" s="13">
        <v>1</v>
      </c>
      <c r="AH411" s="10" t="s">
        <v>1</v>
      </c>
      <c r="AI411" s="13">
        <v>1</v>
      </c>
      <c r="AJ411" s="13" t="s">
        <v>316</v>
      </c>
      <c r="AK411" s="113" t="s">
        <v>333</v>
      </c>
      <c r="AL411" s="113">
        <v>145</v>
      </c>
      <c r="AR411" s="13">
        <v>58</v>
      </c>
      <c r="AS411" s="13">
        <v>52</v>
      </c>
      <c r="AT411" s="13">
        <v>3.04</v>
      </c>
      <c r="AU411" s="13">
        <v>2.2999999999999998</v>
      </c>
      <c r="AV411" s="13">
        <v>0.42</v>
      </c>
      <c r="AW411" s="13">
        <v>0.3</v>
      </c>
      <c r="AX411" s="13">
        <v>28.4</v>
      </c>
      <c r="AY411" s="13">
        <v>0.24</v>
      </c>
      <c r="AZ411" s="30">
        <f t="shared" si="206"/>
        <v>0.7142857142857143</v>
      </c>
      <c r="BA411" s="30">
        <f t="shared" si="207"/>
        <v>0.81828571428571417</v>
      </c>
      <c r="BB411" s="30">
        <f t="shared" si="208"/>
        <v>1.7768489795918367</v>
      </c>
      <c r="BC411" s="31">
        <f t="shared" si="209"/>
        <v>987.13832199546493</v>
      </c>
      <c r="BD411" s="108">
        <f t="shared" si="210"/>
        <v>0.98713832199546492</v>
      </c>
      <c r="BK411" s="68">
        <v>0.37850790513833993</v>
      </c>
      <c r="BL411" s="68">
        <v>6.7094861660079066E-2</v>
      </c>
      <c r="BM411" s="117">
        <v>0.78422226338569567</v>
      </c>
      <c r="BN411" s="68">
        <v>1.4720379146919431</v>
      </c>
      <c r="BO411" s="68">
        <v>0.23246445497630333</v>
      </c>
      <c r="BP411" s="117">
        <v>1.4598683902021146</v>
      </c>
    </row>
    <row r="412" spans="1:68" s="13" customFormat="1" ht="15.75">
      <c r="A412" s="112" t="s">
        <v>213</v>
      </c>
      <c r="B412" s="13" t="s">
        <v>373</v>
      </c>
      <c r="C412" s="13" t="s">
        <v>373</v>
      </c>
      <c r="D412" s="13" t="s">
        <v>372</v>
      </c>
      <c r="E412" s="13" t="s">
        <v>380</v>
      </c>
      <c r="F412" s="13">
        <v>38.692770000000003</v>
      </c>
      <c r="G412" s="13">
        <v>7.9011500000000003</v>
      </c>
      <c r="H412" s="13">
        <v>1660</v>
      </c>
      <c r="J412" s="116" t="s">
        <v>631</v>
      </c>
      <c r="L412" s="10">
        <v>2015</v>
      </c>
      <c r="M412" s="13">
        <v>1</v>
      </c>
      <c r="AH412" s="10" t="s">
        <v>2</v>
      </c>
      <c r="AI412" s="13">
        <v>2</v>
      </c>
      <c r="AJ412" s="13" t="s">
        <v>316</v>
      </c>
      <c r="AK412" s="113" t="s">
        <v>333</v>
      </c>
      <c r="AL412" s="113">
        <v>145</v>
      </c>
      <c r="AR412" s="13">
        <v>50</v>
      </c>
      <c r="AS412" s="13">
        <v>50</v>
      </c>
      <c r="AT412" s="13">
        <v>2.44</v>
      </c>
      <c r="AU412" s="13">
        <v>2.36</v>
      </c>
      <c r="AV412" s="13">
        <v>0.5</v>
      </c>
      <c r="AW412" s="13">
        <v>0.42</v>
      </c>
      <c r="AX412" s="13">
        <v>29</v>
      </c>
      <c r="AY412" s="13">
        <v>0.32</v>
      </c>
      <c r="AZ412" s="30">
        <f t="shared" si="206"/>
        <v>0.84</v>
      </c>
      <c r="BA412" s="30">
        <f t="shared" si="207"/>
        <v>0.81142857142857139</v>
      </c>
      <c r="BB412" s="30">
        <f t="shared" si="208"/>
        <v>1.6631039999999999</v>
      </c>
      <c r="BC412" s="31">
        <f t="shared" si="209"/>
        <v>923.94666666666672</v>
      </c>
      <c r="BD412" s="108">
        <f t="shared" si="210"/>
        <v>0.92394666666666669</v>
      </c>
      <c r="BK412" s="68">
        <v>0.61203522504892371</v>
      </c>
      <c r="BL412" s="68">
        <v>5.5088062622309197E-2</v>
      </c>
      <c r="BM412" s="117">
        <v>1.5468480888090148</v>
      </c>
      <c r="BN412" s="68">
        <v>1.4044616876818625</v>
      </c>
      <c r="BO412" s="68">
        <v>0.27841901066925312</v>
      </c>
      <c r="BP412" s="117">
        <v>1.4315680562116588</v>
      </c>
    </row>
    <row r="413" spans="1:68" s="13" customFormat="1" ht="15.75">
      <c r="A413" s="112" t="s">
        <v>213</v>
      </c>
      <c r="B413" s="13" t="s">
        <v>373</v>
      </c>
      <c r="C413" s="13" t="s">
        <v>373</v>
      </c>
      <c r="D413" s="13" t="s">
        <v>372</v>
      </c>
      <c r="E413" s="13" t="s">
        <v>380</v>
      </c>
      <c r="F413" s="13">
        <v>38.692770000000003</v>
      </c>
      <c r="G413" s="13">
        <v>7.9011500000000003</v>
      </c>
      <c r="H413" s="13">
        <v>1660</v>
      </c>
      <c r="J413" s="116" t="s">
        <v>632</v>
      </c>
      <c r="L413" s="10">
        <v>2015</v>
      </c>
      <c r="M413" s="13">
        <v>1</v>
      </c>
      <c r="AH413" s="10" t="s">
        <v>3</v>
      </c>
      <c r="AI413" s="13">
        <v>3</v>
      </c>
      <c r="AJ413" s="13" t="s">
        <v>316</v>
      </c>
      <c r="AK413" s="113" t="s">
        <v>333</v>
      </c>
      <c r="AL413" s="113">
        <v>145</v>
      </c>
      <c r="AR413" s="13">
        <v>74</v>
      </c>
      <c r="AS413" s="13">
        <v>66</v>
      </c>
      <c r="AT413" s="13">
        <v>4.62</v>
      </c>
      <c r="AU413" s="13">
        <v>6.12</v>
      </c>
      <c r="AV413" s="13">
        <v>0.48</v>
      </c>
      <c r="AW413" s="13">
        <v>0.4</v>
      </c>
      <c r="AX413" s="13">
        <v>21.7</v>
      </c>
      <c r="AY413" s="13">
        <v>0.34</v>
      </c>
      <c r="AZ413" s="30">
        <f t="shared" ref="AZ413:AZ476" si="211">AW413/AV413</f>
        <v>0.83333333333333337</v>
      </c>
      <c r="BA413" s="30">
        <f t="shared" ref="BA413:BA476" si="212">(100-AX413)/(100-12.5)</f>
        <v>0.8948571428571428</v>
      </c>
      <c r="BB413" s="30">
        <f t="shared" ref="BB413:BB476" si="213">AT413*BA413*AZ413</f>
        <v>3.4452000000000003</v>
      </c>
      <c r="BC413" s="31">
        <f t="shared" ref="BC413:BC476" si="214">((BB413*10000)/18)</f>
        <v>1914</v>
      </c>
      <c r="BD413" s="108">
        <f t="shared" si="210"/>
        <v>1.9139999999999999</v>
      </c>
      <c r="BK413" s="68">
        <v>0.50239234449760772</v>
      </c>
      <c r="BL413" s="68">
        <v>6.8133971291866033E-2</v>
      </c>
      <c r="BM413" s="117">
        <v>2.3182863271213603</v>
      </c>
      <c r="BN413" s="68">
        <v>1.7140039447731756</v>
      </c>
      <c r="BO413" s="68">
        <v>0.31291913214990136</v>
      </c>
      <c r="BP413" s="117">
        <v>1.603476346895041</v>
      </c>
    </row>
    <row r="414" spans="1:68" s="13" customFormat="1" ht="15.75">
      <c r="A414" s="112" t="s">
        <v>213</v>
      </c>
      <c r="B414" s="13" t="s">
        <v>373</v>
      </c>
      <c r="C414" s="13" t="s">
        <v>373</v>
      </c>
      <c r="D414" s="13" t="s">
        <v>372</v>
      </c>
      <c r="E414" s="13" t="s">
        <v>380</v>
      </c>
      <c r="F414" s="13">
        <v>38.692770000000003</v>
      </c>
      <c r="G414" s="13">
        <v>7.9011500000000003</v>
      </c>
      <c r="H414" s="13">
        <v>1660</v>
      </c>
      <c r="J414" s="116" t="s">
        <v>633</v>
      </c>
      <c r="L414" s="10">
        <v>2015</v>
      </c>
      <c r="M414" s="13">
        <v>1</v>
      </c>
      <c r="AH414" s="10" t="s">
        <v>4</v>
      </c>
      <c r="AI414" s="13">
        <v>4</v>
      </c>
      <c r="AJ414" s="13" t="s">
        <v>316</v>
      </c>
      <c r="AK414" s="113" t="s">
        <v>333</v>
      </c>
      <c r="AL414" s="113">
        <v>145</v>
      </c>
      <c r="AR414" s="13">
        <v>78</v>
      </c>
      <c r="AS414" s="13">
        <v>74</v>
      </c>
      <c r="AT414" s="13">
        <v>5.4</v>
      </c>
      <c r="AU414" s="13">
        <v>5.5</v>
      </c>
      <c r="AV414" s="13">
        <v>0.46</v>
      </c>
      <c r="AW414" s="13">
        <v>0.32</v>
      </c>
      <c r="AX414" s="13">
        <v>22.7</v>
      </c>
      <c r="AY414" s="13">
        <v>0.36</v>
      </c>
      <c r="AZ414" s="30">
        <f t="shared" si="211"/>
        <v>0.69565217391304346</v>
      </c>
      <c r="BA414" s="30">
        <f t="shared" si="212"/>
        <v>0.88342857142857134</v>
      </c>
      <c r="BB414" s="30">
        <f t="shared" si="213"/>
        <v>3.3186186335403725</v>
      </c>
      <c r="BC414" s="31">
        <f t="shared" si="214"/>
        <v>1843.6770186335405</v>
      </c>
      <c r="BD414" s="108">
        <f t="shared" si="210"/>
        <v>1.8436770186335405</v>
      </c>
      <c r="BK414" s="68">
        <v>0.57244995233555773</v>
      </c>
      <c r="BL414" s="68">
        <v>7.6215443279313635E-2</v>
      </c>
      <c r="BM414" s="117">
        <v>1.6530282905309961</v>
      </c>
      <c r="BN414" s="68">
        <v>1.7553294573643408</v>
      </c>
      <c r="BO414" s="68">
        <v>0.30319767441860462</v>
      </c>
      <c r="BP414" s="117">
        <v>1.6060271145973997</v>
      </c>
    </row>
    <row r="415" spans="1:68" s="13" customFormat="1" ht="15.75">
      <c r="A415" s="112" t="s">
        <v>213</v>
      </c>
      <c r="B415" s="13" t="s">
        <v>373</v>
      </c>
      <c r="C415" s="13" t="s">
        <v>373</v>
      </c>
      <c r="D415" s="13" t="s">
        <v>372</v>
      </c>
      <c r="E415" s="13" t="s">
        <v>380</v>
      </c>
      <c r="F415" s="13">
        <v>38.692770000000003</v>
      </c>
      <c r="G415" s="13">
        <v>7.9011500000000003</v>
      </c>
      <c r="H415" s="13">
        <v>1660</v>
      </c>
      <c r="J415" s="116" t="s">
        <v>634</v>
      </c>
      <c r="L415" s="10">
        <v>2015</v>
      </c>
      <c r="M415" s="13">
        <v>1</v>
      </c>
      <c r="AH415" s="10" t="s">
        <v>5</v>
      </c>
      <c r="AI415" s="13">
        <v>5</v>
      </c>
      <c r="AJ415" s="13" t="s">
        <v>316</v>
      </c>
      <c r="AK415" s="113" t="s">
        <v>333</v>
      </c>
      <c r="AL415" s="113">
        <v>145</v>
      </c>
      <c r="AR415" s="13">
        <v>62</v>
      </c>
      <c r="AS415" s="13">
        <v>58</v>
      </c>
      <c r="AT415" s="13">
        <v>4.8</v>
      </c>
      <c r="AU415" s="13">
        <v>3.48</v>
      </c>
      <c r="AV415" s="13">
        <v>0.62</v>
      </c>
      <c r="AW415" s="13">
        <v>0.42</v>
      </c>
      <c r="AX415" s="13">
        <v>25.8</v>
      </c>
      <c r="AY415" s="13">
        <v>0.26</v>
      </c>
      <c r="AZ415" s="30">
        <f t="shared" si="211"/>
        <v>0.67741935483870963</v>
      </c>
      <c r="BA415" s="30">
        <f t="shared" si="212"/>
        <v>0.84800000000000009</v>
      </c>
      <c r="BB415" s="30">
        <f t="shared" si="213"/>
        <v>2.7573677419354841</v>
      </c>
      <c r="BC415" s="31">
        <f t="shared" si="214"/>
        <v>1531.8709677419356</v>
      </c>
      <c r="BD415" s="108">
        <f t="shared" si="210"/>
        <v>1.5318709677419355</v>
      </c>
      <c r="BK415" s="68">
        <v>0.65051258154706426</v>
      </c>
      <c r="BL415" s="68">
        <v>6.3793103448275865E-2</v>
      </c>
      <c r="BM415" s="117">
        <v>2.0199705475446543</v>
      </c>
      <c r="BN415" s="68">
        <v>1.7379576107899808</v>
      </c>
      <c r="BO415" s="68">
        <v>0.30708092485549132</v>
      </c>
      <c r="BP415" s="117">
        <v>1.5201220155632458</v>
      </c>
    </row>
    <row r="416" spans="1:68" s="13" customFormat="1" ht="15.75">
      <c r="A416" s="112" t="s">
        <v>213</v>
      </c>
      <c r="B416" s="13" t="s">
        <v>373</v>
      </c>
      <c r="C416" s="13" t="s">
        <v>373</v>
      </c>
      <c r="D416" s="13" t="s">
        <v>372</v>
      </c>
      <c r="E416" s="13" t="s">
        <v>380</v>
      </c>
      <c r="F416" s="13">
        <v>38.692770000000003</v>
      </c>
      <c r="G416" s="13">
        <v>7.9011500000000003</v>
      </c>
      <c r="H416" s="13">
        <v>1660</v>
      </c>
      <c r="J416" s="116" t="s">
        <v>635</v>
      </c>
      <c r="L416" s="10">
        <v>2015</v>
      </c>
      <c r="M416" s="13">
        <v>1</v>
      </c>
      <c r="AH416" s="10" t="s">
        <v>6</v>
      </c>
      <c r="AI416" s="13">
        <v>6</v>
      </c>
      <c r="AJ416" s="13" t="s">
        <v>316</v>
      </c>
      <c r="AK416" s="113" t="s">
        <v>333</v>
      </c>
      <c r="AL416" s="113">
        <v>145</v>
      </c>
      <c r="AR416" s="13">
        <v>83</v>
      </c>
      <c r="AS416" s="13">
        <v>76</v>
      </c>
      <c r="AT416" s="13">
        <v>5.72</v>
      </c>
      <c r="AU416" s="13">
        <v>7.6</v>
      </c>
      <c r="AV416" s="13">
        <v>0.57999999999999996</v>
      </c>
      <c r="AW416" s="13">
        <v>0.42</v>
      </c>
      <c r="AX416" s="13">
        <v>21.7</v>
      </c>
      <c r="AY416" s="13">
        <v>0.28000000000000003</v>
      </c>
      <c r="AZ416" s="30">
        <f t="shared" si="211"/>
        <v>0.72413793103448276</v>
      </c>
      <c r="BA416" s="30">
        <f t="shared" si="212"/>
        <v>0.8948571428571428</v>
      </c>
      <c r="BB416" s="30">
        <f t="shared" si="213"/>
        <v>3.7065599999999992</v>
      </c>
      <c r="BC416" s="31">
        <f t="shared" si="214"/>
        <v>2059.1999999999994</v>
      </c>
      <c r="BD416" s="108">
        <f t="shared" si="210"/>
        <v>2.0591999999999993</v>
      </c>
      <c r="BK416" s="68">
        <v>0.19437869822485207</v>
      </c>
      <c r="BL416" s="68">
        <v>4.3826429980276138E-2</v>
      </c>
      <c r="BM416" s="117">
        <v>1.5040464003847052</v>
      </c>
      <c r="BN416" s="68">
        <v>1.8299904489016239</v>
      </c>
      <c r="BO416" s="68">
        <v>0.27378223495702003</v>
      </c>
      <c r="BP416" s="117">
        <v>1.5902946825755009</v>
      </c>
    </row>
    <row r="417" spans="1:68" s="13" customFormat="1" ht="15.75">
      <c r="A417" s="112" t="s">
        <v>213</v>
      </c>
      <c r="B417" s="13" t="s">
        <v>373</v>
      </c>
      <c r="C417" s="13" t="s">
        <v>373</v>
      </c>
      <c r="D417" s="13" t="s">
        <v>372</v>
      </c>
      <c r="E417" s="13" t="s">
        <v>379</v>
      </c>
      <c r="F417" s="13">
        <v>38.689979999999998</v>
      </c>
      <c r="G417" s="13">
        <v>7.9103899999999996</v>
      </c>
      <c r="H417" s="13">
        <v>1660</v>
      </c>
      <c r="I417" s="13">
        <v>23</v>
      </c>
      <c r="J417" s="116" t="s">
        <v>636</v>
      </c>
      <c r="L417" s="10">
        <v>2015</v>
      </c>
      <c r="M417" s="13">
        <v>1</v>
      </c>
      <c r="AH417" s="10" t="s">
        <v>1</v>
      </c>
      <c r="AI417" s="13">
        <v>1</v>
      </c>
      <c r="AJ417" s="13" t="s">
        <v>316</v>
      </c>
      <c r="AK417" s="113" t="s">
        <v>333</v>
      </c>
      <c r="AL417" s="113">
        <v>145</v>
      </c>
      <c r="AR417" s="13">
        <v>78</v>
      </c>
      <c r="AS417" s="13">
        <v>48</v>
      </c>
      <c r="AT417" s="13">
        <v>5.0599999999999996</v>
      </c>
      <c r="AU417" s="13">
        <v>7.14</v>
      </c>
      <c r="AV417" s="13">
        <v>0.56000000000000005</v>
      </c>
      <c r="AW417" s="13">
        <v>0.38</v>
      </c>
      <c r="AX417" s="13">
        <v>19.7</v>
      </c>
      <c r="AY417" s="13">
        <v>0.42</v>
      </c>
      <c r="AZ417" s="30">
        <f t="shared" si="211"/>
        <v>0.67857142857142849</v>
      </c>
      <c r="BA417" s="30">
        <f t="shared" si="212"/>
        <v>0.9177142857142857</v>
      </c>
      <c r="BB417" s="30">
        <f t="shared" si="213"/>
        <v>3.1510375510204076</v>
      </c>
      <c r="BC417" s="31">
        <f t="shared" si="214"/>
        <v>1750.5764172335598</v>
      </c>
      <c r="BD417" s="108">
        <f t="shared" si="210"/>
        <v>1.7505764172335598</v>
      </c>
      <c r="BK417" s="68">
        <v>0.47061955469506295</v>
      </c>
      <c r="BL417" s="68">
        <v>9.1335914811229435E-2</v>
      </c>
      <c r="BM417" s="117">
        <v>1.0892515032254633</v>
      </c>
      <c r="BN417" s="68">
        <v>1.3268698060941828</v>
      </c>
      <c r="BO417" s="68">
        <v>0.2858725761772854</v>
      </c>
      <c r="BP417" s="117">
        <v>1.5735362333718661</v>
      </c>
    </row>
    <row r="418" spans="1:68" s="13" customFormat="1" ht="15.75">
      <c r="A418" s="112" t="s">
        <v>213</v>
      </c>
      <c r="B418" s="13" t="s">
        <v>373</v>
      </c>
      <c r="C418" s="13" t="s">
        <v>373</v>
      </c>
      <c r="D418" s="13" t="s">
        <v>372</v>
      </c>
      <c r="E418" s="13" t="s">
        <v>379</v>
      </c>
      <c r="F418" s="13">
        <v>38.689979999999998</v>
      </c>
      <c r="G418" s="13">
        <v>7.9103899999999996</v>
      </c>
      <c r="H418" s="13">
        <v>1660</v>
      </c>
      <c r="J418" s="116" t="s">
        <v>637</v>
      </c>
      <c r="L418" s="10">
        <v>2015</v>
      </c>
      <c r="M418" s="13">
        <v>1</v>
      </c>
      <c r="AH418" s="10" t="s">
        <v>2</v>
      </c>
      <c r="AI418" s="13">
        <v>2</v>
      </c>
      <c r="AJ418" s="13" t="s">
        <v>316</v>
      </c>
      <c r="AK418" s="113" t="s">
        <v>333</v>
      </c>
      <c r="AL418" s="113">
        <v>145</v>
      </c>
      <c r="AR418" s="13">
        <v>70</v>
      </c>
      <c r="AS418" s="13">
        <v>46</v>
      </c>
      <c r="AT418" s="13">
        <v>3.48</v>
      </c>
      <c r="AU418" s="13">
        <v>5.9</v>
      </c>
      <c r="AV418" s="13">
        <v>0.56000000000000005</v>
      </c>
      <c r="AW418" s="13">
        <v>0.44</v>
      </c>
      <c r="AX418" s="13">
        <v>18.7</v>
      </c>
      <c r="AY418" s="13">
        <v>0.32</v>
      </c>
      <c r="AZ418" s="30">
        <f t="shared" si="211"/>
        <v>0.7857142857142857</v>
      </c>
      <c r="BA418" s="30">
        <f t="shared" si="212"/>
        <v>0.92914285714285716</v>
      </c>
      <c r="BB418" s="30">
        <f t="shared" si="213"/>
        <v>2.5405420408163266</v>
      </c>
      <c r="BC418" s="31">
        <f t="shared" si="214"/>
        <v>1411.4122448979592</v>
      </c>
      <c r="BD418" s="108">
        <f t="shared" si="210"/>
        <v>1.4114122448979591</v>
      </c>
      <c r="BK418" s="68">
        <v>0.39453125000000006</v>
      </c>
      <c r="BL418" s="68">
        <v>4.5839843749999998E-2</v>
      </c>
      <c r="BM418" s="117">
        <v>1.7026204254174819</v>
      </c>
      <c r="BN418" s="68">
        <v>1.5203213610586013</v>
      </c>
      <c r="BO418" s="68">
        <v>0.29522684310018904</v>
      </c>
      <c r="BP418" s="117">
        <v>1.6616034379953941</v>
      </c>
    </row>
    <row r="419" spans="1:68" s="13" customFormat="1" ht="15.75">
      <c r="A419" s="112" t="s">
        <v>213</v>
      </c>
      <c r="B419" s="13" t="s">
        <v>373</v>
      </c>
      <c r="C419" s="13" t="s">
        <v>373</v>
      </c>
      <c r="D419" s="13" t="s">
        <v>372</v>
      </c>
      <c r="E419" s="13" t="s">
        <v>379</v>
      </c>
      <c r="F419" s="13">
        <v>38.689979999999998</v>
      </c>
      <c r="G419" s="13">
        <v>7.9103899999999996</v>
      </c>
      <c r="H419" s="13">
        <v>1660</v>
      </c>
      <c r="J419" s="116" t="s">
        <v>638</v>
      </c>
      <c r="L419" s="10">
        <v>2015</v>
      </c>
      <c r="M419" s="13">
        <v>1</v>
      </c>
      <c r="AH419" s="10" t="s">
        <v>3</v>
      </c>
      <c r="AI419" s="13">
        <v>3</v>
      </c>
      <c r="AJ419" s="13" t="s">
        <v>316</v>
      </c>
      <c r="AK419" s="113" t="s">
        <v>333</v>
      </c>
      <c r="AL419" s="113">
        <v>145</v>
      </c>
      <c r="AR419" s="13">
        <v>77</v>
      </c>
      <c r="AS419" s="13">
        <v>48</v>
      </c>
      <c r="AT419" s="13">
        <v>2.9</v>
      </c>
      <c r="AU419" s="13">
        <v>5.68</v>
      </c>
      <c r="AV419" s="13">
        <v>0.5</v>
      </c>
      <c r="AW419" s="13">
        <v>0.32</v>
      </c>
      <c r="AX419" s="13">
        <v>34.700000000000003</v>
      </c>
      <c r="AY419" s="13">
        <v>0.42</v>
      </c>
      <c r="AZ419" s="30">
        <f t="shared" si="211"/>
        <v>0.64</v>
      </c>
      <c r="BA419" s="30">
        <f t="shared" si="212"/>
        <v>0.74628571428571422</v>
      </c>
      <c r="BB419" s="30">
        <f t="shared" si="213"/>
        <v>1.3851062857142855</v>
      </c>
      <c r="BC419" s="31">
        <f t="shared" si="214"/>
        <v>769.50349206349199</v>
      </c>
      <c r="BD419" s="108">
        <f t="shared" si="210"/>
        <v>0.769503492063492</v>
      </c>
      <c r="BK419" s="68">
        <v>0.25876685934489402</v>
      </c>
      <c r="BL419" s="68">
        <v>3.9710982658959532E-2</v>
      </c>
      <c r="BM419" s="117">
        <v>1.7377381495427782</v>
      </c>
      <c r="BN419" s="68">
        <v>1.6307692307692307</v>
      </c>
      <c r="BO419" s="68">
        <v>0.32990384615384621</v>
      </c>
      <c r="BP419" s="117">
        <v>1.6227885984088553</v>
      </c>
    </row>
    <row r="420" spans="1:68" s="13" customFormat="1" ht="15.75">
      <c r="A420" s="112" t="s">
        <v>213</v>
      </c>
      <c r="B420" s="13" t="s">
        <v>373</v>
      </c>
      <c r="C420" s="13" t="s">
        <v>373</v>
      </c>
      <c r="D420" s="13" t="s">
        <v>372</v>
      </c>
      <c r="E420" s="13" t="s">
        <v>379</v>
      </c>
      <c r="F420" s="13">
        <v>38.689979999999998</v>
      </c>
      <c r="G420" s="13">
        <v>7.9103899999999996</v>
      </c>
      <c r="H420" s="13">
        <v>1660</v>
      </c>
      <c r="J420" s="116" t="s">
        <v>639</v>
      </c>
      <c r="L420" s="10">
        <v>2015</v>
      </c>
      <c r="M420" s="13">
        <v>1</v>
      </c>
      <c r="AH420" s="10" t="s">
        <v>4</v>
      </c>
      <c r="AI420" s="13">
        <v>4</v>
      </c>
      <c r="AJ420" s="13" t="s">
        <v>316</v>
      </c>
      <c r="AK420" s="113" t="s">
        <v>333</v>
      </c>
      <c r="AL420" s="113">
        <v>145</v>
      </c>
      <c r="AR420" s="13">
        <v>77</v>
      </c>
      <c r="AS420" s="13">
        <v>71</v>
      </c>
      <c r="AT420" s="13">
        <v>5.84</v>
      </c>
      <c r="AU420" s="13">
        <v>7.58</v>
      </c>
      <c r="AV420" s="13">
        <v>0.48</v>
      </c>
      <c r="AW420" s="13">
        <v>0.36</v>
      </c>
      <c r="AX420" s="13">
        <v>23.9</v>
      </c>
      <c r="AY420" s="13">
        <v>0.42</v>
      </c>
      <c r="AZ420" s="30">
        <f t="shared" si="211"/>
        <v>0.75</v>
      </c>
      <c r="BA420" s="30">
        <f t="shared" si="212"/>
        <v>0.86971428571428566</v>
      </c>
      <c r="BB420" s="30">
        <f t="shared" si="213"/>
        <v>3.8093485714285711</v>
      </c>
      <c r="BC420" s="31">
        <f t="shared" si="214"/>
        <v>2116.3047619047616</v>
      </c>
      <c r="BD420" s="108">
        <f t="shared" si="210"/>
        <v>2.1163047619047615</v>
      </c>
      <c r="BK420" s="68">
        <v>0.47849616858237543</v>
      </c>
      <c r="BL420" s="68">
        <v>8.0220306513409959E-2</v>
      </c>
      <c r="BM420" s="117">
        <v>1.624012091248336</v>
      </c>
      <c r="BN420" s="68">
        <v>1.552415679124886</v>
      </c>
      <c r="BO420" s="68">
        <v>0.30902461257976299</v>
      </c>
      <c r="BP420" s="117">
        <v>1.6384930339301895</v>
      </c>
    </row>
    <row r="421" spans="1:68" s="13" customFormat="1" ht="15.75">
      <c r="A421" s="112" t="s">
        <v>213</v>
      </c>
      <c r="B421" s="13" t="s">
        <v>373</v>
      </c>
      <c r="C421" s="13" t="s">
        <v>373</v>
      </c>
      <c r="D421" s="13" t="s">
        <v>372</v>
      </c>
      <c r="E421" s="13" t="s">
        <v>379</v>
      </c>
      <c r="F421" s="13">
        <v>38.689979999999998</v>
      </c>
      <c r="G421" s="13">
        <v>7.9103899999999996</v>
      </c>
      <c r="H421" s="13">
        <v>1660</v>
      </c>
      <c r="J421" s="116" t="s">
        <v>640</v>
      </c>
      <c r="L421" s="10">
        <v>2015</v>
      </c>
      <c r="M421" s="13">
        <v>1</v>
      </c>
      <c r="AH421" s="10" t="s">
        <v>5</v>
      </c>
      <c r="AI421" s="13">
        <v>5</v>
      </c>
      <c r="AJ421" s="13" t="s">
        <v>316</v>
      </c>
      <c r="AK421" s="113" t="s">
        <v>333</v>
      </c>
      <c r="AL421" s="113">
        <v>145</v>
      </c>
      <c r="AR421" s="13">
        <v>64</v>
      </c>
      <c r="AS421" s="13">
        <v>59</v>
      </c>
      <c r="AT421" s="13">
        <v>4.8600000000000003</v>
      </c>
      <c r="AU421" s="13">
        <v>7.16</v>
      </c>
      <c r="AV421" s="13">
        <v>0.64</v>
      </c>
      <c r="AW421" s="13">
        <v>0.46</v>
      </c>
      <c r="AX421" s="13">
        <v>17.3</v>
      </c>
      <c r="AY421" s="13">
        <v>0.4</v>
      </c>
      <c r="AZ421" s="30">
        <f t="shared" si="211"/>
        <v>0.71875</v>
      </c>
      <c r="BA421" s="30">
        <f t="shared" si="212"/>
        <v>0.94514285714285717</v>
      </c>
      <c r="BB421" s="30">
        <f t="shared" si="213"/>
        <v>3.3015021428571432</v>
      </c>
      <c r="BC421" s="31">
        <f t="shared" si="214"/>
        <v>1834.1678571428574</v>
      </c>
      <c r="BD421" s="108">
        <f t="shared" si="210"/>
        <v>1.8341678571428575</v>
      </c>
      <c r="BK421" s="68">
        <v>0.44738805970149254</v>
      </c>
      <c r="BL421" s="68">
        <v>4.8087686567164174E-2</v>
      </c>
      <c r="BM421" s="117">
        <v>1.4758413276724005</v>
      </c>
      <c r="BN421" s="68">
        <v>1.5399061032863848</v>
      </c>
      <c r="BO421" s="68">
        <v>0.33230046948356812</v>
      </c>
      <c r="BP421" s="117">
        <v>1.6756116926003153</v>
      </c>
    </row>
    <row r="422" spans="1:68" s="13" customFormat="1" ht="15.75">
      <c r="A422" s="112" t="s">
        <v>213</v>
      </c>
      <c r="B422" s="13" t="s">
        <v>373</v>
      </c>
      <c r="C422" s="13" t="s">
        <v>373</v>
      </c>
      <c r="D422" s="13" t="s">
        <v>372</v>
      </c>
      <c r="E422" s="13" t="s">
        <v>379</v>
      </c>
      <c r="F422" s="13">
        <v>38.689979999999998</v>
      </c>
      <c r="G422" s="13">
        <v>7.9103899999999996</v>
      </c>
      <c r="H422" s="13">
        <v>1660</v>
      </c>
      <c r="J422" s="116" t="s">
        <v>641</v>
      </c>
      <c r="L422" s="10">
        <v>2015</v>
      </c>
      <c r="M422" s="13">
        <v>1</v>
      </c>
      <c r="AH422" s="10" t="s">
        <v>6</v>
      </c>
      <c r="AI422" s="13">
        <v>6</v>
      </c>
      <c r="AJ422" s="13" t="s">
        <v>316</v>
      </c>
      <c r="AK422" s="113" t="s">
        <v>333</v>
      </c>
      <c r="AL422" s="113">
        <v>145</v>
      </c>
      <c r="AR422" s="13">
        <v>75</v>
      </c>
      <c r="AS422" s="13">
        <v>79</v>
      </c>
      <c r="AT422" s="13">
        <v>6.56</v>
      </c>
      <c r="AU422" s="13">
        <v>8.1199999999999992</v>
      </c>
      <c r="AV422" s="13">
        <v>0.5</v>
      </c>
      <c r="AW422" s="13">
        <v>0.36</v>
      </c>
      <c r="AX422" s="13">
        <v>18.7</v>
      </c>
      <c r="AY422" s="13">
        <v>0.46</v>
      </c>
      <c r="AZ422" s="30">
        <f t="shared" si="211"/>
        <v>0.72</v>
      </c>
      <c r="BA422" s="30">
        <f t="shared" si="212"/>
        <v>0.92914285714285716</v>
      </c>
      <c r="BB422" s="30">
        <f t="shared" si="213"/>
        <v>4.3885275428571422</v>
      </c>
      <c r="BC422" s="31">
        <f t="shared" si="214"/>
        <v>2438.0708571428568</v>
      </c>
      <c r="BD422" s="108">
        <f t="shared" si="210"/>
        <v>2.4380708571428569</v>
      </c>
      <c r="BK422" s="68">
        <v>0.39375000000000004</v>
      </c>
      <c r="BL422" s="68">
        <v>5.4370300751879701E-2</v>
      </c>
      <c r="BM422" s="117">
        <v>2.1662956213891991</v>
      </c>
      <c r="BN422" s="68">
        <v>1.5903381642512078</v>
      </c>
      <c r="BO422" s="68">
        <v>0.34405797101449281</v>
      </c>
      <c r="BP422" s="117">
        <v>1.4603145766884429</v>
      </c>
    </row>
    <row r="423" spans="1:68" s="13" customFormat="1" ht="15.75">
      <c r="A423" s="112" t="s">
        <v>213</v>
      </c>
      <c r="B423" s="13" t="s">
        <v>373</v>
      </c>
      <c r="C423" s="13" t="s">
        <v>373</v>
      </c>
      <c r="D423" s="13" t="s">
        <v>372</v>
      </c>
      <c r="E423" s="13" t="s">
        <v>378</v>
      </c>
      <c r="F423" s="13">
        <v>38.69359</v>
      </c>
      <c r="G423" s="13">
        <v>7.9071899999999999</v>
      </c>
      <c r="H423" s="13">
        <v>1661</v>
      </c>
      <c r="I423" s="13">
        <v>24</v>
      </c>
      <c r="J423" s="116" t="s">
        <v>642</v>
      </c>
      <c r="L423" s="10">
        <v>2015</v>
      </c>
      <c r="M423" s="13">
        <v>1</v>
      </c>
      <c r="AH423" s="10" t="s">
        <v>1</v>
      </c>
      <c r="AI423" s="13">
        <v>1</v>
      </c>
      <c r="AJ423" s="13" t="s">
        <v>316</v>
      </c>
      <c r="AK423" s="113" t="s">
        <v>333</v>
      </c>
      <c r="AL423" s="113">
        <v>145</v>
      </c>
      <c r="AR423" s="13">
        <v>76</v>
      </c>
      <c r="AS423" s="13">
        <v>61</v>
      </c>
      <c r="AT423" s="13">
        <v>6.16</v>
      </c>
      <c r="AU423" s="13">
        <v>6.3</v>
      </c>
      <c r="AV423" s="13">
        <v>0.62</v>
      </c>
      <c r="AW423" s="13">
        <v>0.38</v>
      </c>
      <c r="AX423" s="13">
        <v>34.6</v>
      </c>
      <c r="AY423" s="13">
        <v>0.48</v>
      </c>
      <c r="AZ423" s="30">
        <f t="shared" si="211"/>
        <v>0.61290322580645162</v>
      </c>
      <c r="BA423" s="30">
        <f t="shared" si="212"/>
        <v>0.74742857142857144</v>
      </c>
      <c r="BB423" s="30">
        <f t="shared" si="213"/>
        <v>2.8219045161290324</v>
      </c>
      <c r="BC423" s="31">
        <f t="shared" si="214"/>
        <v>1567.7247311827957</v>
      </c>
      <c r="BD423" s="108">
        <f t="shared" si="210"/>
        <v>1.5677247311827958</v>
      </c>
      <c r="BK423" s="68">
        <v>0.35275700934579446</v>
      </c>
      <c r="BL423" s="68">
        <v>7.2289719626168217E-2</v>
      </c>
      <c r="BM423" s="117">
        <v>2.7704765972887873</v>
      </c>
      <c r="BN423" s="68">
        <v>1.3720238095238095</v>
      </c>
      <c r="BO423" s="68">
        <v>0.2833829365079365</v>
      </c>
      <c r="BP423" s="117">
        <v>1.6121737274975587</v>
      </c>
    </row>
    <row r="424" spans="1:68" s="13" customFormat="1" ht="15.75">
      <c r="A424" s="112" t="s">
        <v>213</v>
      </c>
      <c r="B424" s="13" t="s">
        <v>373</v>
      </c>
      <c r="C424" s="13" t="s">
        <v>373</v>
      </c>
      <c r="D424" s="13" t="s">
        <v>372</v>
      </c>
      <c r="E424" s="13" t="s">
        <v>378</v>
      </c>
      <c r="F424" s="13">
        <v>38.69359</v>
      </c>
      <c r="G424" s="13">
        <v>7.9071899999999999</v>
      </c>
      <c r="H424" s="13">
        <v>1661</v>
      </c>
      <c r="J424" s="116" t="s">
        <v>643</v>
      </c>
      <c r="L424" s="10">
        <v>2015</v>
      </c>
      <c r="M424" s="13">
        <v>1</v>
      </c>
      <c r="AH424" s="10" t="s">
        <v>2</v>
      </c>
      <c r="AI424" s="13">
        <v>2</v>
      </c>
      <c r="AJ424" s="13" t="s">
        <v>316</v>
      </c>
      <c r="AK424" s="113" t="s">
        <v>333</v>
      </c>
      <c r="AL424" s="113">
        <v>145</v>
      </c>
      <c r="AR424" s="13">
        <v>64</v>
      </c>
      <c r="AS424" s="13">
        <v>52</v>
      </c>
      <c r="AT424" s="13">
        <v>4.3600000000000003</v>
      </c>
      <c r="AU424" s="13">
        <v>5.0999999999999996</v>
      </c>
      <c r="AV424" s="13">
        <v>0.54</v>
      </c>
      <c r="AW424" s="13">
        <v>0.42</v>
      </c>
      <c r="AX424" s="13">
        <v>22.8</v>
      </c>
      <c r="AY424" s="13">
        <v>0.48</v>
      </c>
      <c r="AZ424" s="30">
        <f t="shared" si="211"/>
        <v>0.77777777777777768</v>
      </c>
      <c r="BA424" s="30">
        <f t="shared" si="212"/>
        <v>0.88228571428571434</v>
      </c>
      <c r="BB424" s="30">
        <f t="shared" si="213"/>
        <v>2.9919288888888889</v>
      </c>
      <c r="BC424" s="31">
        <f t="shared" si="214"/>
        <v>1662.1827160493826</v>
      </c>
      <c r="BD424" s="108">
        <f t="shared" si="210"/>
        <v>1.6621827160493827</v>
      </c>
      <c r="BK424" s="68">
        <v>0.88218390804597713</v>
      </c>
      <c r="BL424" s="68">
        <v>0.1096743295019157</v>
      </c>
      <c r="BM424" s="117">
        <v>2.82409648921222</v>
      </c>
      <c r="BN424" s="68">
        <v>1.4353049907578557</v>
      </c>
      <c r="BO424" s="68">
        <v>0.31977818853974121</v>
      </c>
      <c r="BP424" s="117">
        <v>1.5146710963228318</v>
      </c>
    </row>
    <row r="425" spans="1:68" s="13" customFormat="1" ht="15.75">
      <c r="A425" s="112" t="s">
        <v>213</v>
      </c>
      <c r="B425" s="13" t="s">
        <v>373</v>
      </c>
      <c r="C425" s="13" t="s">
        <v>373</v>
      </c>
      <c r="D425" s="13" t="s">
        <v>372</v>
      </c>
      <c r="E425" s="13" t="s">
        <v>378</v>
      </c>
      <c r="F425" s="13">
        <v>38.69359</v>
      </c>
      <c r="G425" s="13">
        <v>7.9071899999999999</v>
      </c>
      <c r="H425" s="13">
        <v>1661</v>
      </c>
      <c r="J425" s="116" t="s">
        <v>644</v>
      </c>
      <c r="L425" s="10">
        <v>2015</v>
      </c>
      <c r="M425" s="13">
        <v>1</v>
      </c>
      <c r="AH425" s="10" t="s">
        <v>3</v>
      </c>
      <c r="AI425" s="13">
        <v>3</v>
      </c>
      <c r="AJ425" s="13" t="s">
        <v>316</v>
      </c>
      <c r="AK425" s="113" t="s">
        <v>333</v>
      </c>
      <c r="AL425" s="113">
        <v>145</v>
      </c>
      <c r="AR425" s="13">
        <v>64</v>
      </c>
      <c r="AS425" s="13">
        <v>51</v>
      </c>
      <c r="AT425" s="13">
        <v>4.16</v>
      </c>
      <c r="AU425" s="13">
        <v>5.74</v>
      </c>
      <c r="AV425" s="13">
        <v>0.44</v>
      </c>
      <c r="AW425" s="13">
        <v>0.32</v>
      </c>
      <c r="AX425" s="13">
        <v>22.2</v>
      </c>
      <c r="AY425" s="13">
        <v>0.56000000000000005</v>
      </c>
      <c r="AZ425" s="30">
        <f t="shared" si="211"/>
        <v>0.72727272727272729</v>
      </c>
      <c r="BA425" s="30">
        <f t="shared" si="212"/>
        <v>0.88914285714285712</v>
      </c>
      <c r="BB425" s="30">
        <f t="shared" si="213"/>
        <v>2.6900612987012988</v>
      </c>
      <c r="BC425" s="31">
        <f t="shared" si="214"/>
        <v>1494.4784992784994</v>
      </c>
      <c r="BD425" s="108">
        <f t="shared" si="210"/>
        <v>1.4944784992784994</v>
      </c>
      <c r="BK425" s="68">
        <v>0.8358134920634922</v>
      </c>
      <c r="BL425" s="68">
        <v>9.3998015873015886E-2</v>
      </c>
      <c r="BM425" s="117">
        <v>2.9271450756604631</v>
      </c>
      <c r="BN425" s="68">
        <v>1.6471754212091181</v>
      </c>
      <c r="BO425" s="68">
        <v>0.34846382556987121</v>
      </c>
      <c r="BP425" s="117">
        <v>1.6332863033357738</v>
      </c>
    </row>
    <row r="426" spans="1:68" s="13" customFormat="1" ht="15.75">
      <c r="A426" s="112" t="s">
        <v>213</v>
      </c>
      <c r="B426" s="13" t="s">
        <v>373</v>
      </c>
      <c r="C426" s="13" t="s">
        <v>373</v>
      </c>
      <c r="D426" s="13" t="s">
        <v>372</v>
      </c>
      <c r="E426" s="13" t="s">
        <v>378</v>
      </c>
      <c r="F426" s="13">
        <v>38.69359</v>
      </c>
      <c r="G426" s="13">
        <v>7.9071899999999999</v>
      </c>
      <c r="H426" s="13">
        <v>1661</v>
      </c>
      <c r="J426" s="116" t="s">
        <v>645</v>
      </c>
      <c r="L426" s="10">
        <v>2015</v>
      </c>
      <c r="M426" s="13">
        <v>1</v>
      </c>
      <c r="AH426" s="10" t="s">
        <v>4</v>
      </c>
      <c r="AI426" s="13">
        <v>4</v>
      </c>
      <c r="AJ426" s="13" t="s">
        <v>316</v>
      </c>
      <c r="AK426" s="113" t="s">
        <v>333</v>
      </c>
      <c r="AL426" s="113">
        <v>145</v>
      </c>
      <c r="AR426" s="13">
        <v>90</v>
      </c>
      <c r="AS426" s="13">
        <v>76</v>
      </c>
      <c r="AT426" s="13">
        <v>5.72</v>
      </c>
      <c r="AU426" s="13">
        <v>7.67</v>
      </c>
      <c r="AV426" s="13">
        <v>0.54</v>
      </c>
      <c r="AW426" s="13">
        <v>0.4</v>
      </c>
      <c r="AX426" s="13">
        <v>19.100000000000001</v>
      </c>
      <c r="AY426" s="13">
        <v>0.38</v>
      </c>
      <c r="AZ426" s="30">
        <f t="shared" si="211"/>
        <v>0.7407407407407407</v>
      </c>
      <c r="BA426" s="30">
        <f t="shared" si="212"/>
        <v>0.9245714285714286</v>
      </c>
      <c r="BB426" s="30">
        <f t="shared" si="213"/>
        <v>3.9174433862433862</v>
      </c>
      <c r="BC426" s="31">
        <f t="shared" si="214"/>
        <v>2176.3574368018812</v>
      </c>
      <c r="BD426" s="108">
        <f t="shared" si="210"/>
        <v>2.1763574368018812</v>
      </c>
      <c r="BK426" s="68">
        <v>0.32736030828516377</v>
      </c>
      <c r="BL426" s="68">
        <v>3.0260115606936415E-2</v>
      </c>
      <c r="BM426" s="117">
        <v>0.63432420268068568</v>
      </c>
      <c r="BN426" s="68">
        <v>1.6917050691244242</v>
      </c>
      <c r="BO426" s="68">
        <v>0.32907834101382488</v>
      </c>
      <c r="BP426" s="117">
        <v>1.9412086929985966</v>
      </c>
    </row>
    <row r="427" spans="1:68" s="13" customFormat="1" ht="15.75">
      <c r="A427" s="112" t="s">
        <v>213</v>
      </c>
      <c r="B427" s="13" t="s">
        <v>373</v>
      </c>
      <c r="C427" s="13" t="s">
        <v>373</v>
      </c>
      <c r="D427" s="13" t="s">
        <v>372</v>
      </c>
      <c r="E427" s="13" t="s">
        <v>378</v>
      </c>
      <c r="F427" s="13">
        <v>38.69359</v>
      </c>
      <c r="G427" s="13">
        <v>7.9071899999999999</v>
      </c>
      <c r="H427" s="13">
        <v>1661</v>
      </c>
      <c r="J427" s="116" t="s">
        <v>646</v>
      </c>
      <c r="L427" s="10">
        <v>2015</v>
      </c>
      <c r="M427" s="13">
        <v>1</v>
      </c>
      <c r="AH427" s="10" t="s">
        <v>5</v>
      </c>
      <c r="AI427" s="13">
        <v>5</v>
      </c>
      <c r="AJ427" s="13" t="s">
        <v>316</v>
      </c>
      <c r="AK427" s="113" t="s">
        <v>333</v>
      </c>
      <c r="AL427" s="113">
        <v>145</v>
      </c>
      <c r="AR427" s="13">
        <v>84</v>
      </c>
      <c r="AS427" s="13">
        <v>80</v>
      </c>
      <c r="AT427" s="13">
        <v>7.44</v>
      </c>
      <c r="AU427" s="13">
        <v>7.2</v>
      </c>
      <c r="AV427" s="13">
        <v>0.72</v>
      </c>
      <c r="AW427" s="13">
        <v>0.57999999999999996</v>
      </c>
      <c r="AX427" s="13">
        <v>18.8</v>
      </c>
      <c r="AY427" s="13">
        <v>0.32</v>
      </c>
      <c r="AZ427" s="30">
        <f t="shared" si="211"/>
        <v>0.80555555555555558</v>
      </c>
      <c r="BA427" s="30">
        <f t="shared" si="212"/>
        <v>0.92800000000000005</v>
      </c>
      <c r="BB427" s="30">
        <f t="shared" si="213"/>
        <v>5.5618133333333342</v>
      </c>
      <c r="BC427" s="31">
        <f t="shared" si="214"/>
        <v>3089.8962962962964</v>
      </c>
      <c r="BD427" s="108">
        <f t="shared" si="210"/>
        <v>3.0898962962962964</v>
      </c>
      <c r="BK427" s="68">
        <v>0.42860647693817472</v>
      </c>
      <c r="BL427" s="68">
        <v>4.1256133464180569E-2</v>
      </c>
      <c r="BM427" s="117">
        <v>0.6030915206283437</v>
      </c>
      <c r="BN427" s="68">
        <v>1.584307992202729</v>
      </c>
      <c r="BO427" s="68">
        <v>0.36427875243664715</v>
      </c>
      <c r="BP427" s="117">
        <v>1.9753550613381521</v>
      </c>
    </row>
    <row r="428" spans="1:68" s="13" customFormat="1" ht="15.75">
      <c r="A428" s="112" t="s">
        <v>213</v>
      </c>
      <c r="B428" s="13" t="s">
        <v>373</v>
      </c>
      <c r="C428" s="13" t="s">
        <v>373</v>
      </c>
      <c r="D428" s="13" t="s">
        <v>372</v>
      </c>
      <c r="E428" s="13" t="s">
        <v>378</v>
      </c>
      <c r="F428" s="13">
        <v>38.69359</v>
      </c>
      <c r="G428" s="13">
        <v>7.9071899999999999</v>
      </c>
      <c r="H428" s="13">
        <v>1661</v>
      </c>
      <c r="J428" s="116" t="s">
        <v>647</v>
      </c>
      <c r="L428" s="10">
        <v>2015</v>
      </c>
      <c r="M428" s="13">
        <v>1</v>
      </c>
      <c r="AH428" s="10" t="s">
        <v>6</v>
      </c>
      <c r="AI428" s="13">
        <v>6</v>
      </c>
      <c r="AJ428" s="13" t="s">
        <v>316</v>
      </c>
      <c r="AK428" s="113" t="s">
        <v>333</v>
      </c>
      <c r="AL428" s="113">
        <v>145</v>
      </c>
      <c r="AR428" s="13">
        <v>87</v>
      </c>
      <c r="AS428" s="13">
        <v>79</v>
      </c>
      <c r="AT428" s="13">
        <v>7.72</v>
      </c>
      <c r="AU428" s="13">
        <v>7.64</v>
      </c>
      <c r="AV428" s="13">
        <v>0.78</v>
      </c>
      <c r="AW428" s="13">
        <v>0.62</v>
      </c>
      <c r="AX428" s="13">
        <v>20.8</v>
      </c>
      <c r="AY428" s="13">
        <v>0.32</v>
      </c>
      <c r="AZ428" s="30">
        <f t="shared" si="211"/>
        <v>0.79487179487179482</v>
      </c>
      <c r="BA428" s="30">
        <f t="shared" si="212"/>
        <v>0.90514285714285714</v>
      </c>
      <c r="BB428" s="30">
        <f t="shared" si="213"/>
        <v>5.5543279120879117</v>
      </c>
      <c r="BC428" s="31">
        <f t="shared" si="214"/>
        <v>3085.7377289377287</v>
      </c>
      <c r="BD428" s="108">
        <f t="shared" si="210"/>
        <v>3.0857377289377288</v>
      </c>
      <c r="BK428" s="68">
        <v>0.87289812067260142</v>
      </c>
      <c r="BL428" s="68">
        <v>3.852621167161227E-2</v>
      </c>
      <c r="BM428" s="117">
        <v>0.83025372459485858</v>
      </c>
      <c r="BN428" s="68">
        <v>1.7355637030247477</v>
      </c>
      <c r="BO428" s="68">
        <v>0.36778185151237397</v>
      </c>
      <c r="BP428" s="117">
        <v>1.9381114314222132</v>
      </c>
    </row>
    <row r="429" spans="1:68" s="13" customFormat="1" ht="15.75">
      <c r="A429" s="112" t="s">
        <v>213</v>
      </c>
      <c r="B429" s="13" t="s">
        <v>373</v>
      </c>
      <c r="C429" s="13" t="s">
        <v>373</v>
      </c>
      <c r="D429" s="13" t="s">
        <v>372</v>
      </c>
      <c r="E429" s="13" t="s">
        <v>377</v>
      </c>
      <c r="I429" s="13">
        <v>25</v>
      </c>
      <c r="J429" s="116" t="s">
        <v>648</v>
      </c>
      <c r="L429" s="10">
        <v>2015</v>
      </c>
      <c r="M429" s="13">
        <v>1</v>
      </c>
      <c r="AH429" s="10" t="s">
        <v>1</v>
      </c>
      <c r="AI429" s="13">
        <v>1</v>
      </c>
      <c r="AJ429" s="13" t="s">
        <v>316</v>
      </c>
      <c r="AK429" s="113" t="s">
        <v>333</v>
      </c>
      <c r="AL429" s="113">
        <v>145</v>
      </c>
      <c r="AR429" s="13">
        <v>75</v>
      </c>
      <c r="AS429" s="13">
        <v>70</v>
      </c>
      <c r="AT429" s="13">
        <v>5.2</v>
      </c>
      <c r="AU429" s="13">
        <v>6.4</v>
      </c>
      <c r="AV429" s="13">
        <v>0.68</v>
      </c>
      <c r="AW429" s="13">
        <v>0.5</v>
      </c>
      <c r="AX429" s="13">
        <v>23.2</v>
      </c>
      <c r="AY429" s="13">
        <v>0.3</v>
      </c>
      <c r="AZ429" s="30">
        <f t="shared" si="211"/>
        <v>0.73529411764705876</v>
      </c>
      <c r="BA429" s="30">
        <f t="shared" si="212"/>
        <v>0.87771428571428567</v>
      </c>
      <c r="BB429" s="30">
        <f t="shared" si="213"/>
        <v>3.3559663865546216</v>
      </c>
      <c r="BC429" s="31">
        <f t="shared" si="214"/>
        <v>1864.425770308123</v>
      </c>
      <c r="BD429" s="108">
        <f t="shared" si="210"/>
        <v>1.8644257703081231</v>
      </c>
      <c r="BK429" s="68">
        <v>0.70514064015518918</v>
      </c>
      <c r="BL429" s="68">
        <v>4.3195926285160051E-2</v>
      </c>
      <c r="BM429" s="117">
        <v>1.3580062192552349</v>
      </c>
      <c r="BN429" s="68">
        <v>1.4096558317399617</v>
      </c>
      <c r="BO429" s="68">
        <v>0.25798279158699811</v>
      </c>
      <c r="BP429" s="117">
        <v>1.5844375827930615</v>
      </c>
    </row>
    <row r="430" spans="1:68" s="13" customFormat="1" ht="15.75">
      <c r="A430" s="112" t="s">
        <v>213</v>
      </c>
      <c r="B430" s="13" t="s">
        <v>373</v>
      </c>
      <c r="C430" s="13" t="s">
        <v>373</v>
      </c>
      <c r="D430" s="13" t="s">
        <v>372</v>
      </c>
      <c r="E430" s="13" t="s">
        <v>377</v>
      </c>
      <c r="J430" s="116" t="s">
        <v>649</v>
      </c>
      <c r="L430" s="10">
        <v>2015</v>
      </c>
      <c r="M430" s="13">
        <v>1</v>
      </c>
      <c r="AH430" s="10" t="s">
        <v>2</v>
      </c>
      <c r="AI430" s="13">
        <v>2</v>
      </c>
      <c r="AJ430" s="13" t="s">
        <v>316</v>
      </c>
      <c r="AK430" s="113" t="s">
        <v>333</v>
      </c>
      <c r="AL430" s="113">
        <v>145</v>
      </c>
      <c r="AR430" s="13">
        <v>83</v>
      </c>
      <c r="AS430" s="13">
        <v>66</v>
      </c>
      <c r="AT430" s="13">
        <v>5</v>
      </c>
      <c r="AU430" s="13">
        <v>6.52</v>
      </c>
      <c r="AV430" s="13">
        <v>0.56000000000000005</v>
      </c>
      <c r="AW430" s="13">
        <v>0.44</v>
      </c>
      <c r="AX430" s="13">
        <v>22.1</v>
      </c>
      <c r="AY430" s="13">
        <v>0.44</v>
      </c>
      <c r="AZ430" s="30">
        <f t="shared" si="211"/>
        <v>0.7857142857142857</v>
      </c>
      <c r="BA430" s="30">
        <f t="shared" si="212"/>
        <v>0.89028571428571435</v>
      </c>
      <c r="BB430" s="30">
        <f t="shared" si="213"/>
        <v>3.4975510204081637</v>
      </c>
      <c r="BC430" s="31">
        <f t="shared" si="214"/>
        <v>1943.0839002267576</v>
      </c>
      <c r="BD430" s="108">
        <f t="shared" si="210"/>
        <v>1.9430839002267575</v>
      </c>
      <c r="BK430" s="68">
        <v>0.83225208526413352</v>
      </c>
      <c r="BL430" s="68">
        <v>3.798887859128823E-2</v>
      </c>
      <c r="BM430" s="117">
        <v>1.3090847452904004</v>
      </c>
      <c r="BN430" s="68">
        <v>1.4905940594059406</v>
      </c>
      <c r="BO430" s="68">
        <v>0.25836633663366337</v>
      </c>
      <c r="BP430" s="117">
        <v>1.6115348633297366</v>
      </c>
    </row>
    <row r="431" spans="1:68" s="13" customFormat="1" ht="15.75">
      <c r="A431" s="112" t="s">
        <v>213</v>
      </c>
      <c r="B431" s="13" t="s">
        <v>373</v>
      </c>
      <c r="C431" s="13" t="s">
        <v>373</v>
      </c>
      <c r="D431" s="13" t="s">
        <v>372</v>
      </c>
      <c r="E431" s="13" t="s">
        <v>377</v>
      </c>
      <c r="J431" s="116" t="s">
        <v>650</v>
      </c>
      <c r="L431" s="10">
        <v>2015</v>
      </c>
      <c r="M431" s="13">
        <v>1</v>
      </c>
      <c r="AH431" s="10" t="s">
        <v>3</v>
      </c>
      <c r="AI431" s="13">
        <v>3</v>
      </c>
      <c r="AJ431" s="13" t="s">
        <v>316</v>
      </c>
      <c r="AK431" s="113" t="s">
        <v>333</v>
      </c>
      <c r="AL431" s="113">
        <v>145</v>
      </c>
      <c r="AR431" s="13">
        <v>90</v>
      </c>
      <c r="AS431" s="13">
        <v>65</v>
      </c>
      <c r="AT431" s="13">
        <v>4.88</v>
      </c>
      <c r="AU431" s="13">
        <v>6.7</v>
      </c>
      <c r="AV431" s="13">
        <v>0.42</v>
      </c>
      <c r="AW431" s="13">
        <v>0.3</v>
      </c>
      <c r="AX431" s="13">
        <v>23.4</v>
      </c>
      <c r="AY431" s="13">
        <v>0.36</v>
      </c>
      <c r="AZ431" s="30">
        <f t="shared" si="211"/>
        <v>0.7142857142857143</v>
      </c>
      <c r="BA431" s="30">
        <f t="shared" si="212"/>
        <v>0.87542857142857133</v>
      </c>
      <c r="BB431" s="30">
        <f t="shared" si="213"/>
        <v>3.0514938775510201</v>
      </c>
      <c r="BC431" s="31">
        <f t="shared" si="214"/>
        <v>1695.2743764172333</v>
      </c>
      <c r="BD431" s="108">
        <f t="shared" si="210"/>
        <v>1.6952743764172333</v>
      </c>
      <c r="BK431" s="68">
        <v>0.34398058252427188</v>
      </c>
      <c r="BL431" s="68">
        <v>3.9300970873786402E-2</v>
      </c>
      <c r="BM431" s="117">
        <v>1.2914203033025033</v>
      </c>
      <c r="BN431" s="68">
        <v>1.7404692082111437</v>
      </c>
      <c r="BO431" s="68">
        <v>0.24100684261974586</v>
      </c>
      <c r="BP431" s="117">
        <v>1.2712697997429359</v>
      </c>
    </row>
    <row r="432" spans="1:68" s="13" customFormat="1" ht="15.75">
      <c r="A432" s="112" t="s">
        <v>213</v>
      </c>
      <c r="B432" s="13" t="s">
        <v>373</v>
      </c>
      <c r="C432" s="13" t="s">
        <v>373</v>
      </c>
      <c r="D432" s="13" t="s">
        <v>372</v>
      </c>
      <c r="E432" s="13" t="s">
        <v>377</v>
      </c>
      <c r="J432" s="116" t="s">
        <v>651</v>
      </c>
      <c r="L432" s="10">
        <v>2015</v>
      </c>
      <c r="M432" s="13">
        <v>1</v>
      </c>
      <c r="AH432" s="10" t="s">
        <v>4</v>
      </c>
      <c r="AI432" s="13">
        <v>4</v>
      </c>
      <c r="AJ432" s="13" t="s">
        <v>316</v>
      </c>
      <c r="AK432" s="113" t="s">
        <v>333</v>
      </c>
      <c r="AL432" s="113">
        <v>145</v>
      </c>
      <c r="AR432" s="13">
        <v>75</v>
      </c>
      <c r="AS432" s="13">
        <v>65</v>
      </c>
      <c r="AT432" s="13">
        <v>4.58</v>
      </c>
      <c r="AU432" s="13">
        <v>5.68</v>
      </c>
      <c r="AV432" s="13">
        <v>0.5</v>
      </c>
      <c r="AW432" s="13">
        <v>0.38</v>
      </c>
      <c r="AX432" s="13">
        <v>18.7</v>
      </c>
      <c r="AY432" s="13">
        <v>0.24</v>
      </c>
      <c r="AZ432" s="30">
        <f t="shared" si="211"/>
        <v>0.76</v>
      </c>
      <c r="BA432" s="30">
        <f t="shared" si="212"/>
        <v>0.92914285714285716</v>
      </c>
      <c r="BB432" s="30">
        <f t="shared" si="213"/>
        <v>3.234160457142857</v>
      </c>
      <c r="BC432" s="31">
        <f t="shared" si="214"/>
        <v>1796.7558095238096</v>
      </c>
      <c r="BD432" s="108">
        <f t="shared" si="210"/>
        <v>1.7967558095238096</v>
      </c>
      <c r="BK432" s="68">
        <v>0.38765258215962439</v>
      </c>
      <c r="BL432" s="68">
        <v>5.6619718309859152E-2</v>
      </c>
      <c r="BM432" s="117">
        <v>1.3378190568454751</v>
      </c>
      <c r="BN432" s="68">
        <v>1.7136105860113422</v>
      </c>
      <c r="BO432" s="68">
        <v>0.27788279773156899</v>
      </c>
      <c r="BP432" s="117">
        <v>1.6554205359785126</v>
      </c>
    </row>
    <row r="433" spans="1:68" s="13" customFormat="1" ht="15.75">
      <c r="A433" s="112" t="s">
        <v>213</v>
      </c>
      <c r="B433" s="13" t="s">
        <v>373</v>
      </c>
      <c r="C433" s="13" t="s">
        <v>373</v>
      </c>
      <c r="D433" s="13" t="s">
        <v>372</v>
      </c>
      <c r="E433" s="13" t="s">
        <v>377</v>
      </c>
      <c r="J433" s="116" t="s">
        <v>652</v>
      </c>
      <c r="L433" s="10">
        <v>2015</v>
      </c>
      <c r="M433" s="13">
        <v>1</v>
      </c>
      <c r="AH433" s="10" t="s">
        <v>5</v>
      </c>
      <c r="AI433" s="13">
        <v>5</v>
      </c>
      <c r="AJ433" s="13" t="s">
        <v>316</v>
      </c>
      <c r="AK433" s="113" t="s">
        <v>333</v>
      </c>
      <c r="AL433" s="113">
        <v>145</v>
      </c>
      <c r="AR433" s="13">
        <v>78</v>
      </c>
      <c r="AS433" s="13">
        <v>62</v>
      </c>
      <c r="AT433" s="13">
        <v>0.46</v>
      </c>
      <c r="AU433" s="13">
        <v>7.7</v>
      </c>
      <c r="AV433" s="13">
        <v>0.54</v>
      </c>
      <c r="AW433" s="13">
        <v>0.4</v>
      </c>
      <c r="AX433" s="13">
        <v>20.8</v>
      </c>
      <c r="AY433" s="13">
        <v>0.4</v>
      </c>
      <c r="AZ433" s="30">
        <f t="shared" si="211"/>
        <v>0.7407407407407407</v>
      </c>
      <c r="BA433" s="30">
        <f t="shared" si="212"/>
        <v>0.90514285714285714</v>
      </c>
      <c r="BB433" s="30">
        <f t="shared" si="213"/>
        <v>0.30841904761904759</v>
      </c>
      <c r="BC433" s="31">
        <f t="shared" si="214"/>
        <v>171.34391534391534</v>
      </c>
      <c r="BD433" s="108">
        <f t="shared" si="210"/>
        <v>0.17134391534391535</v>
      </c>
      <c r="BK433" s="68">
        <v>0.82594339622641533</v>
      </c>
      <c r="BL433" s="68">
        <v>2.2528301886792456E-2</v>
      </c>
      <c r="BM433" s="117">
        <v>1.9380242156187824</v>
      </c>
      <c r="BN433" s="68">
        <v>1.5573394495412847</v>
      </c>
      <c r="BO433" s="68">
        <v>0.26637614678899085</v>
      </c>
      <c r="BP433" s="117">
        <v>1.6358855256207721</v>
      </c>
    </row>
    <row r="434" spans="1:68" s="13" customFormat="1" ht="15.75">
      <c r="A434" s="112" t="s">
        <v>213</v>
      </c>
      <c r="B434" s="13" t="s">
        <v>373</v>
      </c>
      <c r="C434" s="13" t="s">
        <v>373</v>
      </c>
      <c r="D434" s="13" t="s">
        <v>372</v>
      </c>
      <c r="E434" s="13" t="s">
        <v>377</v>
      </c>
      <c r="J434" s="116" t="s">
        <v>653</v>
      </c>
      <c r="L434" s="10">
        <v>2015</v>
      </c>
      <c r="M434" s="13">
        <v>1</v>
      </c>
      <c r="AH434" s="10" t="s">
        <v>6</v>
      </c>
      <c r="AI434" s="13">
        <v>6</v>
      </c>
      <c r="AJ434" s="13" t="s">
        <v>316</v>
      </c>
      <c r="AK434" s="113" t="s">
        <v>333</v>
      </c>
      <c r="AL434" s="113">
        <v>145</v>
      </c>
      <c r="AR434" s="13">
        <v>87</v>
      </c>
      <c r="AS434" s="13">
        <v>77</v>
      </c>
      <c r="AT434" s="13">
        <v>6.34</v>
      </c>
      <c r="AU434" s="13">
        <v>7.44</v>
      </c>
      <c r="AV434" s="13">
        <v>0.5</v>
      </c>
      <c r="AW434" s="13">
        <v>0.34</v>
      </c>
      <c r="AX434" s="13">
        <v>20.7</v>
      </c>
      <c r="AY434" s="13">
        <v>0.32</v>
      </c>
      <c r="AZ434" s="30">
        <f t="shared" si="211"/>
        <v>0.68</v>
      </c>
      <c r="BA434" s="30">
        <f t="shared" si="212"/>
        <v>0.90628571428571425</v>
      </c>
      <c r="BB434" s="30">
        <f t="shared" si="213"/>
        <v>3.9071789714285714</v>
      </c>
      <c r="BC434" s="31">
        <f t="shared" si="214"/>
        <v>2170.6549841269839</v>
      </c>
      <c r="BD434" s="108">
        <f t="shared" si="210"/>
        <v>2.1706549841269838</v>
      </c>
      <c r="BK434" s="68">
        <v>0.88793103448275856</v>
      </c>
      <c r="BL434" s="68">
        <v>9.736590038314176E-2</v>
      </c>
      <c r="BM434" s="117">
        <v>2.4669849116029741</v>
      </c>
      <c r="BN434" s="68">
        <v>1.5757156048014778</v>
      </c>
      <c r="BO434" s="68">
        <v>0.30955678670360109</v>
      </c>
      <c r="BP434" s="117">
        <v>1.826602075667223</v>
      </c>
    </row>
    <row r="435" spans="1:68" s="13" customFormat="1" ht="15.75">
      <c r="A435" s="112" t="s">
        <v>213</v>
      </c>
      <c r="B435" s="13" t="s">
        <v>373</v>
      </c>
      <c r="C435" s="13" t="s">
        <v>373</v>
      </c>
      <c r="D435" s="13" t="s">
        <v>372</v>
      </c>
      <c r="E435" s="13" t="s">
        <v>376</v>
      </c>
      <c r="I435" s="13">
        <v>26</v>
      </c>
      <c r="J435" s="116" t="s">
        <v>654</v>
      </c>
      <c r="L435" s="10">
        <v>2015</v>
      </c>
      <c r="M435" s="13">
        <v>1</v>
      </c>
      <c r="AH435" s="10" t="s">
        <v>1</v>
      </c>
      <c r="AI435" s="13">
        <v>1</v>
      </c>
      <c r="AJ435" s="13" t="s">
        <v>316</v>
      </c>
      <c r="AK435" s="113" t="s">
        <v>333</v>
      </c>
      <c r="AL435" s="113">
        <v>145</v>
      </c>
      <c r="AR435" s="13">
        <v>59</v>
      </c>
      <c r="AS435" s="13">
        <v>44</v>
      </c>
      <c r="AT435" s="13">
        <v>3.18</v>
      </c>
      <c r="AU435" s="13">
        <v>4.18</v>
      </c>
      <c r="AV435" s="13">
        <v>0.57999999999999996</v>
      </c>
      <c r="AW435" s="13">
        <v>0.42</v>
      </c>
      <c r="AX435" s="13">
        <v>24.8</v>
      </c>
      <c r="AY435" s="13">
        <v>0.28000000000000003</v>
      </c>
      <c r="AZ435" s="30">
        <f t="shared" si="211"/>
        <v>0.72413793103448276</v>
      </c>
      <c r="BA435" s="30">
        <f t="shared" si="212"/>
        <v>0.85942857142857143</v>
      </c>
      <c r="BB435" s="30">
        <f t="shared" si="213"/>
        <v>1.9790565517241381</v>
      </c>
      <c r="BC435" s="31">
        <f t="shared" si="214"/>
        <v>1099.4758620689654</v>
      </c>
      <c r="BD435" s="108">
        <f t="shared" si="210"/>
        <v>1.0994758620689653</v>
      </c>
      <c r="BK435" s="68">
        <v>0.62666034155597727</v>
      </c>
      <c r="BL435" s="68">
        <v>5.3842504743833022E-2</v>
      </c>
      <c r="BM435" s="117">
        <v>1.5641673316329234</v>
      </c>
      <c r="BN435" s="68">
        <v>1.357142857142857</v>
      </c>
      <c r="BO435" s="68">
        <v>0.24153263954588458</v>
      </c>
      <c r="BP435" s="117">
        <v>1.3631055765050102</v>
      </c>
    </row>
    <row r="436" spans="1:68" s="13" customFormat="1" ht="15.75">
      <c r="A436" s="112" t="s">
        <v>213</v>
      </c>
      <c r="B436" s="13" t="s">
        <v>373</v>
      </c>
      <c r="C436" s="13" t="s">
        <v>373</v>
      </c>
      <c r="D436" s="13" t="s">
        <v>372</v>
      </c>
      <c r="E436" s="13" t="s">
        <v>376</v>
      </c>
      <c r="J436" s="116" t="s">
        <v>655</v>
      </c>
      <c r="L436" s="10">
        <v>2015</v>
      </c>
      <c r="M436" s="13">
        <v>1</v>
      </c>
      <c r="AH436" s="10" t="s">
        <v>2</v>
      </c>
      <c r="AI436" s="13">
        <v>2</v>
      </c>
      <c r="AJ436" s="13" t="s">
        <v>316</v>
      </c>
      <c r="AK436" s="113" t="s">
        <v>333</v>
      </c>
      <c r="AL436" s="113">
        <v>145</v>
      </c>
      <c r="AR436" s="13">
        <v>70</v>
      </c>
      <c r="AS436" s="13">
        <v>60</v>
      </c>
      <c r="AT436" s="13">
        <v>4.08</v>
      </c>
      <c r="AU436" s="13">
        <v>5.34</v>
      </c>
      <c r="AV436" s="13">
        <v>0.54</v>
      </c>
      <c r="AW436" s="13">
        <v>0.42</v>
      </c>
      <c r="AX436" s="13">
        <v>20.3</v>
      </c>
      <c r="AY436" s="13">
        <v>0.2</v>
      </c>
      <c r="AZ436" s="30">
        <f t="shared" si="211"/>
        <v>0.77777777777777768</v>
      </c>
      <c r="BA436" s="30">
        <f t="shared" si="212"/>
        <v>0.91085714285714292</v>
      </c>
      <c r="BB436" s="30">
        <f t="shared" si="213"/>
        <v>2.8904533333333329</v>
      </c>
      <c r="BC436" s="31">
        <f t="shared" si="214"/>
        <v>1605.8074074074073</v>
      </c>
      <c r="BD436" s="108">
        <f t="shared" si="210"/>
        <v>1.6058074074074074</v>
      </c>
      <c r="BK436" s="68">
        <v>0.64252116650987767</v>
      </c>
      <c r="BL436" s="68">
        <v>5.8889934148635942E-2</v>
      </c>
      <c r="BM436" s="117">
        <v>1.8907959967367738</v>
      </c>
      <c r="BN436" s="68">
        <v>1.3826205641492266</v>
      </c>
      <c r="BO436" s="68">
        <v>0.3165150136487716</v>
      </c>
      <c r="BP436" s="117">
        <v>1.5697580037783565</v>
      </c>
    </row>
    <row r="437" spans="1:68" s="13" customFormat="1" ht="15.75">
      <c r="A437" s="112" t="s">
        <v>213</v>
      </c>
      <c r="B437" s="13" t="s">
        <v>373</v>
      </c>
      <c r="C437" s="13" t="s">
        <v>373</v>
      </c>
      <c r="D437" s="13" t="s">
        <v>372</v>
      </c>
      <c r="E437" s="13" t="s">
        <v>376</v>
      </c>
      <c r="J437" s="116" t="s">
        <v>656</v>
      </c>
      <c r="L437" s="10">
        <v>2015</v>
      </c>
      <c r="M437" s="13">
        <v>1</v>
      </c>
      <c r="AH437" s="10" t="s">
        <v>3</v>
      </c>
      <c r="AI437" s="13">
        <v>3</v>
      </c>
      <c r="AJ437" s="13" t="s">
        <v>316</v>
      </c>
      <c r="AK437" s="113" t="s">
        <v>333</v>
      </c>
      <c r="AL437" s="113">
        <v>145</v>
      </c>
      <c r="AR437" s="13">
        <v>80</v>
      </c>
      <c r="AS437" s="13">
        <v>76</v>
      </c>
      <c r="AT437" s="13">
        <v>6.1</v>
      </c>
      <c r="AU437" s="13">
        <v>6.3</v>
      </c>
      <c r="AV437" s="13">
        <v>0.52</v>
      </c>
      <c r="AW437" s="13">
        <v>0.36</v>
      </c>
      <c r="AX437" s="13">
        <v>21.2</v>
      </c>
      <c r="AY437" s="13">
        <v>0.3</v>
      </c>
      <c r="AZ437" s="30">
        <f t="shared" si="211"/>
        <v>0.69230769230769229</v>
      </c>
      <c r="BA437" s="30">
        <f t="shared" si="212"/>
        <v>0.90057142857142858</v>
      </c>
      <c r="BB437" s="30">
        <f t="shared" si="213"/>
        <v>3.8031824175824172</v>
      </c>
      <c r="BC437" s="31">
        <f t="shared" si="214"/>
        <v>2112.8791208791208</v>
      </c>
      <c r="BD437" s="108">
        <f t="shared" si="210"/>
        <v>2.1128791208791209</v>
      </c>
      <c r="BK437" s="68">
        <v>0.5606653620352251</v>
      </c>
      <c r="BL437" s="68">
        <v>1.9584148727984346E-2</v>
      </c>
      <c r="BM437" s="117">
        <v>1.084526925922507</v>
      </c>
      <c r="BN437" s="68">
        <v>1.6593137254901964</v>
      </c>
      <c r="BO437" s="68">
        <v>0.24416666666666667</v>
      </c>
      <c r="BP437" s="117">
        <v>0.98515807811628653</v>
      </c>
    </row>
    <row r="438" spans="1:68" s="13" customFormat="1" ht="15.75">
      <c r="A438" s="112" t="s">
        <v>213</v>
      </c>
      <c r="B438" s="13" t="s">
        <v>373</v>
      </c>
      <c r="C438" s="13" t="s">
        <v>373</v>
      </c>
      <c r="D438" s="13" t="s">
        <v>372</v>
      </c>
      <c r="E438" s="13" t="s">
        <v>376</v>
      </c>
      <c r="J438" s="116" t="s">
        <v>657</v>
      </c>
      <c r="L438" s="10">
        <v>2015</v>
      </c>
      <c r="M438" s="13">
        <v>1</v>
      </c>
      <c r="AH438" s="10" t="s">
        <v>4</v>
      </c>
      <c r="AI438" s="13">
        <v>4</v>
      </c>
      <c r="AJ438" s="13" t="s">
        <v>316</v>
      </c>
      <c r="AK438" s="113" t="s">
        <v>333</v>
      </c>
      <c r="AL438" s="113">
        <v>145</v>
      </c>
      <c r="AR438" s="13">
        <v>88</v>
      </c>
      <c r="AS438" s="13">
        <v>84</v>
      </c>
      <c r="AT438" s="13">
        <v>6.36</v>
      </c>
      <c r="AU438" s="13">
        <v>7.4</v>
      </c>
      <c r="AV438" s="13">
        <v>0.54</v>
      </c>
      <c r="AW438" s="13">
        <v>0.42</v>
      </c>
      <c r="AX438" s="13">
        <v>19.8</v>
      </c>
      <c r="AY438" s="13">
        <v>0.4</v>
      </c>
      <c r="AZ438" s="30">
        <f t="shared" si="211"/>
        <v>0.77777777777777768</v>
      </c>
      <c r="BA438" s="30">
        <f t="shared" si="212"/>
        <v>0.91657142857142859</v>
      </c>
      <c r="BB438" s="30">
        <f t="shared" si="213"/>
        <v>4.533973333333333</v>
      </c>
      <c r="BC438" s="31">
        <f t="shared" si="214"/>
        <v>2518.8740740740741</v>
      </c>
      <c r="BD438" s="108">
        <f t="shared" si="210"/>
        <v>2.5188740740740743</v>
      </c>
      <c r="BK438" s="68">
        <v>0.31820754716981137</v>
      </c>
      <c r="BL438" s="68">
        <v>1.3433962264150945E-2</v>
      </c>
      <c r="BM438" s="117">
        <v>1.2414437567941914</v>
      </c>
      <c r="BN438" s="68">
        <v>1.6318011257035649</v>
      </c>
      <c r="BO438" s="68">
        <v>0.25300187617260789</v>
      </c>
      <c r="BP438" s="117">
        <v>1.3541019054151713</v>
      </c>
    </row>
    <row r="439" spans="1:68" s="13" customFormat="1" ht="15.75">
      <c r="A439" s="112" t="s">
        <v>213</v>
      </c>
      <c r="B439" s="13" t="s">
        <v>373</v>
      </c>
      <c r="C439" s="13" t="s">
        <v>373</v>
      </c>
      <c r="D439" s="13" t="s">
        <v>372</v>
      </c>
      <c r="E439" s="13" t="s">
        <v>376</v>
      </c>
      <c r="J439" s="116" t="s">
        <v>658</v>
      </c>
      <c r="L439" s="10">
        <v>2015</v>
      </c>
      <c r="M439" s="13">
        <v>1</v>
      </c>
      <c r="AH439" s="10" t="s">
        <v>5</v>
      </c>
      <c r="AI439" s="13">
        <v>5</v>
      </c>
      <c r="AJ439" s="13" t="s">
        <v>316</v>
      </c>
      <c r="AK439" s="113" t="s">
        <v>333</v>
      </c>
      <c r="AL439" s="113">
        <v>145</v>
      </c>
      <c r="AR439" s="13">
        <v>83</v>
      </c>
      <c r="AS439" s="13">
        <v>77</v>
      </c>
      <c r="AT439" s="13">
        <v>6</v>
      </c>
      <c r="AU439" s="13">
        <v>7.5</v>
      </c>
      <c r="AV439" s="13">
        <v>0.54</v>
      </c>
      <c r="AW439" s="13">
        <v>0.36</v>
      </c>
      <c r="AX439" s="13">
        <v>19.5</v>
      </c>
      <c r="AY439" s="13">
        <v>0.36</v>
      </c>
      <c r="AZ439" s="30">
        <f t="shared" si="211"/>
        <v>0.66666666666666663</v>
      </c>
      <c r="BA439" s="30">
        <f t="shared" si="212"/>
        <v>0.92</v>
      </c>
      <c r="BB439" s="30">
        <f t="shared" si="213"/>
        <v>3.68</v>
      </c>
      <c r="BC439" s="31">
        <f t="shared" si="214"/>
        <v>2044.4444444444443</v>
      </c>
      <c r="BD439" s="108">
        <f t="shared" si="210"/>
        <v>2.0444444444444443</v>
      </c>
      <c r="BK439" s="68">
        <v>1.0621963070942664</v>
      </c>
      <c r="BL439" s="68">
        <v>3.1034985422740528E-2</v>
      </c>
      <c r="BM439" s="117">
        <v>1.3197228799026299</v>
      </c>
      <c r="BN439" s="68">
        <v>1.6140018921475872</v>
      </c>
      <c r="BO439" s="68">
        <v>0.31532639545884583</v>
      </c>
      <c r="BP439" s="117">
        <v>1.370074331342195</v>
      </c>
    </row>
    <row r="440" spans="1:68" s="13" customFormat="1" ht="15.75">
      <c r="A440" s="112" t="s">
        <v>213</v>
      </c>
      <c r="B440" s="13" t="s">
        <v>373</v>
      </c>
      <c r="C440" s="13" t="s">
        <v>373</v>
      </c>
      <c r="D440" s="13" t="s">
        <v>372</v>
      </c>
      <c r="E440" s="13" t="s">
        <v>376</v>
      </c>
      <c r="J440" s="116" t="s">
        <v>659</v>
      </c>
      <c r="L440" s="10">
        <v>2015</v>
      </c>
      <c r="M440" s="13">
        <v>1</v>
      </c>
      <c r="AH440" s="10" t="s">
        <v>6</v>
      </c>
      <c r="AI440" s="13">
        <v>6</v>
      </c>
      <c r="AJ440" s="13" t="s">
        <v>316</v>
      </c>
      <c r="AK440" s="113" t="s">
        <v>333</v>
      </c>
      <c r="AL440" s="113">
        <v>145</v>
      </c>
      <c r="AR440" s="13">
        <v>93</v>
      </c>
      <c r="AS440" s="13">
        <v>84</v>
      </c>
      <c r="AT440" s="13">
        <v>6.32</v>
      </c>
      <c r="AU440" s="13">
        <v>8.5</v>
      </c>
      <c r="AV440" s="13">
        <v>0.56000000000000005</v>
      </c>
      <c r="AW440" s="13">
        <v>0.4</v>
      </c>
      <c r="AX440" s="13">
        <v>22.2</v>
      </c>
      <c r="AY440" s="13">
        <v>0.54</v>
      </c>
      <c r="AZ440" s="30">
        <f t="shared" si="211"/>
        <v>0.7142857142857143</v>
      </c>
      <c r="BA440" s="30">
        <f t="shared" si="212"/>
        <v>0.88914285714285712</v>
      </c>
      <c r="BB440" s="30">
        <f t="shared" si="213"/>
        <v>4.0138448979591841</v>
      </c>
      <c r="BC440" s="31">
        <f t="shared" si="214"/>
        <v>2229.913832199547</v>
      </c>
      <c r="BD440" s="108">
        <f t="shared" si="210"/>
        <v>2.2299138321995469</v>
      </c>
      <c r="BK440" s="68">
        <v>0.57024390243902445</v>
      </c>
      <c r="BL440" s="68">
        <v>1.771219512195122E-2</v>
      </c>
      <c r="BM440" s="117">
        <v>1.6023368583487914</v>
      </c>
      <c r="BN440" s="68">
        <v>1.6508491508491507</v>
      </c>
      <c r="BO440" s="68">
        <v>0.35849150849150851</v>
      </c>
      <c r="BP440" s="117">
        <v>1.3722507798431354</v>
      </c>
    </row>
    <row r="441" spans="1:68" s="13" customFormat="1" ht="15.75">
      <c r="A441" s="112" t="s">
        <v>213</v>
      </c>
      <c r="B441" s="13" t="s">
        <v>373</v>
      </c>
      <c r="C441" s="13" t="s">
        <v>373</v>
      </c>
      <c r="D441" s="13" t="s">
        <v>372</v>
      </c>
      <c r="E441" s="13" t="s">
        <v>375</v>
      </c>
      <c r="F441" s="13">
        <v>38.704810000000002</v>
      </c>
      <c r="G441" s="13">
        <v>7.8879299999999999</v>
      </c>
      <c r="H441" s="13">
        <v>1646</v>
      </c>
      <c r="I441" s="13">
        <v>27</v>
      </c>
      <c r="J441" s="116" t="s">
        <v>660</v>
      </c>
      <c r="L441" s="10">
        <v>2015</v>
      </c>
      <c r="M441" s="13">
        <v>1</v>
      </c>
      <c r="AH441" s="10" t="s">
        <v>1</v>
      </c>
      <c r="AI441" s="13">
        <v>1</v>
      </c>
      <c r="AJ441" s="13" t="s">
        <v>316</v>
      </c>
      <c r="AK441" s="113" t="s">
        <v>333</v>
      </c>
      <c r="AL441" s="113">
        <v>145</v>
      </c>
      <c r="AR441" s="13">
        <v>82</v>
      </c>
      <c r="AS441" s="13">
        <v>65</v>
      </c>
      <c r="AT441" s="13">
        <v>7.02</v>
      </c>
      <c r="AU441" s="13">
        <v>9.2799999999999994</v>
      </c>
      <c r="AV441" s="13">
        <v>0.64</v>
      </c>
      <c r="AW441" s="13">
        <v>0.48</v>
      </c>
      <c r="AX441" s="13">
        <v>24.1</v>
      </c>
      <c r="AY441" s="13">
        <v>0.54</v>
      </c>
      <c r="AZ441" s="30">
        <f t="shared" si="211"/>
        <v>0.75</v>
      </c>
      <c r="BA441" s="30">
        <f t="shared" si="212"/>
        <v>0.86742857142857155</v>
      </c>
      <c r="BB441" s="30">
        <f t="shared" si="213"/>
        <v>4.5670114285714289</v>
      </c>
      <c r="BC441" s="31">
        <f t="shared" si="214"/>
        <v>2537.2285714285717</v>
      </c>
      <c r="BD441" s="108">
        <f t="shared" si="210"/>
        <v>2.5372285714285718</v>
      </c>
      <c r="BK441" s="68">
        <v>0.67624521072796939</v>
      </c>
      <c r="BL441" s="68">
        <v>6.4128352490421453E-2</v>
      </c>
      <c r="BM441" s="117">
        <v>1.3609866798322119</v>
      </c>
      <c r="BN441" s="68">
        <v>1.4883833494675702</v>
      </c>
      <c r="BO441" s="68">
        <v>0.21335914811229428</v>
      </c>
      <c r="BP441" s="117">
        <v>1.2028739328080422</v>
      </c>
    </row>
    <row r="442" spans="1:68" s="13" customFormat="1" ht="15.75">
      <c r="A442" s="112" t="s">
        <v>213</v>
      </c>
      <c r="B442" s="13" t="s">
        <v>373</v>
      </c>
      <c r="C442" s="13" t="s">
        <v>373</v>
      </c>
      <c r="D442" s="13" t="s">
        <v>372</v>
      </c>
      <c r="E442" s="13" t="s">
        <v>375</v>
      </c>
      <c r="F442" s="13">
        <v>38.704810000000002</v>
      </c>
      <c r="G442" s="13">
        <v>7.8879299999999999</v>
      </c>
      <c r="H442" s="13">
        <v>1646</v>
      </c>
      <c r="J442" s="116" t="s">
        <v>661</v>
      </c>
      <c r="L442" s="10">
        <v>2015</v>
      </c>
      <c r="M442" s="13">
        <v>1</v>
      </c>
      <c r="AH442" s="10" t="s">
        <v>2</v>
      </c>
      <c r="AI442" s="13">
        <v>2</v>
      </c>
      <c r="AJ442" s="13" t="s">
        <v>316</v>
      </c>
      <c r="AK442" s="113" t="s">
        <v>333</v>
      </c>
      <c r="AL442" s="113">
        <v>145</v>
      </c>
      <c r="AR442" s="13">
        <v>80</v>
      </c>
      <c r="AS442" s="13">
        <v>62</v>
      </c>
      <c r="AT442" s="13">
        <v>6.84</v>
      </c>
      <c r="AU442" s="13">
        <v>8.48</v>
      </c>
      <c r="AV442" s="13">
        <v>0.8</v>
      </c>
      <c r="AW442" s="13">
        <v>0.62</v>
      </c>
      <c r="AX442" s="13">
        <v>24.6</v>
      </c>
      <c r="AY442" s="13">
        <v>0.5</v>
      </c>
      <c r="AZ442" s="30">
        <f t="shared" si="211"/>
        <v>0.77499999999999991</v>
      </c>
      <c r="BA442" s="30">
        <f t="shared" si="212"/>
        <v>0.86171428571428577</v>
      </c>
      <c r="BB442" s="30">
        <f t="shared" si="213"/>
        <v>4.5679474285714283</v>
      </c>
      <c r="BC442" s="31">
        <f t="shared" si="214"/>
        <v>2537.7485714285713</v>
      </c>
      <c r="BD442" s="108">
        <f t="shared" si="210"/>
        <v>2.5377485714285712</v>
      </c>
      <c r="BK442" s="68">
        <v>0.59036697247706427</v>
      </c>
      <c r="BL442" s="68">
        <v>3.6293577981651379E-2</v>
      </c>
      <c r="BM442" s="117">
        <v>1.3952973185573747</v>
      </c>
      <c r="BN442" s="68">
        <v>1.5465116279069768</v>
      </c>
      <c r="BO442" s="68">
        <v>0.30390697674418604</v>
      </c>
      <c r="BP442" s="117">
        <v>1.329895532852637</v>
      </c>
    </row>
    <row r="443" spans="1:68" s="13" customFormat="1" ht="15.75">
      <c r="A443" s="112" t="s">
        <v>213</v>
      </c>
      <c r="B443" s="13" t="s">
        <v>373</v>
      </c>
      <c r="C443" s="13" t="s">
        <v>373</v>
      </c>
      <c r="D443" s="13" t="s">
        <v>372</v>
      </c>
      <c r="E443" s="13" t="s">
        <v>375</v>
      </c>
      <c r="F443" s="13">
        <v>38.704810000000002</v>
      </c>
      <c r="G443" s="13">
        <v>7.8879299999999999</v>
      </c>
      <c r="H443" s="13">
        <v>1646</v>
      </c>
      <c r="J443" s="116" t="s">
        <v>662</v>
      </c>
      <c r="L443" s="10">
        <v>2015</v>
      </c>
      <c r="M443" s="13">
        <v>1</v>
      </c>
      <c r="AH443" s="10" t="s">
        <v>3</v>
      </c>
      <c r="AI443" s="13">
        <v>3</v>
      </c>
      <c r="AJ443" s="13" t="s">
        <v>316</v>
      </c>
      <c r="AK443" s="113" t="s">
        <v>333</v>
      </c>
      <c r="AL443" s="113">
        <v>145</v>
      </c>
      <c r="AR443" s="13">
        <v>88</v>
      </c>
      <c r="AS443" s="13">
        <v>81</v>
      </c>
      <c r="AT443" s="13">
        <v>13.34</v>
      </c>
      <c r="AU443" s="13">
        <v>13.02</v>
      </c>
      <c r="AV443" s="13">
        <v>1.1599999999999999</v>
      </c>
      <c r="AW443" s="13">
        <v>0.92</v>
      </c>
      <c r="AX443" s="13">
        <v>21.4</v>
      </c>
      <c r="AY443" s="13">
        <v>0.98</v>
      </c>
      <c r="AZ443" s="30">
        <f t="shared" si="211"/>
        <v>0.79310344827586221</v>
      </c>
      <c r="BA443" s="30">
        <f t="shared" si="212"/>
        <v>0.89828571428571424</v>
      </c>
      <c r="BB443" s="30">
        <f t="shared" si="213"/>
        <v>9.5038628571428578</v>
      </c>
      <c r="BC443" s="31">
        <f t="shared" si="214"/>
        <v>5279.9238095238097</v>
      </c>
      <c r="BD443" s="108">
        <f t="shared" si="210"/>
        <v>5.2799238095238099</v>
      </c>
      <c r="BK443" s="68">
        <v>0.34443413729128014</v>
      </c>
      <c r="BL443" s="68">
        <v>0.12458256029684601</v>
      </c>
      <c r="BM443" s="117">
        <v>2.282362238117579</v>
      </c>
      <c r="BN443" s="68">
        <v>1.7529940119760483</v>
      </c>
      <c r="BO443" s="68">
        <v>0.22714570858283434</v>
      </c>
      <c r="BP443" s="117">
        <v>1.2754001639910104</v>
      </c>
    </row>
    <row r="444" spans="1:68" s="13" customFormat="1" ht="15.75">
      <c r="A444" s="112" t="s">
        <v>213</v>
      </c>
      <c r="B444" s="13" t="s">
        <v>373</v>
      </c>
      <c r="C444" s="13" t="s">
        <v>373</v>
      </c>
      <c r="D444" s="13" t="s">
        <v>372</v>
      </c>
      <c r="E444" s="13" t="s">
        <v>375</v>
      </c>
      <c r="F444" s="13">
        <v>38.704810000000002</v>
      </c>
      <c r="G444" s="13">
        <v>7.8879299999999999</v>
      </c>
      <c r="H444" s="13">
        <v>1646</v>
      </c>
      <c r="J444" s="116" t="s">
        <v>663</v>
      </c>
      <c r="L444" s="10">
        <v>2015</v>
      </c>
      <c r="M444" s="13">
        <v>1</v>
      </c>
      <c r="AH444" s="10" t="s">
        <v>4</v>
      </c>
      <c r="AI444" s="13">
        <v>4</v>
      </c>
      <c r="AJ444" s="13" t="s">
        <v>316</v>
      </c>
      <c r="AK444" s="113" t="s">
        <v>333</v>
      </c>
      <c r="AL444" s="113">
        <v>145</v>
      </c>
      <c r="AR444" s="13">
        <v>81</v>
      </c>
      <c r="AS444" s="13">
        <v>75</v>
      </c>
      <c r="AT444" s="13">
        <v>8.02</v>
      </c>
      <c r="AU444" s="13">
        <v>9.48</v>
      </c>
      <c r="AV444" s="13">
        <v>0.78</v>
      </c>
      <c r="AW444" s="13">
        <v>0.56000000000000005</v>
      </c>
      <c r="AX444" s="13">
        <v>26.2</v>
      </c>
      <c r="AY444" s="13">
        <v>0.46</v>
      </c>
      <c r="AZ444" s="30">
        <f t="shared" si="211"/>
        <v>0.71794871794871795</v>
      </c>
      <c r="BA444" s="30">
        <f t="shared" si="212"/>
        <v>0.84342857142857142</v>
      </c>
      <c r="BB444" s="30">
        <f t="shared" si="213"/>
        <v>4.8564184615384614</v>
      </c>
      <c r="BC444" s="31">
        <f t="shared" si="214"/>
        <v>2698.0102564102563</v>
      </c>
      <c r="BD444" s="108">
        <f t="shared" si="210"/>
        <v>2.6980102564102562</v>
      </c>
      <c r="BK444" s="68">
        <v>0.38046719681908553</v>
      </c>
      <c r="BL444" s="68">
        <v>3.2246520874751501E-2</v>
      </c>
      <c r="BM444" s="117">
        <v>1.4857665933229227</v>
      </c>
      <c r="BN444" s="68">
        <v>1.6632453567937437</v>
      </c>
      <c r="BO444" s="68">
        <v>0.29496578690127079</v>
      </c>
      <c r="BP444" s="117">
        <v>1.3453538249219286</v>
      </c>
    </row>
    <row r="445" spans="1:68" s="13" customFormat="1" ht="15.75">
      <c r="A445" s="112" t="s">
        <v>213</v>
      </c>
      <c r="B445" s="13" t="s">
        <v>373</v>
      </c>
      <c r="C445" s="13" t="s">
        <v>373</v>
      </c>
      <c r="D445" s="13" t="s">
        <v>372</v>
      </c>
      <c r="E445" s="13" t="s">
        <v>375</v>
      </c>
      <c r="F445" s="13">
        <v>38.704810000000002</v>
      </c>
      <c r="G445" s="13">
        <v>7.8879299999999999</v>
      </c>
      <c r="H445" s="13">
        <v>1646</v>
      </c>
      <c r="J445" s="116" t="s">
        <v>664</v>
      </c>
      <c r="L445" s="10">
        <v>2015</v>
      </c>
      <c r="M445" s="13">
        <v>1</v>
      </c>
      <c r="AH445" s="10" t="s">
        <v>5</v>
      </c>
      <c r="AI445" s="13">
        <v>5</v>
      </c>
      <c r="AJ445" s="13" t="s">
        <v>316</v>
      </c>
      <c r="AK445" s="113" t="s">
        <v>333</v>
      </c>
      <c r="AL445" s="113">
        <v>145</v>
      </c>
      <c r="AR445" s="13">
        <v>80</v>
      </c>
      <c r="AS445" s="13">
        <v>72</v>
      </c>
      <c r="AT445" s="13">
        <v>5.62</v>
      </c>
      <c r="AU445" s="13">
        <v>8.2200000000000006</v>
      </c>
      <c r="AV445" s="13">
        <v>0.48</v>
      </c>
      <c r="AW445" s="13">
        <v>0.36</v>
      </c>
      <c r="AX445" s="13">
        <v>21.5</v>
      </c>
      <c r="AY445" s="13">
        <v>0.68</v>
      </c>
      <c r="AZ445" s="30">
        <f t="shared" si="211"/>
        <v>0.75</v>
      </c>
      <c r="BA445" s="30">
        <f t="shared" si="212"/>
        <v>0.89714285714285713</v>
      </c>
      <c r="BB445" s="30">
        <f t="shared" si="213"/>
        <v>3.7814571428571426</v>
      </c>
      <c r="BC445" s="31">
        <f t="shared" si="214"/>
        <v>2100.8095238095239</v>
      </c>
      <c r="BD445" s="108">
        <f t="shared" si="210"/>
        <v>2.1008095238095237</v>
      </c>
      <c r="BK445" s="68">
        <v>0.99770220588235303</v>
      </c>
      <c r="BL445" s="68">
        <v>4.5280330882352948E-2</v>
      </c>
      <c r="BM445" s="117">
        <v>1.946604693017761</v>
      </c>
      <c r="BN445" s="68">
        <v>1.6568265682656829</v>
      </c>
      <c r="BO445" s="68">
        <v>0.29266605166051662</v>
      </c>
      <c r="BP445" s="117">
        <v>1.3338709081003031</v>
      </c>
    </row>
    <row r="446" spans="1:68" s="13" customFormat="1" ht="15.75">
      <c r="A446" s="112" t="s">
        <v>213</v>
      </c>
      <c r="B446" s="13" t="s">
        <v>373</v>
      </c>
      <c r="C446" s="13" t="s">
        <v>373</v>
      </c>
      <c r="D446" s="13" t="s">
        <v>372</v>
      </c>
      <c r="E446" s="13" t="s">
        <v>375</v>
      </c>
      <c r="F446" s="13">
        <v>38.704810000000002</v>
      </c>
      <c r="G446" s="13">
        <v>7.8879299999999999</v>
      </c>
      <c r="H446" s="13">
        <v>1646</v>
      </c>
      <c r="J446" s="116" t="s">
        <v>665</v>
      </c>
      <c r="L446" s="10">
        <v>2015</v>
      </c>
      <c r="M446" s="13">
        <v>1</v>
      </c>
      <c r="AH446" s="10" t="s">
        <v>6</v>
      </c>
      <c r="AI446" s="13">
        <v>6</v>
      </c>
      <c r="AJ446" s="13" t="s">
        <v>316</v>
      </c>
      <c r="AK446" s="113" t="s">
        <v>333</v>
      </c>
      <c r="AL446" s="113">
        <v>145</v>
      </c>
      <c r="AR446" s="13">
        <v>85</v>
      </c>
      <c r="AS446" s="13">
        <v>80</v>
      </c>
      <c r="AT446" s="13">
        <v>8.1</v>
      </c>
      <c r="AU446" s="13">
        <v>8.8000000000000007</v>
      </c>
      <c r="AV446" s="13">
        <v>0.66</v>
      </c>
      <c r="AW446" s="13">
        <v>0.48</v>
      </c>
      <c r="AX446" s="13">
        <v>23.3</v>
      </c>
      <c r="AY446" s="13">
        <v>0.5</v>
      </c>
      <c r="AZ446" s="30">
        <f t="shared" si="211"/>
        <v>0.72727272727272718</v>
      </c>
      <c r="BA446" s="30">
        <f t="shared" si="212"/>
        <v>0.87657142857142856</v>
      </c>
      <c r="BB446" s="30">
        <f t="shared" si="213"/>
        <v>5.1638025974025963</v>
      </c>
      <c r="BC446" s="31">
        <f t="shared" si="214"/>
        <v>2868.7792207792204</v>
      </c>
      <c r="BD446" s="108">
        <f t="shared" si="210"/>
        <v>2.8687792207792202</v>
      </c>
      <c r="BK446" s="68">
        <v>0.60666023166023175</v>
      </c>
      <c r="BL446" s="68">
        <v>3.973455598455599E-2</v>
      </c>
      <c r="BM446" s="117">
        <v>2.6064938049944693</v>
      </c>
      <c r="BN446" s="68">
        <v>1.6583732057416267</v>
      </c>
      <c r="BO446" s="68">
        <v>0.28019138755980866</v>
      </c>
      <c r="BP446" s="117">
        <v>1.3065750366849036</v>
      </c>
    </row>
    <row r="447" spans="1:68" s="13" customFormat="1" ht="15.75">
      <c r="A447" s="112" t="s">
        <v>213</v>
      </c>
      <c r="B447" s="13" t="s">
        <v>373</v>
      </c>
      <c r="C447" s="13" t="s">
        <v>373</v>
      </c>
      <c r="D447" s="13" t="s">
        <v>372</v>
      </c>
      <c r="E447" s="13" t="s">
        <v>374</v>
      </c>
      <c r="I447" s="13">
        <v>28</v>
      </c>
      <c r="J447" s="116" t="s">
        <v>666</v>
      </c>
      <c r="L447" s="10">
        <v>2015</v>
      </c>
      <c r="M447" s="13">
        <v>1</v>
      </c>
      <c r="AH447" s="10" t="s">
        <v>1</v>
      </c>
      <c r="AI447" s="13">
        <v>1</v>
      </c>
      <c r="AJ447" s="13" t="s">
        <v>316</v>
      </c>
      <c r="AK447" s="113" t="s">
        <v>333</v>
      </c>
      <c r="AL447" s="113">
        <v>145</v>
      </c>
      <c r="AR447" s="13">
        <v>55</v>
      </c>
      <c r="AS447" s="13">
        <v>52</v>
      </c>
      <c r="AT447" s="13">
        <v>7.56</v>
      </c>
      <c r="AU447" s="13">
        <v>5.48</v>
      </c>
      <c r="AV447" s="13">
        <v>0.82</v>
      </c>
      <c r="AW447" s="13">
        <v>0.6</v>
      </c>
      <c r="AX447" s="13">
        <v>22.4</v>
      </c>
      <c r="AY447" s="13">
        <v>0.5</v>
      </c>
      <c r="AZ447" s="30">
        <f t="shared" si="211"/>
        <v>0.73170731707317072</v>
      </c>
      <c r="BA447" s="30">
        <f t="shared" si="212"/>
        <v>0.88685714285714279</v>
      </c>
      <c r="BB447" s="30">
        <f t="shared" si="213"/>
        <v>4.905834146341463</v>
      </c>
      <c r="BC447" s="31">
        <f t="shared" si="214"/>
        <v>2725.4634146341464</v>
      </c>
      <c r="BD447" s="108">
        <f t="shared" si="210"/>
        <v>2.7254634146341465</v>
      </c>
      <c r="BK447" s="68">
        <v>0.93371757925072074</v>
      </c>
      <c r="BL447" s="68">
        <v>7.4303554274735825E-2</v>
      </c>
      <c r="BM447" s="117">
        <v>2.3745851967067764</v>
      </c>
      <c r="BN447" s="68">
        <v>1.3937924345295829</v>
      </c>
      <c r="BO447" s="68">
        <v>0.3498060135790495</v>
      </c>
      <c r="BP447" s="117">
        <v>1.6606902350120507</v>
      </c>
    </row>
    <row r="448" spans="1:68" s="13" customFormat="1" ht="15.75">
      <c r="A448" s="112" t="s">
        <v>213</v>
      </c>
      <c r="B448" s="13" t="s">
        <v>373</v>
      </c>
      <c r="C448" s="13" t="s">
        <v>373</v>
      </c>
      <c r="D448" s="13" t="s">
        <v>372</v>
      </c>
      <c r="E448" s="13" t="s">
        <v>374</v>
      </c>
      <c r="J448" s="116" t="s">
        <v>667</v>
      </c>
      <c r="L448" s="10">
        <v>2015</v>
      </c>
      <c r="M448" s="13">
        <v>1</v>
      </c>
      <c r="AH448" s="10" t="s">
        <v>2</v>
      </c>
      <c r="AI448" s="13">
        <v>2</v>
      </c>
      <c r="AJ448" s="13" t="s">
        <v>316</v>
      </c>
      <c r="AK448" s="113" t="s">
        <v>333</v>
      </c>
      <c r="AL448" s="113">
        <v>145</v>
      </c>
      <c r="AR448" s="13">
        <v>51</v>
      </c>
      <c r="AS448" s="13">
        <v>52</v>
      </c>
      <c r="AT448" s="13">
        <v>8</v>
      </c>
      <c r="AU448" s="13">
        <v>6.34</v>
      </c>
      <c r="AV448" s="13">
        <v>0.98</v>
      </c>
      <c r="AW448" s="13">
        <v>0.78</v>
      </c>
      <c r="AX448" s="13">
        <v>21.4</v>
      </c>
      <c r="AY448" s="13">
        <v>0.54</v>
      </c>
      <c r="AZ448" s="30">
        <f t="shared" si="211"/>
        <v>0.79591836734693877</v>
      </c>
      <c r="BA448" s="30">
        <f t="shared" si="212"/>
        <v>0.89828571428571424</v>
      </c>
      <c r="BB448" s="30">
        <f t="shared" si="213"/>
        <v>5.7196967930029148</v>
      </c>
      <c r="BC448" s="31">
        <f t="shared" si="214"/>
        <v>3177.6093294460638</v>
      </c>
      <c r="BD448" s="108">
        <f t="shared" si="210"/>
        <v>3.1776093294460637</v>
      </c>
      <c r="BK448" s="68">
        <v>0.78149606299212604</v>
      </c>
      <c r="BL448" s="68">
        <v>0.12022637795275593</v>
      </c>
      <c r="BM448" s="117">
        <v>3.2217466384241153</v>
      </c>
      <c r="BN448" s="68">
        <v>1.3645320197044335</v>
      </c>
      <c r="BO448" s="68">
        <v>0.348128078817734</v>
      </c>
      <c r="BP448" s="117">
        <v>1.6993385682635134</v>
      </c>
    </row>
    <row r="449" spans="1:68" s="13" customFormat="1" ht="15.75">
      <c r="A449" s="112" t="s">
        <v>213</v>
      </c>
      <c r="B449" s="13" t="s">
        <v>373</v>
      </c>
      <c r="C449" s="13" t="s">
        <v>373</v>
      </c>
      <c r="D449" s="13" t="s">
        <v>372</v>
      </c>
      <c r="E449" s="13" t="s">
        <v>374</v>
      </c>
      <c r="J449" s="116" t="s">
        <v>668</v>
      </c>
      <c r="L449" s="10">
        <v>2015</v>
      </c>
      <c r="M449" s="13">
        <v>1</v>
      </c>
      <c r="AH449" s="10" t="s">
        <v>3</v>
      </c>
      <c r="AI449" s="13">
        <v>3</v>
      </c>
      <c r="AJ449" s="13" t="s">
        <v>316</v>
      </c>
      <c r="AK449" s="113" t="s">
        <v>333</v>
      </c>
      <c r="AL449" s="113">
        <v>145</v>
      </c>
      <c r="AR449" s="13">
        <v>46</v>
      </c>
      <c r="AS449" s="13">
        <v>42</v>
      </c>
      <c r="AT449" s="13">
        <v>5.52</v>
      </c>
      <c r="AU449" s="13">
        <v>5.68</v>
      </c>
      <c r="AV449" s="13">
        <v>0.76</v>
      </c>
      <c r="AW449" s="13">
        <v>0.56000000000000005</v>
      </c>
      <c r="AX449" s="13">
        <v>21.5</v>
      </c>
      <c r="AY449" s="13">
        <v>0.78</v>
      </c>
      <c r="AZ449" s="30">
        <f t="shared" si="211"/>
        <v>0.73684210526315796</v>
      </c>
      <c r="BA449" s="30">
        <f t="shared" si="212"/>
        <v>0.89714285714285713</v>
      </c>
      <c r="BB449" s="30">
        <f t="shared" si="213"/>
        <v>3.6490105263157897</v>
      </c>
      <c r="BC449" s="31">
        <f t="shared" si="214"/>
        <v>2027.2280701754389</v>
      </c>
      <c r="BD449" s="108">
        <f t="shared" si="210"/>
        <v>2.0272280701754388</v>
      </c>
      <c r="BK449" s="68">
        <v>0.42169811320754724</v>
      </c>
      <c r="BL449" s="68">
        <v>2.1698113207547168E-2</v>
      </c>
      <c r="BM449" s="117">
        <v>1.6104222769548462</v>
      </c>
      <c r="BN449" s="68">
        <v>1.7400966183574884</v>
      </c>
      <c r="BO449" s="68">
        <v>0.2219323671497585</v>
      </c>
      <c r="BP449" s="117">
        <v>1.4519879165391836</v>
      </c>
    </row>
    <row r="450" spans="1:68" s="13" customFormat="1" ht="15.75">
      <c r="A450" s="112" t="s">
        <v>213</v>
      </c>
      <c r="B450" s="13" t="s">
        <v>373</v>
      </c>
      <c r="C450" s="13" t="s">
        <v>373</v>
      </c>
      <c r="D450" s="13" t="s">
        <v>372</v>
      </c>
      <c r="E450" s="13" t="s">
        <v>374</v>
      </c>
      <c r="J450" s="116" t="s">
        <v>669</v>
      </c>
      <c r="L450" s="10">
        <v>2015</v>
      </c>
      <c r="M450" s="13">
        <v>1</v>
      </c>
      <c r="AH450" s="10" t="s">
        <v>4</v>
      </c>
      <c r="AI450" s="13">
        <v>4</v>
      </c>
      <c r="AJ450" s="13" t="s">
        <v>316</v>
      </c>
      <c r="AK450" s="113" t="s">
        <v>333</v>
      </c>
      <c r="AL450" s="113">
        <v>145</v>
      </c>
      <c r="AR450" s="13">
        <v>79</v>
      </c>
      <c r="AS450" s="13">
        <v>80</v>
      </c>
      <c r="AT450" s="13">
        <v>14.7</v>
      </c>
      <c r="AU450" s="13">
        <v>12.48</v>
      </c>
      <c r="AV450" s="13">
        <v>1.36</v>
      </c>
      <c r="AW450" s="13">
        <v>1.04</v>
      </c>
      <c r="AX450" s="13">
        <v>19.600000000000001</v>
      </c>
      <c r="AY450" s="13">
        <v>0.82</v>
      </c>
      <c r="AZ450" s="30">
        <f t="shared" si="211"/>
        <v>0.76470588235294112</v>
      </c>
      <c r="BA450" s="30">
        <f t="shared" si="212"/>
        <v>0.91885714285714293</v>
      </c>
      <c r="BB450" s="30">
        <f t="shared" si="213"/>
        <v>10.329035294117647</v>
      </c>
      <c r="BC450" s="31">
        <f t="shared" si="214"/>
        <v>5738.3529411764712</v>
      </c>
      <c r="BD450" s="108">
        <f t="shared" si="210"/>
        <v>5.7383529411764709</v>
      </c>
      <c r="BK450" s="68">
        <v>0.46837944664031628</v>
      </c>
      <c r="BL450" s="68">
        <v>4.5973320158102772E-2</v>
      </c>
      <c r="BM450" s="117">
        <v>1.7606392900820587</v>
      </c>
      <c r="BN450" s="68">
        <v>1.750968992248062</v>
      </c>
      <c r="BO450" s="68">
        <v>0.38972868217054268</v>
      </c>
      <c r="BP450" s="117">
        <v>1.9233983689062415</v>
      </c>
    </row>
    <row r="451" spans="1:68" s="13" customFormat="1" ht="15.75">
      <c r="A451" s="112" t="s">
        <v>213</v>
      </c>
      <c r="B451" s="13" t="s">
        <v>373</v>
      </c>
      <c r="C451" s="13" t="s">
        <v>373</v>
      </c>
      <c r="D451" s="13" t="s">
        <v>372</v>
      </c>
      <c r="E451" s="13" t="s">
        <v>374</v>
      </c>
      <c r="J451" s="116" t="s">
        <v>670</v>
      </c>
      <c r="L451" s="10">
        <v>2015</v>
      </c>
      <c r="M451" s="13">
        <v>1</v>
      </c>
      <c r="AH451" s="10" t="s">
        <v>5</v>
      </c>
      <c r="AI451" s="13">
        <v>5</v>
      </c>
      <c r="AJ451" s="13" t="s">
        <v>316</v>
      </c>
      <c r="AK451" s="113" t="s">
        <v>333</v>
      </c>
      <c r="AL451" s="113">
        <v>145</v>
      </c>
      <c r="AR451" s="13">
        <v>79</v>
      </c>
      <c r="AS451" s="13">
        <v>78</v>
      </c>
      <c r="AT451" s="13">
        <v>12.46</v>
      </c>
      <c r="AU451" s="13">
        <v>10.46</v>
      </c>
      <c r="AV451" s="13">
        <v>0.76</v>
      </c>
      <c r="AW451" s="13">
        <v>0.56000000000000005</v>
      </c>
      <c r="AX451" s="13">
        <v>21.9</v>
      </c>
      <c r="AY451" s="13">
        <v>0.44</v>
      </c>
      <c r="AZ451" s="30">
        <f t="shared" si="211"/>
        <v>0.73684210526315796</v>
      </c>
      <c r="BA451" s="30">
        <f t="shared" si="212"/>
        <v>0.89257142857142846</v>
      </c>
      <c r="BB451" s="30">
        <f t="shared" si="213"/>
        <v>8.1947452631578948</v>
      </c>
      <c r="BC451" s="31">
        <f t="shared" si="214"/>
        <v>4552.6362573099414</v>
      </c>
      <c r="BD451" s="108">
        <f t="shared" si="210"/>
        <v>4.552636257309941</v>
      </c>
      <c r="BK451" s="68">
        <v>0.99566891241578437</v>
      </c>
      <c r="BL451" s="68">
        <v>2.5726660250240615E-2</v>
      </c>
      <c r="BM451" s="117">
        <v>1.9855625130662793</v>
      </c>
      <c r="BN451" s="68">
        <v>1.6443452380952381</v>
      </c>
      <c r="BO451" s="68">
        <v>0.26150793650793658</v>
      </c>
      <c r="BP451" s="117">
        <v>1.5237700506543521</v>
      </c>
    </row>
    <row r="452" spans="1:68" s="13" customFormat="1" ht="15.75">
      <c r="A452" s="112" t="s">
        <v>213</v>
      </c>
      <c r="B452" s="13" t="s">
        <v>373</v>
      </c>
      <c r="C452" s="13" t="s">
        <v>373</v>
      </c>
      <c r="D452" s="13" t="s">
        <v>372</v>
      </c>
      <c r="E452" s="13" t="s">
        <v>374</v>
      </c>
      <c r="J452" s="116" t="s">
        <v>671</v>
      </c>
      <c r="L452" s="10">
        <v>2015</v>
      </c>
      <c r="M452" s="13">
        <v>1</v>
      </c>
      <c r="AH452" s="10" t="s">
        <v>6</v>
      </c>
      <c r="AI452" s="13">
        <v>6</v>
      </c>
      <c r="AJ452" s="13" t="s">
        <v>316</v>
      </c>
      <c r="AK452" s="113" t="s">
        <v>333</v>
      </c>
      <c r="AL452" s="113">
        <v>145</v>
      </c>
      <c r="AR452" s="13">
        <v>77</v>
      </c>
      <c r="AS452" s="13">
        <v>74</v>
      </c>
      <c r="AT452" s="13">
        <v>13.3</v>
      </c>
      <c r="AU452" s="13">
        <v>10.220000000000001</v>
      </c>
      <c r="AV452" s="13">
        <v>1.04</v>
      </c>
      <c r="AW452" s="13">
        <v>0.84</v>
      </c>
      <c r="AX452" s="13">
        <v>20.2</v>
      </c>
      <c r="AY452" s="13">
        <v>0.7</v>
      </c>
      <c r="AZ452" s="30">
        <f t="shared" si="211"/>
        <v>0.8076923076923076</v>
      </c>
      <c r="BA452" s="30">
        <f t="shared" si="212"/>
        <v>0.91199999999999992</v>
      </c>
      <c r="BB452" s="30">
        <f t="shared" si="213"/>
        <v>9.7969846153846145</v>
      </c>
      <c r="BC452" s="31">
        <f t="shared" si="214"/>
        <v>5442.7692307692305</v>
      </c>
      <c r="BD452" s="108">
        <f t="shared" ref="BD452:BD515" si="215">BC452/1000</f>
        <v>5.4427692307692306</v>
      </c>
      <c r="BK452" s="68">
        <v>1.1885397412199632</v>
      </c>
      <c r="BL452" s="68">
        <v>0.10739371534195934</v>
      </c>
      <c r="BM452" s="117">
        <v>2.3511161496920985</v>
      </c>
      <c r="BN452" s="68">
        <v>1.6174430128840436</v>
      </c>
      <c r="BO452" s="68">
        <v>0.38557978196233894</v>
      </c>
      <c r="BP452" s="117">
        <v>1.712145428984565</v>
      </c>
    </row>
    <row r="453" spans="1:68" s="13" customFormat="1" ht="15.75">
      <c r="A453" s="112" t="s">
        <v>213</v>
      </c>
      <c r="B453" s="13" t="s">
        <v>373</v>
      </c>
      <c r="C453" s="13" t="s">
        <v>373</v>
      </c>
      <c r="D453" s="13" t="s">
        <v>372</v>
      </c>
      <c r="E453" s="13" t="s">
        <v>371</v>
      </c>
      <c r="F453" s="13">
        <v>38.689599999999999</v>
      </c>
      <c r="G453" s="13">
        <v>7.8911100000000003</v>
      </c>
      <c r="H453" s="13">
        <v>1654</v>
      </c>
      <c r="I453" s="13">
        <v>29</v>
      </c>
      <c r="J453" s="116" t="s">
        <v>672</v>
      </c>
      <c r="L453" s="10">
        <v>2015</v>
      </c>
      <c r="M453" s="13">
        <v>1</v>
      </c>
      <c r="AH453" s="10" t="s">
        <v>1</v>
      </c>
      <c r="AI453" s="13">
        <v>1</v>
      </c>
      <c r="AJ453" s="13" t="s">
        <v>316</v>
      </c>
      <c r="AK453" s="113" t="s">
        <v>333</v>
      </c>
      <c r="AL453" s="113">
        <v>145</v>
      </c>
      <c r="AR453" s="13">
        <v>65</v>
      </c>
      <c r="AS453" s="13">
        <v>23</v>
      </c>
      <c r="AT453" s="13">
        <v>0.88</v>
      </c>
      <c r="AU453" s="13">
        <v>4.42</v>
      </c>
      <c r="AV453" s="13">
        <v>0.24</v>
      </c>
      <c r="AW453" s="13">
        <v>0.18</v>
      </c>
      <c r="AX453" s="13">
        <v>41.2</v>
      </c>
      <c r="AY453" s="13">
        <v>0.38</v>
      </c>
      <c r="AZ453" s="30">
        <f t="shared" si="211"/>
        <v>0.75</v>
      </c>
      <c r="BA453" s="30">
        <f t="shared" si="212"/>
        <v>0.67199999999999993</v>
      </c>
      <c r="BB453" s="30">
        <f t="shared" si="213"/>
        <v>0.44352000000000003</v>
      </c>
      <c r="BC453" s="31">
        <f t="shared" si="214"/>
        <v>246.39999999999998</v>
      </c>
      <c r="BD453" s="108">
        <f t="shared" si="215"/>
        <v>0.24639999999999998</v>
      </c>
      <c r="BK453" s="68">
        <v>1.0152859960552267</v>
      </c>
      <c r="BL453" s="68">
        <v>7.233727810650889E-2</v>
      </c>
      <c r="BM453" s="117">
        <v>1.8692139934904553</v>
      </c>
      <c r="BN453" s="68">
        <v>1.312956204379562</v>
      </c>
      <c r="BO453" s="68">
        <v>0.29215328467153284</v>
      </c>
      <c r="BP453" s="117">
        <v>1.4439165125957456</v>
      </c>
    </row>
    <row r="454" spans="1:68" s="13" customFormat="1" ht="15.75">
      <c r="A454" s="112" t="s">
        <v>213</v>
      </c>
      <c r="B454" s="13" t="s">
        <v>373</v>
      </c>
      <c r="C454" s="13" t="s">
        <v>373</v>
      </c>
      <c r="D454" s="13" t="s">
        <v>372</v>
      </c>
      <c r="E454" s="13" t="s">
        <v>371</v>
      </c>
      <c r="F454" s="13">
        <v>38.689599999999999</v>
      </c>
      <c r="G454" s="13">
        <v>7.8911100000000003</v>
      </c>
      <c r="H454" s="13">
        <v>1654</v>
      </c>
      <c r="J454" s="116" t="s">
        <v>673</v>
      </c>
      <c r="L454" s="10">
        <v>2015</v>
      </c>
      <c r="M454" s="13">
        <v>1</v>
      </c>
      <c r="AH454" s="10" t="s">
        <v>2</v>
      </c>
      <c r="AI454" s="13">
        <v>2</v>
      </c>
      <c r="AJ454" s="13" t="s">
        <v>316</v>
      </c>
      <c r="AK454" s="113" t="s">
        <v>333</v>
      </c>
      <c r="AL454" s="113">
        <v>145</v>
      </c>
      <c r="AR454" s="13">
        <v>71</v>
      </c>
      <c r="AS454" s="13">
        <v>49</v>
      </c>
      <c r="AT454" s="13">
        <v>1.7</v>
      </c>
      <c r="AU454" s="13">
        <v>5.58</v>
      </c>
      <c r="AV454" s="13">
        <v>0.32</v>
      </c>
      <c r="AW454" s="13">
        <v>0.2</v>
      </c>
      <c r="AX454" s="13">
        <v>24.2</v>
      </c>
      <c r="AY454" s="13">
        <v>0.46</v>
      </c>
      <c r="AZ454" s="30">
        <f t="shared" si="211"/>
        <v>0.625</v>
      </c>
      <c r="BA454" s="30">
        <f t="shared" si="212"/>
        <v>0.86628571428571421</v>
      </c>
      <c r="BB454" s="30">
        <f t="shared" si="213"/>
        <v>0.92042857142857137</v>
      </c>
      <c r="BC454" s="31">
        <f t="shared" si="214"/>
        <v>511.34920634920633</v>
      </c>
      <c r="BD454" s="108">
        <f t="shared" si="215"/>
        <v>0.51134920634920633</v>
      </c>
      <c r="BK454" s="68">
        <v>0.90957446808510634</v>
      </c>
      <c r="BL454" s="68">
        <v>4.8597678916827848E-2</v>
      </c>
      <c r="BM454" s="117">
        <v>2.1583811514212781</v>
      </c>
      <c r="BN454" s="68">
        <v>1.3605410447761195</v>
      </c>
      <c r="BO454" s="68">
        <v>0.27919776119402984</v>
      </c>
      <c r="BP454" s="117">
        <v>1.5754077420118291</v>
      </c>
    </row>
    <row r="455" spans="1:68" s="13" customFormat="1" ht="15.75">
      <c r="A455" s="112" t="s">
        <v>213</v>
      </c>
      <c r="B455" s="13" t="s">
        <v>373</v>
      </c>
      <c r="C455" s="13" t="s">
        <v>373</v>
      </c>
      <c r="D455" s="13" t="s">
        <v>372</v>
      </c>
      <c r="E455" s="13" t="s">
        <v>371</v>
      </c>
      <c r="F455" s="13">
        <v>38.689599999999999</v>
      </c>
      <c r="G455" s="13">
        <v>7.8911100000000003</v>
      </c>
      <c r="H455" s="13">
        <v>1654</v>
      </c>
      <c r="J455" s="116" t="s">
        <v>674</v>
      </c>
      <c r="L455" s="10">
        <v>2015</v>
      </c>
      <c r="M455" s="13">
        <v>1</v>
      </c>
      <c r="AH455" s="10" t="s">
        <v>3</v>
      </c>
      <c r="AI455" s="13">
        <v>3</v>
      </c>
      <c r="AJ455" s="13" t="s">
        <v>316</v>
      </c>
      <c r="AK455" s="113" t="s">
        <v>333</v>
      </c>
      <c r="AL455" s="113">
        <v>145</v>
      </c>
      <c r="AR455" s="13">
        <v>71</v>
      </c>
      <c r="AS455" s="13">
        <v>23</v>
      </c>
      <c r="AT455" s="13">
        <v>1.1599999999999999</v>
      </c>
      <c r="AU455" s="13">
        <v>6.38</v>
      </c>
      <c r="AV455" s="13">
        <v>0.32</v>
      </c>
      <c r="AW455" s="13">
        <v>0.24</v>
      </c>
      <c r="AX455" s="13">
        <v>27.5</v>
      </c>
      <c r="AY455" s="13">
        <v>0.34</v>
      </c>
      <c r="AZ455" s="30">
        <f t="shared" si="211"/>
        <v>0.75</v>
      </c>
      <c r="BA455" s="30">
        <f t="shared" si="212"/>
        <v>0.82857142857142863</v>
      </c>
      <c r="BB455" s="30">
        <f t="shared" si="213"/>
        <v>0.72085714285714286</v>
      </c>
      <c r="BC455" s="31">
        <f t="shared" si="214"/>
        <v>400.47619047619048</v>
      </c>
      <c r="BD455" s="108">
        <f t="shared" si="215"/>
        <v>0.40047619047619049</v>
      </c>
      <c r="BK455" s="68">
        <v>0.67339449541284413</v>
      </c>
      <c r="BL455" s="68">
        <v>3.1995412844036696E-2</v>
      </c>
      <c r="BM455" s="117">
        <v>2.0899794361224244</v>
      </c>
      <c r="BN455" s="68">
        <v>1.4498158379373849</v>
      </c>
      <c r="BO455" s="68">
        <v>0.20644567219152854</v>
      </c>
      <c r="BP455" s="117">
        <v>1.3996361320302306</v>
      </c>
    </row>
    <row r="456" spans="1:68" s="13" customFormat="1" ht="15.75">
      <c r="A456" s="112" t="s">
        <v>213</v>
      </c>
      <c r="B456" s="13" t="s">
        <v>373</v>
      </c>
      <c r="C456" s="13" t="s">
        <v>373</v>
      </c>
      <c r="D456" s="13" t="s">
        <v>372</v>
      </c>
      <c r="E456" s="13" t="s">
        <v>371</v>
      </c>
      <c r="F456" s="13">
        <v>38.689599999999999</v>
      </c>
      <c r="G456" s="13">
        <v>7.8911100000000003</v>
      </c>
      <c r="H456" s="13">
        <v>1654</v>
      </c>
      <c r="J456" s="116" t="s">
        <v>675</v>
      </c>
      <c r="L456" s="10">
        <v>2015</v>
      </c>
      <c r="M456" s="13">
        <v>1</v>
      </c>
      <c r="AH456" s="10" t="s">
        <v>4</v>
      </c>
      <c r="AI456" s="13">
        <v>4</v>
      </c>
      <c r="AJ456" s="13" t="s">
        <v>316</v>
      </c>
      <c r="AK456" s="113" t="s">
        <v>333</v>
      </c>
      <c r="AL456" s="113">
        <v>145</v>
      </c>
      <c r="AR456" s="13">
        <v>66</v>
      </c>
      <c r="AS456" s="13">
        <v>33</v>
      </c>
      <c r="AT456" s="13">
        <v>1.36</v>
      </c>
      <c r="AU456" s="13">
        <v>6.18</v>
      </c>
      <c r="AV456" s="13">
        <v>0.26</v>
      </c>
      <c r="AW456" s="13">
        <v>0.16</v>
      </c>
      <c r="AX456" s="13">
        <v>31.1</v>
      </c>
      <c r="AY456" s="13">
        <v>0.48</v>
      </c>
      <c r="AZ456" s="30">
        <f t="shared" si="211"/>
        <v>0.61538461538461542</v>
      </c>
      <c r="BA456" s="30">
        <f t="shared" si="212"/>
        <v>0.78742857142857148</v>
      </c>
      <c r="BB456" s="30">
        <f t="shared" si="213"/>
        <v>0.65901714285714308</v>
      </c>
      <c r="BC456" s="31">
        <f t="shared" si="214"/>
        <v>366.12063492063504</v>
      </c>
      <c r="BD456" s="108">
        <f t="shared" si="215"/>
        <v>0.36612063492063507</v>
      </c>
      <c r="BK456" s="68">
        <v>0.7390891840607211</v>
      </c>
      <c r="BL456" s="68">
        <v>8.633776091081595E-2</v>
      </c>
      <c r="BM456" s="117">
        <v>1.7690832382078203</v>
      </c>
      <c r="BN456" s="68">
        <v>1.6122448979591837</v>
      </c>
      <c r="BO456" s="68">
        <v>0.32278911564625851</v>
      </c>
      <c r="BP456" s="117">
        <v>1.8880498075887839</v>
      </c>
    </row>
    <row r="457" spans="1:68" s="13" customFormat="1" ht="15.75">
      <c r="A457" s="112" t="s">
        <v>213</v>
      </c>
      <c r="B457" s="13" t="s">
        <v>373</v>
      </c>
      <c r="C457" s="13" t="s">
        <v>373</v>
      </c>
      <c r="D457" s="13" t="s">
        <v>372</v>
      </c>
      <c r="E457" s="13" t="s">
        <v>371</v>
      </c>
      <c r="F457" s="13">
        <v>38.689599999999999</v>
      </c>
      <c r="G457" s="13">
        <v>7.8911100000000003</v>
      </c>
      <c r="H457" s="13">
        <v>1654</v>
      </c>
      <c r="J457" s="116" t="s">
        <v>676</v>
      </c>
      <c r="L457" s="10">
        <v>2015</v>
      </c>
      <c r="M457" s="13">
        <v>1</v>
      </c>
      <c r="AH457" s="10" t="s">
        <v>5</v>
      </c>
      <c r="AI457" s="13">
        <v>5</v>
      </c>
      <c r="AJ457" s="13" t="s">
        <v>316</v>
      </c>
      <c r="AK457" s="113" t="s">
        <v>333</v>
      </c>
      <c r="AL457" s="113">
        <v>145</v>
      </c>
      <c r="AR457" s="13">
        <v>70</v>
      </c>
      <c r="AS457" s="13">
        <v>26</v>
      </c>
      <c r="AT457" s="13">
        <v>0.98</v>
      </c>
      <c r="AU457" s="13">
        <v>6.54</v>
      </c>
      <c r="AV457" s="13">
        <v>0.24</v>
      </c>
      <c r="AW457" s="13">
        <v>0.16</v>
      </c>
      <c r="AX457" s="13">
        <v>40.799999999999997</v>
      </c>
      <c r="AY457" s="13">
        <v>0.4</v>
      </c>
      <c r="AZ457" s="30">
        <f t="shared" si="211"/>
        <v>0.66666666666666674</v>
      </c>
      <c r="BA457" s="30">
        <f t="shared" si="212"/>
        <v>0.6765714285714286</v>
      </c>
      <c r="BB457" s="30">
        <f t="shared" si="213"/>
        <v>0.44202666666666668</v>
      </c>
      <c r="BC457" s="31">
        <f t="shared" si="214"/>
        <v>245.57037037037037</v>
      </c>
      <c r="BD457" s="108">
        <f t="shared" si="215"/>
        <v>0.24557037037037038</v>
      </c>
      <c r="BK457" s="68">
        <v>0.82859848484848497</v>
      </c>
      <c r="BL457" s="68">
        <v>3.8877840909090911E-2</v>
      </c>
      <c r="BM457" s="117">
        <v>2.186417130988767</v>
      </c>
      <c r="BN457" s="68">
        <v>1.5561272217025259</v>
      </c>
      <c r="BO457" s="68">
        <v>0.2886342376052386</v>
      </c>
      <c r="BP457" s="117">
        <v>1.7853076053151338</v>
      </c>
    </row>
    <row r="458" spans="1:68" s="13" customFormat="1" ht="15.75">
      <c r="A458" s="112" t="s">
        <v>213</v>
      </c>
      <c r="B458" s="13" t="s">
        <v>373</v>
      </c>
      <c r="C458" s="13" t="s">
        <v>373</v>
      </c>
      <c r="D458" s="13" t="s">
        <v>372</v>
      </c>
      <c r="E458" s="13" t="s">
        <v>371</v>
      </c>
      <c r="F458" s="13">
        <v>38.689599999999999</v>
      </c>
      <c r="G458" s="13">
        <v>7.8911100000000003</v>
      </c>
      <c r="H458" s="13">
        <v>1654</v>
      </c>
      <c r="J458" s="116" t="s">
        <v>677</v>
      </c>
      <c r="L458" s="10">
        <v>2015</v>
      </c>
      <c r="M458" s="13">
        <v>1</v>
      </c>
      <c r="AH458" s="10" t="s">
        <v>6</v>
      </c>
      <c r="AI458" s="13">
        <v>6</v>
      </c>
      <c r="AJ458" s="13" t="s">
        <v>316</v>
      </c>
      <c r="AK458" s="113" t="s">
        <v>333</v>
      </c>
      <c r="AL458" s="113">
        <v>145</v>
      </c>
      <c r="AR458" s="13">
        <v>59</v>
      </c>
      <c r="AS458" s="13">
        <v>19</v>
      </c>
      <c r="AT458" s="13">
        <v>0.64</v>
      </c>
      <c r="AU458" s="13">
        <v>6.02</v>
      </c>
      <c r="AV458" s="13">
        <v>0.22</v>
      </c>
      <c r="AW458" s="13">
        <v>0.16</v>
      </c>
      <c r="AX458" s="13">
        <v>40.799999999999997</v>
      </c>
      <c r="AY458" s="13">
        <v>0.36</v>
      </c>
      <c r="AZ458" s="30">
        <f t="shared" si="211"/>
        <v>0.72727272727272729</v>
      </c>
      <c r="BA458" s="30">
        <f t="shared" si="212"/>
        <v>0.6765714285714286</v>
      </c>
      <c r="BB458" s="30">
        <f t="shared" si="213"/>
        <v>0.31491324675324678</v>
      </c>
      <c r="BC458" s="31">
        <f t="shared" si="214"/>
        <v>174.95180375180377</v>
      </c>
      <c r="BD458" s="108">
        <f t="shared" si="215"/>
        <v>0.17495180375180377</v>
      </c>
      <c r="BK458" s="68">
        <v>0.84563758389261745</v>
      </c>
      <c r="BL458" s="68">
        <v>5.2636625119846604E-2</v>
      </c>
      <c r="BM458" s="117">
        <v>2.5129387783326891</v>
      </c>
      <c r="BN458" s="68">
        <v>1.5257531584062196</v>
      </c>
      <c r="BO458" s="68">
        <v>0.24980563654033042</v>
      </c>
      <c r="BP458" s="117">
        <v>1.6386721313045287</v>
      </c>
    </row>
    <row r="459" spans="1:68" s="13" customFormat="1" ht="15.75">
      <c r="A459" s="112" t="s">
        <v>213</v>
      </c>
      <c r="B459" s="13" t="s">
        <v>330</v>
      </c>
      <c r="C459" s="13" t="s">
        <v>330</v>
      </c>
      <c r="D459" s="13" t="s">
        <v>330</v>
      </c>
      <c r="E459" s="13" t="s">
        <v>370</v>
      </c>
      <c r="F459" s="13">
        <v>38.628329999999998</v>
      </c>
      <c r="G459" s="13">
        <v>7.71509</v>
      </c>
      <c r="H459" s="13">
        <v>1594</v>
      </c>
      <c r="I459" s="13">
        <v>30</v>
      </c>
      <c r="J459" s="116" t="s">
        <v>678</v>
      </c>
      <c r="L459" s="10">
        <v>2015</v>
      </c>
      <c r="M459" s="13">
        <v>1</v>
      </c>
      <c r="AH459" s="10" t="s">
        <v>1</v>
      </c>
      <c r="AI459" s="13">
        <v>1</v>
      </c>
      <c r="AJ459" s="13" t="s">
        <v>316</v>
      </c>
      <c r="AK459" s="113" t="s">
        <v>333</v>
      </c>
      <c r="AL459" s="113">
        <v>145</v>
      </c>
      <c r="AR459" s="13">
        <v>96</v>
      </c>
      <c r="AS459" s="13">
        <v>60</v>
      </c>
      <c r="AT459" s="13">
        <v>2.9</v>
      </c>
      <c r="AU459" s="13">
        <v>8.8000000000000007</v>
      </c>
      <c r="AV459" s="13">
        <v>0.36</v>
      </c>
      <c r="AW459" s="13">
        <v>0.22</v>
      </c>
      <c r="AX459" s="13">
        <v>39.5</v>
      </c>
      <c r="AY459" s="13">
        <v>0.32</v>
      </c>
      <c r="AZ459" s="30">
        <f t="shared" si="211"/>
        <v>0.61111111111111116</v>
      </c>
      <c r="BA459" s="30">
        <f t="shared" si="212"/>
        <v>0.69142857142857139</v>
      </c>
      <c r="BB459" s="30">
        <f t="shared" si="213"/>
        <v>1.2253650793650792</v>
      </c>
      <c r="BC459" s="31">
        <f t="shared" si="214"/>
        <v>680.75837742504393</v>
      </c>
      <c r="BD459" s="108">
        <f t="shared" si="215"/>
        <v>0.68075837742504397</v>
      </c>
      <c r="BK459" s="68">
        <v>1.036964980544747</v>
      </c>
      <c r="BL459" s="68">
        <v>7.7480544747081728E-2</v>
      </c>
      <c r="BM459" s="117">
        <v>3.9221625675849987</v>
      </c>
      <c r="BN459" s="68">
        <v>1.4037717601547388</v>
      </c>
      <c r="BO459" s="68">
        <v>0.18317214700193421</v>
      </c>
      <c r="BP459" s="117">
        <v>1.5603606380507862</v>
      </c>
    </row>
    <row r="460" spans="1:68" s="13" customFormat="1" ht="15.75">
      <c r="A460" s="112" t="s">
        <v>213</v>
      </c>
      <c r="B460" s="13" t="s">
        <v>330</v>
      </c>
      <c r="C460" s="13" t="s">
        <v>330</v>
      </c>
      <c r="D460" s="13" t="s">
        <v>330</v>
      </c>
      <c r="E460" s="13" t="s">
        <v>370</v>
      </c>
      <c r="F460" s="13">
        <v>38.628329999999998</v>
      </c>
      <c r="G460" s="13">
        <v>7.71509</v>
      </c>
      <c r="H460" s="13">
        <v>1594</v>
      </c>
      <c r="J460" s="116" t="s">
        <v>679</v>
      </c>
      <c r="L460" s="10">
        <v>2015</v>
      </c>
      <c r="M460" s="13">
        <v>1</v>
      </c>
      <c r="AH460" s="10" t="s">
        <v>2</v>
      </c>
      <c r="AI460" s="13">
        <v>2</v>
      </c>
      <c r="AJ460" s="13" t="s">
        <v>316</v>
      </c>
      <c r="AK460" s="113" t="s">
        <v>333</v>
      </c>
      <c r="AL460" s="113">
        <v>145</v>
      </c>
      <c r="AR460" s="13">
        <v>97</v>
      </c>
      <c r="AS460" s="13">
        <v>74</v>
      </c>
      <c r="AT460" s="13">
        <v>5.34</v>
      </c>
      <c r="AU460" s="13">
        <v>8.14</v>
      </c>
      <c r="AV460" s="13">
        <v>0.46</v>
      </c>
      <c r="AW460" s="13">
        <v>0.32</v>
      </c>
      <c r="AX460" s="13">
        <v>39.1</v>
      </c>
      <c r="AY460" s="13">
        <v>0.56000000000000005</v>
      </c>
      <c r="AZ460" s="30">
        <f t="shared" si="211"/>
        <v>0.69565217391304346</v>
      </c>
      <c r="BA460" s="30">
        <f t="shared" si="212"/>
        <v>0.69599999999999995</v>
      </c>
      <c r="BB460" s="30">
        <f t="shared" si="213"/>
        <v>2.5854886956521734</v>
      </c>
      <c r="BC460" s="31">
        <f t="shared" si="214"/>
        <v>1436.3826086956519</v>
      </c>
      <c r="BD460" s="108">
        <f t="shared" si="215"/>
        <v>1.4363826086956519</v>
      </c>
      <c r="BK460" s="68">
        <v>0.8131868131868133</v>
      </c>
      <c r="BL460" s="68">
        <v>4.0828754578754581E-2</v>
      </c>
      <c r="BM460" s="117">
        <v>2.4135154409342365</v>
      </c>
      <c r="BN460" s="68">
        <v>1.3441258094357078</v>
      </c>
      <c r="BO460" s="68">
        <v>0.25346901017576318</v>
      </c>
      <c r="BP460" s="117">
        <v>1.8006397856683491</v>
      </c>
    </row>
    <row r="461" spans="1:68" s="13" customFormat="1" ht="15.75">
      <c r="A461" s="112" t="s">
        <v>213</v>
      </c>
      <c r="B461" s="13" t="s">
        <v>330</v>
      </c>
      <c r="C461" s="13" t="s">
        <v>330</v>
      </c>
      <c r="D461" s="13" t="s">
        <v>330</v>
      </c>
      <c r="E461" s="13" t="s">
        <v>370</v>
      </c>
      <c r="F461" s="13">
        <v>38.628329999999998</v>
      </c>
      <c r="G461" s="13">
        <v>7.71509</v>
      </c>
      <c r="H461" s="13">
        <v>1594</v>
      </c>
      <c r="J461" s="116" t="s">
        <v>680</v>
      </c>
      <c r="L461" s="10">
        <v>2015</v>
      </c>
      <c r="M461" s="13">
        <v>1</v>
      </c>
      <c r="AH461" s="10" t="s">
        <v>3</v>
      </c>
      <c r="AI461" s="13">
        <v>3</v>
      </c>
      <c r="AJ461" s="13" t="s">
        <v>316</v>
      </c>
      <c r="AK461" s="113" t="s">
        <v>333</v>
      </c>
      <c r="AL461" s="113">
        <v>145</v>
      </c>
      <c r="AR461" s="13">
        <v>90</v>
      </c>
      <c r="AS461" s="13">
        <v>41</v>
      </c>
      <c r="AT461" s="13">
        <v>2.46</v>
      </c>
      <c r="AU461" s="13">
        <v>11.14</v>
      </c>
      <c r="AV461" s="13">
        <v>0.46</v>
      </c>
      <c r="AW461" s="13">
        <v>0.32</v>
      </c>
      <c r="AX461" s="13">
        <v>39.5</v>
      </c>
      <c r="AY461" s="13">
        <v>0.94</v>
      </c>
      <c r="AZ461" s="30">
        <f t="shared" si="211"/>
        <v>0.69565217391304346</v>
      </c>
      <c r="BA461" s="30">
        <f t="shared" si="212"/>
        <v>0.69142857142857139</v>
      </c>
      <c r="BB461" s="30">
        <f t="shared" si="213"/>
        <v>1.1832447204968943</v>
      </c>
      <c r="BC461" s="31">
        <f t="shared" si="214"/>
        <v>657.35817805383022</v>
      </c>
      <c r="BD461" s="108">
        <f t="shared" si="215"/>
        <v>0.65735817805383023</v>
      </c>
      <c r="BK461" s="68">
        <v>0.40335538752362954</v>
      </c>
      <c r="BL461" s="68">
        <v>3.2027410207939505E-2</v>
      </c>
      <c r="BM461" s="117">
        <v>1.3763268478238095</v>
      </c>
      <c r="BN461" s="68">
        <v>1.5130940834141611</v>
      </c>
      <c r="BO461" s="68">
        <v>0.22550921435499519</v>
      </c>
      <c r="BP461" s="117">
        <v>1.7553145987949403</v>
      </c>
    </row>
    <row r="462" spans="1:68" s="13" customFormat="1" ht="15.75">
      <c r="A462" s="112" t="s">
        <v>213</v>
      </c>
      <c r="B462" s="13" t="s">
        <v>330</v>
      </c>
      <c r="C462" s="13" t="s">
        <v>330</v>
      </c>
      <c r="D462" s="13" t="s">
        <v>330</v>
      </c>
      <c r="E462" s="13" t="s">
        <v>370</v>
      </c>
      <c r="F462" s="13">
        <v>38.628329999999998</v>
      </c>
      <c r="G462" s="13">
        <v>7.71509</v>
      </c>
      <c r="H462" s="13">
        <v>1594</v>
      </c>
      <c r="J462" s="116" t="s">
        <v>681</v>
      </c>
      <c r="L462" s="10">
        <v>2015</v>
      </c>
      <c r="M462" s="13">
        <v>1</v>
      </c>
      <c r="AH462" s="10" t="s">
        <v>4</v>
      </c>
      <c r="AI462" s="13">
        <v>4</v>
      </c>
      <c r="AJ462" s="13" t="s">
        <v>316</v>
      </c>
      <c r="AK462" s="113" t="s">
        <v>333</v>
      </c>
      <c r="AL462" s="113">
        <v>145</v>
      </c>
      <c r="AR462" s="13">
        <v>92</v>
      </c>
      <c r="AS462" s="13">
        <v>60</v>
      </c>
      <c r="AT462" s="13">
        <v>4.18</v>
      </c>
      <c r="AU462" s="13">
        <v>11.34</v>
      </c>
      <c r="AV462" s="13">
        <v>0.38</v>
      </c>
      <c r="AW462" s="13">
        <v>0.26</v>
      </c>
      <c r="AX462" s="13">
        <v>39.6</v>
      </c>
      <c r="AY462" s="13">
        <v>0.7</v>
      </c>
      <c r="AZ462" s="30">
        <f t="shared" si="211"/>
        <v>0.68421052631578949</v>
      </c>
      <c r="BA462" s="30">
        <f t="shared" si="212"/>
        <v>0.69028571428571428</v>
      </c>
      <c r="BB462" s="30">
        <f t="shared" si="213"/>
        <v>1.9742171428571427</v>
      </c>
      <c r="BC462" s="31">
        <f t="shared" si="214"/>
        <v>1096.7873015873015</v>
      </c>
      <c r="BD462" s="108">
        <f t="shared" si="215"/>
        <v>1.0967873015873015</v>
      </c>
      <c r="BK462" s="68">
        <v>0.37973588342440812</v>
      </c>
      <c r="BL462" s="68">
        <v>4.2509107468123863E-2</v>
      </c>
      <c r="BM462" s="117">
        <v>1.8342543593259109</v>
      </c>
      <c r="BN462" s="68">
        <v>1.6166044776119401</v>
      </c>
      <c r="BO462" s="68">
        <v>0.25181902985074628</v>
      </c>
      <c r="BP462" s="117">
        <v>1.9651333878891717</v>
      </c>
    </row>
    <row r="463" spans="1:68" s="13" customFormat="1" ht="15.75">
      <c r="A463" s="112" t="s">
        <v>213</v>
      </c>
      <c r="B463" s="13" t="s">
        <v>330</v>
      </c>
      <c r="C463" s="13" t="s">
        <v>330</v>
      </c>
      <c r="D463" s="13" t="s">
        <v>330</v>
      </c>
      <c r="E463" s="13" t="s">
        <v>370</v>
      </c>
      <c r="F463" s="13">
        <v>38.628329999999998</v>
      </c>
      <c r="G463" s="13">
        <v>7.71509</v>
      </c>
      <c r="H463" s="13">
        <v>1594</v>
      </c>
      <c r="J463" s="116" t="s">
        <v>682</v>
      </c>
      <c r="L463" s="10">
        <v>2015</v>
      </c>
      <c r="M463" s="13">
        <v>1</v>
      </c>
      <c r="AH463" s="10" t="s">
        <v>5</v>
      </c>
      <c r="AI463" s="13">
        <v>5</v>
      </c>
      <c r="AJ463" s="13" t="s">
        <v>316</v>
      </c>
      <c r="AK463" s="113" t="s">
        <v>333</v>
      </c>
      <c r="AL463" s="113">
        <v>145</v>
      </c>
      <c r="AR463" s="13">
        <v>98</v>
      </c>
      <c r="AS463" s="13">
        <v>59</v>
      </c>
      <c r="AT463" s="13">
        <v>3.36</v>
      </c>
      <c r="AU463" s="13">
        <v>11.76</v>
      </c>
      <c r="AV463" s="13">
        <v>0.36</v>
      </c>
      <c r="AW463" s="13">
        <v>0.26</v>
      </c>
      <c r="AX463" s="13">
        <v>39.6</v>
      </c>
      <c r="AY463" s="13">
        <v>0.74</v>
      </c>
      <c r="AZ463" s="30">
        <f t="shared" si="211"/>
        <v>0.72222222222222232</v>
      </c>
      <c r="BA463" s="30">
        <f t="shared" si="212"/>
        <v>0.69028571428571428</v>
      </c>
      <c r="BB463" s="30">
        <f t="shared" si="213"/>
        <v>1.6750933333333335</v>
      </c>
      <c r="BC463" s="31">
        <f t="shared" si="214"/>
        <v>930.60740740740744</v>
      </c>
      <c r="BD463" s="108">
        <f t="shared" si="215"/>
        <v>0.93060740740740744</v>
      </c>
      <c r="BK463" s="68">
        <v>0.5623242736644799</v>
      </c>
      <c r="BL463" s="68">
        <v>5.0468603561387063E-2</v>
      </c>
      <c r="BM463" s="117">
        <v>1.590268285719002</v>
      </c>
      <c r="BN463" s="68">
        <v>1.7426540284360195</v>
      </c>
      <c r="BO463" s="68">
        <v>0.27322274881516589</v>
      </c>
      <c r="BP463" s="117">
        <v>1.9071474530639814</v>
      </c>
    </row>
    <row r="464" spans="1:68" s="13" customFormat="1" ht="15.75">
      <c r="A464" s="112" t="s">
        <v>213</v>
      </c>
      <c r="B464" s="13" t="s">
        <v>330</v>
      </c>
      <c r="C464" s="13" t="s">
        <v>330</v>
      </c>
      <c r="D464" s="13" t="s">
        <v>330</v>
      </c>
      <c r="E464" s="13" t="s">
        <v>370</v>
      </c>
      <c r="F464" s="13">
        <v>38.628329999999998</v>
      </c>
      <c r="G464" s="13">
        <v>7.71509</v>
      </c>
      <c r="H464" s="13">
        <v>1594</v>
      </c>
      <c r="J464" s="116" t="s">
        <v>683</v>
      </c>
      <c r="L464" s="10">
        <v>2015</v>
      </c>
      <c r="M464" s="13">
        <v>1</v>
      </c>
      <c r="AH464" s="10" t="s">
        <v>6</v>
      </c>
      <c r="AI464" s="13">
        <v>6</v>
      </c>
      <c r="AJ464" s="13" t="s">
        <v>316</v>
      </c>
      <c r="AK464" s="113" t="s">
        <v>333</v>
      </c>
      <c r="AL464" s="113">
        <v>145</v>
      </c>
      <c r="AR464" s="13">
        <v>99</v>
      </c>
      <c r="AS464" s="13">
        <v>58</v>
      </c>
      <c r="AT464" s="13">
        <v>4.04</v>
      </c>
      <c r="AU464" s="13">
        <v>12.2</v>
      </c>
      <c r="AV464" s="13">
        <v>0.44</v>
      </c>
      <c r="AW464" s="13">
        <v>0.26</v>
      </c>
      <c r="AX464" s="13">
        <v>23.3</v>
      </c>
      <c r="AY464" s="13">
        <v>0.76</v>
      </c>
      <c r="AZ464" s="30">
        <f t="shared" si="211"/>
        <v>0.59090909090909094</v>
      </c>
      <c r="BA464" s="30">
        <f t="shared" si="212"/>
        <v>0.87657142857142856</v>
      </c>
      <c r="BB464" s="30">
        <f t="shared" si="213"/>
        <v>2.0926150649350648</v>
      </c>
      <c r="BC464" s="31">
        <f t="shared" si="214"/>
        <v>1162.563924963925</v>
      </c>
      <c r="BD464" s="108">
        <f t="shared" si="215"/>
        <v>1.162563924963925</v>
      </c>
      <c r="BK464" s="68">
        <v>0.6607305936073059</v>
      </c>
      <c r="BL464" s="68">
        <v>8.8584474885844755E-2</v>
      </c>
      <c r="BM464" s="117">
        <v>1.8659374717619237</v>
      </c>
      <c r="BN464" s="68">
        <v>1.5149532710280373</v>
      </c>
      <c r="BO464" s="68">
        <v>0.23794392523364485</v>
      </c>
      <c r="BP464" s="117">
        <v>1.9473757993664693</v>
      </c>
    </row>
    <row r="465" spans="1:68" s="13" customFormat="1" ht="15.75">
      <c r="A465" s="112" t="s">
        <v>213</v>
      </c>
      <c r="B465" s="13" t="s">
        <v>330</v>
      </c>
      <c r="C465" s="13" t="s">
        <v>330</v>
      </c>
      <c r="D465" s="13" t="s">
        <v>330</v>
      </c>
      <c r="E465" s="13" t="s">
        <v>369</v>
      </c>
      <c r="F465" s="13">
        <v>38.629629999999999</v>
      </c>
      <c r="G465" s="13">
        <v>7.7152200000000004</v>
      </c>
      <c r="H465" s="13">
        <v>1595</v>
      </c>
      <c r="I465" s="13">
        <v>31</v>
      </c>
      <c r="J465" s="116" t="s">
        <v>684</v>
      </c>
      <c r="L465" s="10">
        <v>2015</v>
      </c>
      <c r="M465" s="13">
        <v>1</v>
      </c>
      <c r="AH465" s="10" t="s">
        <v>1</v>
      </c>
      <c r="AI465" s="13">
        <v>1</v>
      </c>
      <c r="AJ465" s="13" t="s">
        <v>316</v>
      </c>
      <c r="AK465" s="113" t="s">
        <v>333</v>
      </c>
      <c r="AL465" s="113">
        <v>145</v>
      </c>
      <c r="AR465" s="13">
        <v>87</v>
      </c>
      <c r="AS465" s="13">
        <v>62</v>
      </c>
      <c r="AT465" s="13">
        <v>3.7</v>
      </c>
      <c r="AU465" s="13">
        <v>6.7</v>
      </c>
      <c r="AV465" s="13">
        <v>0.34</v>
      </c>
      <c r="AW465" s="13">
        <v>0.24</v>
      </c>
      <c r="AX465" s="13">
        <v>23.8</v>
      </c>
      <c r="AY465" s="13">
        <v>0.68</v>
      </c>
      <c r="AZ465" s="30">
        <f t="shared" si="211"/>
        <v>0.70588235294117641</v>
      </c>
      <c r="BA465" s="30">
        <f t="shared" si="212"/>
        <v>0.87085714285714289</v>
      </c>
      <c r="BB465" s="30">
        <f t="shared" si="213"/>
        <v>2.2744739495798321</v>
      </c>
      <c r="BC465" s="31">
        <f t="shared" si="214"/>
        <v>1263.5966386554621</v>
      </c>
      <c r="BD465" s="108">
        <f t="shared" si="215"/>
        <v>1.2635966386554622</v>
      </c>
      <c r="BK465" s="68">
        <v>0.97884615384615392</v>
      </c>
      <c r="BL465" s="68">
        <v>4.8798076923076923E-2</v>
      </c>
      <c r="BM465" s="117">
        <v>3.4730480667391732</v>
      </c>
      <c r="BN465" s="68">
        <v>1.1738925541941565</v>
      </c>
      <c r="BO465" s="68">
        <v>0.20843543826578703</v>
      </c>
      <c r="BP465" s="117">
        <v>1.7203386091838662</v>
      </c>
    </row>
    <row r="466" spans="1:68" s="13" customFormat="1" ht="15.75">
      <c r="A466" s="112" t="s">
        <v>213</v>
      </c>
      <c r="B466" s="13" t="s">
        <v>330</v>
      </c>
      <c r="C466" s="13" t="s">
        <v>330</v>
      </c>
      <c r="D466" s="13" t="s">
        <v>330</v>
      </c>
      <c r="E466" s="13" t="s">
        <v>369</v>
      </c>
      <c r="F466" s="13">
        <v>38.629629999999999</v>
      </c>
      <c r="G466" s="13">
        <v>7.7152200000000004</v>
      </c>
      <c r="H466" s="13">
        <v>1595</v>
      </c>
      <c r="J466" s="116" t="s">
        <v>685</v>
      </c>
      <c r="L466" s="10">
        <v>2015</v>
      </c>
      <c r="M466" s="13">
        <v>1</v>
      </c>
      <c r="AH466" s="10" t="s">
        <v>2</v>
      </c>
      <c r="AI466" s="13">
        <v>2</v>
      </c>
      <c r="AJ466" s="13" t="s">
        <v>316</v>
      </c>
      <c r="AK466" s="113" t="s">
        <v>333</v>
      </c>
      <c r="AL466" s="113">
        <v>145</v>
      </c>
      <c r="AR466" s="13">
        <v>92</v>
      </c>
      <c r="AS466" s="13">
        <v>72</v>
      </c>
      <c r="AT466" s="13">
        <v>5.26</v>
      </c>
      <c r="AU466" s="13">
        <v>8.94</v>
      </c>
      <c r="AV466" s="13">
        <v>0.3</v>
      </c>
      <c r="AW466" s="13">
        <v>0.22</v>
      </c>
      <c r="AX466" s="13">
        <v>38.1</v>
      </c>
      <c r="AY466" s="13">
        <v>0.62</v>
      </c>
      <c r="AZ466" s="30">
        <f t="shared" si="211"/>
        <v>0.73333333333333339</v>
      </c>
      <c r="BA466" s="30">
        <f t="shared" si="212"/>
        <v>0.70742857142857141</v>
      </c>
      <c r="BB466" s="30">
        <f t="shared" si="213"/>
        <v>2.7287878095238094</v>
      </c>
      <c r="BC466" s="31">
        <f t="shared" si="214"/>
        <v>1515.9932275132276</v>
      </c>
      <c r="BD466" s="108">
        <f t="shared" si="215"/>
        <v>1.5159932275132275</v>
      </c>
      <c r="BK466" s="68">
        <v>0.68558139534883722</v>
      </c>
      <c r="BL466" s="68">
        <v>7.4511627906976755E-2</v>
      </c>
      <c r="BM466" s="117">
        <v>2.361850503580456</v>
      </c>
      <c r="BN466" s="68">
        <v>1.1734597156398106</v>
      </c>
      <c r="BO466" s="68">
        <v>0.22431279620853081</v>
      </c>
      <c r="BP466" s="117">
        <v>1.675724738769145</v>
      </c>
    </row>
    <row r="467" spans="1:68" s="13" customFormat="1" ht="15.75">
      <c r="A467" s="112" t="s">
        <v>213</v>
      </c>
      <c r="B467" s="13" t="s">
        <v>330</v>
      </c>
      <c r="C467" s="13" t="s">
        <v>330</v>
      </c>
      <c r="D467" s="13" t="s">
        <v>330</v>
      </c>
      <c r="E467" s="13" t="s">
        <v>369</v>
      </c>
      <c r="F467" s="13">
        <v>38.629629999999999</v>
      </c>
      <c r="G467" s="13">
        <v>7.7152200000000004</v>
      </c>
      <c r="H467" s="13">
        <v>1595</v>
      </c>
      <c r="J467" s="116" t="s">
        <v>686</v>
      </c>
      <c r="L467" s="10">
        <v>2015</v>
      </c>
      <c r="M467" s="13">
        <v>1</v>
      </c>
      <c r="AH467" s="10" t="s">
        <v>3</v>
      </c>
      <c r="AI467" s="13">
        <v>3</v>
      </c>
      <c r="AJ467" s="13" t="s">
        <v>316</v>
      </c>
      <c r="AK467" s="113" t="s">
        <v>333</v>
      </c>
      <c r="AL467" s="113">
        <v>145</v>
      </c>
      <c r="AR467" s="13">
        <v>96</v>
      </c>
      <c r="AS467" s="13">
        <v>59</v>
      </c>
      <c r="AT467" s="13">
        <v>3.3</v>
      </c>
      <c r="AU467" s="13">
        <v>10.3</v>
      </c>
      <c r="AV467" s="13">
        <v>0.42</v>
      </c>
      <c r="AW467" s="13">
        <v>0.3</v>
      </c>
      <c r="AX467" s="13">
        <v>39.5</v>
      </c>
      <c r="AY467" s="13">
        <v>0.4</v>
      </c>
      <c r="AZ467" s="30">
        <f t="shared" si="211"/>
        <v>0.7142857142857143</v>
      </c>
      <c r="BA467" s="30">
        <f t="shared" si="212"/>
        <v>0.69142857142857139</v>
      </c>
      <c r="BB467" s="30">
        <f t="shared" si="213"/>
        <v>1.6297959183673469</v>
      </c>
      <c r="BC467" s="31">
        <f t="shared" si="214"/>
        <v>905.44217687074831</v>
      </c>
      <c r="BD467" s="108">
        <f t="shared" si="215"/>
        <v>0.90544217687074835</v>
      </c>
      <c r="BK467" s="68">
        <v>0.66400375939849632</v>
      </c>
      <c r="BL467" s="68">
        <v>2.7716165413533833E-2</v>
      </c>
      <c r="BM467" s="117">
        <v>2.3721145528695042</v>
      </c>
      <c r="BN467" s="68">
        <v>1.3521951219512196</v>
      </c>
      <c r="BO467" s="68">
        <v>0.24775609756097564</v>
      </c>
      <c r="BP467" s="117">
        <v>1.6727150555424593</v>
      </c>
    </row>
    <row r="468" spans="1:68" s="13" customFormat="1" ht="15.75">
      <c r="A468" s="112" t="s">
        <v>213</v>
      </c>
      <c r="B468" s="13" t="s">
        <v>330</v>
      </c>
      <c r="C468" s="13" t="s">
        <v>330</v>
      </c>
      <c r="D468" s="13" t="s">
        <v>330</v>
      </c>
      <c r="E468" s="13" t="s">
        <v>369</v>
      </c>
      <c r="F468" s="13">
        <v>38.629629999999999</v>
      </c>
      <c r="G468" s="13">
        <v>7.7152200000000004</v>
      </c>
      <c r="H468" s="13">
        <v>1595</v>
      </c>
      <c r="J468" s="116" t="s">
        <v>687</v>
      </c>
      <c r="L468" s="10">
        <v>2015</v>
      </c>
      <c r="M468" s="13">
        <v>1</v>
      </c>
      <c r="AH468" s="10" t="s">
        <v>4</v>
      </c>
      <c r="AI468" s="13">
        <v>4</v>
      </c>
      <c r="AJ468" s="13" t="s">
        <v>316</v>
      </c>
      <c r="AK468" s="113" t="s">
        <v>333</v>
      </c>
      <c r="AL468" s="113">
        <v>145</v>
      </c>
      <c r="AR468" s="13">
        <v>85</v>
      </c>
      <c r="AS468" s="13">
        <v>48</v>
      </c>
      <c r="AT468" s="13">
        <v>2.62</v>
      </c>
      <c r="AU468" s="13">
        <v>11</v>
      </c>
      <c r="AV468" s="13">
        <v>0.36</v>
      </c>
      <c r="AW468" s="13">
        <v>0.24</v>
      </c>
      <c r="AX468" s="13">
        <v>25.5</v>
      </c>
      <c r="AY468" s="13">
        <v>0.44</v>
      </c>
      <c r="AZ468" s="30">
        <f t="shared" si="211"/>
        <v>0.66666666666666663</v>
      </c>
      <c r="BA468" s="30">
        <f t="shared" si="212"/>
        <v>0.85142857142857142</v>
      </c>
      <c r="BB468" s="30">
        <f t="shared" si="213"/>
        <v>1.4871619047619049</v>
      </c>
      <c r="BC468" s="31">
        <f t="shared" si="214"/>
        <v>826.20105820105834</v>
      </c>
      <c r="BD468" s="108">
        <f t="shared" si="215"/>
        <v>0.82620105820105838</v>
      </c>
      <c r="BK468" s="68">
        <v>0.71295433364398875</v>
      </c>
      <c r="BL468" s="68">
        <v>5.1071761416589007E-2</v>
      </c>
      <c r="BM468" s="117">
        <v>2.0402504891495825</v>
      </c>
      <c r="BN468" s="68">
        <v>1.5220657276995304</v>
      </c>
      <c r="BO468" s="68">
        <v>0.34600938967136152</v>
      </c>
      <c r="BP468" s="117">
        <v>2.3699274721457586</v>
      </c>
    </row>
    <row r="469" spans="1:68" s="13" customFormat="1" ht="15.75">
      <c r="A469" s="112" t="s">
        <v>213</v>
      </c>
      <c r="B469" s="13" t="s">
        <v>330</v>
      </c>
      <c r="C469" s="13" t="s">
        <v>330</v>
      </c>
      <c r="D469" s="13" t="s">
        <v>330</v>
      </c>
      <c r="E469" s="13" t="s">
        <v>369</v>
      </c>
      <c r="F469" s="13">
        <v>38.629629999999999</v>
      </c>
      <c r="G469" s="13">
        <v>7.7152200000000004</v>
      </c>
      <c r="H469" s="13">
        <v>1595</v>
      </c>
      <c r="J469" s="116" t="s">
        <v>688</v>
      </c>
      <c r="L469" s="10">
        <v>2015</v>
      </c>
      <c r="M469" s="13">
        <v>1</v>
      </c>
      <c r="AH469" s="10" t="s">
        <v>5</v>
      </c>
      <c r="AI469" s="13">
        <v>5</v>
      </c>
      <c r="AJ469" s="13" t="s">
        <v>316</v>
      </c>
      <c r="AK469" s="113" t="s">
        <v>333</v>
      </c>
      <c r="AL469" s="113">
        <v>145</v>
      </c>
      <c r="AR469" s="13">
        <v>87</v>
      </c>
      <c r="AS469" s="13">
        <v>64</v>
      </c>
      <c r="AT469" s="13">
        <v>4.32</v>
      </c>
      <c r="AU469" s="13">
        <v>13</v>
      </c>
      <c r="AV469" s="13">
        <v>0.44</v>
      </c>
      <c r="AW469" s="13">
        <v>0.85</v>
      </c>
      <c r="AX469" s="13">
        <v>39.4</v>
      </c>
      <c r="AY469" s="13">
        <v>0.5</v>
      </c>
      <c r="AZ469" s="30">
        <f t="shared" si="211"/>
        <v>1.9318181818181817</v>
      </c>
      <c r="BA469" s="30">
        <f t="shared" si="212"/>
        <v>0.69257142857142862</v>
      </c>
      <c r="BB469" s="30">
        <f t="shared" si="213"/>
        <v>5.7798233766233773</v>
      </c>
      <c r="BC469" s="31">
        <f t="shared" si="214"/>
        <v>3211.0129870129877</v>
      </c>
      <c r="BD469" s="108">
        <f t="shared" si="215"/>
        <v>3.2110129870129875</v>
      </c>
      <c r="BK469" s="68">
        <v>1.1283316880552814</v>
      </c>
      <c r="BL469" s="68">
        <v>4.2931885488647584E-2</v>
      </c>
      <c r="BM469" s="117">
        <v>1.9867978362008034</v>
      </c>
      <c r="BN469" s="68">
        <v>1.5514150943396228</v>
      </c>
      <c r="BO469" s="68">
        <v>0.33457547169811319</v>
      </c>
      <c r="BP469" s="117">
        <v>3.2670750797537602</v>
      </c>
    </row>
    <row r="470" spans="1:68" s="13" customFormat="1" ht="15.75">
      <c r="A470" s="112" t="s">
        <v>213</v>
      </c>
      <c r="B470" s="13" t="s">
        <v>330</v>
      </c>
      <c r="C470" s="13" t="s">
        <v>330</v>
      </c>
      <c r="D470" s="13" t="s">
        <v>330</v>
      </c>
      <c r="E470" s="13" t="s">
        <v>369</v>
      </c>
      <c r="F470" s="13">
        <v>38.629629999999999</v>
      </c>
      <c r="G470" s="13">
        <v>7.7152200000000004</v>
      </c>
      <c r="H470" s="13">
        <v>1595</v>
      </c>
      <c r="J470" s="116" t="s">
        <v>689</v>
      </c>
      <c r="L470" s="10">
        <v>2015</v>
      </c>
      <c r="M470" s="13">
        <v>1</v>
      </c>
      <c r="AH470" s="10" t="s">
        <v>6</v>
      </c>
      <c r="AI470" s="13">
        <v>6</v>
      </c>
      <c r="AJ470" s="13" t="s">
        <v>316</v>
      </c>
      <c r="AK470" s="113" t="s">
        <v>333</v>
      </c>
      <c r="AL470" s="113">
        <v>145</v>
      </c>
      <c r="AR470" s="13">
        <v>98</v>
      </c>
      <c r="AS470" s="13">
        <v>25</v>
      </c>
      <c r="AT470" s="13">
        <v>1.2</v>
      </c>
      <c r="AU470" s="13">
        <v>14.6</v>
      </c>
      <c r="AV470" s="13">
        <v>0.32</v>
      </c>
      <c r="AW470" s="13">
        <v>0.26</v>
      </c>
      <c r="AX470" s="13">
        <v>21.4</v>
      </c>
      <c r="AY470" s="13">
        <v>0.88</v>
      </c>
      <c r="AZ470" s="30">
        <f t="shared" si="211"/>
        <v>0.8125</v>
      </c>
      <c r="BA470" s="30">
        <f t="shared" si="212"/>
        <v>0.89828571428571424</v>
      </c>
      <c r="BB470" s="30">
        <f t="shared" si="213"/>
        <v>0.8758285714285714</v>
      </c>
      <c r="BC470" s="31">
        <f t="shared" si="214"/>
        <v>486.57142857142856</v>
      </c>
      <c r="BD470" s="108">
        <f t="shared" si="215"/>
        <v>0.48657142857142854</v>
      </c>
      <c r="BK470" s="68">
        <v>1.0333333333333334</v>
      </c>
      <c r="BL470" s="68">
        <v>7.5392156862745113E-2</v>
      </c>
      <c r="BM470" s="117">
        <v>2.4286691598199686</v>
      </c>
      <c r="BN470" s="68">
        <v>1.439484126984127</v>
      </c>
      <c r="BO470" s="68">
        <v>0.29191468253968256</v>
      </c>
      <c r="BP470" s="117">
        <v>2.0380519984606762</v>
      </c>
    </row>
    <row r="471" spans="1:68" s="13" customFormat="1" ht="15.75">
      <c r="A471" s="112" t="s">
        <v>213</v>
      </c>
      <c r="B471" s="13" t="s">
        <v>330</v>
      </c>
      <c r="C471" s="13" t="s">
        <v>330</v>
      </c>
      <c r="D471" s="13" t="s">
        <v>330</v>
      </c>
      <c r="E471" s="13" t="s">
        <v>368</v>
      </c>
      <c r="F471" s="13">
        <v>38.63026</v>
      </c>
      <c r="G471" s="13">
        <v>7.0156799999999997</v>
      </c>
      <c r="H471" s="13">
        <v>1594</v>
      </c>
      <c r="I471" s="13">
        <v>32</v>
      </c>
      <c r="J471" s="116" t="s">
        <v>690</v>
      </c>
      <c r="L471" s="10">
        <v>2015</v>
      </c>
      <c r="M471" s="13">
        <v>1</v>
      </c>
      <c r="AH471" s="10" t="s">
        <v>1</v>
      </c>
      <c r="AI471" s="13">
        <v>1</v>
      </c>
      <c r="AJ471" s="13" t="s">
        <v>316</v>
      </c>
      <c r="AK471" s="113" t="s">
        <v>333</v>
      </c>
      <c r="AL471" s="113">
        <v>145</v>
      </c>
      <c r="AR471" s="13">
        <v>77</v>
      </c>
      <c r="AS471" s="13">
        <v>72</v>
      </c>
      <c r="AT471" s="13">
        <v>3.3</v>
      </c>
      <c r="AU471" s="13">
        <v>3.78</v>
      </c>
      <c r="AV471" s="13">
        <v>0.24</v>
      </c>
      <c r="AW471" s="13">
        <v>0.12</v>
      </c>
      <c r="AX471" s="13">
        <v>39.700000000000003</v>
      </c>
      <c r="AY471" s="13">
        <v>0.32</v>
      </c>
      <c r="AZ471" s="30">
        <f t="shared" si="211"/>
        <v>0.5</v>
      </c>
      <c r="BA471" s="30">
        <f t="shared" si="212"/>
        <v>0.68914285714285706</v>
      </c>
      <c r="BB471" s="30">
        <f t="shared" si="213"/>
        <v>1.137085714285714</v>
      </c>
      <c r="BC471" s="31">
        <f t="shared" si="214"/>
        <v>631.71428571428555</v>
      </c>
      <c r="BD471" s="108">
        <f t="shared" si="215"/>
        <v>0.63171428571428556</v>
      </c>
      <c r="BK471" s="68">
        <v>0.97740384615384612</v>
      </c>
      <c r="BL471" s="68">
        <v>6.899038461538462E-2</v>
      </c>
      <c r="BM471" s="117">
        <v>2.8190319171710927</v>
      </c>
      <c r="BN471" s="68">
        <v>1.4185043144774687</v>
      </c>
      <c r="BO471" s="68">
        <v>0.17612655800575264</v>
      </c>
      <c r="BP471" s="117">
        <v>1.9781868915910017</v>
      </c>
    </row>
    <row r="472" spans="1:68" s="13" customFormat="1" ht="15.75">
      <c r="A472" s="112" t="s">
        <v>213</v>
      </c>
      <c r="B472" s="13" t="s">
        <v>330</v>
      </c>
      <c r="C472" s="13" t="s">
        <v>330</v>
      </c>
      <c r="D472" s="13" t="s">
        <v>330</v>
      </c>
      <c r="E472" s="13" t="s">
        <v>368</v>
      </c>
      <c r="F472" s="13">
        <v>38.63026</v>
      </c>
      <c r="G472" s="13">
        <v>7.0156799999999997</v>
      </c>
      <c r="H472" s="13">
        <v>1594</v>
      </c>
      <c r="J472" s="116" t="s">
        <v>691</v>
      </c>
      <c r="L472" s="10">
        <v>2015</v>
      </c>
      <c r="M472" s="13">
        <v>1</v>
      </c>
      <c r="AH472" s="10" t="s">
        <v>2</v>
      </c>
      <c r="AI472" s="13">
        <v>2</v>
      </c>
      <c r="AJ472" s="13" t="s">
        <v>316</v>
      </c>
      <c r="AK472" s="113" t="s">
        <v>333</v>
      </c>
      <c r="AL472" s="113">
        <v>145</v>
      </c>
      <c r="AR472" s="13">
        <v>78</v>
      </c>
      <c r="AS472" s="13">
        <v>71</v>
      </c>
      <c r="AT472" s="13">
        <v>3.8</v>
      </c>
      <c r="AU472" s="13">
        <v>4.41</v>
      </c>
      <c r="AV472" s="13">
        <v>0.38</v>
      </c>
      <c r="AW472" s="13">
        <v>0.26</v>
      </c>
      <c r="AX472" s="13">
        <v>39.799999999999997</v>
      </c>
      <c r="AY472" s="13">
        <v>0.28000000000000003</v>
      </c>
      <c r="AZ472" s="30">
        <f t="shared" si="211"/>
        <v>0.68421052631578949</v>
      </c>
      <c r="BA472" s="30">
        <f t="shared" si="212"/>
        <v>0.68800000000000006</v>
      </c>
      <c r="BB472" s="30">
        <f t="shared" si="213"/>
        <v>1.7888000000000002</v>
      </c>
      <c r="BC472" s="31">
        <f t="shared" si="214"/>
        <v>993.77777777777783</v>
      </c>
      <c r="BD472" s="108">
        <f t="shared" si="215"/>
        <v>0.99377777777777787</v>
      </c>
      <c r="BK472" s="68">
        <v>1.1035818005808324</v>
      </c>
      <c r="BL472" s="68">
        <v>7.429816069699903E-2</v>
      </c>
      <c r="BM472" s="117">
        <v>2.3939740500952786</v>
      </c>
      <c r="BN472" s="68">
        <v>1.4702729044834311</v>
      </c>
      <c r="BO472" s="68">
        <v>0.27675438596491231</v>
      </c>
      <c r="BP472" s="117">
        <v>1.6893833637353004</v>
      </c>
    </row>
    <row r="473" spans="1:68" s="13" customFormat="1" ht="15.75">
      <c r="A473" s="112" t="s">
        <v>213</v>
      </c>
      <c r="B473" s="13" t="s">
        <v>330</v>
      </c>
      <c r="C473" s="13" t="s">
        <v>330</v>
      </c>
      <c r="D473" s="13" t="s">
        <v>330</v>
      </c>
      <c r="E473" s="13" t="s">
        <v>368</v>
      </c>
      <c r="F473" s="13">
        <v>38.63026</v>
      </c>
      <c r="G473" s="13">
        <v>7.0156799999999997</v>
      </c>
      <c r="H473" s="13">
        <v>1594</v>
      </c>
      <c r="J473" s="116" t="s">
        <v>692</v>
      </c>
      <c r="L473" s="10">
        <v>2015</v>
      </c>
      <c r="M473" s="13">
        <v>1</v>
      </c>
      <c r="AH473" s="10" t="s">
        <v>3</v>
      </c>
      <c r="AI473" s="13">
        <v>3</v>
      </c>
      <c r="AJ473" s="13" t="s">
        <v>316</v>
      </c>
      <c r="AK473" s="113" t="s">
        <v>333</v>
      </c>
      <c r="AL473" s="113">
        <v>145</v>
      </c>
      <c r="AR473" s="13">
        <v>78</v>
      </c>
      <c r="AS473" s="13">
        <v>65</v>
      </c>
      <c r="AT473" s="13">
        <v>3.64</v>
      </c>
      <c r="AU473" s="13">
        <v>5.84</v>
      </c>
      <c r="AV473" s="13">
        <v>0.36</v>
      </c>
      <c r="AW473" s="13">
        <v>0.24</v>
      </c>
      <c r="AX473" s="13">
        <v>28.6</v>
      </c>
      <c r="AY473" s="13">
        <v>0.3</v>
      </c>
      <c r="AZ473" s="30">
        <f t="shared" si="211"/>
        <v>0.66666666666666663</v>
      </c>
      <c r="BA473" s="30">
        <f t="shared" si="212"/>
        <v>0.81600000000000006</v>
      </c>
      <c r="BB473" s="30">
        <f t="shared" si="213"/>
        <v>1.9801600000000001</v>
      </c>
      <c r="BC473" s="31">
        <f t="shared" si="214"/>
        <v>1100.088888888889</v>
      </c>
      <c r="BD473" s="108">
        <f t="shared" si="215"/>
        <v>1.1000888888888889</v>
      </c>
      <c r="BK473" s="68">
        <v>0.86987607244995235</v>
      </c>
      <c r="BL473" s="68">
        <v>5.9246901811248823E-2</v>
      </c>
      <c r="BM473" s="117">
        <v>2.9165647236700294</v>
      </c>
      <c r="BN473" s="68">
        <v>1.4577594123048669</v>
      </c>
      <c r="BO473" s="68">
        <v>0.18948576675849405</v>
      </c>
      <c r="BP473" s="117">
        <v>1.8905097382516716</v>
      </c>
    </row>
    <row r="474" spans="1:68" s="13" customFormat="1" ht="15.75">
      <c r="A474" s="112" t="s">
        <v>213</v>
      </c>
      <c r="B474" s="13" t="s">
        <v>330</v>
      </c>
      <c r="C474" s="13" t="s">
        <v>330</v>
      </c>
      <c r="D474" s="13" t="s">
        <v>330</v>
      </c>
      <c r="E474" s="13" t="s">
        <v>368</v>
      </c>
      <c r="F474" s="13">
        <v>38.63026</v>
      </c>
      <c r="G474" s="13">
        <v>7.0156799999999997</v>
      </c>
      <c r="H474" s="13">
        <v>1594</v>
      </c>
      <c r="J474" s="116" t="s">
        <v>693</v>
      </c>
      <c r="L474" s="10">
        <v>2015</v>
      </c>
      <c r="M474" s="13">
        <v>1</v>
      </c>
      <c r="AH474" s="10" t="s">
        <v>4</v>
      </c>
      <c r="AI474" s="13">
        <v>4</v>
      </c>
      <c r="AJ474" s="13" t="s">
        <v>316</v>
      </c>
      <c r="AK474" s="113" t="s">
        <v>333</v>
      </c>
      <c r="AL474" s="113">
        <v>145</v>
      </c>
      <c r="AR474" s="13">
        <v>78</v>
      </c>
      <c r="AS474" s="13">
        <v>69</v>
      </c>
      <c r="AT474" s="13">
        <v>5.24</v>
      </c>
      <c r="AU474" s="13">
        <v>7.9</v>
      </c>
      <c r="AV474" s="13">
        <v>0.44</v>
      </c>
      <c r="AW474" s="13">
        <v>0.3</v>
      </c>
      <c r="AX474" s="13">
        <v>39.799999999999997</v>
      </c>
      <c r="AY474" s="13">
        <v>0.57999999999999996</v>
      </c>
      <c r="AZ474" s="30">
        <f t="shared" si="211"/>
        <v>0.68181818181818177</v>
      </c>
      <c r="BA474" s="30">
        <f t="shared" si="212"/>
        <v>0.68800000000000006</v>
      </c>
      <c r="BB474" s="30">
        <f t="shared" si="213"/>
        <v>2.4580363636363636</v>
      </c>
      <c r="BC474" s="31">
        <f t="shared" si="214"/>
        <v>1365.5757575757575</v>
      </c>
      <c r="BD474" s="108">
        <f t="shared" si="215"/>
        <v>1.3655757575757574</v>
      </c>
      <c r="BK474" s="68">
        <v>0.78472906403940879</v>
      </c>
      <c r="BL474" s="68">
        <v>5.8571428571428573E-2</v>
      </c>
      <c r="BM474" s="117">
        <v>3.9221382015080644</v>
      </c>
      <c r="BN474" s="68">
        <v>1.4961165048543692</v>
      </c>
      <c r="BO474" s="68">
        <v>0.26233009708737864</v>
      </c>
      <c r="BP474" s="117">
        <v>2.1200781274813285</v>
      </c>
    </row>
    <row r="475" spans="1:68" s="13" customFormat="1" ht="15.75">
      <c r="A475" s="112" t="s">
        <v>213</v>
      </c>
      <c r="B475" s="13" t="s">
        <v>330</v>
      </c>
      <c r="C475" s="13" t="s">
        <v>330</v>
      </c>
      <c r="D475" s="13" t="s">
        <v>330</v>
      </c>
      <c r="E475" s="13" t="s">
        <v>368</v>
      </c>
      <c r="F475" s="13">
        <v>38.63026</v>
      </c>
      <c r="G475" s="13">
        <v>7.0156799999999997</v>
      </c>
      <c r="H475" s="13">
        <v>1594</v>
      </c>
      <c r="J475" s="116" t="s">
        <v>694</v>
      </c>
      <c r="L475" s="10">
        <v>2015</v>
      </c>
      <c r="M475" s="13">
        <v>1</v>
      </c>
      <c r="AH475" s="10" t="s">
        <v>5</v>
      </c>
      <c r="AI475" s="13">
        <v>5</v>
      </c>
      <c r="AJ475" s="13" t="s">
        <v>316</v>
      </c>
      <c r="AK475" s="113" t="s">
        <v>333</v>
      </c>
      <c r="AL475" s="113">
        <v>145</v>
      </c>
      <c r="AR475" s="13">
        <v>73</v>
      </c>
      <c r="AS475" s="13">
        <v>58</v>
      </c>
      <c r="AT475" s="13">
        <v>4.4800000000000004</v>
      </c>
      <c r="AU475" s="13">
        <v>7.46</v>
      </c>
      <c r="AV475" s="13">
        <v>0.44</v>
      </c>
      <c r="AW475" s="13">
        <v>0.3</v>
      </c>
      <c r="AX475" s="13">
        <v>29.1</v>
      </c>
      <c r="AY475" s="13">
        <v>0.78</v>
      </c>
      <c r="AZ475" s="30">
        <f t="shared" si="211"/>
        <v>0.68181818181818177</v>
      </c>
      <c r="BA475" s="30">
        <f t="shared" si="212"/>
        <v>0.81028571428571439</v>
      </c>
      <c r="BB475" s="30">
        <f t="shared" si="213"/>
        <v>2.4750545454545461</v>
      </c>
      <c r="BC475" s="31">
        <f t="shared" si="214"/>
        <v>1375.0303030303032</v>
      </c>
      <c r="BD475" s="108">
        <f t="shared" si="215"/>
        <v>1.3750303030303033</v>
      </c>
      <c r="BK475" s="68">
        <v>0.94423440453686203</v>
      </c>
      <c r="BL475" s="68">
        <v>4.7826086956521741E-2</v>
      </c>
      <c r="BM475" s="117">
        <v>3.0747188710416515</v>
      </c>
      <c r="BN475" s="68">
        <v>1.6470864661654134</v>
      </c>
      <c r="BO475" s="68">
        <v>0.22481203007518799</v>
      </c>
      <c r="BP475" s="117">
        <v>1.7299445733493699</v>
      </c>
    </row>
    <row r="476" spans="1:68" s="13" customFormat="1" ht="15.75">
      <c r="A476" s="112" t="s">
        <v>213</v>
      </c>
      <c r="B476" s="13" t="s">
        <v>330</v>
      </c>
      <c r="C476" s="13" t="s">
        <v>330</v>
      </c>
      <c r="D476" s="13" t="s">
        <v>330</v>
      </c>
      <c r="E476" s="13" t="s">
        <v>368</v>
      </c>
      <c r="F476" s="13">
        <v>38.63026</v>
      </c>
      <c r="G476" s="13">
        <v>7.0156799999999997</v>
      </c>
      <c r="H476" s="13">
        <v>1594</v>
      </c>
      <c r="J476" s="116" t="s">
        <v>695</v>
      </c>
      <c r="L476" s="10">
        <v>2015</v>
      </c>
      <c r="M476" s="13">
        <v>1</v>
      </c>
      <c r="AH476" s="10" t="s">
        <v>6</v>
      </c>
      <c r="AI476" s="13">
        <v>6</v>
      </c>
      <c r="AJ476" s="13" t="s">
        <v>316</v>
      </c>
      <c r="AK476" s="113" t="s">
        <v>333</v>
      </c>
      <c r="AL476" s="113">
        <v>145</v>
      </c>
      <c r="AR476" s="13">
        <v>86</v>
      </c>
      <c r="AS476" s="13">
        <v>67</v>
      </c>
      <c r="AT476" s="13">
        <v>5.12</v>
      </c>
      <c r="AU476" s="13">
        <v>9.1</v>
      </c>
      <c r="AV476" s="13">
        <v>0.5</v>
      </c>
      <c r="AW476" s="13">
        <v>0.34</v>
      </c>
      <c r="AX476" s="13">
        <v>23.5</v>
      </c>
      <c r="AY476" s="13">
        <v>0.54</v>
      </c>
      <c r="AZ476" s="30">
        <f t="shared" si="211"/>
        <v>0.68</v>
      </c>
      <c r="BA476" s="30">
        <f t="shared" si="212"/>
        <v>0.87428571428571433</v>
      </c>
      <c r="BB476" s="30">
        <f t="shared" si="213"/>
        <v>3.0439131428571438</v>
      </c>
      <c r="BC476" s="31">
        <f t="shared" si="214"/>
        <v>1691.0628571428576</v>
      </c>
      <c r="BD476" s="108">
        <f t="shared" si="215"/>
        <v>1.6910628571428576</v>
      </c>
      <c r="BK476" s="68">
        <v>1.1668241965973534</v>
      </c>
      <c r="BL476" s="68">
        <v>8.2088846880907382E-2</v>
      </c>
      <c r="BM476" s="117">
        <v>3.4556642662601771</v>
      </c>
      <c r="BN476" s="68" t="s">
        <v>599</v>
      </c>
      <c r="BO476" s="68" t="s">
        <v>599</v>
      </c>
      <c r="BP476" s="117">
        <v>2.0038802234904178</v>
      </c>
    </row>
    <row r="477" spans="1:68" s="13" customFormat="1" ht="15.75">
      <c r="A477" s="112" t="s">
        <v>213</v>
      </c>
      <c r="B477" s="13" t="s">
        <v>330</v>
      </c>
      <c r="C477" s="13" t="s">
        <v>330</v>
      </c>
      <c r="D477" s="13" t="s">
        <v>330</v>
      </c>
      <c r="E477" s="13" t="s">
        <v>367</v>
      </c>
      <c r="F477" s="13">
        <v>38.634099999999997</v>
      </c>
      <c r="G477" s="13">
        <v>7.7179700000000002</v>
      </c>
      <c r="H477" s="13">
        <v>1596</v>
      </c>
      <c r="I477" s="13">
        <v>33</v>
      </c>
      <c r="J477" s="116" t="s">
        <v>696</v>
      </c>
      <c r="L477" s="10">
        <v>2015</v>
      </c>
      <c r="M477" s="13">
        <v>1</v>
      </c>
      <c r="AH477" s="10" t="s">
        <v>1</v>
      </c>
      <c r="AI477" s="13">
        <v>1</v>
      </c>
      <c r="AJ477" s="13" t="s">
        <v>316</v>
      </c>
      <c r="AK477" s="113" t="s">
        <v>333</v>
      </c>
      <c r="AL477" s="113">
        <v>145</v>
      </c>
      <c r="AR477" s="13">
        <v>76</v>
      </c>
      <c r="AS477" s="13">
        <v>64</v>
      </c>
      <c r="AT477" s="13">
        <v>3.98</v>
      </c>
      <c r="AU477" s="13">
        <v>6.48</v>
      </c>
      <c r="AV477" s="13">
        <v>0.4</v>
      </c>
      <c r="AW477" s="13">
        <v>0.28000000000000003</v>
      </c>
      <c r="AX477" s="13">
        <v>40.299999999999997</v>
      </c>
      <c r="AY477" s="13">
        <v>0.36</v>
      </c>
      <c r="AZ477" s="30">
        <f t="shared" ref="AZ477:AZ494" si="216">AW477/AV477</f>
        <v>0.70000000000000007</v>
      </c>
      <c r="BA477" s="30">
        <f t="shared" ref="BA477:BA494" si="217">(100-AX477)/(100-12.5)</f>
        <v>0.68228571428571427</v>
      </c>
      <c r="BB477" s="30">
        <f t="shared" ref="BB477:BB494" si="218">AT477*BA477*AZ477</f>
        <v>1.9008480000000001</v>
      </c>
      <c r="BC477" s="31">
        <f t="shared" ref="BC477:BC494" si="219">((BB477*10000)/18)</f>
        <v>1056.0266666666666</v>
      </c>
      <c r="BD477" s="108">
        <f t="shared" si="215"/>
        <v>1.0560266666666667</v>
      </c>
      <c r="BK477" s="68">
        <v>0.63157894736842113</v>
      </c>
      <c r="BL477" s="68">
        <v>8.0932594644506015E-2</v>
      </c>
      <c r="BM477" s="117">
        <v>2.178638458177971</v>
      </c>
      <c r="BN477" s="68">
        <v>1.484474885844749</v>
      </c>
      <c r="BO477" s="68">
        <v>0.23369863013698633</v>
      </c>
      <c r="BP477" s="117">
        <v>2.0359052546459933</v>
      </c>
    </row>
    <row r="478" spans="1:68" s="13" customFormat="1" ht="15.75">
      <c r="A478" s="112" t="s">
        <v>213</v>
      </c>
      <c r="B478" s="13" t="s">
        <v>330</v>
      </c>
      <c r="C478" s="13" t="s">
        <v>330</v>
      </c>
      <c r="D478" s="13" t="s">
        <v>330</v>
      </c>
      <c r="E478" s="13" t="s">
        <v>367</v>
      </c>
      <c r="F478" s="13">
        <v>38.634099999999997</v>
      </c>
      <c r="G478" s="13">
        <v>7.7179700000000002</v>
      </c>
      <c r="H478" s="13">
        <v>1596</v>
      </c>
      <c r="J478" s="116" t="s">
        <v>697</v>
      </c>
      <c r="L478" s="10">
        <v>2015</v>
      </c>
      <c r="M478" s="13">
        <v>1</v>
      </c>
      <c r="AH478" s="10" t="s">
        <v>2</v>
      </c>
      <c r="AI478" s="13">
        <v>2</v>
      </c>
      <c r="AJ478" s="13" t="s">
        <v>316</v>
      </c>
      <c r="AK478" s="113" t="s">
        <v>333</v>
      </c>
      <c r="AL478" s="113">
        <v>145</v>
      </c>
      <c r="AR478" s="13">
        <v>86</v>
      </c>
      <c r="AS478" s="13">
        <v>74</v>
      </c>
      <c r="AT478" s="13">
        <v>8.6999999999999993</v>
      </c>
      <c r="AU478" s="13">
        <v>6.36</v>
      </c>
      <c r="AV478" s="13">
        <v>0.52</v>
      </c>
      <c r="AW478" s="13">
        <v>0.36</v>
      </c>
      <c r="AX478" s="13">
        <v>40</v>
      </c>
      <c r="AY478" s="13">
        <v>0.34</v>
      </c>
      <c r="AZ478" s="30">
        <f t="shared" si="216"/>
        <v>0.69230769230769229</v>
      </c>
      <c r="BA478" s="30">
        <f t="shared" si="217"/>
        <v>0.68571428571428572</v>
      </c>
      <c r="BB478" s="30">
        <f t="shared" si="218"/>
        <v>4.1301098901098898</v>
      </c>
      <c r="BC478" s="31">
        <f t="shared" si="219"/>
        <v>2294.5054945054944</v>
      </c>
      <c r="BD478" s="108">
        <f t="shared" si="215"/>
        <v>2.2945054945054943</v>
      </c>
      <c r="BK478" s="68">
        <v>1.5525310410697231</v>
      </c>
      <c r="BL478" s="68">
        <v>0.15630372492836678</v>
      </c>
      <c r="BM478" s="117">
        <v>3.4497133856768532</v>
      </c>
      <c r="BN478" s="68">
        <v>1.403751233958539</v>
      </c>
      <c r="BO478" s="68">
        <v>0.26648568608094769</v>
      </c>
      <c r="BP478" s="117">
        <v>1.5749768398038975</v>
      </c>
    </row>
    <row r="479" spans="1:68" s="13" customFormat="1" ht="15.75">
      <c r="A479" s="112" t="s">
        <v>213</v>
      </c>
      <c r="B479" s="13" t="s">
        <v>330</v>
      </c>
      <c r="C479" s="13" t="s">
        <v>330</v>
      </c>
      <c r="D479" s="13" t="s">
        <v>330</v>
      </c>
      <c r="E479" s="13" t="s">
        <v>367</v>
      </c>
      <c r="F479" s="13">
        <v>38.634099999999997</v>
      </c>
      <c r="G479" s="13">
        <v>7.7179700000000002</v>
      </c>
      <c r="H479" s="13">
        <v>1596</v>
      </c>
      <c r="J479" s="116" t="s">
        <v>698</v>
      </c>
      <c r="L479" s="10">
        <v>2015</v>
      </c>
      <c r="M479" s="13">
        <v>1</v>
      </c>
      <c r="AH479" s="10" t="s">
        <v>3</v>
      </c>
      <c r="AI479" s="13">
        <v>3</v>
      </c>
      <c r="AJ479" s="13" t="s">
        <v>316</v>
      </c>
      <c r="AK479" s="113" t="s">
        <v>333</v>
      </c>
      <c r="AL479" s="113">
        <v>145</v>
      </c>
      <c r="AR479" s="13">
        <v>87</v>
      </c>
      <c r="AS479" s="13">
        <v>33</v>
      </c>
      <c r="AT479" s="13">
        <v>2.14</v>
      </c>
      <c r="AU479" s="13">
        <v>8.58</v>
      </c>
      <c r="AV479" s="13">
        <v>0.42</v>
      </c>
      <c r="AW479" s="13">
        <v>0.26</v>
      </c>
      <c r="AX479" s="13">
        <v>40</v>
      </c>
      <c r="AY479" s="13">
        <v>0.46</v>
      </c>
      <c r="AZ479" s="30">
        <f t="shared" si="216"/>
        <v>0.61904761904761907</v>
      </c>
      <c r="BA479" s="30">
        <f t="shared" si="217"/>
        <v>0.68571428571428572</v>
      </c>
      <c r="BB479" s="30">
        <f t="shared" si="218"/>
        <v>0.90840816326530627</v>
      </c>
      <c r="BC479" s="31">
        <f t="shared" si="219"/>
        <v>504.67120181405903</v>
      </c>
      <c r="BD479" s="108">
        <f t="shared" si="215"/>
        <v>0.504671201814059</v>
      </c>
      <c r="BK479" s="68">
        <v>0.58391261171797426</v>
      </c>
      <c r="BL479" s="68">
        <v>4.3604766633565044E-2</v>
      </c>
      <c r="BM479" s="117">
        <v>2.3030087568624333</v>
      </c>
      <c r="BN479" s="68">
        <v>1.576007326007326</v>
      </c>
      <c r="BO479" s="68">
        <v>0.22765567765567768</v>
      </c>
      <c r="BP479" s="117">
        <v>1.7254592762904264</v>
      </c>
    </row>
    <row r="480" spans="1:68" s="13" customFormat="1" ht="15.75">
      <c r="A480" s="112" t="s">
        <v>213</v>
      </c>
      <c r="B480" s="13" t="s">
        <v>330</v>
      </c>
      <c r="C480" s="13" t="s">
        <v>330</v>
      </c>
      <c r="D480" s="13" t="s">
        <v>330</v>
      </c>
      <c r="E480" s="13" t="s">
        <v>367</v>
      </c>
      <c r="F480" s="13">
        <v>38.634099999999997</v>
      </c>
      <c r="G480" s="13">
        <v>7.7179700000000002</v>
      </c>
      <c r="H480" s="13">
        <v>1596</v>
      </c>
      <c r="J480" s="116" t="s">
        <v>699</v>
      </c>
      <c r="L480" s="10">
        <v>2015</v>
      </c>
      <c r="M480" s="13">
        <v>1</v>
      </c>
      <c r="AH480" s="10" t="s">
        <v>4</v>
      </c>
      <c r="AI480" s="13">
        <v>4</v>
      </c>
      <c r="AJ480" s="13" t="s">
        <v>316</v>
      </c>
      <c r="AK480" s="113" t="s">
        <v>333</v>
      </c>
      <c r="AL480" s="113">
        <v>145</v>
      </c>
      <c r="AR480" s="13">
        <v>74</v>
      </c>
      <c r="AS480" s="13">
        <v>64</v>
      </c>
      <c r="AT480" s="13">
        <v>6.2</v>
      </c>
      <c r="AU480" s="13">
        <v>10.1</v>
      </c>
      <c r="AV480" s="13">
        <v>0.4</v>
      </c>
      <c r="AW480" s="13">
        <v>0.3</v>
      </c>
      <c r="AX480" s="13">
        <v>19.7</v>
      </c>
      <c r="AY480" s="13">
        <v>0.57999999999999996</v>
      </c>
      <c r="AZ480" s="30">
        <f t="shared" si="216"/>
        <v>0.74999999999999989</v>
      </c>
      <c r="BA480" s="30">
        <f t="shared" si="217"/>
        <v>0.9177142857142857</v>
      </c>
      <c r="BB480" s="30">
        <f t="shared" si="218"/>
        <v>4.2673714285714279</v>
      </c>
      <c r="BC480" s="31">
        <f t="shared" si="219"/>
        <v>2370.7619047619046</v>
      </c>
      <c r="BD480" s="108">
        <f t="shared" si="215"/>
        <v>2.3707619047619044</v>
      </c>
      <c r="BK480" s="68">
        <v>0.53469581749049433</v>
      </c>
      <c r="BL480" s="68">
        <v>9.9477186311787077E-2</v>
      </c>
      <c r="BM480" s="117">
        <v>2.2158788874438335</v>
      </c>
      <c r="BN480" s="68">
        <v>1.7254807692307692</v>
      </c>
      <c r="BO480" s="68">
        <v>0.28144230769230771</v>
      </c>
      <c r="BP480" s="117">
        <v>1.8077316635451566</v>
      </c>
    </row>
    <row r="481" spans="1:68" s="13" customFormat="1" ht="15.75">
      <c r="A481" s="112" t="s">
        <v>213</v>
      </c>
      <c r="B481" s="13" t="s">
        <v>330</v>
      </c>
      <c r="C481" s="13" t="s">
        <v>330</v>
      </c>
      <c r="D481" s="13" t="s">
        <v>330</v>
      </c>
      <c r="E481" s="13" t="s">
        <v>367</v>
      </c>
      <c r="F481" s="13">
        <v>38.634099999999997</v>
      </c>
      <c r="G481" s="13">
        <v>7.7179700000000002</v>
      </c>
      <c r="H481" s="13">
        <v>1596</v>
      </c>
      <c r="J481" s="116" t="s">
        <v>700</v>
      </c>
      <c r="L481" s="10">
        <v>2015</v>
      </c>
      <c r="M481" s="13">
        <v>1</v>
      </c>
      <c r="AH481" s="10" t="s">
        <v>5</v>
      </c>
      <c r="AI481" s="13">
        <v>5</v>
      </c>
      <c r="AJ481" s="13" t="s">
        <v>316</v>
      </c>
      <c r="AK481" s="113" t="s">
        <v>333</v>
      </c>
      <c r="AL481" s="113">
        <v>145</v>
      </c>
      <c r="AR481" s="13">
        <v>84</v>
      </c>
      <c r="AS481" s="13">
        <v>67</v>
      </c>
      <c r="AT481" s="13">
        <v>6.82</v>
      </c>
      <c r="AU481" s="13">
        <v>13</v>
      </c>
      <c r="AV481" s="13">
        <v>0.62</v>
      </c>
      <c r="AW481" s="13">
        <v>0.44</v>
      </c>
      <c r="AX481" s="13">
        <v>37.5</v>
      </c>
      <c r="AY481" s="13">
        <v>0.68</v>
      </c>
      <c r="AZ481" s="30">
        <f t="shared" si="216"/>
        <v>0.70967741935483875</v>
      </c>
      <c r="BA481" s="30">
        <f t="shared" si="217"/>
        <v>0.7142857142857143</v>
      </c>
      <c r="BB481" s="30">
        <f t="shared" si="218"/>
        <v>3.4571428571428577</v>
      </c>
      <c r="BC481" s="31">
        <f t="shared" si="219"/>
        <v>1920.6349206349212</v>
      </c>
      <c r="BD481" s="108">
        <f t="shared" si="215"/>
        <v>1.9206349206349211</v>
      </c>
      <c r="BK481" s="68">
        <v>0.96564531104921081</v>
      </c>
      <c r="BL481" s="68">
        <v>6.6202414113277624E-2</v>
      </c>
      <c r="BM481" s="117">
        <v>3.0186843911396442</v>
      </c>
      <c r="BN481" s="68">
        <v>1.661764705882353</v>
      </c>
      <c r="BO481" s="68">
        <v>0.30165441176470592</v>
      </c>
      <c r="BP481" s="117">
        <v>1.9320043689736652</v>
      </c>
    </row>
    <row r="482" spans="1:68" s="13" customFormat="1" ht="15.75">
      <c r="A482" s="112" t="s">
        <v>213</v>
      </c>
      <c r="B482" s="13" t="s">
        <v>330</v>
      </c>
      <c r="C482" s="13" t="s">
        <v>330</v>
      </c>
      <c r="D482" s="13" t="s">
        <v>330</v>
      </c>
      <c r="E482" s="13" t="s">
        <v>367</v>
      </c>
      <c r="F482" s="13">
        <v>38.634099999999997</v>
      </c>
      <c r="G482" s="13">
        <v>7.7179700000000002</v>
      </c>
      <c r="H482" s="13">
        <v>1596</v>
      </c>
      <c r="J482" s="116" t="s">
        <v>701</v>
      </c>
      <c r="L482" s="10">
        <v>2015</v>
      </c>
      <c r="M482" s="13">
        <v>1</v>
      </c>
      <c r="AH482" s="10" t="s">
        <v>6</v>
      </c>
      <c r="AI482" s="13">
        <v>6</v>
      </c>
      <c r="AJ482" s="13" t="s">
        <v>316</v>
      </c>
      <c r="AK482" s="113" t="s">
        <v>333</v>
      </c>
      <c r="AL482" s="113">
        <v>145</v>
      </c>
      <c r="AR482" s="13">
        <v>92</v>
      </c>
      <c r="AS482" s="13">
        <v>80</v>
      </c>
      <c r="AT482" s="13">
        <v>8.0399999999999991</v>
      </c>
      <c r="AU482" s="13">
        <v>13.16</v>
      </c>
      <c r="AV482" s="13">
        <v>0.4</v>
      </c>
      <c r="AW482" s="13">
        <v>0.26</v>
      </c>
      <c r="AX482" s="13">
        <v>39.9</v>
      </c>
      <c r="AY482" s="13">
        <v>0.7</v>
      </c>
      <c r="AZ482" s="30">
        <f t="shared" si="216"/>
        <v>0.65</v>
      </c>
      <c r="BA482" s="30">
        <f t="shared" si="217"/>
        <v>0.68685714285714283</v>
      </c>
      <c r="BB482" s="30">
        <f t="shared" si="218"/>
        <v>3.5895154285714281</v>
      </c>
      <c r="BC482" s="31">
        <f t="shared" si="219"/>
        <v>1994.175238095238</v>
      </c>
      <c r="BD482" s="108">
        <f t="shared" si="215"/>
        <v>1.994175238095238</v>
      </c>
      <c r="BK482" s="68">
        <v>0.5761078998073218</v>
      </c>
      <c r="BL482" s="68">
        <v>4.8169556840077073E-2</v>
      </c>
      <c r="BM482" s="117">
        <v>2.8542834449411787</v>
      </c>
      <c r="BN482" s="68">
        <v>1.6974552309142321</v>
      </c>
      <c r="BO482" s="68">
        <v>0.28100848256361921</v>
      </c>
      <c r="BP482" s="117">
        <v>3.0803591563281731</v>
      </c>
    </row>
    <row r="483" spans="1:68" s="13" customFormat="1" ht="15.75">
      <c r="A483" s="112" t="s">
        <v>213</v>
      </c>
      <c r="B483" s="13" t="s">
        <v>330</v>
      </c>
      <c r="C483" s="13" t="s">
        <v>330</v>
      </c>
      <c r="D483" s="13" t="s">
        <v>330</v>
      </c>
      <c r="E483" s="13" t="s">
        <v>366</v>
      </c>
      <c r="F483" s="13">
        <v>38.631079999999997</v>
      </c>
      <c r="G483" s="13">
        <v>7.7175399999999996</v>
      </c>
      <c r="H483" s="13">
        <v>1601</v>
      </c>
      <c r="I483" s="13">
        <v>34</v>
      </c>
      <c r="J483" s="116" t="s">
        <v>702</v>
      </c>
      <c r="L483" s="10">
        <v>2015</v>
      </c>
      <c r="M483" s="13">
        <v>1</v>
      </c>
      <c r="AH483" s="10" t="s">
        <v>1</v>
      </c>
      <c r="AI483" s="13">
        <v>1</v>
      </c>
      <c r="AJ483" s="13" t="s">
        <v>316</v>
      </c>
      <c r="AK483" s="113" t="s">
        <v>333</v>
      </c>
      <c r="AL483" s="113">
        <v>145</v>
      </c>
      <c r="AR483" s="13">
        <v>76</v>
      </c>
      <c r="AS483" s="13">
        <v>68</v>
      </c>
      <c r="AT483" s="13">
        <v>8.02</v>
      </c>
      <c r="AU483" s="13">
        <v>7.64</v>
      </c>
      <c r="AV483" s="13">
        <v>0.6</v>
      </c>
      <c r="AW483" s="13">
        <v>0.42</v>
      </c>
      <c r="AX483" s="13">
        <v>31.1</v>
      </c>
      <c r="AY483" s="13">
        <v>0.48</v>
      </c>
      <c r="AZ483" s="30">
        <f t="shared" si="216"/>
        <v>0.7</v>
      </c>
      <c r="BA483" s="30">
        <f t="shared" si="217"/>
        <v>0.78742857142857148</v>
      </c>
      <c r="BB483" s="30">
        <f t="shared" si="218"/>
        <v>4.4206240000000001</v>
      </c>
      <c r="BC483" s="31">
        <f t="shared" si="219"/>
        <v>2455.902222222222</v>
      </c>
      <c r="BD483" s="108">
        <f t="shared" si="215"/>
        <v>2.455902222222222</v>
      </c>
      <c r="BK483" s="68">
        <v>0.89230019493177382</v>
      </c>
      <c r="BL483" s="68">
        <v>6.5204678362573112E-2</v>
      </c>
      <c r="BM483" s="117">
        <v>3.334021939112406</v>
      </c>
      <c r="BN483" s="68">
        <v>1.4833491912464321</v>
      </c>
      <c r="BO483" s="68">
        <v>0.22107516650808756</v>
      </c>
      <c r="BP483" s="117">
        <v>1.9289322093728325</v>
      </c>
    </row>
    <row r="484" spans="1:68" s="13" customFormat="1" ht="15.75">
      <c r="A484" s="112" t="s">
        <v>213</v>
      </c>
      <c r="B484" s="13" t="s">
        <v>330</v>
      </c>
      <c r="C484" s="13" t="s">
        <v>330</v>
      </c>
      <c r="D484" s="13" t="s">
        <v>330</v>
      </c>
      <c r="E484" s="13" t="s">
        <v>366</v>
      </c>
      <c r="F484" s="13">
        <v>38.631079999999997</v>
      </c>
      <c r="G484" s="13">
        <v>7.7175399999999996</v>
      </c>
      <c r="H484" s="13">
        <v>1601</v>
      </c>
      <c r="J484" s="116" t="s">
        <v>703</v>
      </c>
      <c r="L484" s="10">
        <v>2015</v>
      </c>
      <c r="M484" s="13">
        <v>1</v>
      </c>
      <c r="AH484" s="10" t="s">
        <v>2</v>
      </c>
      <c r="AI484" s="13">
        <v>2</v>
      </c>
      <c r="AJ484" s="13" t="s">
        <v>316</v>
      </c>
      <c r="AK484" s="113" t="s">
        <v>333</v>
      </c>
      <c r="AL484" s="113">
        <v>145</v>
      </c>
      <c r="AR484" s="13">
        <v>61</v>
      </c>
      <c r="AS484" s="13">
        <v>57</v>
      </c>
      <c r="AT484" s="13">
        <v>7.26</v>
      </c>
      <c r="AU484" s="13">
        <v>6.64</v>
      </c>
      <c r="AV484" s="13">
        <v>0.8</v>
      </c>
      <c r="AW484" s="13">
        <v>0.57999999999999996</v>
      </c>
      <c r="AX484" s="13">
        <v>39.1</v>
      </c>
      <c r="AY484" s="13">
        <v>0.52</v>
      </c>
      <c r="AZ484" s="30">
        <f t="shared" si="216"/>
        <v>0.72499999999999987</v>
      </c>
      <c r="BA484" s="30">
        <f t="shared" si="217"/>
        <v>0.69599999999999995</v>
      </c>
      <c r="BB484" s="30">
        <f t="shared" si="218"/>
        <v>3.6633959999999992</v>
      </c>
      <c r="BC484" s="31">
        <f t="shared" si="219"/>
        <v>2035.2199999999996</v>
      </c>
      <c r="BD484" s="108">
        <f t="shared" si="215"/>
        <v>2.0352199999999994</v>
      </c>
      <c r="BK484" s="68">
        <v>0.44017769002961499</v>
      </c>
      <c r="BL484" s="68">
        <v>5.2221125370187568E-2</v>
      </c>
      <c r="BM484" s="117">
        <v>2.7975209753669916</v>
      </c>
      <c r="BN484" s="68">
        <v>1.4487534626038783</v>
      </c>
      <c r="BO484" s="68">
        <v>0.29210526315789481</v>
      </c>
      <c r="BP484" s="117">
        <v>1.8037791594109891</v>
      </c>
    </row>
    <row r="485" spans="1:68" s="13" customFormat="1" ht="15.75">
      <c r="A485" s="112" t="s">
        <v>213</v>
      </c>
      <c r="B485" s="13" t="s">
        <v>330</v>
      </c>
      <c r="C485" s="13" t="s">
        <v>330</v>
      </c>
      <c r="D485" s="13" t="s">
        <v>330</v>
      </c>
      <c r="E485" s="13" t="s">
        <v>366</v>
      </c>
      <c r="F485" s="13">
        <v>38.631079999999997</v>
      </c>
      <c r="G485" s="13">
        <v>7.7175399999999996</v>
      </c>
      <c r="H485" s="13">
        <v>1601</v>
      </c>
      <c r="J485" s="116" t="s">
        <v>704</v>
      </c>
      <c r="L485" s="10">
        <v>2015</v>
      </c>
      <c r="M485" s="13">
        <v>1</v>
      </c>
      <c r="AH485" s="10" t="s">
        <v>3</v>
      </c>
      <c r="AI485" s="13">
        <v>3</v>
      </c>
      <c r="AJ485" s="13" t="s">
        <v>316</v>
      </c>
      <c r="AK485" s="113" t="s">
        <v>333</v>
      </c>
      <c r="AL485" s="113">
        <v>145</v>
      </c>
      <c r="AR485" s="13">
        <v>72</v>
      </c>
      <c r="AS485" s="13">
        <v>70</v>
      </c>
      <c r="AT485" s="13">
        <v>7.44</v>
      </c>
      <c r="AU485" s="13">
        <v>7.4</v>
      </c>
      <c r="AV485" s="13">
        <v>0.74</v>
      </c>
      <c r="AW485" s="13">
        <v>0.52</v>
      </c>
      <c r="AX485" s="13">
        <v>39.6</v>
      </c>
      <c r="AY485" s="13">
        <v>0.32</v>
      </c>
      <c r="AZ485" s="30">
        <f t="shared" si="216"/>
        <v>0.70270270270270274</v>
      </c>
      <c r="BA485" s="30">
        <f t="shared" si="217"/>
        <v>0.69028571428571428</v>
      </c>
      <c r="BB485" s="30">
        <f t="shared" si="218"/>
        <v>3.6088883397683404</v>
      </c>
      <c r="BC485" s="31">
        <f t="shared" si="219"/>
        <v>2004.937966537967</v>
      </c>
      <c r="BD485" s="108">
        <f t="shared" si="215"/>
        <v>2.004937966537967</v>
      </c>
      <c r="BK485" s="68">
        <v>1.0381642512077296</v>
      </c>
      <c r="BL485" s="68">
        <v>0.12314009661835751</v>
      </c>
      <c r="BM485" s="117">
        <v>2.5997581414288282</v>
      </c>
      <c r="BN485" s="68">
        <v>1.6551565377532229</v>
      </c>
      <c r="BO485" s="68">
        <v>0.24765193370165745</v>
      </c>
      <c r="BP485" s="117">
        <v>1.7109896383138123</v>
      </c>
    </row>
    <row r="486" spans="1:68" s="13" customFormat="1" ht="15.75">
      <c r="A486" s="112" t="s">
        <v>213</v>
      </c>
      <c r="B486" s="13" t="s">
        <v>330</v>
      </c>
      <c r="C486" s="13" t="s">
        <v>330</v>
      </c>
      <c r="D486" s="13" t="s">
        <v>330</v>
      </c>
      <c r="E486" s="13" t="s">
        <v>366</v>
      </c>
      <c r="F486" s="13">
        <v>38.631079999999997</v>
      </c>
      <c r="G486" s="13">
        <v>7.7175399999999996</v>
      </c>
      <c r="H486" s="13">
        <v>1601</v>
      </c>
      <c r="J486" s="116" t="s">
        <v>705</v>
      </c>
      <c r="L486" s="10">
        <v>2015</v>
      </c>
      <c r="M486" s="13">
        <v>1</v>
      </c>
      <c r="AH486" s="10" t="s">
        <v>4</v>
      </c>
      <c r="AI486" s="13">
        <v>4</v>
      </c>
      <c r="AJ486" s="13" t="s">
        <v>316</v>
      </c>
      <c r="AK486" s="113" t="s">
        <v>333</v>
      </c>
      <c r="AL486" s="113">
        <v>145</v>
      </c>
      <c r="AR486" s="13">
        <v>84</v>
      </c>
      <c r="AS486" s="13">
        <v>68</v>
      </c>
      <c r="AT486" s="13">
        <v>6.22</v>
      </c>
      <c r="AU486" s="13">
        <v>8.1999999999999993</v>
      </c>
      <c r="AV486" s="13">
        <v>0.5</v>
      </c>
      <c r="AW486" s="13">
        <v>0.4</v>
      </c>
      <c r="AX486" s="13">
        <v>18.7</v>
      </c>
      <c r="AY486" s="13">
        <v>0.48</v>
      </c>
      <c r="AZ486" s="30">
        <f t="shared" si="216"/>
        <v>0.8</v>
      </c>
      <c r="BA486" s="30">
        <f t="shared" si="217"/>
        <v>0.92914285714285716</v>
      </c>
      <c r="BB486" s="30">
        <f t="shared" si="218"/>
        <v>4.6234148571428575</v>
      </c>
      <c r="BC486" s="31">
        <f t="shared" si="219"/>
        <v>2568.5638095238096</v>
      </c>
      <c r="BD486" s="108">
        <f t="shared" si="215"/>
        <v>2.5685638095238095</v>
      </c>
      <c r="BK486" s="68">
        <v>1.007421150278293</v>
      </c>
      <c r="BL486" s="68">
        <v>6.0528756957328386E-2</v>
      </c>
      <c r="BM486" s="117">
        <v>2.6439487320213697</v>
      </c>
      <c r="BN486" s="68">
        <v>1.5711538461538463</v>
      </c>
      <c r="BO486" s="68">
        <v>0.29144230769230772</v>
      </c>
      <c r="BP486" s="117">
        <v>1.7175804668096482</v>
      </c>
    </row>
    <row r="487" spans="1:68" s="13" customFormat="1" ht="15.75">
      <c r="A487" s="112" t="s">
        <v>213</v>
      </c>
      <c r="B487" s="13" t="s">
        <v>330</v>
      </c>
      <c r="C487" s="13" t="s">
        <v>330</v>
      </c>
      <c r="D487" s="13" t="s">
        <v>330</v>
      </c>
      <c r="E487" s="13" t="s">
        <v>366</v>
      </c>
      <c r="F487" s="13">
        <v>38.631079999999997</v>
      </c>
      <c r="G487" s="13">
        <v>7.7175399999999996</v>
      </c>
      <c r="H487" s="13">
        <v>1601</v>
      </c>
      <c r="J487" s="116" t="s">
        <v>706</v>
      </c>
      <c r="L487" s="10">
        <v>2015</v>
      </c>
      <c r="M487" s="13">
        <v>1</v>
      </c>
      <c r="AH487" s="10" t="s">
        <v>5</v>
      </c>
      <c r="AI487" s="13">
        <v>5</v>
      </c>
      <c r="AJ487" s="13" t="s">
        <v>316</v>
      </c>
      <c r="AK487" s="113" t="s">
        <v>333</v>
      </c>
      <c r="AL487" s="113">
        <v>145</v>
      </c>
      <c r="AR487" s="13">
        <v>88</v>
      </c>
      <c r="AS487" s="13">
        <v>77</v>
      </c>
      <c r="AT487" s="13">
        <v>9.52</v>
      </c>
      <c r="AU487" s="13">
        <v>10.5</v>
      </c>
      <c r="AV487" s="13">
        <v>0.44</v>
      </c>
      <c r="AW487" s="13">
        <v>0.36</v>
      </c>
      <c r="AX487" s="13">
        <v>21.9</v>
      </c>
      <c r="AY487" s="13">
        <v>0.64</v>
      </c>
      <c r="AZ487" s="30">
        <f t="shared" si="216"/>
        <v>0.81818181818181812</v>
      </c>
      <c r="BA487" s="30">
        <f t="shared" si="217"/>
        <v>0.89257142857142846</v>
      </c>
      <c r="BB487" s="30">
        <f t="shared" si="218"/>
        <v>6.9523199999999976</v>
      </c>
      <c r="BC487" s="31">
        <f t="shared" si="219"/>
        <v>3862.3999999999992</v>
      </c>
      <c r="BD487" s="108">
        <f t="shared" si="215"/>
        <v>3.8623999999999992</v>
      </c>
      <c r="BK487" s="68">
        <v>0.83976261127596441</v>
      </c>
      <c r="BL487" s="68">
        <v>0.1420375865479723</v>
      </c>
      <c r="BM487" s="117">
        <v>2.4529518719394505</v>
      </c>
      <c r="BN487" s="68">
        <v>1.554665409990575</v>
      </c>
      <c r="BO487" s="68">
        <v>0.30018850141376063</v>
      </c>
      <c r="BP487" s="117">
        <v>1.619121499941047</v>
      </c>
    </row>
    <row r="488" spans="1:68" s="13" customFormat="1" ht="15.75">
      <c r="A488" s="112" t="s">
        <v>213</v>
      </c>
      <c r="B488" s="13" t="s">
        <v>330</v>
      </c>
      <c r="C488" s="13" t="s">
        <v>330</v>
      </c>
      <c r="D488" s="13" t="s">
        <v>330</v>
      </c>
      <c r="E488" s="13" t="s">
        <v>366</v>
      </c>
      <c r="F488" s="13">
        <v>38.631079999999997</v>
      </c>
      <c r="G488" s="13">
        <v>7.7175399999999996</v>
      </c>
      <c r="H488" s="13">
        <v>1601</v>
      </c>
      <c r="J488" s="116" t="s">
        <v>707</v>
      </c>
      <c r="L488" s="10">
        <v>2015</v>
      </c>
      <c r="M488" s="13">
        <v>1</v>
      </c>
      <c r="AH488" s="10" t="s">
        <v>6</v>
      </c>
      <c r="AI488" s="13">
        <v>6</v>
      </c>
      <c r="AJ488" s="13" t="s">
        <v>316</v>
      </c>
      <c r="AK488" s="113" t="s">
        <v>333</v>
      </c>
      <c r="AL488" s="113">
        <v>145</v>
      </c>
      <c r="AR488" s="13">
        <v>80</v>
      </c>
      <c r="AS488" s="13">
        <v>77</v>
      </c>
      <c r="AT488" s="13">
        <v>9.24</v>
      </c>
      <c r="AU488" s="13">
        <v>9.32</v>
      </c>
      <c r="AV488" s="13">
        <v>0.57999999999999996</v>
      </c>
      <c r="AW488" s="13">
        <v>0.34</v>
      </c>
      <c r="AX488" s="13">
        <v>21.3</v>
      </c>
      <c r="AY488" s="13">
        <v>0.68</v>
      </c>
      <c r="AZ488" s="30">
        <f t="shared" si="216"/>
        <v>0.5862068965517242</v>
      </c>
      <c r="BA488" s="30">
        <f t="shared" si="217"/>
        <v>0.89942857142857147</v>
      </c>
      <c r="BB488" s="30">
        <f t="shared" si="218"/>
        <v>4.8718013793103454</v>
      </c>
      <c r="BC488" s="31">
        <f t="shared" si="219"/>
        <v>2706.5563218390807</v>
      </c>
      <c r="BD488" s="108">
        <f t="shared" si="215"/>
        <v>2.7065563218390807</v>
      </c>
      <c r="BK488" s="68">
        <v>1.0654875717017209</v>
      </c>
      <c r="BL488" s="68">
        <v>0.13704588910133844</v>
      </c>
      <c r="BM488" s="117">
        <v>2.7813723440381741</v>
      </c>
      <c r="BN488" s="68">
        <v>1.5495626822157433</v>
      </c>
      <c r="BO488" s="68">
        <v>0.27079689018464531</v>
      </c>
      <c r="BP488" s="117">
        <v>1.7075846838097053</v>
      </c>
    </row>
    <row r="489" spans="1:68" s="13" customFormat="1" ht="15.75">
      <c r="A489" s="112" t="s">
        <v>213</v>
      </c>
      <c r="B489" s="13" t="s">
        <v>330</v>
      </c>
      <c r="C489" s="13" t="s">
        <v>330</v>
      </c>
      <c r="D489" s="13" t="s">
        <v>330</v>
      </c>
      <c r="E489" s="13" t="s">
        <v>365</v>
      </c>
      <c r="F489" s="13">
        <v>38.627890000000001</v>
      </c>
      <c r="G489" s="13">
        <v>7.7223899999999999</v>
      </c>
      <c r="H489" s="13">
        <v>1601</v>
      </c>
      <c r="I489" s="13">
        <v>35</v>
      </c>
      <c r="J489" s="116" t="s">
        <v>708</v>
      </c>
      <c r="L489" s="10">
        <v>2015</v>
      </c>
      <c r="M489" s="13">
        <v>1</v>
      </c>
      <c r="AH489" s="10" t="s">
        <v>1</v>
      </c>
      <c r="AI489" s="13">
        <v>1</v>
      </c>
      <c r="AJ489" s="13" t="s">
        <v>316</v>
      </c>
      <c r="AK489" s="113" t="s">
        <v>333</v>
      </c>
      <c r="AL489" s="113">
        <v>145</v>
      </c>
      <c r="AR489" s="13">
        <v>64</v>
      </c>
      <c r="AS489" s="13">
        <v>60</v>
      </c>
      <c r="AT489" s="13">
        <v>5.0999999999999996</v>
      </c>
      <c r="AU489" s="13">
        <v>5.76</v>
      </c>
      <c r="AV489" s="13">
        <v>0.52</v>
      </c>
      <c r="AW489" s="13">
        <v>0.34</v>
      </c>
      <c r="AX489" s="13">
        <v>33.6</v>
      </c>
      <c r="AY489" s="13">
        <v>0.5</v>
      </c>
      <c r="AZ489" s="30">
        <f t="shared" si="216"/>
        <v>0.65384615384615385</v>
      </c>
      <c r="BA489" s="30">
        <f t="shared" si="217"/>
        <v>0.7588571428571429</v>
      </c>
      <c r="BB489" s="30">
        <f t="shared" si="218"/>
        <v>2.5304967032967034</v>
      </c>
      <c r="BC489" s="31">
        <f t="shared" si="219"/>
        <v>1405.8315018315018</v>
      </c>
      <c r="BD489" s="108">
        <f t="shared" si="215"/>
        <v>1.4058315018315017</v>
      </c>
      <c r="BK489" s="68">
        <v>0.90846366145354185</v>
      </c>
      <c r="BL489" s="68">
        <v>9.4572217111315554E-2</v>
      </c>
      <c r="BM489" s="117">
        <v>2.7025928651802227</v>
      </c>
      <c r="BN489" s="68">
        <v>1.4260869565217393</v>
      </c>
      <c r="BO489" s="68">
        <v>0.31154589371980679</v>
      </c>
      <c r="BP489" s="117">
        <v>1.9114900757976436</v>
      </c>
    </row>
    <row r="490" spans="1:68" s="13" customFormat="1" ht="15.75">
      <c r="A490" s="112" t="s">
        <v>213</v>
      </c>
      <c r="B490" s="13" t="s">
        <v>330</v>
      </c>
      <c r="C490" s="13" t="s">
        <v>330</v>
      </c>
      <c r="D490" s="13" t="s">
        <v>330</v>
      </c>
      <c r="E490" s="13" t="s">
        <v>365</v>
      </c>
      <c r="F490" s="13">
        <v>38.627890000000001</v>
      </c>
      <c r="G490" s="13">
        <v>7.7223899999999999</v>
      </c>
      <c r="H490" s="13">
        <v>1601</v>
      </c>
      <c r="J490" s="116" t="s">
        <v>709</v>
      </c>
      <c r="L490" s="10">
        <v>2015</v>
      </c>
      <c r="AH490" s="10" t="s">
        <v>2</v>
      </c>
      <c r="AI490" s="13">
        <v>2</v>
      </c>
      <c r="AJ490" s="13" t="s">
        <v>316</v>
      </c>
      <c r="AK490" s="113" t="s">
        <v>333</v>
      </c>
      <c r="AL490" s="113">
        <v>145</v>
      </c>
      <c r="AR490" s="13">
        <v>64</v>
      </c>
      <c r="AS490" s="13">
        <v>58</v>
      </c>
      <c r="AT490" s="13">
        <v>4.22</v>
      </c>
      <c r="AU490" s="13">
        <v>6.76</v>
      </c>
      <c r="AV490" s="13">
        <v>0.44</v>
      </c>
      <c r="AW490" s="13">
        <v>0.3</v>
      </c>
      <c r="AX490" s="13">
        <v>26.7</v>
      </c>
      <c r="AY490" s="13">
        <v>0.74</v>
      </c>
      <c r="AZ490" s="30">
        <f t="shared" si="216"/>
        <v>0.68181818181818177</v>
      </c>
      <c r="BA490" s="30">
        <f t="shared" si="217"/>
        <v>0.83771428571428563</v>
      </c>
      <c r="BB490" s="30">
        <f t="shared" si="218"/>
        <v>2.4103324675324669</v>
      </c>
      <c r="BC490" s="31">
        <f t="shared" si="219"/>
        <v>1339.0735930735927</v>
      </c>
      <c r="BD490" s="108">
        <f t="shared" si="215"/>
        <v>1.3390735930735926</v>
      </c>
      <c r="BN490" s="68">
        <v>1.4379734848484851</v>
      </c>
      <c r="BO490" s="68">
        <v>0.34616477272727275</v>
      </c>
      <c r="BP490" s="117">
        <v>1.7402658933326405</v>
      </c>
    </row>
    <row r="491" spans="1:68" s="13" customFormat="1" ht="15.75">
      <c r="A491" s="112" t="s">
        <v>213</v>
      </c>
      <c r="B491" s="13" t="s">
        <v>330</v>
      </c>
      <c r="C491" s="13" t="s">
        <v>330</v>
      </c>
      <c r="D491" s="13" t="s">
        <v>330</v>
      </c>
      <c r="E491" s="13" t="s">
        <v>365</v>
      </c>
      <c r="F491" s="13">
        <v>38.627890000000001</v>
      </c>
      <c r="G491" s="13">
        <v>7.7223899999999999</v>
      </c>
      <c r="H491" s="13">
        <v>1601</v>
      </c>
      <c r="J491" s="116" t="s">
        <v>710</v>
      </c>
      <c r="L491" s="10">
        <v>2015</v>
      </c>
      <c r="AH491" s="10" t="s">
        <v>3</v>
      </c>
      <c r="AI491" s="13">
        <v>3</v>
      </c>
      <c r="AJ491" s="13" t="s">
        <v>316</v>
      </c>
      <c r="AK491" s="113" t="s">
        <v>333</v>
      </c>
      <c r="AL491" s="113">
        <v>145</v>
      </c>
      <c r="AR491" s="13">
        <v>68</v>
      </c>
      <c r="AS491" s="13">
        <v>63</v>
      </c>
      <c r="AT491" s="13">
        <v>4.8</v>
      </c>
      <c r="AU491" s="13">
        <v>7.56</v>
      </c>
      <c r="AV491" s="13">
        <v>0.52</v>
      </c>
      <c r="AW491" s="13">
        <v>0.34</v>
      </c>
      <c r="AX491" s="13">
        <v>40.200000000000003</v>
      </c>
      <c r="AY491" s="13">
        <v>0.6</v>
      </c>
      <c r="AZ491" s="30">
        <f t="shared" si="216"/>
        <v>0.65384615384615385</v>
      </c>
      <c r="BA491" s="30">
        <f t="shared" si="217"/>
        <v>0.68342857142857139</v>
      </c>
      <c r="BB491" s="30">
        <f t="shared" si="218"/>
        <v>2.1449142857142856</v>
      </c>
      <c r="BC491" s="31">
        <f t="shared" si="219"/>
        <v>1191.6190476190475</v>
      </c>
      <c r="BD491" s="108">
        <f t="shared" si="215"/>
        <v>1.1916190476190476</v>
      </c>
      <c r="BN491" s="68">
        <v>1.5553505535055352</v>
      </c>
      <c r="BO491" s="68">
        <v>0.23399446494464951</v>
      </c>
      <c r="BP491" s="117">
        <v>1.6780063031319574</v>
      </c>
    </row>
    <row r="492" spans="1:68" s="13" customFormat="1" ht="15.75">
      <c r="A492" s="112" t="s">
        <v>213</v>
      </c>
      <c r="B492" s="13" t="s">
        <v>330</v>
      </c>
      <c r="C492" s="13" t="s">
        <v>330</v>
      </c>
      <c r="D492" s="13" t="s">
        <v>330</v>
      </c>
      <c r="E492" s="13" t="s">
        <v>365</v>
      </c>
      <c r="F492" s="13">
        <v>38.627890000000001</v>
      </c>
      <c r="G492" s="13">
        <v>7.7223899999999999</v>
      </c>
      <c r="H492" s="13">
        <v>1601</v>
      </c>
      <c r="J492" s="116" t="s">
        <v>711</v>
      </c>
      <c r="L492" s="10">
        <v>2015</v>
      </c>
      <c r="AH492" s="10" t="s">
        <v>4</v>
      </c>
      <c r="AI492" s="13">
        <v>4</v>
      </c>
      <c r="AJ492" s="13" t="s">
        <v>316</v>
      </c>
      <c r="AK492" s="113" t="s">
        <v>333</v>
      </c>
      <c r="AL492" s="113">
        <v>145</v>
      </c>
      <c r="AR492" s="13">
        <v>74</v>
      </c>
      <c r="AS492" s="13">
        <v>73</v>
      </c>
      <c r="AT492" s="13">
        <v>5.44</v>
      </c>
      <c r="AU492" s="13">
        <v>8.1</v>
      </c>
      <c r="AV492" s="13">
        <v>0.48</v>
      </c>
      <c r="AW492" s="13">
        <v>0.32</v>
      </c>
      <c r="AX492" s="13">
        <v>23.1</v>
      </c>
      <c r="AY492" s="13">
        <v>0.48</v>
      </c>
      <c r="AZ492" s="30">
        <f t="shared" si="216"/>
        <v>0.66666666666666674</v>
      </c>
      <c r="BA492" s="30">
        <f t="shared" si="217"/>
        <v>0.87885714285714289</v>
      </c>
      <c r="BB492" s="30">
        <f t="shared" si="218"/>
        <v>3.1873219047619057</v>
      </c>
      <c r="BC492" s="31">
        <f t="shared" si="219"/>
        <v>1770.734391534392</v>
      </c>
      <c r="BD492" s="108">
        <f t="shared" si="215"/>
        <v>1.770734391534392</v>
      </c>
      <c r="BN492" s="68">
        <v>1.5972894482090998</v>
      </c>
      <c r="BO492" s="68">
        <v>0.33809293320425948</v>
      </c>
      <c r="BP492" s="117">
        <v>1.2910680969936721</v>
      </c>
    </row>
    <row r="493" spans="1:68" s="13" customFormat="1" ht="15.75">
      <c r="A493" s="112" t="s">
        <v>213</v>
      </c>
      <c r="B493" s="13" t="s">
        <v>330</v>
      </c>
      <c r="C493" s="13" t="s">
        <v>330</v>
      </c>
      <c r="D493" s="13" t="s">
        <v>330</v>
      </c>
      <c r="E493" s="13" t="s">
        <v>365</v>
      </c>
      <c r="F493" s="13">
        <v>38.627890000000001</v>
      </c>
      <c r="G493" s="13">
        <v>7.7223899999999999</v>
      </c>
      <c r="H493" s="13">
        <v>1601</v>
      </c>
      <c r="J493" s="116" t="s">
        <v>712</v>
      </c>
      <c r="L493" s="10">
        <v>2015</v>
      </c>
      <c r="AH493" s="10" t="s">
        <v>5</v>
      </c>
      <c r="AI493" s="13">
        <v>5</v>
      </c>
      <c r="AJ493" s="13" t="s">
        <v>316</v>
      </c>
      <c r="AK493" s="113" t="s">
        <v>333</v>
      </c>
      <c r="AL493" s="113">
        <v>145</v>
      </c>
      <c r="AR493" s="13">
        <v>67</v>
      </c>
      <c r="AS493" s="13">
        <v>66</v>
      </c>
      <c r="AT493" s="13">
        <v>5.04</v>
      </c>
      <c r="AU493" s="13">
        <v>8.74</v>
      </c>
      <c r="AV493" s="13">
        <v>0.38</v>
      </c>
      <c r="AW493" s="13">
        <v>0.26</v>
      </c>
      <c r="AX493" s="13">
        <v>22.9</v>
      </c>
      <c r="AY493" s="13">
        <v>0.82</v>
      </c>
      <c r="AZ493" s="30">
        <f t="shared" si="216"/>
        <v>0.68421052631578949</v>
      </c>
      <c r="BA493" s="30">
        <f t="shared" si="217"/>
        <v>0.88114285714285712</v>
      </c>
      <c r="BB493" s="30">
        <f t="shared" si="218"/>
        <v>3.0385515789473683</v>
      </c>
      <c r="BC493" s="31">
        <f t="shared" si="219"/>
        <v>1688.0842105263157</v>
      </c>
      <c r="BD493" s="108">
        <f t="shared" si="215"/>
        <v>1.6880842105263156</v>
      </c>
      <c r="BN493" s="68">
        <v>1.59326171875</v>
      </c>
      <c r="BO493" s="68">
        <v>0.3134765625</v>
      </c>
      <c r="BP493" s="117">
        <v>1.3223998737565013</v>
      </c>
    </row>
    <row r="494" spans="1:68" s="13" customFormat="1" ht="15.75">
      <c r="A494" s="112" t="s">
        <v>213</v>
      </c>
      <c r="B494" s="13" t="s">
        <v>330</v>
      </c>
      <c r="C494" s="13" t="s">
        <v>330</v>
      </c>
      <c r="D494" s="13" t="s">
        <v>330</v>
      </c>
      <c r="E494" s="13" t="s">
        <v>365</v>
      </c>
      <c r="F494" s="13">
        <v>38.627890000000001</v>
      </c>
      <c r="G494" s="13">
        <v>7.7223899999999999</v>
      </c>
      <c r="H494" s="13">
        <v>1601</v>
      </c>
      <c r="J494" s="116" t="s">
        <v>713</v>
      </c>
      <c r="L494" s="10">
        <v>2015</v>
      </c>
      <c r="AH494" s="10" t="s">
        <v>6</v>
      </c>
      <c r="AI494" s="13">
        <v>6</v>
      </c>
      <c r="AJ494" s="13" t="s">
        <v>316</v>
      </c>
      <c r="AK494" s="113" t="s">
        <v>333</v>
      </c>
      <c r="AL494" s="113">
        <v>145</v>
      </c>
      <c r="AR494" s="13">
        <v>74</v>
      </c>
      <c r="AS494" s="13">
        <v>72</v>
      </c>
      <c r="AT494" s="13">
        <v>6.74</v>
      </c>
      <c r="AU494" s="13">
        <v>9.44</v>
      </c>
      <c r="AV494" s="13">
        <v>0.57999999999999996</v>
      </c>
      <c r="AW494" s="13">
        <v>0.38</v>
      </c>
      <c r="AX494" s="13">
        <v>24.2</v>
      </c>
      <c r="AY494" s="13">
        <v>0.54</v>
      </c>
      <c r="AZ494" s="30">
        <f t="shared" si="216"/>
        <v>0.65517241379310354</v>
      </c>
      <c r="BA494" s="30">
        <f t="shared" si="217"/>
        <v>0.86628571428571421</v>
      </c>
      <c r="BB494" s="30">
        <f t="shared" si="218"/>
        <v>3.8253982266009854</v>
      </c>
      <c r="BC494" s="31">
        <f t="shared" si="219"/>
        <v>2125.2212370005473</v>
      </c>
      <c r="BD494" s="108">
        <f t="shared" si="215"/>
        <v>2.1252212370005474</v>
      </c>
      <c r="BN494" s="68">
        <v>1.6736499068901307</v>
      </c>
      <c r="BO494" s="68">
        <v>0.30623836126629428</v>
      </c>
      <c r="BP494" s="117">
        <v>1.5749768398038975</v>
      </c>
    </row>
    <row r="495" spans="1:68" s="12" customFormat="1" ht="15.75">
      <c r="A495" s="89" t="s">
        <v>213</v>
      </c>
      <c r="B495" s="28" t="s">
        <v>28</v>
      </c>
      <c r="C495" s="27" t="s">
        <v>128</v>
      </c>
      <c r="D495" s="27" t="s">
        <v>136</v>
      </c>
      <c r="E495" s="27" t="s">
        <v>65</v>
      </c>
      <c r="F495" s="3">
        <v>7.7304399999999998</v>
      </c>
      <c r="G495" s="3">
        <v>37.286920000000002</v>
      </c>
      <c r="H495" s="3">
        <v>1728</v>
      </c>
      <c r="I495" s="36">
        <v>48</v>
      </c>
      <c r="J495" s="36"/>
      <c r="K495" s="36"/>
      <c r="L495" s="37">
        <v>2016</v>
      </c>
      <c r="M495" s="37">
        <v>2</v>
      </c>
      <c r="N495" s="62">
        <v>5.4</v>
      </c>
      <c r="O495" s="59">
        <v>1.8547417398566184</v>
      </c>
      <c r="P495" s="59">
        <v>0.22561351451926895</v>
      </c>
      <c r="Q495" s="59">
        <v>1.0523400000000001</v>
      </c>
      <c r="R495" s="63">
        <v>14.400000000000006</v>
      </c>
      <c r="S495" s="63">
        <v>23.199999999999989</v>
      </c>
      <c r="T495" s="63">
        <v>62.400000000000006</v>
      </c>
      <c r="U495" s="59">
        <v>5.8644772668131209</v>
      </c>
      <c r="V495" s="59">
        <v>2.5464399588800664</v>
      </c>
      <c r="W495" s="59">
        <v>0.82253100581751004</v>
      </c>
      <c r="X495" s="59">
        <v>8.5512193774896744E-2</v>
      </c>
      <c r="Y495" s="59">
        <v>0.75150000000000006</v>
      </c>
      <c r="Z495" s="64">
        <f t="shared" ref="Z495:Z597" si="220">(U495+V495+W495+X495+Y495)</f>
        <v>10.070460425285592</v>
      </c>
      <c r="AA495" s="63">
        <v>7.9662255819953751</v>
      </c>
      <c r="AB495" s="59">
        <v>4.3873085339168476</v>
      </c>
      <c r="AC495" s="59">
        <v>135.90013025610301</v>
      </c>
      <c r="AD495" s="59">
        <v>113.42979912239413</v>
      </c>
      <c r="AE495" s="65">
        <f t="shared" ref="AE495:AE597" si="221">W495*390</f>
        <v>320.78709226882893</v>
      </c>
      <c r="AF495" s="65">
        <f t="shared" ref="AF495:AF597" si="222">U495*400</f>
        <v>2345.7909067252485</v>
      </c>
      <c r="AG495" s="65">
        <f t="shared" ref="AG495:AG597" si="223">V495*240</f>
        <v>611.14559013121595</v>
      </c>
      <c r="AH495" s="10" t="s">
        <v>1</v>
      </c>
      <c r="AJ495" s="10" t="s">
        <v>316</v>
      </c>
      <c r="AK495" s="10" t="s">
        <v>332</v>
      </c>
      <c r="AL495" s="10">
        <v>160</v>
      </c>
      <c r="AM495" s="79"/>
      <c r="AN495" s="79"/>
      <c r="AO495" s="79"/>
      <c r="AP495" s="79"/>
      <c r="AQ495" s="79"/>
      <c r="AR495" s="12">
        <v>149</v>
      </c>
      <c r="AS495" s="12">
        <v>14</v>
      </c>
      <c r="AT495" s="19">
        <v>0.33999999999999997</v>
      </c>
      <c r="AU495" s="19">
        <v>7.58</v>
      </c>
      <c r="AV495" s="19">
        <v>0.16666666666666699</v>
      </c>
      <c r="AW495" s="19">
        <v>9.9999999999999992E-2</v>
      </c>
      <c r="AX495" s="19">
        <v>9.5</v>
      </c>
      <c r="AY495" s="14">
        <v>0.32</v>
      </c>
      <c r="AZ495" s="30">
        <v>0.59999999999999876</v>
      </c>
      <c r="BA495" s="14">
        <v>1.0342857142857143</v>
      </c>
      <c r="BB495" s="14">
        <v>0.21099428571428527</v>
      </c>
      <c r="BC495" s="16">
        <v>117.21904761904736</v>
      </c>
      <c r="BD495" s="108">
        <f t="shared" si="215"/>
        <v>0.11721904761904736</v>
      </c>
    </row>
    <row r="496" spans="1:68" s="12" customFormat="1" ht="15.75">
      <c r="A496" s="89" t="s">
        <v>213</v>
      </c>
      <c r="B496" s="28" t="s">
        <v>28</v>
      </c>
      <c r="C496" s="27" t="s">
        <v>128</v>
      </c>
      <c r="D496" s="27" t="s">
        <v>136</v>
      </c>
      <c r="E496" s="27" t="s">
        <v>65</v>
      </c>
      <c r="F496" s="3">
        <v>7.7304399999999998</v>
      </c>
      <c r="G496" s="3">
        <v>37.286920000000002</v>
      </c>
      <c r="H496" s="3">
        <v>1728</v>
      </c>
      <c r="I496" s="36"/>
      <c r="J496" s="36"/>
      <c r="K496" s="36"/>
      <c r="L496" s="37">
        <v>2016</v>
      </c>
      <c r="M496" s="37">
        <v>2</v>
      </c>
      <c r="N496" s="62">
        <v>5.4</v>
      </c>
      <c r="O496" s="59">
        <v>1.8547417398566184</v>
      </c>
      <c r="P496" s="59">
        <v>0.22561351451926895</v>
      </c>
      <c r="Q496" s="59">
        <v>1.0523400000000001</v>
      </c>
      <c r="R496" s="63">
        <v>14.400000000000006</v>
      </c>
      <c r="S496" s="63">
        <v>23.199999999999989</v>
      </c>
      <c r="T496" s="63">
        <v>62.400000000000006</v>
      </c>
      <c r="U496" s="59">
        <v>5.8644772668131209</v>
      </c>
      <c r="V496" s="59">
        <v>2.5464399588800664</v>
      </c>
      <c r="W496" s="59">
        <v>0.82253100581751004</v>
      </c>
      <c r="X496" s="59">
        <v>8.5512193774896744E-2</v>
      </c>
      <c r="Y496" s="59">
        <v>0.75150000000000006</v>
      </c>
      <c r="Z496" s="64">
        <f t="shared" ref="Z496:Z500" si="224">(U496+V496+W496+X496+Y496)</f>
        <v>10.070460425285592</v>
      </c>
      <c r="AA496" s="63">
        <v>7.9662255819953751</v>
      </c>
      <c r="AB496" s="59">
        <v>4.3873085339168476</v>
      </c>
      <c r="AC496" s="59">
        <v>135.90013025610301</v>
      </c>
      <c r="AD496" s="59">
        <v>113.42979912239413</v>
      </c>
      <c r="AE496" s="65">
        <f t="shared" ref="AE496:AE500" si="225">W496*390</f>
        <v>320.78709226882893</v>
      </c>
      <c r="AF496" s="65">
        <f t="shared" ref="AF496:AF500" si="226">U496*400</f>
        <v>2345.7909067252485</v>
      </c>
      <c r="AG496" s="65">
        <f t="shared" ref="AG496:AG500" si="227">V496*240</f>
        <v>611.14559013121595</v>
      </c>
      <c r="AH496" s="10" t="s">
        <v>2</v>
      </c>
      <c r="AJ496" s="10" t="s">
        <v>316</v>
      </c>
      <c r="AK496" s="10" t="s">
        <v>332</v>
      </c>
      <c r="AL496" s="10">
        <v>160</v>
      </c>
      <c r="AM496" s="79"/>
      <c r="AN496" s="79"/>
      <c r="AO496" s="79"/>
      <c r="AP496" s="79"/>
      <c r="AQ496" s="79"/>
      <c r="AR496" s="12">
        <v>108</v>
      </c>
      <c r="AS496" s="12">
        <v>9</v>
      </c>
      <c r="AT496" s="19">
        <v>0.24000000000000002</v>
      </c>
      <c r="AU496" s="19">
        <v>8.6999999999999993</v>
      </c>
      <c r="AV496" s="19">
        <v>0.16666666666666666</v>
      </c>
      <c r="AW496" s="19">
        <v>9.9999999999999992E-2</v>
      </c>
      <c r="AX496" s="19">
        <v>9.1</v>
      </c>
      <c r="AY496" s="14">
        <v>0.36</v>
      </c>
      <c r="AZ496" s="30">
        <v>0.6</v>
      </c>
      <c r="BA496" s="14">
        <v>1.0388571428571429</v>
      </c>
      <c r="BB496" s="14">
        <v>0.14959542857142857</v>
      </c>
      <c r="BC496" s="16">
        <v>83.108571428571437</v>
      </c>
      <c r="BD496" s="108">
        <f t="shared" si="215"/>
        <v>8.3108571428571434E-2</v>
      </c>
    </row>
    <row r="497" spans="1:56" s="12" customFormat="1" ht="15.75">
      <c r="A497" s="89" t="s">
        <v>213</v>
      </c>
      <c r="B497" s="28" t="s">
        <v>28</v>
      </c>
      <c r="C497" s="27" t="s">
        <v>128</v>
      </c>
      <c r="D497" s="27" t="s">
        <v>136</v>
      </c>
      <c r="E497" s="27" t="s">
        <v>65</v>
      </c>
      <c r="F497" s="3">
        <v>7.7304399999999998</v>
      </c>
      <c r="G497" s="3">
        <v>37.286920000000002</v>
      </c>
      <c r="H497" s="3">
        <v>1728</v>
      </c>
      <c r="I497" s="36"/>
      <c r="J497" s="36"/>
      <c r="K497" s="36"/>
      <c r="L497" s="37">
        <v>2016</v>
      </c>
      <c r="M497" s="37">
        <v>2</v>
      </c>
      <c r="N497" s="62">
        <v>5.4</v>
      </c>
      <c r="O497" s="59">
        <v>1.8547417398566184</v>
      </c>
      <c r="P497" s="59">
        <v>0.22561351451926895</v>
      </c>
      <c r="Q497" s="59">
        <v>1.0523400000000001</v>
      </c>
      <c r="R497" s="63">
        <v>14.400000000000006</v>
      </c>
      <c r="S497" s="63">
        <v>23.199999999999989</v>
      </c>
      <c r="T497" s="63">
        <v>62.400000000000006</v>
      </c>
      <c r="U497" s="59">
        <v>5.8644772668131209</v>
      </c>
      <c r="V497" s="59">
        <v>2.5464399588800664</v>
      </c>
      <c r="W497" s="59">
        <v>0.82253100581751004</v>
      </c>
      <c r="X497" s="59">
        <v>8.5512193774896744E-2</v>
      </c>
      <c r="Y497" s="59">
        <v>0.75150000000000006</v>
      </c>
      <c r="Z497" s="64">
        <f t="shared" si="224"/>
        <v>10.070460425285592</v>
      </c>
      <c r="AA497" s="63">
        <v>7.9662255819953751</v>
      </c>
      <c r="AB497" s="59">
        <v>4.3873085339168476</v>
      </c>
      <c r="AC497" s="59">
        <v>135.90013025610301</v>
      </c>
      <c r="AD497" s="59">
        <v>113.42979912239413</v>
      </c>
      <c r="AE497" s="65">
        <f t="shared" si="225"/>
        <v>320.78709226882893</v>
      </c>
      <c r="AF497" s="65">
        <f t="shared" si="226"/>
        <v>2345.7909067252485</v>
      </c>
      <c r="AG497" s="65">
        <f t="shared" si="227"/>
        <v>611.14559013121595</v>
      </c>
      <c r="AH497" s="10" t="s">
        <v>3</v>
      </c>
      <c r="AJ497" s="10" t="s">
        <v>316</v>
      </c>
      <c r="AK497" s="10" t="s">
        <v>332</v>
      </c>
      <c r="AL497" s="10">
        <v>160</v>
      </c>
      <c r="AM497" s="79"/>
      <c r="AN497" s="79"/>
      <c r="AO497" s="79"/>
      <c r="AP497" s="79"/>
      <c r="AQ497" s="79"/>
      <c r="AR497" s="12">
        <v>93</v>
      </c>
      <c r="AS497" s="12">
        <v>61</v>
      </c>
      <c r="AT497" s="19">
        <v>7.3000000000000007</v>
      </c>
      <c r="AU497" s="19">
        <v>20.34</v>
      </c>
      <c r="AV497" s="19">
        <v>0.8666666666666667</v>
      </c>
      <c r="AW497" s="19">
        <v>0.53333333333333299</v>
      </c>
      <c r="AX497" s="19">
        <v>26.4</v>
      </c>
      <c r="AY497" s="14">
        <v>0.66</v>
      </c>
      <c r="AZ497" s="30">
        <v>0.61538461538461497</v>
      </c>
      <c r="BA497" s="14">
        <v>0.84114285714285708</v>
      </c>
      <c r="BB497" s="14">
        <v>3.778672527472525</v>
      </c>
      <c r="BC497" s="16">
        <v>2099.2625152625137</v>
      </c>
      <c r="BD497" s="108">
        <f t="shared" si="215"/>
        <v>2.0992625152625135</v>
      </c>
    </row>
    <row r="498" spans="1:56" s="12" customFormat="1" ht="15.75">
      <c r="A498" s="89" t="s">
        <v>213</v>
      </c>
      <c r="B498" s="28" t="s">
        <v>28</v>
      </c>
      <c r="C498" s="27" t="s">
        <v>128</v>
      </c>
      <c r="D498" s="27" t="s">
        <v>136</v>
      </c>
      <c r="E498" s="27" t="s">
        <v>65</v>
      </c>
      <c r="F498" s="3">
        <v>7.7304399999999998</v>
      </c>
      <c r="G498" s="3">
        <v>37.286920000000002</v>
      </c>
      <c r="H498" s="3">
        <v>1728</v>
      </c>
      <c r="I498" s="36"/>
      <c r="J498" s="36"/>
      <c r="K498" s="36"/>
      <c r="L498" s="37">
        <v>2016</v>
      </c>
      <c r="M498" s="37">
        <v>2</v>
      </c>
      <c r="N498" s="62">
        <v>5.4</v>
      </c>
      <c r="O498" s="59">
        <v>1.8547417398566184</v>
      </c>
      <c r="P498" s="59">
        <v>0.22561351451926895</v>
      </c>
      <c r="Q498" s="59">
        <v>1.0523400000000001</v>
      </c>
      <c r="R498" s="63">
        <v>14.400000000000006</v>
      </c>
      <c r="S498" s="63">
        <v>23.199999999999989</v>
      </c>
      <c r="T498" s="63">
        <v>62.400000000000006</v>
      </c>
      <c r="U498" s="59">
        <v>5.8644772668131209</v>
      </c>
      <c r="V498" s="59">
        <v>2.5464399588800664</v>
      </c>
      <c r="W498" s="59">
        <v>0.82253100581751004</v>
      </c>
      <c r="X498" s="59">
        <v>8.5512193774896744E-2</v>
      </c>
      <c r="Y498" s="59">
        <v>0.75150000000000006</v>
      </c>
      <c r="Z498" s="64">
        <f t="shared" si="224"/>
        <v>10.070460425285592</v>
      </c>
      <c r="AA498" s="63">
        <v>7.9662255819953751</v>
      </c>
      <c r="AB498" s="59">
        <v>4.3873085339168476</v>
      </c>
      <c r="AC498" s="59">
        <v>135.90013025610301</v>
      </c>
      <c r="AD498" s="59">
        <v>113.42979912239413</v>
      </c>
      <c r="AE498" s="65">
        <f t="shared" si="225"/>
        <v>320.78709226882893</v>
      </c>
      <c r="AF498" s="65">
        <f t="shared" si="226"/>
        <v>2345.7909067252485</v>
      </c>
      <c r="AG498" s="65">
        <f t="shared" si="227"/>
        <v>611.14559013121595</v>
      </c>
      <c r="AH498" s="10" t="s">
        <v>4</v>
      </c>
      <c r="AJ498" s="10" t="s">
        <v>316</v>
      </c>
      <c r="AK498" s="10" t="s">
        <v>332</v>
      </c>
      <c r="AL498" s="10">
        <v>160</v>
      </c>
      <c r="AM498" s="79"/>
      <c r="AN498" s="79"/>
      <c r="AO498" s="79"/>
      <c r="AP498" s="79"/>
      <c r="AQ498" s="79"/>
      <c r="AR498" s="12">
        <v>97</v>
      </c>
      <c r="AS498" s="12">
        <v>76</v>
      </c>
      <c r="AT498" s="19">
        <v>14.379999999999999</v>
      </c>
      <c r="AU498" s="19">
        <v>26.29</v>
      </c>
      <c r="AV498" s="19">
        <v>1.1666666666666667</v>
      </c>
      <c r="AW498" s="19">
        <v>0.79999999999999993</v>
      </c>
      <c r="AX498" s="19">
        <v>20.2</v>
      </c>
      <c r="AY498" s="14">
        <v>0.4</v>
      </c>
      <c r="AZ498" s="30">
        <v>0.68571428571428561</v>
      </c>
      <c r="BA498" s="14">
        <v>0.91199999999999992</v>
      </c>
      <c r="BB498" s="14">
        <v>8.9928411428571398</v>
      </c>
      <c r="BC498" s="16">
        <v>4996.0228571428561</v>
      </c>
      <c r="BD498" s="108">
        <f t="shared" si="215"/>
        <v>4.9960228571428562</v>
      </c>
    </row>
    <row r="499" spans="1:56" s="12" customFormat="1" ht="15.75">
      <c r="A499" s="89" t="s">
        <v>213</v>
      </c>
      <c r="B499" s="28" t="s">
        <v>28</v>
      </c>
      <c r="C499" s="27" t="s">
        <v>128</v>
      </c>
      <c r="D499" s="27" t="s">
        <v>136</v>
      </c>
      <c r="E499" s="27" t="s">
        <v>65</v>
      </c>
      <c r="F499" s="3">
        <v>7.7304399999999998</v>
      </c>
      <c r="G499" s="3">
        <v>37.286920000000002</v>
      </c>
      <c r="H499" s="3">
        <v>1728</v>
      </c>
      <c r="I499" s="36"/>
      <c r="J499" s="36"/>
      <c r="K499" s="36"/>
      <c r="L499" s="37">
        <v>2016</v>
      </c>
      <c r="M499" s="37">
        <v>2</v>
      </c>
      <c r="N499" s="62">
        <v>5.4</v>
      </c>
      <c r="O499" s="59">
        <v>1.8547417398566184</v>
      </c>
      <c r="P499" s="59">
        <v>0.22561351451926895</v>
      </c>
      <c r="Q499" s="59">
        <v>1.0523400000000001</v>
      </c>
      <c r="R499" s="63">
        <v>14.400000000000006</v>
      </c>
      <c r="S499" s="63">
        <v>23.199999999999989</v>
      </c>
      <c r="T499" s="63">
        <v>62.400000000000006</v>
      </c>
      <c r="U499" s="59">
        <v>5.8644772668131209</v>
      </c>
      <c r="V499" s="59">
        <v>2.5464399588800664</v>
      </c>
      <c r="W499" s="59">
        <v>0.82253100581751004</v>
      </c>
      <c r="X499" s="59">
        <v>8.5512193774896744E-2</v>
      </c>
      <c r="Y499" s="59">
        <v>0.75150000000000006</v>
      </c>
      <c r="Z499" s="64">
        <f t="shared" si="224"/>
        <v>10.070460425285592</v>
      </c>
      <c r="AA499" s="63">
        <v>7.9662255819953751</v>
      </c>
      <c r="AB499" s="59">
        <v>4.3873085339168476</v>
      </c>
      <c r="AC499" s="59">
        <v>135.90013025610301</v>
      </c>
      <c r="AD499" s="59">
        <v>113.42979912239413</v>
      </c>
      <c r="AE499" s="65">
        <f t="shared" si="225"/>
        <v>320.78709226882893</v>
      </c>
      <c r="AF499" s="65">
        <f t="shared" si="226"/>
        <v>2345.7909067252485</v>
      </c>
      <c r="AG499" s="65">
        <f t="shared" si="227"/>
        <v>611.14559013121595</v>
      </c>
      <c r="AH499" s="10" t="s">
        <v>5</v>
      </c>
      <c r="AJ499" s="10" t="s">
        <v>316</v>
      </c>
      <c r="AK499" s="10" t="s">
        <v>332</v>
      </c>
      <c r="AL499" s="10">
        <v>160</v>
      </c>
      <c r="AM499" s="79"/>
      <c r="AN499" s="79"/>
      <c r="AO499" s="79"/>
      <c r="AP499" s="79"/>
      <c r="AQ499" s="79"/>
      <c r="AR499" s="12">
        <v>116</v>
      </c>
      <c r="AS499" s="12">
        <v>87</v>
      </c>
      <c r="AT499" s="19">
        <v>14.510000000000002</v>
      </c>
      <c r="AU499" s="19">
        <v>25.4</v>
      </c>
      <c r="AV499" s="19">
        <v>1.1833333333333333</v>
      </c>
      <c r="AW499" s="19">
        <v>0.83333333333333337</v>
      </c>
      <c r="AX499" s="19">
        <v>20</v>
      </c>
      <c r="AY499" s="14">
        <v>0.72</v>
      </c>
      <c r="AZ499" s="30">
        <v>0.70422535211267612</v>
      </c>
      <c r="BA499" s="14">
        <v>0.91428571428571426</v>
      </c>
      <c r="BB499" s="14">
        <v>9.3424547283702228</v>
      </c>
      <c r="BC499" s="16">
        <v>5190.2526268723459</v>
      </c>
      <c r="BD499" s="108">
        <f t="shared" si="215"/>
        <v>5.1902526268723461</v>
      </c>
    </row>
    <row r="500" spans="1:56" s="12" customFormat="1" ht="15.75">
      <c r="A500" s="89" t="s">
        <v>213</v>
      </c>
      <c r="B500" s="28" t="s">
        <v>28</v>
      </c>
      <c r="C500" s="27" t="s">
        <v>128</v>
      </c>
      <c r="D500" s="27" t="s">
        <v>136</v>
      </c>
      <c r="E500" s="27" t="s">
        <v>65</v>
      </c>
      <c r="F500" s="3">
        <v>7.7304399999999998</v>
      </c>
      <c r="G500" s="3">
        <v>37.286920000000002</v>
      </c>
      <c r="H500" s="3">
        <v>1728</v>
      </c>
      <c r="I500" s="36"/>
      <c r="J500" s="36"/>
      <c r="K500" s="36"/>
      <c r="L500" s="37">
        <v>2016</v>
      </c>
      <c r="M500" s="37">
        <v>2</v>
      </c>
      <c r="N500" s="62">
        <v>5.4</v>
      </c>
      <c r="O500" s="59">
        <v>1.8547417398566184</v>
      </c>
      <c r="P500" s="59">
        <v>0.22561351451926895</v>
      </c>
      <c r="Q500" s="59">
        <v>1.0523400000000001</v>
      </c>
      <c r="R500" s="63">
        <v>14.400000000000006</v>
      </c>
      <c r="S500" s="63">
        <v>23.199999999999989</v>
      </c>
      <c r="T500" s="63">
        <v>62.400000000000006</v>
      </c>
      <c r="U500" s="59">
        <v>5.8644772668131209</v>
      </c>
      <c r="V500" s="59">
        <v>2.5464399588800664</v>
      </c>
      <c r="W500" s="59">
        <v>0.82253100581751004</v>
      </c>
      <c r="X500" s="59">
        <v>8.5512193774896744E-2</v>
      </c>
      <c r="Y500" s="59">
        <v>0.75150000000000006</v>
      </c>
      <c r="Z500" s="64">
        <f t="shared" si="224"/>
        <v>10.070460425285592</v>
      </c>
      <c r="AA500" s="63">
        <v>7.9662255819953751</v>
      </c>
      <c r="AB500" s="59">
        <v>4.3873085339168476</v>
      </c>
      <c r="AC500" s="59">
        <v>135.90013025610301</v>
      </c>
      <c r="AD500" s="59">
        <v>113.42979912239413</v>
      </c>
      <c r="AE500" s="65">
        <f t="shared" si="225"/>
        <v>320.78709226882893</v>
      </c>
      <c r="AF500" s="65">
        <f t="shared" si="226"/>
        <v>2345.7909067252485</v>
      </c>
      <c r="AG500" s="65">
        <f t="shared" si="227"/>
        <v>611.14559013121595</v>
      </c>
      <c r="AH500" s="10" t="s">
        <v>6</v>
      </c>
      <c r="AJ500" s="10" t="s">
        <v>316</v>
      </c>
      <c r="AK500" s="10" t="s">
        <v>332</v>
      </c>
      <c r="AL500" s="10">
        <v>160</v>
      </c>
      <c r="AM500" s="79"/>
      <c r="AN500" s="79"/>
      <c r="AO500" s="79"/>
      <c r="AP500" s="79"/>
      <c r="AQ500" s="79"/>
      <c r="AR500" s="12">
        <v>143</v>
      </c>
      <c r="AS500" s="12">
        <v>106</v>
      </c>
      <c r="AT500" s="19">
        <v>16.88</v>
      </c>
      <c r="AU500" s="19">
        <v>28.68</v>
      </c>
      <c r="AV500" s="19">
        <v>1.2</v>
      </c>
      <c r="AW500" s="19">
        <v>0.96666666666666701</v>
      </c>
      <c r="AX500" s="19">
        <v>19.399999999999999</v>
      </c>
      <c r="AY500" s="14">
        <v>0.66</v>
      </c>
      <c r="AZ500" s="30">
        <v>0.80555555555555591</v>
      </c>
      <c r="BA500" s="14">
        <v>0.92114285714285704</v>
      </c>
      <c r="BB500" s="14">
        <v>12.525495873015878</v>
      </c>
      <c r="BC500" s="16">
        <v>6958.6088183421543</v>
      </c>
      <c r="BD500" s="108">
        <f t="shared" si="215"/>
        <v>6.9586088183421539</v>
      </c>
    </row>
    <row r="501" spans="1:56" s="12" customFormat="1" ht="15.75">
      <c r="A501" s="89" t="s">
        <v>213</v>
      </c>
      <c r="B501" s="28" t="s">
        <v>28</v>
      </c>
      <c r="C501" s="27" t="s">
        <v>129</v>
      </c>
      <c r="D501" s="27" t="s">
        <v>122</v>
      </c>
      <c r="E501" s="27" t="s">
        <v>260</v>
      </c>
      <c r="F501" s="3">
        <v>7.7459210000000001</v>
      </c>
      <c r="G501" s="3">
        <v>37.357868000000003</v>
      </c>
      <c r="H501" s="3">
        <v>1858</v>
      </c>
      <c r="I501" s="36">
        <v>49</v>
      </c>
      <c r="J501" s="36"/>
      <c r="K501" s="36"/>
      <c r="L501" s="37">
        <v>2016</v>
      </c>
      <c r="M501" s="37">
        <v>2</v>
      </c>
      <c r="N501" s="62">
        <v>5.7</v>
      </c>
      <c r="O501" s="59">
        <v>2.1604637971326874</v>
      </c>
      <c r="P501" s="59">
        <v>0.17992078126240568</v>
      </c>
      <c r="Q501" s="59">
        <v>5.96706</v>
      </c>
      <c r="R501" s="63">
        <v>8.4000000000000057</v>
      </c>
      <c r="S501" s="63">
        <v>25.199999999999989</v>
      </c>
      <c r="T501" s="63">
        <v>66.400000000000006</v>
      </c>
      <c r="U501" s="59">
        <v>7.8121103695267564</v>
      </c>
      <c r="V501" s="59">
        <v>3.7908723353627565</v>
      </c>
      <c r="W501" s="59">
        <v>0.63487689541734316</v>
      </c>
      <c r="X501" s="59">
        <v>7.9884237668303298E-2</v>
      </c>
      <c r="Y501" s="59">
        <v>0.33399999999999996</v>
      </c>
      <c r="Z501" s="64">
        <f t="shared" si="220"/>
        <v>12.651743837975157</v>
      </c>
      <c r="AA501" s="63">
        <v>8.9680849012094761</v>
      </c>
      <c r="AB501" s="59">
        <v>5.848946936542669</v>
      </c>
      <c r="AC501" s="59">
        <v>124.16025203041329</v>
      </c>
      <c r="AD501" s="59">
        <v>126.0280489718245</v>
      </c>
      <c r="AE501" s="65">
        <f t="shared" si="221"/>
        <v>247.60198921276384</v>
      </c>
      <c r="AF501" s="65">
        <f t="shared" si="222"/>
        <v>3124.8441478107025</v>
      </c>
      <c r="AG501" s="65">
        <f t="shared" si="223"/>
        <v>909.80936048706155</v>
      </c>
      <c r="AH501" s="10" t="s">
        <v>1</v>
      </c>
      <c r="AJ501" s="10" t="s">
        <v>316</v>
      </c>
      <c r="AK501" s="10" t="s">
        <v>332</v>
      </c>
      <c r="AL501" s="10">
        <v>160</v>
      </c>
      <c r="AM501" s="79"/>
      <c r="AN501" s="79"/>
      <c r="AO501" s="79"/>
      <c r="AP501" s="79"/>
      <c r="AQ501" s="79"/>
      <c r="AR501" s="12">
        <v>97</v>
      </c>
      <c r="AS501" s="12">
        <v>54</v>
      </c>
      <c r="AT501" s="19">
        <v>3.5</v>
      </c>
      <c r="AU501" s="19">
        <v>9.6999999999999993</v>
      </c>
      <c r="AV501" s="19">
        <v>0.66666666666666663</v>
      </c>
      <c r="AW501" s="19">
        <v>0.53333333333333333</v>
      </c>
      <c r="AX501" s="19">
        <v>21.4</v>
      </c>
      <c r="AY501" s="14">
        <v>0.46</v>
      </c>
      <c r="AZ501" s="30">
        <v>0.8</v>
      </c>
      <c r="BA501" s="14">
        <v>0.89828571428571424</v>
      </c>
      <c r="BB501" s="14">
        <v>2.5152000000000001</v>
      </c>
      <c r="BC501" s="16">
        <v>1397.3333333333333</v>
      </c>
      <c r="BD501" s="108">
        <f t="shared" si="215"/>
        <v>1.3973333333333333</v>
      </c>
    </row>
    <row r="502" spans="1:56" s="12" customFormat="1" ht="15.75">
      <c r="A502" s="89" t="s">
        <v>213</v>
      </c>
      <c r="B502" s="28" t="s">
        <v>28</v>
      </c>
      <c r="C502" s="27" t="s">
        <v>129</v>
      </c>
      <c r="D502" s="27" t="s">
        <v>122</v>
      </c>
      <c r="E502" s="27" t="s">
        <v>260</v>
      </c>
      <c r="F502" s="3">
        <v>7.7459210000000001</v>
      </c>
      <c r="G502" s="3">
        <v>37.357868000000003</v>
      </c>
      <c r="H502" s="3">
        <v>1858</v>
      </c>
      <c r="I502" s="36"/>
      <c r="J502" s="36"/>
      <c r="K502" s="36"/>
      <c r="L502" s="37">
        <v>2016</v>
      </c>
      <c r="M502" s="37">
        <v>2</v>
      </c>
      <c r="N502" s="62">
        <v>5.7</v>
      </c>
      <c r="O502" s="59">
        <v>2.1604637971326874</v>
      </c>
      <c r="P502" s="59">
        <v>0.17992078126240568</v>
      </c>
      <c r="Q502" s="59">
        <v>5.96706</v>
      </c>
      <c r="R502" s="63">
        <v>8.4000000000000057</v>
      </c>
      <c r="S502" s="63">
        <v>25.199999999999989</v>
      </c>
      <c r="T502" s="63">
        <v>66.400000000000006</v>
      </c>
      <c r="U502" s="59">
        <v>7.8121103695267564</v>
      </c>
      <c r="V502" s="59">
        <v>3.7908723353627565</v>
      </c>
      <c r="W502" s="59">
        <v>0.63487689541734316</v>
      </c>
      <c r="X502" s="59">
        <v>7.9884237668303298E-2</v>
      </c>
      <c r="Y502" s="59">
        <v>0.33399999999999996</v>
      </c>
      <c r="Z502" s="64">
        <f t="shared" ref="Z502:Z506" si="228">(U502+V502+W502+X502+Y502)</f>
        <v>12.651743837975157</v>
      </c>
      <c r="AA502" s="63">
        <v>8.9680849012094761</v>
      </c>
      <c r="AB502" s="59">
        <v>5.848946936542669</v>
      </c>
      <c r="AC502" s="59">
        <v>124.16025203041329</v>
      </c>
      <c r="AD502" s="59">
        <v>126.0280489718245</v>
      </c>
      <c r="AE502" s="65">
        <f t="shared" ref="AE502:AE506" si="229">W502*390</f>
        <v>247.60198921276384</v>
      </c>
      <c r="AF502" s="65">
        <f t="shared" ref="AF502:AF506" si="230">U502*400</f>
        <v>3124.8441478107025</v>
      </c>
      <c r="AG502" s="65">
        <f t="shared" ref="AG502:AG506" si="231">V502*240</f>
        <v>909.80936048706155</v>
      </c>
      <c r="AH502" s="10" t="s">
        <v>2</v>
      </c>
      <c r="AJ502" s="10" t="s">
        <v>316</v>
      </c>
      <c r="AK502" s="10" t="s">
        <v>332</v>
      </c>
      <c r="AL502" s="10">
        <v>160</v>
      </c>
      <c r="AM502" s="79"/>
      <c r="AN502" s="79"/>
      <c r="AO502" s="79"/>
      <c r="AP502" s="79"/>
      <c r="AQ502" s="79"/>
      <c r="AR502" s="12">
        <v>163</v>
      </c>
      <c r="AS502" s="12">
        <v>62</v>
      </c>
      <c r="AT502" s="19">
        <v>3.06</v>
      </c>
      <c r="AU502" s="19">
        <v>14.6</v>
      </c>
      <c r="AV502" s="19">
        <v>0.70000000000000007</v>
      </c>
      <c r="AW502" s="19">
        <v>0.46666666666666673</v>
      </c>
      <c r="AX502" s="19">
        <v>22.1</v>
      </c>
      <c r="AY502" s="14">
        <v>0.54</v>
      </c>
      <c r="AZ502" s="30">
        <v>0.66666666666666674</v>
      </c>
      <c r="BA502" s="14">
        <v>0.89028571428571435</v>
      </c>
      <c r="BB502" s="14">
        <v>1.8161828571428575</v>
      </c>
      <c r="BC502" s="16">
        <v>1008.9904761904763</v>
      </c>
      <c r="BD502" s="108">
        <f t="shared" si="215"/>
        <v>1.0089904761904764</v>
      </c>
    </row>
    <row r="503" spans="1:56" s="12" customFormat="1" ht="15.75">
      <c r="A503" s="89" t="s">
        <v>213</v>
      </c>
      <c r="B503" s="28" t="s">
        <v>28</v>
      </c>
      <c r="C503" s="27" t="s">
        <v>129</v>
      </c>
      <c r="D503" s="27" t="s">
        <v>122</v>
      </c>
      <c r="E503" s="27" t="s">
        <v>260</v>
      </c>
      <c r="F503" s="3">
        <v>7.7459210000000001</v>
      </c>
      <c r="G503" s="3">
        <v>37.357868000000003</v>
      </c>
      <c r="H503" s="3">
        <v>1858</v>
      </c>
      <c r="I503" s="36"/>
      <c r="J503" s="36"/>
      <c r="K503" s="36"/>
      <c r="L503" s="37">
        <v>2016</v>
      </c>
      <c r="M503" s="37">
        <v>2</v>
      </c>
      <c r="N503" s="62">
        <v>5.7</v>
      </c>
      <c r="O503" s="59">
        <v>2.1604637971326874</v>
      </c>
      <c r="P503" s="59">
        <v>0.17992078126240568</v>
      </c>
      <c r="Q503" s="59">
        <v>5.96706</v>
      </c>
      <c r="R503" s="63">
        <v>8.4000000000000057</v>
      </c>
      <c r="S503" s="63">
        <v>25.199999999999989</v>
      </c>
      <c r="T503" s="63">
        <v>66.400000000000006</v>
      </c>
      <c r="U503" s="59">
        <v>7.8121103695267564</v>
      </c>
      <c r="V503" s="59">
        <v>3.7908723353627565</v>
      </c>
      <c r="W503" s="59">
        <v>0.63487689541734316</v>
      </c>
      <c r="X503" s="59">
        <v>7.9884237668303298E-2</v>
      </c>
      <c r="Y503" s="59">
        <v>0.33399999999999996</v>
      </c>
      <c r="Z503" s="64">
        <f t="shared" si="228"/>
        <v>12.651743837975157</v>
      </c>
      <c r="AA503" s="63">
        <v>8.9680849012094761</v>
      </c>
      <c r="AB503" s="59">
        <v>5.848946936542669</v>
      </c>
      <c r="AC503" s="59">
        <v>124.16025203041329</v>
      </c>
      <c r="AD503" s="59">
        <v>126.0280489718245</v>
      </c>
      <c r="AE503" s="65">
        <f t="shared" si="229"/>
        <v>247.60198921276384</v>
      </c>
      <c r="AF503" s="65">
        <f t="shared" si="230"/>
        <v>3124.8441478107025</v>
      </c>
      <c r="AG503" s="65">
        <f t="shared" si="231"/>
        <v>909.80936048706155</v>
      </c>
      <c r="AH503" s="10" t="s">
        <v>3</v>
      </c>
      <c r="AJ503" s="10" t="s">
        <v>316</v>
      </c>
      <c r="AK503" s="10" t="s">
        <v>332</v>
      </c>
      <c r="AL503" s="10">
        <v>160</v>
      </c>
      <c r="AM503" s="79"/>
      <c r="AN503" s="79"/>
      <c r="AO503" s="79"/>
      <c r="AP503" s="79"/>
      <c r="AQ503" s="79"/>
      <c r="AR503" s="12">
        <v>131</v>
      </c>
      <c r="AS503" s="12">
        <v>88</v>
      </c>
      <c r="AT503" s="19">
        <v>16.52</v>
      </c>
      <c r="AU503" s="19">
        <v>25.98</v>
      </c>
      <c r="AV503" s="19">
        <v>1.5333333333333334</v>
      </c>
      <c r="AW503" s="19">
        <v>1.1666666666666667</v>
      </c>
      <c r="AX503" s="19">
        <v>22.8</v>
      </c>
      <c r="AY503" s="14">
        <v>0.5</v>
      </c>
      <c r="AZ503" s="30">
        <v>0.76086956521739135</v>
      </c>
      <c r="BA503" s="14">
        <v>0.88228571428571434</v>
      </c>
      <c r="BB503" s="14">
        <v>11.089947826086958</v>
      </c>
      <c r="BC503" s="16">
        <v>6161.0821256038653</v>
      </c>
      <c r="BD503" s="108">
        <f t="shared" si="215"/>
        <v>6.1610821256038655</v>
      </c>
    </row>
    <row r="504" spans="1:56" s="12" customFormat="1" ht="15.75">
      <c r="A504" s="89" t="s">
        <v>213</v>
      </c>
      <c r="B504" s="28" t="s">
        <v>28</v>
      </c>
      <c r="C504" s="27" t="s">
        <v>129</v>
      </c>
      <c r="D504" s="27" t="s">
        <v>122</v>
      </c>
      <c r="E504" s="27" t="s">
        <v>260</v>
      </c>
      <c r="F504" s="3">
        <v>7.7459210000000001</v>
      </c>
      <c r="G504" s="3">
        <v>37.357868000000003</v>
      </c>
      <c r="H504" s="3">
        <v>1858</v>
      </c>
      <c r="I504" s="36"/>
      <c r="J504" s="36"/>
      <c r="K504" s="36"/>
      <c r="L504" s="37">
        <v>2016</v>
      </c>
      <c r="M504" s="37">
        <v>2</v>
      </c>
      <c r="N504" s="62">
        <v>5.7</v>
      </c>
      <c r="O504" s="59">
        <v>2.1604637971326874</v>
      </c>
      <c r="P504" s="59">
        <v>0.17992078126240568</v>
      </c>
      <c r="Q504" s="59">
        <v>5.96706</v>
      </c>
      <c r="R504" s="63">
        <v>8.4000000000000057</v>
      </c>
      <c r="S504" s="63">
        <v>25.199999999999989</v>
      </c>
      <c r="T504" s="63">
        <v>66.400000000000006</v>
      </c>
      <c r="U504" s="59">
        <v>7.8121103695267564</v>
      </c>
      <c r="V504" s="59">
        <v>3.7908723353627565</v>
      </c>
      <c r="W504" s="59">
        <v>0.63487689541734316</v>
      </c>
      <c r="X504" s="59">
        <v>7.9884237668303298E-2</v>
      </c>
      <c r="Y504" s="59">
        <v>0.33399999999999996</v>
      </c>
      <c r="Z504" s="64">
        <f t="shared" si="228"/>
        <v>12.651743837975157</v>
      </c>
      <c r="AA504" s="63">
        <v>8.9680849012094761</v>
      </c>
      <c r="AB504" s="59">
        <v>5.848946936542669</v>
      </c>
      <c r="AC504" s="59">
        <v>124.16025203041329</v>
      </c>
      <c r="AD504" s="59">
        <v>126.0280489718245</v>
      </c>
      <c r="AE504" s="65">
        <f t="shared" si="229"/>
        <v>247.60198921276384</v>
      </c>
      <c r="AF504" s="65">
        <f t="shared" si="230"/>
        <v>3124.8441478107025</v>
      </c>
      <c r="AG504" s="65">
        <f t="shared" si="231"/>
        <v>909.80936048706155</v>
      </c>
      <c r="AH504" s="10" t="s">
        <v>4</v>
      </c>
      <c r="AJ504" s="10" t="s">
        <v>316</v>
      </c>
      <c r="AK504" s="10" t="s">
        <v>332</v>
      </c>
      <c r="AL504" s="10">
        <v>160</v>
      </c>
      <c r="AM504" s="79"/>
      <c r="AN504" s="79"/>
      <c r="AO504" s="79"/>
      <c r="AP504" s="79"/>
      <c r="AQ504" s="79"/>
      <c r="AR504" s="12">
        <v>136</v>
      </c>
      <c r="AS504" s="12">
        <v>99</v>
      </c>
      <c r="AT504" s="19">
        <v>17.419999999999998</v>
      </c>
      <c r="AU504" s="19">
        <v>21.02</v>
      </c>
      <c r="AV504" s="19">
        <v>1.4333333333333333</v>
      </c>
      <c r="AW504" s="19">
        <v>1.1666666666666667</v>
      </c>
      <c r="AX504" s="19">
        <v>20.3</v>
      </c>
      <c r="AY504" s="14">
        <v>0.5</v>
      </c>
      <c r="AZ504" s="30">
        <v>0.81395348837209303</v>
      </c>
      <c r="BA504" s="14">
        <v>0.91085714285714292</v>
      </c>
      <c r="BB504" s="14">
        <v>12.915106976744186</v>
      </c>
      <c r="BC504" s="16">
        <v>7175.059431524548</v>
      </c>
      <c r="BD504" s="108">
        <f t="shared" si="215"/>
        <v>7.1750594315245477</v>
      </c>
    </row>
    <row r="505" spans="1:56" s="12" customFormat="1" ht="15.75">
      <c r="A505" s="89" t="s">
        <v>213</v>
      </c>
      <c r="B505" s="28" t="s">
        <v>28</v>
      </c>
      <c r="C505" s="27" t="s">
        <v>129</v>
      </c>
      <c r="D505" s="27" t="s">
        <v>122</v>
      </c>
      <c r="E505" s="27" t="s">
        <v>260</v>
      </c>
      <c r="F505" s="3">
        <v>7.7459210000000001</v>
      </c>
      <c r="G505" s="3">
        <v>37.357868000000003</v>
      </c>
      <c r="H505" s="3">
        <v>1858</v>
      </c>
      <c r="I505" s="36"/>
      <c r="J505" s="36"/>
      <c r="K505" s="36"/>
      <c r="L505" s="37">
        <v>2016</v>
      </c>
      <c r="M505" s="37">
        <v>2</v>
      </c>
      <c r="N505" s="62">
        <v>5.7</v>
      </c>
      <c r="O505" s="59">
        <v>2.1604637971326874</v>
      </c>
      <c r="P505" s="59">
        <v>0.17992078126240568</v>
      </c>
      <c r="Q505" s="59">
        <v>5.96706</v>
      </c>
      <c r="R505" s="63">
        <v>8.4000000000000057</v>
      </c>
      <c r="S505" s="63">
        <v>25.199999999999989</v>
      </c>
      <c r="T505" s="63">
        <v>66.400000000000006</v>
      </c>
      <c r="U505" s="59">
        <v>7.8121103695267564</v>
      </c>
      <c r="V505" s="59">
        <v>3.7908723353627565</v>
      </c>
      <c r="W505" s="59">
        <v>0.63487689541734316</v>
      </c>
      <c r="X505" s="59">
        <v>7.9884237668303298E-2</v>
      </c>
      <c r="Y505" s="59">
        <v>0.33399999999999996</v>
      </c>
      <c r="Z505" s="64">
        <f t="shared" si="228"/>
        <v>12.651743837975157</v>
      </c>
      <c r="AA505" s="63">
        <v>8.9680849012094761</v>
      </c>
      <c r="AB505" s="59">
        <v>5.848946936542669</v>
      </c>
      <c r="AC505" s="59">
        <v>124.16025203041329</v>
      </c>
      <c r="AD505" s="59">
        <v>126.0280489718245</v>
      </c>
      <c r="AE505" s="65">
        <f t="shared" si="229"/>
        <v>247.60198921276384</v>
      </c>
      <c r="AF505" s="65">
        <f t="shared" si="230"/>
        <v>3124.8441478107025</v>
      </c>
      <c r="AG505" s="65">
        <f t="shared" si="231"/>
        <v>909.80936048706155</v>
      </c>
      <c r="AH505" s="10" t="s">
        <v>5</v>
      </c>
      <c r="AJ505" s="10" t="s">
        <v>316</v>
      </c>
      <c r="AK505" s="10" t="s">
        <v>332</v>
      </c>
      <c r="AL505" s="10">
        <v>160</v>
      </c>
      <c r="AM505" s="79"/>
      <c r="AN505" s="79"/>
      <c r="AO505" s="79"/>
      <c r="AP505" s="79"/>
      <c r="AQ505" s="79"/>
      <c r="AR505" s="12">
        <v>132</v>
      </c>
      <c r="AS505" s="12">
        <v>103</v>
      </c>
      <c r="AT505" s="19">
        <v>16.100000000000001</v>
      </c>
      <c r="AU505" s="19">
        <v>20.84</v>
      </c>
      <c r="AV505" s="19">
        <v>1.3333333333333333</v>
      </c>
      <c r="AW505" s="19">
        <v>1.1333333333333335</v>
      </c>
      <c r="AX505" s="19">
        <v>21</v>
      </c>
      <c r="AY505" s="14">
        <v>0.64</v>
      </c>
      <c r="AZ505" s="30">
        <v>0.8500000000000002</v>
      </c>
      <c r="BA505" s="14">
        <v>0.9028571428571428</v>
      </c>
      <c r="BB505" s="14">
        <v>12.355600000000003</v>
      </c>
      <c r="BC505" s="16">
        <v>6864.2222222222235</v>
      </c>
      <c r="BD505" s="108">
        <f t="shared" si="215"/>
        <v>6.8642222222222236</v>
      </c>
    </row>
    <row r="506" spans="1:56" s="12" customFormat="1" ht="15.75">
      <c r="A506" s="89" t="s">
        <v>213</v>
      </c>
      <c r="B506" s="28" t="s">
        <v>28</v>
      </c>
      <c r="C506" s="27" t="s">
        <v>129</v>
      </c>
      <c r="D506" s="27" t="s">
        <v>122</v>
      </c>
      <c r="E506" s="27" t="s">
        <v>260</v>
      </c>
      <c r="F506" s="3">
        <v>7.7459210000000001</v>
      </c>
      <c r="G506" s="3">
        <v>37.357868000000003</v>
      </c>
      <c r="H506" s="3">
        <v>1858</v>
      </c>
      <c r="I506" s="36"/>
      <c r="J506" s="36"/>
      <c r="K506" s="36"/>
      <c r="L506" s="37">
        <v>2016</v>
      </c>
      <c r="M506" s="37">
        <v>2</v>
      </c>
      <c r="N506" s="62">
        <v>5.7</v>
      </c>
      <c r="O506" s="59">
        <v>2.1604637971326874</v>
      </c>
      <c r="P506" s="59">
        <v>0.17992078126240568</v>
      </c>
      <c r="Q506" s="59">
        <v>5.96706</v>
      </c>
      <c r="R506" s="63">
        <v>8.4000000000000057</v>
      </c>
      <c r="S506" s="63">
        <v>25.199999999999989</v>
      </c>
      <c r="T506" s="63">
        <v>66.400000000000006</v>
      </c>
      <c r="U506" s="59">
        <v>7.8121103695267564</v>
      </c>
      <c r="V506" s="59">
        <v>3.7908723353627565</v>
      </c>
      <c r="W506" s="59">
        <v>0.63487689541734316</v>
      </c>
      <c r="X506" s="59">
        <v>7.9884237668303298E-2</v>
      </c>
      <c r="Y506" s="59">
        <v>0.33399999999999996</v>
      </c>
      <c r="Z506" s="64">
        <f t="shared" si="228"/>
        <v>12.651743837975157</v>
      </c>
      <c r="AA506" s="63">
        <v>8.9680849012094761</v>
      </c>
      <c r="AB506" s="59">
        <v>5.848946936542669</v>
      </c>
      <c r="AC506" s="59">
        <v>124.16025203041329</v>
      </c>
      <c r="AD506" s="59">
        <v>126.0280489718245</v>
      </c>
      <c r="AE506" s="65">
        <f t="shared" si="229"/>
        <v>247.60198921276384</v>
      </c>
      <c r="AF506" s="65">
        <f t="shared" si="230"/>
        <v>3124.8441478107025</v>
      </c>
      <c r="AG506" s="65">
        <f t="shared" si="231"/>
        <v>909.80936048706155</v>
      </c>
      <c r="AH506" s="10" t="s">
        <v>6</v>
      </c>
      <c r="AJ506" s="10" t="s">
        <v>316</v>
      </c>
      <c r="AK506" s="10" t="s">
        <v>332</v>
      </c>
      <c r="AL506" s="10">
        <v>160</v>
      </c>
      <c r="AM506" s="79"/>
      <c r="AN506" s="79"/>
      <c r="AO506" s="79"/>
      <c r="AP506" s="79"/>
      <c r="AQ506" s="79"/>
      <c r="AR506" s="12">
        <v>119</v>
      </c>
      <c r="AS506" s="12">
        <v>100</v>
      </c>
      <c r="AT506" s="19">
        <v>20.100000000000001</v>
      </c>
      <c r="AU506" s="19">
        <v>21.82</v>
      </c>
      <c r="AV506" s="19">
        <v>1.4000000000000001</v>
      </c>
      <c r="AW506" s="19">
        <v>0.70000000000000007</v>
      </c>
      <c r="AX506" s="19">
        <v>19.399999999999999</v>
      </c>
      <c r="AY506" s="14">
        <v>0.52</v>
      </c>
      <c r="AZ506" s="30">
        <v>0.5</v>
      </c>
      <c r="BA506" s="14">
        <v>0.92114285714285704</v>
      </c>
      <c r="BB506" s="14">
        <v>9.2574857142857141</v>
      </c>
      <c r="BC506" s="16">
        <v>5143.0476190476193</v>
      </c>
      <c r="BD506" s="108">
        <f t="shared" si="215"/>
        <v>5.1430476190476195</v>
      </c>
    </row>
    <row r="507" spans="1:56" s="12" customFormat="1" ht="15.75">
      <c r="A507" s="89" t="s">
        <v>213</v>
      </c>
      <c r="B507" s="28" t="s">
        <v>28</v>
      </c>
      <c r="C507" s="27" t="s">
        <v>129</v>
      </c>
      <c r="D507" s="27" t="s">
        <v>122</v>
      </c>
      <c r="E507" s="27" t="s">
        <v>261</v>
      </c>
      <c r="F507" s="3">
        <v>7.7554040000000004</v>
      </c>
      <c r="G507" s="3">
        <v>37.342215000000003</v>
      </c>
      <c r="H507" s="3">
        <v>1783</v>
      </c>
      <c r="I507" s="36">
        <v>50</v>
      </c>
      <c r="J507" s="36"/>
      <c r="K507" s="36"/>
      <c r="L507" s="37">
        <v>2016</v>
      </c>
      <c r="M507" s="37">
        <v>2</v>
      </c>
      <c r="N507" s="62">
        <v>5.3</v>
      </c>
      <c r="O507" s="59">
        <v>1.7057104378378565</v>
      </c>
      <c r="P507" s="59">
        <v>0.244887205872207</v>
      </c>
      <c r="Q507" s="59">
        <v>2.6905800000000002</v>
      </c>
      <c r="R507" s="63">
        <v>18.400000000000006</v>
      </c>
      <c r="S507" s="63">
        <v>25.199999999999989</v>
      </c>
      <c r="T507" s="63">
        <v>56.4</v>
      </c>
      <c r="U507" s="59">
        <v>5.2494352343772368</v>
      </c>
      <c r="V507" s="59">
        <v>2.0039950768235091</v>
      </c>
      <c r="W507" s="59">
        <v>0.75685206717745179</v>
      </c>
      <c r="X507" s="59">
        <v>8.7673136724462003E-2</v>
      </c>
      <c r="Y507" s="59">
        <v>0.91849999999999998</v>
      </c>
      <c r="Z507" s="64">
        <f t="shared" si="220"/>
        <v>9.0164555151026597</v>
      </c>
      <c r="AA507" s="63">
        <v>21.9922560509928</v>
      </c>
      <c r="AB507" s="59">
        <v>5.848946936542669</v>
      </c>
      <c r="AC507" s="59">
        <v>182.12590076975633</v>
      </c>
      <c r="AD507" s="59">
        <v>151.22454867068521</v>
      </c>
      <c r="AE507" s="65">
        <f t="shared" si="221"/>
        <v>295.17230619920622</v>
      </c>
      <c r="AF507" s="65">
        <f t="shared" si="222"/>
        <v>2099.7740937508947</v>
      </c>
      <c r="AG507" s="65">
        <f t="shared" si="223"/>
        <v>480.95881843764221</v>
      </c>
      <c r="AH507" s="10" t="s">
        <v>1</v>
      </c>
      <c r="AJ507" s="10" t="s">
        <v>316</v>
      </c>
      <c r="AK507" s="10" t="s">
        <v>332</v>
      </c>
      <c r="AL507" s="10">
        <v>160</v>
      </c>
      <c r="AM507" s="79"/>
      <c r="AN507" s="79"/>
      <c r="AO507" s="79"/>
      <c r="AP507" s="79"/>
      <c r="AQ507" s="79"/>
      <c r="AR507" s="12">
        <v>86</v>
      </c>
      <c r="AS507" s="12">
        <v>44</v>
      </c>
      <c r="AT507" s="19">
        <v>4.2</v>
      </c>
      <c r="AU507" s="19">
        <v>13.85</v>
      </c>
      <c r="AV507" s="19">
        <v>1.3333333333333333</v>
      </c>
      <c r="AW507" s="19">
        <v>0.39999999999999997</v>
      </c>
      <c r="AX507" s="19">
        <v>16.600000000000001</v>
      </c>
      <c r="AY507" s="14">
        <v>0.26</v>
      </c>
      <c r="AZ507" s="30">
        <v>0.3</v>
      </c>
      <c r="BA507" s="14">
        <v>0.95314285714285718</v>
      </c>
      <c r="BB507" s="14">
        <v>1.20096</v>
      </c>
      <c r="BC507" s="16">
        <v>667.2</v>
      </c>
      <c r="BD507" s="108">
        <f t="shared" si="215"/>
        <v>0.66720000000000002</v>
      </c>
    </row>
    <row r="508" spans="1:56" s="12" customFormat="1" ht="15.75">
      <c r="A508" s="89" t="s">
        <v>213</v>
      </c>
      <c r="B508" s="28" t="s">
        <v>28</v>
      </c>
      <c r="C508" s="27" t="s">
        <v>129</v>
      </c>
      <c r="D508" s="27" t="s">
        <v>122</v>
      </c>
      <c r="E508" s="27" t="s">
        <v>261</v>
      </c>
      <c r="F508" s="3">
        <v>7.7554040000000004</v>
      </c>
      <c r="G508" s="3">
        <v>37.342215000000003</v>
      </c>
      <c r="H508" s="3">
        <v>1783</v>
      </c>
      <c r="I508" s="36"/>
      <c r="J508" s="36"/>
      <c r="K508" s="36"/>
      <c r="L508" s="37">
        <v>2016</v>
      </c>
      <c r="M508" s="37">
        <v>2</v>
      </c>
      <c r="N508" s="62">
        <v>5.3</v>
      </c>
      <c r="O508" s="59">
        <v>1.7057104378378565</v>
      </c>
      <c r="P508" s="59">
        <v>0.244887205872207</v>
      </c>
      <c r="Q508" s="59">
        <v>2.6905800000000002</v>
      </c>
      <c r="R508" s="63">
        <v>18.400000000000006</v>
      </c>
      <c r="S508" s="63">
        <v>25.199999999999989</v>
      </c>
      <c r="T508" s="63">
        <v>56.4</v>
      </c>
      <c r="U508" s="59">
        <v>5.2494352343772368</v>
      </c>
      <c r="V508" s="59">
        <v>2.0039950768235091</v>
      </c>
      <c r="W508" s="59">
        <v>0.75685206717745179</v>
      </c>
      <c r="X508" s="59">
        <v>8.7673136724462003E-2</v>
      </c>
      <c r="Y508" s="59">
        <v>0.91849999999999998</v>
      </c>
      <c r="Z508" s="64">
        <f t="shared" ref="Z508:Z512" si="232">(U508+V508+W508+X508+Y508)</f>
        <v>9.0164555151026597</v>
      </c>
      <c r="AA508" s="63">
        <v>21.9922560509928</v>
      </c>
      <c r="AB508" s="59">
        <v>5.848946936542669</v>
      </c>
      <c r="AC508" s="59">
        <v>182.12590076975633</v>
      </c>
      <c r="AD508" s="59">
        <v>151.22454867068521</v>
      </c>
      <c r="AE508" s="65">
        <f t="shared" ref="AE508:AE512" si="233">W508*390</f>
        <v>295.17230619920622</v>
      </c>
      <c r="AF508" s="65">
        <f t="shared" ref="AF508:AF512" si="234">U508*400</f>
        <v>2099.7740937508947</v>
      </c>
      <c r="AG508" s="65">
        <f t="shared" ref="AG508:AG512" si="235">V508*240</f>
        <v>480.95881843764221</v>
      </c>
      <c r="AH508" s="10" t="s">
        <v>2</v>
      </c>
      <c r="AJ508" s="10" t="s">
        <v>316</v>
      </c>
      <c r="AK508" s="10" t="s">
        <v>332</v>
      </c>
      <c r="AL508" s="10">
        <v>160</v>
      </c>
      <c r="AM508" s="79"/>
      <c r="AN508" s="79"/>
      <c r="AO508" s="79"/>
      <c r="AP508" s="79"/>
      <c r="AQ508" s="79"/>
      <c r="AR508" s="12">
        <v>94</v>
      </c>
      <c r="AS508" s="12">
        <v>81</v>
      </c>
      <c r="AT508" s="19">
        <v>8.5</v>
      </c>
      <c r="AU508" s="19">
        <v>22.82</v>
      </c>
      <c r="AV508" s="19">
        <v>1.3333333333333333</v>
      </c>
      <c r="AW508" s="19">
        <v>0.43333333333333335</v>
      </c>
      <c r="AX508" s="19">
        <v>18.399999999999999</v>
      </c>
      <c r="AY508" s="14">
        <v>0.26</v>
      </c>
      <c r="AZ508" s="30">
        <v>0.32500000000000001</v>
      </c>
      <c r="BA508" s="14">
        <v>0.9325714285714285</v>
      </c>
      <c r="BB508" s="14">
        <v>2.5762285714285711</v>
      </c>
      <c r="BC508" s="16">
        <v>1431.238095238095</v>
      </c>
      <c r="BD508" s="108">
        <f t="shared" si="215"/>
        <v>1.431238095238095</v>
      </c>
    </row>
    <row r="509" spans="1:56" s="12" customFormat="1" ht="15.75">
      <c r="A509" s="89" t="s">
        <v>213</v>
      </c>
      <c r="B509" s="28" t="s">
        <v>28</v>
      </c>
      <c r="C509" s="27" t="s">
        <v>129</v>
      </c>
      <c r="D509" s="27" t="s">
        <v>122</v>
      </c>
      <c r="E509" s="27" t="s">
        <v>261</v>
      </c>
      <c r="F509" s="3">
        <v>7.7554040000000004</v>
      </c>
      <c r="G509" s="3">
        <v>37.342215000000003</v>
      </c>
      <c r="H509" s="3">
        <v>1783</v>
      </c>
      <c r="I509" s="36"/>
      <c r="J509" s="36"/>
      <c r="K509" s="36"/>
      <c r="L509" s="37">
        <v>2016</v>
      </c>
      <c r="M509" s="37">
        <v>2</v>
      </c>
      <c r="N509" s="62">
        <v>5.3</v>
      </c>
      <c r="O509" s="59">
        <v>1.7057104378378565</v>
      </c>
      <c r="P509" s="59">
        <v>0.244887205872207</v>
      </c>
      <c r="Q509" s="59">
        <v>2.6905800000000002</v>
      </c>
      <c r="R509" s="63">
        <v>18.400000000000006</v>
      </c>
      <c r="S509" s="63">
        <v>25.199999999999989</v>
      </c>
      <c r="T509" s="63">
        <v>56.4</v>
      </c>
      <c r="U509" s="59">
        <v>5.2494352343772368</v>
      </c>
      <c r="V509" s="59">
        <v>2.0039950768235091</v>
      </c>
      <c r="W509" s="59">
        <v>0.75685206717745179</v>
      </c>
      <c r="X509" s="59">
        <v>8.7673136724462003E-2</v>
      </c>
      <c r="Y509" s="59">
        <v>0.91849999999999998</v>
      </c>
      <c r="Z509" s="64">
        <f t="shared" si="232"/>
        <v>9.0164555151026597</v>
      </c>
      <c r="AA509" s="63">
        <v>21.9922560509928</v>
      </c>
      <c r="AB509" s="59">
        <v>5.848946936542669</v>
      </c>
      <c r="AC509" s="59">
        <v>182.12590076975633</v>
      </c>
      <c r="AD509" s="59">
        <v>151.22454867068521</v>
      </c>
      <c r="AE509" s="65">
        <f t="shared" si="233"/>
        <v>295.17230619920622</v>
      </c>
      <c r="AF509" s="65">
        <f t="shared" si="234"/>
        <v>2099.7740937508947</v>
      </c>
      <c r="AG509" s="65">
        <f t="shared" si="235"/>
        <v>480.95881843764221</v>
      </c>
      <c r="AH509" s="10" t="s">
        <v>3</v>
      </c>
      <c r="AJ509" s="10" t="s">
        <v>316</v>
      </c>
      <c r="AK509" s="10" t="s">
        <v>332</v>
      </c>
      <c r="AL509" s="10">
        <v>160</v>
      </c>
      <c r="AM509" s="79"/>
      <c r="AN509" s="79"/>
      <c r="AO509" s="79"/>
      <c r="AP509" s="79"/>
      <c r="AQ509" s="79"/>
      <c r="AR509" s="12">
        <v>106</v>
      </c>
      <c r="AS509" s="12">
        <v>79</v>
      </c>
      <c r="AT509" s="19">
        <v>27.419999999999998</v>
      </c>
      <c r="AU509" s="19">
        <v>45.35</v>
      </c>
      <c r="AV509" s="19">
        <v>2.2333333333333334</v>
      </c>
      <c r="AW509" s="19">
        <v>0.6</v>
      </c>
      <c r="AX509" s="19">
        <v>18.899999999999999</v>
      </c>
      <c r="AY509" s="14">
        <v>0.44</v>
      </c>
      <c r="AZ509" s="30">
        <v>0.26865671641791045</v>
      </c>
      <c r="BA509" s="14">
        <v>0.92685714285714282</v>
      </c>
      <c r="BB509" s="14">
        <v>6.8277553944562888</v>
      </c>
      <c r="BC509" s="16">
        <v>3793.1974413646044</v>
      </c>
      <c r="BD509" s="108">
        <f t="shared" si="215"/>
        <v>3.7931974413646046</v>
      </c>
    </row>
    <row r="510" spans="1:56" s="12" customFormat="1" ht="15.75">
      <c r="A510" s="89" t="s">
        <v>213</v>
      </c>
      <c r="B510" s="28" t="s">
        <v>28</v>
      </c>
      <c r="C510" s="27" t="s">
        <v>129</v>
      </c>
      <c r="D510" s="27" t="s">
        <v>122</v>
      </c>
      <c r="E510" s="27" t="s">
        <v>261</v>
      </c>
      <c r="F510" s="3">
        <v>7.7554040000000004</v>
      </c>
      <c r="G510" s="3">
        <v>37.342215000000003</v>
      </c>
      <c r="H510" s="3">
        <v>1783</v>
      </c>
      <c r="I510" s="36"/>
      <c r="J510" s="36"/>
      <c r="K510" s="36"/>
      <c r="L510" s="37">
        <v>2016</v>
      </c>
      <c r="M510" s="37">
        <v>2</v>
      </c>
      <c r="N510" s="62">
        <v>5.3</v>
      </c>
      <c r="O510" s="59">
        <v>1.7057104378378565</v>
      </c>
      <c r="P510" s="59">
        <v>0.244887205872207</v>
      </c>
      <c r="Q510" s="59">
        <v>2.6905800000000002</v>
      </c>
      <c r="R510" s="63">
        <v>18.400000000000006</v>
      </c>
      <c r="S510" s="63">
        <v>25.199999999999989</v>
      </c>
      <c r="T510" s="63">
        <v>56.4</v>
      </c>
      <c r="U510" s="59">
        <v>5.2494352343772368</v>
      </c>
      <c r="V510" s="59">
        <v>2.0039950768235091</v>
      </c>
      <c r="W510" s="59">
        <v>0.75685206717745179</v>
      </c>
      <c r="X510" s="59">
        <v>8.7673136724462003E-2</v>
      </c>
      <c r="Y510" s="59">
        <v>0.91849999999999998</v>
      </c>
      <c r="Z510" s="64">
        <f t="shared" si="232"/>
        <v>9.0164555151026597</v>
      </c>
      <c r="AA510" s="63">
        <v>21.9922560509928</v>
      </c>
      <c r="AB510" s="59">
        <v>5.848946936542669</v>
      </c>
      <c r="AC510" s="59">
        <v>182.12590076975633</v>
      </c>
      <c r="AD510" s="59">
        <v>151.22454867068521</v>
      </c>
      <c r="AE510" s="65">
        <f t="shared" si="233"/>
        <v>295.17230619920622</v>
      </c>
      <c r="AF510" s="65">
        <f t="shared" si="234"/>
        <v>2099.7740937508947</v>
      </c>
      <c r="AG510" s="65">
        <f t="shared" si="235"/>
        <v>480.95881843764221</v>
      </c>
      <c r="AH510" s="10" t="s">
        <v>4</v>
      </c>
      <c r="AJ510" s="10" t="s">
        <v>316</v>
      </c>
      <c r="AK510" s="10" t="s">
        <v>332</v>
      </c>
      <c r="AL510" s="10">
        <v>160</v>
      </c>
      <c r="AM510" s="79"/>
      <c r="AN510" s="79"/>
      <c r="AO510" s="79"/>
      <c r="AP510" s="79"/>
      <c r="AQ510" s="79"/>
      <c r="AR510" s="12">
        <v>116</v>
      </c>
      <c r="AS510" s="12">
        <v>100</v>
      </c>
      <c r="AT510" s="19">
        <v>26.05</v>
      </c>
      <c r="AU510" s="19">
        <v>13.95</v>
      </c>
      <c r="AV510" s="19">
        <v>2.1666666666666665</v>
      </c>
      <c r="AW510" s="19">
        <v>0.73333333333333339</v>
      </c>
      <c r="AX510" s="19">
        <v>17.600000000000001</v>
      </c>
      <c r="AY510" s="14">
        <v>0.66</v>
      </c>
      <c r="AZ510" s="30">
        <v>0.33846153846153854</v>
      </c>
      <c r="BA510" s="14">
        <v>0.94171428571428573</v>
      </c>
      <c r="BB510" s="14">
        <v>8.3030224175824188</v>
      </c>
      <c r="BC510" s="16">
        <v>4612.7902319902323</v>
      </c>
      <c r="BD510" s="108">
        <f t="shared" si="215"/>
        <v>4.6127902319902327</v>
      </c>
    </row>
    <row r="511" spans="1:56" s="12" customFormat="1" ht="15.75">
      <c r="A511" s="89" t="s">
        <v>213</v>
      </c>
      <c r="B511" s="28" t="s">
        <v>28</v>
      </c>
      <c r="C511" s="27" t="s">
        <v>129</v>
      </c>
      <c r="D511" s="27" t="s">
        <v>122</v>
      </c>
      <c r="E511" s="27" t="s">
        <v>261</v>
      </c>
      <c r="F511" s="3">
        <v>7.7554040000000004</v>
      </c>
      <c r="G511" s="3">
        <v>37.342215000000003</v>
      </c>
      <c r="H511" s="3">
        <v>1783</v>
      </c>
      <c r="I511" s="36"/>
      <c r="J511" s="36"/>
      <c r="K511" s="36"/>
      <c r="L511" s="37">
        <v>2016</v>
      </c>
      <c r="M511" s="37">
        <v>2</v>
      </c>
      <c r="N511" s="62">
        <v>5.3</v>
      </c>
      <c r="O511" s="59">
        <v>1.7057104378378565</v>
      </c>
      <c r="P511" s="59">
        <v>0.244887205872207</v>
      </c>
      <c r="Q511" s="59">
        <v>2.6905800000000002</v>
      </c>
      <c r="R511" s="63">
        <v>18.400000000000006</v>
      </c>
      <c r="S511" s="63">
        <v>25.199999999999989</v>
      </c>
      <c r="T511" s="63">
        <v>56.4</v>
      </c>
      <c r="U511" s="59">
        <v>5.2494352343772368</v>
      </c>
      <c r="V511" s="59">
        <v>2.0039950768235091</v>
      </c>
      <c r="W511" s="59">
        <v>0.75685206717745179</v>
      </c>
      <c r="X511" s="59">
        <v>8.7673136724462003E-2</v>
      </c>
      <c r="Y511" s="59">
        <v>0.91849999999999998</v>
      </c>
      <c r="Z511" s="64">
        <f t="shared" si="232"/>
        <v>9.0164555151026597</v>
      </c>
      <c r="AA511" s="63">
        <v>21.9922560509928</v>
      </c>
      <c r="AB511" s="59">
        <v>5.848946936542669</v>
      </c>
      <c r="AC511" s="59">
        <v>182.12590076975633</v>
      </c>
      <c r="AD511" s="59">
        <v>151.22454867068521</v>
      </c>
      <c r="AE511" s="65">
        <f t="shared" si="233"/>
        <v>295.17230619920622</v>
      </c>
      <c r="AF511" s="65">
        <f t="shared" si="234"/>
        <v>2099.7740937508947</v>
      </c>
      <c r="AG511" s="65">
        <f t="shared" si="235"/>
        <v>480.95881843764221</v>
      </c>
      <c r="AH511" s="10" t="s">
        <v>5</v>
      </c>
      <c r="AJ511" s="10" t="s">
        <v>316</v>
      </c>
      <c r="AK511" s="10" t="s">
        <v>332</v>
      </c>
      <c r="AL511" s="10">
        <v>160</v>
      </c>
      <c r="AM511" s="79"/>
      <c r="AN511" s="79"/>
      <c r="AO511" s="79"/>
      <c r="AP511" s="79"/>
      <c r="AQ511" s="79"/>
      <c r="AR511" s="12">
        <v>114</v>
      </c>
      <c r="AS511" s="12">
        <v>87</v>
      </c>
      <c r="AT511" s="19">
        <v>22.65</v>
      </c>
      <c r="AU511" s="19">
        <v>14.38</v>
      </c>
      <c r="AV511" s="19">
        <v>2.0833333333333335</v>
      </c>
      <c r="AW511" s="19">
        <v>0.66666666666666663</v>
      </c>
      <c r="AX511" s="19">
        <v>21.1</v>
      </c>
      <c r="AY511" s="14">
        <v>0.4</v>
      </c>
      <c r="AZ511" s="30">
        <v>0.31999999999999995</v>
      </c>
      <c r="BA511" s="14">
        <v>0.9017142857142858</v>
      </c>
      <c r="BB511" s="14">
        <v>6.5356251428571426</v>
      </c>
      <c r="BC511" s="16">
        <v>3630.9028571428571</v>
      </c>
      <c r="BD511" s="108">
        <f t="shared" si="215"/>
        <v>3.630902857142857</v>
      </c>
    </row>
    <row r="512" spans="1:56" s="12" customFormat="1" ht="15.75">
      <c r="A512" s="89" t="s">
        <v>213</v>
      </c>
      <c r="B512" s="28" t="s">
        <v>28</v>
      </c>
      <c r="C512" s="27" t="s">
        <v>129</v>
      </c>
      <c r="D512" s="27" t="s">
        <v>122</v>
      </c>
      <c r="E512" s="27" t="s">
        <v>261</v>
      </c>
      <c r="F512" s="3">
        <v>7.7554040000000004</v>
      </c>
      <c r="G512" s="3">
        <v>37.342215000000003</v>
      </c>
      <c r="H512" s="3">
        <v>1783</v>
      </c>
      <c r="I512" s="36"/>
      <c r="J512" s="36"/>
      <c r="K512" s="36"/>
      <c r="L512" s="37">
        <v>2016</v>
      </c>
      <c r="M512" s="37">
        <v>2</v>
      </c>
      <c r="N512" s="62">
        <v>5.3</v>
      </c>
      <c r="O512" s="59">
        <v>1.7057104378378565</v>
      </c>
      <c r="P512" s="59">
        <v>0.244887205872207</v>
      </c>
      <c r="Q512" s="59">
        <v>2.6905800000000002</v>
      </c>
      <c r="R512" s="63">
        <v>18.400000000000006</v>
      </c>
      <c r="S512" s="63">
        <v>25.199999999999989</v>
      </c>
      <c r="T512" s="63">
        <v>56.4</v>
      </c>
      <c r="U512" s="59">
        <v>5.2494352343772368</v>
      </c>
      <c r="V512" s="59">
        <v>2.0039950768235091</v>
      </c>
      <c r="W512" s="59">
        <v>0.75685206717745179</v>
      </c>
      <c r="X512" s="59">
        <v>8.7673136724462003E-2</v>
      </c>
      <c r="Y512" s="59">
        <v>0.91849999999999998</v>
      </c>
      <c r="Z512" s="64">
        <f t="shared" si="232"/>
        <v>9.0164555151026597</v>
      </c>
      <c r="AA512" s="63">
        <v>21.9922560509928</v>
      </c>
      <c r="AB512" s="59">
        <v>5.848946936542669</v>
      </c>
      <c r="AC512" s="59">
        <v>182.12590076975633</v>
      </c>
      <c r="AD512" s="59">
        <v>151.22454867068521</v>
      </c>
      <c r="AE512" s="65">
        <f t="shared" si="233"/>
        <v>295.17230619920622</v>
      </c>
      <c r="AF512" s="65">
        <f t="shared" si="234"/>
        <v>2099.7740937508947</v>
      </c>
      <c r="AG512" s="65">
        <f t="shared" si="235"/>
        <v>480.95881843764221</v>
      </c>
      <c r="AH512" s="10" t="s">
        <v>6</v>
      </c>
      <c r="AJ512" s="10" t="s">
        <v>316</v>
      </c>
      <c r="AK512" s="10" t="s">
        <v>332</v>
      </c>
      <c r="AL512" s="10">
        <v>160</v>
      </c>
      <c r="AM512" s="79"/>
      <c r="AN512" s="79"/>
      <c r="AO512" s="79"/>
      <c r="AP512" s="79"/>
      <c r="AQ512" s="79"/>
      <c r="AR512" s="12">
        <v>140</v>
      </c>
      <c r="AS512" s="12">
        <v>110</v>
      </c>
      <c r="AT512" s="19">
        <v>31.99</v>
      </c>
      <c r="AU512" s="19">
        <v>17.66</v>
      </c>
      <c r="AV512" s="19">
        <v>2.3333333333333335</v>
      </c>
      <c r="AW512" s="19">
        <v>0.8666666666666667</v>
      </c>
      <c r="AX512" s="19">
        <v>18.7</v>
      </c>
      <c r="AY512" s="14">
        <v>0.4</v>
      </c>
      <c r="AZ512" s="30">
        <v>0.37142857142857144</v>
      </c>
      <c r="BA512" s="14">
        <v>0.92914285714285716</v>
      </c>
      <c r="BB512" s="14">
        <v>11.040075428571429</v>
      </c>
      <c r="BC512" s="16">
        <v>6133.3752380952383</v>
      </c>
      <c r="BD512" s="108">
        <f t="shared" si="215"/>
        <v>6.1333752380952387</v>
      </c>
    </row>
    <row r="513" spans="1:56" s="12" customFormat="1" ht="15.75">
      <c r="A513" s="89" t="s">
        <v>213</v>
      </c>
      <c r="B513" s="28" t="s">
        <v>28</v>
      </c>
      <c r="C513" s="27" t="s">
        <v>128</v>
      </c>
      <c r="D513" s="27" t="s">
        <v>136</v>
      </c>
      <c r="E513" s="28" t="s">
        <v>64</v>
      </c>
      <c r="F513" s="3">
        <v>7.73156</v>
      </c>
      <c r="G513" s="3">
        <v>37.304679999999998</v>
      </c>
      <c r="H513" s="3">
        <v>1773</v>
      </c>
      <c r="I513" s="36">
        <v>51</v>
      </c>
      <c r="J513" s="36"/>
      <c r="K513" s="36"/>
      <c r="L513" s="37">
        <v>2016</v>
      </c>
      <c r="M513" s="37">
        <v>2</v>
      </c>
      <c r="N513" s="62">
        <v>6.5</v>
      </c>
      <c r="O513" s="59">
        <v>1.1590968073063552</v>
      </c>
      <c r="P513" s="59">
        <v>0.25824717168057215</v>
      </c>
      <c r="Q513" s="59">
        <v>9.6531000000000002</v>
      </c>
      <c r="R513" s="63">
        <v>26.400000000000006</v>
      </c>
      <c r="S513" s="63">
        <v>25.199999999999989</v>
      </c>
      <c r="T513" s="63">
        <v>48.4</v>
      </c>
      <c r="U513" s="59">
        <v>10.44312350828026</v>
      </c>
      <c r="V513" s="59">
        <v>3.8440532061526143</v>
      </c>
      <c r="W513" s="59">
        <v>1.5637647418981697</v>
      </c>
      <c r="X513" s="59">
        <v>8.5512193774896744E-2</v>
      </c>
      <c r="Y513" s="59">
        <v>0.16700000000000001</v>
      </c>
      <c r="Z513" s="64">
        <f t="shared" si="220"/>
        <v>16.103453650105941</v>
      </c>
      <c r="AA513" s="63">
        <v>19.9885374125646</v>
      </c>
      <c r="AB513" s="59">
        <v>7.3105853391684894</v>
      </c>
      <c r="AC513" s="59">
        <v>154.97743237284882</v>
      </c>
      <c r="AD513" s="59">
        <v>119.7289240471093</v>
      </c>
      <c r="AE513" s="65">
        <f t="shared" si="221"/>
        <v>609.86824934028618</v>
      </c>
      <c r="AF513" s="65">
        <f t="shared" si="222"/>
        <v>4177.2494033121038</v>
      </c>
      <c r="AG513" s="65">
        <f t="shared" si="223"/>
        <v>922.5727694766274</v>
      </c>
      <c r="AH513" s="10" t="s">
        <v>1</v>
      </c>
      <c r="AJ513" s="10" t="s">
        <v>316</v>
      </c>
      <c r="AK513" s="10" t="s">
        <v>332</v>
      </c>
      <c r="AL513" s="10">
        <v>160</v>
      </c>
      <c r="AM513" s="79"/>
      <c r="AN513" s="79"/>
      <c r="AO513" s="79"/>
      <c r="AP513" s="79"/>
      <c r="AQ513" s="79"/>
      <c r="AR513" s="12">
        <v>128</v>
      </c>
      <c r="AS513" s="12">
        <v>94</v>
      </c>
      <c r="AT513" s="19">
        <v>7.52</v>
      </c>
      <c r="AU513" s="19">
        <v>21.88</v>
      </c>
      <c r="AV513" s="19">
        <v>0.76666666666666672</v>
      </c>
      <c r="AW513" s="19">
        <v>0.5</v>
      </c>
      <c r="AX513" s="19">
        <v>22.5</v>
      </c>
      <c r="AY513" s="14">
        <v>0.56000000000000005</v>
      </c>
      <c r="AZ513" s="30">
        <v>0.65217391304347827</v>
      </c>
      <c r="BA513" s="14">
        <v>0.88571428571428568</v>
      </c>
      <c r="BB513" s="14">
        <v>4.3438509316770189</v>
      </c>
      <c r="BC513" s="16">
        <v>2413.2505175983438</v>
      </c>
      <c r="BD513" s="108">
        <f t="shared" si="215"/>
        <v>2.4132505175983439</v>
      </c>
    </row>
    <row r="514" spans="1:56" s="12" customFormat="1" ht="15.75">
      <c r="A514" s="89" t="s">
        <v>213</v>
      </c>
      <c r="B514" s="28" t="s">
        <v>28</v>
      </c>
      <c r="C514" s="27" t="s">
        <v>128</v>
      </c>
      <c r="D514" s="27" t="s">
        <v>136</v>
      </c>
      <c r="E514" s="28" t="s">
        <v>64</v>
      </c>
      <c r="F514" s="3">
        <v>7.73156</v>
      </c>
      <c r="G514" s="3">
        <v>37.304679999999998</v>
      </c>
      <c r="H514" s="3">
        <v>1773</v>
      </c>
      <c r="I514" s="36"/>
      <c r="J514" s="36"/>
      <c r="K514" s="36"/>
      <c r="L514" s="37">
        <v>2016</v>
      </c>
      <c r="M514" s="37">
        <v>2</v>
      </c>
      <c r="N514" s="62">
        <v>6.5</v>
      </c>
      <c r="O514" s="59">
        <v>1.1590968073063552</v>
      </c>
      <c r="P514" s="59">
        <v>0.25824717168057215</v>
      </c>
      <c r="Q514" s="59">
        <v>9.6531000000000002</v>
      </c>
      <c r="R514" s="63">
        <v>26.400000000000006</v>
      </c>
      <c r="S514" s="63">
        <v>25.199999999999989</v>
      </c>
      <c r="T514" s="63">
        <v>48.4</v>
      </c>
      <c r="U514" s="59">
        <v>10.44312350828026</v>
      </c>
      <c r="V514" s="59">
        <v>3.8440532061526143</v>
      </c>
      <c r="W514" s="59">
        <v>1.5637647418981697</v>
      </c>
      <c r="X514" s="59">
        <v>8.5512193774896744E-2</v>
      </c>
      <c r="Y514" s="59">
        <v>0.16700000000000001</v>
      </c>
      <c r="Z514" s="64">
        <f t="shared" ref="Z514:Z518" si="236">(U514+V514+W514+X514+Y514)</f>
        <v>16.103453650105941</v>
      </c>
      <c r="AA514" s="63">
        <v>19.9885374125646</v>
      </c>
      <c r="AB514" s="59">
        <v>7.3105853391684894</v>
      </c>
      <c r="AC514" s="59">
        <v>154.97743237284882</v>
      </c>
      <c r="AD514" s="59">
        <v>119.7289240471093</v>
      </c>
      <c r="AE514" s="65">
        <f t="shared" ref="AE514:AE518" si="237">W514*390</f>
        <v>609.86824934028618</v>
      </c>
      <c r="AF514" s="65">
        <f t="shared" ref="AF514:AF518" si="238">U514*400</f>
        <v>4177.2494033121038</v>
      </c>
      <c r="AG514" s="65">
        <f t="shared" ref="AG514:AG518" si="239">V514*240</f>
        <v>922.5727694766274</v>
      </c>
      <c r="AH514" s="10" t="s">
        <v>2</v>
      </c>
      <c r="AJ514" s="10" t="s">
        <v>316</v>
      </c>
      <c r="AK514" s="10" t="s">
        <v>332</v>
      </c>
      <c r="AL514" s="10">
        <v>160</v>
      </c>
      <c r="AM514" s="79"/>
      <c r="AN514" s="79"/>
      <c r="AO514" s="79"/>
      <c r="AP514" s="79"/>
      <c r="AQ514" s="79"/>
      <c r="AR514" s="12">
        <v>135</v>
      </c>
      <c r="AS514" s="12">
        <v>86</v>
      </c>
      <c r="AT514" s="19">
        <v>6.0200000000000005</v>
      </c>
      <c r="AU514" s="19">
        <v>18.25</v>
      </c>
      <c r="AV514" s="19">
        <v>0.73333333333333339</v>
      </c>
      <c r="AW514" s="19">
        <v>0.43333333333333335</v>
      </c>
      <c r="AX514" s="19">
        <v>24.4</v>
      </c>
      <c r="AY514" s="14">
        <v>0.7</v>
      </c>
      <c r="AZ514" s="30">
        <v>0.59090909090909083</v>
      </c>
      <c r="BA514" s="14">
        <v>0.86399999999999999</v>
      </c>
      <c r="BB514" s="14">
        <v>3.0734836363636364</v>
      </c>
      <c r="BC514" s="16">
        <v>1707.4909090909091</v>
      </c>
      <c r="BD514" s="108">
        <f t="shared" si="215"/>
        <v>1.7074909090909092</v>
      </c>
    </row>
    <row r="515" spans="1:56" s="12" customFormat="1" ht="15.75">
      <c r="A515" s="89" t="s">
        <v>213</v>
      </c>
      <c r="B515" s="28" t="s">
        <v>28</v>
      </c>
      <c r="C515" s="27" t="s">
        <v>128</v>
      </c>
      <c r="D515" s="27" t="s">
        <v>136</v>
      </c>
      <c r="E515" s="28" t="s">
        <v>64</v>
      </c>
      <c r="F515" s="3">
        <v>7.73156</v>
      </c>
      <c r="G515" s="3">
        <v>37.304679999999998</v>
      </c>
      <c r="H515" s="3">
        <v>1773</v>
      </c>
      <c r="I515" s="36"/>
      <c r="J515" s="36"/>
      <c r="K515" s="36"/>
      <c r="L515" s="37">
        <v>2016</v>
      </c>
      <c r="M515" s="37">
        <v>2</v>
      </c>
      <c r="N515" s="62">
        <v>6.5</v>
      </c>
      <c r="O515" s="59">
        <v>1.1590968073063552</v>
      </c>
      <c r="P515" s="59">
        <v>0.25824717168057215</v>
      </c>
      <c r="Q515" s="59">
        <v>9.6531000000000002</v>
      </c>
      <c r="R515" s="63">
        <v>26.400000000000006</v>
      </c>
      <c r="S515" s="63">
        <v>25.199999999999989</v>
      </c>
      <c r="T515" s="63">
        <v>48.4</v>
      </c>
      <c r="U515" s="59">
        <v>10.44312350828026</v>
      </c>
      <c r="V515" s="59">
        <v>3.8440532061526143</v>
      </c>
      <c r="W515" s="59">
        <v>1.5637647418981697</v>
      </c>
      <c r="X515" s="59">
        <v>8.5512193774896744E-2</v>
      </c>
      <c r="Y515" s="59">
        <v>0.16700000000000001</v>
      </c>
      <c r="Z515" s="64">
        <f t="shared" si="236"/>
        <v>16.103453650105941</v>
      </c>
      <c r="AA515" s="63">
        <v>19.9885374125646</v>
      </c>
      <c r="AB515" s="59">
        <v>7.3105853391684894</v>
      </c>
      <c r="AC515" s="59">
        <v>154.97743237284882</v>
      </c>
      <c r="AD515" s="59">
        <v>119.7289240471093</v>
      </c>
      <c r="AE515" s="65">
        <f t="shared" si="237"/>
        <v>609.86824934028618</v>
      </c>
      <c r="AF515" s="65">
        <f t="shared" si="238"/>
        <v>4177.2494033121038</v>
      </c>
      <c r="AG515" s="65">
        <f t="shared" si="239"/>
        <v>922.5727694766274</v>
      </c>
      <c r="AH515" s="10" t="s">
        <v>3</v>
      </c>
      <c r="AJ515" s="10" t="s">
        <v>316</v>
      </c>
      <c r="AK515" s="10" t="s">
        <v>332</v>
      </c>
      <c r="AL515" s="10">
        <v>160</v>
      </c>
      <c r="AM515" s="79"/>
      <c r="AN515" s="79"/>
      <c r="AO515" s="79"/>
      <c r="AP515" s="79"/>
      <c r="AQ515" s="79"/>
      <c r="AR515" s="12">
        <v>77</v>
      </c>
      <c r="AS515" s="12">
        <v>71</v>
      </c>
      <c r="AT515" s="19">
        <v>19.279999999999998</v>
      </c>
      <c r="AU515" s="19">
        <v>21.38</v>
      </c>
      <c r="AV515" s="19">
        <v>1.2</v>
      </c>
      <c r="AW515" s="19">
        <v>0.9</v>
      </c>
      <c r="AX515" s="19">
        <v>20.7</v>
      </c>
      <c r="AY515" s="14">
        <v>0.36</v>
      </c>
      <c r="AZ515" s="30">
        <v>0.75</v>
      </c>
      <c r="BA515" s="14">
        <v>0.90628571428571425</v>
      </c>
      <c r="BB515" s="14">
        <v>13.104891428571428</v>
      </c>
      <c r="BC515" s="16">
        <v>7280.4952380952373</v>
      </c>
      <c r="BD515" s="108">
        <f t="shared" si="215"/>
        <v>7.280495238095237</v>
      </c>
    </row>
    <row r="516" spans="1:56" s="12" customFormat="1" ht="15.75">
      <c r="A516" s="89" t="s">
        <v>213</v>
      </c>
      <c r="B516" s="28" t="s">
        <v>28</v>
      </c>
      <c r="C516" s="27" t="s">
        <v>128</v>
      </c>
      <c r="D516" s="27" t="s">
        <v>136</v>
      </c>
      <c r="E516" s="28" t="s">
        <v>64</v>
      </c>
      <c r="F516" s="3">
        <v>7.73156</v>
      </c>
      <c r="G516" s="3">
        <v>37.304679999999998</v>
      </c>
      <c r="H516" s="3">
        <v>1773</v>
      </c>
      <c r="I516" s="36"/>
      <c r="J516" s="36"/>
      <c r="K516" s="36"/>
      <c r="L516" s="37">
        <v>2016</v>
      </c>
      <c r="M516" s="37">
        <v>2</v>
      </c>
      <c r="N516" s="62">
        <v>6.5</v>
      </c>
      <c r="O516" s="59">
        <v>1.1590968073063552</v>
      </c>
      <c r="P516" s="59">
        <v>0.25824717168057215</v>
      </c>
      <c r="Q516" s="59">
        <v>9.6531000000000002</v>
      </c>
      <c r="R516" s="63">
        <v>26.400000000000006</v>
      </c>
      <c r="S516" s="63">
        <v>25.199999999999989</v>
      </c>
      <c r="T516" s="63">
        <v>48.4</v>
      </c>
      <c r="U516" s="59">
        <v>10.44312350828026</v>
      </c>
      <c r="V516" s="59">
        <v>3.8440532061526143</v>
      </c>
      <c r="W516" s="59">
        <v>1.5637647418981697</v>
      </c>
      <c r="X516" s="59">
        <v>8.5512193774896744E-2</v>
      </c>
      <c r="Y516" s="59">
        <v>0.16700000000000001</v>
      </c>
      <c r="Z516" s="64">
        <f t="shared" si="236"/>
        <v>16.103453650105941</v>
      </c>
      <c r="AA516" s="63">
        <v>19.9885374125646</v>
      </c>
      <c r="AB516" s="59">
        <v>7.3105853391684894</v>
      </c>
      <c r="AC516" s="59">
        <v>154.97743237284882</v>
      </c>
      <c r="AD516" s="59">
        <v>119.7289240471093</v>
      </c>
      <c r="AE516" s="65">
        <f t="shared" si="237"/>
        <v>609.86824934028618</v>
      </c>
      <c r="AF516" s="65">
        <f t="shared" si="238"/>
        <v>4177.2494033121038</v>
      </c>
      <c r="AG516" s="65">
        <f t="shared" si="239"/>
        <v>922.5727694766274</v>
      </c>
      <c r="AH516" s="10" t="s">
        <v>4</v>
      </c>
      <c r="AJ516" s="10" t="s">
        <v>316</v>
      </c>
      <c r="AK516" s="10" t="s">
        <v>332</v>
      </c>
      <c r="AL516" s="10">
        <v>160</v>
      </c>
      <c r="AM516" s="79"/>
      <c r="AN516" s="79"/>
      <c r="AO516" s="79"/>
      <c r="AP516" s="79"/>
      <c r="AQ516" s="79"/>
      <c r="AR516" s="12">
        <v>94</v>
      </c>
      <c r="AS516" s="12">
        <v>104</v>
      </c>
      <c r="AT516" s="19">
        <v>21.41</v>
      </c>
      <c r="AU516" s="19">
        <v>28.08</v>
      </c>
      <c r="AV516" s="19">
        <v>1.1000000000000001</v>
      </c>
      <c r="AW516" s="19">
        <v>0.76666666666666672</v>
      </c>
      <c r="AX516" s="19">
        <v>20.2</v>
      </c>
      <c r="AY516" s="14">
        <v>0.38</v>
      </c>
      <c r="AZ516" s="30">
        <v>0.69696969696969691</v>
      </c>
      <c r="BA516" s="14">
        <v>0.91199999999999992</v>
      </c>
      <c r="BB516" s="14">
        <v>13.608974545454544</v>
      </c>
      <c r="BC516" s="16">
        <v>7560.5414141414121</v>
      </c>
      <c r="BD516" s="108">
        <f t="shared" ref="BD516:BD579" si="240">BC516/1000</f>
        <v>7.5605414141414125</v>
      </c>
    </row>
    <row r="517" spans="1:56" s="12" customFormat="1" ht="15.75">
      <c r="A517" s="89" t="s">
        <v>213</v>
      </c>
      <c r="B517" s="28" t="s">
        <v>28</v>
      </c>
      <c r="C517" s="27" t="s">
        <v>128</v>
      </c>
      <c r="D517" s="27" t="s">
        <v>136</v>
      </c>
      <c r="E517" s="28" t="s">
        <v>64</v>
      </c>
      <c r="F517" s="3">
        <v>7.73156</v>
      </c>
      <c r="G517" s="3">
        <v>37.304679999999998</v>
      </c>
      <c r="H517" s="3">
        <v>1773</v>
      </c>
      <c r="I517" s="36"/>
      <c r="J517" s="36"/>
      <c r="K517" s="36"/>
      <c r="L517" s="37">
        <v>2016</v>
      </c>
      <c r="M517" s="37">
        <v>2</v>
      </c>
      <c r="N517" s="62">
        <v>6.5</v>
      </c>
      <c r="O517" s="59">
        <v>1.1590968073063552</v>
      </c>
      <c r="P517" s="59">
        <v>0.25824717168057215</v>
      </c>
      <c r="Q517" s="59">
        <v>9.6531000000000002</v>
      </c>
      <c r="R517" s="63">
        <v>26.400000000000006</v>
      </c>
      <c r="S517" s="63">
        <v>25.199999999999989</v>
      </c>
      <c r="T517" s="63">
        <v>48.4</v>
      </c>
      <c r="U517" s="59">
        <v>10.44312350828026</v>
      </c>
      <c r="V517" s="59">
        <v>3.8440532061526143</v>
      </c>
      <c r="W517" s="59">
        <v>1.5637647418981697</v>
      </c>
      <c r="X517" s="59">
        <v>8.5512193774896744E-2</v>
      </c>
      <c r="Y517" s="59">
        <v>0.16700000000000001</v>
      </c>
      <c r="Z517" s="64">
        <f t="shared" si="236"/>
        <v>16.103453650105941</v>
      </c>
      <c r="AA517" s="63">
        <v>19.9885374125646</v>
      </c>
      <c r="AB517" s="59">
        <v>7.3105853391684894</v>
      </c>
      <c r="AC517" s="59">
        <v>154.97743237284882</v>
      </c>
      <c r="AD517" s="59">
        <v>119.7289240471093</v>
      </c>
      <c r="AE517" s="65">
        <f t="shared" si="237"/>
        <v>609.86824934028618</v>
      </c>
      <c r="AF517" s="65">
        <f t="shared" si="238"/>
        <v>4177.2494033121038</v>
      </c>
      <c r="AG517" s="65">
        <f t="shared" si="239"/>
        <v>922.5727694766274</v>
      </c>
      <c r="AH517" s="10" t="s">
        <v>5</v>
      </c>
      <c r="AJ517" s="10" t="s">
        <v>316</v>
      </c>
      <c r="AK517" s="10" t="s">
        <v>332</v>
      </c>
      <c r="AL517" s="10">
        <v>160</v>
      </c>
      <c r="AM517" s="79"/>
      <c r="AN517" s="79"/>
      <c r="AO517" s="79"/>
      <c r="AP517" s="79"/>
      <c r="AQ517" s="79"/>
      <c r="AR517" s="12">
        <v>121</v>
      </c>
      <c r="AS517" s="12">
        <v>120</v>
      </c>
      <c r="AT517" s="19">
        <v>25.759999999999998</v>
      </c>
      <c r="AU517" s="19">
        <v>34.549999999999997</v>
      </c>
      <c r="AV517" s="19">
        <v>1.4333333333333333</v>
      </c>
      <c r="AW517" s="19">
        <v>1</v>
      </c>
      <c r="AX517" s="19">
        <v>17.3</v>
      </c>
      <c r="AY517" s="14">
        <v>0.38</v>
      </c>
      <c r="AZ517" s="30">
        <v>0.69767441860465118</v>
      </c>
      <c r="BA517" s="14">
        <v>0.94514285714285717</v>
      </c>
      <c r="BB517" s="14">
        <v>16.98619534883721</v>
      </c>
      <c r="BC517" s="16">
        <v>9436.7751937984503</v>
      </c>
      <c r="BD517" s="108">
        <f t="shared" si="240"/>
        <v>9.4367751937984501</v>
      </c>
    </row>
    <row r="518" spans="1:56" s="12" customFormat="1" ht="15.75">
      <c r="A518" s="89" t="s">
        <v>213</v>
      </c>
      <c r="B518" s="28" t="s">
        <v>28</v>
      </c>
      <c r="C518" s="27" t="s">
        <v>128</v>
      </c>
      <c r="D518" s="27" t="s">
        <v>136</v>
      </c>
      <c r="E518" s="28" t="s">
        <v>64</v>
      </c>
      <c r="F518" s="3">
        <v>7.73156</v>
      </c>
      <c r="G518" s="3">
        <v>37.304679999999998</v>
      </c>
      <c r="H518" s="3">
        <v>1773</v>
      </c>
      <c r="I518" s="36"/>
      <c r="J518" s="36"/>
      <c r="K518" s="36"/>
      <c r="L518" s="37">
        <v>2016</v>
      </c>
      <c r="M518" s="37">
        <v>2</v>
      </c>
      <c r="N518" s="62">
        <v>6.5</v>
      </c>
      <c r="O518" s="59">
        <v>1.1590968073063552</v>
      </c>
      <c r="P518" s="59">
        <v>0.25824717168057215</v>
      </c>
      <c r="Q518" s="59">
        <v>9.6531000000000002</v>
      </c>
      <c r="R518" s="63">
        <v>26.400000000000006</v>
      </c>
      <c r="S518" s="63">
        <v>25.199999999999989</v>
      </c>
      <c r="T518" s="63">
        <v>48.4</v>
      </c>
      <c r="U518" s="59">
        <v>10.44312350828026</v>
      </c>
      <c r="V518" s="59">
        <v>3.8440532061526143</v>
      </c>
      <c r="W518" s="59">
        <v>1.5637647418981697</v>
      </c>
      <c r="X518" s="59">
        <v>8.5512193774896744E-2</v>
      </c>
      <c r="Y518" s="59">
        <v>0.16700000000000001</v>
      </c>
      <c r="Z518" s="64">
        <f t="shared" si="236"/>
        <v>16.103453650105941</v>
      </c>
      <c r="AA518" s="63">
        <v>19.9885374125646</v>
      </c>
      <c r="AB518" s="59">
        <v>7.3105853391684894</v>
      </c>
      <c r="AC518" s="59">
        <v>154.97743237284882</v>
      </c>
      <c r="AD518" s="59">
        <v>119.7289240471093</v>
      </c>
      <c r="AE518" s="65">
        <f t="shared" si="237"/>
        <v>609.86824934028618</v>
      </c>
      <c r="AF518" s="65">
        <f t="shared" si="238"/>
        <v>4177.2494033121038</v>
      </c>
      <c r="AG518" s="65">
        <f t="shared" si="239"/>
        <v>922.5727694766274</v>
      </c>
      <c r="AH518" s="10" t="s">
        <v>6</v>
      </c>
      <c r="AJ518" s="10" t="s">
        <v>316</v>
      </c>
      <c r="AK518" s="10" t="s">
        <v>332</v>
      </c>
      <c r="AL518" s="10">
        <v>160</v>
      </c>
      <c r="AM518" s="79"/>
      <c r="AN518" s="79"/>
      <c r="AO518" s="79"/>
      <c r="AP518" s="79"/>
      <c r="AQ518" s="79"/>
      <c r="AR518" s="12">
        <v>69</v>
      </c>
      <c r="AS518" s="12">
        <v>72</v>
      </c>
      <c r="AT518" s="19">
        <v>18.47</v>
      </c>
      <c r="AU518" s="19">
        <v>26.18</v>
      </c>
      <c r="AV518" s="19">
        <v>1.6666666666666667</v>
      </c>
      <c r="AW518" s="19">
        <v>1.2</v>
      </c>
      <c r="AX518" s="19">
        <v>19.899999999999999</v>
      </c>
      <c r="AY518" s="14">
        <v>0.57999999999999996</v>
      </c>
      <c r="AZ518" s="30">
        <v>0.72</v>
      </c>
      <c r="BA518" s="14">
        <v>0.91542857142857137</v>
      </c>
      <c r="BB518" s="14">
        <v>12.173735314285713</v>
      </c>
      <c r="BC518" s="16">
        <v>6763.1862857142851</v>
      </c>
      <c r="BD518" s="108">
        <f t="shared" si="240"/>
        <v>6.7631862857142853</v>
      </c>
    </row>
    <row r="519" spans="1:56" s="12" customFormat="1" ht="15.75">
      <c r="A519" s="89" t="s">
        <v>213</v>
      </c>
      <c r="B519" s="28" t="s">
        <v>28</v>
      </c>
      <c r="C519" s="27" t="s">
        <v>128</v>
      </c>
      <c r="D519" s="27" t="s">
        <v>259</v>
      </c>
      <c r="E519" s="27" t="s">
        <v>123</v>
      </c>
      <c r="F519" s="3">
        <v>7.7296430000000003</v>
      </c>
      <c r="G519" s="3">
        <v>37.265726999999998</v>
      </c>
      <c r="H519" s="3">
        <v>1773</v>
      </c>
      <c r="I519" s="36">
        <v>52</v>
      </c>
      <c r="J519" s="36"/>
      <c r="K519" s="36"/>
      <c r="L519" s="37">
        <v>2016</v>
      </c>
      <c r="M519" s="37">
        <v>2</v>
      </c>
      <c r="N519" s="62">
        <v>5.8</v>
      </c>
      <c r="O519" s="59">
        <v>1.8285710470785619</v>
      </c>
      <c r="P519" s="59">
        <v>0.17821637742506813</v>
      </c>
      <c r="Q519" s="59">
        <v>10.267440000000001</v>
      </c>
      <c r="R519" s="63">
        <v>26.400000000000006</v>
      </c>
      <c r="S519" s="63">
        <v>37.199999999999996</v>
      </c>
      <c r="T519" s="63">
        <v>36.4</v>
      </c>
      <c r="U519" s="59">
        <v>7.5045893533088135</v>
      </c>
      <c r="V519" s="59">
        <v>2.1635376891930846</v>
      </c>
      <c r="W519" s="59">
        <v>0.70993853957741004</v>
      </c>
      <c r="X519" s="59">
        <v>7.2351874637259977E-2</v>
      </c>
      <c r="Y519" s="64">
        <v>0</v>
      </c>
      <c r="Z519" s="64">
        <f t="shared" si="220"/>
        <v>10.450417456716567</v>
      </c>
      <c r="AA519" s="63">
        <v>15.981100135708193</v>
      </c>
      <c r="AB519" s="59">
        <v>8.7722237417943099</v>
      </c>
      <c r="AC519" s="59">
        <v>113.52098738838195</v>
      </c>
      <c r="AD519" s="59">
        <v>220.51492284255227</v>
      </c>
      <c r="AE519" s="65">
        <f t="shared" si="221"/>
        <v>276.87603043518993</v>
      </c>
      <c r="AF519" s="65">
        <f t="shared" si="222"/>
        <v>3001.8357413235253</v>
      </c>
      <c r="AG519" s="65">
        <f t="shared" si="223"/>
        <v>519.24904540634031</v>
      </c>
      <c r="AH519" s="10" t="s">
        <v>1</v>
      </c>
      <c r="AJ519" s="10" t="s">
        <v>316</v>
      </c>
      <c r="AK519" s="10" t="s">
        <v>332</v>
      </c>
      <c r="AL519" s="10">
        <v>160</v>
      </c>
      <c r="AM519" s="79"/>
      <c r="AN519" s="79"/>
      <c r="AO519" s="79"/>
      <c r="AP519" s="79"/>
      <c r="AQ519" s="79"/>
      <c r="AR519" s="12">
        <v>133</v>
      </c>
      <c r="AS519" s="12">
        <v>86</v>
      </c>
      <c r="AT519" s="19">
        <v>9.52</v>
      </c>
      <c r="AU519" s="19">
        <v>22.66</v>
      </c>
      <c r="AV519" s="19">
        <v>0.8666666666666667</v>
      </c>
      <c r="AW519" s="19">
        <v>0.6333333333333333</v>
      </c>
      <c r="AX519" s="19">
        <v>21.1</v>
      </c>
      <c r="AY519" s="14">
        <v>0.32</v>
      </c>
      <c r="AZ519" s="30">
        <v>0.73076923076923073</v>
      </c>
      <c r="BA519" s="14">
        <v>0.9017142857142858</v>
      </c>
      <c r="BB519" s="14">
        <v>6.2731569230769226</v>
      </c>
      <c r="BC519" s="16">
        <v>3485.0871794871796</v>
      </c>
      <c r="BD519" s="108">
        <f t="shared" si="240"/>
        <v>3.4850871794871794</v>
      </c>
    </row>
    <row r="520" spans="1:56" s="12" customFormat="1" ht="15.75">
      <c r="A520" s="89" t="s">
        <v>213</v>
      </c>
      <c r="B520" s="28" t="s">
        <v>28</v>
      </c>
      <c r="C520" s="27" t="s">
        <v>128</v>
      </c>
      <c r="D520" s="27" t="s">
        <v>259</v>
      </c>
      <c r="E520" s="27" t="s">
        <v>123</v>
      </c>
      <c r="F520" s="3">
        <v>7.7296430000000003</v>
      </c>
      <c r="G520" s="3">
        <v>37.265726999999998</v>
      </c>
      <c r="H520" s="3">
        <v>1773</v>
      </c>
      <c r="I520" s="36"/>
      <c r="J520" s="36"/>
      <c r="K520" s="36"/>
      <c r="L520" s="37">
        <v>2016</v>
      </c>
      <c r="M520" s="37">
        <v>2</v>
      </c>
      <c r="N520" s="62">
        <v>5.8</v>
      </c>
      <c r="O520" s="59">
        <v>1.8285710470785619</v>
      </c>
      <c r="P520" s="59">
        <v>0.17821637742506813</v>
      </c>
      <c r="Q520" s="59">
        <v>10.267440000000001</v>
      </c>
      <c r="R520" s="63">
        <v>26.400000000000006</v>
      </c>
      <c r="S520" s="63">
        <v>37.199999999999996</v>
      </c>
      <c r="T520" s="63">
        <v>36.4</v>
      </c>
      <c r="U520" s="59">
        <v>7.5045893533088135</v>
      </c>
      <c r="V520" s="59">
        <v>2.1635376891930846</v>
      </c>
      <c r="W520" s="59">
        <v>0.70993853957741004</v>
      </c>
      <c r="X520" s="59">
        <v>7.2351874637259977E-2</v>
      </c>
      <c r="Y520" s="64">
        <v>0</v>
      </c>
      <c r="Z520" s="64">
        <f t="shared" ref="Z520:Z524" si="241">(U520+V520+W520+X520+Y520)</f>
        <v>10.450417456716567</v>
      </c>
      <c r="AA520" s="63">
        <v>15.981100135708193</v>
      </c>
      <c r="AB520" s="59">
        <v>8.7722237417943099</v>
      </c>
      <c r="AC520" s="59">
        <v>113.52098738838195</v>
      </c>
      <c r="AD520" s="59">
        <v>220.51492284255227</v>
      </c>
      <c r="AE520" s="65">
        <f t="shared" ref="AE520:AE524" si="242">W520*390</f>
        <v>276.87603043518993</v>
      </c>
      <c r="AF520" s="65">
        <f t="shared" ref="AF520:AF524" si="243">U520*400</f>
        <v>3001.8357413235253</v>
      </c>
      <c r="AG520" s="65">
        <f t="shared" ref="AG520:AG524" si="244">V520*240</f>
        <v>519.24904540634031</v>
      </c>
      <c r="AH520" s="10" t="s">
        <v>2</v>
      </c>
      <c r="AJ520" s="10" t="s">
        <v>316</v>
      </c>
      <c r="AK520" s="10" t="s">
        <v>332</v>
      </c>
      <c r="AL520" s="10">
        <v>160</v>
      </c>
      <c r="AM520" s="79"/>
      <c r="AN520" s="79"/>
      <c r="AO520" s="79"/>
      <c r="AP520" s="79"/>
      <c r="AQ520" s="79"/>
      <c r="AR520" s="12">
        <v>125</v>
      </c>
      <c r="AS520" s="12">
        <v>90</v>
      </c>
      <c r="AT520" s="19">
        <v>9.32</v>
      </c>
      <c r="AU520" s="19">
        <v>20.079999999999998</v>
      </c>
      <c r="AV520" s="19">
        <v>1.0666666666666667</v>
      </c>
      <c r="AW520" s="19">
        <v>0.8666666666666667</v>
      </c>
      <c r="AX520" s="19">
        <v>20.100000000000001</v>
      </c>
      <c r="AY520" s="14">
        <v>0.42</v>
      </c>
      <c r="AZ520" s="30">
        <v>0.8125</v>
      </c>
      <c r="BA520" s="14">
        <v>0.91314285714285726</v>
      </c>
      <c r="BB520" s="14">
        <v>6.9147742857142864</v>
      </c>
      <c r="BC520" s="16">
        <v>3841.5412698412702</v>
      </c>
      <c r="BD520" s="108">
        <f t="shared" si="240"/>
        <v>3.8415412698412701</v>
      </c>
    </row>
    <row r="521" spans="1:56" s="12" customFormat="1" ht="15.75">
      <c r="A521" s="89" t="s">
        <v>213</v>
      </c>
      <c r="B521" s="28" t="s">
        <v>28</v>
      </c>
      <c r="C521" s="27" t="s">
        <v>128</v>
      </c>
      <c r="D521" s="27" t="s">
        <v>259</v>
      </c>
      <c r="E521" s="27" t="s">
        <v>123</v>
      </c>
      <c r="F521" s="3">
        <v>7.7296430000000003</v>
      </c>
      <c r="G521" s="3">
        <v>37.265726999999998</v>
      </c>
      <c r="H521" s="3">
        <v>1773</v>
      </c>
      <c r="I521" s="36"/>
      <c r="J521" s="36"/>
      <c r="K521" s="36"/>
      <c r="L521" s="37">
        <v>2016</v>
      </c>
      <c r="M521" s="37">
        <v>2</v>
      </c>
      <c r="N521" s="62">
        <v>5.8</v>
      </c>
      <c r="O521" s="59">
        <v>1.8285710470785619</v>
      </c>
      <c r="P521" s="59">
        <v>0.17821637742506813</v>
      </c>
      <c r="Q521" s="59">
        <v>10.267440000000001</v>
      </c>
      <c r="R521" s="63">
        <v>26.400000000000006</v>
      </c>
      <c r="S521" s="63">
        <v>37.199999999999996</v>
      </c>
      <c r="T521" s="63">
        <v>36.4</v>
      </c>
      <c r="U521" s="59">
        <v>7.5045893533088135</v>
      </c>
      <c r="V521" s="59">
        <v>2.1635376891930846</v>
      </c>
      <c r="W521" s="59">
        <v>0.70993853957741004</v>
      </c>
      <c r="X521" s="59">
        <v>7.2351874637259977E-2</v>
      </c>
      <c r="Y521" s="64">
        <v>0</v>
      </c>
      <c r="Z521" s="64">
        <f t="shared" si="241"/>
        <v>10.450417456716567</v>
      </c>
      <c r="AA521" s="63">
        <v>15.981100135708193</v>
      </c>
      <c r="AB521" s="59">
        <v>8.7722237417943099</v>
      </c>
      <c r="AC521" s="59">
        <v>113.52098738838195</v>
      </c>
      <c r="AD521" s="59">
        <v>220.51492284255227</v>
      </c>
      <c r="AE521" s="65">
        <f t="shared" si="242"/>
        <v>276.87603043518993</v>
      </c>
      <c r="AF521" s="65">
        <f t="shared" si="243"/>
        <v>3001.8357413235253</v>
      </c>
      <c r="AG521" s="65">
        <f t="shared" si="244"/>
        <v>519.24904540634031</v>
      </c>
      <c r="AH521" s="10" t="s">
        <v>3</v>
      </c>
      <c r="AJ521" s="10" t="s">
        <v>316</v>
      </c>
      <c r="AK521" s="10" t="s">
        <v>332</v>
      </c>
      <c r="AL521" s="10">
        <v>160</v>
      </c>
      <c r="AM521" s="79"/>
      <c r="AN521" s="79"/>
      <c r="AO521" s="79"/>
      <c r="AP521" s="79"/>
      <c r="AQ521" s="79"/>
      <c r="AR521" s="12">
        <v>79</v>
      </c>
      <c r="AS521" s="12">
        <v>75</v>
      </c>
      <c r="AT521" s="19">
        <v>21.68</v>
      </c>
      <c r="AU521" s="19">
        <v>26.54</v>
      </c>
      <c r="AV521" s="19">
        <v>1.5</v>
      </c>
      <c r="AW521" s="19">
        <v>1.1000000000000001</v>
      </c>
      <c r="AX521" s="19">
        <v>25.2</v>
      </c>
      <c r="AY521" s="14">
        <v>0.4</v>
      </c>
      <c r="AZ521" s="30">
        <v>0.73333333333333339</v>
      </c>
      <c r="BA521" s="14">
        <v>0.85485714285714287</v>
      </c>
      <c r="BB521" s="14">
        <v>13.591088761904762</v>
      </c>
      <c r="BC521" s="16">
        <v>7550.6048677248682</v>
      </c>
      <c r="BD521" s="108">
        <f t="shared" si="240"/>
        <v>7.5506048677248678</v>
      </c>
    </row>
    <row r="522" spans="1:56" s="12" customFormat="1" ht="15.75">
      <c r="A522" s="89" t="s">
        <v>213</v>
      </c>
      <c r="B522" s="28" t="s">
        <v>28</v>
      </c>
      <c r="C522" s="27" t="s">
        <v>128</v>
      </c>
      <c r="D522" s="27" t="s">
        <v>259</v>
      </c>
      <c r="E522" s="27" t="s">
        <v>123</v>
      </c>
      <c r="F522" s="3">
        <v>7.7296430000000003</v>
      </c>
      <c r="G522" s="3">
        <v>37.265726999999998</v>
      </c>
      <c r="H522" s="3">
        <v>1773</v>
      </c>
      <c r="I522" s="36"/>
      <c r="J522" s="36"/>
      <c r="K522" s="36"/>
      <c r="L522" s="37">
        <v>2016</v>
      </c>
      <c r="M522" s="37">
        <v>2</v>
      </c>
      <c r="N522" s="62">
        <v>5.8</v>
      </c>
      <c r="O522" s="59">
        <v>1.8285710470785619</v>
      </c>
      <c r="P522" s="59">
        <v>0.17821637742506813</v>
      </c>
      <c r="Q522" s="59">
        <v>10.267440000000001</v>
      </c>
      <c r="R522" s="63">
        <v>26.400000000000006</v>
      </c>
      <c r="S522" s="63">
        <v>37.199999999999996</v>
      </c>
      <c r="T522" s="63">
        <v>36.4</v>
      </c>
      <c r="U522" s="59">
        <v>7.5045893533088135</v>
      </c>
      <c r="V522" s="59">
        <v>2.1635376891930846</v>
      </c>
      <c r="W522" s="59">
        <v>0.70993853957741004</v>
      </c>
      <c r="X522" s="59">
        <v>7.2351874637259977E-2</v>
      </c>
      <c r="Y522" s="64">
        <v>0</v>
      </c>
      <c r="Z522" s="64">
        <f t="shared" si="241"/>
        <v>10.450417456716567</v>
      </c>
      <c r="AA522" s="63">
        <v>15.981100135708193</v>
      </c>
      <c r="AB522" s="59">
        <v>8.7722237417943099</v>
      </c>
      <c r="AC522" s="59">
        <v>113.52098738838195</v>
      </c>
      <c r="AD522" s="59">
        <v>220.51492284255227</v>
      </c>
      <c r="AE522" s="65">
        <f t="shared" si="242"/>
        <v>276.87603043518993</v>
      </c>
      <c r="AF522" s="65">
        <f t="shared" si="243"/>
        <v>3001.8357413235253</v>
      </c>
      <c r="AG522" s="65">
        <f t="shared" si="244"/>
        <v>519.24904540634031</v>
      </c>
      <c r="AH522" s="10" t="s">
        <v>4</v>
      </c>
      <c r="AJ522" s="10" t="s">
        <v>316</v>
      </c>
      <c r="AK522" s="10" t="s">
        <v>332</v>
      </c>
      <c r="AL522" s="10">
        <v>160</v>
      </c>
      <c r="AM522" s="79"/>
      <c r="AN522" s="79"/>
      <c r="AO522" s="79"/>
      <c r="AP522" s="79"/>
      <c r="AQ522" s="79"/>
      <c r="AR522" s="12">
        <v>126</v>
      </c>
      <c r="AS522" s="12">
        <v>118</v>
      </c>
      <c r="AT522" s="19">
        <v>25</v>
      </c>
      <c r="AU522" s="19">
        <v>32.049999999999997</v>
      </c>
      <c r="AV522" s="19">
        <v>1.1666666666666667</v>
      </c>
      <c r="AW522" s="19">
        <v>0.96666666666666667</v>
      </c>
      <c r="AX522" s="19">
        <v>20.5</v>
      </c>
      <c r="AY522" s="14">
        <v>0.44</v>
      </c>
      <c r="AZ522" s="30">
        <v>0.82857142857142851</v>
      </c>
      <c r="BA522" s="14">
        <v>0.90857142857142859</v>
      </c>
      <c r="BB522" s="14">
        <v>18.820408163265306</v>
      </c>
      <c r="BC522" s="16">
        <v>10455.78231292517</v>
      </c>
      <c r="BD522" s="108">
        <f t="shared" si="240"/>
        <v>10.455782312925169</v>
      </c>
    </row>
    <row r="523" spans="1:56" s="12" customFormat="1" ht="15.75">
      <c r="A523" s="89" t="s">
        <v>213</v>
      </c>
      <c r="B523" s="28" t="s">
        <v>28</v>
      </c>
      <c r="C523" s="27" t="s">
        <v>128</v>
      </c>
      <c r="D523" s="27" t="s">
        <v>259</v>
      </c>
      <c r="E523" s="27" t="s">
        <v>123</v>
      </c>
      <c r="F523" s="3">
        <v>7.7296430000000003</v>
      </c>
      <c r="G523" s="3">
        <v>37.265726999999998</v>
      </c>
      <c r="H523" s="3">
        <v>1773</v>
      </c>
      <c r="I523" s="36"/>
      <c r="J523" s="36"/>
      <c r="K523" s="36"/>
      <c r="L523" s="37">
        <v>2016</v>
      </c>
      <c r="M523" s="37">
        <v>2</v>
      </c>
      <c r="N523" s="62">
        <v>5.8</v>
      </c>
      <c r="O523" s="59">
        <v>1.8285710470785619</v>
      </c>
      <c r="P523" s="59">
        <v>0.17821637742506813</v>
      </c>
      <c r="Q523" s="59">
        <v>10.267440000000001</v>
      </c>
      <c r="R523" s="63">
        <v>26.400000000000006</v>
      </c>
      <c r="S523" s="63">
        <v>37.199999999999996</v>
      </c>
      <c r="T523" s="63">
        <v>36.4</v>
      </c>
      <c r="U523" s="59">
        <v>7.5045893533088135</v>
      </c>
      <c r="V523" s="59">
        <v>2.1635376891930846</v>
      </c>
      <c r="W523" s="59">
        <v>0.70993853957741004</v>
      </c>
      <c r="X523" s="59">
        <v>7.2351874637259977E-2</v>
      </c>
      <c r="Y523" s="64">
        <v>0</v>
      </c>
      <c r="Z523" s="64">
        <f t="shared" si="241"/>
        <v>10.450417456716567</v>
      </c>
      <c r="AA523" s="63">
        <v>15.981100135708193</v>
      </c>
      <c r="AB523" s="59">
        <v>8.7722237417943099</v>
      </c>
      <c r="AC523" s="59">
        <v>113.52098738838195</v>
      </c>
      <c r="AD523" s="59">
        <v>220.51492284255227</v>
      </c>
      <c r="AE523" s="65">
        <f t="shared" si="242"/>
        <v>276.87603043518993</v>
      </c>
      <c r="AF523" s="65">
        <f t="shared" si="243"/>
        <v>3001.8357413235253</v>
      </c>
      <c r="AG523" s="65">
        <f t="shared" si="244"/>
        <v>519.24904540634031</v>
      </c>
      <c r="AH523" s="10" t="s">
        <v>5</v>
      </c>
      <c r="AJ523" s="10" t="s">
        <v>316</v>
      </c>
      <c r="AK523" s="10" t="s">
        <v>332</v>
      </c>
      <c r="AL523" s="10">
        <v>160</v>
      </c>
      <c r="AM523" s="79"/>
      <c r="AN523" s="79"/>
      <c r="AO523" s="79"/>
      <c r="AP523" s="79"/>
      <c r="AQ523" s="79"/>
      <c r="AR523" s="12">
        <v>101</v>
      </c>
      <c r="AS523" s="12">
        <v>91</v>
      </c>
      <c r="AT523" s="19">
        <v>19.98</v>
      </c>
      <c r="AU523" s="19">
        <v>22.44</v>
      </c>
      <c r="AV523" s="19">
        <v>1.3666666666666665</v>
      </c>
      <c r="AW523" s="19">
        <v>1.0666666666666667</v>
      </c>
      <c r="AX523" s="19">
        <v>21.8</v>
      </c>
      <c r="AY523" s="14">
        <v>0.28000000000000003</v>
      </c>
      <c r="AZ523" s="30">
        <v>0.78048780487804892</v>
      </c>
      <c r="BA523" s="14">
        <v>0.89371428571428579</v>
      </c>
      <c r="BB523" s="14">
        <v>13.936711358885022</v>
      </c>
      <c r="BC523" s="16">
        <v>7742.6174216027903</v>
      </c>
      <c r="BD523" s="108">
        <f t="shared" si="240"/>
        <v>7.7426174216027901</v>
      </c>
    </row>
    <row r="524" spans="1:56" s="12" customFormat="1" ht="15.75">
      <c r="A524" s="89" t="s">
        <v>213</v>
      </c>
      <c r="B524" s="28" t="s">
        <v>28</v>
      </c>
      <c r="C524" s="27" t="s">
        <v>128</v>
      </c>
      <c r="D524" s="27" t="s">
        <v>259</v>
      </c>
      <c r="E524" s="27" t="s">
        <v>123</v>
      </c>
      <c r="F524" s="3">
        <v>7.7296430000000003</v>
      </c>
      <c r="G524" s="3">
        <v>37.265726999999998</v>
      </c>
      <c r="H524" s="3">
        <v>1773</v>
      </c>
      <c r="I524" s="36"/>
      <c r="J524" s="36"/>
      <c r="K524" s="36"/>
      <c r="L524" s="37">
        <v>2016</v>
      </c>
      <c r="M524" s="37">
        <v>2</v>
      </c>
      <c r="N524" s="62">
        <v>5.8</v>
      </c>
      <c r="O524" s="59">
        <v>1.8285710470785619</v>
      </c>
      <c r="P524" s="59">
        <v>0.17821637742506813</v>
      </c>
      <c r="Q524" s="59">
        <v>10.267440000000001</v>
      </c>
      <c r="R524" s="63">
        <v>26.400000000000006</v>
      </c>
      <c r="S524" s="63">
        <v>37.199999999999996</v>
      </c>
      <c r="T524" s="63">
        <v>36.4</v>
      </c>
      <c r="U524" s="59">
        <v>7.5045893533088135</v>
      </c>
      <c r="V524" s="59">
        <v>2.1635376891930846</v>
      </c>
      <c r="W524" s="59">
        <v>0.70993853957741004</v>
      </c>
      <c r="X524" s="59">
        <v>7.2351874637259977E-2</v>
      </c>
      <c r="Y524" s="64">
        <v>0</v>
      </c>
      <c r="Z524" s="64">
        <f t="shared" si="241"/>
        <v>10.450417456716567</v>
      </c>
      <c r="AA524" s="63">
        <v>15.981100135708193</v>
      </c>
      <c r="AB524" s="59">
        <v>8.7722237417943099</v>
      </c>
      <c r="AC524" s="59">
        <v>113.52098738838195</v>
      </c>
      <c r="AD524" s="59">
        <v>220.51492284255227</v>
      </c>
      <c r="AE524" s="65">
        <f t="shared" si="242"/>
        <v>276.87603043518993</v>
      </c>
      <c r="AF524" s="65">
        <f t="shared" si="243"/>
        <v>3001.8357413235253</v>
      </c>
      <c r="AG524" s="65">
        <f t="shared" si="244"/>
        <v>519.24904540634031</v>
      </c>
      <c r="AH524" s="10" t="s">
        <v>6</v>
      </c>
      <c r="AJ524" s="10" t="s">
        <v>316</v>
      </c>
      <c r="AK524" s="10" t="s">
        <v>332</v>
      </c>
      <c r="AL524" s="10">
        <v>160</v>
      </c>
      <c r="AM524" s="79"/>
      <c r="AN524" s="79"/>
      <c r="AO524" s="79"/>
      <c r="AP524" s="79"/>
      <c r="AQ524" s="79"/>
      <c r="AR524" s="12">
        <v>94</v>
      </c>
      <c r="AS524" s="12">
        <v>85</v>
      </c>
      <c r="AT524" s="19">
        <v>22.06</v>
      </c>
      <c r="AU524" s="19">
        <v>24.44</v>
      </c>
      <c r="AV524" s="19">
        <v>1.7</v>
      </c>
      <c r="AW524" s="19">
        <v>1.4000000000000001</v>
      </c>
      <c r="AX524" s="19">
        <v>20.399999999999999</v>
      </c>
      <c r="AY524" s="14">
        <v>0.44</v>
      </c>
      <c r="AZ524" s="30">
        <v>0.82352941176470595</v>
      </c>
      <c r="BA524" s="14">
        <v>0.9097142857142857</v>
      </c>
      <c r="BB524" s="14">
        <v>16.526832941176469</v>
      </c>
      <c r="BC524" s="16">
        <v>9181.5738562091501</v>
      </c>
      <c r="BD524" s="108">
        <f t="shared" si="240"/>
        <v>9.18157385620915</v>
      </c>
    </row>
    <row r="525" spans="1:56" s="12" customFormat="1" ht="15.75">
      <c r="A525" s="89" t="s">
        <v>213</v>
      </c>
      <c r="B525" s="28" t="s">
        <v>28</v>
      </c>
      <c r="C525" s="27" t="s">
        <v>128</v>
      </c>
      <c r="D525" s="27" t="s">
        <v>130</v>
      </c>
      <c r="E525" s="27" t="s">
        <v>69</v>
      </c>
      <c r="F525" s="3">
        <v>7.8529330000000002</v>
      </c>
      <c r="G525" s="3">
        <v>37.225320000000004</v>
      </c>
      <c r="H525" s="3">
        <v>1840</v>
      </c>
      <c r="I525" s="36">
        <v>53</v>
      </c>
      <c r="J525" s="36"/>
      <c r="K525" s="36"/>
      <c r="L525" s="37">
        <v>2016</v>
      </c>
      <c r="M525" s="37">
        <v>2</v>
      </c>
      <c r="N525" s="62">
        <v>5.9</v>
      </c>
      <c r="O525" s="59">
        <v>1.9416311647268789</v>
      </c>
      <c r="P525" s="59">
        <v>0.1533050573022432</v>
      </c>
      <c r="Q525" s="59">
        <v>2.6905800000000002</v>
      </c>
      <c r="R525" s="63">
        <v>26.400000000000006</v>
      </c>
      <c r="S525" s="63">
        <v>25.199999999999989</v>
      </c>
      <c r="T525" s="63">
        <v>48.4</v>
      </c>
      <c r="U525" s="59">
        <v>7.2995753424968521</v>
      </c>
      <c r="V525" s="59">
        <v>2.9293422285670481</v>
      </c>
      <c r="W525" s="59">
        <v>1.066481349337727</v>
      </c>
      <c r="X525" s="59">
        <v>7.7743934858063357E-2</v>
      </c>
      <c r="Y525" s="64">
        <v>0</v>
      </c>
      <c r="Z525" s="64">
        <f t="shared" si="220"/>
        <v>11.373142855259688</v>
      </c>
      <c r="AA525" s="63">
        <v>17.984818774136393</v>
      </c>
      <c r="AB525" s="59">
        <v>10.233862144420129</v>
      </c>
      <c r="AC525" s="59">
        <v>129.29644875415252</v>
      </c>
      <c r="AD525" s="59">
        <v>170.1219234448308</v>
      </c>
      <c r="AE525" s="65">
        <f t="shared" si="221"/>
        <v>415.92772624171351</v>
      </c>
      <c r="AF525" s="65">
        <f t="shared" si="222"/>
        <v>2919.8301369987407</v>
      </c>
      <c r="AG525" s="65">
        <f t="shared" si="223"/>
        <v>703.04213485609148</v>
      </c>
      <c r="AH525" s="10" t="s">
        <v>1</v>
      </c>
      <c r="AJ525" s="10" t="s">
        <v>316</v>
      </c>
      <c r="AK525" s="10" t="s">
        <v>332</v>
      </c>
      <c r="AL525" s="10">
        <v>160</v>
      </c>
      <c r="AM525" s="79"/>
      <c r="AN525" s="79"/>
      <c r="AO525" s="79"/>
      <c r="AP525" s="79"/>
      <c r="AQ525" s="79"/>
      <c r="AR525" s="12">
        <v>107</v>
      </c>
      <c r="AS525" s="12">
        <v>64</v>
      </c>
      <c r="AT525" s="19">
        <v>10.049999999999999</v>
      </c>
      <c r="AU525" s="19">
        <v>12.42</v>
      </c>
      <c r="AV525" s="19">
        <v>1.5833333333333333</v>
      </c>
      <c r="AW525" s="19">
        <v>0.56666666666666676</v>
      </c>
      <c r="AX525" s="19">
        <v>20.6</v>
      </c>
      <c r="AY525" s="14">
        <v>0.6</v>
      </c>
      <c r="AZ525" s="30">
        <v>0.35789473684210532</v>
      </c>
      <c r="BA525" s="14">
        <v>0.90742857142857147</v>
      </c>
      <c r="BB525" s="14">
        <v>3.2638772932330835</v>
      </c>
      <c r="BC525" s="16">
        <v>1813.2651629072686</v>
      </c>
      <c r="BD525" s="108">
        <f t="shared" si="240"/>
        <v>1.8132651629072687</v>
      </c>
    </row>
    <row r="526" spans="1:56" s="12" customFormat="1" ht="15.75">
      <c r="A526" s="89" t="s">
        <v>213</v>
      </c>
      <c r="B526" s="28" t="s">
        <v>28</v>
      </c>
      <c r="C526" s="27" t="s">
        <v>128</v>
      </c>
      <c r="D526" s="27" t="s">
        <v>130</v>
      </c>
      <c r="E526" s="27" t="s">
        <v>69</v>
      </c>
      <c r="F526" s="3">
        <v>7.8529330000000002</v>
      </c>
      <c r="G526" s="3">
        <v>37.225320000000004</v>
      </c>
      <c r="H526" s="3">
        <v>1840</v>
      </c>
      <c r="I526" s="36"/>
      <c r="J526" s="36"/>
      <c r="K526" s="36"/>
      <c r="L526" s="37">
        <v>2016</v>
      </c>
      <c r="M526" s="37">
        <v>2</v>
      </c>
      <c r="N526" s="62">
        <v>5.9</v>
      </c>
      <c r="O526" s="59">
        <v>1.9416311647268789</v>
      </c>
      <c r="P526" s="59">
        <v>0.1533050573022432</v>
      </c>
      <c r="Q526" s="59">
        <v>2.6905800000000002</v>
      </c>
      <c r="R526" s="63">
        <v>26.400000000000006</v>
      </c>
      <c r="S526" s="63">
        <v>25.199999999999989</v>
      </c>
      <c r="T526" s="63">
        <v>48.4</v>
      </c>
      <c r="U526" s="59">
        <v>7.2995753424968521</v>
      </c>
      <c r="V526" s="59">
        <v>2.9293422285670481</v>
      </c>
      <c r="W526" s="59">
        <v>1.066481349337727</v>
      </c>
      <c r="X526" s="59">
        <v>7.7743934858063357E-2</v>
      </c>
      <c r="Y526" s="64">
        <v>0</v>
      </c>
      <c r="Z526" s="64">
        <f t="shared" ref="Z526:Z530" si="245">(U526+V526+W526+X526+Y526)</f>
        <v>11.373142855259688</v>
      </c>
      <c r="AA526" s="63">
        <v>17.984818774136393</v>
      </c>
      <c r="AB526" s="59">
        <v>10.233862144420129</v>
      </c>
      <c r="AC526" s="59">
        <v>129.29644875415252</v>
      </c>
      <c r="AD526" s="59">
        <v>170.1219234448308</v>
      </c>
      <c r="AE526" s="65">
        <f t="shared" ref="AE526:AE530" si="246">W526*390</f>
        <v>415.92772624171351</v>
      </c>
      <c r="AF526" s="65">
        <f t="shared" ref="AF526:AF530" si="247">U526*400</f>
        <v>2919.8301369987407</v>
      </c>
      <c r="AG526" s="65">
        <f t="shared" ref="AG526:AG530" si="248">V526*240</f>
        <v>703.04213485609148</v>
      </c>
      <c r="AH526" s="10" t="s">
        <v>2</v>
      </c>
      <c r="AJ526" s="10" t="s">
        <v>316</v>
      </c>
      <c r="AK526" s="10" t="s">
        <v>332</v>
      </c>
      <c r="AL526" s="10">
        <v>160</v>
      </c>
      <c r="AM526" s="79"/>
      <c r="AN526" s="79"/>
      <c r="AO526" s="79"/>
      <c r="AP526" s="79"/>
      <c r="AQ526" s="79"/>
      <c r="AR526" s="12">
        <v>122</v>
      </c>
      <c r="AS526" s="12">
        <v>79</v>
      </c>
      <c r="AT526" s="19">
        <v>14.3</v>
      </c>
      <c r="AU526" s="19">
        <v>18.420000000000002</v>
      </c>
      <c r="AV526" s="19">
        <v>0.5</v>
      </c>
      <c r="AW526" s="19">
        <v>0.76666666666666672</v>
      </c>
      <c r="AX526" s="19">
        <v>21.2</v>
      </c>
      <c r="AY526" s="14">
        <v>0.46</v>
      </c>
      <c r="AZ526" s="30">
        <v>1.5333333333333334</v>
      </c>
      <c r="BA526" s="14">
        <v>0.90057142857142858</v>
      </c>
      <c r="BB526" s="14">
        <v>19.746529523809524</v>
      </c>
      <c r="BC526" s="16">
        <v>10970.294179894181</v>
      </c>
      <c r="BD526" s="108">
        <f t="shared" si="240"/>
        <v>10.97029417989418</v>
      </c>
    </row>
    <row r="527" spans="1:56" s="12" customFormat="1" ht="15.75">
      <c r="A527" s="89" t="s">
        <v>213</v>
      </c>
      <c r="B527" s="28" t="s">
        <v>28</v>
      </c>
      <c r="C527" s="27" t="s">
        <v>128</v>
      </c>
      <c r="D527" s="27" t="s">
        <v>130</v>
      </c>
      <c r="E527" s="27" t="s">
        <v>69</v>
      </c>
      <c r="F527" s="3">
        <v>7.8529330000000002</v>
      </c>
      <c r="G527" s="3">
        <v>37.225320000000004</v>
      </c>
      <c r="H527" s="3">
        <v>1840</v>
      </c>
      <c r="I527" s="36"/>
      <c r="J527" s="36"/>
      <c r="K527" s="36"/>
      <c r="L527" s="37">
        <v>2016</v>
      </c>
      <c r="M527" s="37">
        <v>2</v>
      </c>
      <c r="N527" s="62">
        <v>5.9</v>
      </c>
      <c r="O527" s="59">
        <v>1.9416311647268789</v>
      </c>
      <c r="P527" s="59">
        <v>0.1533050573022432</v>
      </c>
      <c r="Q527" s="59">
        <v>2.6905800000000002</v>
      </c>
      <c r="R527" s="63">
        <v>26.400000000000006</v>
      </c>
      <c r="S527" s="63">
        <v>25.199999999999989</v>
      </c>
      <c r="T527" s="63">
        <v>48.4</v>
      </c>
      <c r="U527" s="59">
        <v>7.2995753424968521</v>
      </c>
      <c r="V527" s="59">
        <v>2.9293422285670481</v>
      </c>
      <c r="W527" s="59">
        <v>1.066481349337727</v>
      </c>
      <c r="X527" s="59">
        <v>7.7743934858063357E-2</v>
      </c>
      <c r="Y527" s="64">
        <v>0</v>
      </c>
      <c r="Z527" s="64">
        <f t="shared" si="245"/>
        <v>11.373142855259688</v>
      </c>
      <c r="AA527" s="63">
        <v>17.984818774136393</v>
      </c>
      <c r="AB527" s="59">
        <v>10.233862144420129</v>
      </c>
      <c r="AC527" s="59">
        <v>129.29644875415252</v>
      </c>
      <c r="AD527" s="59">
        <v>170.1219234448308</v>
      </c>
      <c r="AE527" s="65">
        <f t="shared" si="246"/>
        <v>415.92772624171351</v>
      </c>
      <c r="AF527" s="65">
        <f t="shared" si="247"/>
        <v>2919.8301369987407</v>
      </c>
      <c r="AG527" s="65">
        <f t="shared" si="248"/>
        <v>703.04213485609148</v>
      </c>
      <c r="AH527" s="10" t="s">
        <v>3</v>
      </c>
      <c r="AJ527" s="10" t="s">
        <v>316</v>
      </c>
      <c r="AK527" s="10" t="s">
        <v>332</v>
      </c>
      <c r="AL527" s="10">
        <v>160</v>
      </c>
      <c r="AM527" s="79"/>
      <c r="AN527" s="79"/>
      <c r="AO527" s="79"/>
      <c r="AP527" s="79"/>
      <c r="AQ527" s="79"/>
      <c r="AR527" s="12">
        <v>93</v>
      </c>
      <c r="AS527" s="12">
        <v>84</v>
      </c>
      <c r="AT527" s="19">
        <v>27.759999999999998</v>
      </c>
      <c r="AU527" s="19">
        <v>35.94</v>
      </c>
      <c r="AV527" s="19">
        <v>1.7</v>
      </c>
      <c r="AW527" s="19">
        <v>1.3</v>
      </c>
      <c r="AX527" s="19">
        <v>23.4</v>
      </c>
      <c r="AY527" s="14">
        <v>0.5</v>
      </c>
      <c r="AZ527" s="30">
        <v>0.76470588235294124</v>
      </c>
      <c r="BA527" s="14">
        <v>0.87542857142857133</v>
      </c>
      <c r="BB527" s="14">
        <v>18.583803697478992</v>
      </c>
      <c r="BC527" s="16">
        <v>10324.335387488329</v>
      </c>
      <c r="BD527" s="108">
        <f t="shared" si="240"/>
        <v>10.324335387488329</v>
      </c>
    </row>
    <row r="528" spans="1:56" s="12" customFormat="1" ht="15.75">
      <c r="A528" s="89" t="s">
        <v>213</v>
      </c>
      <c r="B528" s="28" t="s">
        <v>28</v>
      </c>
      <c r="C528" s="27" t="s">
        <v>128</v>
      </c>
      <c r="D528" s="27" t="s">
        <v>130</v>
      </c>
      <c r="E528" s="27" t="s">
        <v>69</v>
      </c>
      <c r="F528" s="3">
        <v>7.8529330000000002</v>
      </c>
      <c r="G528" s="3">
        <v>37.225320000000004</v>
      </c>
      <c r="H528" s="3">
        <v>1840</v>
      </c>
      <c r="I528" s="36"/>
      <c r="J528" s="36"/>
      <c r="K528" s="36"/>
      <c r="L528" s="37">
        <v>2016</v>
      </c>
      <c r="M528" s="37">
        <v>2</v>
      </c>
      <c r="N528" s="62">
        <v>5.9</v>
      </c>
      <c r="O528" s="59">
        <v>1.9416311647268789</v>
      </c>
      <c r="P528" s="59">
        <v>0.1533050573022432</v>
      </c>
      <c r="Q528" s="59">
        <v>2.6905800000000002</v>
      </c>
      <c r="R528" s="63">
        <v>26.400000000000006</v>
      </c>
      <c r="S528" s="63">
        <v>25.199999999999989</v>
      </c>
      <c r="T528" s="63">
        <v>48.4</v>
      </c>
      <c r="U528" s="59">
        <v>7.2995753424968521</v>
      </c>
      <c r="V528" s="59">
        <v>2.9293422285670481</v>
      </c>
      <c r="W528" s="59">
        <v>1.066481349337727</v>
      </c>
      <c r="X528" s="59">
        <v>7.7743934858063357E-2</v>
      </c>
      <c r="Y528" s="64">
        <v>0</v>
      </c>
      <c r="Z528" s="64">
        <f t="shared" si="245"/>
        <v>11.373142855259688</v>
      </c>
      <c r="AA528" s="63">
        <v>17.984818774136393</v>
      </c>
      <c r="AB528" s="59">
        <v>10.233862144420129</v>
      </c>
      <c r="AC528" s="59">
        <v>129.29644875415252</v>
      </c>
      <c r="AD528" s="59">
        <v>170.1219234448308</v>
      </c>
      <c r="AE528" s="65">
        <f t="shared" si="246"/>
        <v>415.92772624171351</v>
      </c>
      <c r="AF528" s="65">
        <f t="shared" si="247"/>
        <v>2919.8301369987407</v>
      </c>
      <c r="AG528" s="65">
        <f t="shared" si="248"/>
        <v>703.04213485609148</v>
      </c>
      <c r="AH528" s="10" t="s">
        <v>4</v>
      </c>
      <c r="AJ528" s="10" t="s">
        <v>316</v>
      </c>
      <c r="AK528" s="10" t="s">
        <v>332</v>
      </c>
      <c r="AL528" s="10">
        <v>160</v>
      </c>
      <c r="AM528" s="79"/>
      <c r="AN528" s="79"/>
      <c r="AO528" s="79"/>
      <c r="AP528" s="79"/>
      <c r="AQ528" s="79"/>
      <c r="AR528" s="12">
        <v>118</v>
      </c>
      <c r="AS528" s="12">
        <v>105</v>
      </c>
      <c r="AT528" s="19">
        <v>21.36</v>
      </c>
      <c r="AU528" s="19">
        <v>30.64</v>
      </c>
      <c r="AV528" s="19">
        <v>1.5999999999999999</v>
      </c>
      <c r="AW528" s="19">
        <v>1.2</v>
      </c>
      <c r="AX528" s="19">
        <v>21.6</v>
      </c>
      <c r="AY528" s="14">
        <v>0.34</v>
      </c>
      <c r="AZ528" s="30">
        <v>0.75</v>
      </c>
      <c r="BA528" s="14">
        <v>0.89600000000000002</v>
      </c>
      <c r="BB528" s="14">
        <v>14.353919999999999</v>
      </c>
      <c r="BC528" s="16">
        <v>7974.3999999999987</v>
      </c>
      <c r="BD528" s="108">
        <f t="shared" si="240"/>
        <v>7.9743999999999984</v>
      </c>
    </row>
    <row r="529" spans="1:56" s="12" customFormat="1" ht="15.75">
      <c r="A529" s="89" t="s">
        <v>213</v>
      </c>
      <c r="B529" s="28" t="s">
        <v>28</v>
      </c>
      <c r="C529" s="27" t="s">
        <v>128</v>
      </c>
      <c r="D529" s="27" t="s">
        <v>130</v>
      </c>
      <c r="E529" s="27" t="s">
        <v>69</v>
      </c>
      <c r="F529" s="3">
        <v>7.8529330000000002</v>
      </c>
      <c r="G529" s="3">
        <v>37.225320000000004</v>
      </c>
      <c r="H529" s="3">
        <v>1840</v>
      </c>
      <c r="I529" s="36"/>
      <c r="J529" s="36"/>
      <c r="K529" s="36"/>
      <c r="L529" s="37">
        <v>2016</v>
      </c>
      <c r="M529" s="37">
        <v>2</v>
      </c>
      <c r="N529" s="62">
        <v>5.9</v>
      </c>
      <c r="O529" s="59">
        <v>1.9416311647268789</v>
      </c>
      <c r="P529" s="59">
        <v>0.1533050573022432</v>
      </c>
      <c r="Q529" s="59">
        <v>2.6905800000000002</v>
      </c>
      <c r="R529" s="63">
        <v>26.400000000000006</v>
      </c>
      <c r="S529" s="63">
        <v>25.199999999999989</v>
      </c>
      <c r="T529" s="63">
        <v>48.4</v>
      </c>
      <c r="U529" s="59">
        <v>7.2995753424968521</v>
      </c>
      <c r="V529" s="59">
        <v>2.9293422285670481</v>
      </c>
      <c r="W529" s="59">
        <v>1.066481349337727</v>
      </c>
      <c r="X529" s="59">
        <v>7.7743934858063357E-2</v>
      </c>
      <c r="Y529" s="64">
        <v>0</v>
      </c>
      <c r="Z529" s="64">
        <f t="shared" si="245"/>
        <v>11.373142855259688</v>
      </c>
      <c r="AA529" s="63">
        <v>17.984818774136393</v>
      </c>
      <c r="AB529" s="59">
        <v>10.233862144420129</v>
      </c>
      <c r="AC529" s="59">
        <v>129.29644875415252</v>
      </c>
      <c r="AD529" s="59">
        <v>170.1219234448308</v>
      </c>
      <c r="AE529" s="65">
        <f t="shared" si="246"/>
        <v>415.92772624171351</v>
      </c>
      <c r="AF529" s="65">
        <f t="shared" si="247"/>
        <v>2919.8301369987407</v>
      </c>
      <c r="AG529" s="65">
        <f t="shared" si="248"/>
        <v>703.04213485609148</v>
      </c>
      <c r="AH529" s="10" t="s">
        <v>5</v>
      </c>
      <c r="AJ529" s="10" t="s">
        <v>316</v>
      </c>
      <c r="AK529" s="10" t="s">
        <v>332</v>
      </c>
      <c r="AL529" s="10">
        <v>160</v>
      </c>
      <c r="AM529" s="79"/>
      <c r="AN529" s="79"/>
      <c r="AO529" s="79"/>
      <c r="AP529" s="79"/>
      <c r="AQ529" s="79"/>
      <c r="AR529" s="12">
        <v>72</v>
      </c>
      <c r="AS529" s="12">
        <v>68</v>
      </c>
      <c r="AT529" s="19">
        <v>22.6</v>
      </c>
      <c r="AU529" s="19">
        <v>32.14</v>
      </c>
      <c r="AV529" s="19">
        <v>1.6666666666666667</v>
      </c>
      <c r="AW529" s="19">
        <v>1.2666666666666666</v>
      </c>
      <c r="AX529" s="19">
        <v>22.1</v>
      </c>
      <c r="AY529" s="14">
        <v>0.6</v>
      </c>
      <c r="AZ529" s="30">
        <v>0.7599999999999999</v>
      </c>
      <c r="BA529" s="14">
        <v>0.89028571428571435</v>
      </c>
      <c r="BB529" s="14">
        <v>15.291547428571429</v>
      </c>
      <c r="BC529" s="16">
        <v>8495.3041269841269</v>
      </c>
      <c r="BD529" s="108">
        <f t="shared" si="240"/>
        <v>8.4953041269841272</v>
      </c>
    </row>
    <row r="530" spans="1:56" s="12" customFormat="1" ht="15.75">
      <c r="A530" s="89" t="s">
        <v>213</v>
      </c>
      <c r="B530" s="28" t="s">
        <v>28</v>
      </c>
      <c r="C530" s="27" t="s">
        <v>128</v>
      </c>
      <c r="D530" s="27" t="s">
        <v>130</v>
      </c>
      <c r="E530" s="27" t="s">
        <v>69</v>
      </c>
      <c r="F530" s="3">
        <v>7.8529330000000002</v>
      </c>
      <c r="G530" s="3">
        <v>37.225320000000004</v>
      </c>
      <c r="H530" s="3">
        <v>1840</v>
      </c>
      <c r="I530" s="36"/>
      <c r="J530" s="36"/>
      <c r="K530" s="36"/>
      <c r="L530" s="37">
        <v>2016</v>
      </c>
      <c r="M530" s="37">
        <v>2</v>
      </c>
      <c r="N530" s="62">
        <v>5.9</v>
      </c>
      <c r="O530" s="59">
        <v>1.9416311647268789</v>
      </c>
      <c r="P530" s="59">
        <v>0.1533050573022432</v>
      </c>
      <c r="Q530" s="59">
        <v>2.6905800000000002</v>
      </c>
      <c r="R530" s="63">
        <v>26.400000000000006</v>
      </c>
      <c r="S530" s="63">
        <v>25.199999999999989</v>
      </c>
      <c r="T530" s="63">
        <v>48.4</v>
      </c>
      <c r="U530" s="59">
        <v>7.2995753424968521</v>
      </c>
      <c r="V530" s="59">
        <v>2.9293422285670481</v>
      </c>
      <c r="W530" s="59">
        <v>1.066481349337727</v>
      </c>
      <c r="X530" s="59">
        <v>7.7743934858063357E-2</v>
      </c>
      <c r="Y530" s="64">
        <v>0</v>
      </c>
      <c r="Z530" s="64">
        <f t="shared" si="245"/>
        <v>11.373142855259688</v>
      </c>
      <c r="AA530" s="63">
        <v>17.984818774136393</v>
      </c>
      <c r="AB530" s="59">
        <v>10.233862144420129</v>
      </c>
      <c r="AC530" s="59">
        <v>129.29644875415252</v>
      </c>
      <c r="AD530" s="59">
        <v>170.1219234448308</v>
      </c>
      <c r="AE530" s="65">
        <f t="shared" si="246"/>
        <v>415.92772624171351</v>
      </c>
      <c r="AF530" s="65">
        <f t="shared" si="247"/>
        <v>2919.8301369987407</v>
      </c>
      <c r="AG530" s="65">
        <f t="shared" si="248"/>
        <v>703.04213485609148</v>
      </c>
      <c r="AH530" s="10" t="s">
        <v>6</v>
      </c>
      <c r="AJ530" s="10" t="s">
        <v>316</v>
      </c>
      <c r="AK530" s="10" t="s">
        <v>332</v>
      </c>
      <c r="AL530" s="10">
        <v>160</v>
      </c>
      <c r="AM530" s="79"/>
      <c r="AN530" s="79"/>
      <c r="AO530" s="79"/>
      <c r="AP530" s="79"/>
      <c r="AQ530" s="79"/>
      <c r="AR530" s="12">
        <v>72</v>
      </c>
      <c r="AS530" s="12">
        <v>61</v>
      </c>
      <c r="AT530" s="19">
        <v>17.48</v>
      </c>
      <c r="AU530" s="19">
        <v>25.46</v>
      </c>
      <c r="AV530" s="19">
        <v>1.7666666666666668</v>
      </c>
      <c r="AW530" s="19">
        <v>1.3666666666666665</v>
      </c>
      <c r="AX530" s="19">
        <v>23.4</v>
      </c>
      <c r="AY530" s="14">
        <v>0.56000000000000005</v>
      </c>
      <c r="AZ530" s="30">
        <v>0.77358490566037719</v>
      </c>
      <c r="BA530" s="14">
        <v>0.87542857142857133</v>
      </c>
      <c r="BB530" s="14">
        <v>11.837776388140158</v>
      </c>
      <c r="BC530" s="16">
        <v>6576.5424378556436</v>
      </c>
      <c r="BD530" s="108">
        <f t="shared" si="240"/>
        <v>6.5765424378556432</v>
      </c>
    </row>
    <row r="531" spans="1:56" s="12" customFormat="1" ht="15.75">
      <c r="A531" s="89" t="s">
        <v>213</v>
      </c>
      <c r="B531" s="28" t="s">
        <v>28</v>
      </c>
      <c r="C531" s="27" t="s">
        <v>128</v>
      </c>
      <c r="D531" s="27" t="s">
        <v>121</v>
      </c>
      <c r="E531" s="27" t="s">
        <v>262</v>
      </c>
      <c r="F531" s="3">
        <v>7.7190479999999999</v>
      </c>
      <c r="G531" s="3">
        <v>37.225796000000003</v>
      </c>
      <c r="H531" s="3">
        <v>1784</v>
      </c>
      <c r="I531" s="36">
        <v>54</v>
      </c>
      <c r="J531" s="36"/>
      <c r="K531" s="36"/>
      <c r="L531" s="37">
        <v>2016</v>
      </c>
      <c r="M531" s="37">
        <v>2</v>
      </c>
      <c r="N531" s="62">
        <v>5.5</v>
      </c>
      <c r="O531" s="59">
        <v>1.9678298889724812</v>
      </c>
      <c r="P531" s="59">
        <v>0.2092606661051799</v>
      </c>
      <c r="Q531" s="59">
        <v>1.2571200000000002</v>
      </c>
      <c r="R531" s="63">
        <v>14.400000000000006</v>
      </c>
      <c r="S531" s="63">
        <v>33.199999999999989</v>
      </c>
      <c r="T531" s="63">
        <v>52.4</v>
      </c>
      <c r="U531" s="59">
        <v>6.1719982830310629</v>
      </c>
      <c r="V531" s="59">
        <v>2.3868973465104912</v>
      </c>
      <c r="W531" s="59">
        <v>0.82253100581751004</v>
      </c>
      <c r="X531" s="59">
        <v>8.7673136724462003E-2</v>
      </c>
      <c r="Y531" s="64">
        <v>0</v>
      </c>
      <c r="Z531" s="64">
        <f t="shared" si="220"/>
        <v>9.4690997720835259</v>
      </c>
      <c r="AA531" s="63">
        <v>24.997834008635113</v>
      </c>
      <c r="AB531" s="59">
        <v>10.233862144420129</v>
      </c>
      <c r="AC531" s="59">
        <v>168.9185377658554</v>
      </c>
      <c r="AD531" s="59">
        <v>138.62629882125486</v>
      </c>
      <c r="AE531" s="65">
        <f t="shared" si="221"/>
        <v>320.78709226882893</v>
      </c>
      <c r="AF531" s="65">
        <f t="shared" si="222"/>
        <v>2468.7993132124252</v>
      </c>
      <c r="AG531" s="65">
        <f t="shared" si="223"/>
        <v>572.85536316251785</v>
      </c>
      <c r="AH531" s="10" t="s">
        <v>1</v>
      </c>
      <c r="AJ531" s="10" t="s">
        <v>316</v>
      </c>
      <c r="AK531" s="10" t="s">
        <v>332</v>
      </c>
      <c r="AL531" s="10">
        <v>160</v>
      </c>
      <c r="AM531" s="79"/>
      <c r="AN531" s="79"/>
      <c r="AO531" s="79"/>
      <c r="AP531" s="79"/>
      <c r="AQ531" s="79"/>
      <c r="AR531" s="12">
        <v>100</v>
      </c>
      <c r="AS531" s="12">
        <v>69</v>
      </c>
      <c r="AT531" s="19">
        <v>5.69</v>
      </c>
      <c r="AU531" s="19">
        <v>15.42</v>
      </c>
      <c r="AV531" s="19">
        <v>0.73333333333333339</v>
      </c>
      <c r="AW531" s="19">
        <v>0.5</v>
      </c>
      <c r="AX531" s="19">
        <v>23.5</v>
      </c>
      <c r="AY531" s="14">
        <v>0.6</v>
      </c>
      <c r="AZ531" s="30">
        <v>0.68181818181818177</v>
      </c>
      <c r="BA531" s="14">
        <v>0.87428571428571433</v>
      </c>
      <c r="BB531" s="14">
        <v>3.3918311688311693</v>
      </c>
      <c r="BC531" s="16">
        <v>1884.3506493506497</v>
      </c>
      <c r="BD531" s="108">
        <f t="shared" si="240"/>
        <v>1.8843506493506497</v>
      </c>
    </row>
    <row r="532" spans="1:56" s="12" customFormat="1" ht="15.75">
      <c r="A532" s="89" t="s">
        <v>213</v>
      </c>
      <c r="B532" s="28" t="s">
        <v>28</v>
      </c>
      <c r="C532" s="27" t="s">
        <v>128</v>
      </c>
      <c r="D532" s="27" t="s">
        <v>121</v>
      </c>
      <c r="E532" s="27" t="s">
        <v>262</v>
      </c>
      <c r="F532" s="3">
        <v>7.7190479999999999</v>
      </c>
      <c r="G532" s="3">
        <v>37.225796000000003</v>
      </c>
      <c r="H532" s="3">
        <v>1784</v>
      </c>
      <c r="I532" s="36"/>
      <c r="J532" s="36"/>
      <c r="K532" s="36"/>
      <c r="L532" s="37">
        <v>2016</v>
      </c>
      <c r="M532" s="37">
        <v>2</v>
      </c>
      <c r="N532" s="62">
        <v>5.5</v>
      </c>
      <c r="O532" s="59">
        <v>1.9678298889724812</v>
      </c>
      <c r="P532" s="59">
        <v>0.2092606661051799</v>
      </c>
      <c r="Q532" s="59">
        <v>1.2571200000000002</v>
      </c>
      <c r="R532" s="63">
        <v>14.400000000000006</v>
      </c>
      <c r="S532" s="63">
        <v>33.199999999999989</v>
      </c>
      <c r="T532" s="63">
        <v>52.4</v>
      </c>
      <c r="U532" s="59">
        <v>6.1719982830310629</v>
      </c>
      <c r="V532" s="59">
        <v>2.3868973465104912</v>
      </c>
      <c r="W532" s="59">
        <v>0.82253100581751004</v>
      </c>
      <c r="X532" s="59">
        <v>8.7673136724462003E-2</v>
      </c>
      <c r="Y532" s="64">
        <v>0</v>
      </c>
      <c r="Z532" s="64">
        <f t="shared" ref="Z532:Z536" si="249">(U532+V532+W532+X532+Y532)</f>
        <v>9.4690997720835259</v>
      </c>
      <c r="AA532" s="63">
        <v>24.997834008635113</v>
      </c>
      <c r="AB532" s="59">
        <v>10.233862144420129</v>
      </c>
      <c r="AC532" s="59">
        <v>168.9185377658554</v>
      </c>
      <c r="AD532" s="59">
        <v>138.62629882125486</v>
      </c>
      <c r="AE532" s="65">
        <f t="shared" ref="AE532:AE536" si="250">W532*390</f>
        <v>320.78709226882893</v>
      </c>
      <c r="AF532" s="65">
        <f t="shared" ref="AF532:AF536" si="251">U532*400</f>
        <v>2468.7993132124252</v>
      </c>
      <c r="AG532" s="65">
        <f t="shared" ref="AG532:AG536" si="252">V532*240</f>
        <v>572.85536316251785</v>
      </c>
      <c r="AH532" s="10" t="s">
        <v>2</v>
      </c>
      <c r="AJ532" s="10" t="s">
        <v>316</v>
      </c>
      <c r="AK532" s="10" t="s">
        <v>332</v>
      </c>
      <c r="AL532" s="10">
        <v>160</v>
      </c>
      <c r="AM532" s="79"/>
      <c r="AN532" s="79"/>
      <c r="AO532" s="79"/>
      <c r="AP532" s="79"/>
      <c r="AQ532" s="79"/>
      <c r="AR532" s="12">
        <v>82</v>
      </c>
      <c r="AS532" s="12">
        <v>65</v>
      </c>
      <c r="AT532" s="19">
        <v>9.73</v>
      </c>
      <c r="AU532" s="19">
        <v>17.8</v>
      </c>
      <c r="AV532" s="19">
        <v>0.93333333333333346</v>
      </c>
      <c r="AW532" s="19">
        <v>0.70000000000000007</v>
      </c>
      <c r="AX532" s="19">
        <v>22.6</v>
      </c>
      <c r="AY532" s="14">
        <v>0.32</v>
      </c>
      <c r="AZ532" s="30">
        <v>0.75</v>
      </c>
      <c r="BA532" s="14">
        <v>0.88457142857142868</v>
      </c>
      <c r="BB532" s="14">
        <v>6.4551600000000011</v>
      </c>
      <c r="BC532" s="16">
        <v>3586.2000000000007</v>
      </c>
      <c r="BD532" s="108">
        <f t="shared" si="240"/>
        <v>3.5862000000000007</v>
      </c>
    </row>
    <row r="533" spans="1:56" s="12" customFormat="1" ht="15.75">
      <c r="A533" s="89" t="s">
        <v>213</v>
      </c>
      <c r="B533" s="28" t="s">
        <v>28</v>
      </c>
      <c r="C533" s="27" t="s">
        <v>128</v>
      </c>
      <c r="D533" s="27" t="s">
        <v>121</v>
      </c>
      <c r="E533" s="27" t="s">
        <v>262</v>
      </c>
      <c r="F533" s="3">
        <v>7.7190479999999999</v>
      </c>
      <c r="G533" s="3">
        <v>37.225796000000003</v>
      </c>
      <c r="H533" s="3">
        <v>1784</v>
      </c>
      <c r="I533" s="36"/>
      <c r="J533" s="36"/>
      <c r="K533" s="36"/>
      <c r="L533" s="37">
        <v>2016</v>
      </c>
      <c r="M533" s="37">
        <v>2</v>
      </c>
      <c r="N533" s="62">
        <v>5.5</v>
      </c>
      <c r="O533" s="59">
        <v>1.9678298889724812</v>
      </c>
      <c r="P533" s="59">
        <v>0.2092606661051799</v>
      </c>
      <c r="Q533" s="59">
        <v>1.2571200000000002</v>
      </c>
      <c r="R533" s="63">
        <v>14.400000000000006</v>
      </c>
      <c r="S533" s="63">
        <v>33.199999999999989</v>
      </c>
      <c r="T533" s="63">
        <v>52.4</v>
      </c>
      <c r="U533" s="59">
        <v>6.1719982830310629</v>
      </c>
      <c r="V533" s="59">
        <v>2.3868973465104912</v>
      </c>
      <c r="W533" s="59">
        <v>0.82253100581751004</v>
      </c>
      <c r="X533" s="59">
        <v>8.7673136724462003E-2</v>
      </c>
      <c r="Y533" s="64">
        <v>0</v>
      </c>
      <c r="Z533" s="64">
        <f t="shared" si="249"/>
        <v>9.4690997720835259</v>
      </c>
      <c r="AA533" s="63">
        <v>24.997834008635113</v>
      </c>
      <c r="AB533" s="59">
        <v>10.233862144420129</v>
      </c>
      <c r="AC533" s="59">
        <v>168.9185377658554</v>
      </c>
      <c r="AD533" s="59">
        <v>138.62629882125486</v>
      </c>
      <c r="AE533" s="65">
        <f t="shared" si="250"/>
        <v>320.78709226882893</v>
      </c>
      <c r="AF533" s="65">
        <f t="shared" si="251"/>
        <v>2468.7993132124252</v>
      </c>
      <c r="AG533" s="65">
        <f t="shared" si="252"/>
        <v>572.85536316251785</v>
      </c>
      <c r="AH533" s="10" t="s">
        <v>3</v>
      </c>
      <c r="AJ533" s="10" t="s">
        <v>316</v>
      </c>
      <c r="AK533" s="10" t="s">
        <v>332</v>
      </c>
      <c r="AL533" s="10">
        <v>160</v>
      </c>
      <c r="AM533" s="79"/>
      <c r="AN533" s="79"/>
      <c r="AO533" s="79"/>
      <c r="AP533" s="79"/>
      <c r="AQ533" s="79"/>
      <c r="AR533" s="12">
        <v>94</v>
      </c>
      <c r="AS533" s="12">
        <v>85</v>
      </c>
      <c r="AT533" s="19">
        <v>19.66</v>
      </c>
      <c r="AU533" s="19">
        <v>27.94</v>
      </c>
      <c r="AV533" s="19">
        <v>1.3333333333333333</v>
      </c>
      <c r="AW533" s="19">
        <v>0.93333333333333346</v>
      </c>
      <c r="AX533" s="19">
        <v>20.2</v>
      </c>
      <c r="AY533" s="14">
        <v>0.6</v>
      </c>
      <c r="AZ533" s="30">
        <v>0.70000000000000018</v>
      </c>
      <c r="BA533" s="14">
        <v>0.91199999999999992</v>
      </c>
      <c r="BB533" s="14">
        <v>12.550944000000003</v>
      </c>
      <c r="BC533" s="16">
        <v>6972.7466666666687</v>
      </c>
      <c r="BD533" s="108">
        <f t="shared" si="240"/>
        <v>6.9727466666666684</v>
      </c>
    </row>
    <row r="534" spans="1:56" s="12" customFormat="1" ht="15.75">
      <c r="A534" s="89" t="s">
        <v>213</v>
      </c>
      <c r="B534" s="28" t="s">
        <v>28</v>
      </c>
      <c r="C534" s="27" t="s">
        <v>128</v>
      </c>
      <c r="D534" s="27" t="s">
        <v>121</v>
      </c>
      <c r="E534" s="27" t="s">
        <v>262</v>
      </c>
      <c r="F534" s="3">
        <v>7.7190479999999999</v>
      </c>
      <c r="G534" s="3">
        <v>37.225796000000003</v>
      </c>
      <c r="H534" s="3">
        <v>1784</v>
      </c>
      <c r="I534" s="36"/>
      <c r="J534" s="36"/>
      <c r="K534" s="36"/>
      <c r="L534" s="37">
        <v>2016</v>
      </c>
      <c r="M534" s="37">
        <v>2</v>
      </c>
      <c r="N534" s="62">
        <v>5.5</v>
      </c>
      <c r="O534" s="59">
        <v>1.9678298889724812</v>
      </c>
      <c r="P534" s="59">
        <v>0.2092606661051799</v>
      </c>
      <c r="Q534" s="59">
        <v>1.2571200000000002</v>
      </c>
      <c r="R534" s="63">
        <v>14.400000000000006</v>
      </c>
      <c r="S534" s="63">
        <v>33.199999999999989</v>
      </c>
      <c r="T534" s="63">
        <v>52.4</v>
      </c>
      <c r="U534" s="59">
        <v>6.1719982830310629</v>
      </c>
      <c r="V534" s="59">
        <v>2.3868973465104912</v>
      </c>
      <c r="W534" s="59">
        <v>0.82253100581751004</v>
      </c>
      <c r="X534" s="59">
        <v>8.7673136724462003E-2</v>
      </c>
      <c r="Y534" s="64">
        <v>0</v>
      </c>
      <c r="Z534" s="64">
        <f t="shared" si="249"/>
        <v>9.4690997720835259</v>
      </c>
      <c r="AA534" s="63">
        <v>24.997834008635113</v>
      </c>
      <c r="AB534" s="59">
        <v>10.233862144420129</v>
      </c>
      <c r="AC534" s="59">
        <v>168.9185377658554</v>
      </c>
      <c r="AD534" s="59">
        <v>138.62629882125486</v>
      </c>
      <c r="AE534" s="65">
        <f t="shared" si="250"/>
        <v>320.78709226882893</v>
      </c>
      <c r="AF534" s="65">
        <f t="shared" si="251"/>
        <v>2468.7993132124252</v>
      </c>
      <c r="AG534" s="65">
        <f t="shared" si="252"/>
        <v>572.85536316251785</v>
      </c>
      <c r="AH534" s="10" t="s">
        <v>4</v>
      </c>
      <c r="AJ534" s="10" t="s">
        <v>316</v>
      </c>
      <c r="AK534" s="10" t="s">
        <v>332</v>
      </c>
      <c r="AL534" s="10">
        <v>160</v>
      </c>
      <c r="AM534" s="79"/>
      <c r="AN534" s="79"/>
      <c r="AO534" s="79"/>
      <c r="AP534" s="79"/>
      <c r="AQ534" s="79"/>
      <c r="AR534" s="12">
        <v>103</v>
      </c>
      <c r="AS534" s="12">
        <v>104</v>
      </c>
      <c r="AT534" s="19">
        <v>27.34</v>
      </c>
      <c r="AU534" s="19">
        <v>41.64</v>
      </c>
      <c r="AV534" s="19">
        <v>1.7</v>
      </c>
      <c r="AW534" s="19">
        <v>1.3</v>
      </c>
      <c r="AX534" s="19">
        <v>21.5</v>
      </c>
      <c r="AY534" s="14">
        <v>0.52</v>
      </c>
      <c r="AZ534" s="30">
        <v>0.76470588235294124</v>
      </c>
      <c r="BA534" s="14">
        <v>0.89714285714285713</v>
      </c>
      <c r="BB534" s="14">
        <v>18.75661848739496</v>
      </c>
      <c r="BC534" s="16">
        <v>10420.343604108311</v>
      </c>
      <c r="BD534" s="108">
        <f t="shared" si="240"/>
        <v>10.420343604108311</v>
      </c>
    </row>
    <row r="535" spans="1:56" s="12" customFormat="1" ht="15.75">
      <c r="A535" s="89" t="s">
        <v>213</v>
      </c>
      <c r="B535" s="28" t="s">
        <v>28</v>
      </c>
      <c r="C535" s="27" t="s">
        <v>128</v>
      </c>
      <c r="D535" s="27" t="s">
        <v>121</v>
      </c>
      <c r="E535" s="27" t="s">
        <v>262</v>
      </c>
      <c r="F535" s="3">
        <v>7.7190479999999999</v>
      </c>
      <c r="G535" s="3">
        <v>37.225796000000003</v>
      </c>
      <c r="H535" s="3">
        <v>1784</v>
      </c>
      <c r="I535" s="36"/>
      <c r="J535" s="36"/>
      <c r="K535" s="36"/>
      <c r="L535" s="37">
        <v>2016</v>
      </c>
      <c r="M535" s="37">
        <v>2</v>
      </c>
      <c r="N535" s="62">
        <v>5.5</v>
      </c>
      <c r="O535" s="59">
        <v>1.9678298889724812</v>
      </c>
      <c r="P535" s="59">
        <v>0.2092606661051799</v>
      </c>
      <c r="Q535" s="59">
        <v>1.2571200000000002</v>
      </c>
      <c r="R535" s="63">
        <v>14.400000000000006</v>
      </c>
      <c r="S535" s="63">
        <v>33.199999999999989</v>
      </c>
      <c r="T535" s="63">
        <v>52.4</v>
      </c>
      <c r="U535" s="59">
        <v>6.1719982830310629</v>
      </c>
      <c r="V535" s="59">
        <v>2.3868973465104912</v>
      </c>
      <c r="W535" s="59">
        <v>0.82253100581751004</v>
      </c>
      <c r="X535" s="59">
        <v>8.7673136724462003E-2</v>
      </c>
      <c r="Y535" s="64">
        <v>0</v>
      </c>
      <c r="Z535" s="64">
        <f t="shared" si="249"/>
        <v>9.4690997720835259</v>
      </c>
      <c r="AA535" s="63">
        <v>24.997834008635113</v>
      </c>
      <c r="AB535" s="59">
        <v>10.233862144420129</v>
      </c>
      <c r="AC535" s="59">
        <v>168.9185377658554</v>
      </c>
      <c r="AD535" s="59">
        <v>138.62629882125486</v>
      </c>
      <c r="AE535" s="65">
        <f t="shared" si="250"/>
        <v>320.78709226882893</v>
      </c>
      <c r="AF535" s="65">
        <f t="shared" si="251"/>
        <v>2468.7993132124252</v>
      </c>
      <c r="AG535" s="65">
        <f t="shared" si="252"/>
        <v>572.85536316251785</v>
      </c>
      <c r="AH535" s="10" t="s">
        <v>5</v>
      </c>
      <c r="AJ535" s="10" t="s">
        <v>316</v>
      </c>
      <c r="AK535" s="10" t="s">
        <v>332</v>
      </c>
      <c r="AL535" s="10">
        <v>160</v>
      </c>
      <c r="AM535" s="79"/>
      <c r="AN535" s="79"/>
      <c r="AO535" s="79"/>
      <c r="AP535" s="79"/>
      <c r="AQ535" s="79"/>
      <c r="AR535" s="12">
        <v>113</v>
      </c>
      <c r="AS535" s="12">
        <v>81</v>
      </c>
      <c r="AT535" s="19">
        <v>19.88</v>
      </c>
      <c r="AU535" s="19">
        <v>31.08</v>
      </c>
      <c r="AV535" s="19">
        <v>1.4000000000000001</v>
      </c>
      <c r="AW535" s="19">
        <v>1.1333333333333335</v>
      </c>
      <c r="AX535" s="19">
        <v>21.8</v>
      </c>
      <c r="AY535" s="14">
        <v>0.44</v>
      </c>
      <c r="AZ535" s="30">
        <v>0.80952380952380953</v>
      </c>
      <c r="BA535" s="14">
        <v>0.89371428571428579</v>
      </c>
      <c r="BB535" s="14">
        <v>14.382841904761905</v>
      </c>
      <c r="BC535" s="16">
        <v>7990.4677248677244</v>
      </c>
      <c r="BD535" s="108">
        <f t="shared" si="240"/>
        <v>7.9904677248677247</v>
      </c>
    </row>
    <row r="536" spans="1:56" s="12" customFormat="1" ht="15.75">
      <c r="A536" s="89" t="s">
        <v>213</v>
      </c>
      <c r="B536" s="28" t="s">
        <v>28</v>
      </c>
      <c r="C536" s="27" t="s">
        <v>128</v>
      </c>
      <c r="D536" s="27" t="s">
        <v>121</v>
      </c>
      <c r="E536" s="27" t="s">
        <v>262</v>
      </c>
      <c r="F536" s="3">
        <v>7.7190479999999999</v>
      </c>
      <c r="G536" s="3">
        <v>37.225796000000003</v>
      </c>
      <c r="H536" s="3">
        <v>1784</v>
      </c>
      <c r="I536" s="36"/>
      <c r="J536" s="36"/>
      <c r="K536" s="36"/>
      <c r="L536" s="37">
        <v>2016</v>
      </c>
      <c r="M536" s="37">
        <v>2</v>
      </c>
      <c r="N536" s="62">
        <v>5.5</v>
      </c>
      <c r="O536" s="59">
        <v>1.9678298889724812</v>
      </c>
      <c r="P536" s="59">
        <v>0.2092606661051799</v>
      </c>
      <c r="Q536" s="59">
        <v>1.2571200000000002</v>
      </c>
      <c r="R536" s="63">
        <v>14.400000000000006</v>
      </c>
      <c r="S536" s="63">
        <v>33.199999999999989</v>
      </c>
      <c r="T536" s="63">
        <v>52.4</v>
      </c>
      <c r="U536" s="59">
        <v>6.1719982830310629</v>
      </c>
      <c r="V536" s="59">
        <v>2.3868973465104912</v>
      </c>
      <c r="W536" s="59">
        <v>0.82253100581751004</v>
      </c>
      <c r="X536" s="59">
        <v>8.7673136724462003E-2</v>
      </c>
      <c r="Y536" s="64">
        <v>0</v>
      </c>
      <c r="Z536" s="64">
        <f t="shared" si="249"/>
        <v>9.4690997720835259</v>
      </c>
      <c r="AA536" s="63">
        <v>24.997834008635113</v>
      </c>
      <c r="AB536" s="59">
        <v>10.233862144420129</v>
      </c>
      <c r="AC536" s="59">
        <v>168.9185377658554</v>
      </c>
      <c r="AD536" s="59">
        <v>138.62629882125486</v>
      </c>
      <c r="AE536" s="65">
        <f t="shared" si="250"/>
        <v>320.78709226882893</v>
      </c>
      <c r="AF536" s="65">
        <f t="shared" si="251"/>
        <v>2468.7993132124252</v>
      </c>
      <c r="AG536" s="65">
        <f t="shared" si="252"/>
        <v>572.85536316251785</v>
      </c>
      <c r="AH536" s="10" t="s">
        <v>6</v>
      </c>
      <c r="AJ536" s="10" t="s">
        <v>316</v>
      </c>
      <c r="AK536" s="10" t="s">
        <v>332</v>
      </c>
      <c r="AL536" s="10">
        <v>160</v>
      </c>
      <c r="AM536" s="79"/>
      <c r="AN536" s="79"/>
      <c r="AO536" s="79"/>
      <c r="AP536" s="79"/>
      <c r="AQ536" s="79"/>
      <c r="AR536" s="12">
        <v>96</v>
      </c>
      <c r="AS536" s="12">
        <v>92</v>
      </c>
      <c r="AT536" s="19">
        <v>19.25</v>
      </c>
      <c r="AU536" s="19">
        <v>36.44</v>
      </c>
      <c r="AV536" s="19">
        <v>1.3833333333333331</v>
      </c>
      <c r="AW536" s="19">
        <v>1.0666666666666667</v>
      </c>
      <c r="AX536" s="19">
        <v>21.2</v>
      </c>
      <c r="AY536" s="14">
        <v>0.74</v>
      </c>
      <c r="AZ536" s="30">
        <v>0.77108433734939774</v>
      </c>
      <c r="BA536" s="14">
        <v>0.90057142857142858</v>
      </c>
      <c r="BB536" s="14">
        <v>13.367518072289158</v>
      </c>
      <c r="BC536" s="16">
        <v>7426.3989290495329</v>
      </c>
      <c r="BD536" s="108">
        <f t="shared" si="240"/>
        <v>7.4263989290495331</v>
      </c>
    </row>
    <row r="537" spans="1:56" s="12" customFormat="1" ht="15.75">
      <c r="A537" s="89" t="s">
        <v>213</v>
      </c>
      <c r="B537" s="28" t="s">
        <v>28</v>
      </c>
      <c r="C537" s="27" t="s">
        <v>128</v>
      </c>
      <c r="D537" s="27" t="s">
        <v>121</v>
      </c>
      <c r="E537" s="27" t="s">
        <v>263</v>
      </c>
      <c r="F537" s="3">
        <v>7.7385099999999998</v>
      </c>
      <c r="G537" s="3">
        <v>37.223570000000002</v>
      </c>
      <c r="H537" s="3">
        <v>1759</v>
      </c>
      <c r="I537" s="36">
        <v>55</v>
      </c>
      <c r="J537" s="36"/>
      <c r="K537" s="36"/>
      <c r="L537" s="37">
        <v>2016</v>
      </c>
      <c r="M537" s="37">
        <v>2</v>
      </c>
      <c r="N537" s="62">
        <v>5.7</v>
      </c>
      <c r="O537" s="59">
        <v>2.102703668403382</v>
      </c>
      <c r="P537" s="59">
        <v>0.15162920095778576</v>
      </c>
      <c r="Q537" s="59">
        <v>3.9192600000000004</v>
      </c>
      <c r="R537" s="63">
        <v>14.400000000000006</v>
      </c>
      <c r="S537" s="63">
        <v>27.599999999999994</v>
      </c>
      <c r="T537" s="63">
        <v>58</v>
      </c>
      <c r="U537" s="59">
        <v>8.3246453965566598</v>
      </c>
      <c r="V537" s="59">
        <v>3.2377912791482282</v>
      </c>
      <c r="W537" s="59">
        <v>0.78500018373747671</v>
      </c>
      <c r="X537" s="59">
        <v>7.2351874637259977E-2</v>
      </c>
      <c r="Y537" s="64">
        <v>0</v>
      </c>
      <c r="Z537" s="64">
        <f t="shared" si="220"/>
        <v>12.419788734079624</v>
      </c>
      <c r="AA537" s="63">
        <v>15.981100135708193</v>
      </c>
      <c r="AB537" s="59">
        <v>11.695500547045953</v>
      </c>
      <c r="AC537" s="59">
        <v>131.86454711602215</v>
      </c>
      <c r="AD537" s="59">
        <v>144.92542374597005</v>
      </c>
      <c r="AE537" s="65">
        <f t="shared" si="221"/>
        <v>306.15007165761591</v>
      </c>
      <c r="AF537" s="65">
        <f t="shared" si="222"/>
        <v>3329.8581586226637</v>
      </c>
      <c r="AG537" s="65">
        <f t="shared" si="223"/>
        <v>777.0699069955748</v>
      </c>
      <c r="AH537" s="10" t="s">
        <v>1</v>
      </c>
      <c r="AJ537" s="10" t="s">
        <v>316</v>
      </c>
      <c r="AK537" s="10" t="s">
        <v>332</v>
      </c>
      <c r="AL537" s="10">
        <v>160</v>
      </c>
      <c r="AM537" s="79"/>
      <c r="AN537" s="79"/>
      <c r="AO537" s="79"/>
      <c r="AP537" s="79"/>
      <c r="AQ537" s="79"/>
      <c r="AR537" s="12">
        <v>96</v>
      </c>
      <c r="AS537" s="12">
        <v>36</v>
      </c>
      <c r="AT537" s="19">
        <v>1.96</v>
      </c>
      <c r="AU537" s="19">
        <v>11.64</v>
      </c>
      <c r="AV537" s="19">
        <v>0.39999999999999997</v>
      </c>
      <c r="AW537" s="19">
        <v>0.26666666666666666</v>
      </c>
      <c r="AX537" s="19">
        <v>14.9</v>
      </c>
      <c r="AY537" s="14">
        <v>0.52</v>
      </c>
      <c r="AZ537" s="30">
        <v>0.66666666666666674</v>
      </c>
      <c r="BA537" s="14">
        <v>0.97257142857142853</v>
      </c>
      <c r="BB537" s="14">
        <v>1.2708266666666668</v>
      </c>
      <c r="BC537" s="16">
        <v>706.01481481481494</v>
      </c>
      <c r="BD537" s="108">
        <f t="shared" si="240"/>
        <v>0.70601481481481498</v>
      </c>
    </row>
    <row r="538" spans="1:56" s="12" customFormat="1" ht="15.75">
      <c r="A538" s="89" t="s">
        <v>213</v>
      </c>
      <c r="B538" s="28" t="s">
        <v>28</v>
      </c>
      <c r="C538" s="27" t="s">
        <v>128</v>
      </c>
      <c r="D538" s="27" t="s">
        <v>121</v>
      </c>
      <c r="E538" s="27" t="s">
        <v>263</v>
      </c>
      <c r="F538" s="3">
        <v>7.7385099999999998</v>
      </c>
      <c r="G538" s="3">
        <v>37.223570000000002</v>
      </c>
      <c r="H538" s="3">
        <v>1759</v>
      </c>
      <c r="I538" s="36"/>
      <c r="J538" s="36"/>
      <c r="K538" s="36"/>
      <c r="L538" s="37">
        <v>2016</v>
      </c>
      <c r="M538" s="37">
        <v>2</v>
      </c>
      <c r="N538" s="62">
        <v>5.7</v>
      </c>
      <c r="O538" s="59">
        <v>2.102703668403382</v>
      </c>
      <c r="P538" s="59">
        <v>0.15162920095778576</v>
      </c>
      <c r="Q538" s="59">
        <v>3.9192600000000004</v>
      </c>
      <c r="R538" s="63">
        <v>14.400000000000006</v>
      </c>
      <c r="S538" s="63">
        <v>27.599999999999994</v>
      </c>
      <c r="T538" s="63">
        <v>58</v>
      </c>
      <c r="U538" s="59">
        <v>8.3246453965566598</v>
      </c>
      <c r="V538" s="59">
        <v>3.2377912791482282</v>
      </c>
      <c r="W538" s="59">
        <v>0.78500018373747671</v>
      </c>
      <c r="X538" s="59">
        <v>7.2351874637259977E-2</v>
      </c>
      <c r="Y538" s="64">
        <v>0</v>
      </c>
      <c r="Z538" s="64">
        <f t="shared" ref="Z538:Z542" si="253">(U538+V538+W538+X538+Y538)</f>
        <v>12.419788734079624</v>
      </c>
      <c r="AA538" s="63">
        <v>15.981100135708193</v>
      </c>
      <c r="AB538" s="59">
        <v>11.695500547045953</v>
      </c>
      <c r="AC538" s="59">
        <v>131.86454711602215</v>
      </c>
      <c r="AD538" s="59">
        <v>144.92542374597005</v>
      </c>
      <c r="AE538" s="65">
        <f t="shared" ref="AE538:AE542" si="254">W538*390</f>
        <v>306.15007165761591</v>
      </c>
      <c r="AF538" s="65">
        <f t="shared" ref="AF538:AF542" si="255">U538*400</f>
        <v>3329.8581586226637</v>
      </c>
      <c r="AG538" s="65">
        <f t="shared" ref="AG538:AG542" si="256">V538*240</f>
        <v>777.0699069955748</v>
      </c>
      <c r="AH538" s="10" t="s">
        <v>2</v>
      </c>
      <c r="AJ538" s="10" t="s">
        <v>316</v>
      </c>
      <c r="AK538" s="10" t="s">
        <v>332</v>
      </c>
      <c r="AL538" s="10">
        <v>160</v>
      </c>
      <c r="AM538" s="79"/>
      <c r="AN538" s="79"/>
      <c r="AO538" s="79"/>
      <c r="AP538" s="79"/>
      <c r="AQ538" s="79"/>
      <c r="AR538" s="12">
        <v>77</v>
      </c>
      <c r="AS538" s="12">
        <v>24</v>
      </c>
      <c r="AT538" s="19">
        <v>1.4200000000000002</v>
      </c>
      <c r="AU538" s="19">
        <v>8.58</v>
      </c>
      <c r="AV538" s="19">
        <v>0.53333333333333333</v>
      </c>
      <c r="AW538" s="19">
        <v>0.3666666666666667</v>
      </c>
      <c r="AX538" s="19">
        <v>20.6</v>
      </c>
      <c r="AY538" s="14">
        <v>0.57999999999999996</v>
      </c>
      <c r="AZ538" s="30">
        <v>0.68750000000000011</v>
      </c>
      <c r="BA538" s="14">
        <v>0.90742857142857147</v>
      </c>
      <c r="BB538" s="14">
        <v>0.88587714285714314</v>
      </c>
      <c r="BC538" s="16">
        <v>492.15396825396846</v>
      </c>
      <c r="BD538" s="108">
        <f t="shared" si="240"/>
        <v>0.49215396825396845</v>
      </c>
    </row>
    <row r="539" spans="1:56" s="12" customFormat="1" ht="15.75">
      <c r="A539" s="89" t="s">
        <v>213</v>
      </c>
      <c r="B539" s="28" t="s">
        <v>28</v>
      </c>
      <c r="C539" s="27" t="s">
        <v>128</v>
      </c>
      <c r="D539" s="27" t="s">
        <v>121</v>
      </c>
      <c r="E539" s="27" t="s">
        <v>263</v>
      </c>
      <c r="F539" s="3">
        <v>7.7385099999999998</v>
      </c>
      <c r="G539" s="3">
        <v>37.223570000000002</v>
      </c>
      <c r="H539" s="3">
        <v>1759</v>
      </c>
      <c r="I539" s="36"/>
      <c r="J539" s="36"/>
      <c r="K539" s="36"/>
      <c r="L539" s="37">
        <v>2016</v>
      </c>
      <c r="M539" s="37">
        <v>2</v>
      </c>
      <c r="N539" s="62">
        <v>5.7</v>
      </c>
      <c r="O539" s="59">
        <v>2.102703668403382</v>
      </c>
      <c r="P539" s="59">
        <v>0.15162920095778576</v>
      </c>
      <c r="Q539" s="59">
        <v>3.9192600000000004</v>
      </c>
      <c r="R539" s="63">
        <v>14.400000000000006</v>
      </c>
      <c r="S539" s="63">
        <v>27.599999999999994</v>
      </c>
      <c r="T539" s="63">
        <v>58</v>
      </c>
      <c r="U539" s="59">
        <v>8.3246453965566598</v>
      </c>
      <c r="V539" s="59">
        <v>3.2377912791482282</v>
      </c>
      <c r="W539" s="59">
        <v>0.78500018373747671</v>
      </c>
      <c r="X539" s="59">
        <v>7.2351874637259977E-2</v>
      </c>
      <c r="Y539" s="64">
        <v>0</v>
      </c>
      <c r="Z539" s="64">
        <f t="shared" si="253"/>
        <v>12.419788734079624</v>
      </c>
      <c r="AA539" s="63">
        <v>15.981100135708193</v>
      </c>
      <c r="AB539" s="59">
        <v>11.695500547045953</v>
      </c>
      <c r="AC539" s="59">
        <v>131.86454711602215</v>
      </c>
      <c r="AD539" s="59">
        <v>144.92542374597005</v>
      </c>
      <c r="AE539" s="65">
        <f t="shared" si="254"/>
        <v>306.15007165761591</v>
      </c>
      <c r="AF539" s="65">
        <f t="shared" si="255"/>
        <v>3329.8581586226637</v>
      </c>
      <c r="AG539" s="65">
        <f t="shared" si="256"/>
        <v>777.0699069955748</v>
      </c>
      <c r="AH539" s="10" t="s">
        <v>3</v>
      </c>
      <c r="AJ539" s="10" t="s">
        <v>316</v>
      </c>
      <c r="AK539" s="10" t="s">
        <v>332</v>
      </c>
      <c r="AL539" s="10">
        <v>160</v>
      </c>
      <c r="AM539" s="79"/>
      <c r="AN539" s="79"/>
      <c r="AO539" s="79"/>
      <c r="AP539" s="79"/>
      <c r="AQ539" s="79"/>
      <c r="AR539" s="12">
        <v>95</v>
      </c>
      <c r="AS539" s="12">
        <v>77</v>
      </c>
      <c r="AT539" s="19">
        <v>12.38</v>
      </c>
      <c r="AU539" s="19">
        <v>24.48</v>
      </c>
      <c r="AV539" s="19">
        <v>1.2</v>
      </c>
      <c r="AW539" s="19">
        <v>0.83333333333333337</v>
      </c>
      <c r="AX539" s="19">
        <v>22.2</v>
      </c>
      <c r="AY539" s="14">
        <v>0.52</v>
      </c>
      <c r="AZ539" s="30">
        <v>0.69444444444444453</v>
      </c>
      <c r="BA539" s="14">
        <v>0.88914285714285712</v>
      </c>
      <c r="BB539" s="14">
        <v>7.6441587301587317</v>
      </c>
      <c r="BC539" s="16">
        <v>4246.7548500881849</v>
      </c>
      <c r="BD539" s="108">
        <f t="shared" si="240"/>
        <v>4.2467548500881849</v>
      </c>
    </row>
    <row r="540" spans="1:56" s="12" customFormat="1" ht="15.75">
      <c r="A540" s="89" t="s">
        <v>213</v>
      </c>
      <c r="B540" s="28" t="s">
        <v>28</v>
      </c>
      <c r="C540" s="27" t="s">
        <v>128</v>
      </c>
      <c r="D540" s="27" t="s">
        <v>121</v>
      </c>
      <c r="E540" s="27" t="s">
        <v>263</v>
      </c>
      <c r="F540" s="3">
        <v>7.7385099999999998</v>
      </c>
      <c r="G540" s="3">
        <v>37.223570000000002</v>
      </c>
      <c r="H540" s="3">
        <v>1759</v>
      </c>
      <c r="I540" s="36"/>
      <c r="J540" s="36"/>
      <c r="K540" s="36"/>
      <c r="L540" s="37">
        <v>2016</v>
      </c>
      <c r="M540" s="37">
        <v>2</v>
      </c>
      <c r="N540" s="62">
        <v>5.7</v>
      </c>
      <c r="O540" s="59">
        <v>2.102703668403382</v>
      </c>
      <c r="P540" s="59">
        <v>0.15162920095778576</v>
      </c>
      <c r="Q540" s="59">
        <v>3.9192600000000004</v>
      </c>
      <c r="R540" s="63">
        <v>14.400000000000006</v>
      </c>
      <c r="S540" s="63">
        <v>27.599999999999994</v>
      </c>
      <c r="T540" s="63">
        <v>58</v>
      </c>
      <c r="U540" s="59">
        <v>8.3246453965566598</v>
      </c>
      <c r="V540" s="59">
        <v>3.2377912791482282</v>
      </c>
      <c r="W540" s="59">
        <v>0.78500018373747671</v>
      </c>
      <c r="X540" s="59">
        <v>7.2351874637259977E-2</v>
      </c>
      <c r="Y540" s="64">
        <v>0</v>
      </c>
      <c r="Z540" s="64">
        <f t="shared" si="253"/>
        <v>12.419788734079624</v>
      </c>
      <c r="AA540" s="63">
        <v>15.981100135708193</v>
      </c>
      <c r="AB540" s="59">
        <v>11.695500547045953</v>
      </c>
      <c r="AC540" s="59">
        <v>131.86454711602215</v>
      </c>
      <c r="AD540" s="59">
        <v>144.92542374597005</v>
      </c>
      <c r="AE540" s="65">
        <f t="shared" si="254"/>
        <v>306.15007165761591</v>
      </c>
      <c r="AF540" s="65">
        <f t="shared" si="255"/>
        <v>3329.8581586226637</v>
      </c>
      <c r="AG540" s="65">
        <f t="shared" si="256"/>
        <v>777.0699069955748</v>
      </c>
      <c r="AH540" s="10" t="s">
        <v>4</v>
      </c>
      <c r="AJ540" s="10" t="s">
        <v>316</v>
      </c>
      <c r="AK540" s="10" t="s">
        <v>332</v>
      </c>
      <c r="AL540" s="10">
        <v>160</v>
      </c>
      <c r="AM540" s="79"/>
      <c r="AN540" s="79"/>
      <c r="AO540" s="79"/>
      <c r="AP540" s="79"/>
      <c r="AQ540" s="79"/>
      <c r="AR540" s="12">
        <v>73</v>
      </c>
      <c r="AS540" s="12">
        <v>74</v>
      </c>
      <c r="AT540" s="19">
        <v>16.61</v>
      </c>
      <c r="AU540" s="19">
        <v>23.42</v>
      </c>
      <c r="AV540" s="19">
        <v>1.2166666666666666</v>
      </c>
      <c r="AW540" s="19">
        <v>0.93333333333333346</v>
      </c>
      <c r="AX540" s="19">
        <v>18.899999999999999</v>
      </c>
      <c r="AY540" s="14">
        <v>0.48</v>
      </c>
      <c r="AZ540" s="30">
        <v>0.76712328767123306</v>
      </c>
      <c r="BA540" s="14">
        <v>0.92685714285714282</v>
      </c>
      <c r="BB540" s="14">
        <v>11.809937534246577</v>
      </c>
      <c r="BC540" s="16">
        <v>6561.0764079147657</v>
      </c>
      <c r="BD540" s="108">
        <f t="shared" si="240"/>
        <v>6.5610764079147659</v>
      </c>
    </row>
    <row r="541" spans="1:56" s="12" customFormat="1" ht="15.75">
      <c r="A541" s="89" t="s">
        <v>213</v>
      </c>
      <c r="B541" s="28" t="s">
        <v>28</v>
      </c>
      <c r="C541" s="27" t="s">
        <v>128</v>
      </c>
      <c r="D541" s="27" t="s">
        <v>121</v>
      </c>
      <c r="E541" s="27" t="s">
        <v>263</v>
      </c>
      <c r="F541" s="3">
        <v>7.7385099999999998</v>
      </c>
      <c r="G541" s="3">
        <v>37.223570000000002</v>
      </c>
      <c r="H541" s="3">
        <v>1759</v>
      </c>
      <c r="I541" s="36"/>
      <c r="J541" s="36"/>
      <c r="K541" s="36"/>
      <c r="L541" s="37">
        <v>2016</v>
      </c>
      <c r="M541" s="37">
        <v>2</v>
      </c>
      <c r="N541" s="62">
        <v>5.7</v>
      </c>
      <c r="O541" s="59">
        <v>2.102703668403382</v>
      </c>
      <c r="P541" s="59">
        <v>0.15162920095778576</v>
      </c>
      <c r="Q541" s="59">
        <v>3.9192600000000004</v>
      </c>
      <c r="R541" s="63">
        <v>14.400000000000006</v>
      </c>
      <c r="S541" s="63">
        <v>27.599999999999994</v>
      </c>
      <c r="T541" s="63">
        <v>58</v>
      </c>
      <c r="U541" s="59">
        <v>8.3246453965566598</v>
      </c>
      <c r="V541" s="59">
        <v>3.2377912791482282</v>
      </c>
      <c r="W541" s="59">
        <v>0.78500018373747671</v>
      </c>
      <c r="X541" s="59">
        <v>7.2351874637259977E-2</v>
      </c>
      <c r="Y541" s="64">
        <v>0</v>
      </c>
      <c r="Z541" s="64">
        <f t="shared" si="253"/>
        <v>12.419788734079624</v>
      </c>
      <c r="AA541" s="63">
        <v>15.981100135708193</v>
      </c>
      <c r="AB541" s="59">
        <v>11.695500547045953</v>
      </c>
      <c r="AC541" s="59">
        <v>131.86454711602215</v>
      </c>
      <c r="AD541" s="59">
        <v>144.92542374597005</v>
      </c>
      <c r="AE541" s="65">
        <f t="shared" si="254"/>
        <v>306.15007165761591</v>
      </c>
      <c r="AF541" s="65">
        <f t="shared" si="255"/>
        <v>3329.8581586226637</v>
      </c>
      <c r="AG541" s="65">
        <f t="shared" si="256"/>
        <v>777.0699069955748</v>
      </c>
      <c r="AH541" s="10" t="s">
        <v>5</v>
      </c>
      <c r="AJ541" s="10" t="s">
        <v>316</v>
      </c>
      <c r="AK541" s="10" t="s">
        <v>332</v>
      </c>
      <c r="AL541" s="10">
        <v>160</v>
      </c>
      <c r="AM541" s="79"/>
      <c r="AN541" s="79"/>
      <c r="AO541" s="79"/>
      <c r="AP541" s="79"/>
      <c r="AQ541" s="79"/>
      <c r="AR541" s="12">
        <v>93</v>
      </c>
      <c r="AS541" s="12">
        <v>82</v>
      </c>
      <c r="AT541" s="19">
        <v>18.04</v>
      </c>
      <c r="AU541" s="19">
        <v>29.58</v>
      </c>
      <c r="AV541" s="19">
        <v>1.4333333333333333</v>
      </c>
      <c r="AW541" s="19">
        <v>1.1000000000000001</v>
      </c>
      <c r="AX541" s="19">
        <v>19.100000000000001</v>
      </c>
      <c r="AY541" s="14">
        <v>0.66</v>
      </c>
      <c r="AZ541" s="30">
        <v>0.76744186046511631</v>
      </c>
      <c r="BA541" s="14">
        <v>0.9245714285714286</v>
      </c>
      <c r="BB541" s="14">
        <v>12.800368903654487</v>
      </c>
      <c r="BC541" s="16">
        <v>7111.3160575858255</v>
      </c>
      <c r="BD541" s="108">
        <f t="shared" si="240"/>
        <v>7.1113160575858254</v>
      </c>
    </row>
    <row r="542" spans="1:56" s="12" customFormat="1" ht="15.75">
      <c r="A542" s="89" t="s">
        <v>213</v>
      </c>
      <c r="B542" s="28" t="s">
        <v>28</v>
      </c>
      <c r="C542" s="27" t="s">
        <v>128</v>
      </c>
      <c r="D542" s="27" t="s">
        <v>121</v>
      </c>
      <c r="E542" s="27" t="s">
        <v>263</v>
      </c>
      <c r="F542" s="3">
        <v>7.7385099999999998</v>
      </c>
      <c r="G542" s="3">
        <v>37.223570000000002</v>
      </c>
      <c r="H542" s="3">
        <v>1759</v>
      </c>
      <c r="I542" s="36"/>
      <c r="J542" s="36"/>
      <c r="K542" s="36"/>
      <c r="L542" s="37">
        <v>2016</v>
      </c>
      <c r="M542" s="37">
        <v>2</v>
      </c>
      <c r="N542" s="62">
        <v>5.7</v>
      </c>
      <c r="O542" s="59">
        <v>2.102703668403382</v>
      </c>
      <c r="P542" s="59">
        <v>0.15162920095778576</v>
      </c>
      <c r="Q542" s="59">
        <v>3.9192600000000004</v>
      </c>
      <c r="R542" s="63">
        <v>14.400000000000006</v>
      </c>
      <c r="S542" s="63">
        <v>27.599999999999994</v>
      </c>
      <c r="T542" s="63">
        <v>58</v>
      </c>
      <c r="U542" s="59">
        <v>8.3246453965566598</v>
      </c>
      <c r="V542" s="59">
        <v>3.2377912791482282</v>
      </c>
      <c r="W542" s="59">
        <v>0.78500018373747671</v>
      </c>
      <c r="X542" s="59">
        <v>7.2351874637259977E-2</v>
      </c>
      <c r="Y542" s="64">
        <v>0</v>
      </c>
      <c r="Z542" s="64">
        <f t="shared" si="253"/>
        <v>12.419788734079624</v>
      </c>
      <c r="AA542" s="63">
        <v>15.981100135708193</v>
      </c>
      <c r="AB542" s="59">
        <v>11.695500547045953</v>
      </c>
      <c r="AC542" s="59">
        <v>131.86454711602215</v>
      </c>
      <c r="AD542" s="59">
        <v>144.92542374597005</v>
      </c>
      <c r="AE542" s="65">
        <f t="shared" si="254"/>
        <v>306.15007165761591</v>
      </c>
      <c r="AF542" s="65">
        <f t="shared" si="255"/>
        <v>3329.8581586226637</v>
      </c>
      <c r="AG542" s="65">
        <f t="shared" si="256"/>
        <v>777.0699069955748</v>
      </c>
      <c r="AH542" s="10" t="s">
        <v>6</v>
      </c>
      <c r="AJ542" s="10" t="s">
        <v>316</v>
      </c>
      <c r="AK542" s="10" t="s">
        <v>332</v>
      </c>
      <c r="AL542" s="10">
        <v>160</v>
      </c>
      <c r="AM542" s="79"/>
      <c r="AN542" s="79"/>
      <c r="AO542" s="79"/>
      <c r="AP542" s="79"/>
      <c r="AQ542" s="79"/>
      <c r="AR542" s="12">
        <v>81</v>
      </c>
      <c r="AS542" s="12">
        <v>83</v>
      </c>
      <c r="AT542" s="19">
        <v>18.52</v>
      </c>
      <c r="AU542" s="19">
        <v>30.28</v>
      </c>
      <c r="AV542" s="19">
        <v>1.3333333333333333</v>
      </c>
      <c r="AW542" s="19">
        <v>1.0666666666666667</v>
      </c>
      <c r="AX542" s="19">
        <v>20.03</v>
      </c>
      <c r="AY542" s="14">
        <v>0.54</v>
      </c>
      <c r="AZ542" s="30">
        <v>0.8</v>
      </c>
      <c r="BA542" s="14">
        <v>0.91394285714285717</v>
      </c>
      <c r="BB542" s="14">
        <v>13.540977371428571</v>
      </c>
      <c r="BC542" s="16">
        <v>7522.7652063492069</v>
      </c>
      <c r="BD542" s="108">
        <f t="shared" si="240"/>
        <v>7.5227652063492068</v>
      </c>
    </row>
    <row r="543" spans="1:56" s="12" customFormat="1" ht="15.75">
      <c r="A543" s="89" t="s">
        <v>213</v>
      </c>
      <c r="B543" s="28" t="s">
        <v>28</v>
      </c>
      <c r="C543" s="27" t="s">
        <v>128</v>
      </c>
      <c r="D543" s="27" t="s">
        <v>259</v>
      </c>
      <c r="E543" s="27" t="s">
        <v>264</v>
      </c>
      <c r="F543" s="3">
        <v>7.7166800000000002</v>
      </c>
      <c r="G543" s="3">
        <v>37.019869999999997</v>
      </c>
      <c r="H543" s="3">
        <v>1770</v>
      </c>
      <c r="I543" s="36">
        <v>56</v>
      </c>
      <c r="J543" s="36"/>
      <c r="K543" s="36"/>
      <c r="L543" s="37">
        <v>2016</v>
      </c>
      <c r="M543" s="37">
        <v>2</v>
      </c>
      <c r="N543" s="62">
        <v>5.9</v>
      </c>
      <c r="O543" s="59">
        <v>1.6094530103384705</v>
      </c>
      <c r="P543" s="59">
        <v>0.21578081147058825</v>
      </c>
      <c r="Q543" s="59">
        <v>2.2810199999999998</v>
      </c>
      <c r="R543" s="63">
        <v>8.4000000000000057</v>
      </c>
      <c r="S543" s="63">
        <v>17.599999999999994</v>
      </c>
      <c r="T543" s="63">
        <v>74</v>
      </c>
      <c r="U543" s="59">
        <v>9.0763634362005181</v>
      </c>
      <c r="V543" s="59">
        <v>5.3756622849005407</v>
      </c>
      <c r="W543" s="59">
        <v>0.59734607333730982</v>
      </c>
      <c r="X543" s="59">
        <v>8.6950885838553829E-2</v>
      </c>
      <c r="Y543" s="64">
        <v>0</v>
      </c>
      <c r="Z543" s="64">
        <f t="shared" si="220"/>
        <v>15.136322680276923</v>
      </c>
      <c r="AA543" s="63">
        <v>6.9643662627812732</v>
      </c>
      <c r="AB543" s="59">
        <v>10.233862144420129</v>
      </c>
      <c r="AC543" s="59">
        <v>107.28417708098426</v>
      </c>
      <c r="AD543" s="59">
        <v>69.335924649387863</v>
      </c>
      <c r="AE543" s="65">
        <f t="shared" si="221"/>
        <v>232.96496860155082</v>
      </c>
      <c r="AF543" s="65">
        <f t="shared" si="222"/>
        <v>3630.5453744802071</v>
      </c>
      <c r="AG543" s="65">
        <f t="shared" si="223"/>
        <v>1290.1589483761297</v>
      </c>
      <c r="AH543" s="10" t="s">
        <v>1</v>
      </c>
      <c r="AJ543" s="10" t="s">
        <v>316</v>
      </c>
      <c r="AK543" s="10" t="s">
        <v>332</v>
      </c>
      <c r="AL543" s="10">
        <v>160</v>
      </c>
      <c r="AM543" s="79"/>
      <c r="AN543" s="79"/>
      <c r="AO543" s="79"/>
      <c r="AP543" s="79"/>
      <c r="AQ543" s="79"/>
      <c r="AR543" s="12">
        <v>130</v>
      </c>
      <c r="AS543" s="12">
        <v>16</v>
      </c>
      <c r="AT543" s="19">
        <v>0.36</v>
      </c>
      <c r="AU543" s="19">
        <v>7.3</v>
      </c>
      <c r="AV543" s="19">
        <v>0.16666666666666666</v>
      </c>
      <c r="AW543" s="19">
        <v>0.13333333333333333</v>
      </c>
      <c r="AX543" s="19">
        <v>7</v>
      </c>
      <c r="AY543" s="14">
        <v>0.4</v>
      </c>
      <c r="AZ543" s="30">
        <v>0.8</v>
      </c>
      <c r="BA543" s="14">
        <v>1.0628571428571429</v>
      </c>
      <c r="BB543" s="14">
        <v>0.30610285714285718</v>
      </c>
      <c r="BC543" s="16">
        <v>170.05714285714288</v>
      </c>
      <c r="BD543" s="108">
        <f t="shared" si="240"/>
        <v>0.17005714285714288</v>
      </c>
    </row>
    <row r="544" spans="1:56" s="12" customFormat="1" ht="15.75">
      <c r="A544" s="89" t="s">
        <v>213</v>
      </c>
      <c r="B544" s="28" t="s">
        <v>28</v>
      </c>
      <c r="C544" s="27" t="s">
        <v>128</v>
      </c>
      <c r="D544" s="27" t="s">
        <v>259</v>
      </c>
      <c r="E544" s="27" t="s">
        <v>264</v>
      </c>
      <c r="F544" s="3">
        <v>7.7166800000000002</v>
      </c>
      <c r="G544" s="3">
        <v>37.019869999999997</v>
      </c>
      <c r="H544" s="3">
        <v>1770</v>
      </c>
      <c r="I544" s="36"/>
      <c r="J544" s="36"/>
      <c r="K544" s="36"/>
      <c r="L544" s="37">
        <v>2016</v>
      </c>
      <c r="M544" s="37">
        <v>2</v>
      </c>
      <c r="N544" s="62">
        <v>5.9</v>
      </c>
      <c r="O544" s="59">
        <v>1.6094530103384705</v>
      </c>
      <c r="P544" s="59">
        <v>0.21578081147058825</v>
      </c>
      <c r="Q544" s="59">
        <v>2.2810199999999998</v>
      </c>
      <c r="R544" s="63">
        <v>8.4000000000000057</v>
      </c>
      <c r="S544" s="63">
        <v>17.599999999999994</v>
      </c>
      <c r="T544" s="63">
        <v>74</v>
      </c>
      <c r="U544" s="59">
        <v>9.0763634362005181</v>
      </c>
      <c r="V544" s="59">
        <v>5.3756622849005407</v>
      </c>
      <c r="W544" s="59">
        <v>0.59734607333730982</v>
      </c>
      <c r="X544" s="59">
        <v>8.6950885838553829E-2</v>
      </c>
      <c r="Y544" s="64">
        <v>0</v>
      </c>
      <c r="Z544" s="64">
        <f t="shared" ref="Z544:Z548" si="257">(U544+V544+W544+X544+Y544)</f>
        <v>15.136322680276923</v>
      </c>
      <c r="AA544" s="63">
        <v>6.9643662627812732</v>
      </c>
      <c r="AB544" s="59">
        <v>10.233862144420129</v>
      </c>
      <c r="AC544" s="59">
        <v>107.28417708098426</v>
      </c>
      <c r="AD544" s="59">
        <v>69.335924649387863</v>
      </c>
      <c r="AE544" s="65">
        <f t="shared" ref="AE544:AE548" si="258">W544*390</f>
        <v>232.96496860155082</v>
      </c>
      <c r="AF544" s="65">
        <f t="shared" ref="AF544:AF548" si="259">U544*400</f>
        <v>3630.5453744802071</v>
      </c>
      <c r="AG544" s="65">
        <f t="shared" ref="AG544:AG548" si="260">V544*240</f>
        <v>1290.1589483761297</v>
      </c>
      <c r="AH544" s="10" t="s">
        <v>2</v>
      </c>
      <c r="AJ544" s="10" t="s">
        <v>316</v>
      </c>
      <c r="AK544" s="10" t="s">
        <v>332</v>
      </c>
      <c r="AL544" s="10">
        <v>160</v>
      </c>
      <c r="AM544" s="79"/>
      <c r="AN544" s="79"/>
      <c r="AO544" s="79"/>
      <c r="AP544" s="79"/>
      <c r="AQ544" s="79"/>
      <c r="AR544" s="12">
        <v>135</v>
      </c>
      <c r="AS544" s="12">
        <v>19</v>
      </c>
      <c r="AT544" s="19">
        <v>0.8</v>
      </c>
      <c r="AU544" s="19">
        <v>6.54</v>
      </c>
      <c r="AV544" s="19">
        <v>0.3</v>
      </c>
      <c r="AW544" s="19">
        <v>0.19999999999999998</v>
      </c>
      <c r="AX544" s="19">
        <v>12.4</v>
      </c>
      <c r="AY544" s="14">
        <v>0.36</v>
      </c>
      <c r="AZ544" s="30">
        <v>0.66666666666666663</v>
      </c>
      <c r="BA544" s="14">
        <v>1.0011428571428571</v>
      </c>
      <c r="BB544" s="14">
        <v>0.53394285714285705</v>
      </c>
      <c r="BC544" s="16">
        <v>296.6349206349206</v>
      </c>
      <c r="BD544" s="108">
        <f t="shared" si="240"/>
        <v>0.29663492063492058</v>
      </c>
    </row>
    <row r="545" spans="1:56" s="12" customFormat="1" ht="15.75">
      <c r="A545" s="89" t="s">
        <v>213</v>
      </c>
      <c r="B545" s="28" t="s">
        <v>28</v>
      </c>
      <c r="C545" s="27" t="s">
        <v>128</v>
      </c>
      <c r="D545" s="27" t="s">
        <v>259</v>
      </c>
      <c r="E545" s="27" t="s">
        <v>264</v>
      </c>
      <c r="F545" s="3">
        <v>7.7166800000000002</v>
      </c>
      <c r="G545" s="3">
        <v>37.019869999999997</v>
      </c>
      <c r="H545" s="3">
        <v>1770</v>
      </c>
      <c r="I545" s="36"/>
      <c r="J545" s="36"/>
      <c r="K545" s="36"/>
      <c r="L545" s="37">
        <v>2016</v>
      </c>
      <c r="M545" s="37">
        <v>2</v>
      </c>
      <c r="N545" s="62">
        <v>5.9</v>
      </c>
      <c r="O545" s="59">
        <v>1.6094530103384705</v>
      </c>
      <c r="P545" s="59">
        <v>0.21578081147058825</v>
      </c>
      <c r="Q545" s="59">
        <v>2.2810199999999998</v>
      </c>
      <c r="R545" s="63">
        <v>8.4000000000000057</v>
      </c>
      <c r="S545" s="63">
        <v>17.599999999999994</v>
      </c>
      <c r="T545" s="63">
        <v>74</v>
      </c>
      <c r="U545" s="59">
        <v>9.0763634362005181</v>
      </c>
      <c r="V545" s="59">
        <v>5.3756622849005407</v>
      </c>
      <c r="W545" s="59">
        <v>0.59734607333730982</v>
      </c>
      <c r="X545" s="59">
        <v>8.6950885838553829E-2</v>
      </c>
      <c r="Y545" s="64">
        <v>0</v>
      </c>
      <c r="Z545" s="64">
        <f t="shared" si="257"/>
        <v>15.136322680276923</v>
      </c>
      <c r="AA545" s="63">
        <v>6.9643662627812732</v>
      </c>
      <c r="AB545" s="59">
        <v>10.233862144420129</v>
      </c>
      <c r="AC545" s="59">
        <v>107.28417708098426</v>
      </c>
      <c r="AD545" s="59">
        <v>69.335924649387863</v>
      </c>
      <c r="AE545" s="65">
        <f t="shared" si="258"/>
        <v>232.96496860155082</v>
      </c>
      <c r="AF545" s="65">
        <f t="shared" si="259"/>
        <v>3630.5453744802071</v>
      </c>
      <c r="AG545" s="65">
        <f t="shared" si="260"/>
        <v>1290.1589483761297</v>
      </c>
      <c r="AH545" s="10" t="s">
        <v>3</v>
      </c>
      <c r="AJ545" s="10" t="s">
        <v>316</v>
      </c>
      <c r="AK545" s="10" t="s">
        <v>332</v>
      </c>
      <c r="AL545" s="10">
        <v>160</v>
      </c>
      <c r="AM545" s="79"/>
      <c r="AN545" s="79"/>
      <c r="AO545" s="79"/>
      <c r="AP545" s="79"/>
      <c r="AQ545" s="79"/>
      <c r="AR545" s="12">
        <v>180</v>
      </c>
      <c r="AS545" s="12">
        <v>93</v>
      </c>
      <c r="AT545" s="19">
        <v>13</v>
      </c>
      <c r="AU545" s="19">
        <v>23.76</v>
      </c>
      <c r="AV545" s="19">
        <v>1.2</v>
      </c>
      <c r="AW545" s="19">
        <v>0.93333333333333346</v>
      </c>
      <c r="AX545" s="19">
        <v>22.8</v>
      </c>
      <c r="AY545" s="14">
        <v>0.38</v>
      </c>
      <c r="AZ545" s="30">
        <v>0.7777777777777779</v>
      </c>
      <c r="BA545" s="14">
        <v>0.88228571428571434</v>
      </c>
      <c r="BB545" s="14">
        <v>8.9208888888888911</v>
      </c>
      <c r="BC545" s="16">
        <v>4956.0493827160499</v>
      </c>
      <c r="BD545" s="108">
        <f t="shared" si="240"/>
        <v>4.9560493827160501</v>
      </c>
    </row>
    <row r="546" spans="1:56" s="12" customFormat="1" ht="15.75">
      <c r="A546" s="89" t="s">
        <v>213</v>
      </c>
      <c r="B546" s="28" t="s">
        <v>28</v>
      </c>
      <c r="C546" s="27" t="s">
        <v>128</v>
      </c>
      <c r="D546" s="27" t="s">
        <v>259</v>
      </c>
      <c r="E546" s="27" t="s">
        <v>264</v>
      </c>
      <c r="F546" s="3">
        <v>7.7166800000000002</v>
      </c>
      <c r="G546" s="3">
        <v>37.019869999999997</v>
      </c>
      <c r="H546" s="3">
        <v>1770</v>
      </c>
      <c r="I546" s="36"/>
      <c r="J546" s="36"/>
      <c r="K546" s="36"/>
      <c r="L546" s="37">
        <v>2016</v>
      </c>
      <c r="M546" s="37">
        <v>2</v>
      </c>
      <c r="N546" s="62">
        <v>5.9</v>
      </c>
      <c r="O546" s="59">
        <v>1.6094530103384705</v>
      </c>
      <c r="P546" s="59">
        <v>0.21578081147058825</v>
      </c>
      <c r="Q546" s="59">
        <v>2.2810199999999998</v>
      </c>
      <c r="R546" s="63">
        <v>8.4000000000000057</v>
      </c>
      <c r="S546" s="63">
        <v>17.599999999999994</v>
      </c>
      <c r="T546" s="63">
        <v>74</v>
      </c>
      <c r="U546" s="59">
        <v>9.0763634362005181</v>
      </c>
      <c r="V546" s="59">
        <v>5.3756622849005407</v>
      </c>
      <c r="W546" s="59">
        <v>0.59734607333730982</v>
      </c>
      <c r="X546" s="59">
        <v>8.6950885838553829E-2</v>
      </c>
      <c r="Y546" s="64">
        <v>0</v>
      </c>
      <c r="Z546" s="64">
        <f t="shared" si="257"/>
        <v>15.136322680276923</v>
      </c>
      <c r="AA546" s="63">
        <v>6.9643662627812732</v>
      </c>
      <c r="AB546" s="59">
        <v>10.233862144420129</v>
      </c>
      <c r="AC546" s="59">
        <v>107.28417708098426</v>
      </c>
      <c r="AD546" s="59">
        <v>69.335924649387863</v>
      </c>
      <c r="AE546" s="65">
        <f t="shared" si="258"/>
        <v>232.96496860155082</v>
      </c>
      <c r="AF546" s="65">
        <f t="shared" si="259"/>
        <v>3630.5453744802071</v>
      </c>
      <c r="AG546" s="65">
        <f t="shared" si="260"/>
        <v>1290.1589483761297</v>
      </c>
      <c r="AH546" s="10" t="s">
        <v>4</v>
      </c>
      <c r="AJ546" s="10" t="s">
        <v>316</v>
      </c>
      <c r="AK546" s="10" t="s">
        <v>332</v>
      </c>
      <c r="AL546" s="10">
        <v>160</v>
      </c>
      <c r="AM546" s="79"/>
      <c r="AN546" s="79"/>
      <c r="AO546" s="79"/>
      <c r="AP546" s="79"/>
      <c r="AQ546" s="79"/>
      <c r="AR546" s="12">
        <v>100</v>
      </c>
      <c r="AS546" s="12">
        <v>98</v>
      </c>
      <c r="AT546" s="19">
        <v>17.98</v>
      </c>
      <c r="AU546" s="19">
        <v>18.5</v>
      </c>
      <c r="AV546" s="19">
        <v>1.3</v>
      </c>
      <c r="AW546" s="19">
        <v>1</v>
      </c>
      <c r="AX546" s="19">
        <v>24</v>
      </c>
      <c r="AY546" s="14">
        <v>0.26</v>
      </c>
      <c r="AZ546" s="30">
        <v>0.76923076923076916</v>
      </c>
      <c r="BA546" s="14">
        <v>0.86857142857142855</v>
      </c>
      <c r="BB546" s="14">
        <v>12.013010989010988</v>
      </c>
      <c r="BC546" s="16">
        <v>6673.8949938949936</v>
      </c>
      <c r="BD546" s="108">
        <f t="shared" si="240"/>
        <v>6.6738949938949936</v>
      </c>
    </row>
    <row r="547" spans="1:56" s="12" customFormat="1" ht="15.75">
      <c r="A547" s="89" t="s">
        <v>213</v>
      </c>
      <c r="B547" s="28" t="s">
        <v>28</v>
      </c>
      <c r="C547" s="27" t="s">
        <v>128</v>
      </c>
      <c r="D547" s="27" t="s">
        <v>259</v>
      </c>
      <c r="E547" s="27" t="s">
        <v>264</v>
      </c>
      <c r="F547" s="3">
        <v>7.7166800000000002</v>
      </c>
      <c r="G547" s="3">
        <v>37.019869999999997</v>
      </c>
      <c r="H547" s="3">
        <v>1770</v>
      </c>
      <c r="I547" s="36"/>
      <c r="J547" s="36"/>
      <c r="K547" s="36"/>
      <c r="L547" s="37">
        <v>2016</v>
      </c>
      <c r="M547" s="37">
        <v>2</v>
      </c>
      <c r="N547" s="62">
        <v>5.9</v>
      </c>
      <c r="O547" s="59">
        <v>1.6094530103384705</v>
      </c>
      <c r="P547" s="59">
        <v>0.21578081147058825</v>
      </c>
      <c r="Q547" s="59">
        <v>2.2810199999999998</v>
      </c>
      <c r="R547" s="63">
        <v>8.4000000000000057</v>
      </c>
      <c r="S547" s="63">
        <v>17.599999999999994</v>
      </c>
      <c r="T547" s="63">
        <v>74</v>
      </c>
      <c r="U547" s="59">
        <v>9.0763634362005181</v>
      </c>
      <c r="V547" s="59">
        <v>5.3756622849005407</v>
      </c>
      <c r="W547" s="59">
        <v>0.59734607333730982</v>
      </c>
      <c r="X547" s="59">
        <v>8.6950885838553829E-2</v>
      </c>
      <c r="Y547" s="64">
        <v>0</v>
      </c>
      <c r="Z547" s="64">
        <f t="shared" si="257"/>
        <v>15.136322680276923</v>
      </c>
      <c r="AA547" s="63">
        <v>6.9643662627812732</v>
      </c>
      <c r="AB547" s="59">
        <v>10.233862144420129</v>
      </c>
      <c r="AC547" s="59">
        <v>107.28417708098426</v>
      </c>
      <c r="AD547" s="59">
        <v>69.335924649387863</v>
      </c>
      <c r="AE547" s="65">
        <f t="shared" si="258"/>
        <v>232.96496860155082</v>
      </c>
      <c r="AF547" s="65">
        <f t="shared" si="259"/>
        <v>3630.5453744802071</v>
      </c>
      <c r="AG547" s="65">
        <f t="shared" si="260"/>
        <v>1290.1589483761297</v>
      </c>
      <c r="AH547" s="10" t="s">
        <v>5</v>
      </c>
      <c r="AJ547" s="10" t="s">
        <v>316</v>
      </c>
      <c r="AK547" s="10" t="s">
        <v>332</v>
      </c>
      <c r="AL547" s="10">
        <v>160</v>
      </c>
      <c r="AM547" s="79"/>
      <c r="AN547" s="79"/>
      <c r="AO547" s="79"/>
      <c r="AP547" s="79"/>
      <c r="AQ547" s="79"/>
      <c r="AR547" s="12">
        <v>149</v>
      </c>
      <c r="AS547" s="12">
        <v>97</v>
      </c>
      <c r="AT547" s="19">
        <v>17.559999999999999</v>
      </c>
      <c r="AU547" s="19">
        <v>20.86</v>
      </c>
      <c r="AV547" s="19">
        <v>1.2333333333333334</v>
      </c>
      <c r="AW547" s="19">
        <v>0.9</v>
      </c>
      <c r="AX547" s="19">
        <v>20.9</v>
      </c>
      <c r="AY547" s="14">
        <v>0.42</v>
      </c>
      <c r="AZ547" s="14">
        <v>0.72972972972972971</v>
      </c>
      <c r="BA547" s="14">
        <v>0.90399999999999991</v>
      </c>
      <c r="BB547" s="14">
        <v>11.583904864864863</v>
      </c>
      <c r="BC547" s="16">
        <v>6435.5027027027018</v>
      </c>
      <c r="BD547" s="108">
        <f t="shared" si="240"/>
        <v>6.4355027027027019</v>
      </c>
    </row>
    <row r="548" spans="1:56" s="12" customFormat="1" ht="15.75">
      <c r="A548" s="89" t="s">
        <v>213</v>
      </c>
      <c r="B548" s="28" t="s">
        <v>28</v>
      </c>
      <c r="C548" s="27" t="s">
        <v>128</v>
      </c>
      <c r="D548" s="27" t="s">
        <v>259</v>
      </c>
      <c r="E548" s="27" t="s">
        <v>264</v>
      </c>
      <c r="F548" s="3">
        <v>7.7166800000000002</v>
      </c>
      <c r="G548" s="3">
        <v>37.019869999999997</v>
      </c>
      <c r="H548" s="3">
        <v>1770</v>
      </c>
      <c r="I548" s="36"/>
      <c r="J548" s="36"/>
      <c r="K548" s="36"/>
      <c r="L548" s="37">
        <v>2016</v>
      </c>
      <c r="M548" s="37">
        <v>2</v>
      </c>
      <c r="N548" s="62">
        <v>5.9</v>
      </c>
      <c r="O548" s="59">
        <v>1.6094530103384705</v>
      </c>
      <c r="P548" s="59">
        <v>0.21578081147058825</v>
      </c>
      <c r="Q548" s="59">
        <v>2.2810199999999998</v>
      </c>
      <c r="R548" s="63">
        <v>8.4000000000000057</v>
      </c>
      <c r="S548" s="63">
        <v>17.599999999999994</v>
      </c>
      <c r="T548" s="63">
        <v>74</v>
      </c>
      <c r="U548" s="59">
        <v>9.0763634362005181</v>
      </c>
      <c r="V548" s="59">
        <v>5.3756622849005407</v>
      </c>
      <c r="W548" s="59">
        <v>0.59734607333730982</v>
      </c>
      <c r="X548" s="59">
        <v>8.6950885838553829E-2</v>
      </c>
      <c r="Y548" s="64">
        <v>0</v>
      </c>
      <c r="Z548" s="64">
        <f t="shared" si="257"/>
        <v>15.136322680276923</v>
      </c>
      <c r="AA548" s="63">
        <v>6.9643662627812732</v>
      </c>
      <c r="AB548" s="59">
        <v>10.233862144420129</v>
      </c>
      <c r="AC548" s="59">
        <v>107.28417708098426</v>
      </c>
      <c r="AD548" s="59">
        <v>69.335924649387863</v>
      </c>
      <c r="AE548" s="65">
        <f t="shared" si="258"/>
        <v>232.96496860155082</v>
      </c>
      <c r="AF548" s="65">
        <f t="shared" si="259"/>
        <v>3630.5453744802071</v>
      </c>
      <c r="AG548" s="65">
        <f t="shared" si="260"/>
        <v>1290.1589483761297</v>
      </c>
      <c r="AH548" s="10" t="s">
        <v>6</v>
      </c>
      <c r="AJ548" s="10" t="s">
        <v>316</v>
      </c>
      <c r="AK548" s="10" t="s">
        <v>332</v>
      </c>
      <c r="AL548" s="10">
        <v>160</v>
      </c>
      <c r="AM548" s="79"/>
      <c r="AN548" s="79"/>
      <c r="AO548" s="79"/>
      <c r="AP548" s="79"/>
      <c r="AQ548" s="79"/>
      <c r="AR548" s="12">
        <v>126</v>
      </c>
      <c r="AS548" s="12">
        <v>116</v>
      </c>
      <c r="AT548" s="19">
        <v>20.16</v>
      </c>
      <c r="AU548" s="19">
        <v>22.26</v>
      </c>
      <c r="AV548" s="19">
        <v>1.3</v>
      </c>
      <c r="AW548" s="19">
        <v>1.0666666666666667</v>
      </c>
      <c r="AX548" s="19">
        <v>21.2</v>
      </c>
      <c r="AY548" s="14">
        <v>0.52</v>
      </c>
      <c r="AZ548" s="14">
        <v>0.82051282051282048</v>
      </c>
      <c r="BA548" s="14">
        <v>0.90057142857142858</v>
      </c>
      <c r="BB548" s="14">
        <v>14.896836923076922</v>
      </c>
      <c r="BC548" s="16">
        <v>8276.0205128205125</v>
      </c>
      <c r="BD548" s="108">
        <f t="shared" si="240"/>
        <v>8.2760205128205122</v>
      </c>
    </row>
    <row r="549" spans="1:56" s="12" customFormat="1" ht="15.75">
      <c r="A549" s="89" t="s">
        <v>213</v>
      </c>
      <c r="B549" s="28" t="s">
        <v>28</v>
      </c>
      <c r="C549" s="27" t="s">
        <v>128</v>
      </c>
      <c r="D549" s="27" t="s">
        <v>121</v>
      </c>
      <c r="E549" s="27" t="s">
        <v>265</v>
      </c>
      <c r="F549" s="3">
        <v>7.7178100000000001</v>
      </c>
      <c r="G549" s="3">
        <v>37.216842</v>
      </c>
      <c r="H549" s="3">
        <v>1762</v>
      </c>
      <c r="I549" s="36">
        <v>57</v>
      </c>
      <c r="J549" s="36"/>
      <c r="K549" s="36"/>
      <c r="L549" s="37">
        <v>2016</v>
      </c>
      <c r="M549" s="37">
        <v>2</v>
      </c>
      <c r="N549" s="62">
        <v>6.2</v>
      </c>
      <c r="O549" s="59">
        <v>2.383347966810625</v>
      </c>
      <c r="P549" s="59">
        <v>0.18871597674177118</v>
      </c>
      <c r="Q549" s="59">
        <v>1.2571200000000002</v>
      </c>
      <c r="R549" s="63">
        <v>16.400000000000006</v>
      </c>
      <c r="S549" s="63">
        <v>21.599999999999994</v>
      </c>
      <c r="T549" s="63">
        <v>62</v>
      </c>
      <c r="U549" s="59">
        <v>7.777941367724762</v>
      </c>
      <c r="V549" s="59">
        <v>3.2909721499380864</v>
      </c>
      <c r="W549" s="59">
        <v>1.0477159382977106</v>
      </c>
      <c r="X549" s="59">
        <v>8.7673136724462003E-2</v>
      </c>
      <c r="Y549" s="64">
        <v>0</v>
      </c>
      <c r="Z549" s="64">
        <f t="shared" si="220"/>
        <v>12.204302592685019</v>
      </c>
      <c r="AA549" s="63">
        <v>15.981100135708193</v>
      </c>
      <c r="AB549" s="59">
        <v>13.15713894967177</v>
      </c>
      <c r="AC549" s="59">
        <v>148.00687967634556</v>
      </c>
      <c r="AD549" s="59">
        <v>132.3271738965397</v>
      </c>
      <c r="AE549" s="65">
        <f t="shared" si="221"/>
        <v>408.60921593610715</v>
      </c>
      <c r="AF549" s="65">
        <f t="shared" si="222"/>
        <v>3111.1765470899049</v>
      </c>
      <c r="AG549" s="65">
        <f t="shared" si="223"/>
        <v>789.83331598514076</v>
      </c>
      <c r="AH549" s="10" t="s">
        <v>1</v>
      </c>
      <c r="AJ549" s="10" t="s">
        <v>316</v>
      </c>
      <c r="AK549" s="10" t="s">
        <v>332</v>
      </c>
      <c r="AL549" s="10">
        <v>160</v>
      </c>
      <c r="AM549" s="79"/>
      <c r="AN549" s="79"/>
      <c r="AO549" s="79"/>
      <c r="AP549" s="79"/>
      <c r="AQ549" s="79"/>
      <c r="AR549" s="12">
        <v>106</v>
      </c>
      <c r="AS549" s="12">
        <v>82</v>
      </c>
      <c r="AT549" s="19">
        <v>12.22</v>
      </c>
      <c r="AU549" s="19">
        <v>26.82</v>
      </c>
      <c r="AV549" s="19">
        <v>0.96666666666666667</v>
      </c>
      <c r="AW549" s="19">
        <v>0.73333333333333339</v>
      </c>
      <c r="AX549" s="19">
        <v>22.7</v>
      </c>
      <c r="AY549" s="14">
        <v>0.48</v>
      </c>
      <c r="AZ549" s="14">
        <v>0.75862068965517249</v>
      </c>
      <c r="BA549" s="14">
        <v>0.88342857142857134</v>
      </c>
      <c r="BB549" s="14">
        <v>8.1896874876847292</v>
      </c>
      <c r="BC549" s="16">
        <v>4549.8263820470711</v>
      </c>
      <c r="BD549" s="108">
        <f t="shared" si="240"/>
        <v>4.5498263820470708</v>
      </c>
    </row>
    <row r="550" spans="1:56" s="12" customFormat="1" ht="15.75">
      <c r="A550" s="89" t="s">
        <v>213</v>
      </c>
      <c r="B550" s="28" t="s">
        <v>28</v>
      </c>
      <c r="C550" s="27" t="s">
        <v>128</v>
      </c>
      <c r="D550" s="27" t="s">
        <v>121</v>
      </c>
      <c r="E550" s="27" t="s">
        <v>265</v>
      </c>
      <c r="F550" s="3">
        <v>7.7178100000000001</v>
      </c>
      <c r="G550" s="3">
        <v>37.216842</v>
      </c>
      <c r="H550" s="3">
        <v>1762</v>
      </c>
      <c r="I550" s="36"/>
      <c r="J550" s="36"/>
      <c r="K550" s="36"/>
      <c r="L550" s="37">
        <v>2016</v>
      </c>
      <c r="M550" s="37">
        <v>2</v>
      </c>
      <c r="N550" s="62">
        <v>6.2</v>
      </c>
      <c r="O550" s="59">
        <v>2.383347966810625</v>
      </c>
      <c r="P550" s="59">
        <v>0.18871597674177118</v>
      </c>
      <c r="Q550" s="59">
        <v>1.2571200000000002</v>
      </c>
      <c r="R550" s="63">
        <v>16.400000000000006</v>
      </c>
      <c r="S550" s="63">
        <v>21.599999999999994</v>
      </c>
      <c r="T550" s="63">
        <v>62</v>
      </c>
      <c r="U550" s="59">
        <v>7.777941367724762</v>
      </c>
      <c r="V550" s="59">
        <v>3.2909721499380864</v>
      </c>
      <c r="W550" s="59">
        <v>1.0477159382977106</v>
      </c>
      <c r="X550" s="59">
        <v>8.7673136724462003E-2</v>
      </c>
      <c r="Y550" s="64">
        <v>0</v>
      </c>
      <c r="Z550" s="64">
        <f t="shared" ref="Z550:Z554" si="261">(U550+V550+W550+X550+Y550)</f>
        <v>12.204302592685019</v>
      </c>
      <c r="AA550" s="63">
        <v>15.981100135708193</v>
      </c>
      <c r="AB550" s="59">
        <v>13.15713894967177</v>
      </c>
      <c r="AC550" s="59">
        <v>148.00687967634556</v>
      </c>
      <c r="AD550" s="59">
        <v>132.3271738965397</v>
      </c>
      <c r="AE550" s="65">
        <f t="shared" ref="AE550:AE554" si="262">W550*390</f>
        <v>408.60921593610715</v>
      </c>
      <c r="AF550" s="65">
        <f t="shared" ref="AF550:AF554" si="263">U550*400</f>
        <v>3111.1765470899049</v>
      </c>
      <c r="AG550" s="65">
        <f t="shared" ref="AG550:AG554" si="264">V550*240</f>
        <v>789.83331598514076</v>
      </c>
      <c r="AH550" s="10" t="s">
        <v>2</v>
      </c>
      <c r="AJ550" s="10" t="s">
        <v>316</v>
      </c>
      <c r="AK550" s="10" t="s">
        <v>332</v>
      </c>
      <c r="AL550" s="10">
        <v>160</v>
      </c>
      <c r="AM550" s="79"/>
      <c r="AN550" s="79"/>
      <c r="AO550" s="79"/>
      <c r="AP550" s="79"/>
      <c r="AQ550" s="79"/>
      <c r="AR550" s="12">
        <v>112</v>
      </c>
      <c r="AS550" s="12">
        <v>100</v>
      </c>
      <c r="AT550" s="19">
        <v>15.3</v>
      </c>
      <c r="AU550" s="19">
        <v>26.84</v>
      </c>
      <c r="AV550" s="19">
        <v>1.2</v>
      </c>
      <c r="AW550" s="19">
        <v>0.93333333333333346</v>
      </c>
      <c r="AX550" s="19">
        <v>21.8</v>
      </c>
      <c r="AY550" s="14">
        <v>0.44</v>
      </c>
      <c r="AZ550" s="14">
        <v>0.7777777777777779</v>
      </c>
      <c r="BA550" s="14">
        <v>0.89371428571428579</v>
      </c>
      <c r="BB550" s="14">
        <v>10.635200000000005</v>
      </c>
      <c r="BC550" s="16">
        <v>5908.4444444444471</v>
      </c>
      <c r="BD550" s="108">
        <f t="shared" si="240"/>
        <v>5.9084444444444468</v>
      </c>
    </row>
    <row r="551" spans="1:56" s="12" customFormat="1" ht="15.75">
      <c r="A551" s="89" t="s">
        <v>213</v>
      </c>
      <c r="B551" s="28" t="s">
        <v>28</v>
      </c>
      <c r="C551" s="27" t="s">
        <v>128</v>
      </c>
      <c r="D551" s="27" t="s">
        <v>121</v>
      </c>
      <c r="E551" s="27" t="s">
        <v>265</v>
      </c>
      <c r="F551" s="3">
        <v>7.7178100000000001</v>
      </c>
      <c r="G551" s="3">
        <v>37.216842</v>
      </c>
      <c r="H551" s="3">
        <v>1762</v>
      </c>
      <c r="I551" s="36"/>
      <c r="J551" s="36"/>
      <c r="K551" s="36"/>
      <c r="L551" s="37">
        <v>2016</v>
      </c>
      <c r="M551" s="37">
        <v>2</v>
      </c>
      <c r="N551" s="62">
        <v>6.2</v>
      </c>
      <c r="O551" s="59">
        <v>2.383347966810625</v>
      </c>
      <c r="P551" s="59">
        <v>0.18871597674177118</v>
      </c>
      <c r="Q551" s="59">
        <v>1.2571200000000002</v>
      </c>
      <c r="R551" s="63">
        <v>16.400000000000006</v>
      </c>
      <c r="S551" s="63">
        <v>21.599999999999994</v>
      </c>
      <c r="T551" s="63">
        <v>62</v>
      </c>
      <c r="U551" s="59">
        <v>7.777941367724762</v>
      </c>
      <c r="V551" s="59">
        <v>3.2909721499380864</v>
      </c>
      <c r="W551" s="59">
        <v>1.0477159382977106</v>
      </c>
      <c r="X551" s="59">
        <v>8.7673136724462003E-2</v>
      </c>
      <c r="Y551" s="64">
        <v>0</v>
      </c>
      <c r="Z551" s="64">
        <f t="shared" si="261"/>
        <v>12.204302592685019</v>
      </c>
      <c r="AA551" s="63">
        <v>15.981100135708193</v>
      </c>
      <c r="AB551" s="59">
        <v>13.15713894967177</v>
      </c>
      <c r="AC551" s="59">
        <v>148.00687967634556</v>
      </c>
      <c r="AD551" s="59">
        <v>132.3271738965397</v>
      </c>
      <c r="AE551" s="65">
        <f t="shared" si="262"/>
        <v>408.60921593610715</v>
      </c>
      <c r="AF551" s="65">
        <f t="shared" si="263"/>
        <v>3111.1765470899049</v>
      </c>
      <c r="AG551" s="65">
        <f t="shared" si="264"/>
        <v>789.83331598514076</v>
      </c>
      <c r="AH551" s="10" t="s">
        <v>3</v>
      </c>
      <c r="AJ551" s="10" t="s">
        <v>316</v>
      </c>
      <c r="AK551" s="10" t="s">
        <v>332</v>
      </c>
      <c r="AL551" s="10">
        <v>160</v>
      </c>
      <c r="AM551" s="79"/>
      <c r="AN551" s="79"/>
      <c r="AO551" s="79"/>
      <c r="AP551" s="79"/>
      <c r="AQ551" s="79"/>
      <c r="AR551" s="12">
        <v>127</v>
      </c>
      <c r="AS551" s="12">
        <v>92</v>
      </c>
      <c r="AT551" s="19">
        <v>18.02</v>
      </c>
      <c r="AU551" s="19">
        <v>24.68</v>
      </c>
      <c r="AV551" s="19">
        <v>1.5666666666666664</v>
      </c>
      <c r="AW551" s="19">
        <v>1.1333333333333335</v>
      </c>
      <c r="AX551" s="19">
        <v>23</v>
      </c>
      <c r="AY551" s="14">
        <v>0.42</v>
      </c>
      <c r="AZ551" s="14">
        <v>0.7234042553191492</v>
      </c>
      <c r="BA551" s="14">
        <v>0.88</v>
      </c>
      <c r="BB551" s="14">
        <v>11.471455319148941</v>
      </c>
      <c r="BC551" s="16">
        <v>6373.0307328605231</v>
      </c>
      <c r="BD551" s="108">
        <f t="shared" si="240"/>
        <v>6.3730307328605234</v>
      </c>
    </row>
    <row r="552" spans="1:56" s="12" customFormat="1" ht="15.75">
      <c r="A552" s="89" t="s">
        <v>213</v>
      </c>
      <c r="B552" s="28" t="s">
        <v>28</v>
      </c>
      <c r="C552" s="27" t="s">
        <v>128</v>
      </c>
      <c r="D552" s="27" t="s">
        <v>121</v>
      </c>
      <c r="E552" s="27" t="s">
        <v>265</v>
      </c>
      <c r="F552" s="3">
        <v>7.7178100000000001</v>
      </c>
      <c r="G552" s="3">
        <v>37.216842</v>
      </c>
      <c r="H552" s="3">
        <v>1762</v>
      </c>
      <c r="I552" s="36"/>
      <c r="J552" s="36"/>
      <c r="K552" s="36"/>
      <c r="L552" s="37">
        <v>2016</v>
      </c>
      <c r="M552" s="37">
        <v>2</v>
      </c>
      <c r="N552" s="62">
        <v>6.2</v>
      </c>
      <c r="O552" s="59">
        <v>2.383347966810625</v>
      </c>
      <c r="P552" s="59">
        <v>0.18871597674177118</v>
      </c>
      <c r="Q552" s="59">
        <v>1.2571200000000002</v>
      </c>
      <c r="R552" s="63">
        <v>16.400000000000006</v>
      </c>
      <c r="S552" s="63">
        <v>21.599999999999994</v>
      </c>
      <c r="T552" s="63">
        <v>62</v>
      </c>
      <c r="U552" s="59">
        <v>7.777941367724762</v>
      </c>
      <c r="V552" s="59">
        <v>3.2909721499380864</v>
      </c>
      <c r="W552" s="59">
        <v>1.0477159382977106</v>
      </c>
      <c r="X552" s="59">
        <v>8.7673136724462003E-2</v>
      </c>
      <c r="Y552" s="64">
        <v>0</v>
      </c>
      <c r="Z552" s="64">
        <f t="shared" si="261"/>
        <v>12.204302592685019</v>
      </c>
      <c r="AA552" s="63">
        <v>15.981100135708193</v>
      </c>
      <c r="AB552" s="59">
        <v>13.15713894967177</v>
      </c>
      <c r="AC552" s="59">
        <v>148.00687967634556</v>
      </c>
      <c r="AD552" s="59">
        <v>132.3271738965397</v>
      </c>
      <c r="AE552" s="65">
        <f t="shared" si="262"/>
        <v>408.60921593610715</v>
      </c>
      <c r="AF552" s="65">
        <f t="shared" si="263"/>
        <v>3111.1765470899049</v>
      </c>
      <c r="AG552" s="65">
        <f t="shared" si="264"/>
        <v>789.83331598514076</v>
      </c>
      <c r="AH552" s="10" t="s">
        <v>4</v>
      </c>
      <c r="AJ552" s="10" t="s">
        <v>316</v>
      </c>
      <c r="AK552" s="10" t="s">
        <v>332</v>
      </c>
      <c r="AL552" s="10">
        <v>160</v>
      </c>
      <c r="AM552" s="79"/>
      <c r="AN552" s="79"/>
      <c r="AO552" s="79"/>
      <c r="AP552" s="79"/>
      <c r="AQ552" s="79"/>
      <c r="AR552" s="12">
        <v>153</v>
      </c>
      <c r="AS552" s="12">
        <v>110</v>
      </c>
      <c r="AT552" s="19">
        <v>19.559999999999999</v>
      </c>
      <c r="AU552" s="19">
        <v>28.68</v>
      </c>
      <c r="AV552" s="19">
        <v>1.1333333333333335</v>
      </c>
      <c r="AW552" s="19">
        <v>0.79999999999999993</v>
      </c>
      <c r="AX552" s="19">
        <v>21.6</v>
      </c>
      <c r="AY552" s="14">
        <v>0.4</v>
      </c>
      <c r="AZ552" s="14">
        <v>0.70588235294117629</v>
      </c>
      <c r="BA552" s="14">
        <v>0.89600000000000002</v>
      </c>
      <c r="BB552" s="14">
        <v>12.371124705882348</v>
      </c>
      <c r="BC552" s="16">
        <v>6872.8470588235268</v>
      </c>
      <c r="BD552" s="108">
        <f t="shared" si="240"/>
        <v>6.8728470588235266</v>
      </c>
    </row>
    <row r="553" spans="1:56" s="12" customFormat="1" ht="15.75">
      <c r="A553" s="89" t="s">
        <v>213</v>
      </c>
      <c r="B553" s="28" t="s">
        <v>28</v>
      </c>
      <c r="C553" s="27" t="s">
        <v>128</v>
      </c>
      <c r="D553" s="27" t="s">
        <v>121</v>
      </c>
      <c r="E553" s="27" t="s">
        <v>265</v>
      </c>
      <c r="F553" s="3">
        <v>7.7178100000000001</v>
      </c>
      <c r="G553" s="3">
        <v>37.216842</v>
      </c>
      <c r="H553" s="3">
        <v>1762</v>
      </c>
      <c r="I553" s="36"/>
      <c r="J553" s="36"/>
      <c r="K553" s="36"/>
      <c r="L553" s="37">
        <v>2016</v>
      </c>
      <c r="M553" s="37">
        <v>2</v>
      </c>
      <c r="N553" s="62">
        <v>6.2</v>
      </c>
      <c r="O553" s="59">
        <v>2.383347966810625</v>
      </c>
      <c r="P553" s="59">
        <v>0.18871597674177118</v>
      </c>
      <c r="Q553" s="59">
        <v>1.2571200000000002</v>
      </c>
      <c r="R553" s="63">
        <v>16.400000000000006</v>
      </c>
      <c r="S553" s="63">
        <v>21.599999999999994</v>
      </c>
      <c r="T553" s="63">
        <v>62</v>
      </c>
      <c r="U553" s="59">
        <v>7.777941367724762</v>
      </c>
      <c r="V553" s="59">
        <v>3.2909721499380864</v>
      </c>
      <c r="W553" s="59">
        <v>1.0477159382977106</v>
      </c>
      <c r="X553" s="59">
        <v>8.7673136724462003E-2</v>
      </c>
      <c r="Y553" s="64">
        <v>0</v>
      </c>
      <c r="Z553" s="64">
        <f t="shared" si="261"/>
        <v>12.204302592685019</v>
      </c>
      <c r="AA553" s="63">
        <v>15.981100135708193</v>
      </c>
      <c r="AB553" s="59">
        <v>13.15713894967177</v>
      </c>
      <c r="AC553" s="59">
        <v>148.00687967634556</v>
      </c>
      <c r="AD553" s="59">
        <v>132.3271738965397</v>
      </c>
      <c r="AE553" s="65">
        <f t="shared" si="262"/>
        <v>408.60921593610715</v>
      </c>
      <c r="AF553" s="65">
        <f t="shared" si="263"/>
        <v>3111.1765470899049</v>
      </c>
      <c r="AG553" s="65">
        <f t="shared" si="264"/>
        <v>789.83331598514076</v>
      </c>
      <c r="AH553" s="10" t="s">
        <v>5</v>
      </c>
      <c r="AJ553" s="10" t="s">
        <v>316</v>
      </c>
      <c r="AK553" s="10" t="s">
        <v>332</v>
      </c>
      <c r="AL553" s="10">
        <v>160</v>
      </c>
      <c r="AM553" s="79"/>
      <c r="AN553" s="79"/>
      <c r="AO553" s="79"/>
      <c r="AP553" s="79"/>
      <c r="AQ553" s="79"/>
      <c r="AR553" s="12">
        <v>132</v>
      </c>
      <c r="AS553" s="12">
        <v>61</v>
      </c>
      <c r="AT553" s="19">
        <v>12.58</v>
      </c>
      <c r="AU553" s="19">
        <v>31.48</v>
      </c>
      <c r="AV553" s="19">
        <v>1.2333333333333334</v>
      </c>
      <c r="AW553" s="19">
        <v>1</v>
      </c>
      <c r="AX553" s="19">
        <v>21.7</v>
      </c>
      <c r="AY553" s="14">
        <v>0.42</v>
      </c>
      <c r="AZ553" s="14">
        <v>0.81081081081081074</v>
      </c>
      <c r="BA553" s="14">
        <v>0.8948571428571428</v>
      </c>
      <c r="BB553" s="14">
        <v>9.1275428571428563</v>
      </c>
      <c r="BC553" s="16">
        <v>5070.8571428571422</v>
      </c>
      <c r="BD553" s="108">
        <f t="shared" si="240"/>
        <v>5.0708571428571423</v>
      </c>
    </row>
    <row r="554" spans="1:56" s="12" customFormat="1" ht="15.75">
      <c r="A554" s="89" t="s">
        <v>213</v>
      </c>
      <c r="B554" s="28" t="s">
        <v>28</v>
      </c>
      <c r="C554" s="27" t="s">
        <v>128</v>
      </c>
      <c r="D554" s="27" t="s">
        <v>121</v>
      </c>
      <c r="E554" s="27" t="s">
        <v>265</v>
      </c>
      <c r="F554" s="3">
        <v>7.7178100000000001</v>
      </c>
      <c r="G554" s="3">
        <v>37.216842</v>
      </c>
      <c r="H554" s="3">
        <v>1762</v>
      </c>
      <c r="I554" s="36"/>
      <c r="J554" s="36"/>
      <c r="K554" s="36"/>
      <c r="L554" s="37">
        <v>2016</v>
      </c>
      <c r="M554" s="37">
        <v>2</v>
      </c>
      <c r="N554" s="62">
        <v>6.2</v>
      </c>
      <c r="O554" s="59">
        <v>2.383347966810625</v>
      </c>
      <c r="P554" s="59">
        <v>0.18871597674177118</v>
      </c>
      <c r="Q554" s="59">
        <v>1.2571200000000002</v>
      </c>
      <c r="R554" s="63">
        <v>16.400000000000006</v>
      </c>
      <c r="S554" s="63">
        <v>21.599999999999994</v>
      </c>
      <c r="T554" s="63">
        <v>62</v>
      </c>
      <c r="U554" s="59">
        <v>7.777941367724762</v>
      </c>
      <c r="V554" s="59">
        <v>3.2909721499380864</v>
      </c>
      <c r="W554" s="59">
        <v>1.0477159382977106</v>
      </c>
      <c r="X554" s="59">
        <v>8.7673136724462003E-2</v>
      </c>
      <c r="Y554" s="64">
        <v>0</v>
      </c>
      <c r="Z554" s="64">
        <f t="shared" si="261"/>
        <v>12.204302592685019</v>
      </c>
      <c r="AA554" s="63">
        <v>15.981100135708193</v>
      </c>
      <c r="AB554" s="59">
        <v>13.15713894967177</v>
      </c>
      <c r="AC554" s="59">
        <v>148.00687967634556</v>
      </c>
      <c r="AD554" s="59">
        <v>132.3271738965397</v>
      </c>
      <c r="AE554" s="65">
        <f t="shared" si="262"/>
        <v>408.60921593610715</v>
      </c>
      <c r="AF554" s="65">
        <f t="shared" si="263"/>
        <v>3111.1765470899049</v>
      </c>
      <c r="AG554" s="65">
        <f t="shared" si="264"/>
        <v>789.83331598514076</v>
      </c>
      <c r="AH554" s="10" t="s">
        <v>6</v>
      </c>
      <c r="AJ554" s="10" t="s">
        <v>316</v>
      </c>
      <c r="AK554" s="10" t="s">
        <v>332</v>
      </c>
      <c r="AL554" s="10">
        <v>160</v>
      </c>
      <c r="AM554" s="79"/>
      <c r="AN554" s="79"/>
      <c r="AO554" s="79"/>
      <c r="AP554" s="79"/>
      <c r="AQ554" s="79"/>
      <c r="AR554" s="12">
        <v>136</v>
      </c>
      <c r="AS554" s="12">
        <v>86</v>
      </c>
      <c r="AT554" s="19">
        <v>17.5</v>
      </c>
      <c r="AU554" s="19">
        <v>34.58</v>
      </c>
      <c r="AV554" s="19">
        <v>1.4000000000000001</v>
      </c>
      <c r="AW554" s="19">
        <v>1.1333333333333335</v>
      </c>
      <c r="AX554" s="19">
        <v>24.2</v>
      </c>
      <c r="AY554" s="14">
        <v>0.57999999999999996</v>
      </c>
      <c r="AZ554" s="14">
        <v>0.80952380952380953</v>
      </c>
      <c r="BA554" s="14">
        <v>0.86628571428571421</v>
      </c>
      <c r="BB554" s="14">
        <v>12.272380952380951</v>
      </c>
      <c r="BC554" s="16">
        <v>6817.9894179894172</v>
      </c>
      <c r="BD554" s="108">
        <f t="shared" si="240"/>
        <v>6.8179894179894172</v>
      </c>
    </row>
    <row r="555" spans="1:56" s="12" customFormat="1" ht="15.75">
      <c r="A555" s="89" t="s">
        <v>213</v>
      </c>
      <c r="B555" s="28" t="s">
        <v>28</v>
      </c>
      <c r="C555" s="27" t="s">
        <v>131</v>
      </c>
      <c r="D555" s="27" t="s">
        <v>124</v>
      </c>
      <c r="E555" s="27" t="s">
        <v>125</v>
      </c>
      <c r="F555" s="3">
        <v>7.8311039999999998</v>
      </c>
      <c r="G555" s="3">
        <v>37.230683999999997</v>
      </c>
      <c r="H555" s="3">
        <v>1769</v>
      </c>
      <c r="I555" s="36">
        <v>58</v>
      </c>
      <c r="J555" s="36"/>
      <c r="K555" s="36"/>
      <c r="L555" s="37">
        <v>2016</v>
      </c>
      <c r="M555" s="37">
        <v>2</v>
      </c>
      <c r="N555" s="62">
        <v>5.8</v>
      </c>
      <c r="O555" s="59">
        <v>1.8906077365231377</v>
      </c>
      <c r="P555" s="59">
        <v>0.19460865539365449</v>
      </c>
      <c r="Q555" s="59">
        <v>1.4619000000000002</v>
      </c>
      <c r="R555" s="63">
        <v>12.400000000000006</v>
      </c>
      <c r="S555" s="63">
        <v>25.599999999999994</v>
      </c>
      <c r="T555" s="63">
        <v>62</v>
      </c>
      <c r="U555" s="59">
        <v>8.2221383911506791</v>
      </c>
      <c r="V555" s="59">
        <v>3.695146767941011</v>
      </c>
      <c r="W555" s="59">
        <v>0.85067912237753518</v>
      </c>
      <c r="X555" s="59">
        <v>8.5512193774896744E-2</v>
      </c>
      <c r="Y555" s="64">
        <v>0</v>
      </c>
      <c r="Z555" s="64">
        <f t="shared" si="220"/>
        <v>12.853476475244122</v>
      </c>
      <c r="AA555" s="63">
        <v>15.981100135708193</v>
      </c>
      <c r="AB555" s="59">
        <v>19.003692560175054</v>
      </c>
      <c r="AC555" s="59">
        <v>130.39706233781092</v>
      </c>
      <c r="AD555" s="59">
        <v>151.22454867068521</v>
      </c>
      <c r="AE555" s="65">
        <f t="shared" si="221"/>
        <v>331.76485772723873</v>
      </c>
      <c r="AF555" s="65">
        <f t="shared" si="222"/>
        <v>3288.8553564602717</v>
      </c>
      <c r="AG555" s="65">
        <f t="shared" si="223"/>
        <v>886.83522430584264</v>
      </c>
      <c r="AH555" s="10" t="s">
        <v>1</v>
      </c>
      <c r="AJ555" s="10" t="s">
        <v>316</v>
      </c>
      <c r="AK555" s="10" t="s">
        <v>332</v>
      </c>
      <c r="AL555" s="10">
        <v>160</v>
      </c>
      <c r="AM555" s="79"/>
      <c r="AN555" s="79"/>
      <c r="AO555" s="79"/>
      <c r="AP555" s="79"/>
      <c r="AQ555" s="79"/>
      <c r="AR555" s="12">
        <v>165</v>
      </c>
      <c r="AS555" s="12">
        <v>74</v>
      </c>
      <c r="AT555" s="19">
        <v>2.1399999999999997</v>
      </c>
      <c r="AU555" s="19">
        <v>12.88</v>
      </c>
      <c r="AV555" s="19">
        <v>0.39999999999999997</v>
      </c>
      <c r="AW555" s="19">
        <v>0.33333333333333331</v>
      </c>
      <c r="AX555" s="19">
        <v>15.7</v>
      </c>
      <c r="AY555" s="14">
        <v>0.24</v>
      </c>
      <c r="AZ555" s="14">
        <v>0.83333333333333337</v>
      </c>
      <c r="BA555" s="14">
        <v>0.96342857142857141</v>
      </c>
      <c r="BB555" s="14">
        <v>1.7181142857142855</v>
      </c>
      <c r="BC555" s="16">
        <v>954.50793650793639</v>
      </c>
      <c r="BD555" s="108">
        <f t="shared" si="240"/>
        <v>0.95450793650793642</v>
      </c>
    </row>
    <row r="556" spans="1:56" s="12" customFormat="1" ht="15.75">
      <c r="A556" s="89" t="s">
        <v>213</v>
      </c>
      <c r="B556" s="28" t="s">
        <v>28</v>
      </c>
      <c r="C556" s="27" t="s">
        <v>131</v>
      </c>
      <c r="D556" s="27" t="s">
        <v>124</v>
      </c>
      <c r="E556" s="27" t="s">
        <v>125</v>
      </c>
      <c r="F556" s="3">
        <v>7.8311039999999998</v>
      </c>
      <c r="G556" s="3">
        <v>37.230683999999997</v>
      </c>
      <c r="H556" s="3">
        <v>1769</v>
      </c>
      <c r="I556" s="36"/>
      <c r="J556" s="36"/>
      <c r="K556" s="36"/>
      <c r="L556" s="37">
        <v>2016</v>
      </c>
      <c r="M556" s="37">
        <v>2</v>
      </c>
      <c r="N556" s="62">
        <v>5.8</v>
      </c>
      <c r="O556" s="59">
        <v>1.8906077365231377</v>
      </c>
      <c r="P556" s="59">
        <v>0.19460865539365449</v>
      </c>
      <c r="Q556" s="59">
        <v>1.4619000000000002</v>
      </c>
      <c r="R556" s="63">
        <v>12.400000000000006</v>
      </c>
      <c r="S556" s="63">
        <v>25.599999999999994</v>
      </c>
      <c r="T556" s="63">
        <v>62</v>
      </c>
      <c r="U556" s="59">
        <v>8.2221383911506791</v>
      </c>
      <c r="V556" s="59">
        <v>3.695146767941011</v>
      </c>
      <c r="W556" s="59">
        <v>0.85067912237753518</v>
      </c>
      <c r="X556" s="59">
        <v>8.5512193774896744E-2</v>
      </c>
      <c r="Y556" s="64">
        <v>0</v>
      </c>
      <c r="Z556" s="64">
        <f t="shared" ref="Z556:Z560" si="265">(U556+V556+W556+X556+Y556)</f>
        <v>12.853476475244122</v>
      </c>
      <c r="AA556" s="63">
        <v>15.981100135708193</v>
      </c>
      <c r="AB556" s="59">
        <v>19.003692560175054</v>
      </c>
      <c r="AC556" s="59">
        <v>130.39706233781092</v>
      </c>
      <c r="AD556" s="59">
        <v>151.22454867068521</v>
      </c>
      <c r="AE556" s="65">
        <f t="shared" ref="AE556:AE560" si="266">W556*390</f>
        <v>331.76485772723873</v>
      </c>
      <c r="AF556" s="65">
        <f t="shared" ref="AF556:AF560" si="267">U556*400</f>
        <v>3288.8553564602717</v>
      </c>
      <c r="AG556" s="65">
        <f t="shared" ref="AG556:AG560" si="268">V556*240</f>
        <v>886.83522430584264</v>
      </c>
      <c r="AH556" s="10" t="s">
        <v>2</v>
      </c>
      <c r="AJ556" s="10" t="s">
        <v>316</v>
      </c>
      <c r="AK556" s="10" t="s">
        <v>332</v>
      </c>
      <c r="AL556" s="10">
        <v>160</v>
      </c>
      <c r="AM556" s="79"/>
      <c r="AN556" s="79"/>
      <c r="AO556" s="79"/>
      <c r="AP556" s="79"/>
      <c r="AQ556" s="79"/>
      <c r="AR556" s="12">
        <v>167</v>
      </c>
      <c r="AS556" s="12">
        <v>45</v>
      </c>
      <c r="AT556" s="19">
        <v>11.48</v>
      </c>
      <c r="AU556" s="19">
        <v>14.08</v>
      </c>
      <c r="AV556" s="19">
        <v>0.43333333333333335</v>
      </c>
      <c r="AW556" s="19">
        <v>0.3</v>
      </c>
      <c r="AX556" s="19">
        <v>19.100000000000001</v>
      </c>
      <c r="AY556" s="14">
        <v>0.48</v>
      </c>
      <c r="AZ556" s="14">
        <v>0.69230769230769229</v>
      </c>
      <c r="BA556" s="14">
        <v>0.9245714285714286</v>
      </c>
      <c r="BB556" s="14">
        <v>7.348209230769231</v>
      </c>
      <c r="BC556" s="16">
        <v>4082.3384615384616</v>
      </c>
      <c r="BD556" s="108">
        <f t="shared" si="240"/>
        <v>4.0823384615384617</v>
      </c>
    </row>
    <row r="557" spans="1:56" s="12" customFormat="1" ht="15.75">
      <c r="A557" s="89" t="s">
        <v>213</v>
      </c>
      <c r="B557" s="28" t="s">
        <v>28</v>
      </c>
      <c r="C557" s="27" t="s">
        <v>131</v>
      </c>
      <c r="D557" s="27" t="s">
        <v>124</v>
      </c>
      <c r="E557" s="27" t="s">
        <v>125</v>
      </c>
      <c r="F557" s="3">
        <v>7.8311039999999998</v>
      </c>
      <c r="G557" s="3">
        <v>37.230683999999997</v>
      </c>
      <c r="H557" s="3">
        <v>1769</v>
      </c>
      <c r="I557" s="36"/>
      <c r="J557" s="36"/>
      <c r="K557" s="36"/>
      <c r="L557" s="37">
        <v>2016</v>
      </c>
      <c r="M557" s="37">
        <v>2</v>
      </c>
      <c r="N557" s="62">
        <v>5.8</v>
      </c>
      <c r="O557" s="59">
        <v>1.8906077365231377</v>
      </c>
      <c r="P557" s="59">
        <v>0.19460865539365449</v>
      </c>
      <c r="Q557" s="59">
        <v>1.4619000000000002</v>
      </c>
      <c r="R557" s="63">
        <v>12.400000000000006</v>
      </c>
      <c r="S557" s="63">
        <v>25.599999999999994</v>
      </c>
      <c r="T557" s="63">
        <v>62</v>
      </c>
      <c r="U557" s="59">
        <v>8.2221383911506791</v>
      </c>
      <c r="V557" s="59">
        <v>3.695146767941011</v>
      </c>
      <c r="W557" s="59">
        <v>0.85067912237753518</v>
      </c>
      <c r="X557" s="59">
        <v>8.5512193774896744E-2</v>
      </c>
      <c r="Y557" s="64">
        <v>0</v>
      </c>
      <c r="Z557" s="64">
        <f t="shared" si="265"/>
        <v>12.853476475244122</v>
      </c>
      <c r="AA557" s="63">
        <v>15.981100135708193</v>
      </c>
      <c r="AB557" s="59">
        <v>19.003692560175054</v>
      </c>
      <c r="AC557" s="59">
        <v>130.39706233781092</v>
      </c>
      <c r="AD557" s="59">
        <v>151.22454867068521</v>
      </c>
      <c r="AE557" s="65">
        <f t="shared" si="266"/>
        <v>331.76485772723873</v>
      </c>
      <c r="AF557" s="65">
        <f t="shared" si="267"/>
        <v>3288.8553564602717</v>
      </c>
      <c r="AG557" s="65">
        <f t="shared" si="268"/>
        <v>886.83522430584264</v>
      </c>
      <c r="AH557" s="10" t="s">
        <v>3</v>
      </c>
      <c r="AJ557" s="10" t="s">
        <v>316</v>
      </c>
      <c r="AK557" s="10" t="s">
        <v>332</v>
      </c>
      <c r="AL557" s="10">
        <v>160</v>
      </c>
      <c r="AM557" s="79"/>
      <c r="AN557" s="79"/>
      <c r="AO557" s="79"/>
      <c r="AP557" s="79"/>
      <c r="AQ557" s="79"/>
      <c r="AR557" s="12">
        <v>135</v>
      </c>
      <c r="AS557" s="12">
        <v>111</v>
      </c>
      <c r="AT557" s="19">
        <v>17.619999999999997</v>
      </c>
      <c r="AU557" s="19">
        <v>23.99</v>
      </c>
      <c r="AV557" s="19">
        <v>1.2333333333333334</v>
      </c>
      <c r="AW557" s="19">
        <v>0.91666666666666663</v>
      </c>
      <c r="AX557" s="19">
        <v>21</v>
      </c>
      <c r="AY557" s="14">
        <v>0.44</v>
      </c>
      <c r="AZ557" s="14">
        <v>0.7432432432432432</v>
      </c>
      <c r="BA557" s="14">
        <v>0.9028571428571428</v>
      </c>
      <c r="BB557" s="14">
        <v>11.823768339768337</v>
      </c>
      <c r="BC557" s="16">
        <v>6568.7601887601877</v>
      </c>
      <c r="BD557" s="108">
        <f t="shared" si="240"/>
        <v>6.5687601887601881</v>
      </c>
    </row>
    <row r="558" spans="1:56" s="12" customFormat="1" ht="15.75">
      <c r="A558" s="89" t="s">
        <v>213</v>
      </c>
      <c r="B558" s="28" t="s">
        <v>28</v>
      </c>
      <c r="C558" s="27" t="s">
        <v>131</v>
      </c>
      <c r="D558" s="27" t="s">
        <v>124</v>
      </c>
      <c r="E558" s="27" t="s">
        <v>125</v>
      </c>
      <c r="F558" s="3">
        <v>7.8311039999999998</v>
      </c>
      <c r="G558" s="3">
        <v>37.230683999999997</v>
      </c>
      <c r="H558" s="3">
        <v>1769</v>
      </c>
      <c r="I558" s="36"/>
      <c r="J558" s="36"/>
      <c r="K558" s="36"/>
      <c r="L558" s="37">
        <v>2016</v>
      </c>
      <c r="M558" s="37">
        <v>2</v>
      </c>
      <c r="N558" s="62">
        <v>5.8</v>
      </c>
      <c r="O558" s="59">
        <v>1.8906077365231377</v>
      </c>
      <c r="P558" s="59">
        <v>0.19460865539365449</v>
      </c>
      <c r="Q558" s="59">
        <v>1.4619000000000002</v>
      </c>
      <c r="R558" s="63">
        <v>12.400000000000006</v>
      </c>
      <c r="S558" s="63">
        <v>25.599999999999994</v>
      </c>
      <c r="T558" s="63">
        <v>62</v>
      </c>
      <c r="U558" s="59">
        <v>8.2221383911506791</v>
      </c>
      <c r="V558" s="59">
        <v>3.695146767941011</v>
      </c>
      <c r="W558" s="59">
        <v>0.85067912237753518</v>
      </c>
      <c r="X558" s="59">
        <v>8.5512193774896744E-2</v>
      </c>
      <c r="Y558" s="64">
        <v>0</v>
      </c>
      <c r="Z558" s="64">
        <f t="shared" si="265"/>
        <v>12.853476475244122</v>
      </c>
      <c r="AA558" s="63">
        <v>15.981100135708193</v>
      </c>
      <c r="AB558" s="59">
        <v>19.003692560175054</v>
      </c>
      <c r="AC558" s="59">
        <v>130.39706233781092</v>
      </c>
      <c r="AD558" s="59">
        <v>151.22454867068521</v>
      </c>
      <c r="AE558" s="65">
        <f t="shared" si="266"/>
        <v>331.76485772723873</v>
      </c>
      <c r="AF558" s="65">
        <f t="shared" si="267"/>
        <v>3288.8553564602717</v>
      </c>
      <c r="AG558" s="65">
        <f t="shared" si="268"/>
        <v>886.83522430584264</v>
      </c>
      <c r="AH558" s="10" t="s">
        <v>4</v>
      </c>
      <c r="AJ558" s="10" t="s">
        <v>316</v>
      </c>
      <c r="AK558" s="10" t="s">
        <v>332</v>
      </c>
      <c r="AL558" s="10">
        <v>160</v>
      </c>
      <c r="AM558" s="79"/>
      <c r="AN558" s="79"/>
      <c r="AO558" s="79"/>
      <c r="AP558" s="79"/>
      <c r="AQ558" s="79"/>
      <c r="AR558" s="12">
        <v>141</v>
      </c>
      <c r="AS558" s="12">
        <v>103</v>
      </c>
      <c r="AT558" s="19">
        <v>16.54</v>
      </c>
      <c r="AU558" s="19">
        <v>27.38</v>
      </c>
      <c r="AV558" s="19">
        <v>1.4333333333333333</v>
      </c>
      <c r="AW558" s="19">
        <v>1.0666666666666667</v>
      </c>
      <c r="AX558" s="19">
        <v>18.100000000000001</v>
      </c>
      <c r="AY558" s="14">
        <v>0.48</v>
      </c>
      <c r="AZ558" s="14">
        <v>0.7441860465116279</v>
      </c>
      <c r="BA558" s="14">
        <v>0.93600000000000005</v>
      </c>
      <c r="BB558" s="14">
        <v>11.521071627906977</v>
      </c>
      <c r="BC558" s="16">
        <v>6400.5953488372097</v>
      </c>
      <c r="BD558" s="108">
        <f t="shared" si="240"/>
        <v>6.4005953488372098</v>
      </c>
    </row>
    <row r="559" spans="1:56" s="12" customFormat="1" ht="15.75">
      <c r="A559" s="89" t="s">
        <v>213</v>
      </c>
      <c r="B559" s="28" t="s">
        <v>28</v>
      </c>
      <c r="C559" s="27" t="s">
        <v>131</v>
      </c>
      <c r="D559" s="27" t="s">
        <v>124</v>
      </c>
      <c r="E559" s="27" t="s">
        <v>125</v>
      </c>
      <c r="F559" s="3">
        <v>7.8311039999999998</v>
      </c>
      <c r="G559" s="3">
        <v>37.230683999999997</v>
      </c>
      <c r="H559" s="3">
        <v>1769</v>
      </c>
      <c r="I559" s="36"/>
      <c r="J559" s="36"/>
      <c r="K559" s="36"/>
      <c r="L559" s="37">
        <v>2016</v>
      </c>
      <c r="M559" s="37">
        <v>2</v>
      </c>
      <c r="N559" s="62">
        <v>5.8</v>
      </c>
      <c r="O559" s="59">
        <v>1.8906077365231377</v>
      </c>
      <c r="P559" s="59">
        <v>0.19460865539365449</v>
      </c>
      <c r="Q559" s="59">
        <v>1.4619000000000002</v>
      </c>
      <c r="R559" s="63">
        <v>12.400000000000006</v>
      </c>
      <c r="S559" s="63">
        <v>25.599999999999994</v>
      </c>
      <c r="T559" s="63">
        <v>62</v>
      </c>
      <c r="U559" s="59">
        <v>8.2221383911506791</v>
      </c>
      <c r="V559" s="59">
        <v>3.695146767941011</v>
      </c>
      <c r="W559" s="59">
        <v>0.85067912237753518</v>
      </c>
      <c r="X559" s="59">
        <v>8.5512193774896744E-2</v>
      </c>
      <c r="Y559" s="64">
        <v>0</v>
      </c>
      <c r="Z559" s="64">
        <f t="shared" si="265"/>
        <v>12.853476475244122</v>
      </c>
      <c r="AA559" s="63">
        <v>15.981100135708193</v>
      </c>
      <c r="AB559" s="59">
        <v>19.003692560175054</v>
      </c>
      <c r="AC559" s="59">
        <v>130.39706233781092</v>
      </c>
      <c r="AD559" s="59">
        <v>151.22454867068521</v>
      </c>
      <c r="AE559" s="65">
        <f t="shared" si="266"/>
        <v>331.76485772723873</v>
      </c>
      <c r="AF559" s="65">
        <f t="shared" si="267"/>
        <v>3288.8553564602717</v>
      </c>
      <c r="AG559" s="65">
        <f t="shared" si="268"/>
        <v>886.83522430584264</v>
      </c>
      <c r="AH559" s="10" t="s">
        <v>5</v>
      </c>
      <c r="AJ559" s="10" t="s">
        <v>316</v>
      </c>
      <c r="AK559" s="10" t="s">
        <v>332</v>
      </c>
      <c r="AL559" s="10">
        <v>160</v>
      </c>
      <c r="AM559" s="79"/>
      <c r="AN559" s="79"/>
      <c r="AO559" s="79"/>
      <c r="AP559" s="79"/>
      <c r="AQ559" s="79"/>
      <c r="AR559" s="12">
        <v>149</v>
      </c>
      <c r="AS559" s="12">
        <v>113</v>
      </c>
      <c r="AT559" s="19">
        <v>14.549999999999999</v>
      </c>
      <c r="AU559" s="19">
        <v>23.42</v>
      </c>
      <c r="AV559" s="19">
        <v>1.1666666666666667</v>
      </c>
      <c r="AW559" s="19">
        <v>1</v>
      </c>
      <c r="AX559" s="19">
        <v>17.600000000000001</v>
      </c>
      <c r="AY559" s="14">
        <v>0.54</v>
      </c>
      <c r="AZ559" s="14">
        <v>0.8571428571428571</v>
      </c>
      <c r="BA559" s="14">
        <v>0.94171428571428573</v>
      </c>
      <c r="BB559" s="14">
        <v>11.744522448979591</v>
      </c>
      <c r="BC559" s="16">
        <v>6524.7346938775509</v>
      </c>
      <c r="BD559" s="108">
        <f t="shared" si="240"/>
        <v>6.5247346938775506</v>
      </c>
    </row>
    <row r="560" spans="1:56" s="12" customFormat="1" ht="15.75">
      <c r="A560" s="89" t="s">
        <v>213</v>
      </c>
      <c r="B560" s="28" t="s">
        <v>28</v>
      </c>
      <c r="C560" s="27" t="s">
        <v>131</v>
      </c>
      <c r="D560" s="27" t="s">
        <v>124</v>
      </c>
      <c r="E560" s="27" t="s">
        <v>125</v>
      </c>
      <c r="F560" s="3">
        <v>7.8311039999999998</v>
      </c>
      <c r="G560" s="3">
        <v>37.230683999999997</v>
      </c>
      <c r="H560" s="3">
        <v>1769</v>
      </c>
      <c r="I560" s="36"/>
      <c r="J560" s="36"/>
      <c r="K560" s="36"/>
      <c r="L560" s="37">
        <v>2016</v>
      </c>
      <c r="M560" s="37">
        <v>2</v>
      </c>
      <c r="N560" s="62">
        <v>5.8</v>
      </c>
      <c r="O560" s="59">
        <v>1.8906077365231377</v>
      </c>
      <c r="P560" s="59">
        <v>0.19460865539365449</v>
      </c>
      <c r="Q560" s="59">
        <v>1.4619000000000002</v>
      </c>
      <c r="R560" s="63">
        <v>12.400000000000006</v>
      </c>
      <c r="S560" s="63">
        <v>25.599999999999994</v>
      </c>
      <c r="T560" s="63">
        <v>62</v>
      </c>
      <c r="U560" s="59">
        <v>8.2221383911506791</v>
      </c>
      <c r="V560" s="59">
        <v>3.695146767941011</v>
      </c>
      <c r="W560" s="59">
        <v>0.85067912237753518</v>
      </c>
      <c r="X560" s="59">
        <v>8.5512193774896744E-2</v>
      </c>
      <c r="Y560" s="64">
        <v>0</v>
      </c>
      <c r="Z560" s="64">
        <f t="shared" si="265"/>
        <v>12.853476475244122</v>
      </c>
      <c r="AA560" s="63">
        <v>15.981100135708193</v>
      </c>
      <c r="AB560" s="59">
        <v>19.003692560175054</v>
      </c>
      <c r="AC560" s="59">
        <v>130.39706233781092</v>
      </c>
      <c r="AD560" s="59">
        <v>151.22454867068521</v>
      </c>
      <c r="AE560" s="65">
        <f t="shared" si="266"/>
        <v>331.76485772723873</v>
      </c>
      <c r="AF560" s="65">
        <f t="shared" si="267"/>
        <v>3288.8553564602717</v>
      </c>
      <c r="AG560" s="65">
        <f t="shared" si="268"/>
        <v>886.83522430584264</v>
      </c>
      <c r="AH560" s="10" t="s">
        <v>6</v>
      </c>
      <c r="AJ560" s="10" t="s">
        <v>316</v>
      </c>
      <c r="AK560" s="10" t="s">
        <v>332</v>
      </c>
      <c r="AL560" s="10">
        <v>160</v>
      </c>
      <c r="AM560" s="79"/>
      <c r="AN560" s="79"/>
      <c r="AO560" s="79"/>
      <c r="AP560" s="79"/>
      <c r="AQ560" s="79"/>
      <c r="AR560" s="12">
        <v>144</v>
      </c>
      <c r="AS560" s="12">
        <v>119</v>
      </c>
      <c r="AT560" s="19">
        <v>22.520000000000003</v>
      </c>
      <c r="AU560" s="19">
        <v>27.88</v>
      </c>
      <c r="AV560" s="19">
        <v>1.2666666666666666</v>
      </c>
      <c r="AW560" s="19">
        <v>1</v>
      </c>
      <c r="AX560" s="19">
        <v>18.8</v>
      </c>
      <c r="AY560" s="14">
        <v>0.47</v>
      </c>
      <c r="AZ560" s="14">
        <v>0.78947368421052633</v>
      </c>
      <c r="BA560" s="14">
        <v>0.92800000000000005</v>
      </c>
      <c r="BB560" s="14">
        <v>16.498863157894739</v>
      </c>
      <c r="BC560" s="16">
        <v>9166.0350877192996</v>
      </c>
      <c r="BD560" s="108">
        <f t="shared" si="240"/>
        <v>9.1660350877192993</v>
      </c>
    </row>
    <row r="561" spans="1:56" s="12" customFormat="1" ht="15.75">
      <c r="A561" s="89" t="s">
        <v>213</v>
      </c>
      <c r="B561" s="28" t="s">
        <v>28</v>
      </c>
      <c r="C561" s="27" t="s">
        <v>131</v>
      </c>
      <c r="D561" s="27" t="s">
        <v>124</v>
      </c>
      <c r="E561" s="27" t="s">
        <v>266</v>
      </c>
      <c r="F561" s="3">
        <v>7.8299320000000003</v>
      </c>
      <c r="G561" s="3">
        <v>37.233713999999999</v>
      </c>
      <c r="H561" s="3">
        <v>1797</v>
      </c>
      <c r="I561" s="36">
        <v>59</v>
      </c>
      <c r="J561" s="36"/>
      <c r="K561" s="36"/>
      <c r="L561" s="37">
        <v>2016</v>
      </c>
      <c r="M561" s="37">
        <v>2</v>
      </c>
      <c r="N561" s="62">
        <v>6.1</v>
      </c>
      <c r="O561" s="59">
        <v>2.3104335648756376</v>
      </c>
      <c r="P561" s="59">
        <v>0.18625947252438552</v>
      </c>
      <c r="Q561" s="59">
        <v>1.6666800000000002</v>
      </c>
      <c r="R561" s="63">
        <v>14.400000000000006</v>
      </c>
      <c r="S561" s="63">
        <v>27.599999999999994</v>
      </c>
      <c r="T561" s="63">
        <v>58</v>
      </c>
      <c r="U561" s="59">
        <v>7.777941367724762</v>
      </c>
      <c r="V561" s="59">
        <v>3.3335168465699732</v>
      </c>
      <c r="W561" s="59">
        <v>1.5074685087781194</v>
      </c>
      <c r="X561" s="59">
        <v>7.5662672819927945E-2</v>
      </c>
      <c r="Y561" s="64">
        <v>1.2</v>
      </c>
      <c r="Z561" s="64">
        <f t="shared" si="220"/>
        <v>13.894589395892782</v>
      </c>
      <c r="AA561" s="63">
        <v>17.984818774136393</v>
      </c>
      <c r="AB561" s="59">
        <v>17.542054157549234</v>
      </c>
      <c r="AC561" s="59">
        <v>143.97129653626473</v>
      </c>
      <c r="AD561" s="59">
        <v>138.62629882125486</v>
      </c>
      <c r="AE561" s="65">
        <f t="shared" si="221"/>
        <v>587.91271842346657</v>
      </c>
      <c r="AF561" s="65">
        <f t="shared" si="222"/>
        <v>3111.1765470899049</v>
      </c>
      <c r="AG561" s="65">
        <f t="shared" si="223"/>
        <v>800.04404317679359</v>
      </c>
      <c r="AH561" s="10" t="s">
        <v>1</v>
      </c>
      <c r="AJ561" s="10" t="s">
        <v>316</v>
      </c>
      <c r="AK561" s="10" t="s">
        <v>332</v>
      </c>
      <c r="AL561" s="10">
        <v>160</v>
      </c>
      <c r="AM561" s="79"/>
      <c r="AN561" s="79"/>
      <c r="AO561" s="79"/>
      <c r="AP561" s="79"/>
      <c r="AQ561" s="79"/>
      <c r="AR561" s="12">
        <v>97</v>
      </c>
      <c r="AS561" s="12">
        <v>83</v>
      </c>
      <c r="AT561" s="19">
        <v>6.42</v>
      </c>
      <c r="AU561" s="19">
        <v>11.14</v>
      </c>
      <c r="AV561" s="19">
        <v>0.70000000000000007</v>
      </c>
      <c r="AW561" s="19">
        <v>0.5</v>
      </c>
      <c r="AX561" s="19">
        <v>19.899999999999999</v>
      </c>
      <c r="AY561" s="14">
        <v>0.46</v>
      </c>
      <c r="AZ561" s="14">
        <v>0.71428571428571419</v>
      </c>
      <c r="BA561" s="14">
        <v>0.91542857142857137</v>
      </c>
      <c r="BB561" s="14">
        <v>4.1978938775510191</v>
      </c>
      <c r="BC561" s="16">
        <v>2332.163265306122</v>
      </c>
      <c r="BD561" s="108">
        <f t="shared" si="240"/>
        <v>2.3321632653061219</v>
      </c>
    </row>
    <row r="562" spans="1:56" s="12" customFormat="1" ht="15.75">
      <c r="A562" s="89" t="s">
        <v>213</v>
      </c>
      <c r="B562" s="28" t="s">
        <v>28</v>
      </c>
      <c r="C562" s="27" t="s">
        <v>131</v>
      </c>
      <c r="D562" s="27" t="s">
        <v>124</v>
      </c>
      <c r="E562" s="27" t="s">
        <v>266</v>
      </c>
      <c r="F562" s="3">
        <v>7.8299320000000003</v>
      </c>
      <c r="G562" s="3">
        <v>37.233713999999999</v>
      </c>
      <c r="H562" s="3">
        <v>1797</v>
      </c>
      <c r="I562" s="36"/>
      <c r="J562" s="36"/>
      <c r="K562" s="36"/>
      <c r="L562" s="37">
        <v>2016</v>
      </c>
      <c r="M562" s="37">
        <v>2</v>
      </c>
      <c r="N562" s="62">
        <v>6.1</v>
      </c>
      <c r="O562" s="59">
        <v>2.3104335648756376</v>
      </c>
      <c r="P562" s="59">
        <v>0.18625947252438552</v>
      </c>
      <c r="Q562" s="59">
        <v>1.6666800000000002</v>
      </c>
      <c r="R562" s="63">
        <v>14.400000000000006</v>
      </c>
      <c r="S562" s="63">
        <v>27.599999999999994</v>
      </c>
      <c r="T562" s="63">
        <v>58</v>
      </c>
      <c r="U562" s="59">
        <v>7.777941367724762</v>
      </c>
      <c r="V562" s="59">
        <v>3.3335168465699732</v>
      </c>
      <c r="W562" s="59">
        <v>1.5074685087781194</v>
      </c>
      <c r="X562" s="59">
        <v>7.5662672819927945E-2</v>
      </c>
      <c r="Y562" s="64">
        <v>1.2</v>
      </c>
      <c r="Z562" s="64">
        <f t="shared" ref="Z562:Z566" si="269">(U562+V562+W562+X562+Y562)</f>
        <v>13.894589395892782</v>
      </c>
      <c r="AA562" s="63">
        <v>17.984818774136393</v>
      </c>
      <c r="AB562" s="59">
        <v>17.542054157549234</v>
      </c>
      <c r="AC562" s="59">
        <v>143.97129653626473</v>
      </c>
      <c r="AD562" s="59">
        <v>138.62629882125486</v>
      </c>
      <c r="AE562" s="65">
        <f t="shared" ref="AE562:AE566" si="270">W562*390</f>
        <v>587.91271842346657</v>
      </c>
      <c r="AF562" s="65">
        <f t="shared" ref="AF562:AF566" si="271">U562*400</f>
        <v>3111.1765470899049</v>
      </c>
      <c r="AG562" s="65">
        <f t="shared" ref="AG562:AG566" si="272">V562*240</f>
        <v>800.04404317679359</v>
      </c>
      <c r="AH562" s="10" t="s">
        <v>2</v>
      </c>
      <c r="AJ562" s="10" t="s">
        <v>316</v>
      </c>
      <c r="AK562" s="10" t="s">
        <v>332</v>
      </c>
      <c r="AL562" s="10">
        <v>160</v>
      </c>
      <c r="AM562" s="79"/>
      <c r="AN562" s="79"/>
      <c r="AO562" s="79"/>
      <c r="AP562" s="79"/>
      <c r="AQ562" s="79"/>
      <c r="AR562" s="12">
        <v>113</v>
      </c>
      <c r="AS562" s="12">
        <v>100</v>
      </c>
      <c r="AT562" s="19">
        <v>12.04</v>
      </c>
      <c r="AU562" s="19">
        <v>22.98</v>
      </c>
      <c r="AV562" s="19">
        <v>1.4333333333333333</v>
      </c>
      <c r="AW562" s="19">
        <v>1.0666666666666667</v>
      </c>
      <c r="AX562" s="19">
        <v>21.3</v>
      </c>
      <c r="AY562" s="14">
        <v>0.42</v>
      </c>
      <c r="AZ562" s="14">
        <v>0.7441860465116279</v>
      </c>
      <c r="BA562" s="14">
        <v>0.89942857142857147</v>
      </c>
      <c r="BB562" s="14">
        <v>8.0588800000000003</v>
      </c>
      <c r="BC562" s="16">
        <v>4477.155555555556</v>
      </c>
      <c r="BD562" s="108">
        <f t="shared" si="240"/>
        <v>4.477155555555556</v>
      </c>
    </row>
    <row r="563" spans="1:56" s="12" customFormat="1" ht="15.75">
      <c r="A563" s="89" t="s">
        <v>213</v>
      </c>
      <c r="B563" s="28" t="s">
        <v>28</v>
      </c>
      <c r="C563" s="27" t="s">
        <v>131</v>
      </c>
      <c r="D563" s="27" t="s">
        <v>124</v>
      </c>
      <c r="E563" s="27" t="s">
        <v>266</v>
      </c>
      <c r="F563" s="3">
        <v>7.8299320000000003</v>
      </c>
      <c r="G563" s="3">
        <v>37.233713999999999</v>
      </c>
      <c r="H563" s="3">
        <v>1797</v>
      </c>
      <c r="I563" s="36"/>
      <c r="J563" s="36"/>
      <c r="K563" s="36"/>
      <c r="L563" s="37">
        <v>2016</v>
      </c>
      <c r="M563" s="37">
        <v>2</v>
      </c>
      <c r="N563" s="62">
        <v>6.1</v>
      </c>
      <c r="O563" s="59">
        <v>2.3104335648756376</v>
      </c>
      <c r="P563" s="59">
        <v>0.18625947252438552</v>
      </c>
      <c r="Q563" s="59">
        <v>1.6666800000000002</v>
      </c>
      <c r="R563" s="63">
        <v>14.400000000000006</v>
      </c>
      <c r="S563" s="63">
        <v>27.599999999999994</v>
      </c>
      <c r="T563" s="63">
        <v>58</v>
      </c>
      <c r="U563" s="59">
        <v>7.777941367724762</v>
      </c>
      <c r="V563" s="59">
        <v>3.3335168465699732</v>
      </c>
      <c r="W563" s="59">
        <v>1.5074685087781194</v>
      </c>
      <c r="X563" s="59">
        <v>7.5662672819927945E-2</v>
      </c>
      <c r="Y563" s="64">
        <v>1.2</v>
      </c>
      <c r="Z563" s="64">
        <f t="shared" si="269"/>
        <v>13.894589395892782</v>
      </c>
      <c r="AA563" s="63">
        <v>17.984818774136393</v>
      </c>
      <c r="AB563" s="59">
        <v>17.542054157549234</v>
      </c>
      <c r="AC563" s="59">
        <v>143.97129653626473</v>
      </c>
      <c r="AD563" s="59">
        <v>138.62629882125486</v>
      </c>
      <c r="AE563" s="65">
        <f t="shared" si="270"/>
        <v>587.91271842346657</v>
      </c>
      <c r="AF563" s="65">
        <f t="shared" si="271"/>
        <v>3111.1765470899049</v>
      </c>
      <c r="AG563" s="65">
        <f t="shared" si="272"/>
        <v>800.04404317679359</v>
      </c>
      <c r="AH563" s="10" t="s">
        <v>3</v>
      </c>
      <c r="AJ563" s="10" t="s">
        <v>316</v>
      </c>
      <c r="AK563" s="10" t="s">
        <v>332</v>
      </c>
      <c r="AL563" s="10">
        <v>160</v>
      </c>
      <c r="AM563" s="79"/>
      <c r="AN563" s="79"/>
      <c r="AO563" s="79"/>
      <c r="AP563" s="79"/>
      <c r="AQ563" s="79"/>
      <c r="AR563" s="12">
        <v>98</v>
      </c>
      <c r="AS563" s="12">
        <v>101</v>
      </c>
      <c r="AT563" s="19">
        <v>22.36</v>
      </c>
      <c r="AU563" s="19">
        <v>29.67</v>
      </c>
      <c r="AV563" s="19">
        <v>1.4666666666666668</v>
      </c>
      <c r="AW563" s="19">
        <v>1.1333333333333335</v>
      </c>
      <c r="AX563" s="19">
        <v>20.2</v>
      </c>
      <c r="AY563" s="14">
        <v>0.62</v>
      </c>
      <c r="AZ563" s="14">
        <v>0.77272727272727282</v>
      </c>
      <c r="BA563" s="14">
        <v>0.91199999999999992</v>
      </c>
      <c r="BB563" s="14">
        <v>15.757701818181818</v>
      </c>
      <c r="BC563" s="16">
        <v>8754.2787878787876</v>
      </c>
      <c r="BD563" s="108">
        <f t="shared" si="240"/>
        <v>8.7542787878787873</v>
      </c>
    </row>
    <row r="564" spans="1:56" s="12" customFormat="1" ht="15.75">
      <c r="A564" s="89" t="s">
        <v>213</v>
      </c>
      <c r="B564" s="28" t="s">
        <v>28</v>
      </c>
      <c r="C564" s="27" t="s">
        <v>131</v>
      </c>
      <c r="D564" s="27" t="s">
        <v>124</v>
      </c>
      <c r="E564" s="27" t="s">
        <v>266</v>
      </c>
      <c r="F564" s="3">
        <v>7.8299320000000003</v>
      </c>
      <c r="G564" s="3">
        <v>37.233713999999999</v>
      </c>
      <c r="H564" s="3">
        <v>1797</v>
      </c>
      <c r="I564" s="36"/>
      <c r="J564" s="36"/>
      <c r="K564" s="36"/>
      <c r="L564" s="37">
        <v>2016</v>
      </c>
      <c r="M564" s="37">
        <v>2</v>
      </c>
      <c r="N564" s="62">
        <v>6.1</v>
      </c>
      <c r="O564" s="59">
        <v>2.3104335648756376</v>
      </c>
      <c r="P564" s="59">
        <v>0.18625947252438552</v>
      </c>
      <c r="Q564" s="59">
        <v>1.6666800000000002</v>
      </c>
      <c r="R564" s="63">
        <v>14.400000000000006</v>
      </c>
      <c r="S564" s="63">
        <v>27.599999999999994</v>
      </c>
      <c r="T564" s="63">
        <v>58</v>
      </c>
      <c r="U564" s="59">
        <v>7.777941367724762</v>
      </c>
      <c r="V564" s="59">
        <v>3.3335168465699732</v>
      </c>
      <c r="W564" s="59">
        <v>1.5074685087781194</v>
      </c>
      <c r="X564" s="59">
        <v>7.5662672819927945E-2</v>
      </c>
      <c r="Y564" s="64">
        <v>1.2</v>
      </c>
      <c r="Z564" s="64">
        <f t="shared" si="269"/>
        <v>13.894589395892782</v>
      </c>
      <c r="AA564" s="63">
        <v>17.984818774136393</v>
      </c>
      <c r="AB564" s="59">
        <v>17.542054157549234</v>
      </c>
      <c r="AC564" s="59">
        <v>143.97129653626473</v>
      </c>
      <c r="AD564" s="59">
        <v>138.62629882125486</v>
      </c>
      <c r="AE564" s="65">
        <f t="shared" si="270"/>
        <v>587.91271842346657</v>
      </c>
      <c r="AF564" s="65">
        <f t="shared" si="271"/>
        <v>3111.1765470899049</v>
      </c>
      <c r="AG564" s="65">
        <f t="shared" si="272"/>
        <v>800.04404317679359</v>
      </c>
      <c r="AH564" s="10" t="s">
        <v>4</v>
      </c>
      <c r="AJ564" s="10" t="s">
        <v>316</v>
      </c>
      <c r="AK564" s="10" t="s">
        <v>332</v>
      </c>
      <c r="AL564" s="10">
        <v>160</v>
      </c>
      <c r="AM564" s="79"/>
      <c r="AN564" s="79"/>
      <c r="AO564" s="79"/>
      <c r="AP564" s="79"/>
      <c r="AQ564" s="79"/>
      <c r="AR564" s="12">
        <v>89</v>
      </c>
      <c r="AS564" s="12">
        <v>100</v>
      </c>
      <c r="AT564" s="19">
        <v>23.099999999999998</v>
      </c>
      <c r="AU564" s="19">
        <v>30.48</v>
      </c>
      <c r="AV564" s="19">
        <v>1.4333333333333333</v>
      </c>
      <c r="AW564" s="19">
        <v>1.1333333333333335</v>
      </c>
      <c r="AX564" s="19">
        <v>19.5</v>
      </c>
      <c r="AY564" s="14">
        <v>0.64</v>
      </c>
      <c r="AZ564" s="14">
        <v>0.79069767441860472</v>
      </c>
      <c r="BA564" s="14">
        <v>0.92</v>
      </c>
      <c r="BB564" s="14">
        <v>16.803906976744187</v>
      </c>
      <c r="BC564" s="16">
        <v>9335.5038759689924</v>
      </c>
      <c r="BD564" s="108">
        <f t="shared" si="240"/>
        <v>9.3355038759689926</v>
      </c>
    </row>
    <row r="565" spans="1:56" s="12" customFormat="1" ht="15.75">
      <c r="A565" s="89" t="s">
        <v>213</v>
      </c>
      <c r="B565" s="28" t="s">
        <v>28</v>
      </c>
      <c r="C565" s="27" t="s">
        <v>131</v>
      </c>
      <c r="D565" s="27" t="s">
        <v>124</v>
      </c>
      <c r="E565" s="27" t="s">
        <v>266</v>
      </c>
      <c r="F565" s="3">
        <v>7.8299320000000003</v>
      </c>
      <c r="G565" s="3">
        <v>37.233713999999999</v>
      </c>
      <c r="H565" s="3">
        <v>1797</v>
      </c>
      <c r="I565" s="36"/>
      <c r="J565" s="36"/>
      <c r="K565" s="36"/>
      <c r="L565" s="37">
        <v>2016</v>
      </c>
      <c r="M565" s="37">
        <v>2</v>
      </c>
      <c r="N565" s="62">
        <v>6.1</v>
      </c>
      <c r="O565" s="59">
        <v>2.3104335648756376</v>
      </c>
      <c r="P565" s="59">
        <v>0.18625947252438552</v>
      </c>
      <c r="Q565" s="59">
        <v>1.6666800000000002</v>
      </c>
      <c r="R565" s="63">
        <v>14.400000000000006</v>
      </c>
      <c r="S565" s="63">
        <v>27.599999999999994</v>
      </c>
      <c r="T565" s="63">
        <v>58</v>
      </c>
      <c r="U565" s="59">
        <v>7.777941367724762</v>
      </c>
      <c r="V565" s="59">
        <v>3.3335168465699732</v>
      </c>
      <c r="W565" s="59">
        <v>1.5074685087781194</v>
      </c>
      <c r="X565" s="59">
        <v>7.5662672819927945E-2</v>
      </c>
      <c r="Y565" s="64">
        <v>1.2</v>
      </c>
      <c r="Z565" s="64">
        <f t="shared" si="269"/>
        <v>13.894589395892782</v>
      </c>
      <c r="AA565" s="63">
        <v>17.984818774136393</v>
      </c>
      <c r="AB565" s="59">
        <v>17.542054157549234</v>
      </c>
      <c r="AC565" s="59">
        <v>143.97129653626473</v>
      </c>
      <c r="AD565" s="59">
        <v>138.62629882125486</v>
      </c>
      <c r="AE565" s="65">
        <f t="shared" si="270"/>
        <v>587.91271842346657</v>
      </c>
      <c r="AF565" s="65">
        <f t="shared" si="271"/>
        <v>3111.1765470899049</v>
      </c>
      <c r="AG565" s="65">
        <f t="shared" si="272"/>
        <v>800.04404317679359</v>
      </c>
      <c r="AH565" s="10" t="s">
        <v>5</v>
      </c>
      <c r="AJ565" s="10" t="s">
        <v>316</v>
      </c>
      <c r="AK565" s="10" t="s">
        <v>332</v>
      </c>
      <c r="AL565" s="10">
        <v>160</v>
      </c>
      <c r="AM565" s="79"/>
      <c r="AN565" s="79"/>
      <c r="AO565" s="79"/>
      <c r="AP565" s="79"/>
      <c r="AQ565" s="79"/>
      <c r="AR565" s="12">
        <v>88</v>
      </c>
      <c r="AS565" s="12">
        <v>87</v>
      </c>
      <c r="AT565" s="19">
        <v>21.060000000000002</v>
      </c>
      <c r="AU565" s="19">
        <v>29.38</v>
      </c>
      <c r="AV565" s="19">
        <v>1.5333333333333334</v>
      </c>
      <c r="AW565" s="19">
        <v>1.2333333333333334</v>
      </c>
      <c r="AX565" s="19">
        <v>19</v>
      </c>
      <c r="AY565" s="14">
        <v>0.42</v>
      </c>
      <c r="AZ565" s="14">
        <v>0.80434782608695654</v>
      </c>
      <c r="BA565" s="14">
        <v>0.92571428571428571</v>
      </c>
      <c r="BB565" s="14">
        <v>15.681197515527952</v>
      </c>
      <c r="BC565" s="16">
        <v>8711.7763975155285</v>
      </c>
      <c r="BD565" s="108">
        <f t="shared" si="240"/>
        <v>8.7117763975155285</v>
      </c>
    </row>
    <row r="566" spans="1:56" s="12" customFormat="1" ht="15.75">
      <c r="A566" s="89" t="s">
        <v>213</v>
      </c>
      <c r="B566" s="28" t="s">
        <v>28</v>
      </c>
      <c r="C566" s="27" t="s">
        <v>131</v>
      </c>
      <c r="D566" s="27" t="s">
        <v>124</v>
      </c>
      <c r="E566" s="27" t="s">
        <v>266</v>
      </c>
      <c r="F566" s="3">
        <v>7.8299320000000003</v>
      </c>
      <c r="G566" s="3">
        <v>37.233713999999999</v>
      </c>
      <c r="H566" s="3">
        <v>1797</v>
      </c>
      <c r="I566" s="36"/>
      <c r="J566" s="36"/>
      <c r="K566" s="36"/>
      <c r="L566" s="37">
        <v>2016</v>
      </c>
      <c r="M566" s="37">
        <v>2</v>
      </c>
      <c r="N566" s="62">
        <v>6.1</v>
      </c>
      <c r="O566" s="59">
        <v>2.3104335648756376</v>
      </c>
      <c r="P566" s="59">
        <v>0.18625947252438552</v>
      </c>
      <c r="Q566" s="59">
        <v>1.6666800000000002</v>
      </c>
      <c r="R566" s="63">
        <v>14.400000000000006</v>
      </c>
      <c r="S566" s="63">
        <v>27.599999999999994</v>
      </c>
      <c r="T566" s="63">
        <v>58</v>
      </c>
      <c r="U566" s="59">
        <v>7.777941367724762</v>
      </c>
      <c r="V566" s="59">
        <v>3.3335168465699732</v>
      </c>
      <c r="W566" s="59">
        <v>1.5074685087781194</v>
      </c>
      <c r="X566" s="59">
        <v>7.5662672819927945E-2</v>
      </c>
      <c r="Y566" s="64">
        <v>1.2</v>
      </c>
      <c r="Z566" s="64">
        <f t="shared" si="269"/>
        <v>13.894589395892782</v>
      </c>
      <c r="AA566" s="63">
        <v>17.984818774136393</v>
      </c>
      <c r="AB566" s="59">
        <v>17.542054157549234</v>
      </c>
      <c r="AC566" s="59">
        <v>143.97129653626473</v>
      </c>
      <c r="AD566" s="59">
        <v>138.62629882125486</v>
      </c>
      <c r="AE566" s="65">
        <f t="shared" si="270"/>
        <v>587.91271842346657</v>
      </c>
      <c r="AF566" s="65">
        <f t="shared" si="271"/>
        <v>3111.1765470899049</v>
      </c>
      <c r="AG566" s="65">
        <f t="shared" si="272"/>
        <v>800.04404317679359</v>
      </c>
      <c r="AH566" s="10" t="s">
        <v>6</v>
      </c>
      <c r="AJ566" s="10" t="s">
        <v>316</v>
      </c>
      <c r="AK566" s="10" t="s">
        <v>332</v>
      </c>
      <c r="AL566" s="10">
        <v>160</v>
      </c>
      <c r="AM566" s="79"/>
      <c r="AN566" s="79"/>
      <c r="AO566" s="79"/>
      <c r="AP566" s="79"/>
      <c r="AQ566" s="79"/>
      <c r="AR566" s="12">
        <v>84</v>
      </c>
      <c r="AS566" s="12">
        <v>80</v>
      </c>
      <c r="AT566" s="19">
        <v>18.28</v>
      </c>
      <c r="AU566" s="19">
        <v>27.38</v>
      </c>
      <c r="AV566" s="19">
        <v>1.5666666666666664</v>
      </c>
      <c r="AW566" s="19">
        <v>1.0666666666666667</v>
      </c>
      <c r="AX566" s="19">
        <v>19.5</v>
      </c>
      <c r="AY566" s="14">
        <v>0.5</v>
      </c>
      <c r="AZ566" s="14">
        <v>0.68085106382978733</v>
      </c>
      <c r="BA566" s="14">
        <v>0.92</v>
      </c>
      <c r="BB566" s="14">
        <v>11.450280851063832</v>
      </c>
      <c r="BC566" s="16">
        <v>6361.2671394799072</v>
      </c>
      <c r="BD566" s="108">
        <f t="shared" si="240"/>
        <v>6.3612671394799074</v>
      </c>
    </row>
    <row r="567" spans="1:56" s="12" customFormat="1" ht="15.75">
      <c r="A567" s="89" t="s">
        <v>213</v>
      </c>
      <c r="B567" s="28" t="s">
        <v>28</v>
      </c>
      <c r="C567" s="27" t="s">
        <v>131</v>
      </c>
      <c r="D567" s="27" t="s">
        <v>124</v>
      </c>
      <c r="E567" s="27" t="s">
        <v>126</v>
      </c>
      <c r="F567" s="3">
        <v>7.8327530000000003</v>
      </c>
      <c r="G567" s="3">
        <v>37.235256999999997</v>
      </c>
      <c r="H567" s="3">
        <v>1732</v>
      </c>
      <c r="I567" s="36">
        <v>60</v>
      </c>
      <c r="J567" s="36"/>
      <c r="K567" s="36"/>
      <c r="L567" s="37">
        <v>2016</v>
      </c>
      <c r="M567" s="37">
        <v>2</v>
      </c>
      <c r="N567" s="62">
        <v>5.4</v>
      </c>
      <c r="O567" s="59">
        <v>2.2986810700259164</v>
      </c>
      <c r="P567" s="59">
        <v>0.2259746492327315</v>
      </c>
      <c r="Q567" s="59">
        <v>4.3288200000000003</v>
      </c>
      <c r="R567" s="63">
        <v>14.400000000000006</v>
      </c>
      <c r="S567" s="63">
        <v>33.599999999999994</v>
      </c>
      <c r="T567" s="63">
        <v>52</v>
      </c>
      <c r="U567" s="59">
        <v>5.1127592271692626</v>
      </c>
      <c r="V567" s="59">
        <v>1.8976333352437917</v>
      </c>
      <c r="W567" s="59">
        <v>0.80376559477749332</v>
      </c>
      <c r="X567" s="59">
        <v>5.8124573859555696E-2</v>
      </c>
      <c r="Y567" s="59">
        <v>0.16700000000000001</v>
      </c>
      <c r="Z567" s="64">
        <f t="shared" si="220"/>
        <v>8.039282731050104</v>
      </c>
      <c r="AA567" s="63">
        <v>33.012708562347932</v>
      </c>
      <c r="AB567" s="59">
        <v>5.848946936542669</v>
      </c>
      <c r="AC567" s="59">
        <v>185.42774152073159</v>
      </c>
      <c r="AD567" s="59">
        <v>151.22454867068521</v>
      </c>
      <c r="AE567" s="65">
        <f t="shared" si="221"/>
        <v>313.46858196322239</v>
      </c>
      <c r="AF567" s="65">
        <f t="shared" si="222"/>
        <v>2045.1036908677049</v>
      </c>
      <c r="AG567" s="65">
        <f t="shared" si="223"/>
        <v>455.43200045851</v>
      </c>
      <c r="AH567" s="10" t="s">
        <v>1</v>
      </c>
      <c r="AJ567" s="10" t="s">
        <v>316</v>
      </c>
      <c r="AK567" s="10" t="s">
        <v>332</v>
      </c>
      <c r="AL567" s="10">
        <v>160</v>
      </c>
      <c r="AM567" s="79"/>
      <c r="AN567" s="79"/>
      <c r="AO567" s="79"/>
      <c r="AP567" s="79"/>
      <c r="AQ567" s="79"/>
      <c r="AR567" s="12">
        <v>154</v>
      </c>
      <c r="AS567" s="12">
        <v>35</v>
      </c>
      <c r="AT567" s="19">
        <v>1.6</v>
      </c>
      <c r="AU567" s="19">
        <v>11.67</v>
      </c>
      <c r="AV567" s="19">
        <v>0.46666666666666673</v>
      </c>
      <c r="AW567" s="19">
        <v>0.3666666666666667</v>
      </c>
      <c r="AX567" s="19">
        <v>21.4</v>
      </c>
      <c r="AY567" s="14">
        <v>0.4</v>
      </c>
      <c r="AZ567" s="14">
        <v>0.7857142857142857</v>
      </c>
      <c r="BA567" s="14">
        <v>0.89828571428571424</v>
      </c>
      <c r="BB567" s="14">
        <v>1.1292734693877551</v>
      </c>
      <c r="BC567" s="16">
        <v>627.37414965986386</v>
      </c>
      <c r="BD567" s="108">
        <f t="shared" si="240"/>
        <v>0.62737414965986382</v>
      </c>
    </row>
    <row r="568" spans="1:56" s="12" customFormat="1" ht="15.75">
      <c r="A568" s="89" t="s">
        <v>213</v>
      </c>
      <c r="B568" s="28" t="s">
        <v>28</v>
      </c>
      <c r="C568" s="27" t="s">
        <v>131</v>
      </c>
      <c r="D568" s="27" t="s">
        <v>124</v>
      </c>
      <c r="E568" s="27" t="s">
        <v>126</v>
      </c>
      <c r="F568" s="3">
        <v>7.8327530000000003</v>
      </c>
      <c r="G568" s="3">
        <v>37.235256999999997</v>
      </c>
      <c r="H568" s="3">
        <v>1732</v>
      </c>
      <c r="I568" s="36"/>
      <c r="J568" s="36"/>
      <c r="K568" s="36"/>
      <c r="L568" s="37">
        <v>2016</v>
      </c>
      <c r="M568" s="37">
        <v>2</v>
      </c>
      <c r="N568" s="62">
        <v>5.4</v>
      </c>
      <c r="O568" s="59">
        <v>2.2986810700259164</v>
      </c>
      <c r="P568" s="59">
        <v>0.2259746492327315</v>
      </c>
      <c r="Q568" s="59">
        <v>4.3288200000000003</v>
      </c>
      <c r="R568" s="63">
        <v>14.400000000000006</v>
      </c>
      <c r="S568" s="63">
        <v>33.599999999999994</v>
      </c>
      <c r="T568" s="63">
        <v>52</v>
      </c>
      <c r="U568" s="59">
        <v>5.1127592271692626</v>
      </c>
      <c r="V568" s="59">
        <v>1.8976333352437917</v>
      </c>
      <c r="W568" s="59">
        <v>0.80376559477749332</v>
      </c>
      <c r="X568" s="59">
        <v>5.8124573859555696E-2</v>
      </c>
      <c r="Y568" s="59">
        <v>0.16700000000000001</v>
      </c>
      <c r="Z568" s="64">
        <f t="shared" ref="Z568:Z572" si="273">(U568+V568+W568+X568+Y568)</f>
        <v>8.039282731050104</v>
      </c>
      <c r="AA568" s="63">
        <v>33.012708562347932</v>
      </c>
      <c r="AB568" s="59">
        <v>5.848946936542669</v>
      </c>
      <c r="AC568" s="59">
        <v>185.42774152073159</v>
      </c>
      <c r="AD568" s="59">
        <v>151.22454867068521</v>
      </c>
      <c r="AE568" s="65">
        <f t="shared" ref="AE568:AE572" si="274">W568*390</f>
        <v>313.46858196322239</v>
      </c>
      <c r="AF568" s="65">
        <f t="shared" ref="AF568:AF572" si="275">U568*400</f>
        <v>2045.1036908677049</v>
      </c>
      <c r="AG568" s="65">
        <f t="shared" ref="AG568:AG572" si="276">V568*240</f>
        <v>455.43200045851</v>
      </c>
      <c r="AH568" s="10" t="s">
        <v>2</v>
      </c>
      <c r="AJ568" s="10" t="s">
        <v>316</v>
      </c>
      <c r="AK568" s="10" t="s">
        <v>332</v>
      </c>
      <c r="AL568" s="10">
        <v>160</v>
      </c>
      <c r="AM568" s="79"/>
      <c r="AN568" s="79"/>
      <c r="AO568" s="79"/>
      <c r="AP568" s="79"/>
      <c r="AQ568" s="79"/>
      <c r="AR568" s="12">
        <v>118</v>
      </c>
      <c r="AS568" s="12">
        <v>82</v>
      </c>
      <c r="AT568" s="19">
        <v>10.78</v>
      </c>
      <c r="AU568" s="19">
        <v>17.18</v>
      </c>
      <c r="AV568" s="19">
        <v>1.1666666666666667</v>
      </c>
      <c r="AW568" s="19">
        <v>0.9</v>
      </c>
      <c r="AX568" s="19">
        <v>19.7</v>
      </c>
      <c r="AY568" s="14">
        <v>0.44</v>
      </c>
      <c r="AZ568" s="14">
        <v>0.77142857142857135</v>
      </c>
      <c r="BA568" s="14">
        <v>0.9177142857142857</v>
      </c>
      <c r="BB568" s="14">
        <v>7.6317119999999985</v>
      </c>
      <c r="BC568" s="16">
        <v>4239.8399999999992</v>
      </c>
      <c r="BD568" s="108">
        <f t="shared" si="240"/>
        <v>4.2398399999999992</v>
      </c>
    </row>
    <row r="569" spans="1:56" s="12" customFormat="1" ht="15.75">
      <c r="A569" s="89" t="s">
        <v>213</v>
      </c>
      <c r="B569" s="28" t="s">
        <v>28</v>
      </c>
      <c r="C569" s="27" t="s">
        <v>131</v>
      </c>
      <c r="D569" s="27" t="s">
        <v>124</v>
      </c>
      <c r="E569" s="27" t="s">
        <v>126</v>
      </c>
      <c r="F569" s="3">
        <v>7.8327530000000003</v>
      </c>
      <c r="G569" s="3">
        <v>37.235256999999997</v>
      </c>
      <c r="H569" s="3">
        <v>1732</v>
      </c>
      <c r="I569" s="36"/>
      <c r="J569" s="36"/>
      <c r="K569" s="36"/>
      <c r="L569" s="37">
        <v>2016</v>
      </c>
      <c r="M569" s="37">
        <v>2</v>
      </c>
      <c r="N569" s="62">
        <v>5.4</v>
      </c>
      <c r="O569" s="59">
        <v>2.2986810700259164</v>
      </c>
      <c r="P569" s="59">
        <v>0.2259746492327315</v>
      </c>
      <c r="Q569" s="59">
        <v>4.3288200000000003</v>
      </c>
      <c r="R569" s="63">
        <v>14.400000000000006</v>
      </c>
      <c r="S569" s="63">
        <v>33.599999999999994</v>
      </c>
      <c r="T569" s="63">
        <v>52</v>
      </c>
      <c r="U569" s="59">
        <v>5.1127592271692626</v>
      </c>
      <c r="V569" s="59">
        <v>1.8976333352437917</v>
      </c>
      <c r="W569" s="59">
        <v>0.80376559477749332</v>
      </c>
      <c r="X569" s="59">
        <v>5.8124573859555696E-2</v>
      </c>
      <c r="Y569" s="59">
        <v>0.16700000000000001</v>
      </c>
      <c r="Z569" s="64">
        <f t="shared" si="273"/>
        <v>8.039282731050104</v>
      </c>
      <c r="AA569" s="63">
        <v>33.012708562347932</v>
      </c>
      <c r="AB569" s="59">
        <v>5.848946936542669</v>
      </c>
      <c r="AC569" s="59">
        <v>185.42774152073159</v>
      </c>
      <c r="AD569" s="59">
        <v>151.22454867068521</v>
      </c>
      <c r="AE569" s="65">
        <f t="shared" si="274"/>
        <v>313.46858196322239</v>
      </c>
      <c r="AF569" s="65">
        <f t="shared" si="275"/>
        <v>2045.1036908677049</v>
      </c>
      <c r="AG569" s="65">
        <f t="shared" si="276"/>
        <v>455.43200045851</v>
      </c>
      <c r="AH569" s="10" t="s">
        <v>3</v>
      </c>
      <c r="AJ569" s="10" t="s">
        <v>316</v>
      </c>
      <c r="AK569" s="10" t="s">
        <v>332</v>
      </c>
      <c r="AL569" s="10">
        <v>160</v>
      </c>
      <c r="AM569" s="79"/>
      <c r="AN569" s="79"/>
      <c r="AO569" s="79"/>
      <c r="AP569" s="79"/>
      <c r="AQ569" s="79"/>
      <c r="AR569" s="12">
        <v>142</v>
      </c>
      <c r="AS569" s="12">
        <v>121</v>
      </c>
      <c r="AT569" s="19">
        <v>25.42</v>
      </c>
      <c r="AU569" s="19">
        <v>32.64</v>
      </c>
      <c r="AV569" s="19">
        <v>1.3333333333333333</v>
      </c>
      <c r="AW569" s="19">
        <v>1</v>
      </c>
      <c r="AX569" s="19">
        <v>23.6</v>
      </c>
      <c r="AY569" s="14">
        <v>0.42</v>
      </c>
      <c r="AZ569" s="14">
        <v>0.75</v>
      </c>
      <c r="BA569" s="14">
        <v>0.87314285714285722</v>
      </c>
      <c r="BB569" s="14">
        <v>16.646468571428574</v>
      </c>
      <c r="BC569" s="16">
        <v>9248.0380952380965</v>
      </c>
      <c r="BD569" s="108">
        <f t="shared" si="240"/>
        <v>9.2480380952380958</v>
      </c>
    </row>
    <row r="570" spans="1:56" s="12" customFormat="1" ht="15.75">
      <c r="A570" s="89" t="s">
        <v>213</v>
      </c>
      <c r="B570" s="28" t="s">
        <v>28</v>
      </c>
      <c r="C570" s="27" t="s">
        <v>131</v>
      </c>
      <c r="D570" s="27" t="s">
        <v>124</v>
      </c>
      <c r="E570" s="27" t="s">
        <v>126</v>
      </c>
      <c r="F570" s="3">
        <v>7.8327530000000003</v>
      </c>
      <c r="G570" s="3">
        <v>37.235256999999997</v>
      </c>
      <c r="H570" s="3">
        <v>1732</v>
      </c>
      <c r="I570" s="36"/>
      <c r="J570" s="36"/>
      <c r="K570" s="36"/>
      <c r="L570" s="37">
        <v>2016</v>
      </c>
      <c r="M570" s="37">
        <v>2</v>
      </c>
      <c r="N570" s="62">
        <v>5.4</v>
      </c>
      <c r="O570" s="59">
        <v>2.2986810700259164</v>
      </c>
      <c r="P570" s="59">
        <v>0.2259746492327315</v>
      </c>
      <c r="Q570" s="59">
        <v>4.3288200000000003</v>
      </c>
      <c r="R570" s="63">
        <v>14.400000000000006</v>
      </c>
      <c r="S570" s="63">
        <v>33.599999999999994</v>
      </c>
      <c r="T570" s="63">
        <v>52</v>
      </c>
      <c r="U570" s="59">
        <v>5.1127592271692626</v>
      </c>
      <c r="V570" s="59">
        <v>1.8976333352437917</v>
      </c>
      <c r="W570" s="59">
        <v>0.80376559477749332</v>
      </c>
      <c r="X570" s="59">
        <v>5.8124573859555696E-2</v>
      </c>
      <c r="Y570" s="59">
        <v>0.16700000000000001</v>
      </c>
      <c r="Z570" s="64">
        <f t="shared" si="273"/>
        <v>8.039282731050104</v>
      </c>
      <c r="AA570" s="63">
        <v>33.012708562347932</v>
      </c>
      <c r="AB570" s="59">
        <v>5.848946936542669</v>
      </c>
      <c r="AC570" s="59">
        <v>185.42774152073159</v>
      </c>
      <c r="AD570" s="59">
        <v>151.22454867068521</v>
      </c>
      <c r="AE570" s="65">
        <f t="shared" si="274"/>
        <v>313.46858196322239</v>
      </c>
      <c r="AF570" s="65">
        <f t="shared" si="275"/>
        <v>2045.1036908677049</v>
      </c>
      <c r="AG570" s="65">
        <f t="shared" si="276"/>
        <v>455.43200045851</v>
      </c>
      <c r="AH570" s="10" t="s">
        <v>4</v>
      </c>
      <c r="AJ570" s="10" t="s">
        <v>316</v>
      </c>
      <c r="AK570" s="10" t="s">
        <v>332</v>
      </c>
      <c r="AL570" s="10">
        <v>160</v>
      </c>
      <c r="AM570" s="79"/>
      <c r="AN570" s="79"/>
      <c r="AO570" s="79"/>
      <c r="AP570" s="79"/>
      <c r="AQ570" s="79"/>
      <c r="AR570" s="12">
        <v>171</v>
      </c>
      <c r="AS570" s="12">
        <v>139</v>
      </c>
      <c r="AT570" s="19">
        <v>25.02</v>
      </c>
      <c r="AU570" s="19">
        <v>31.92</v>
      </c>
      <c r="AV570" s="19">
        <v>1.4000000000000001</v>
      </c>
      <c r="AW570" s="19">
        <v>1.1000000000000001</v>
      </c>
      <c r="AX570" s="19">
        <v>23.2</v>
      </c>
      <c r="AY570" s="14">
        <v>0.57999999999999996</v>
      </c>
      <c r="AZ570" s="14">
        <v>0.7857142857142857</v>
      </c>
      <c r="BA570" s="14">
        <v>0.87771428571428567</v>
      </c>
      <c r="BB570" s="14">
        <v>17.254608979591833</v>
      </c>
      <c r="BC570" s="16">
        <v>9585.8938775510178</v>
      </c>
      <c r="BD570" s="108">
        <f t="shared" si="240"/>
        <v>9.5858938775510172</v>
      </c>
    </row>
    <row r="571" spans="1:56" s="12" customFormat="1" ht="15.75">
      <c r="A571" s="89" t="s">
        <v>213</v>
      </c>
      <c r="B571" s="28" t="s">
        <v>28</v>
      </c>
      <c r="C571" s="27" t="s">
        <v>131</v>
      </c>
      <c r="D571" s="27" t="s">
        <v>124</v>
      </c>
      <c r="E571" s="27" t="s">
        <v>126</v>
      </c>
      <c r="F571" s="3">
        <v>7.8327530000000003</v>
      </c>
      <c r="G571" s="3">
        <v>37.235256999999997</v>
      </c>
      <c r="H571" s="3">
        <v>1732</v>
      </c>
      <c r="I571" s="36"/>
      <c r="J571" s="36"/>
      <c r="K571" s="36"/>
      <c r="L571" s="37">
        <v>2016</v>
      </c>
      <c r="M571" s="37">
        <v>2</v>
      </c>
      <c r="N571" s="62">
        <v>5.4</v>
      </c>
      <c r="O571" s="59">
        <v>2.2986810700259164</v>
      </c>
      <c r="P571" s="59">
        <v>0.2259746492327315</v>
      </c>
      <c r="Q571" s="59">
        <v>4.3288200000000003</v>
      </c>
      <c r="R571" s="63">
        <v>14.400000000000006</v>
      </c>
      <c r="S571" s="63">
        <v>33.599999999999994</v>
      </c>
      <c r="T571" s="63">
        <v>52</v>
      </c>
      <c r="U571" s="59">
        <v>5.1127592271692626</v>
      </c>
      <c r="V571" s="59">
        <v>1.8976333352437917</v>
      </c>
      <c r="W571" s="59">
        <v>0.80376559477749332</v>
      </c>
      <c r="X571" s="59">
        <v>5.8124573859555696E-2</v>
      </c>
      <c r="Y571" s="59">
        <v>0.16700000000000001</v>
      </c>
      <c r="Z571" s="64">
        <f t="shared" si="273"/>
        <v>8.039282731050104</v>
      </c>
      <c r="AA571" s="63">
        <v>33.012708562347932</v>
      </c>
      <c r="AB571" s="59">
        <v>5.848946936542669</v>
      </c>
      <c r="AC571" s="59">
        <v>185.42774152073159</v>
      </c>
      <c r="AD571" s="59">
        <v>151.22454867068521</v>
      </c>
      <c r="AE571" s="65">
        <f t="shared" si="274"/>
        <v>313.46858196322239</v>
      </c>
      <c r="AF571" s="65">
        <f t="shared" si="275"/>
        <v>2045.1036908677049</v>
      </c>
      <c r="AG571" s="65">
        <f t="shared" si="276"/>
        <v>455.43200045851</v>
      </c>
      <c r="AH571" s="10" t="s">
        <v>5</v>
      </c>
      <c r="AJ571" s="10" t="s">
        <v>316</v>
      </c>
      <c r="AK571" s="10" t="s">
        <v>332</v>
      </c>
      <c r="AL571" s="10">
        <v>160</v>
      </c>
      <c r="AM571" s="79"/>
      <c r="AN571" s="79"/>
      <c r="AO571" s="79"/>
      <c r="AP571" s="79"/>
      <c r="AQ571" s="79"/>
      <c r="AR571" s="12">
        <v>128</v>
      </c>
      <c r="AS571" s="12">
        <v>119</v>
      </c>
      <c r="AT571" s="19">
        <v>25.779999999999998</v>
      </c>
      <c r="AU571" s="19">
        <v>38.799999999999997</v>
      </c>
      <c r="AV571" s="19">
        <v>1.5</v>
      </c>
      <c r="AW571" s="19">
        <v>1.1666666666666667</v>
      </c>
      <c r="AX571" s="19">
        <v>19.3</v>
      </c>
      <c r="AY571" s="14">
        <v>0.56000000000000005</v>
      </c>
      <c r="AZ571" s="14">
        <v>0.77777777777777779</v>
      </c>
      <c r="BA571" s="14">
        <v>0.92228571428571426</v>
      </c>
      <c r="BB571" s="14">
        <v>18.492853333333333</v>
      </c>
      <c r="BC571" s="16">
        <v>10273.807407407407</v>
      </c>
      <c r="BD571" s="108">
        <f t="shared" si="240"/>
        <v>10.273807407407407</v>
      </c>
    </row>
    <row r="572" spans="1:56" s="12" customFormat="1" ht="15.75">
      <c r="A572" s="89" t="s">
        <v>213</v>
      </c>
      <c r="B572" s="28" t="s">
        <v>28</v>
      </c>
      <c r="C572" s="27" t="s">
        <v>131</v>
      </c>
      <c r="D572" s="27" t="s">
        <v>124</v>
      </c>
      <c r="E572" s="27" t="s">
        <v>126</v>
      </c>
      <c r="F572" s="3">
        <v>7.8327530000000003</v>
      </c>
      <c r="G572" s="3">
        <v>37.235256999999997</v>
      </c>
      <c r="H572" s="3">
        <v>1732</v>
      </c>
      <c r="I572" s="36"/>
      <c r="J572" s="36"/>
      <c r="K572" s="36"/>
      <c r="L572" s="37">
        <v>2016</v>
      </c>
      <c r="M572" s="37">
        <v>2</v>
      </c>
      <c r="N572" s="62">
        <v>5.4</v>
      </c>
      <c r="O572" s="59">
        <v>2.2986810700259164</v>
      </c>
      <c r="P572" s="59">
        <v>0.2259746492327315</v>
      </c>
      <c r="Q572" s="59">
        <v>4.3288200000000003</v>
      </c>
      <c r="R572" s="63">
        <v>14.400000000000006</v>
      </c>
      <c r="S572" s="63">
        <v>33.599999999999994</v>
      </c>
      <c r="T572" s="63">
        <v>52</v>
      </c>
      <c r="U572" s="59">
        <v>5.1127592271692626</v>
      </c>
      <c r="V572" s="59">
        <v>1.8976333352437917</v>
      </c>
      <c r="W572" s="59">
        <v>0.80376559477749332</v>
      </c>
      <c r="X572" s="59">
        <v>5.8124573859555696E-2</v>
      </c>
      <c r="Y572" s="59">
        <v>0.16700000000000001</v>
      </c>
      <c r="Z572" s="64">
        <f t="shared" si="273"/>
        <v>8.039282731050104</v>
      </c>
      <c r="AA572" s="63">
        <v>33.012708562347932</v>
      </c>
      <c r="AB572" s="59">
        <v>5.848946936542669</v>
      </c>
      <c r="AC572" s="59">
        <v>185.42774152073159</v>
      </c>
      <c r="AD572" s="59">
        <v>151.22454867068521</v>
      </c>
      <c r="AE572" s="65">
        <f t="shared" si="274"/>
        <v>313.46858196322239</v>
      </c>
      <c r="AF572" s="65">
        <f t="shared" si="275"/>
        <v>2045.1036908677049</v>
      </c>
      <c r="AG572" s="65">
        <f t="shared" si="276"/>
        <v>455.43200045851</v>
      </c>
      <c r="AH572" s="10" t="s">
        <v>6</v>
      </c>
      <c r="AJ572" s="10" t="s">
        <v>316</v>
      </c>
      <c r="AK572" s="10" t="s">
        <v>332</v>
      </c>
      <c r="AL572" s="10">
        <v>160</v>
      </c>
      <c r="AM572" s="79"/>
      <c r="AN572" s="79"/>
      <c r="AO572" s="79"/>
      <c r="AP572" s="79"/>
      <c r="AQ572" s="79"/>
      <c r="AR572" s="12">
        <v>138</v>
      </c>
      <c r="AS572" s="12">
        <v>107</v>
      </c>
      <c r="AT572" s="19">
        <v>19.919999999999998</v>
      </c>
      <c r="AU572" s="19">
        <v>16.38</v>
      </c>
      <c r="AV572" s="19">
        <v>1.4000000000000001</v>
      </c>
      <c r="AW572" s="19">
        <v>1.1000000000000001</v>
      </c>
      <c r="AX572" s="19">
        <v>20</v>
      </c>
      <c r="AY572" s="14">
        <v>0.5</v>
      </c>
      <c r="AZ572" s="14">
        <v>0.7857142857142857</v>
      </c>
      <c r="BA572" s="14">
        <v>0.91428571428571426</v>
      </c>
      <c r="BB572" s="14">
        <v>14.309877551020406</v>
      </c>
      <c r="BC572" s="16">
        <v>7949.9319727891143</v>
      </c>
      <c r="BD572" s="108">
        <f t="shared" si="240"/>
        <v>7.9499319727891145</v>
      </c>
    </row>
    <row r="573" spans="1:56" s="12" customFormat="1" ht="15.75">
      <c r="A573" s="89" t="s">
        <v>213</v>
      </c>
      <c r="B573" s="28" t="s">
        <v>28</v>
      </c>
      <c r="C573" s="27" t="s">
        <v>131</v>
      </c>
      <c r="D573" s="27" t="s">
        <v>130</v>
      </c>
      <c r="E573" s="27" t="s">
        <v>267</v>
      </c>
      <c r="F573" s="3">
        <v>7.8529330000000002</v>
      </c>
      <c r="G573" s="3">
        <v>37.225320000000004</v>
      </c>
      <c r="H573" s="3">
        <v>1840</v>
      </c>
      <c r="I573" s="36">
        <v>61</v>
      </c>
      <c r="J573" s="36"/>
      <c r="K573" s="36"/>
      <c r="L573" s="37">
        <v>2016</v>
      </c>
      <c r="M573" s="37">
        <v>2</v>
      </c>
      <c r="N573" s="62">
        <v>5.3</v>
      </c>
      <c r="O573" s="59">
        <v>2.7961733114130265</v>
      </c>
      <c r="P573" s="59">
        <v>0.24259994210690597</v>
      </c>
      <c r="Q573" s="59">
        <v>2.4858000000000002</v>
      </c>
      <c r="R573" s="63">
        <v>13.599999999999994</v>
      </c>
      <c r="S573" s="63">
        <v>27.200000000000003</v>
      </c>
      <c r="T573" s="63">
        <v>59.2</v>
      </c>
      <c r="U573" s="59">
        <v>8.4954904055666276</v>
      </c>
      <c r="V573" s="59">
        <v>2.8336166611453026</v>
      </c>
      <c r="W573" s="59">
        <v>1.1040121714177604</v>
      </c>
      <c r="X573" s="59">
        <v>8.7620853824683459E-2</v>
      </c>
      <c r="Y573" s="64">
        <v>0.41749999999999993</v>
      </c>
      <c r="Z573" s="63">
        <f t="shared" si="220"/>
        <v>12.938240091954375</v>
      </c>
      <c r="AA573" s="59">
        <v>9.9699442204235798</v>
      </c>
      <c r="AB573" s="59">
        <v>7.3105853391684894</v>
      </c>
      <c r="AC573" s="59">
        <v>81.236322267735204</v>
      </c>
      <c r="AD573" s="61">
        <v>100.83154927296377</v>
      </c>
      <c r="AE573" s="65">
        <f t="shared" si="221"/>
        <v>430.56474685292659</v>
      </c>
      <c r="AF573" s="65">
        <f t="shared" si="222"/>
        <v>3398.1961622266508</v>
      </c>
      <c r="AG573" s="65">
        <f t="shared" si="223"/>
        <v>680.06799867487268</v>
      </c>
      <c r="AH573" s="10" t="s">
        <v>1</v>
      </c>
      <c r="AJ573" s="10" t="s">
        <v>316</v>
      </c>
      <c r="AK573" s="10" t="s">
        <v>332</v>
      </c>
      <c r="AL573" s="10">
        <v>160</v>
      </c>
      <c r="AM573" s="79"/>
      <c r="AN573" s="79"/>
      <c r="AO573" s="79"/>
      <c r="AP573" s="79"/>
      <c r="AQ573" s="79"/>
      <c r="AR573" s="12">
        <v>118</v>
      </c>
      <c r="AS573" s="12">
        <v>51</v>
      </c>
      <c r="AT573" s="19">
        <v>2.04</v>
      </c>
      <c r="AU573" s="19">
        <v>9.2200000000000006</v>
      </c>
      <c r="AV573" s="19">
        <v>0.6</v>
      </c>
      <c r="AW573" s="19">
        <v>0.43333333333333335</v>
      </c>
      <c r="AX573" s="19">
        <v>18.600000000000001</v>
      </c>
      <c r="AY573" s="14">
        <v>0.3</v>
      </c>
      <c r="AZ573" s="14">
        <v>0.72222222222222232</v>
      </c>
      <c r="BA573" s="14">
        <v>0.93028571428571438</v>
      </c>
      <c r="BB573" s="14">
        <v>1.3706209523809527</v>
      </c>
      <c r="BC573" s="16">
        <v>761.45608465608484</v>
      </c>
      <c r="BD573" s="108">
        <f t="shared" si="240"/>
        <v>0.76145608465608483</v>
      </c>
    </row>
    <row r="574" spans="1:56" s="12" customFormat="1" ht="15.75">
      <c r="A574" s="89" t="s">
        <v>213</v>
      </c>
      <c r="B574" s="28" t="s">
        <v>28</v>
      </c>
      <c r="C574" s="27" t="s">
        <v>131</v>
      </c>
      <c r="D574" s="27" t="s">
        <v>130</v>
      </c>
      <c r="E574" s="27" t="s">
        <v>267</v>
      </c>
      <c r="F574" s="3">
        <v>7.8529330000000002</v>
      </c>
      <c r="G574" s="3">
        <v>37.225320000000004</v>
      </c>
      <c r="H574" s="3">
        <v>1840</v>
      </c>
      <c r="I574" s="36"/>
      <c r="J574" s="36"/>
      <c r="K574" s="36"/>
      <c r="L574" s="37">
        <v>2016</v>
      </c>
      <c r="M574" s="37">
        <v>2</v>
      </c>
      <c r="N574" s="62">
        <v>5.3</v>
      </c>
      <c r="O574" s="59">
        <v>2.7961733114130265</v>
      </c>
      <c r="P574" s="59">
        <v>0.24259994210690597</v>
      </c>
      <c r="Q574" s="59">
        <v>2.4858000000000002</v>
      </c>
      <c r="R574" s="63">
        <v>13.599999999999994</v>
      </c>
      <c r="S574" s="63">
        <v>27.200000000000003</v>
      </c>
      <c r="T574" s="63">
        <v>59.2</v>
      </c>
      <c r="U574" s="59">
        <v>8.4954904055666276</v>
      </c>
      <c r="V574" s="59">
        <v>2.8336166611453026</v>
      </c>
      <c r="W574" s="59">
        <v>1.1040121714177604</v>
      </c>
      <c r="X574" s="59">
        <v>8.7620853824683459E-2</v>
      </c>
      <c r="Y574" s="64">
        <v>0.41749999999999993</v>
      </c>
      <c r="Z574" s="63">
        <f t="shared" ref="Z574:Z578" si="277">(U574+V574+W574+X574+Y574)</f>
        <v>12.938240091954375</v>
      </c>
      <c r="AA574" s="59">
        <v>9.9699442204235798</v>
      </c>
      <c r="AB574" s="59">
        <v>7.3105853391684894</v>
      </c>
      <c r="AC574" s="59">
        <v>81.236322267735204</v>
      </c>
      <c r="AD574" s="61">
        <v>100.83154927296377</v>
      </c>
      <c r="AE574" s="65">
        <f t="shared" ref="AE574:AE578" si="278">W574*390</f>
        <v>430.56474685292659</v>
      </c>
      <c r="AF574" s="65">
        <f t="shared" ref="AF574:AF578" si="279">U574*400</f>
        <v>3398.1961622266508</v>
      </c>
      <c r="AG574" s="65">
        <f t="shared" ref="AG574:AG578" si="280">V574*240</f>
        <v>680.06799867487268</v>
      </c>
      <c r="AH574" s="10" t="s">
        <v>2</v>
      </c>
      <c r="AJ574" s="10" t="s">
        <v>316</v>
      </c>
      <c r="AK574" s="10" t="s">
        <v>332</v>
      </c>
      <c r="AL574" s="10">
        <v>160</v>
      </c>
      <c r="AM574" s="79"/>
      <c r="AN574" s="79"/>
      <c r="AO574" s="79"/>
      <c r="AP574" s="79"/>
      <c r="AQ574" s="79"/>
      <c r="AR574" s="12">
        <v>107</v>
      </c>
      <c r="AS574" s="12">
        <v>57</v>
      </c>
      <c r="AT574" s="19">
        <v>2.4400000000000004</v>
      </c>
      <c r="AU574" s="19">
        <v>8.7200000000000006</v>
      </c>
      <c r="AV574" s="19">
        <v>0.39999999999999997</v>
      </c>
      <c r="AW574" s="19">
        <v>0.26666666666666666</v>
      </c>
      <c r="AX574" s="19">
        <v>16.3</v>
      </c>
      <c r="AY574" s="14">
        <v>0.28000000000000003</v>
      </c>
      <c r="AZ574" s="14">
        <v>0.66666666666666674</v>
      </c>
      <c r="BA574" s="14">
        <v>0.95657142857142863</v>
      </c>
      <c r="BB574" s="14">
        <v>1.5560228571428578</v>
      </c>
      <c r="BC574" s="16">
        <v>864.45714285714325</v>
      </c>
      <c r="BD574" s="108">
        <f t="shared" si="240"/>
        <v>0.86445714285714326</v>
      </c>
    </row>
    <row r="575" spans="1:56" s="12" customFormat="1" ht="15.75">
      <c r="A575" s="89" t="s">
        <v>213</v>
      </c>
      <c r="B575" s="28" t="s">
        <v>28</v>
      </c>
      <c r="C575" s="27" t="s">
        <v>131</v>
      </c>
      <c r="D575" s="27" t="s">
        <v>130</v>
      </c>
      <c r="E575" s="27" t="s">
        <v>267</v>
      </c>
      <c r="F575" s="3">
        <v>7.8529330000000002</v>
      </c>
      <c r="G575" s="3">
        <v>37.225320000000004</v>
      </c>
      <c r="H575" s="3">
        <v>1840</v>
      </c>
      <c r="I575" s="36"/>
      <c r="J575" s="36"/>
      <c r="K575" s="36"/>
      <c r="L575" s="37">
        <v>2016</v>
      </c>
      <c r="M575" s="37">
        <v>2</v>
      </c>
      <c r="N575" s="62">
        <v>5.3</v>
      </c>
      <c r="O575" s="59">
        <v>2.7961733114130265</v>
      </c>
      <c r="P575" s="59">
        <v>0.24259994210690597</v>
      </c>
      <c r="Q575" s="59">
        <v>2.4858000000000002</v>
      </c>
      <c r="R575" s="63">
        <v>13.599999999999994</v>
      </c>
      <c r="S575" s="63">
        <v>27.200000000000003</v>
      </c>
      <c r="T575" s="63">
        <v>59.2</v>
      </c>
      <c r="U575" s="59">
        <v>8.4954904055666276</v>
      </c>
      <c r="V575" s="59">
        <v>2.8336166611453026</v>
      </c>
      <c r="W575" s="59">
        <v>1.1040121714177604</v>
      </c>
      <c r="X575" s="59">
        <v>8.7620853824683459E-2</v>
      </c>
      <c r="Y575" s="64">
        <v>0.41749999999999993</v>
      </c>
      <c r="Z575" s="63">
        <f t="shared" si="277"/>
        <v>12.938240091954375</v>
      </c>
      <c r="AA575" s="59">
        <v>9.9699442204235798</v>
      </c>
      <c r="AB575" s="59">
        <v>7.3105853391684894</v>
      </c>
      <c r="AC575" s="59">
        <v>81.236322267735204</v>
      </c>
      <c r="AD575" s="61">
        <v>100.83154927296377</v>
      </c>
      <c r="AE575" s="65">
        <f t="shared" si="278"/>
        <v>430.56474685292659</v>
      </c>
      <c r="AF575" s="65">
        <f t="shared" si="279"/>
        <v>3398.1961622266508</v>
      </c>
      <c r="AG575" s="65">
        <f t="shared" si="280"/>
        <v>680.06799867487268</v>
      </c>
      <c r="AH575" s="10" t="s">
        <v>3</v>
      </c>
      <c r="AJ575" s="10" t="s">
        <v>316</v>
      </c>
      <c r="AK575" s="10" t="s">
        <v>332</v>
      </c>
      <c r="AL575" s="10">
        <v>160</v>
      </c>
      <c r="AM575" s="79"/>
      <c r="AN575" s="79"/>
      <c r="AO575" s="79"/>
      <c r="AP575" s="79"/>
      <c r="AQ575" s="79"/>
      <c r="AR575" s="12">
        <v>69</v>
      </c>
      <c r="AS575" s="12">
        <v>73</v>
      </c>
      <c r="AT575" s="19">
        <v>12.16</v>
      </c>
      <c r="AU575" s="19">
        <v>18.600000000000001</v>
      </c>
      <c r="AV575" s="19">
        <v>1.2333333333333334</v>
      </c>
      <c r="AW575" s="19">
        <v>0.83333333333333337</v>
      </c>
      <c r="AX575" s="19">
        <v>22.1</v>
      </c>
      <c r="AY575" s="14">
        <v>0.42</v>
      </c>
      <c r="AZ575" s="14">
        <v>0.67567567567567566</v>
      </c>
      <c r="BA575" s="14">
        <v>0.89028571428571435</v>
      </c>
      <c r="BB575" s="14">
        <v>7.3147799227799233</v>
      </c>
      <c r="BC575" s="16">
        <v>4063.766623766624</v>
      </c>
      <c r="BD575" s="108">
        <f t="shared" si="240"/>
        <v>4.0637666237666243</v>
      </c>
    </row>
    <row r="576" spans="1:56" s="12" customFormat="1" ht="15.75">
      <c r="A576" s="89" t="s">
        <v>213</v>
      </c>
      <c r="B576" s="28" t="s">
        <v>28</v>
      </c>
      <c r="C576" s="27" t="s">
        <v>131</v>
      </c>
      <c r="D576" s="27" t="s">
        <v>130</v>
      </c>
      <c r="E576" s="27" t="s">
        <v>267</v>
      </c>
      <c r="F576" s="3">
        <v>7.8529330000000002</v>
      </c>
      <c r="G576" s="3">
        <v>37.225320000000004</v>
      </c>
      <c r="H576" s="3">
        <v>1840</v>
      </c>
      <c r="I576" s="36"/>
      <c r="J576" s="36"/>
      <c r="K576" s="36"/>
      <c r="L576" s="37">
        <v>2016</v>
      </c>
      <c r="M576" s="37">
        <v>2</v>
      </c>
      <c r="N576" s="62">
        <v>5.3</v>
      </c>
      <c r="O576" s="59">
        <v>2.7961733114130265</v>
      </c>
      <c r="P576" s="59">
        <v>0.24259994210690597</v>
      </c>
      <c r="Q576" s="59">
        <v>2.4858000000000002</v>
      </c>
      <c r="R576" s="63">
        <v>13.599999999999994</v>
      </c>
      <c r="S576" s="63">
        <v>27.200000000000003</v>
      </c>
      <c r="T576" s="63">
        <v>59.2</v>
      </c>
      <c r="U576" s="59">
        <v>8.4954904055666276</v>
      </c>
      <c r="V576" s="59">
        <v>2.8336166611453026</v>
      </c>
      <c r="W576" s="59">
        <v>1.1040121714177604</v>
      </c>
      <c r="X576" s="59">
        <v>8.7620853824683459E-2</v>
      </c>
      <c r="Y576" s="64">
        <v>0.41749999999999993</v>
      </c>
      <c r="Z576" s="63">
        <f t="shared" si="277"/>
        <v>12.938240091954375</v>
      </c>
      <c r="AA576" s="59">
        <v>9.9699442204235798</v>
      </c>
      <c r="AB576" s="59">
        <v>7.3105853391684894</v>
      </c>
      <c r="AC576" s="59">
        <v>81.236322267735204</v>
      </c>
      <c r="AD576" s="61">
        <v>100.83154927296377</v>
      </c>
      <c r="AE576" s="65">
        <f t="shared" si="278"/>
        <v>430.56474685292659</v>
      </c>
      <c r="AF576" s="65">
        <f t="shared" si="279"/>
        <v>3398.1961622266508</v>
      </c>
      <c r="AG576" s="65">
        <f t="shared" si="280"/>
        <v>680.06799867487268</v>
      </c>
      <c r="AH576" s="10" t="s">
        <v>4</v>
      </c>
      <c r="AJ576" s="10" t="s">
        <v>316</v>
      </c>
      <c r="AK576" s="10" t="s">
        <v>332</v>
      </c>
      <c r="AL576" s="10">
        <v>160</v>
      </c>
      <c r="AM576" s="79"/>
      <c r="AN576" s="79"/>
      <c r="AO576" s="79"/>
      <c r="AP576" s="79"/>
      <c r="AQ576" s="79"/>
      <c r="AR576" s="12">
        <v>107</v>
      </c>
      <c r="AS576" s="12">
        <v>88</v>
      </c>
      <c r="AT576" s="19">
        <v>14.58</v>
      </c>
      <c r="AU576" s="19">
        <v>24.08</v>
      </c>
      <c r="AV576" s="19">
        <v>1.3666666666666665</v>
      </c>
      <c r="AW576" s="19">
        <v>1.0333333333333334</v>
      </c>
      <c r="AX576" s="19">
        <v>19.100000000000001</v>
      </c>
      <c r="AY576" s="14">
        <v>0.42</v>
      </c>
      <c r="AZ576" s="14">
        <v>0.75609756097560998</v>
      </c>
      <c r="BA576" s="14">
        <v>0.9245714285714286</v>
      </c>
      <c r="BB576" s="14">
        <v>10.192385226480841</v>
      </c>
      <c r="BC576" s="16">
        <v>5662.4362369338005</v>
      </c>
      <c r="BD576" s="108">
        <f t="shared" si="240"/>
        <v>5.6624362369338002</v>
      </c>
    </row>
    <row r="577" spans="1:56" s="12" customFormat="1" ht="15.75">
      <c r="A577" s="89" t="s">
        <v>213</v>
      </c>
      <c r="B577" s="28" t="s">
        <v>28</v>
      </c>
      <c r="C577" s="27" t="s">
        <v>131</v>
      </c>
      <c r="D577" s="27" t="s">
        <v>130</v>
      </c>
      <c r="E577" s="27" t="s">
        <v>267</v>
      </c>
      <c r="F577" s="3">
        <v>7.8529330000000002</v>
      </c>
      <c r="G577" s="3">
        <v>37.225320000000004</v>
      </c>
      <c r="H577" s="3">
        <v>1840</v>
      </c>
      <c r="I577" s="36"/>
      <c r="J577" s="36"/>
      <c r="K577" s="36"/>
      <c r="L577" s="37">
        <v>2016</v>
      </c>
      <c r="M577" s="37">
        <v>2</v>
      </c>
      <c r="N577" s="62">
        <v>5.3</v>
      </c>
      <c r="O577" s="59">
        <v>2.7961733114130265</v>
      </c>
      <c r="P577" s="59">
        <v>0.24259994210690597</v>
      </c>
      <c r="Q577" s="59">
        <v>2.4858000000000002</v>
      </c>
      <c r="R577" s="63">
        <v>13.599999999999994</v>
      </c>
      <c r="S577" s="63">
        <v>27.200000000000003</v>
      </c>
      <c r="T577" s="63">
        <v>59.2</v>
      </c>
      <c r="U577" s="59">
        <v>8.4954904055666276</v>
      </c>
      <c r="V577" s="59">
        <v>2.8336166611453026</v>
      </c>
      <c r="W577" s="59">
        <v>1.1040121714177604</v>
      </c>
      <c r="X577" s="59">
        <v>8.7620853824683459E-2</v>
      </c>
      <c r="Y577" s="64">
        <v>0.41749999999999993</v>
      </c>
      <c r="Z577" s="63">
        <f t="shared" si="277"/>
        <v>12.938240091954375</v>
      </c>
      <c r="AA577" s="59">
        <v>9.9699442204235798</v>
      </c>
      <c r="AB577" s="59">
        <v>7.3105853391684894</v>
      </c>
      <c r="AC577" s="59">
        <v>81.236322267735204</v>
      </c>
      <c r="AD577" s="61">
        <v>100.83154927296377</v>
      </c>
      <c r="AE577" s="65">
        <f t="shared" si="278"/>
        <v>430.56474685292659</v>
      </c>
      <c r="AF577" s="65">
        <f t="shared" si="279"/>
        <v>3398.1961622266508</v>
      </c>
      <c r="AG577" s="65">
        <f t="shared" si="280"/>
        <v>680.06799867487268</v>
      </c>
      <c r="AH577" s="10" t="s">
        <v>5</v>
      </c>
      <c r="AJ577" s="10" t="s">
        <v>316</v>
      </c>
      <c r="AK577" s="10" t="s">
        <v>332</v>
      </c>
      <c r="AL577" s="10">
        <v>160</v>
      </c>
      <c r="AM577" s="79"/>
      <c r="AN577" s="79"/>
      <c r="AO577" s="79"/>
      <c r="AP577" s="79"/>
      <c r="AQ577" s="79"/>
      <c r="AR577" s="12">
        <v>121</v>
      </c>
      <c r="AS577" s="12">
        <v>117</v>
      </c>
      <c r="AT577" s="19">
        <v>19.86</v>
      </c>
      <c r="AU577" s="19">
        <v>27.8</v>
      </c>
      <c r="AV577" s="19">
        <v>1.4666666666666668</v>
      </c>
      <c r="AW577" s="19">
        <v>1.1000000000000001</v>
      </c>
      <c r="AX577" s="19">
        <v>22.6</v>
      </c>
      <c r="AY577" s="14">
        <v>0.48</v>
      </c>
      <c r="AZ577" s="14">
        <v>0.75</v>
      </c>
      <c r="BA577" s="14">
        <v>0.88457142857142868</v>
      </c>
      <c r="BB577" s="14">
        <v>13.175691428571429</v>
      </c>
      <c r="BC577" s="16">
        <v>7319.8285714285721</v>
      </c>
      <c r="BD577" s="108">
        <f t="shared" si="240"/>
        <v>7.3198285714285722</v>
      </c>
    </row>
    <row r="578" spans="1:56" s="12" customFormat="1" ht="15.75">
      <c r="A578" s="89" t="s">
        <v>213</v>
      </c>
      <c r="B578" s="28" t="s">
        <v>28</v>
      </c>
      <c r="C578" s="27" t="s">
        <v>131</v>
      </c>
      <c r="D578" s="27" t="s">
        <v>130</v>
      </c>
      <c r="E578" s="27" t="s">
        <v>267</v>
      </c>
      <c r="F578" s="3">
        <v>7.8529330000000002</v>
      </c>
      <c r="G578" s="3">
        <v>37.225320000000004</v>
      </c>
      <c r="H578" s="3">
        <v>1840</v>
      </c>
      <c r="I578" s="36"/>
      <c r="J578" s="36"/>
      <c r="K578" s="36"/>
      <c r="L578" s="37">
        <v>2016</v>
      </c>
      <c r="M578" s="37">
        <v>2</v>
      </c>
      <c r="N578" s="62">
        <v>5.3</v>
      </c>
      <c r="O578" s="59">
        <v>2.7961733114130265</v>
      </c>
      <c r="P578" s="59">
        <v>0.24259994210690597</v>
      </c>
      <c r="Q578" s="59">
        <v>2.4858000000000002</v>
      </c>
      <c r="R578" s="63">
        <v>13.599999999999994</v>
      </c>
      <c r="S578" s="63">
        <v>27.200000000000003</v>
      </c>
      <c r="T578" s="63">
        <v>59.2</v>
      </c>
      <c r="U578" s="59">
        <v>8.4954904055666276</v>
      </c>
      <c r="V578" s="59">
        <v>2.8336166611453026</v>
      </c>
      <c r="W578" s="59">
        <v>1.1040121714177604</v>
      </c>
      <c r="X578" s="59">
        <v>8.7620853824683459E-2</v>
      </c>
      <c r="Y578" s="64">
        <v>0.41749999999999993</v>
      </c>
      <c r="Z578" s="63">
        <f t="shared" si="277"/>
        <v>12.938240091954375</v>
      </c>
      <c r="AA578" s="59">
        <v>9.9699442204235798</v>
      </c>
      <c r="AB578" s="59">
        <v>7.3105853391684894</v>
      </c>
      <c r="AC578" s="59">
        <v>81.236322267735204</v>
      </c>
      <c r="AD578" s="61">
        <v>100.83154927296377</v>
      </c>
      <c r="AE578" s="65">
        <f t="shared" si="278"/>
        <v>430.56474685292659</v>
      </c>
      <c r="AF578" s="65">
        <f t="shared" si="279"/>
        <v>3398.1961622266508</v>
      </c>
      <c r="AG578" s="65">
        <f t="shared" si="280"/>
        <v>680.06799867487268</v>
      </c>
      <c r="AH578" s="10" t="s">
        <v>6</v>
      </c>
      <c r="AJ578" s="10" t="s">
        <v>316</v>
      </c>
      <c r="AK578" s="10" t="s">
        <v>332</v>
      </c>
      <c r="AL578" s="10">
        <v>160</v>
      </c>
      <c r="AM578" s="79"/>
      <c r="AN578" s="79"/>
      <c r="AO578" s="79"/>
      <c r="AP578" s="79"/>
      <c r="AQ578" s="79"/>
      <c r="AR578" s="12">
        <v>120</v>
      </c>
      <c r="AS578" s="12">
        <v>108</v>
      </c>
      <c r="AT578" s="19">
        <v>15.26</v>
      </c>
      <c r="AU578" s="19">
        <v>30.22</v>
      </c>
      <c r="AV578" s="19">
        <v>1.2333333333333334</v>
      </c>
      <c r="AW578" s="19">
        <v>0.9</v>
      </c>
      <c r="AX578" s="19">
        <v>21.1</v>
      </c>
      <c r="AY578" s="14">
        <v>0.57999999999999996</v>
      </c>
      <c r="AZ578" s="14">
        <v>0.72972972972972971</v>
      </c>
      <c r="BA578" s="14">
        <v>0.9017142857142858</v>
      </c>
      <c r="BB578" s="14">
        <v>10.041197837837839</v>
      </c>
      <c r="BC578" s="16">
        <v>5578.4432432432432</v>
      </c>
      <c r="BD578" s="108">
        <f t="shared" si="240"/>
        <v>5.5784432432432434</v>
      </c>
    </row>
    <row r="579" spans="1:56" s="12" customFormat="1" ht="15.75">
      <c r="A579" s="89" t="s">
        <v>213</v>
      </c>
      <c r="B579" s="28" t="s">
        <v>28</v>
      </c>
      <c r="C579" s="27" t="s">
        <v>132</v>
      </c>
      <c r="D579" s="27" t="s">
        <v>138</v>
      </c>
      <c r="E579" s="27" t="s">
        <v>268</v>
      </c>
      <c r="F579" s="3">
        <v>7.7178800000000001</v>
      </c>
      <c r="G579" s="3">
        <v>37.016399999999997</v>
      </c>
      <c r="H579" s="3">
        <v>1767</v>
      </c>
      <c r="I579" s="36">
        <v>62</v>
      </c>
      <c r="J579" s="36"/>
      <c r="K579" s="36"/>
      <c r="L579" s="37">
        <v>2016</v>
      </c>
      <c r="M579" s="37">
        <v>2</v>
      </c>
      <c r="N579" s="62">
        <v>5.0999999999999996</v>
      </c>
      <c r="O579" s="59">
        <v>2.3866188601099911</v>
      </c>
      <c r="P579" s="59">
        <v>0.22311065438097138</v>
      </c>
      <c r="Q579" s="59">
        <v>9.4483200000000007</v>
      </c>
      <c r="R579" s="63">
        <v>7.5999999999999943</v>
      </c>
      <c r="S579" s="63">
        <v>19.200000000000003</v>
      </c>
      <c r="T579" s="63">
        <v>73.2</v>
      </c>
      <c r="U579" s="59">
        <v>8.6663354145765954</v>
      </c>
      <c r="V579" s="59">
        <v>3.0463401443047364</v>
      </c>
      <c r="W579" s="59">
        <v>1.2353700486978774</v>
      </c>
      <c r="X579" s="59">
        <v>7.5349399315305154E-2</v>
      </c>
      <c r="Y579" s="64">
        <v>0.83499999999999996</v>
      </c>
      <c r="Z579" s="63">
        <f t="shared" si="220"/>
        <v>13.858395006894515</v>
      </c>
      <c r="AA579" s="59">
        <v>11.973662858851783</v>
      </c>
      <c r="AB579" s="59">
        <v>2.9256701312910272</v>
      </c>
      <c r="AC579" s="59">
        <v>77.934481516759945</v>
      </c>
      <c r="AD579" s="61">
        <v>69.335924649387863</v>
      </c>
      <c r="AE579" s="65">
        <f t="shared" si="221"/>
        <v>481.79431899217218</v>
      </c>
      <c r="AF579" s="65">
        <f t="shared" si="222"/>
        <v>3466.5341658306384</v>
      </c>
      <c r="AG579" s="65">
        <f t="shared" si="223"/>
        <v>731.12163463313675</v>
      </c>
      <c r="AH579" s="10" t="s">
        <v>1</v>
      </c>
      <c r="AJ579" s="10" t="s">
        <v>316</v>
      </c>
      <c r="AK579" s="10" t="s">
        <v>332</v>
      </c>
      <c r="AL579" s="10">
        <v>160</v>
      </c>
      <c r="AM579" s="79"/>
      <c r="AN579" s="79"/>
      <c r="AO579" s="79"/>
      <c r="AP579" s="79"/>
      <c r="AQ579" s="79"/>
      <c r="AR579" s="12">
        <v>101</v>
      </c>
      <c r="AS579" s="12">
        <v>37</v>
      </c>
      <c r="AT579" s="19">
        <v>1.52</v>
      </c>
      <c r="AU579" s="19">
        <v>12.2</v>
      </c>
      <c r="AV579" s="19">
        <v>0.3</v>
      </c>
      <c r="AW579" s="19">
        <v>0.26666666666666666</v>
      </c>
      <c r="AX579" s="19">
        <v>14.5</v>
      </c>
      <c r="AY579" s="14">
        <v>0.5</v>
      </c>
      <c r="AZ579" s="14">
        <v>0.88888888888888895</v>
      </c>
      <c r="BA579" s="14">
        <v>0.97714285714285709</v>
      </c>
      <c r="BB579" s="14">
        <v>1.3202285714285715</v>
      </c>
      <c r="BC579" s="16">
        <v>733.46031746031758</v>
      </c>
      <c r="BD579" s="108">
        <f t="shared" si="240"/>
        <v>0.73346031746031759</v>
      </c>
    </row>
    <row r="580" spans="1:56" s="12" customFormat="1" ht="15.75">
      <c r="A580" s="89" t="s">
        <v>213</v>
      </c>
      <c r="B580" s="28" t="s">
        <v>28</v>
      </c>
      <c r="C580" s="27" t="s">
        <v>132</v>
      </c>
      <c r="D580" s="27" t="s">
        <v>138</v>
      </c>
      <c r="E580" s="27" t="s">
        <v>268</v>
      </c>
      <c r="F580" s="3">
        <v>7.7178800000000001</v>
      </c>
      <c r="G580" s="3">
        <v>37.016399999999997</v>
      </c>
      <c r="H580" s="3">
        <v>1767</v>
      </c>
      <c r="I580" s="36"/>
      <c r="J580" s="36"/>
      <c r="K580" s="36"/>
      <c r="L580" s="37">
        <v>2016</v>
      </c>
      <c r="M580" s="37">
        <v>2</v>
      </c>
      <c r="N580" s="62">
        <v>5.0999999999999996</v>
      </c>
      <c r="O580" s="59">
        <v>2.3866188601099911</v>
      </c>
      <c r="P580" s="59">
        <v>0.22311065438097138</v>
      </c>
      <c r="Q580" s="59">
        <v>9.4483200000000007</v>
      </c>
      <c r="R580" s="63">
        <v>7.5999999999999943</v>
      </c>
      <c r="S580" s="63">
        <v>19.200000000000003</v>
      </c>
      <c r="T580" s="63">
        <v>73.2</v>
      </c>
      <c r="U580" s="59">
        <v>8.6663354145765954</v>
      </c>
      <c r="V580" s="59">
        <v>3.0463401443047364</v>
      </c>
      <c r="W580" s="59">
        <v>1.2353700486978774</v>
      </c>
      <c r="X580" s="59">
        <v>7.5349399315305154E-2</v>
      </c>
      <c r="Y580" s="64">
        <v>0.83499999999999996</v>
      </c>
      <c r="Z580" s="63">
        <f t="shared" ref="Z580:Z584" si="281">(U580+V580+W580+X580+Y580)</f>
        <v>13.858395006894515</v>
      </c>
      <c r="AA580" s="59">
        <v>11.973662858851783</v>
      </c>
      <c r="AB580" s="59">
        <v>2.9256701312910272</v>
      </c>
      <c r="AC580" s="59">
        <v>77.934481516759945</v>
      </c>
      <c r="AD580" s="61">
        <v>69.335924649387863</v>
      </c>
      <c r="AE580" s="65">
        <f t="shared" ref="AE580:AE584" si="282">W580*390</f>
        <v>481.79431899217218</v>
      </c>
      <c r="AF580" s="65">
        <f t="shared" ref="AF580:AF584" si="283">U580*400</f>
        <v>3466.5341658306384</v>
      </c>
      <c r="AG580" s="65">
        <f t="shared" ref="AG580:AG584" si="284">V580*240</f>
        <v>731.12163463313675</v>
      </c>
      <c r="AH580" s="10" t="s">
        <v>2</v>
      </c>
      <c r="AJ580" s="10" t="s">
        <v>316</v>
      </c>
      <c r="AK580" s="10" t="s">
        <v>332</v>
      </c>
      <c r="AL580" s="10">
        <v>160</v>
      </c>
      <c r="AM580" s="79"/>
      <c r="AN580" s="79"/>
      <c r="AO580" s="79"/>
      <c r="AP580" s="79"/>
      <c r="AQ580" s="79"/>
      <c r="AR580" s="12">
        <v>110</v>
      </c>
      <c r="AS580" s="12">
        <v>28</v>
      </c>
      <c r="AT580" s="19">
        <v>1.18</v>
      </c>
      <c r="AU580" s="19">
        <v>10.76</v>
      </c>
      <c r="AV580" s="19">
        <v>0.3</v>
      </c>
      <c r="AW580" s="19">
        <v>0.19999999999999998</v>
      </c>
      <c r="AX580" s="19">
        <v>16.7</v>
      </c>
      <c r="AY580" s="14">
        <v>0.3</v>
      </c>
      <c r="AZ580" s="14">
        <v>0.66666666666666663</v>
      </c>
      <c r="BA580" s="14">
        <v>0.95199999999999996</v>
      </c>
      <c r="BB580" s="14">
        <v>0.74890666666666661</v>
      </c>
      <c r="BC580" s="16">
        <v>416.05925925925919</v>
      </c>
      <c r="BD580" s="108">
        <f t="shared" ref="BD580:BD643" si="285">BC580/1000</f>
        <v>0.41605925925925918</v>
      </c>
    </row>
    <row r="581" spans="1:56" s="12" customFormat="1" ht="15.75">
      <c r="A581" s="89" t="s">
        <v>213</v>
      </c>
      <c r="B581" s="28" t="s">
        <v>28</v>
      </c>
      <c r="C581" s="27" t="s">
        <v>132</v>
      </c>
      <c r="D581" s="27" t="s">
        <v>138</v>
      </c>
      <c r="E581" s="27" t="s">
        <v>268</v>
      </c>
      <c r="F581" s="3">
        <v>7.7178800000000001</v>
      </c>
      <c r="G581" s="3">
        <v>37.016399999999997</v>
      </c>
      <c r="H581" s="3">
        <v>1767</v>
      </c>
      <c r="I581" s="36"/>
      <c r="J581" s="36"/>
      <c r="K581" s="36"/>
      <c r="L581" s="37">
        <v>2016</v>
      </c>
      <c r="M581" s="37">
        <v>2</v>
      </c>
      <c r="N581" s="62">
        <v>5.0999999999999996</v>
      </c>
      <c r="O581" s="59">
        <v>2.3866188601099911</v>
      </c>
      <c r="P581" s="59">
        <v>0.22311065438097138</v>
      </c>
      <c r="Q581" s="59">
        <v>9.4483200000000007</v>
      </c>
      <c r="R581" s="63">
        <v>7.5999999999999943</v>
      </c>
      <c r="S581" s="63">
        <v>19.200000000000003</v>
      </c>
      <c r="T581" s="63">
        <v>73.2</v>
      </c>
      <c r="U581" s="59">
        <v>8.6663354145765954</v>
      </c>
      <c r="V581" s="59">
        <v>3.0463401443047364</v>
      </c>
      <c r="W581" s="59">
        <v>1.2353700486978774</v>
      </c>
      <c r="X581" s="59">
        <v>7.5349399315305154E-2</v>
      </c>
      <c r="Y581" s="64">
        <v>0.83499999999999996</v>
      </c>
      <c r="Z581" s="63">
        <f t="shared" si="281"/>
        <v>13.858395006894515</v>
      </c>
      <c r="AA581" s="59">
        <v>11.973662858851783</v>
      </c>
      <c r="AB581" s="59">
        <v>2.9256701312910272</v>
      </c>
      <c r="AC581" s="59">
        <v>77.934481516759945</v>
      </c>
      <c r="AD581" s="61">
        <v>69.335924649387863</v>
      </c>
      <c r="AE581" s="65">
        <f t="shared" si="282"/>
        <v>481.79431899217218</v>
      </c>
      <c r="AF581" s="65">
        <f t="shared" si="283"/>
        <v>3466.5341658306384</v>
      </c>
      <c r="AG581" s="65">
        <f t="shared" si="284"/>
        <v>731.12163463313675</v>
      </c>
      <c r="AH581" s="10" t="s">
        <v>3</v>
      </c>
      <c r="AJ581" s="10" t="s">
        <v>316</v>
      </c>
      <c r="AK581" s="10" t="s">
        <v>332</v>
      </c>
      <c r="AL581" s="10">
        <v>160</v>
      </c>
      <c r="AM581" s="79"/>
      <c r="AN581" s="79"/>
      <c r="AO581" s="79"/>
      <c r="AP581" s="79"/>
      <c r="AQ581" s="79"/>
      <c r="AR581" s="12">
        <v>103</v>
      </c>
      <c r="AS581" s="12">
        <v>91</v>
      </c>
      <c r="AT581" s="19">
        <v>17.16</v>
      </c>
      <c r="AU581" s="19">
        <v>25.76</v>
      </c>
      <c r="AV581" s="19">
        <v>1.4666666666666668</v>
      </c>
      <c r="AW581" s="19">
        <v>0.93333333333333346</v>
      </c>
      <c r="AX581" s="19">
        <v>21.1</v>
      </c>
      <c r="AY581" s="14">
        <v>0.38</v>
      </c>
      <c r="AZ581" s="14">
        <v>0.63636363636363635</v>
      </c>
      <c r="BA581" s="14">
        <v>0.9017142857142858</v>
      </c>
      <c r="BB581" s="14">
        <v>9.8467200000000012</v>
      </c>
      <c r="BC581" s="16">
        <v>5470.4000000000005</v>
      </c>
      <c r="BD581" s="108">
        <f t="shared" si="285"/>
        <v>5.4704000000000006</v>
      </c>
    </row>
    <row r="582" spans="1:56" s="12" customFormat="1" ht="15.75">
      <c r="A582" s="89" t="s">
        <v>213</v>
      </c>
      <c r="B582" s="28" t="s">
        <v>28</v>
      </c>
      <c r="C582" s="27" t="s">
        <v>132</v>
      </c>
      <c r="D582" s="27" t="s">
        <v>138</v>
      </c>
      <c r="E582" s="27" t="s">
        <v>268</v>
      </c>
      <c r="F582" s="3">
        <v>7.7178800000000001</v>
      </c>
      <c r="G582" s="3">
        <v>37.016399999999997</v>
      </c>
      <c r="H582" s="3">
        <v>1767</v>
      </c>
      <c r="I582" s="36"/>
      <c r="J582" s="36"/>
      <c r="K582" s="36"/>
      <c r="L582" s="37">
        <v>2016</v>
      </c>
      <c r="M582" s="37">
        <v>2</v>
      </c>
      <c r="N582" s="62">
        <v>5.0999999999999996</v>
      </c>
      <c r="O582" s="59">
        <v>2.3866188601099911</v>
      </c>
      <c r="P582" s="59">
        <v>0.22311065438097138</v>
      </c>
      <c r="Q582" s="59">
        <v>9.4483200000000007</v>
      </c>
      <c r="R582" s="63">
        <v>7.5999999999999943</v>
      </c>
      <c r="S582" s="63">
        <v>19.200000000000003</v>
      </c>
      <c r="T582" s="63">
        <v>73.2</v>
      </c>
      <c r="U582" s="59">
        <v>8.6663354145765954</v>
      </c>
      <c r="V582" s="59">
        <v>3.0463401443047364</v>
      </c>
      <c r="W582" s="59">
        <v>1.2353700486978774</v>
      </c>
      <c r="X582" s="59">
        <v>7.5349399315305154E-2</v>
      </c>
      <c r="Y582" s="64">
        <v>0.83499999999999996</v>
      </c>
      <c r="Z582" s="63">
        <f t="shared" si="281"/>
        <v>13.858395006894515</v>
      </c>
      <c r="AA582" s="59">
        <v>11.973662858851783</v>
      </c>
      <c r="AB582" s="59">
        <v>2.9256701312910272</v>
      </c>
      <c r="AC582" s="59">
        <v>77.934481516759945</v>
      </c>
      <c r="AD582" s="61">
        <v>69.335924649387863</v>
      </c>
      <c r="AE582" s="65">
        <f t="shared" si="282"/>
        <v>481.79431899217218</v>
      </c>
      <c r="AF582" s="65">
        <f t="shared" si="283"/>
        <v>3466.5341658306384</v>
      </c>
      <c r="AG582" s="65">
        <f t="shared" si="284"/>
        <v>731.12163463313675</v>
      </c>
      <c r="AH582" s="10" t="s">
        <v>4</v>
      </c>
      <c r="AJ582" s="10" t="s">
        <v>316</v>
      </c>
      <c r="AK582" s="10" t="s">
        <v>332</v>
      </c>
      <c r="AL582" s="10">
        <v>160</v>
      </c>
      <c r="AM582" s="79"/>
      <c r="AN582" s="79"/>
      <c r="AO582" s="79"/>
      <c r="AP582" s="79"/>
      <c r="AQ582" s="79"/>
      <c r="AR582" s="12">
        <v>117</v>
      </c>
      <c r="AS582" s="12">
        <v>120</v>
      </c>
      <c r="AT582" s="19">
        <v>24.06</v>
      </c>
      <c r="AU582" s="19">
        <v>53.35</v>
      </c>
      <c r="AV582" s="19">
        <v>1.4333333333333333</v>
      </c>
      <c r="AW582" s="19">
        <v>1.0666666666666667</v>
      </c>
      <c r="AX582" s="19">
        <v>20.399999999999999</v>
      </c>
      <c r="AY582" s="14">
        <v>0.42</v>
      </c>
      <c r="AZ582" s="14">
        <v>0.7441860465116279</v>
      </c>
      <c r="BA582" s="14">
        <v>0.9097142857142857</v>
      </c>
      <c r="BB582" s="14">
        <v>16.288540066445179</v>
      </c>
      <c r="BC582" s="16">
        <v>9049.1889258028768</v>
      </c>
      <c r="BD582" s="108">
        <f t="shared" si="285"/>
        <v>9.049188925802877</v>
      </c>
    </row>
    <row r="583" spans="1:56" s="12" customFormat="1" ht="15.75">
      <c r="A583" s="89" t="s">
        <v>213</v>
      </c>
      <c r="B583" s="28" t="s">
        <v>28</v>
      </c>
      <c r="C583" s="27" t="s">
        <v>132</v>
      </c>
      <c r="D583" s="27" t="s">
        <v>138</v>
      </c>
      <c r="E583" s="27" t="s">
        <v>268</v>
      </c>
      <c r="F583" s="3">
        <v>7.7178800000000001</v>
      </c>
      <c r="G583" s="3">
        <v>37.016399999999997</v>
      </c>
      <c r="H583" s="3">
        <v>1767</v>
      </c>
      <c r="I583" s="36"/>
      <c r="J583" s="36"/>
      <c r="K583" s="36"/>
      <c r="L583" s="37">
        <v>2016</v>
      </c>
      <c r="M583" s="37">
        <v>2</v>
      </c>
      <c r="N583" s="62">
        <v>5.0999999999999996</v>
      </c>
      <c r="O583" s="59">
        <v>2.3866188601099911</v>
      </c>
      <c r="P583" s="59">
        <v>0.22311065438097138</v>
      </c>
      <c r="Q583" s="59">
        <v>9.4483200000000007</v>
      </c>
      <c r="R583" s="63">
        <v>7.5999999999999943</v>
      </c>
      <c r="S583" s="63">
        <v>19.200000000000003</v>
      </c>
      <c r="T583" s="63">
        <v>73.2</v>
      </c>
      <c r="U583" s="59">
        <v>8.6663354145765954</v>
      </c>
      <c r="V583" s="59">
        <v>3.0463401443047364</v>
      </c>
      <c r="W583" s="59">
        <v>1.2353700486978774</v>
      </c>
      <c r="X583" s="59">
        <v>7.5349399315305154E-2</v>
      </c>
      <c r="Y583" s="64">
        <v>0.83499999999999996</v>
      </c>
      <c r="Z583" s="63">
        <f t="shared" si="281"/>
        <v>13.858395006894515</v>
      </c>
      <c r="AA583" s="59">
        <v>11.973662858851783</v>
      </c>
      <c r="AB583" s="59">
        <v>2.9256701312910272</v>
      </c>
      <c r="AC583" s="59">
        <v>77.934481516759945</v>
      </c>
      <c r="AD583" s="61">
        <v>69.335924649387863</v>
      </c>
      <c r="AE583" s="65">
        <f t="shared" si="282"/>
        <v>481.79431899217218</v>
      </c>
      <c r="AF583" s="65">
        <f t="shared" si="283"/>
        <v>3466.5341658306384</v>
      </c>
      <c r="AG583" s="65">
        <f t="shared" si="284"/>
        <v>731.12163463313675</v>
      </c>
      <c r="AH583" s="10" t="s">
        <v>5</v>
      </c>
      <c r="AJ583" s="10" t="s">
        <v>316</v>
      </c>
      <c r="AK583" s="10" t="s">
        <v>332</v>
      </c>
      <c r="AL583" s="10">
        <v>160</v>
      </c>
      <c r="AM583" s="79"/>
      <c r="AN583" s="79"/>
      <c r="AO583" s="79"/>
      <c r="AP583" s="79"/>
      <c r="AQ583" s="79"/>
      <c r="AR583" s="12">
        <v>101</v>
      </c>
      <c r="AS583" s="12">
        <v>101</v>
      </c>
      <c r="AT583" s="19">
        <v>25.42</v>
      </c>
      <c r="AU583" s="19">
        <v>27.88</v>
      </c>
      <c r="AV583" s="19">
        <v>1.3666666666666665</v>
      </c>
      <c r="AW583" s="19">
        <v>0.96666666666666667</v>
      </c>
      <c r="AX583" s="19">
        <v>20.100000000000001</v>
      </c>
      <c r="AY583" s="14">
        <v>0.38</v>
      </c>
      <c r="AZ583" s="14">
        <v>0.70731707317073178</v>
      </c>
      <c r="BA583" s="14">
        <v>0.91314285714285726</v>
      </c>
      <c r="BB583" s="14">
        <v>16.418308571428575</v>
      </c>
      <c r="BC583" s="16">
        <v>9121.2825396825428</v>
      </c>
      <c r="BD583" s="108">
        <f t="shared" si="285"/>
        <v>9.121282539682543</v>
      </c>
    </row>
    <row r="584" spans="1:56" s="12" customFormat="1" ht="15.75">
      <c r="A584" s="89" t="s">
        <v>213</v>
      </c>
      <c r="B584" s="28" t="s">
        <v>28</v>
      </c>
      <c r="C584" s="27" t="s">
        <v>132</v>
      </c>
      <c r="D584" s="27" t="s">
        <v>138</v>
      </c>
      <c r="E584" s="27" t="s">
        <v>268</v>
      </c>
      <c r="F584" s="3">
        <v>7.7178800000000001</v>
      </c>
      <c r="G584" s="3">
        <v>37.016399999999997</v>
      </c>
      <c r="H584" s="3">
        <v>1767</v>
      </c>
      <c r="I584" s="36"/>
      <c r="J584" s="36"/>
      <c r="K584" s="36"/>
      <c r="L584" s="37">
        <v>2016</v>
      </c>
      <c r="M584" s="37">
        <v>2</v>
      </c>
      <c r="N584" s="62">
        <v>5.0999999999999996</v>
      </c>
      <c r="O584" s="59">
        <v>2.3866188601099911</v>
      </c>
      <c r="P584" s="59">
        <v>0.22311065438097138</v>
      </c>
      <c r="Q584" s="59">
        <v>9.4483200000000007</v>
      </c>
      <c r="R584" s="63">
        <v>7.5999999999999943</v>
      </c>
      <c r="S584" s="63">
        <v>19.200000000000003</v>
      </c>
      <c r="T584" s="63">
        <v>73.2</v>
      </c>
      <c r="U584" s="59">
        <v>8.6663354145765954</v>
      </c>
      <c r="V584" s="59">
        <v>3.0463401443047364</v>
      </c>
      <c r="W584" s="59">
        <v>1.2353700486978774</v>
      </c>
      <c r="X584" s="59">
        <v>7.5349399315305154E-2</v>
      </c>
      <c r="Y584" s="64">
        <v>0.83499999999999996</v>
      </c>
      <c r="Z584" s="63">
        <f t="shared" si="281"/>
        <v>13.858395006894515</v>
      </c>
      <c r="AA584" s="59">
        <v>11.973662858851783</v>
      </c>
      <c r="AB584" s="59">
        <v>2.9256701312910272</v>
      </c>
      <c r="AC584" s="59">
        <v>77.934481516759945</v>
      </c>
      <c r="AD584" s="61">
        <v>69.335924649387863</v>
      </c>
      <c r="AE584" s="65">
        <f t="shared" si="282"/>
        <v>481.79431899217218</v>
      </c>
      <c r="AF584" s="65">
        <f t="shared" si="283"/>
        <v>3466.5341658306384</v>
      </c>
      <c r="AG584" s="65">
        <f t="shared" si="284"/>
        <v>731.12163463313675</v>
      </c>
      <c r="AH584" s="10" t="s">
        <v>6</v>
      </c>
      <c r="AJ584" s="10" t="s">
        <v>316</v>
      </c>
      <c r="AK584" s="10" t="s">
        <v>332</v>
      </c>
      <c r="AL584" s="10">
        <v>160</v>
      </c>
      <c r="AM584" s="79"/>
      <c r="AN584" s="79"/>
      <c r="AO584" s="79"/>
      <c r="AP584" s="79"/>
      <c r="AQ584" s="79"/>
      <c r="AR584" s="12">
        <v>95</v>
      </c>
      <c r="AS584" s="12">
        <v>79</v>
      </c>
      <c r="AT584" s="19">
        <v>16.100000000000001</v>
      </c>
      <c r="AU584" s="19">
        <v>55.3</v>
      </c>
      <c r="AV584" s="19">
        <v>1.4666666666666668</v>
      </c>
      <c r="AW584" s="19">
        <v>1.1333333333333335</v>
      </c>
      <c r="AX584" s="19">
        <v>19.7</v>
      </c>
      <c r="AY584" s="14">
        <v>0.36</v>
      </c>
      <c r="AZ584" s="14">
        <v>0.77272727272727282</v>
      </c>
      <c r="BA584" s="14">
        <v>0.9177142857142857</v>
      </c>
      <c r="BB584" s="14">
        <v>11.417200000000003</v>
      </c>
      <c r="BC584" s="16">
        <v>6342.8888888888905</v>
      </c>
      <c r="BD584" s="108">
        <f t="shared" si="285"/>
        <v>6.3428888888888908</v>
      </c>
    </row>
    <row r="585" spans="1:56" s="12" customFormat="1" ht="15.75">
      <c r="A585" s="89" t="s">
        <v>213</v>
      </c>
      <c r="B585" s="28" t="s">
        <v>28</v>
      </c>
      <c r="C585" s="27" t="s">
        <v>132</v>
      </c>
      <c r="D585" s="27" t="s">
        <v>138</v>
      </c>
      <c r="E585" s="27" t="s">
        <v>269</v>
      </c>
      <c r="F585" s="3">
        <v>7.7207470000000002</v>
      </c>
      <c r="G585" s="3">
        <v>37.018247000000002</v>
      </c>
      <c r="H585" s="3">
        <v>1781</v>
      </c>
      <c r="I585" s="36">
        <v>63</v>
      </c>
      <c r="J585" s="36"/>
      <c r="K585" s="36"/>
      <c r="L585" s="37">
        <v>2016</v>
      </c>
      <c r="M585" s="37">
        <v>2</v>
      </c>
      <c r="N585" s="62">
        <v>4.7</v>
      </c>
      <c r="O585" s="59">
        <v>3.0288369538289013</v>
      </c>
      <c r="P585" s="59">
        <v>0.2201267970126532</v>
      </c>
      <c r="Q585" s="59">
        <v>2.6905800000000002</v>
      </c>
      <c r="R585" s="63">
        <v>7.5999999999999943</v>
      </c>
      <c r="S585" s="63">
        <v>17.200000000000003</v>
      </c>
      <c r="T585" s="63">
        <v>75.2</v>
      </c>
      <c r="U585" s="59">
        <v>5.7961392632091346</v>
      </c>
      <c r="V585" s="59">
        <v>2.5677123071960097</v>
      </c>
      <c r="W585" s="59">
        <v>0.17512432493693417</v>
      </c>
      <c r="X585" s="64">
        <v>7.5349399315305154E-2</v>
      </c>
      <c r="Y585" s="64">
        <v>2.3379999999999996</v>
      </c>
      <c r="Z585" s="63">
        <f t="shared" si="220"/>
        <v>10.952325294657383</v>
      </c>
      <c r="AA585" s="59">
        <v>3.9587883051389667</v>
      </c>
      <c r="AB585" s="59">
        <v>4.3873085339168476</v>
      </c>
      <c r="AC585" s="59">
        <v>83.070678240499205</v>
      </c>
      <c r="AD585" s="61">
        <v>119.7289240471093</v>
      </c>
      <c r="AE585" s="65">
        <f t="shared" si="221"/>
        <v>68.298486725404331</v>
      </c>
      <c r="AF585" s="65">
        <f t="shared" si="222"/>
        <v>2318.455705283654</v>
      </c>
      <c r="AG585" s="65">
        <f t="shared" si="223"/>
        <v>616.25095372704232</v>
      </c>
      <c r="AH585" s="10" t="s">
        <v>1</v>
      </c>
      <c r="AJ585" s="10" t="s">
        <v>316</v>
      </c>
      <c r="AK585" s="10" t="s">
        <v>332</v>
      </c>
      <c r="AL585" s="10">
        <v>160</v>
      </c>
      <c r="AM585" s="79"/>
      <c r="AN585" s="79"/>
      <c r="AO585" s="79"/>
      <c r="AP585" s="79"/>
      <c r="AQ585" s="79"/>
      <c r="AR585" s="12">
        <v>98</v>
      </c>
      <c r="AS585" s="12">
        <v>90</v>
      </c>
      <c r="AT585" s="19">
        <v>12.18</v>
      </c>
      <c r="AU585" s="19">
        <v>16.8</v>
      </c>
      <c r="AV585" s="19">
        <v>1.1000000000000001</v>
      </c>
      <c r="AW585" s="19">
        <v>0.8666666666666667</v>
      </c>
      <c r="AX585" s="19">
        <v>19.399999999999999</v>
      </c>
      <c r="AY585" s="14">
        <v>0.44</v>
      </c>
      <c r="AZ585" s="14">
        <v>0.78787878787878785</v>
      </c>
      <c r="BA585" s="14">
        <v>0.92114285714285704</v>
      </c>
      <c r="BB585" s="14">
        <v>8.8396218181818167</v>
      </c>
      <c r="BC585" s="16">
        <v>4910.9010101010099</v>
      </c>
      <c r="BD585" s="108">
        <f t="shared" si="285"/>
        <v>4.9109010101010098</v>
      </c>
    </row>
    <row r="586" spans="1:56" s="12" customFormat="1" ht="15.75">
      <c r="A586" s="89" t="s">
        <v>213</v>
      </c>
      <c r="B586" s="28" t="s">
        <v>28</v>
      </c>
      <c r="C586" s="27" t="s">
        <v>132</v>
      </c>
      <c r="D586" s="27" t="s">
        <v>138</v>
      </c>
      <c r="E586" s="27" t="s">
        <v>269</v>
      </c>
      <c r="F586" s="3">
        <v>7.7207470000000002</v>
      </c>
      <c r="G586" s="3">
        <v>37.018247000000002</v>
      </c>
      <c r="H586" s="3">
        <v>1781</v>
      </c>
      <c r="I586" s="36"/>
      <c r="J586" s="36"/>
      <c r="K586" s="36"/>
      <c r="L586" s="37">
        <v>2016</v>
      </c>
      <c r="M586" s="37">
        <v>2</v>
      </c>
      <c r="N586" s="62">
        <v>4.7</v>
      </c>
      <c r="O586" s="59">
        <v>3.0288369538289013</v>
      </c>
      <c r="P586" s="59">
        <v>0.2201267970126532</v>
      </c>
      <c r="Q586" s="59">
        <v>2.6905800000000002</v>
      </c>
      <c r="R586" s="63">
        <v>7.5999999999999943</v>
      </c>
      <c r="S586" s="63">
        <v>17.200000000000003</v>
      </c>
      <c r="T586" s="63">
        <v>75.2</v>
      </c>
      <c r="U586" s="59">
        <v>5.7961392632091346</v>
      </c>
      <c r="V586" s="59">
        <v>2.5677123071960097</v>
      </c>
      <c r="W586" s="59">
        <v>0.17512432493693417</v>
      </c>
      <c r="X586" s="64">
        <v>7.5349399315305154E-2</v>
      </c>
      <c r="Y586" s="64">
        <v>2.3379999999999996</v>
      </c>
      <c r="Z586" s="63">
        <f t="shared" ref="Z586:Z590" si="286">(U586+V586+W586+X586+Y586)</f>
        <v>10.952325294657383</v>
      </c>
      <c r="AA586" s="59">
        <v>3.9587883051389667</v>
      </c>
      <c r="AB586" s="59">
        <v>4.3873085339168476</v>
      </c>
      <c r="AC586" s="59">
        <v>83.070678240499205</v>
      </c>
      <c r="AD586" s="61">
        <v>119.7289240471093</v>
      </c>
      <c r="AE586" s="65">
        <f t="shared" ref="AE586:AE590" si="287">W586*390</f>
        <v>68.298486725404331</v>
      </c>
      <c r="AF586" s="65">
        <f t="shared" ref="AF586:AF590" si="288">U586*400</f>
        <v>2318.455705283654</v>
      </c>
      <c r="AG586" s="65">
        <f t="shared" ref="AG586:AG590" si="289">V586*240</f>
        <v>616.25095372704232</v>
      </c>
      <c r="AH586" s="10" t="s">
        <v>2</v>
      </c>
      <c r="AJ586" s="10" t="s">
        <v>316</v>
      </c>
      <c r="AK586" s="10" t="s">
        <v>332</v>
      </c>
      <c r="AL586" s="10">
        <v>160</v>
      </c>
      <c r="AM586" s="79"/>
      <c r="AN586" s="79"/>
      <c r="AO586" s="79"/>
      <c r="AP586" s="79"/>
      <c r="AQ586" s="79"/>
      <c r="AR586" s="12">
        <v>89</v>
      </c>
      <c r="AS586" s="12">
        <v>88</v>
      </c>
      <c r="AT586" s="19">
        <v>12.799999999999999</v>
      </c>
      <c r="AU586" s="19">
        <v>17.96</v>
      </c>
      <c r="AV586" s="19">
        <v>1.1333333333333335</v>
      </c>
      <c r="AW586" s="19">
        <v>0.93333333333333346</v>
      </c>
      <c r="AX586" s="19">
        <v>20.6</v>
      </c>
      <c r="AY586" s="14">
        <v>0.85</v>
      </c>
      <c r="AZ586" s="14">
        <v>0.82352941176470584</v>
      </c>
      <c r="BA586" s="14">
        <v>0.90742857142857147</v>
      </c>
      <c r="BB586" s="14">
        <v>9.5653647058823523</v>
      </c>
      <c r="BC586" s="16">
        <v>5314.0915032679732</v>
      </c>
      <c r="BD586" s="108">
        <f t="shared" si="285"/>
        <v>5.3140915032679734</v>
      </c>
    </row>
    <row r="587" spans="1:56" s="12" customFormat="1" ht="15.75">
      <c r="A587" s="89" t="s">
        <v>213</v>
      </c>
      <c r="B587" s="28" t="s">
        <v>28</v>
      </c>
      <c r="C587" s="27" t="s">
        <v>132</v>
      </c>
      <c r="D587" s="27" t="s">
        <v>138</v>
      </c>
      <c r="E587" s="27" t="s">
        <v>269</v>
      </c>
      <c r="F587" s="3">
        <v>7.7207470000000002</v>
      </c>
      <c r="G587" s="3">
        <v>37.018247000000002</v>
      </c>
      <c r="H587" s="3">
        <v>1781</v>
      </c>
      <c r="I587" s="36"/>
      <c r="J587" s="36"/>
      <c r="K587" s="36"/>
      <c r="L587" s="37">
        <v>2016</v>
      </c>
      <c r="M587" s="37">
        <v>2</v>
      </c>
      <c r="N587" s="62">
        <v>4.7</v>
      </c>
      <c r="O587" s="59">
        <v>3.0288369538289013</v>
      </c>
      <c r="P587" s="59">
        <v>0.2201267970126532</v>
      </c>
      <c r="Q587" s="59">
        <v>2.6905800000000002</v>
      </c>
      <c r="R587" s="63">
        <v>7.5999999999999943</v>
      </c>
      <c r="S587" s="63">
        <v>17.200000000000003</v>
      </c>
      <c r="T587" s="63">
        <v>75.2</v>
      </c>
      <c r="U587" s="59">
        <v>5.7961392632091346</v>
      </c>
      <c r="V587" s="59">
        <v>2.5677123071960097</v>
      </c>
      <c r="W587" s="59">
        <v>0.17512432493693417</v>
      </c>
      <c r="X587" s="64">
        <v>7.5349399315305154E-2</v>
      </c>
      <c r="Y587" s="64">
        <v>2.3379999999999996</v>
      </c>
      <c r="Z587" s="63">
        <f t="shared" si="286"/>
        <v>10.952325294657383</v>
      </c>
      <c r="AA587" s="59">
        <v>3.9587883051389667</v>
      </c>
      <c r="AB587" s="59">
        <v>4.3873085339168476</v>
      </c>
      <c r="AC587" s="59">
        <v>83.070678240499205</v>
      </c>
      <c r="AD587" s="61">
        <v>119.7289240471093</v>
      </c>
      <c r="AE587" s="65">
        <f t="shared" si="287"/>
        <v>68.298486725404331</v>
      </c>
      <c r="AF587" s="65">
        <f t="shared" si="288"/>
        <v>2318.455705283654</v>
      </c>
      <c r="AG587" s="65">
        <f t="shared" si="289"/>
        <v>616.25095372704232</v>
      </c>
      <c r="AH587" s="10" t="s">
        <v>3</v>
      </c>
      <c r="AJ587" s="10" t="s">
        <v>316</v>
      </c>
      <c r="AK587" s="10" t="s">
        <v>332</v>
      </c>
      <c r="AL587" s="10">
        <v>160</v>
      </c>
      <c r="AM587" s="79"/>
      <c r="AN587" s="79"/>
      <c r="AO587" s="79"/>
      <c r="AP587" s="79"/>
      <c r="AQ587" s="79"/>
      <c r="AR587" s="12">
        <v>105</v>
      </c>
      <c r="AS587" s="12">
        <v>98</v>
      </c>
      <c r="AT587" s="19">
        <v>20.880000000000003</v>
      </c>
      <c r="AU587" s="19">
        <v>22.3</v>
      </c>
      <c r="AV587" s="19">
        <v>1.5333333333333334</v>
      </c>
      <c r="AW587" s="19">
        <v>1.2</v>
      </c>
      <c r="AX587" s="19">
        <v>20.399999999999999</v>
      </c>
      <c r="AY587" s="14">
        <v>1</v>
      </c>
      <c r="AZ587" s="14">
        <v>0.78260869565217384</v>
      </c>
      <c r="BA587" s="14">
        <v>0.9097142857142857</v>
      </c>
      <c r="BB587" s="14">
        <v>14.865522484472049</v>
      </c>
      <c r="BC587" s="16">
        <v>8258.6236024844711</v>
      </c>
      <c r="BD587" s="108">
        <f t="shared" si="285"/>
        <v>8.2586236024844712</v>
      </c>
    </row>
    <row r="588" spans="1:56" s="12" customFormat="1" ht="15.75">
      <c r="A588" s="89" t="s">
        <v>213</v>
      </c>
      <c r="B588" s="28" t="s">
        <v>28</v>
      </c>
      <c r="C588" s="27" t="s">
        <v>132</v>
      </c>
      <c r="D588" s="27" t="s">
        <v>138</v>
      </c>
      <c r="E588" s="27" t="s">
        <v>269</v>
      </c>
      <c r="F588" s="3">
        <v>7.7207470000000002</v>
      </c>
      <c r="G588" s="3">
        <v>37.018247000000002</v>
      </c>
      <c r="H588" s="3">
        <v>1781</v>
      </c>
      <c r="I588" s="36"/>
      <c r="J588" s="36"/>
      <c r="K588" s="36"/>
      <c r="L588" s="37">
        <v>2016</v>
      </c>
      <c r="M588" s="37">
        <v>2</v>
      </c>
      <c r="N588" s="62">
        <v>4.7</v>
      </c>
      <c r="O588" s="59">
        <v>3.0288369538289013</v>
      </c>
      <c r="P588" s="59">
        <v>0.2201267970126532</v>
      </c>
      <c r="Q588" s="59">
        <v>2.6905800000000002</v>
      </c>
      <c r="R588" s="63">
        <v>7.5999999999999943</v>
      </c>
      <c r="S588" s="63">
        <v>17.200000000000003</v>
      </c>
      <c r="T588" s="63">
        <v>75.2</v>
      </c>
      <c r="U588" s="59">
        <v>5.7961392632091346</v>
      </c>
      <c r="V588" s="59">
        <v>2.5677123071960097</v>
      </c>
      <c r="W588" s="59">
        <v>0.17512432493693417</v>
      </c>
      <c r="X588" s="64">
        <v>7.5349399315305154E-2</v>
      </c>
      <c r="Y588" s="64">
        <v>2.3379999999999996</v>
      </c>
      <c r="Z588" s="63">
        <f t="shared" si="286"/>
        <v>10.952325294657383</v>
      </c>
      <c r="AA588" s="59">
        <v>3.9587883051389667</v>
      </c>
      <c r="AB588" s="59">
        <v>4.3873085339168476</v>
      </c>
      <c r="AC588" s="59">
        <v>83.070678240499205</v>
      </c>
      <c r="AD588" s="61">
        <v>119.7289240471093</v>
      </c>
      <c r="AE588" s="65">
        <f t="shared" si="287"/>
        <v>68.298486725404331</v>
      </c>
      <c r="AF588" s="65">
        <f t="shared" si="288"/>
        <v>2318.455705283654</v>
      </c>
      <c r="AG588" s="65">
        <f t="shared" si="289"/>
        <v>616.25095372704232</v>
      </c>
      <c r="AH588" s="10" t="s">
        <v>4</v>
      </c>
      <c r="AJ588" s="10" t="s">
        <v>316</v>
      </c>
      <c r="AK588" s="10" t="s">
        <v>332</v>
      </c>
      <c r="AL588" s="10">
        <v>160</v>
      </c>
      <c r="AM588" s="79"/>
      <c r="AN588" s="79"/>
      <c r="AO588" s="79"/>
      <c r="AP588" s="79"/>
      <c r="AQ588" s="79"/>
      <c r="AR588" s="12">
        <v>87</v>
      </c>
      <c r="AS588" s="12">
        <v>85</v>
      </c>
      <c r="AT588" s="19">
        <v>18.22</v>
      </c>
      <c r="AU588" s="19">
        <v>18.8</v>
      </c>
      <c r="AV588" s="19">
        <v>1.3666666666666665</v>
      </c>
      <c r="AW588" s="19">
        <v>1</v>
      </c>
      <c r="AX588" s="19">
        <v>18.2</v>
      </c>
      <c r="AY588" s="14">
        <v>0.9</v>
      </c>
      <c r="AZ588" s="14">
        <v>0.73170731707317083</v>
      </c>
      <c r="BA588" s="14">
        <v>0.93485714285714283</v>
      </c>
      <c r="BB588" s="14">
        <v>12.463241811846689</v>
      </c>
      <c r="BC588" s="16">
        <v>6924.0232288037168</v>
      </c>
      <c r="BD588" s="108">
        <f t="shared" si="285"/>
        <v>6.9240232288037165</v>
      </c>
    </row>
    <row r="589" spans="1:56" s="12" customFormat="1" ht="15.75">
      <c r="A589" s="89" t="s">
        <v>213</v>
      </c>
      <c r="B589" s="28" t="s">
        <v>28</v>
      </c>
      <c r="C589" s="27" t="s">
        <v>132</v>
      </c>
      <c r="D589" s="27" t="s">
        <v>138</v>
      </c>
      <c r="E589" s="27" t="s">
        <v>269</v>
      </c>
      <c r="F589" s="3">
        <v>7.7207470000000002</v>
      </c>
      <c r="G589" s="3">
        <v>37.018247000000002</v>
      </c>
      <c r="H589" s="3">
        <v>1781</v>
      </c>
      <c r="I589" s="36"/>
      <c r="J589" s="36"/>
      <c r="K589" s="36"/>
      <c r="L589" s="37">
        <v>2016</v>
      </c>
      <c r="M589" s="37">
        <v>2</v>
      </c>
      <c r="N589" s="62">
        <v>4.7</v>
      </c>
      <c r="O589" s="59">
        <v>3.0288369538289013</v>
      </c>
      <c r="P589" s="59">
        <v>0.2201267970126532</v>
      </c>
      <c r="Q589" s="59">
        <v>2.6905800000000002</v>
      </c>
      <c r="R589" s="63">
        <v>7.5999999999999943</v>
      </c>
      <c r="S589" s="63">
        <v>17.200000000000003</v>
      </c>
      <c r="T589" s="63">
        <v>75.2</v>
      </c>
      <c r="U589" s="59">
        <v>5.7961392632091346</v>
      </c>
      <c r="V589" s="59">
        <v>2.5677123071960097</v>
      </c>
      <c r="W589" s="59">
        <v>0.17512432493693417</v>
      </c>
      <c r="X589" s="64">
        <v>7.5349399315305154E-2</v>
      </c>
      <c r="Y589" s="64">
        <v>2.3379999999999996</v>
      </c>
      <c r="Z589" s="63">
        <f t="shared" si="286"/>
        <v>10.952325294657383</v>
      </c>
      <c r="AA589" s="59">
        <v>3.9587883051389667</v>
      </c>
      <c r="AB589" s="59">
        <v>4.3873085339168476</v>
      </c>
      <c r="AC589" s="59">
        <v>83.070678240499205</v>
      </c>
      <c r="AD589" s="61">
        <v>119.7289240471093</v>
      </c>
      <c r="AE589" s="65">
        <f t="shared" si="287"/>
        <v>68.298486725404331</v>
      </c>
      <c r="AF589" s="65">
        <f t="shared" si="288"/>
        <v>2318.455705283654</v>
      </c>
      <c r="AG589" s="65">
        <f t="shared" si="289"/>
        <v>616.25095372704232</v>
      </c>
      <c r="AH589" s="10" t="s">
        <v>5</v>
      </c>
      <c r="AJ589" s="10" t="s">
        <v>316</v>
      </c>
      <c r="AK589" s="10" t="s">
        <v>332</v>
      </c>
      <c r="AL589" s="10">
        <v>160</v>
      </c>
      <c r="AM589" s="79"/>
      <c r="AN589" s="79"/>
      <c r="AO589" s="79"/>
      <c r="AP589" s="79"/>
      <c r="AQ589" s="79"/>
      <c r="AR589" s="12">
        <v>105</v>
      </c>
      <c r="AS589" s="12">
        <v>100</v>
      </c>
      <c r="AT589" s="19">
        <v>16.96</v>
      </c>
      <c r="AU589" s="19">
        <v>19.899999999999999</v>
      </c>
      <c r="AV589" s="19">
        <v>1.5333333333333334</v>
      </c>
      <c r="AW589" s="19">
        <v>1.0666666666666667</v>
      </c>
      <c r="AX589" s="19">
        <v>18.399999999999999</v>
      </c>
      <c r="AY589" s="14">
        <v>0.85</v>
      </c>
      <c r="AZ589" s="14">
        <v>0.69565217391304346</v>
      </c>
      <c r="BA589" s="14">
        <v>0.9325714285714285</v>
      </c>
      <c r="BB589" s="14">
        <v>11.002720993788818</v>
      </c>
      <c r="BC589" s="16">
        <v>6112.6227743271211</v>
      </c>
      <c r="BD589" s="108">
        <f t="shared" si="285"/>
        <v>6.1126227743271206</v>
      </c>
    </row>
    <row r="590" spans="1:56" s="12" customFormat="1" ht="15.75">
      <c r="A590" s="89" t="s">
        <v>213</v>
      </c>
      <c r="B590" s="28" t="s">
        <v>28</v>
      </c>
      <c r="C590" s="27" t="s">
        <v>132</v>
      </c>
      <c r="D590" s="27" t="s">
        <v>138</v>
      </c>
      <c r="E590" s="27" t="s">
        <v>269</v>
      </c>
      <c r="F590" s="3">
        <v>7.7207470000000002</v>
      </c>
      <c r="G590" s="3">
        <v>37.018247000000002</v>
      </c>
      <c r="H590" s="3">
        <v>1781</v>
      </c>
      <c r="I590" s="36"/>
      <c r="J590" s="36"/>
      <c r="K590" s="36"/>
      <c r="L590" s="37">
        <v>2016</v>
      </c>
      <c r="M590" s="37">
        <v>2</v>
      </c>
      <c r="N590" s="62">
        <v>4.7</v>
      </c>
      <c r="O590" s="59">
        <v>3.0288369538289013</v>
      </c>
      <c r="P590" s="59">
        <v>0.2201267970126532</v>
      </c>
      <c r="Q590" s="59">
        <v>2.6905800000000002</v>
      </c>
      <c r="R590" s="63">
        <v>7.5999999999999943</v>
      </c>
      <c r="S590" s="63">
        <v>17.200000000000003</v>
      </c>
      <c r="T590" s="63">
        <v>75.2</v>
      </c>
      <c r="U590" s="59">
        <v>5.7961392632091346</v>
      </c>
      <c r="V590" s="59">
        <v>2.5677123071960097</v>
      </c>
      <c r="W590" s="59">
        <v>0.17512432493693417</v>
      </c>
      <c r="X590" s="64">
        <v>7.5349399315305154E-2</v>
      </c>
      <c r="Y590" s="64">
        <v>2.3379999999999996</v>
      </c>
      <c r="Z590" s="63">
        <f t="shared" si="286"/>
        <v>10.952325294657383</v>
      </c>
      <c r="AA590" s="59">
        <v>3.9587883051389667</v>
      </c>
      <c r="AB590" s="59">
        <v>4.3873085339168476</v>
      </c>
      <c r="AC590" s="59">
        <v>83.070678240499205</v>
      </c>
      <c r="AD590" s="61">
        <v>119.7289240471093</v>
      </c>
      <c r="AE590" s="65">
        <f t="shared" si="287"/>
        <v>68.298486725404331</v>
      </c>
      <c r="AF590" s="65">
        <f t="shared" si="288"/>
        <v>2318.455705283654</v>
      </c>
      <c r="AG590" s="65">
        <f t="shared" si="289"/>
        <v>616.25095372704232</v>
      </c>
      <c r="AH590" s="10" t="s">
        <v>6</v>
      </c>
      <c r="AJ590" s="10" t="s">
        <v>316</v>
      </c>
      <c r="AK590" s="10" t="s">
        <v>332</v>
      </c>
      <c r="AL590" s="10">
        <v>160</v>
      </c>
      <c r="AM590" s="79"/>
      <c r="AN590" s="79"/>
      <c r="AO590" s="79"/>
      <c r="AP590" s="79"/>
      <c r="AQ590" s="79"/>
      <c r="AR590" s="12">
        <v>99</v>
      </c>
      <c r="AS590" s="12">
        <v>95</v>
      </c>
      <c r="AT590" s="19">
        <v>20.059999999999999</v>
      </c>
      <c r="AU590" s="19">
        <v>19.3</v>
      </c>
      <c r="AV590" s="19">
        <v>1.4000000000000001</v>
      </c>
      <c r="AW590" s="19">
        <v>1.1333333333333335</v>
      </c>
      <c r="AX590" s="19">
        <v>18.600000000000001</v>
      </c>
      <c r="AY590" s="14">
        <v>0.42</v>
      </c>
      <c r="AZ590" s="14">
        <v>0.80952380952380953</v>
      </c>
      <c r="BA590" s="14">
        <v>0.93028571428571438</v>
      </c>
      <c r="BB590" s="14">
        <v>15.106954013605442</v>
      </c>
      <c r="BC590" s="16">
        <v>8392.7522297808009</v>
      </c>
      <c r="BD590" s="108">
        <f t="shared" si="285"/>
        <v>8.3927522297808004</v>
      </c>
    </row>
    <row r="591" spans="1:56" s="12" customFormat="1" ht="15.75">
      <c r="A591" s="89" t="s">
        <v>213</v>
      </c>
      <c r="B591" s="28" t="s">
        <v>28</v>
      </c>
      <c r="C591" s="27" t="s">
        <v>131</v>
      </c>
      <c r="D591" s="27" t="s">
        <v>127</v>
      </c>
      <c r="E591" s="27" t="s">
        <v>270</v>
      </c>
      <c r="F591" s="3">
        <v>7.6834540000000002</v>
      </c>
      <c r="G591" s="3">
        <v>36.973860999999999</v>
      </c>
      <c r="H591" s="3">
        <v>1781</v>
      </c>
      <c r="I591" s="36">
        <v>64</v>
      </c>
      <c r="J591" s="36"/>
      <c r="K591" s="36"/>
      <c r="L591" s="37">
        <v>2016</v>
      </c>
      <c r="M591" s="37">
        <v>2</v>
      </c>
      <c r="N591" s="62">
        <v>5.2</v>
      </c>
      <c r="O591" s="59">
        <v>2.1621880300114844</v>
      </c>
      <c r="P591" s="59">
        <v>0.28165303303725492</v>
      </c>
      <c r="Q591" s="59">
        <v>5.7622799999999996</v>
      </c>
      <c r="R591" s="63">
        <v>5.5999999999999943</v>
      </c>
      <c r="S591" s="63">
        <v>19.200000000000003</v>
      </c>
      <c r="T591" s="63">
        <v>75.2</v>
      </c>
      <c r="U591" s="59">
        <v>7.5729273569127988</v>
      </c>
      <c r="V591" s="59">
        <v>3.2803359757801145</v>
      </c>
      <c r="W591" s="59">
        <v>1.1040121714177604</v>
      </c>
      <c r="X591" s="64">
        <v>7.5349399315305154E-2</v>
      </c>
      <c r="Y591" s="64">
        <v>0.41749999999999993</v>
      </c>
      <c r="Z591" s="63">
        <f t="shared" si="220"/>
        <v>12.45012490342598</v>
      </c>
      <c r="AA591" s="59">
        <v>9.9699442204235798</v>
      </c>
      <c r="AB591" s="59">
        <v>4.3873085339168476</v>
      </c>
      <c r="AC591" s="59">
        <v>89.307488547896881</v>
      </c>
      <c r="AD591" s="61">
        <v>163.82279852011558</v>
      </c>
      <c r="AE591" s="65">
        <f t="shared" si="221"/>
        <v>430.56474685292659</v>
      </c>
      <c r="AF591" s="65">
        <f t="shared" si="222"/>
        <v>3029.1709427651194</v>
      </c>
      <c r="AG591" s="65">
        <f t="shared" si="223"/>
        <v>787.28063418722752</v>
      </c>
      <c r="AH591" s="10" t="s">
        <v>1</v>
      </c>
      <c r="AJ591" s="10" t="s">
        <v>316</v>
      </c>
      <c r="AK591" s="10" t="s">
        <v>332</v>
      </c>
      <c r="AL591" s="10">
        <v>160</v>
      </c>
      <c r="AM591" s="79"/>
      <c r="AN591" s="79"/>
      <c r="AO591" s="79"/>
      <c r="AP591" s="79"/>
      <c r="AQ591" s="79"/>
      <c r="AR591" s="12">
        <v>89</v>
      </c>
      <c r="AS591" s="12">
        <v>80</v>
      </c>
      <c r="AT591" s="19">
        <v>12.74</v>
      </c>
      <c r="AU591" s="19">
        <v>14.4</v>
      </c>
      <c r="AV591" s="19">
        <v>1.4000000000000001</v>
      </c>
      <c r="AW591" s="19">
        <v>1.1000000000000001</v>
      </c>
      <c r="AX591" s="19">
        <v>23.8</v>
      </c>
      <c r="AY591" s="14">
        <v>0.44</v>
      </c>
      <c r="AZ591" s="14">
        <v>0.7857142857142857</v>
      </c>
      <c r="BA591" s="14">
        <v>0.87085714285714289</v>
      </c>
      <c r="BB591" s="14">
        <v>8.7172800000000006</v>
      </c>
      <c r="BC591" s="16">
        <v>4842.9333333333334</v>
      </c>
      <c r="BD591" s="108">
        <f t="shared" si="285"/>
        <v>4.8429333333333338</v>
      </c>
    </row>
    <row r="592" spans="1:56" s="12" customFormat="1" ht="15.75">
      <c r="A592" s="89" t="s">
        <v>213</v>
      </c>
      <c r="B592" s="28" t="s">
        <v>28</v>
      </c>
      <c r="C592" s="27" t="s">
        <v>131</v>
      </c>
      <c r="D592" s="27" t="s">
        <v>127</v>
      </c>
      <c r="E592" s="27" t="s">
        <v>270</v>
      </c>
      <c r="F592" s="3">
        <v>7.6834540000000002</v>
      </c>
      <c r="G592" s="3">
        <v>36.973860999999999</v>
      </c>
      <c r="H592" s="3">
        <v>1781</v>
      </c>
      <c r="I592" s="36"/>
      <c r="J592" s="36"/>
      <c r="K592" s="36"/>
      <c r="L592" s="37">
        <v>2016</v>
      </c>
      <c r="M592" s="37">
        <v>2</v>
      </c>
      <c r="N592" s="62">
        <v>5.2</v>
      </c>
      <c r="O592" s="59">
        <v>2.1621880300114844</v>
      </c>
      <c r="P592" s="59">
        <v>0.28165303303725492</v>
      </c>
      <c r="Q592" s="59">
        <v>5.7622799999999996</v>
      </c>
      <c r="R592" s="63">
        <v>5.5999999999999943</v>
      </c>
      <c r="S592" s="63">
        <v>19.200000000000003</v>
      </c>
      <c r="T592" s="63">
        <v>75.2</v>
      </c>
      <c r="U592" s="59">
        <v>7.5729273569127988</v>
      </c>
      <c r="V592" s="59">
        <v>3.2803359757801145</v>
      </c>
      <c r="W592" s="59">
        <v>1.1040121714177604</v>
      </c>
      <c r="X592" s="64">
        <v>7.5349399315305154E-2</v>
      </c>
      <c r="Y592" s="64">
        <v>0.41749999999999993</v>
      </c>
      <c r="Z592" s="63">
        <f t="shared" ref="Z592:Z596" si="290">(U592+V592+W592+X592+Y592)</f>
        <v>12.45012490342598</v>
      </c>
      <c r="AA592" s="59">
        <v>9.9699442204235798</v>
      </c>
      <c r="AB592" s="59">
        <v>4.3873085339168476</v>
      </c>
      <c r="AC592" s="59">
        <v>89.307488547896881</v>
      </c>
      <c r="AD592" s="61">
        <v>163.82279852011558</v>
      </c>
      <c r="AE592" s="65">
        <f t="shared" ref="AE592:AE596" si="291">W592*390</f>
        <v>430.56474685292659</v>
      </c>
      <c r="AF592" s="65">
        <f t="shared" ref="AF592:AF596" si="292">U592*400</f>
        <v>3029.1709427651194</v>
      </c>
      <c r="AG592" s="65">
        <f t="shared" ref="AG592:AG596" si="293">V592*240</f>
        <v>787.28063418722752</v>
      </c>
      <c r="AH592" s="10" t="s">
        <v>2</v>
      </c>
      <c r="AJ592" s="10" t="s">
        <v>316</v>
      </c>
      <c r="AK592" s="10" t="s">
        <v>332</v>
      </c>
      <c r="AL592" s="10">
        <v>160</v>
      </c>
      <c r="AM592" s="79"/>
      <c r="AN592" s="79"/>
      <c r="AO592" s="79"/>
      <c r="AP592" s="79"/>
      <c r="AQ592" s="79"/>
      <c r="AR592" s="12">
        <v>117</v>
      </c>
      <c r="AS592" s="12">
        <v>103</v>
      </c>
      <c r="AT592" s="19">
        <v>19.68</v>
      </c>
      <c r="AU592" s="19">
        <v>19.2</v>
      </c>
      <c r="AV592" s="19">
        <v>1.6333333333333335</v>
      </c>
      <c r="AW592" s="19">
        <v>1.1666666666666667</v>
      </c>
      <c r="AX592" s="19">
        <v>21.6</v>
      </c>
      <c r="AY592" s="14">
        <v>0.32</v>
      </c>
      <c r="AZ592" s="14">
        <v>0.7142857142857143</v>
      </c>
      <c r="BA592" s="14">
        <v>0.89600000000000002</v>
      </c>
      <c r="BB592" s="14">
        <v>12.5952</v>
      </c>
      <c r="BC592" s="16">
        <v>6997.333333333333</v>
      </c>
      <c r="BD592" s="108">
        <f t="shared" si="285"/>
        <v>6.9973333333333327</v>
      </c>
    </row>
    <row r="593" spans="1:56" s="12" customFormat="1" ht="15.75">
      <c r="A593" s="89" t="s">
        <v>213</v>
      </c>
      <c r="B593" s="28" t="s">
        <v>28</v>
      </c>
      <c r="C593" s="27" t="s">
        <v>131</v>
      </c>
      <c r="D593" s="27" t="s">
        <v>127</v>
      </c>
      <c r="E593" s="27" t="s">
        <v>270</v>
      </c>
      <c r="F593" s="3">
        <v>7.6834540000000002</v>
      </c>
      <c r="G593" s="3">
        <v>36.973860999999999</v>
      </c>
      <c r="H593" s="3">
        <v>1781</v>
      </c>
      <c r="I593" s="36"/>
      <c r="J593" s="36"/>
      <c r="K593" s="36"/>
      <c r="L593" s="37">
        <v>2016</v>
      </c>
      <c r="M593" s="37">
        <v>2</v>
      </c>
      <c r="N593" s="62">
        <v>5.2</v>
      </c>
      <c r="O593" s="59">
        <v>2.1621880300114844</v>
      </c>
      <c r="P593" s="59">
        <v>0.28165303303725492</v>
      </c>
      <c r="Q593" s="59">
        <v>5.7622799999999996</v>
      </c>
      <c r="R593" s="63">
        <v>5.5999999999999943</v>
      </c>
      <c r="S593" s="63">
        <v>19.200000000000003</v>
      </c>
      <c r="T593" s="63">
        <v>75.2</v>
      </c>
      <c r="U593" s="59">
        <v>7.5729273569127988</v>
      </c>
      <c r="V593" s="59">
        <v>3.2803359757801145</v>
      </c>
      <c r="W593" s="59">
        <v>1.1040121714177604</v>
      </c>
      <c r="X593" s="64">
        <v>7.5349399315305154E-2</v>
      </c>
      <c r="Y593" s="64">
        <v>0.41749999999999993</v>
      </c>
      <c r="Z593" s="63">
        <f t="shared" si="290"/>
        <v>12.45012490342598</v>
      </c>
      <c r="AA593" s="59">
        <v>9.9699442204235798</v>
      </c>
      <c r="AB593" s="59">
        <v>4.3873085339168476</v>
      </c>
      <c r="AC593" s="59">
        <v>89.307488547896881</v>
      </c>
      <c r="AD593" s="61">
        <v>163.82279852011558</v>
      </c>
      <c r="AE593" s="65">
        <f t="shared" si="291"/>
        <v>430.56474685292659</v>
      </c>
      <c r="AF593" s="65">
        <f t="shared" si="292"/>
        <v>3029.1709427651194</v>
      </c>
      <c r="AG593" s="65">
        <f t="shared" si="293"/>
        <v>787.28063418722752</v>
      </c>
      <c r="AH593" s="10" t="s">
        <v>3</v>
      </c>
      <c r="AJ593" s="10" t="s">
        <v>316</v>
      </c>
      <c r="AK593" s="10" t="s">
        <v>332</v>
      </c>
      <c r="AL593" s="10">
        <v>160</v>
      </c>
      <c r="AM593" s="79"/>
      <c r="AN593" s="79"/>
      <c r="AO593" s="79"/>
      <c r="AP593" s="79"/>
      <c r="AQ593" s="79"/>
      <c r="AR593" s="12">
        <v>69</v>
      </c>
      <c r="AS593" s="12">
        <v>65</v>
      </c>
      <c r="AT593" s="19">
        <v>17.010000000000002</v>
      </c>
      <c r="AU593" s="19">
        <v>20.260000000000002</v>
      </c>
      <c r="AV593" s="19">
        <v>1.6833333333333333</v>
      </c>
      <c r="AW593" s="19">
        <v>1.4000000000000001</v>
      </c>
      <c r="AX593" s="19">
        <v>20.3</v>
      </c>
      <c r="AY593" s="14">
        <v>0.42</v>
      </c>
      <c r="AZ593" s="14">
        <v>0.83168316831683176</v>
      </c>
      <c r="BA593" s="14">
        <v>0.91085714285714292</v>
      </c>
      <c r="BB593" s="14">
        <v>12.885832871287132</v>
      </c>
      <c r="BC593" s="16">
        <v>7158.7960396039616</v>
      </c>
      <c r="BD593" s="108">
        <f t="shared" si="285"/>
        <v>7.1587960396039616</v>
      </c>
    </row>
    <row r="594" spans="1:56" s="12" customFormat="1" ht="15.75">
      <c r="A594" s="89" t="s">
        <v>213</v>
      </c>
      <c r="B594" s="28" t="s">
        <v>28</v>
      </c>
      <c r="C594" s="27" t="s">
        <v>131</v>
      </c>
      <c r="D594" s="27" t="s">
        <v>127</v>
      </c>
      <c r="E594" s="27" t="s">
        <v>270</v>
      </c>
      <c r="F594" s="3">
        <v>7.6834540000000002</v>
      </c>
      <c r="G594" s="3">
        <v>36.973860999999999</v>
      </c>
      <c r="H594" s="3">
        <v>1781</v>
      </c>
      <c r="I594" s="36"/>
      <c r="J594" s="36"/>
      <c r="K594" s="36"/>
      <c r="L594" s="37">
        <v>2016</v>
      </c>
      <c r="M594" s="37">
        <v>2</v>
      </c>
      <c r="N594" s="62">
        <v>5.2</v>
      </c>
      <c r="O594" s="59">
        <v>2.1621880300114844</v>
      </c>
      <c r="P594" s="59">
        <v>0.28165303303725492</v>
      </c>
      <c r="Q594" s="59">
        <v>5.7622799999999996</v>
      </c>
      <c r="R594" s="63">
        <v>5.5999999999999943</v>
      </c>
      <c r="S594" s="63">
        <v>19.200000000000003</v>
      </c>
      <c r="T594" s="63">
        <v>75.2</v>
      </c>
      <c r="U594" s="59">
        <v>7.5729273569127988</v>
      </c>
      <c r="V594" s="59">
        <v>3.2803359757801145</v>
      </c>
      <c r="W594" s="59">
        <v>1.1040121714177604</v>
      </c>
      <c r="X594" s="64">
        <v>7.5349399315305154E-2</v>
      </c>
      <c r="Y594" s="64">
        <v>0.41749999999999993</v>
      </c>
      <c r="Z594" s="63">
        <f t="shared" si="290"/>
        <v>12.45012490342598</v>
      </c>
      <c r="AA594" s="59">
        <v>9.9699442204235798</v>
      </c>
      <c r="AB594" s="59">
        <v>4.3873085339168476</v>
      </c>
      <c r="AC594" s="59">
        <v>89.307488547896881</v>
      </c>
      <c r="AD594" s="61">
        <v>163.82279852011558</v>
      </c>
      <c r="AE594" s="65">
        <f t="shared" si="291"/>
        <v>430.56474685292659</v>
      </c>
      <c r="AF594" s="65">
        <f t="shared" si="292"/>
        <v>3029.1709427651194</v>
      </c>
      <c r="AG594" s="65">
        <f t="shared" si="293"/>
        <v>787.28063418722752</v>
      </c>
      <c r="AH594" s="10" t="s">
        <v>4</v>
      </c>
      <c r="AJ594" s="10" t="s">
        <v>316</v>
      </c>
      <c r="AK594" s="10" t="s">
        <v>332</v>
      </c>
      <c r="AL594" s="10">
        <v>160</v>
      </c>
      <c r="AM594" s="79"/>
      <c r="AN594" s="79"/>
      <c r="AO594" s="79"/>
      <c r="AP594" s="79"/>
      <c r="AQ594" s="79"/>
      <c r="AR594" s="12">
        <v>104</v>
      </c>
      <c r="AS594" s="12">
        <v>96</v>
      </c>
      <c r="AT594" s="19">
        <v>20.86</v>
      </c>
      <c r="AU594" s="19">
        <v>16.28</v>
      </c>
      <c r="AV594" s="19">
        <v>1.5999999999999999</v>
      </c>
      <c r="AW594" s="19">
        <v>1.2666666666666666</v>
      </c>
      <c r="AX594" s="19">
        <v>19.399999999999999</v>
      </c>
      <c r="AY594" s="14">
        <v>0.2</v>
      </c>
      <c r="AZ594" s="14">
        <v>0.79166666666666674</v>
      </c>
      <c r="BA594" s="14">
        <v>0.92114285714285704</v>
      </c>
      <c r="BB594" s="14">
        <v>15.211906666666668</v>
      </c>
      <c r="BC594" s="16">
        <v>8451.0592592592602</v>
      </c>
      <c r="BD594" s="108">
        <f t="shared" si="285"/>
        <v>8.4510592592592602</v>
      </c>
    </row>
    <row r="595" spans="1:56" s="12" customFormat="1" ht="15.75">
      <c r="A595" s="89" t="s">
        <v>213</v>
      </c>
      <c r="B595" s="28" t="s">
        <v>28</v>
      </c>
      <c r="C595" s="27" t="s">
        <v>131</v>
      </c>
      <c r="D595" s="27" t="s">
        <v>127</v>
      </c>
      <c r="E595" s="27" t="s">
        <v>270</v>
      </c>
      <c r="F595" s="3">
        <v>7.6834540000000002</v>
      </c>
      <c r="G595" s="3">
        <v>36.973860999999999</v>
      </c>
      <c r="H595" s="3">
        <v>1781</v>
      </c>
      <c r="I595" s="36"/>
      <c r="J595" s="36"/>
      <c r="K595" s="36"/>
      <c r="L595" s="37">
        <v>2016</v>
      </c>
      <c r="M595" s="37">
        <v>2</v>
      </c>
      <c r="N595" s="62">
        <v>5.2</v>
      </c>
      <c r="O595" s="59">
        <v>2.1621880300114844</v>
      </c>
      <c r="P595" s="59">
        <v>0.28165303303725492</v>
      </c>
      <c r="Q595" s="59">
        <v>5.7622799999999996</v>
      </c>
      <c r="R595" s="63">
        <v>5.5999999999999943</v>
      </c>
      <c r="S595" s="63">
        <v>19.200000000000003</v>
      </c>
      <c r="T595" s="63">
        <v>75.2</v>
      </c>
      <c r="U595" s="59">
        <v>7.5729273569127988</v>
      </c>
      <c r="V595" s="59">
        <v>3.2803359757801145</v>
      </c>
      <c r="W595" s="59">
        <v>1.1040121714177604</v>
      </c>
      <c r="X595" s="64">
        <v>7.5349399315305154E-2</v>
      </c>
      <c r="Y595" s="64">
        <v>0.41749999999999993</v>
      </c>
      <c r="Z595" s="63">
        <f t="shared" si="290"/>
        <v>12.45012490342598</v>
      </c>
      <c r="AA595" s="59">
        <v>9.9699442204235798</v>
      </c>
      <c r="AB595" s="59">
        <v>4.3873085339168476</v>
      </c>
      <c r="AC595" s="59">
        <v>89.307488547896881</v>
      </c>
      <c r="AD595" s="61">
        <v>163.82279852011558</v>
      </c>
      <c r="AE595" s="65">
        <f t="shared" si="291"/>
        <v>430.56474685292659</v>
      </c>
      <c r="AF595" s="65">
        <f t="shared" si="292"/>
        <v>3029.1709427651194</v>
      </c>
      <c r="AG595" s="65">
        <f t="shared" si="293"/>
        <v>787.28063418722752</v>
      </c>
      <c r="AH595" s="10" t="s">
        <v>5</v>
      </c>
      <c r="AJ595" s="10" t="s">
        <v>316</v>
      </c>
      <c r="AK595" s="10" t="s">
        <v>332</v>
      </c>
      <c r="AL595" s="10">
        <v>160</v>
      </c>
      <c r="AM595" s="79"/>
      <c r="AN595" s="79"/>
      <c r="AO595" s="79"/>
      <c r="AP595" s="79"/>
      <c r="AQ595" s="79"/>
      <c r="AR595" s="12">
        <v>108</v>
      </c>
      <c r="AS595" s="12">
        <v>104</v>
      </c>
      <c r="AT595" s="19">
        <v>22.11</v>
      </c>
      <c r="AU595" s="19">
        <v>30.26</v>
      </c>
      <c r="AV595" s="19">
        <v>1.75</v>
      </c>
      <c r="AW595" s="19">
        <v>1.1666666666666667</v>
      </c>
      <c r="AX595" s="19">
        <v>19</v>
      </c>
      <c r="AY595" s="14">
        <v>0.38</v>
      </c>
      <c r="AZ595" s="14">
        <v>0.66666666666666674</v>
      </c>
      <c r="BA595" s="14">
        <v>0.92571428571428571</v>
      </c>
      <c r="BB595" s="14">
        <v>13.645028571428572</v>
      </c>
      <c r="BC595" s="16">
        <v>7580.5714285714284</v>
      </c>
      <c r="BD595" s="108">
        <f t="shared" si="285"/>
        <v>7.5805714285714281</v>
      </c>
    </row>
    <row r="596" spans="1:56" s="12" customFormat="1" ht="15.75">
      <c r="A596" s="89" t="s">
        <v>213</v>
      </c>
      <c r="B596" s="28" t="s">
        <v>28</v>
      </c>
      <c r="C596" s="27" t="s">
        <v>131</v>
      </c>
      <c r="D596" s="27" t="s">
        <v>127</v>
      </c>
      <c r="E596" s="27" t="s">
        <v>270</v>
      </c>
      <c r="F596" s="3">
        <v>7.6834540000000002</v>
      </c>
      <c r="G596" s="3">
        <v>36.973860999999999</v>
      </c>
      <c r="H596" s="3">
        <v>1781</v>
      </c>
      <c r="I596" s="36"/>
      <c r="J596" s="36"/>
      <c r="K596" s="36"/>
      <c r="L596" s="37">
        <v>2016</v>
      </c>
      <c r="M596" s="37">
        <v>2</v>
      </c>
      <c r="N596" s="62">
        <v>5.2</v>
      </c>
      <c r="O596" s="59">
        <v>2.1621880300114844</v>
      </c>
      <c r="P596" s="59">
        <v>0.28165303303725492</v>
      </c>
      <c r="Q596" s="59">
        <v>5.7622799999999996</v>
      </c>
      <c r="R596" s="63">
        <v>5.5999999999999943</v>
      </c>
      <c r="S596" s="63">
        <v>19.200000000000003</v>
      </c>
      <c r="T596" s="63">
        <v>75.2</v>
      </c>
      <c r="U596" s="59">
        <v>7.5729273569127988</v>
      </c>
      <c r="V596" s="59">
        <v>3.2803359757801145</v>
      </c>
      <c r="W596" s="59">
        <v>1.1040121714177604</v>
      </c>
      <c r="X596" s="64">
        <v>7.5349399315305154E-2</v>
      </c>
      <c r="Y596" s="64">
        <v>0.41749999999999993</v>
      </c>
      <c r="Z596" s="63">
        <f t="shared" si="290"/>
        <v>12.45012490342598</v>
      </c>
      <c r="AA596" s="59">
        <v>9.9699442204235798</v>
      </c>
      <c r="AB596" s="59">
        <v>4.3873085339168476</v>
      </c>
      <c r="AC596" s="59">
        <v>89.307488547896881</v>
      </c>
      <c r="AD596" s="61">
        <v>163.82279852011558</v>
      </c>
      <c r="AE596" s="65">
        <f t="shared" si="291"/>
        <v>430.56474685292659</v>
      </c>
      <c r="AF596" s="65">
        <f t="shared" si="292"/>
        <v>3029.1709427651194</v>
      </c>
      <c r="AG596" s="65">
        <f t="shared" si="293"/>
        <v>787.28063418722752</v>
      </c>
      <c r="AH596" s="10" t="s">
        <v>6</v>
      </c>
      <c r="AJ596" s="10" t="s">
        <v>316</v>
      </c>
      <c r="AK596" s="10" t="s">
        <v>332</v>
      </c>
      <c r="AL596" s="10">
        <v>160</v>
      </c>
      <c r="AM596" s="79"/>
      <c r="AN596" s="79"/>
      <c r="AO596" s="79"/>
      <c r="AP596" s="79"/>
      <c r="AQ596" s="79"/>
      <c r="AR596" s="12">
        <v>117</v>
      </c>
      <c r="AS596" s="12">
        <v>101</v>
      </c>
      <c r="AT596" s="19">
        <v>18.830000000000002</v>
      </c>
      <c r="AU596" s="19">
        <v>32.299999999999997</v>
      </c>
      <c r="AV596" s="19">
        <v>1.5666666666666664</v>
      </c>
      <c r="AW596" s="19">
        <v>1.2666666666666666</v>
      </c>
      <c r="AX596" s="19">
        <v>19.899999999999999</v>
      </c>
      <c r="AY596" s="14">
        <v>0.44</v>
      </c>
      <c r="AZ596" s="14">
        <v>0.8085106382978724</v>
      </c>
      <c r="BA596" s="14">
        <v>0.91542857142857137</v>
      </c>
      <c r="BB596" s="14">
        <v>13.936718297872341</v>
      </c>
      <c r="BC596" s="16">
        <v>7742.6212765957443</v>
      </c>
      <c r="BD596" s="108">
        <f t="shared" si="285"/>
        <v>7.7426212765957443</v>
      </c>
    </row>
    <row r="597" spans="1:56" s="12" customFormat="1" ht="15.75">
      <c r="A597" s="89" t="s">
        <v>213</v>
      </c>
      <c r="B597" s="28" t="s">
        <v>28</v>
      </c>
      <c r="C597" s="27" t="s">
        <v>128</v>
      </c>
      <c r="D597" s="27" t="s">
        <v>133</v>
      </c>
      <c r="E597" s="27" t="s">
        <v>84</v>
      </c>
      <c r="F597" s="3">
        <v>7.7294400000000003</v>
      </c>
      <c r="G597" s="3">
        <v>36.948749999999997</v>
      </c>
      <c r="H597" s="3">
        <v>1793</v>
      </c>
      <c r="I597" s="36">
        <v>65</v>
      </c>
      <c r="J597" s="36"/>
      <c r="K597" s="36"/>
      <c r="L597" s="37">
        <v>2016</v>
      </c>
      <c r="M597" s="37">
        <v>2</v>
      </c>
      <c r="N597" s="62">
        <v>5.2</v>
      </c>
      <c r="O597" s="59">
        <v>2.3686643937021108</v>
      </c>
      <c r="P597" s="59">
        <v>0.20503321192216045</v>
      </c>
      <c r="Q597" s="59">
        <v>2.4858000000000002</v>
      </c>
      <c r="R597" s="63">
        <v>27.599999999999994</v>
      </c>
      <c r="S597" s="63">
        <v>17.200000000000003</v>
      </c>
      <c r="T597" s="63">
        <v>55.2</v>
      </c>
      <c r="U597" s="59">
        <v>5.8644772668131209</v>
      </c>
      <c r="V597" s="59">
        <v>2.3762611723525189</v>
      </c>
      <c r="W597" s="59">
        <v>0.68179042301738491</v>
      </c>
      <c r="X597" s="64">
        <v>5.7825539409506209E-2</v>
      </c>
      <c r="Y597" s="64">
        <v>0.41749999999999993</v>
      </c>
      <c r="Z597" s="63">
        <f t="shared" si="220"/>
        <v>9.3978544015925305</v>
      </c>
      <c r="AA597" s="59">
        <v>5.9625069435671705</v>
      </c>
      <c r="AB597" s="59">
        <v>4.3873085339168476</v>
      </c>
      <c r="AC597" s="59">
        <v>78.66822390586556</v>
      </c>
      <c r="AD597" s="61">
        <v>144.92542374597005</v>
      </c>
      <c r="AE597" s="65">
        <f t="shared" si="221"/>
        <v>265.89826497678013</v>
      </c>
      <c r="AF597" s="65">
        <f t="shared" si="222"/>
        <v>2345.7909067252485</v>
      </c>
      <c r="AG597" s="65">
        <f t="shared" si="223"/>
        <v>570.3026813646045</v>
      </c>
      <c r="AH597" s="10" t="s">
        <v>1</v>
      </c>
      <c r="AJ597" s="10" t="s">
        <v>316</v>
      </c>
      <c r="AK597" s="10" t="s">
        <v>332</v>
      </c>
      <c r="AL597" s="10">
        <v>160</v>
      </c>
      <c r="AM597" s="79"/>
      <c r="AN597" s="79"/>
      <c r="AO597" s="79"/>
      <c r="AP597" s="79"/>
      <c r="AQ597" s="79"/>
      <c r="AR597" s="12">
        <v>72</v>
      </c>
      <c r="AS597" s="12">
        <v>17</v>
      </c>
      <c r="AT597" s="19">
        <v>0.82000000000000006</v>
      </c>
      <c r="AU597" s="19">
        <v>15.62</v>
      </c>
      <c r="AV597" s="19">
        <v>0.23333333333333336</v>
      </c>
      <c r="AW597" s="19">
        <v>0.19999999999999998</v>
      </c>
      <c r="AX597" s="19">
        <v>13.2</v>
      </c>
      <c r="AY597" s="14">
        <v>0.28000000000000003</v>
      </c>
      <c r="AZ597" s="14">
        <v>0.85714285714285698</v>
      </c>
      <c r="BA597" s="14">
        <v>0.99199999999999999</v>
      </c>
      <c r="BB597" s="14">
        <v>0.69723428571428558</v>
      </c>
      <c r="BC597" s="16">
        <v>387.35238095238088</v>
      </c>
      <c r="BD597" s="108">
        <f t="shared" si="285"/>
        <v>0.38735238095238089</v>
      </c>
    </row>
    <row r="598" spans="1:56" s="12" customFormat="1" ht="15.75">
      <c r="A598" s="89" t="s">
        <v>213</v>
      </c>
      <c r="B598" s="28" t="s">
        <v>28</v>
      </c>
      <c r="C598" s="27" t="s">
        <v>128</v>
      </c>
      <c r="D598" s="27" t="s">
        <v>133</v>
      </c>
      <c r="E598" s="27" t="s">
        <v>84</v>
      </c>
      <c r="F598" s="3">
        <v>7.7294400000000003</v>
      </c>
      <c r="G598" s="3">
        <v>36.948749999999997</v>
      </c>
      <c r="H598" s="3">
        <v>1793</v>
      </c>
      <c r="I598" s="36"/>
      <c r="J598" s="36"/>
      <c r="K598" s="36"/>
      <c r="L598" s="37">
        <v>2016</v>
      </c>
      <c r="M598" s="37">
        <v>2</v>
      </c>
      <c r="N598" s="62">
        <v>5.2</v>
      </c>
      <c r="O598" s="59">
        <v>2.3686643937021108</v>
      </c>
      <c r="P598" s="59">
        <v>0.20503321192216045</v>
      </c>
      <c r="Q598" s="59">
        <v>2.4858000000000002</v>
      </c>
      <c r="R598" s="63">
        <v>27.599999999999994</v>
      </c>
      <c r="S598" s="63">
        <v>17.200000000000003</v>
      </c>
      <c r="T598" s="63">
        <v>55.2</v>
      </c>
      <c r="U598" s="59">
        <v>5.8644772668131209</v>
      </c>
      <c r="V598" s="59">
        <v>2.3762611723525189</v>
      </c>
      <c r="W598" s="59">
        <v>0.68179042301738491</v>
      </c>
      <c r="X598" s="64">
        <v>5.7825539409506209E-2</v>
      </c>
      <c r="Y598" s="64">
        <v>0.41749999999999993</v>
      </c>
      <c r="Z598" s="63">
        <f t="shared" ref="Z598:Z602" si="294">(U598+V598+W598+X598+Y598)</f>
        <v>9.3978544015925305</v>
      </c>
      <c r="AA598" s="59">
        <v>5.9625069435671705</v>
      </c>
      <c r="AB598" s="59">
        <v>4.3873085339168476</v>
      </c>
      <c r="AC598" s="59">
        <v>78.66822390586556</v>
      </c>
      <c r="AD598" s="61">
        <v>144.92542374597005</v>
      </c>
      <c r="AE598" s="65">
        <f t="shared" ref="AE598:AE602" si="295">W598*390</f>
        <v>265.89826497678013</v>
      </c>
      <c r="AF598" s="65">
        <f t="shared" ref="AF598:AF602" si="296">U598*400</f>
        <v>2345.7909067252485</v>
      </c>
      <c r="AG598" s="65">
        <f t="shared" ref="AG598:AG602" si="297">V598*240</f>
        <v>570.3026813646045</v>
      </c>
      <c r="AH598" s="10" t="s">
        <v>2</v>
      </c>
      <c r="AJ598" s="10" t="s">
        <v>316</v>
      </c>
      <c r="AK598" s="10" t="s">
        <v>332</v>
      </c>
      <c r="AL598" s="10">
        <v>160</v>
      </c>
      <c r="AM598" s="79"/>
      <c r="AN598" s="79"/>
      <c r="AO598" s="79"/>
      <c r="AP598" s="79"/>
      <c r="AQ598" s="79"/>
      <c r="AR598" s="12">
        <v>98</v>
      </c>
      <c r="AS598" s="12">
        <v>45</v>
      </c>
      <c r="AT598" s="19">
        <v>3.38</v>
      </c>
      <c r="AU598" s="19">
        <v>19.8</v>
      </c>
      <c r="AV598" s="19">
        <v>0.70000000000000007</v>
      </c>
      <c r="AW598" s="19">
        <v>0.39999999999999997</v>
      </c>
      <c r="AX598" s="19">
        <v>17.2</v>
      </c>
      <c r="AY598" s="14">
        <v>0.38</v>
      </c>
      <c r="AZ598" s="14">
        <v>0.57142857142857129</v>
      </c>
      <c r="BA598" s="14">
        <v>0.94628571428571429</v>
      </c>
      <c r="BB598" s="14">
        <v>1.8276832653061219</v>
      </c>
      <c r="BC598" s="16">
        <v>1015.3795918367343</v>
      </c>
      <c r="BD598" s="108">
        <f t="shared" si="285"/>
        <v>1.0153795918367343</v>
      </c>
    </row>
    <row r="599" spans="1:56" s="12" customFormat="1" ht="15.75">
      <c r="A599" s="89" t="s">
        <v>213</v>
      </c>
      <c r="B599" s="28" t="s">
        <v>28</v>
      </c>
      <c r="C599" s="27" t="s">
        <v>128</v>
      </c>
      <c r="D599" s="27" t="s">
        <v>133</v>
      </c>
      <c r="E599" s="27" t="s">
        <v>84</v>
      </c>
      <c r="F599" s="3">
        <v>7.7294400000000003</v>
      </c>
      <c r="G599" s="3">
        <v>36.948749999999997</v>
      </c>
      <c r="H599" s="3">
        <v>1793</v>
      </c>
      <c r="I599" s="36"/>
      <c r="J599" s="36"/>
      <c r="K599" s="36"/>
      <c r="L599" s="37">
        <v>2016</v>
      </c>
      <c r="M599" s="37">
        <v>2</v>
      </c>
      <c r="N599" s="62">
        <v>5.2</v>
      </c>
      <c r="O599" s="59">
        <v>2.3686643937021108</v>
      </c>
      <c r="P599" s="59">
        <v>0.20503321192216045</v>
      </c>
      <c r="Q599" s="59">
        <v>2.4858000000000002</v>
      </c>
      <c r="R599" s="63">
        <v>27.599999999999994</v>
      </c>
      <c r="S599" s="63">
        <v>17.200000000000003</v>
      </c>
      <c r="T599" s="63">
        <v>55.2</v>
      </c>
      <c r="U599" s="59">
        <v>5.8644772668131209</v>
      </c>
      <c r="V599" s="59">
        <v>2.3762611723525189</v>
      </c>
      <c r="W599" s="59">
        <v>0.68179042301738491</v>
      </c>
      <c r="X599" s="64">
        <v>5.7825539409506209E-2</v>
      </c>
      <c r="Y599" s="64">
        <v>0.41749999999999993</v>
      </c>
      <c r="Z599" s="63">
        <f t="shared" si="294"/>
        <v>9.3978544015925305</v>
      </c>
      <c r="AA599" s="59">
        <v>5.9625069435671705</v>
      </c>
      <c r="AB599" s="59">
        <v>4.3873085339168476</v>
      </c>
      <c r="AC599" s="59">
        <v>78.66822390586556</v>
      </c>
      <c r="AD599" s="61">
        <v>144.92542374597005</v>
      </c>
      <c r="AE599" s="65">
        <f t="shared" si="295"/>
        <v>265.89826497678013</v>
      </c>
      <c r="AF599" s="65">
        <f t="shared" si="296"/>
        <v>2345.7909067252485</v>
      </c>
      <c r="AG599" s="65">
        <f t="shared" si="297"/>
        <v>570.3026813646045</v>
      </c>
      <c r="AH599" s="10" t="s">
        <v>3</v>
      </c>
      <c r="AJ599" s="10" t="s">
        <v>316</v>
      </c>
      <c r="AK599" s="10" t="s">
        <v>332</v>
      </c>
      <c r="AL599" s="10">
        <v>160</v>
      </c>
      <c r="AM599" s="79"/>
      <c r="AN599" s="79"/>
      <c r="AO599" s="79"/>
      <c r="AP599" s="79"/>
      <c r="AQ599" s="79"/>
      <c r="AR599" s="12">
        <v>106</v>
      </c>
      <c r="AS599" s="12">
        <v>75</v>
      </c>
      <c r="AT599" s="19">
        <v>10.18</v>
      </c>
      <c r="AU599" s="19">
        <v>14.7</v>
      </c>
      <c r="AV599" s="19">
        <v>1.2333333333333334</v>
      </c>
      <c r="AW599" s="19">
        <v>0.8666666666666667</v>
      </c>
      <c r="AX599" s="19">
        <v>21.1</v>
      </c>
      <c r="AY599" s="14">
        <v>0.28000000000000003</v>
      </c>
      <c r="AZ599" s="14">
        <v>0.70270270270270274</v>
      </c>
      <c r="BA599" s="14">
        <v>0.9017142857142858</v>
      </c>
      <c r="BB599" s="14">
        <v>6.4504253281853288</v>
      </c>
      <c r="BC599" s="16">
        <v>3583.5696267696271</v>
      </c>
      <c r="BD599" s="108">
        <f t="shared" si="285"/>
        <v>3.5835696267696271</v>
      </c>
    </row>
    <row r="600" spans="1:56" s="12" customFormat="1" ht="15.75">
      <c r="A600" s="89" t="s">
        <v>213</v>
      </c>
      <c r="B600" s="28" t="s">
        <v>28</v>
      </c>
      <c r="C600" s="27" t="s">
        <v>128</v>
      </c>
      <c r="D600" s="27" t="s">
        <v>133</v>
      </c>
      <c r="E600" s="27" t="s">
        <v>84</v>
      </c>
      <c r="F600" s="3">
        <v>7.7294400000000003</v>
      </c>
      <c r="G600" s="3">
        <v>36.948749999999997</v>
      </c>
      <c r="H600" s="3">
        <v>1793</v>
      </c>
      <c r="I600" s="36"/>
      <c r="J600" s="36"/>
      <c r="K600" s="36"/>
      <c r="L600" s="37">
        <v>2016</v>
      </c>
      <c r="M600" s="37">
        <v>2</v>
      </c>
      <c r="N600" s="62">
        <v>5.2</v>
      </c>
      <c r="O600" s="59">
        <v>2.3686643937021108</v>
      </c>
      <c r="P600" s="59">
        <v>0.20503321192216045</v>
      </c>
      <c r="Q600" s="59">
        <v>2.4858000000000002</v>
      </c>
      <c r="R600" s="63">
        <v>27.599999999999994</v>
      </c>
      <c r="S600" s="63">
        <v>17.200000000000003</v>
      </c>
      <c r="T600" s="63">
        <v>55.2</v>
      </c>
      <c r="U600" s="59">
        <v>5.8644772668131209</v>
      </c>
      <c r="V600" s="59">
        <v>2.3762611723525189</v>
      </c>
      <c r="W600" s="59">
        <v>0.68179042301738491</v>
      </c>
      <c r="X600" s="64">
        <v>5.7825539409506209E-2</v>
      </c>
      <c r="Y600" s="64">
        <v>0.41749999999999993</v>
      </c>
      <c r="Z600" s="63">
        <f t="shared" si="294"/>
        <v>9.3978544015925305</v>
      </c>
      <c r="AA600" s="59">
        <v>5.9625069435671705</v>
      </c>
      <c r="AB600" s="59">
        <v>4.3873085339168476</v>
      </c>
      <c r="AC600" s="59">
        <v>78.66822390586556</v>
      </c>
      <c r="AD600" s="61">
        <v>144.92542374597005</v>
      </c>
      <c r="AE600" s="65">
        <f t="shared" si="295"/>
        <v>265.89826497678013</v>
      </c>
      <c r="AF600" s="65">
        <f t="shared" si="296"/>
        <v>2345.7909067252485</v>
      </c>
      <c r="AG600" s="65">
        <f t="shared" si="297"/>
        <v>570.3026813646045</v>
      </c>
      <c r="AH600" s="10" t="s">
        <v>4</v>
      </c>
      <c r="AJ600" s="10" t="s">
        <v>316</v>
      </c>
      <c r="AK600" s="10" t="s">
        <v>332</v>
      </c>
      <c r="AL600" s="10">
        <v>160</v>
      </c>
      <c r="AM600" s="79"/>
      <c r="AN600" s="79"/>
      <c r="AO600" s="79"/>
      <c r="AP600" s="79"/>
      <c r="AQ600" s="79"/>
      <c r="AR600" s="12">
        <v>106</v>
      </c>
      <c r="AS600" s="12">
        <v>109</v>
      </c>
      <c r="AT600" s="19">
        <v>20.3</v>
      </c>
      <c r="AU600" s="19">
        <v>22.3</v>
      </c>
      <c r="AV600" s="19">
        <v>1.6666666666666667</v>
      </c>
      <c r="AW600" s="19">
        <v>1.2</v>
      </c>
      <c r="AX600" s="19">
        <v>21.2</v>
      </c>
      <c r="AY600" s="14">
        <v>0.38</v>
      </c>
      <c r="AZ600" s="14">
        <v>0.72</v>
      </c>
      <c r="BA600" s="14">
        <v>0.90057142857142858</v>
      </c>
      <c r="BB600" s="14">
        <v>13.162751999999999</v>
      </c>
      <c r="BC600" s="16">
        <v>7312.6399999999994</v>
      </c>
      <c r="BD600" s="108">
        <f t="shared" si="285"/>
        <v>7.3126399999999991</v>
      </c>
    </row>
    <row r="601" spans="1:56" s="12" customFormat="1" ht="15.75">
      <c r="A601" s="89" t="s">
        <v>213</v>
      </c>
      <c r="B601" s="28" t="s">
        <v>28</v>
      </c>
      <c r="C601" s="27" t="s">
        <v>128</v>
      </c>
      <c r="D601" s="27" t="s">
        <v>133</v>
      </c>
      <c r="E601" s="27" t="s">
        <v>84</v>
      </c>
      <c r="F601" s="3">
        <v>7.7294400000000003</v>
      </c>
      <c r="G601" s="3">
        <v>36.948749999999997</v>
      </c>
      <c r="H601" s="3">
        <v>1793</v>
      </c>
      <c r="I601" s="36"/>
      <c r="J601" s="36"/>
      <c r="K601" s="36"/>
      <c r="L601" s="37">
        <v>2016</v>
      </c>
      <c r="M601" s="37">
        <v>2</v>
      </c>
      <c r="N601" s="62">
        <v>5.2</v>
      </c>
      <c r="O601" s="59">
        <v>2.3686643937021108</v>
      </c>
      <c r="P601" s="59">
        <v>0.20503321192216045</v>
      </c>
      <c r="Q601" s="59">
        <v>2.4858000000000002</v>
      </c>
      <c r="R601" s="63">
        <v>27.599999999999994</v>
      </c>
      <c r="S601" s="63">
        <v>17.200000000000003</v>
      </c>
      <c r="T601" s="63">
        <v>55.2</v>
      </c>
      <c r="U601" s="59">
        <v>5.8644772668131209</v>
      </c>
      <c r="V601" s="59">
        <v>2.3762611723525189</v>
      </c>
      <c r="W601" s="59">
        <v>0.68179042301738491</v>
      </c>
      <c r="X601" s="64">
        <v>5.7825539409506209E-2</v>
      </c>
      <c r="Y601" s="64">
        <v>0.41749999999999993</v>
      </c>
      <c r="Z601" s="63">
        <f t="shared" si="294"/>
        <v>9.3978544015925305</v>
      </c>
      <c r="AA601" s="59">
        <v>5.9625069435671705</v>
      </c>
      <c r="AB601" s="59">
        <v>4.3873085339168476</v>
      </c>
      <c r="AC601" s="59">
        <v>78.66822390586556</v>
      </c>
      <c r="AD601" s="61">
        <v>144.92542374597005</v>
      </c>
      <c r="AE601" s="65">
        <f t="shared" si="295"/>
        <v>265.89826497678013</v>
      </c>
      <c r="AF601" s="65">
        <f t="shared" si="296"/>
        <v>2345.7909067252485</v>
      </c>
      <c r="AG601" s="65">
        <f t="shared" si="297"/>
        <v>570.3026813646045</v>
      </c>
      <c r="AH601" s="10" t="s">
        <v>5</v>
      </c>
      <c r="AJ601" s="10" t="s">
        <v>316</v>
      </c>
      <c r="AK601" s="10" t="s">
        <v>332</v>
      </c>
      <c r="AL601" s="10">
        <v>160</v>
      </c>
      <c r="AM601" s="79"/>
      <c r="AN601" s="79"/>
      <c r="AO601" s="79"/>
      <c r="AP601" s="79"/>
      <c r="AQ601" s="79"/>
      <c r="AR601" s="12">
        <v>112</v>
      </c>
      <c r="AS601" s="12">
        <v>101</v>
      </c>
      <c r="AT601" s="19">
        <v>21.65</v>
      </c>
      <c r="AU601" s="19">
        <v>24.4</v>
      </c>
      <c r="AV601" s="19">
        <v>1.2333333333333334</v>
      </c>
      <c r="AW601" s="19">
        <v>0.83333333333333337</v>
      </c>
      <c r="AX601" s="19">
        <v>18.899999999999999</v>
      </c>
      <c r="AY601" s="14">
        <v>0.34</v>
      </c>
      <c r="AZ601" s="14">
        <v>0.67567567567567566</v>
      </c>
      <c r="BA601" s="14">
        <v>0.92685714285714282</v>
      </c>
      <c r="BB601" s="14">
        <v>13.558416988416985</v>
      </c>
      <c r="BC601" s="16">
        <v>7532.4538824538804</v>
      </c>
      <c r="BD601" s="108">
        <f t="shared" si="285"/>
        <v>7.53245388245388</v>
      </c>
    </row>
    <row r="602" spans="1:56" s="12" customFormat="1" ht="15.75">
      <c r="A602" s="89" t="s">
        <v>213</v>
      </c>
      <c r="B602" s="28" t="s">
        <v>28</v>
      </c>
      <c r="C602" s="27" t="s">
        <v>128</v>
      </c>
      <c r="D602" s="27" t="s">
        <v>133</v>
      </c>
      <c r="E602" s="27" t="s">
        <v>84</v>
      </c>
      <c r="F602" s="3">
        <v>7.7294400000000003</v>
      </c>
      <c r="G602" s="3">
        <v>36.948749999999997</v>
      </c>
      <c r="H602" s="3">
        <v>1793</v>
      </c>
      <c r="I602" s="36"/>
      <c r="J602" s="36"/>
      <c r="K602" s="36"/>
      <c r="L602" s="37">
        <v>2016</v>
      </c>
      <c r="M602" s="37">
        <v>2</v>
      </c>
      <c r="N602" s="62">
        <v>5.2</v>
      </c>
      <c r="O602" s="59">
        <v>2.3686643937021108</v>
      </c>
      <c r="P602" s="59">
        <v>0.20503321192216045</v>
      </c>
      <c r="Q602" s="59">
        <v>2.4858000000000002</v>
      </c>
      <c r="R602" s="63">
        <v>27.599999999999994</v>
      </c>
      <c r="S602" s="63">
        <v>17.200000000000003</v>
      </c>
      <c r="T602" s="63">
        <v>55.2</v>
      </c>
      <c r="U602" s="59">
        <v>5.8644772668131209</v>
      </c>
      <c r="V602" s="59">
        <v>2.3762611723525189</v>
      </c>
      <c r="W602" s="59">
        <v>0.68179042301738491</v>
      </c>
      <c r="X602" s="64">
        <v>5.7825539409506209E-2</v>
      </c>
      <c r="Y602" s="64">
        <v>0.41749999999999993</v>
      </c>
      <c r="Z602" s="63">
        <f t="shared" si="294"/>
        <v>9.3978544015925305</v>
      </c>
      <c r="AA602" s="59">
        <v>5.9625069435671705</v>
      </c>
      <c r="AB602" s="59">
        <v>4.3873085339168476</v>
      </c>
      <c r="AC602" s="59">
        <v>78.66822390586556</v>
      </c>
      <c r="AD602" s="61">
        <v>144.92542374597005</v>
      </c>
      <c r="AE602" s="65">
        <f t="shared" si="295"/>
        <v>265.89826497678013</v>
      </c>
      <c r="AF602" s="65">
        <f t="shared" si="296"/>
        <v>2345.7909067252485</v>
      </c>
      <c r="AG602" s="65">
        <f t="shared" si="297"/>
        <v>570.3026813646045</v>
      </c>
      <c r="AH602" s="10" t="s">
        <v>6</v>
      </c>
      <c r="AJ602" s="10" t="s">
        <v>316</v>
      </c>
      <c r="AK602" s="10" t="s">
        <v>332</v>
      </c>
      <c r="AL602" s="10">
        <v>160</v>
      </c>
      <c r="AM602" s="79"/>
      <c r="AN602" s="79"/>
      <c r="AO602" s="79"/>
      <c r="AP602" s="79"/>
      <c r="AQ602" s="79"/>
      <c r="AR602" s="12">
        <v>115</v>
      </c>
      <c r="AS602" s="12">
        <v>94</v>
      </c>
      <c r="AT602" s="19">
        <v>16.740000000000002</v>
      </c>
      <c r="AU602" s="19">
        <v>20.98</v>
      </c>
      <c r="AV602" s="19">
        <v>1.7</v>
      </c>
      <c r="AW602" s="19">
        <v>1.1666666666666667</v>
      </c>
      <c r="AX602" s="19">
        <v>19.600000000000001</v>
      </c>
      <c r="AY602" s="14">
        <v>0.44</v>
      </c>
      <c r="AZ602" s="14">
        <v>0.68627450980392168</v>
      </c>
      <c r="BA602" s="14">
        <v>0.91885714285714293</v>
      </c>
      <c r="BB602" s="14">
        <v>10.556047058823534</v>
      </c>
      <c r="BC602" s="16">
        <v>5864.4705882352973</v>
      </c>
      <c r="BD602" s="108">
        <f t="shared" si="285"/>
        <v>5.8644705882352977</v>
      </c>
    </row>
    <row r="603" spans="1:56" s="12" customFormat="1" ht="15.75">
      <c r="A603" s="89" t="s">
        <v>213</v>
      </c>
      <c r="B603" s="28" t="s">
        <v>28</v>
      </c>
      <c r="C603" s="27" t="s">
        <v>131</v>
      </c>
      <c r="D603" s="27" t="s">
        <v>134</v>
      </c>
      <c r="E603" s="27" t="s">
        <v>271</v>
      </c>
      <c r="F603" s="3">
        <v>7.6847830000000004</v>
      </c>
      <c r="G603" s="3">
        <v>36.979008</v>
      </c>
      <c r="H603" s="3">
        <v>1872</v>
      </c>
      <c r="I603" s="36">
        <v>66</v>
      </c>
      <c r="J603" s="36"/>
      <c r="K603" s="36"/>
      <c r="L603" s="37">
        <v>2016</v>
      </c>
      <c r="M603" s="37">
        <v>2</v>
      </c>
      <c r="N603" s="62">
        <v>5.3</v>
      </c>
      <c r="O603" s="59">
        <v>2.2070741960311864</v>
      </c>
      <c r="P603" s="59">
        <v>0.25591504536450077</v>
      </c>
      <c r="Q603" s="59">
        <v>1.2571200000000002</v>
      </c>
      <c r="R603" s="63">
        <v>13.599999999999994</v>
      </c>
      <c r="S603" s="63">
        <v>23.200000000000003</v>
      </c>
      <c r="T603" s="63">
        <v>63.2</v>
      </c>
      <c r="U603" s="59">
        <v>11.502362564142064</v>
      </c>
      <c r="V603" s="59">
        <v>5.1310302792671916</v>
      </c>
      <c r="W603" s="59">
        <v>0.96327158861763529</v>
      </c>
      <c r="X603" s="64">
        <v>7.5349399315305154E-2</v>
      </c>
      <c r="Y603" s="64">
        <v>0.41749999999999993</v>
      </c>
      <c r="Z603" s="63">
        <f t="shared" ref="Z603:Z609" si="298">(U603+V603+W603+X603+Y603)</f>
        <v>18.089513831342195</v>
      </c>
      <c r="AA603" s="59">
        <v>6.9643662627812732</v>
      </c>
      <c r="AB603" s="59">
        <v>4.3873085339168476</v>
      </c>
      <c r="AC603" s="59">
        <v>57.389694621802917</v>
      </c>
      <c r="AD603" s="61">
        <v>220.51492284255227</v>
      </c>
      <c r="AE603" s="65">
        <f t="shared" ref="AE603:AE609" si="299">W603*390</f>
        <v>375.67591956087779</v>
      </c>
      <c r="AF603" s="65">
        <f t="shared" ref="AF603:AF609" si="300">U603*400</f>
        <v>4600.9450256568261</v>
      </c>
      <c r="AG603" s="65">
        <f t="shared" ref="AG603:AG609" si="301">V603*240</f>
        <v>1231.4472670241259</v>
      </c>
      <c r="AH603" s="10" t="s">
        <v>1</v>
      </c>
      <c r="AJ603" s="10" t="s">
        <v>316</v>
      </c>
      <c r="AK603" s="10" t="s">
        <v>332</v>
      </c>
      <c r="AL603" s="10">
        <v>160</v>
      </c>
      <c r="AM603" s="79"/>
      <c r="AN603" s="79"/>
      <c r="AO603" s="79"/>
      <c r="AP603" s="79"/>
      <c r="AQ603" s="79"/>
      <c r="AR603" s="12">
        <v>60</v>
      </c>
      <c r="AS603" s="12">
        <v>38</v>
      </c>
      <c r="AT603" s="19">
        <v>4.96</v>
      </c>
      <c r="AU603" s="19">
        <v>5.64</v>
      </c>
      <c r="AV603" s="19">
        <v>0.70000000000000007</v>
      </c>
      <c r="AW603" s="19">
        <v>0.73333333333333339</v>
      </c>
      <c r="AX603" s="19">
        <v>18.2</v>
      </c>
      <c r="AY603" s="14">
        <v>0.3</v>
      </c>
      <c r="AZ603" s="14">
        <v>1.0476190476190477</v>
      </c>
      <c r="BA603" s="14">
        <v>0.93485714285714283</v>
      </c>
      <c r="BB603" s="14">
        <v>4.8576957823129252</v>
      </c>
      <c r="BC603" s="16">
        <v>2698.7198790627363</v>
      </c>
      <c r="BD603" s="108">
        <f t="shared" si="285"/>
        <v>2.6987198790627365</v>
      </c>
    </row>
    <row r="604" spans="1:56" s="12" customFormat="1" ht="15.75">
      <c r="A604" s="89" t="s">
        <v>213</v>
      </c>
      <c r="B604" s="28" t="s">
        <v>28</v>
      </c>
      <c r="C604" s="27" t="s">
        <v>131</v>
      </c>
      <c r="D604" s="27" t="s">
        <v>134</v>
      </c>
      <c r="E604" s="27" t="s">
        <v>271</v>
      </c>
      <c r="F604" s="3">
        <v>7.6847830000000004</v>
      </c>
      <c r="G604" s="3">
        <v>36.979008</v>
      </c>
      <c r="H604" s="3">
        <v>1872</v>
      </c>
      <c r="I604" s="36"/>
      <c r="J604" s="36"/>
      <c r="K604" s="36"/>
      <c r="L604" s="37">
        <v>2016</v>
      </c>
      <c r="M604" s="37">
        <v>2</v>
      </c>
      <c r="N604" s="62">
        <v>5.3</v>
      </c>
      <c r="O604" s="59">
        <v>2.2070741960311864</v>
      </c>
      <c r="P604" s="59">
        <v>0.25591504536450077</v>
      </c>
      <c r="Q604" s="59">
        <v>1.2571200000000002</v>
      </c>
      <c r="R604" s="63">
        <v>13.599999999999994</v>
      </c>
      <c r="S604" s="63">
        <v>23.200000000000003</v>
      </c>
      <c r="T604" s="63">
        <v>63.2</v>
      </c>
      <c r="U604" s="59">
        <v>11.502362564142064</v>
      </c>
      <c r="V604" s="59">
        <v>5.1310302792671916</v>
      </c>
      <c r="W604" s="59">
        <v>0.96327158861763529</v>
      </c>
      <c r="X604" s="64">
        <v>7.5349399315305154E-2</v>
      </c>
      <c r="Y604" s="64">
        <v>0.41749999999999993</v>
      </c>
      <c r="Z604" s="63">
        <f t="shared" ref="Z604:Z608" si="302">(U604+V604+W604+X604+Y604)</f>
        <v>18.089513831342195</v>
      </c>
      <c r="AA604" s="59">
        <v>6.9643662627812732</v>
      </c>
      <c r="AB604" s="59">
        <v>4.3873085339168476</v>
      </c>
      <c r="AC604" s="59">
        <v>57.389694621802917</v>
      </c>
      <c r="AD604" s="61">
        <v>220.51492284255227</v>
      </c>
      <c r="AE604" s="65">
        <f t="shared" ref="AE604:AE608" si="303">W604*390</f>
        <v>375.67591956087779</v>
      </c>
      <c r="AF604" s="65">
        <f t="shared" ref="AF604:AF608" si="304">U604*400</f>
        <v>4600.9450256568261</v>
      </c>
      <c r="AG604" s="65">
        <f t="shared" ref="AG604:AG608" si="305">V604*240</f>
        <v>1231.4472670241259</v>
      </c>
      <c r="AH604" s="10" t="s">
        <v>2</v>
      </c>
      <c r="AJ604" s="10" t="s">
        <v>316</v>
      </c>
      <c r="AK604" s="10" t="s">
        <v>332</v>
      </c>
      <c r="AL604" s="10">
        <v>160</v>
      </c>
      <c r="AM604" s="79"/>
      <c r="AN604" s="79"/>
      <c r="AO604" s="79"/>
      <c r="AP604" s="79"/>
      <c r="AQ604" s="79"/>
      <c r="AR604" s="12">
        <v>73</v>
      </c>
      <c r="AS604" s="12">
        <v>42</v>
      </c>
      <c r="AT604" s="19">
        <v>6.8</v>
      </c>
      <c r="AU604" s="19">
        <v>7.08</v>
      </c>
      <c r="AV604" s="19">
        <v>0.96666666666666667</v>
      </c>
      <c r="AW604" s="19">
        <v>0.83333333333333337</v>
      </c>
      <c r="AX604" s="19">
        <v>19.8</v>
      </c>
      <c r="AY604" s="14">
        <v>0.4</v>
      </c>
      <c r="AZ604" s="14">
        <v>0.86206896551724144</v>
      </c>
      <c r="BA604" s="14">
        <v>0.91657142857142859</v>
      </c>
      <c r="BB604" s="14">
        <v>5.3730049261083748</v>
      </c>
      <c r="BC604" s="16">
        <v>2985.0027367268749</v>
      </c>
      <c r="BD604" s="108">
        <f t="shared" si="285"/>
        <v>2.9850027367268748</v>
      </c>
    </row>
    <row r="605" spans="1:56" s="12" customFormat="1" ht="15.75">
      <c r="A605" s="89" t="s">
        <v>213</v>
      </c>
      <c r="B605" s="28" t="s">
        <v>28</v>
      </c>
      <c r="C605" s="27" t="s">
        <v>131</v>
      </c>
      <c r="D605" s="27" t="s">
        <v>134</v>
      </c>
      <c r="E605" s="27" t="s">
        <v>271</v>
      </c>
      <c r="F605" s="3">
        <v>7.6847830000000004</v>
      </c>
      <c r="G605" s="3">
        <v>36.979008</v>
      </c>
      <c r="H605" s="3">
        <v>1872</v>
      </c>
      <c r="I605" s="36"/>
      <c r="J605" s="36"/>
      <c r="K605" s="36"/>
      <c r="L605" s="37">
        <v>2016</v>
      </c>
      <c r="M605" s="37">
        <v>2</v>
      </c>
      <c r="N605" s="62">
        <v>5.3</v>
      </c>
      <c r="O605" s="59">
        <v>2.2070741960311864</v>
      </c>
      <c r="P605" s="59">
        <v>0.25591504536450077</v>
      </c>
      <c r="Q605" s="59">
        <v>1.2571200000000002</v>
      </c>
      <c r="R605" s="63">
        <v>13.599999999999994</v>
      </c>
      <c r="S605" s="63">
        <v>23.200000000000003</v>
      </c>
      <c r="T605" s="63">
        <v>63.2</v>
      </c>
      <c r="U605" s="59">
        <v>11.502362564142064</v>
      </c>
      <c r="V605" s="59">
        <v>5.1310302792671916</v>
      </c>
      <c r="W605" s="59">
        <v>0.96327158861763529</v>
      </c>
      <c r="X605" s="64">
        <v>7.5349399315305154E-2</v>
      </c>
      <c r="Y605" s="64">
        <v>0.41749999999999993</v>
      </c>
      <c r="Z605" s="63">
        <f t="shared" si="302"/>
        <v>18.089513831342195</v>
      </c>
      <c r="AA605" s="59">
        <v>6.9643662627812732</v>
      </c>
      <c r="AB605" s="59">
        <v>4.3873085339168476</v>
      </c>
      <c r="AC605" s="59">
        <v>57.389694621802917</v>
      </c>
      <c r="AD605" s="61">
        <v>220.51492284255227</v>
      </c>
      <c r="AE605" s="65">
        <f t="shared" si="303"/>
        <v>375.67591956087779</v>
      </c>
      <c r="AF605" s="65">
        <f t="shared" si="304"/>
        <v>4600.9450256568261</v>
      </c>
      <c r="AG605" s="65">
        <f t="shared" si="305"/>
        <v>1231.4472670241259</v>
      </c>
      <c r="AH605" s="10" t="s">
        <v>3</v>
      </c>
      <c r="AJ605" s="10" t="s">
        <v>316</v>
      </c>
      <c r="AK605" s="10" t="s">
        <v>332</v>
      </c>
      <c r="AL605" s="10">
        <v>160</v>
      </c>
      <c r="AM605" s="79"/>
      <c r="AN605" s="79"/>
      <c r="AO605" s="79"/>
      <c r="AP605" s="79"/>
      <c r="AQ605" s="79"/>
      <c r="AR605" s="12">
        <v>48</v>
      </c>
      <c r="AS605" s="12">
        <v>42</v>
      </c>
      <c r="AT605" s="19">
        <v>10.7</v>
      </c>
      <c r="AU605" s="19">
        <v>9.94</v>
      </c>
      <c r="AV605" s="19">
        <v>1.2666666666666666</v>
      </c>
      <c r="AW605" s="19">
        <v>0.93333333333333346</v>
      </c>
      <c r="AX605" s="19">
        <v>19.100000000000001</v>
      </c>
      <c r="AY605" s="14">
        <v>0.42</v>
      </c>
      <c r="AZ605" s="14">
        <v>0.73684210526315808</v>
      </c>
      <c r="BA605" s="14">
        <v>0.9245714285714286</v>
      </c>
      <c r="BB605" s="14">
        <v>7.2895157894736853</v>
      </c>
      <c r="BC605" s="16">
        <v>4049.7309941520475</v>
      </c>
      <c r="BD605" s="108">
        <f t="shared" si="285"/>
        <v>4.0497309941520472</v>
      </c>
    </row>
    <row r="606" spans="1:56" s="12" customFormat="1" ht="15.75">
      <c r="A606" s="89" t="s">
        <v>213</v>
      </c>
      <c r="B606" s="28" t="s">
        <v>28</v>
      </c>
      <c r="C606" s="27" t="s">
        <v>131</v>
      </c>
      <c r="D606" s="27" t="s">
        <v>134</v>
      </c>
      <c r="E606" s="27" t="s">
        <v>271</v>
      </c>
      <c r="F606" s="3">
        <v>7.6847830000000004</v>
      </c>
      <c r="G606" s="3">
        <v>36.979008</v>
      </c>
      <c r="H606" s="3">
        <v>1872</v>
      </c>
      <c r="I606" s="36"/>
      <c r="J606" s="36"/>
      <c r="K606" s="36"/>
      <c r="L606" s="37">
        <v>2016</v>
      </c>
      <c r="M606" s="37">
        <v>2</v>
      </c>
      <c r="N606" s="62">
        <v>5.3</v>
      </c>
      <c r="O606" s="59">
        <v>2.2070741960311864</v>
      </c>
      <c r="P606" s="59">
        <v>0.25591504536450077</v>
      </c>
      <c r="Q606" s="59">
        <v>1.2571200000000002</v>
      </c>
      <c r="R606" s="63">
        <v>13.599999999999994</v>
      </c>
      <c r="S606" s="63">
        <v>23.200000000000003</v>
      </c>
      <c r="T606" s="63">
        <v>63.2</v>
      </c>
      <c r="U606" s="59">
        <v>11.502362564142064</v>
      </c>
      <c r="V606" s="59">
        <v>5.1310302792671916</v>
      </c>
      <c r="W606" s="59">
        <v>0.96327158861763529</v>
      </c>
      <c r="X606" s="64">
        <v>7.5349399315305154E-2</v>
      </c>
      <c r="Y606" s="64">
        <v>0.41749999999999993</v>
      </c>
      <c r="Z606" s="63">
        <f t="shared" si="302"/>
        <v>18.089513831342195</v>
      </c>
      <c r="AA606" s="59">
        <v>6.9643662627812732</v>
      </c>
      <c r="AB606" s="59">
        <v>4.3873085339168476</v>
      </c>
      <c r="AC606" s="59">
        <v>57.389694621802917</v>
      </c>
      <c r="AD606" s="61">
        <v>220.51492284255227</v>
      </c>
      <c r="AE606" s="65">
        <f t="shared" si="303"/>
        <v>375.67591956087779</v>
      </c>
      <c r="AF606" s="65">
        <f t="shared" si="304"/>
        <v>4600.9450256568261</v>
      </c>
      <c r="AG606" s="65">
        <f t="shared" si="305"/>
        <v>1231.4472670241259</v>
      </c>
      <c r="AH606" s="10" t="s">
        <v>4</v>
      </c>
      <c r="AJ606" s="10" t="s">
        <v>316</v>
      </c>
      <c r="AK606" s="10" t="s">
        <v>332</v>
      </c>
      <c r="AL606" s="10">
        <v>160</v>
      </c>
      <c r="AM606" s="79"/>
      <c r="AN606" s="79"/>
      <c r="AO606" s="79"/>
      <c r="AP606" s="79"/>
      <c r="AQ606" s="79"/>
      <c r="AR606" s="12">
        <v>63</v>
      </c>
      <c r="AS606" s="12">
        <v>52</v>
      </c>
      <c r="AT606" s="19">
        <v>15.219999999999999</v>
      </c>
      <c r="AU606" s="19">
        <v>12.05</v>
      </c>
      <c r="AV606" s="19">
        <v>1.5666666666666664</v>
      </c>
      <c r="AW606" s="19">
        <v>1.2666666666666666</v>
      </c>
      <c r="AX606" s="19">
        <v>18.8</v>
      </c>
      <c r="AY606" s="14">
        <v>0.34</v>
      </c>
      <c r="AZ606" s="14">
        <v>0.8085106382978724</v>
      </c>
      <c r="BA606" s="14">
        <v>0.92800000000000005</v>
      </c>
      <c r="BB606" s="14">
        <v>11.419533617021278</v>
      </c>
      <c r="BC606" s="16">
        <v>6344.1853427895985</v>
      </c>
      <c r="BD606" s="108">
        <f t="shared" si="285"/>
        <v>6.3441853427895989</v>
      </c>
    </row>
    <row r="607" spans="1:56" s="12" customFormat="1" ht="15.75">
      <c r="A607" s="89" t="s">
        <v>213</v>
      </c>
      <c r="B607" s="28" t="s">
        <v>28</v>
      </c>
      <c r="C607" s="27" t="s">
        <v>131</v>
      </c>
      <c r="D607" s="27" t="s">
        <v>134</v>
      </c>
      <c r="E607" s="27" t="s">
        <v>271</v>
      </c>
      <c r="F607" s="3">
        <v>7.6847830000000004</v>
      </c>
      <c r="G607" s="3">
        <v>36.979008</v>
      </c>
      <c r="H607" s="3">
        <v>1872</v>
      </c>
      <c r="I607" s="36"/>
      <c r="J607" s="36"/>
      <c r="K607" s="36"/>
      <c r="L607" s="37">
        <v>2016</v>
      </c>
      <c r="M607" s="37">
        <v>2</v>
      </c>
      <c r="N607" s="62">
        <v>5.3</v>
      </c>
      <c r="O607" s="59">
        <v>2.2070741960311864</v>
      </c>
      <c r="P607" s="59">
        <v>0.25591504536450077</v>
      </c>
      <c r="Q607" s="59">
        <v>1.2571200000000002</v>
      </c>
      <c r="R607" s="63">
        <v>13.599999999999994</v>
      </c>
      <c r="S607" s="63">
        <v>23.200000000000003</v>
      </c>
      <c r="T607" s="63">
        <v>63.2</v>
      </c>
      <c r="U607" s="59">
        <v>11.502362564142064</v>
      </c>
      <c r="V607" s="59">
        <v>5.1310302792671916</v>
      </c>
      <c r="W607" s="59">
        <v>0.96327158861763529</v>
      </c>
      <c r="X607" s="64">
        <v>7.5349399315305154E-2</v>
      </c>
      <c r="Y607" s="64">
        <v>0.41749999999999993</v>
      </c>
      <c r="Z607" s="63">
        <f t="shared" si="302"/>
        <v>18.089513831342195</v>
      </c>
      <c r="AA607" s="59">
        <v>6.9643662627812732</v>
      </c>
      <c r="AB607" s="59">
        <v>4.3873085339168476</v>
      </c>
      <c r="AC607" s="59">
        <v>57.389694621802917</v>
      </c>
      <c r="AD607" s="61">
        <v>220.51492284255227</v>
      </c>
      <c r="AE607" s="65">
        <f t="shared" si="303"/>
        <v>375.67591956087779</v>
      </c>
      <c r="AF607" s="65">
        <f t="shared" si="304"/>
        <v>4600.9450256568261</v>
      </c>
      <c r="AG607" s="65">
        <f t="shared" si="305"/>
        <v>1231.4472670241259</v>
      </c>
      <c r="AH607" s="10" t="s">
        <v>5</v>
      </c>
      <c r="AJ607" s="10" t="s">
        <v>316</v>
      </c>
      <c r="AK607" s="10" t="s">
        <v>332</v>
      </c>
      <c r="AL607" s="10">
        <v>160</v>
      </c>
      <c r="AM607" s="79"/>
      <c r="AN607" s="79"/>
      <c r="AO607" s="79"/>
      <c r="AP607" s="79"/>
      <c r="AQ607" s="79"/>
      <c r="AR607" s="12">
        <v>82</v>
      </c>
      <c r="AS607" s="12">
        <v>80</v>
      </c>
      <c r="AT607" s="19">
        <v>18.7</v>
      </c>
      <c r="AU607" s="19">
        <v>22.37</v>
      </c>
      <c r="AV607" s="19">
        <v>1.5</v>
      </c>
      <c r="AW607" s="19">
        <v>1.3</v>
      </c>
      <c r="AX607" s="19">
        <v>19</v>
      </c>
      <c r="AY607" s="14">
        <v>0.42</v>
      </c>
      <c r="AZ607" s="14">
        <v>0.8666666666666667</v>
      </c>
      <c r="BA607" s="14">
        <v>0.92571428571428571</v>
      </c>
      <c r="BB607" s="14">
        <v>15.002742857142856</v>
      </c>
      <c r="BC607" s="16">
        <v>8334.8571428571413</v>
      </c>
      <c r="BD607" s="108">
        <f t="shared" si="285"/>
        <v>8.3348571428571407</v>
      </c>
    </row>
    <row r="608" spans="1:56" s="12" customFormat="1" ht="15.75">
      <c r="A608" s="89" t="s">
        <v>213</v>
      </c>
      <c r="B608" s="28" t="s">
        <v>28</v>
      </c>
      <c r="C608" s="27" t="s">
        <v>131</v>
      </c>
      <c r="D608" s="27" t="s">
        <v>134</v>
      </c>
      <c r="E608" s="27" t="s">
        <v>271</v>
      </c>
      <c r="F608" s="3">
        <v>7.6847830000000004</v>
      </c>
      <c r="G608" s="3">
        <v>36.979008</v>
      </c>
      <c r="H608" s="3">
        <v>1872</v>
      </c>
      <c r="I608" s="36"/>
      <c r="J608" s="36"/>
      <c r="K608" s="36"/>
      <c r="L608" s="37">
        <v>2016</v>
      </c>
      <c r="M608" s="37">
        <v>2</v>
      </c>
      <c r="N608" s="62">
        <v>5.3</v>
      </c>
      <c r="O608" s="59">
        <v>2.2070741960311864</v>
      </c>
      <c r="P608" s="59">
        <v>0.25591504536450077</v>
      </c>
      <c r="Q608" s="59">
        <v>1.2571200000000002</v>
      </c>
      <c r="R608" s="63">
        <v>13.599999999999994</v>
      </c>
      <c r="S608" s="63">
        <v>23.200000000000003</v>
      </c>
      <c r="T608" s="63">
        <v>63.2</v>
      </c>
      <c r="U608" s="59">
        <v>11.502362564142064</v>
      </c>
      <c r="V608" s="59">
        <v>5.1310302792671916</v>
      </c>
      <c r="W608" s="59">
        <v>0.96327158861763529</v>
      </c>
      <c r="X608" s="64">
        <v>7.5349399315305154E-2</v>
      </c>
      <c r="Y608" s="64">
        <v>0.41749999999999993</v>
      </c>
      <c r="Z608" s="63">
        <f t="shared" si="302"/>
        <v>18.089513831342195</v>
      </c>
      <c r="AA608" s="59">
        <v>6.9643662627812732</v>
      </c>
      <c r="AB608" s="59">
        <v>4.3873085339168476</v>
      </c>
      <c r="AC608" s="59">
        <v>57.389694621802917</v>
      </c>
      <c r="AD608" s="61">
        <v>220.51492284255227</v>
      </c>
      <c r="AE608" s="65">
        <f t="shared" si="303"/>
        <v>375.67591956087779</v>
      </c>
      <c r="AF608" s="65">
        <f t="shared" si="304"/>
        <v>4600.9450256568261</v>
      </c>
      <c r="AG608" s="65">
        <f t="shared" si="305"/>
        <v>1231.4472670241259</v>
      </c>
      <c r="AH608" s="10" t="s">
        <v>6</v>
      </c>
      <c r="AJ608" s="10" t="s">
        <v>316</v>
      </c>
      <c r="AK608" s="10" t="s">
        <v>332</v>
      </c>
      <c r="AL608" s="10">
        <v>160</v>
      </c>
      <c r="AM608" s="79"/>
      <c r="AN608" s="79"/>
      <c r="AO608" s="79"/>
      <c r="AP608" s="79"/>
      <c r="AQ608" s="79"/>
      <c r="AR608" s="12">
        <v>57</v>
      </c>
      <c r="AS608" s="12">
        <v>61</v>
      </c>
      <c r="AT608" s="19">
        <v>22.08</v>
      </c>
      <c r="AU608" s="19">
        <v>15.48</v>
      </c>
      <c r="AV608" s="19">
        <v>1.4333333333333333</v>
      </c>
      <c r="AW608" s="19">
        <v>1.2333333333333334</v>
      </c>
      <c r="AX608" s="19">
        <v>17.7</v>
      </c>
      <c r="AY608" s="14">
        <v>0.54</v>
      </c>
      <c r="AZ608" s="14">
        <v>0.86046511627906985</v>
      </c>
      <c r="BA608" s="14">
        <v>0.9405714285714285</v>
      </c>
      <c r="BB608" s="14">
        <v>17.86998219269103</v>
      </c>
      <c r="BC608" s="16">
        <v>9927.7678848283485</v>
      </c>
      <c r="BD608" s="108">
        <f t="shared" si="285"/>
        <v>9.9277678848283486</v>
      </c>
    </row>
    <row r="609" spans="1:56" s="12" customFormat="1" ht="15.75">
      <c r="A609" s="89" t="s">
        <v>213</v>
      </c>
      <c r="B609" s="28" t="s">
        <v>28</v>
      </c>
      <c r="C609" s="27" t="s">
        <v>132</v>
      </c>
      <c r="D609" s="28" t="s">
        <v>135</v>
      </c>
      <c r="E609" s="27" t="s">
        <v>272</v>
      </c>
      <c r="F609" s="3">
        <v>7.7067189999999997</v>
      </c>
      <c r="G609" s="3">
        <v>37.029528999999997</v>
      </c>
      <c r="H609" s="3">
        <v>1762</v>
      </c>
      <c r="I609" s="36">
        <v>67</v>
      </c>
      <c r="J609" s="36"/>
      <c r="K609" s="36"/>
      <c r="L609" s="37">
        <v>2016</v>
      </c>
      <c r="M609" s="37">
        <v>2</v>
      </c>
      <c r="N609" s="62">
        <v>5.4</v>
      </c>
      <c r="O609" s="59">
        <v>2.7793989256120035</v>
      </c>
      <c r="P609" s="59">
        <v>0.29726656766758675</v>
      </c>
      <c r="Q609" s="59">
        <v>5.5574999999999992</v>
      </c>
      <c r="R609" s="63">
        <v>11.599999999999994</v>
      </c>
      <c r="S609" s="63">
        <v>21.200000000000003</v>
      </c>
      <c r="T609" s="63">
        <v>67.2</v>
      </c>
      <c r="U609" s="59">
        <v>9.0421944343985245</v>
      </c>
      <c r="V609" s="59">
        <v>3.7908723353627565</v>
      </c>
      <c r="W609" s="59">
        <v>1.1415429934977939</v>
      </c>
      <c r="X609" s="64">
        <v>8.5281170787030902E-2</v>
      </c>
      <c r="Y609" s="64">
        <v>0.33399999999999996</v>
      </c>
      <c r="Z609" s="63">
        <f t="shared" si="298"/>
        <v>14.393890934046105</v>
      </c>
      <c r="AA609" s="59">
        <v>4.9606476243530686</v>
      </c>
      <c r="AB609" s="59">
        <v>2.9256701312910272</v>
      </c>
      <c r="AC609" s="59">
        <v>83.437549435052034</v>
      </c>
      <c r="AD609" s="61">
        <v>138.62629882125486</v>
      </c>
      <c r="AE609" s="65">
        <f t="shared" si="299"/>
        <v>445.20176746413961</v>
      </c>
      <c r="AF609" s="65">
        <f t="shared" si="300"/>
        <v>3616.87777375941</v>
      </c>
      <c r="AG609" s="65">
        <f t="shared" si="301"/>
        <v>909.80936048706155</v>
      </c>
      <c r="AH609" s="10" t="s">
        <v>1</v>
      </c>
      <c r="AJ609" s="10" t="s">
        <v>316</v>
      </c>
      <c r="AK609" s="10" t="s">
        <v>332</v>
      </c>
      <c r="AL609" s="10">
        <v>160</v>
      </c>
      <c r="AM609" s="79"/>
      <c r="AN609" s="79"/>
      <c r="AO609" s="79"/>
      <c r="AP609" s="79"/>
      <c r="AQ609" s="79"/>
      <c r="AR609" s="12">
        <v>86</v>
      </c>
      <c r="AS609" s="12">
        <v>80</v>
      </c>
      <c r="AT609" s="19">
        <v>6.72</v>
      </c>
      <c r="AU609" s="19">
        <v>16.18</v>
      </c>
      <c r="AV609" s="19">
        <v>0.83333333333333337</v>
      </c>
      <c r="AW609" s="19">
        <v>0.66666666666666663</v>
      </c>
      <c r="AX609" s="19">
        <v>20.9</v>
      </c>
      <c r="AY609" s="14">
        <v>0.38</v>
      </c>
      <c r="AZ609" s="14">
        <v>0.79999999999999993</v>
      </c>
      <c r="BA609" s="14">
        <v>0.90399999999999991</v>
      </c>
      <c r="BB609" s="14">
        <v>4.8599039999999993</v>
      </c>
      <c r="BC609" s="16">
        <v>2699.9466666666663</v>
      </c>
      <c r="BD609" s="108">
        <f t="shared" si="285"/>
        <v>2.6999466666666661</v>
      </c>
    </row>
    <row r="610" spans="1:56" s="12" customFormat="1" ht="15.75">
      <c r="A610" s="89" t="s">
        <v>213</v>
      </c>
      <c r="B610" s="28" t="s">
        <v>28</v>
      </c>
      <c r="C610" s="27" t="s">
        <v>132</v>
      </c>
      <c r="D610" s="28" t="s">
        <v>135</v>
      </c>
      <c r="E610" s="27" t="s">
        <v>272</v>
      </c>
      <c r="F610" s="3">
        <v>7.7067189999999997</v>
      </c>
      <c r="G610" s="3">
        <v>37.029528999999997</v>
      </c>
      <c r="H610" s="3">
        <v>1762</v>
      </c>
      <c r="I610" s="36"/>
      <c r="J610" s="36"/>
      <c r="K610" s="36"/>
      <c r="L610" s="37">
        <v>2016</v>
      </c>
      <c r="M610" s="37">
        <v>2</v>
      </c>
      <c r="N610" s="62">
        <v>5.4</v>
      </c>
      <c r="O610" s="59">
        <v>2.7793989256120035</v>
      </c>
      <c r="P610" s="59">
        <v>0.29726656766758675</v>
      </c>
      <c r="Q610" s="59">
        <v>5.5574999999999992</v>
      </c>
      <c r="R610" s="63">
        <v>11.599999999999994</v>
      </c>
      <c r="S610" s="63">
        <v>21.200000000000003</v>
      </c>
      <c r="T610" s="63">
        <v>67.2</v>
      </c>
      <c r="U610" s="59">
        <v>9.0421944343985245</v>
      </c>
      <c r="V610" s="59">
        <v>3.7908723353627565</v>
      </c>
      <c r="W610" s="59">
        <v>1.1415429934977939</v>
      </c>
      <c r="X610" s="64">
        <v>8.5281170787030902E-2</v>
      </c>
      <c r="Y610" s="64">
        <v>0.33399999999999996</v>
      </c>
      <c r="Z610" s="63">
        <f t="shared" ref="Z610:Z614" si="306">(U610+V610+W610+X610+Y610)</f>
        <v>14.393890934046105</v>
      </c>
      <c r="AA610" s="59">
        <v>4.9606476243530686</v>
      </c>
      <c r="AB610" s="59">
        <v>2.9256701312910272</v>
      </c>
      <c r="AC610" s="59">
        <v>83.437549435052034</v>
      </c>
      <c r="AD610" s="61">
        <v>138.62629882125486</v>
      </c>
      <c r="AE610" s="65">
        <f t="shared" ref="AE610:AE614" si="307">W610*390</f>
        <v>445.20176746413961</v>
      </c>
      <c r="AF610" s="65">
        <f t="shared" ref="AF610:AF614" si="308">U610*400</f>
        <v>3616.87777375941</v>
      </c>
      <c r="AG610" s="65">
        <f t="shared" ref="AG610:AG614" si="309">V610*240</f>
        <v>909.80936048706155</v>
      </c>
      <c r="AH610" s="10" t="s">
        <v>2</v>
      </c>
      <c r="AJ610" s="10" t="s">
        <v>316</v>
      </c>
      <c r="AK610" s="10" t="s">
        <v>332</v>
      </c>
      <c r="AL610" s="10">
        <v>160</v>
      </c>
      <c r="AM610" s="79"/>
      <c r="AN610" s="79"/>
      <c r="AO610" s="79"/>
      <c r="AP610" s="79"/>
      <c r="AQ610" s="79"/>
      <c r="AR610" s="12">
        <v>112</v>
      </c>
      <c r="AS610" s="12">
        <v>101</v>
      </c>
      <c r="AT610" s="19">
        <v>11.360000000000001</v>
      </c>
      <c r="AU610" s="19">
        <v>18.52</v>
      </c>
      <c r="AV610" s="19">
        <v>1.0666666666666667</v>
      </c>
      <c r="AW610" s="19">
        <v>0.8666666666666667</v>
      </c>
      <c r="AX610" s="19">
        <v>20</v>
      </c>
      <c r="AY610" s="14">
        <v>0.54</v>
      </c>
      <c r="AZ610" s="14">
        <v>0.8125</v>
      </c>
      <c r="BA610" s="14">
        <v>0.91428571428571426</v>
      </c>
      <c r="BB610" s="14">
        <v>8.4388571428571435</v>
      </c>
      <c r="BC610" s="16">
        <v>4688.2539682539682</v>
      </c>
      <c r="BD610" s="108">
        <f t="shared" si="285"/>
        <v>4.6882539682539681</v>
      </c>
    </row>
    <row r="611" spans="1:56" s="12" customFormat="1" ht="15.75">
      <c r="A611" s="89" t="s">
        <v>213</v>
      </c>
      <c r="B611" s="28" t="s">
        <v>28</v>
      </c>
      <c r="C611" s="27" t="s">
        <v>132</v>
      </c>
      <c r="D611" s="28" t="s">
        <v>135</v>
      </c>
      <c r="E611" s="27" t="s">
        <v>272</v>
      </c>
      <c r="F611" s="3">
        <v>7.7067189999999997</v>
      </c>
      <c r="G611" s="3">
        <v>37.029528999999997</v>
      </c>
      <c r="H611" s="3">
        <v>1762</v>
      </c>
      <c r="I611" s="36"/>
      <c r="J611" s="36"/>
      <c r="K611" s="36"/>
      <c r="L611" s="37">
        <v>2016</v>
      </c>
      <c r="M611" s="37">
        <v>2</v>
      </c>
      <c r="N611" s="62">
        <v>5.4</v>
      </c>
      <c r="O611" s="59">
        <v>2.7793989256120035</v>
      </c>
      <c r="P611" s="59">
        <v>0.29726656766758675</v>
      </c>
      <c r="Q611" s="59">
        <v>5.5574999999999992</v>
      </c>
      <c r="R611" s="63">
        <v>11.599999999999994</v>
      </c>
      <c r="S611" s="63">
        <v>21.200000000000003</v>
      </c>
      <c r="T611" s="63">
        <v>67.2</v>
      </c>
      <c r="U611" s="59">
        <v>9.0421944343985245</v>
      </c>
      <c r="V611" s="59">
        <v>3.7908723353627565</v>
      </c>
      <c r="W611" s="59">
        <v>1.1415429934977939</v>
      </c>
      <c r="X611" s="64">
        <v>8.5281170787030902E-2</v>
      </c>
      <c r="Y611" s="64">
        <v>0.33399999999999996</v>
      </c>
      <c r="Z611" s="63">
        <f t="shared" si="306"/>
        <v>14.393890934046105</v>
      </c>
      <c r="AA611" s="59">
        <v>4.9606476243530686</v>
      </c>
      <c r="AB611" s="59">
        <v>2.9256701312910272</v>
      </c>
      <c r="AC611" s="59">
        <v>83.437549435052034</v>
      </c>
      <c r="AD611" s="61">
        <v>138.62629882125486</v>
      </c>
      <c r="AE611" s="65">
        <f t="shared" si="307"/>
        <v>445.20176746413961</v>
      </c>
      <c r="AF611" s="65">
        <f t="shared" si="308"/>
        <v>3616.87777375941</v>
      </c>
      <c r="AG611" s="65">
        <f t="shared" si="309"/>
        <v>909.80936048706155</v>
      </c>
      <c r="AH611" s="10" t="s">
        <v>3</v>
      </c>
      <c r="AJ611" s="10" t="s">
        <v>316</v>
      </c>
      <c r="AK611" s="10" t="s">
        <v>332</v>
      </c>
      <c r="AL611" s="10">
        <v>160</v>
      </c>
      <c r="AM611" s="79"/>
      <c r="AN611" s="79"/>
      <c r="AO611" s="79"/>
      <c r="AP611" s="79"/>
      <c r="AQ611" s="79"/>
      <c r="AR611" s="12">
        <v>121</v>
      </c>
      <c r="AS611" s="12">
        <v>128</v>
      </c>
      <c r="AT611" s="19">
        <v>21.72</v>
      </c>
      <c r="AU611" s="19">
        <v>26.66</v>
      </c>
      <c r="AV611" s="19">
        <v>1.4000000000000001</v>
      </c>
      <c r="AW611" s="19">
        <v>1.0333333333333334</v>
      </c>
      <c r="AX611" s="19">
        <v>22.6</v>
      </c>
      <c r="AY611" s="14">
        <v>0.5</v>
      </c>
      <c r="AZ611" s="14">
        <v>0.73809523809523814</v>
      </c>
      <c r="BA611" s="14">
        <v>0.88457142857142868</v>
      </c>
      <c r="BB611" s="14">
        <v>14.180943673469388</v>
      </c>
      <c r="BC611" s="16">
        <v>7878.3020408163266</v>
      </c>
      <c r="BD611" s="108">
        <f t="shared" si="285"/>
        <v>7.8783020408163269</v>
      </c>
    </row>
    <row r="612" spans="1:56" s="12" customFormat="1" ht="15.75">
      <c r="A612" s="89" t="s">
        <v>213</v>
      </c>
      <c r="B612" s="28" t="s">
        <v>28</v>
      </c>
      <c r="C612" s="27" t="s">
        <v>132</v>
      </c>
      <c r="D612" s="28" t="s">
        <v>135</v>
      </c>
      <c r="E612" s="27" t="s">
        <v>272</v>
      </c>
      <c r="F612" s="3">
        <v>7.7067189999999997</v>
      </c>
      <c r="G612" s="3">
        <v>37.029528999999997</v>
      </c>
      <c r="H612" s="3">
        <v>1762</v>
      </c>
      <c r="I612" s="36"/>
      <c r="J612" s="36"/>
      <c r="K612" s="36"/>
      <c r="L612" s="37">
        <v>2016</v>
      </c>
      <c r="M612" s="37">
        <v>2</v>
      </c>
      <c r="N612" s="62">
        <v>5.4</v>
      </c>
      <c r="O612" s="59">
        <v>2.7793989256120035</v>
      </c>
      <c r="P612" s="59">
        <v>0.29726656766758675</v>
      </c>
      <c r="Q612" s="59">
        <v>5.5574999999999992</v>
      </c>
      <c r="R612" s="63">
        <v>11.599999999999994</v>
      </c>
      <c r="S612" s="63">
        <v>21.200000000000003</v>
      </c>
      <c r="T612" s="63">
        <v>67.2</v>
      </c>
      <c r="U612" s="59">
        <v>9.0421944343985245</v>
      </c>
      <c r="V612" s="59">
        <v>3.7908723353627565</v>
      </c>
      <c r="W612" s="59">
        <v>1.1415429934977939</v>
      </c>
      <c r="X612" s="64">
        <v>8.5281170787030902E-2</v>
      </c>
      <c r="Y612" s="64">
        <v>0.33399999999999996</v>
      </c>
      <c r="Z612" s="63">
        <f t="shared" si="306"/>
        <v>14.393890934046105</v>
      </c>
      <c r="AA612" s="59">
        <v>4.9606476243530686</v>
      </c>
      <c r="AB612" s="59">
        <v>2.9256701312910272</v>
      </c>
      <c r="AC612" s="59">
        <v>83.437549435052034</v>
      </c>
      <c r="AD612" s="61">
        <v>138.62629882125486</v>
      </c>
      <c r="AE612" s="65">
        <f t="shared" si="307"/>
        <v>445.20176746413961</v>
      </c>
      <c r="AF612" s="65">
        <f t="shared" si="308"/>
        <v>3616.87777375941</v>
      </c>
      <c r="AG612" s="65">
        <f t="shared" si="309"/>
        <v>909.80936048706155</v>
      </c>
      <c r="AH612" s="10" t="s">
        <v>4</v>
      </c>
      <c r="AJ612" s="10" t="s">
        <v>316</v>
      </c>
      <c r="AK612" s="10" t="s">
        <v>332</v>
      </c>
      <c r="AL612" s="10">
        <v>160</v>
      </c>
      <c r="AM612" s="79"/>
      <c r="AN612" s="79"/>
      <c r="AO612" s="79"/>
      <c r="AP612" s="79"/>
      <c r="AQ612" s="79"/>
      <c r="AR612" s="12">
        <v>105</v>
      </c>
      <c r="AS612" s="12">
        <v>91</v>
      </c>
      <c r="AT612" s="19">
        <v>23.16</v>
      </c>
      <c r="AU612" s="19">
        <v>30.36</v>
      </c>
      <c r="AV612" s="19">
        <v>1.4666666666666668</v>
      </c>
      <c r="AW612" s="19">
        <v>1.1000000000000001</v>
      </c>
      <c r="AX612" s="19">
        <v>20.6</v>
      </c>
      <c r="AY612" s="14">
        <v>0.3</v>
      </c>
      <c r="AZ612" s="14">
        <v>0.75</v>
      </c>
      <c r="BA612" s="14">
        <v>0.90742857142857147</v>
      </c>
      <c r="BB612" s="14">
        <v>15.762034285714288</v>
      </c>
      <c r="BC612" s="16">
        <v>8756.6857142857152</v>
      </c>
      <c r="BD612" s="108">
        <f t="shared" si="285"/>
        <v>8.756685714285716</v>
      </c>
    </row>
    <row r="613" spans="1:56" s="12" customFormat="1" ht="15.75">
      <c r="A613" s="89" t="s">
        <v>213</v>
      </c>
      <c r="B613" s="28" t="s">
        <v>28</v>
      </c>
      <c r="C613" s="27" t="s">
        <v>132</v>
      </c>
      <c r="D613" s="28" t="s">
        <v>135</v>
      </c>
      <c r="E613" s="27" t="s">
        <v>272</v>
      </c>
      <c r="F613" s="3">
        <v>7.7067189999999997</v>
      </c>
      <c r="G613" s="3">
        <v>37.029528999999997</v>
      </c>
      <c r="H613" s="3">
        <v>1762</v>
      </c>
      <c r="I613" s="36"/>
      <c r="J613" s="36"/>
      <c r="K613" s="36"/>
      <c r="L613" s="37">
        <v>2016</v>
      </c>
      <c r="M613" s="37">
        <v>2</v>
      </c>
      <c r="N613" s="62">
        <v>5.4</v>
      </c>
      <c r="O613" s="59">
        <v>2.7793989256120035</v>
      </c>
      <c r="P613" s="59">
        <v>0.29726656766758675</v>
      </c>
      <c r="Q613" s="59">
        <v>5.5574999999999992</v>
      </c>
      <c r="R613" s="63">
        <v>11.599999999999994</v>
      </c>
      <c r="S613" s="63">
        <v>21.200000000000003</v>
      </c>
      <c r="T613" s="63">
        <v>67.2</v>
      </c>
      <c r="U613" s="59">
        <v>9.0421944343985245</v>
      </c>
      <c r="V613" s="59">
        <v>3.7908723353627565</v>
      </c>
      <c r="W613" s="59">
        <v>1.1415429934977939</v>
      </c>
      <c r="X613" s="64">
        <v>8.5281170787030902E-2</v>
      </c>
      <c r="Y613" s="64">
        <v>0.33399999999999996</v>
      </c>
      <c r="Z613" s="63">
        <f t="shared" si="306"/>
        <v>14.393890934046105</v>
      </c>
      <c r="AA613" s="59">
        <v>4.9606476243530686</v>
      </c>
      <c r="AB613" s="59">
        <v>2.9256701312910272</v>
      </c>
      <c r="AC613" s="59">
        <v>83.437549435052034</v>
      </c>
      <c r="AD613" s="61">
        <v>138.62629882125486</v>
      </c>
      <c r="AE613" s="65">
        <f t="shared" si="307"/>
        <v>445.20176746413961</v>
      </c>
      <c r="AF613" s="65">
        <f t="shared" si="308"/>
        <v>3616.87777375941</v>
      </c>
      <c r="AG613" s="65">
        <f t="shared" si="309"/>
        <v>909.80936048706155</v>
      </c>
      <c r="AH613" s="10" t="s">
        <v>5</v>
      </c>
      <c r="AJ613" s="10" t="s">
        <v>316</v>
      </c>
      <c r="AK613" s="10" t="s">
        <v>332</v>
      </c>
      <c r="AL613" s="10">
        <v>160</v>
      </c>
      <c r="AM613" s="79"/>
      <c r="AN613" s="79"/>
      <c r="AO613" s="79"/>
      <c r="AP613" s="79"/>
      <c r="AQ613" s="79"/>
      <c r="AR613" s="12">
        <v>88</v>
      </c>
      <c r="AS613" s="12">
        <v>102</v>
      </c>
      <c r="AT613" s="19">
        <v>23.45</v>
      </c>
      <c r="AU613" s="19">
        <v>28.3</v>
      </c>
      <c r="AV613" s="19">
        <v>1.4000000000000001</v>
      </c>
      <c r="AW613" s="19">
        <v>1.1333333333333335</v>
      </c>
      <c r="AX613" s="19">
        <v>21.8</v>
      </c>
      <c r="AY613" s="14">
        <v>0.4</v>
      </c>
      <c r="AZ613" s="14">
        <v>0.80952380952380953</v>
      </c>
      <c r="BA613" s="14">
        <v>0.89371428571428579</v>
      </c>
      <c r="BB613" s="14">
        <v>16.965676190476191</v>
      </c>
      <c r="BC613" s="16">
        <v>9425.3756613756632</v>
      </c>
      <c r="BD613" s="108">
        <f t="shared" si="285"/>
        <v>9.4253756613756625</v>
      </c>
    </row>
    <row r="614" spans="1:56" s="12" customFormat="1" ht="15.75">
      <c r="A614" s="89" t="s">
        <v>213</v>
      </c>
      <c r="B614" s="28" t="s">
        <v>28</v>
      </c>
      <c r="C614" s="27" t="s">
        <v>132</v>
      </c>
      <c r="D614" s="28" t="s">
        <v>135</v>
      </c>
      <c r="E614" s="27" t="s">
        <v>272</v>
      </c>
      <c r="F614" s="3">
        <v>7.7067189999999997</v>
      </c>
      <c r="G614" s="3">
        <v>37.029528999999997</v>
      </c>
      <c r="H614" s="3">
        <v>1762</v>
      </c>
      <c r="I614" s="36"/>
      <c r="J614" s="36"/>
      <c r="K614" s="36"/>
      <c r="L614" s="37">
        <v>2016</v>
      </c>
      <c r="M614" s="37">
        <v>2</v>
      </c>
      <c r="N614" s="62">
        <v>5.4</v>
      </c>
      <c r="O614" s="59">
        <v>2.7793989256120035</v>
      </c>
      <c r="P614" s="59">
        <v>0.29726656766758675</v>
      </c>
      <c r="Q614" s="59">
        <v>5.5574999999999992</v>
      </c>
      <c r="R614" s="63">
        <v>11.599999999999994</v>
      </c>
      <c r="S614" s="63">
        <v>21.200000000000003</v>
      </c>
      <c r="T614" s="63">
        <v>67.2</v>
      </c>
      <c r="U614" s="59">
        <v>9.0421944343985245</v>
      </c>
      <c r="V614" s="59">
        <v>3.7908723353627565</v>
      </c>
      <c r="W614" s="59">
        <v>1.1415429934977939</v>
      </c>
      <c r="X614" s="64">
        <v>8.5281170787030902E-2</v>
      </c>
      <c r="Y614" s="64">
        <v>0.33399999999999996</v>
      </c>
      <c r="Z614" s="63">
        <f t="shared" si="306"/>
        <v>14.393890934046105</v>
      </c>
      <c r="AA614" s="59">
        <v>4.9606476243530686</v>
      </c>
      <c r="AB614" s="59">
        <v>2.9256701312910272</v>
      </c>
      <c r="AC614" s="59">
        <v>83.437549435052034</v>
      </c>
      <c r="AD614" s="61">
        <v>138.62629882125486</v>
      </c>
      <c r="AE614" s="65">
        <f t="shared" si="307"/>
        <v>445.20176746413961</v>
      </c>
      <c r="AF614" s="65">
        <f t="shared" si="308"/>
        <v>3616.87777375941</v>
      </c>
      <c r="AG614" s="65">
        <f t="shared" si="309"/>
        <v>909.80936048706155</v>
      </c>
      <c r="AH614" s="10" t="s">
        <v>6</v>
      </c>
      <c r="AJ614" s="10" t="s">
        <v>316</v>
      </c>
      <c r="AK614" s="10" t="s">
        <v>332</v>
      </c>
      <c r="AL614" s="10">
        <v>160</v>
      </c>
      <c r="AM614" s="79"/>
      <c r="AN614" s="79"/>
      <c r="AO614" s="79"/>
      <c r="AP614" s="79"/>
      <c r="AQ614" s="79"/>
      <c r="AR614" s="12">
        <v>106</v>
      </c>
      <c r="AS614" s="12">
        <v>89</v>
      </c>
      <c r="AT614" s="19">
        <v>18.3</v>
      </c>
      <c r="AU614" s="19">
        <v>23.4</v>
      </c>
      <c r="AV614" s="19">
        <v>1.1666666666666667</v>
      </c>
      <c r="AW614" s="19">
        <v>0.96666666666666667</v>
      </c>
      <c r="AX614" s="19">
        <v>23.2</v>
      </c>
      <c r="AY614" s="14">
        <v>0.6</v>
      </c>
      <c r="AZ614" s="14">
        <v>0.82857142857142851</v>
      </c>
      <c r="BA614" s="14">
        <v>0.87771428571428567</v>
      </c>
      <c r="BB614" s="14">
        <v>13.308656326530611</v>
      </c>
      <c r="BC614" s="16">
        <v>7393.6979591836734</v>
      </c>
      <c r="BD614" s="108">
        <f t="shared" si="285"/>
        <v>7.3936979591836733</v>
      </c>
    </row>
    <row r="615" spans="1:56" s="12" customFormat="1">
      <c r="A615" s="12" t="s">
        <v>213</v>
      </c>
      <c r="B615" s="12" t="s">
        <v>12</v>
      </c>
      <c r="C615" t="s">
        <v>406</v>
      </c>
      <c r="D615" t="s">
        <v>441</v>
      </c>
      <c r="E615" t="s">
        <v>407</v>
      </c>
      <c r="F615" s="3">
        <v>9.0745745000000007</v>
      </c>
      <c r="G615" s="3">
        <v>36.965354900000001</v>
      </c>
      <c r="H615" s="3">
        <v>1742</v>
      </c>
      <c r="I615"/>
      <c r="J615"/>
      <c r="K615" s="3" t="s">
        <v>439</v>
      </c>
      <c r="L615">
        <v>2016</v>
      </c>
      <c r="M615">
        <v>2</v>
      </c>
      <c r="P615" s="37"/>
      <c r="Q615" s="37"/>
      <c r="R615" s="37"/>
      <c r="S615" s="37"/>
      <c r="T615" s="37"/>
      <c r="U615" s="37"/>
      <c r="V615" s="37"/>
      <c r="W615" s="37"/>
      <c r="X615" s="37"/>
      <c r="Y615" s="37"/>
      <c r="Z615" s="37"/>
      <c r="AA615" s="37"/>
      <c r="AB615" s="37"/>
      <c r="AC615" s="37"/>
      <c r="AD615" s="37"/>
      <c r="AE615" s="37"/>
      <c r="AF615" s="37"/>
      <c r="AG615" s="37"/>
      <c r="AH615" s="10" t="s">
        <v>1</v>
      </c>
      <c r="AI615" s="2">
        <v>1</v>
      </c>
      <c r="AJ615" s="10" t="s">
        <v>422</v>
      </c>
      <c r="AK615" s="10" t="s">
        <v>332</v>
      </c>
      <c r="AL615" s="10">
        <v>160</v>
      </c>
      <c r="AM615" s="102" t="s">
        <v>424</v>
      </c>
      <c r="AN615" s="102" t="s">
        <v>424</v>
      </c>
      <c r="AO615" s="103">
        <v>42407</v>
      </c>
      <c r="AP615" s="103" t="s">
        <v>429</v>
      </c>
      <c r="AQ615" s="105" t="s">
        <v>432</v>
      </c>
      <c r="AR615">
        <v>84</v>
      </c>
      <c r="AS615">
        <v>62</v>
      </c>
      <c r="AT615">
        <v>9.1999999999999993</v>
      </c>
      <c r="AU615" s="19"/>
      <c r="AV615" s="19"/>
      <c r="AW615" s="19"/>
      <c r="AX615">
        <v>24</v>
      </c>
      <c r="AY615" s="14"/>
      <c r="AZ615">
        <v>0.81</v>
      </c>
      <c r="BA615" s="100">
        <f>(100-AX615)/(100-12.5)</f>
        <v>0.86857142857142855</v>
      </c>
      <c r="BB615" s="14">
        <f t="shared" ref="BB615:BB678" si="310">AT615*BA615*AZ615</f>
        <v>6.472594285714286</v>
      </c>
      <c r="BC615" s="16">
        <f>(10000/21)*BB615</f>
        <v>3082.1877551020411</v>
      </c>
      <c r="BD615" s="108">
        <f t="shared" si="285"/>
        <v>3.0821877551020411</v>
      </c>
    </row>
    <row r="616" spans="1:56" s="12" customFormat="1">
      <c r="A616" s="12" t="s">
        <v>213</v>
      </c>
      <c r="B616" s="12" t="s">
        <v>12</v>
      </c>
      <c r="C616" t="s">
        <v>406</v>
      </c>
      <c r="D616" t="s">
        <v>441</v>
      </c>
      <c r="E616" t="s">
        <v>407</v>
      </c>
      <c r="F616" s="3">
        <v>9.0745745000000007</v>
      </c>
      <c r="G616" s="3">
        <v>36.965354900000001</v>
      </c>
      <c r="H616" s="3">
        <v>1742</v>
      </c>
      <c r="I616"/>
      <c r="J616"/>
      <c r="K616" s="106"/>
      <c r="L616">
        <v>2016</v>
      </c>
      <c r="M616">
        <v>2</v>
      </c>
      <c r="P616" s="37"/>
      <c r="Q616" s="37"/>
      <c r="R616" s="37"/>
      <c r="S616" s="37"/>
      <c r="T616" s="37"/>
      <c r="U616" s="37"/>
      <c r="V616" s="37"/>
      <c r="W616" s="37"/>
      <c r="X616" s="37"/>
      <c r="Y616" s="37"/>
      <c r="Z616" s="37"/>
      <c r="AA616" s="37"/>
      <c r="AB616" s="37"/>
      <c r="AC616" s="37"/>
      <c r="AD616" s="37"/>
      <c r="AE616" s="37"/>
      <c r="AF616" s="37"/>
      <c r="AG616" s="37"/>
      <c r="AH616" s="10" t="s">
        <v>2</v>
      </c>
      <c r="AI616" s="2">
        <v>2</v>
      </c>
      <c r="AJ616" s="10" t="s">
        <v>422</v>
      </c>
      <c r="AK616" s="10" t="s">
        <v>332</v>
      </c>
      <c r="AL616" s="10">
        <v>160</v>
      </c>
      <c r="AM616" s="102"/>
      <c r="AN616" s="102"/>
      <c r="AO616" s="103"/>
      <c r="AP616" s="103"/>
      <c r="AQ616" s="105"/>
      <c r="AR616">
        <v>78</v>
      </c>
      <c r="AS616">
        <v>48</v>
      </c>
      <c r="AT616">
        <v>7.82</v>
      </c>
      <c r="AU616" s="19"/>
      <c r="AV616" s="19"/>
      <c r="AW616" s="19"/>
      <c r="AX616">
        <v>25.1</v>
      </c>
      <c r="AY616" s="14"/>
      <c r="AZ616">
        <v>0.81</v>
      </c>
      <c r="BA616" s="100">
        <f t="shared" ref="BA616:BA679" si="311">(100-AX616)/(100-12.5)</f>
        <v>0.85600000000000009</v>
      </c>
      <c r="BB616" s="14">
        <f t="shared" si="310"/>
        <v>5.422075200000001</v>
      </c>
      <c r="BC616" s="16">
        <f t="shared" ref="BC616:BC679" si="312">(10000/21)*BB616</f>
        <v>2581.9405714285722</v>
      </c>
      <c r="BD616" s="108">
        <f t="shared" si="285"/>
        <v>2.5819405714285724</v>
      </c>
    </row>
    <row r="617" spans="1:56" s="12" customFormat="1">
      <c r="A617" s="12" t="s">
        <v>213</v>
      </c>
      <c r="B617" s="12" t="s">
        <v>12</v>
      </c>
      <c r="C617" t="s">
        <v>406</v>
      </c>
      <c r="D617" t="s">
        <v>441</v>
      </c>
      <c r="E617" t="s">
        <v>407</v>
      </c>
      <c r="F617" s="3">
        <v>9.0745745000000007</v>
      </c>
      <c r="G617" s="3">
        <v>36.965354900000001</v>
      </c>
      <c r="H617" s="3">
        <v>1742</v>
      </c>
      <c r="I617"/>
      <c r="J617"/>
      <c r="K617" s="106"/>
      <c r="L617">
        <v>2016</v>
      </c>
      <c r="M617">
        <v>2</v>
      </c>
      <c r="P617" s="37"/>
      <c r="Q617" s="37"/>
      <c r="R617" s="37"/>
      <c r="S617" s="37"/>
      <c r="T617" s="37"/>
      <c r="U617" s="37"/>
      <c r="V617" s="37"/>
      <c r="W617" s="37"/>
      <c r="X617" s="37"/>
      <c r="Y617" s="37"/>
      <c r="Z617" s="37"/>
      <c r="AA617" s="37"/>
      <c r="AB617" s="37"/>
      <c r="AC617" s="37"/>
      <c r="AD617" s="37"/>
      <c r="AE617" s="37"/>
      <c r="AF617" s="37"/>
      <c r="AG617" s="37"/>
      <c r="AH617" s="10" t="s">
        <v>3</v>
      </c>
      <c r="AI617" s="2">
        <v>3</v>
      </c>
      <c r="AJ617" s="10" t="s">
        <v>422</v>
      </c>
      <c r="AK617" s="10" t="s">
        <v>332</v>
      </c>
      <c r="AL617" s="10">
        <v>160</v>
      </c>
      <c r="AM617" s="102"/>
      <c r="AN617" s="102"/>
      <c r="AO617" s="103"/>
      <c r="AP617" s="103"/>
      <c r="AQ617" s="105"/>
      <c r="AR617" s="89">
        <v>99</v>
      </c>
      <c r="AS617" s="89">
        <v>79</v>
      </c>
      <c r="AT617" s="89">
        <v>18.579999999999998</v>
      </c>
      <c r="AU617" s="29"/>
      <c r="AV617" s="29"/>
      <c r="AW617" s="29"/>
      <c r="AX617" s="89">
        <v>22.6</v>
      </c>
      <c r="AY617" s="30"/>
      <c r="AZ617" s="89">
        <v>0.81</v>
      </c>
      <c r="BA617" s="85">
        <f t="shared" si="311"/>
        <v>0.88457142857142868</v>
      </c>
      <c r="BB617" s="30">
        <f t="shared" si="310"/>
        <v>13.312623085714288</v>
      </c>
      <c r="BC617" s="16">
        <f t="shared" si="312"/>
        <v>6339.3443265306132</v>
      </c>
      <c r="BD617" s="108">
        <f t="shared" si="285"/>
        <v>6.3393443265306129</v>
      </c>
    </row>
    <row r="618" spans="1:56" s="12" customFormat="1">
      <c r="A618" s="12" t="s">
        <v>213</v>
      </c>
      <c r="B618" s="12" t="s">
        <v>12</v>
      </c>
      <c r="C618" t="s">
        <v>406</v>
      </c>
      <c r="D618" t="s">
        <v>441</v>
      </c>
      <c r="E618" t="s">
        <v>407</v>
      </c>
      <c r="F618" s="3">
        <v>9.0745745000000007</v>
      </c>
      <c r="G618" s="3">
        <v>36.965354900000001</v>
      </c>
      <c r="H618" s="3">
        <v>1742</v>
      </c>
      <c r="I618" s="3"/>
      <c r="J618" s="3"/>
      <c r="K618" s="3"/>
      <c r="L618">
        <v>2016</v>
      </c>
      <c r="M618">
        <v>2</v>
      </c>
      <c r="P618" s="37"/>
      <c r="Q618" s="37"/>
      <c r="R618" s="37"/>
      <c r="S618" s="37"/>
      <c r="T618" s="37"/>
      <c r="U618" s="37"/>
      <c r="V618" s="37"/>
      <c r="W618" s="37"/>
      <c r="X618" s="37"/>
      <c r="Y618" s="37"/>
      <c r="Z618" s="37"/>
      <c r="AA618" s="37"/>
      <c r="AB618" s="37"/>
      <c r="AC618" s="37"/>
      <c r="AD618" s="37"/>
      <c r="AE618" s="37"/>
      <c r="AF618" s="37"/>
      <c r="AG618" s="37"/>
      <c r="AH618" s="10" t="s">
        <v>4</v>
      </c>
      <c r="AI618" s="2">
        <v>4</v>
      </c>
      <c r="AJ618" s="10" t="s">
        <v>422</v>
      </c>
      <c r="AK618" s="10" t="s">
        <v>332</v>
      </c>
      <c r="AL618" s="10">
        <v>160</v>
      </c>
      <c r="AM618" s="102"/>
      <c r="AN618" s="102"/>
      <c r="AO618" s="103"/>
      <c r="AP618" s="103"/>
      <c r="AQ618" s="105"/>
      <c r="AR618" s="89">
        <v>96</v>
      </c>
      <c r="AS618" s="89">
        <v>91</v>
      </c>
      <c r="AT618" s="89">
        <v>22.36</v>
      </c>
      <c r="AU618" s="29"/>
      <c r="AV618" s="29"/>
      <c r="AW618" s="29"/>
      <c r="AX618" s="89">
        <v>20.8</v>
      </c>
      <c r="AY618" s="30"/>
      <c r="AZ618" s="89">
        <v>0.81</v>
      </c>
      <c r="BA618" s="85">
        <f t="shared" si="311"/>
        <v>0.90514285714285714</v>
      </c>
      <c r="BB618" s="30">
        <f t="shared" si="310"/>
        <v>16.393585371428571</v>
      </c>
      <c r="BC618" s="16">
        <f t="shared" si="312"/>
        <v>7806.469224489796</v>
      </c>
      <c r="BD618" s="108">
        <f t="shared" si="285"/>
        <v>7.8064692244897964</v>
      </c>
    </row>
    <row r="619" spans="1:56" s="12" customFormat="1">
      <c r="A619" s="12" t="s">
        <v>213</v>
      </c>
      <c r="B619" s="12" t="s">
        <v>12</v>
      </c>
      <c r="C619" t="s">
        <v>406</v>
      </c>
      <c r="D619" t="s">
        <v>441</v>
      </c>
      <c r="E619" t="s">
        <v>407</v>
      </c>
      <c r="F619" s="3">
        <v>9.0745745000000007</v>
      </c>
      <c r="G619" s="3">
        <v>36.965354900000001</v>
      </c>
      <c r="H619" s="3">
        <v>1742</v>
      </c>
      <c r="I619" s="3"/>
      <c r="J619" s="3"/>
      <c r="K619" s="3"/>
      <c r="L619">
        <v>2016</v>
      </c>
      <c r="M619">
        <v>2</v>
      </c>
      <c r="P619" s="37"/>
      <c r="Q619" s="37"/>
      <c r="R619" s="37"/>
      <c r="S619" s="37"/>
      <c r="T619" s="37"/>
      <c r="U619" s="37"/>
      <c r="V619" s="37"/>
      <c r="W619" s="37"/>
      <c r="X619" s="37"/>
      <c r="Y619" s="37"/>
      <c r="Z619" s="37"/>
      <c r="AA619" s="37"/>
      <c r="AB619" s="37"/>
      <c r="AC619" s="37"/>
      <c r="AD619" s="37"/>
      <c r="AE619" s="37"/>
      <c r="AF619" s="37"/>
      <c r="AG619" s="37"/>
      <c r="AH619" s="10" t="s">
        <v>5</v>
      </c>
      <c r="AI619" s="2">
        <v>5</v>
      </c>
      <c r="AJ619" s="10" t="s">
        <v>422</v>
      </c>
      <c r="AK619" s="10" t="s">
        <v>332</v>
      </c>
      <c r="AL619" s="10">
        <v>160</v>
      </c>
      <c r="AM619" s="102"/>
      <c r="AN619" s="102"/>
      <c r="AO619" s="103"/>
      <c r="AP619" s="103"/>
      <c r="AQ619" s="105"/>
      <c r="AR619" s="89">
        <v>97</v>
      </c>
      <c r="AS619" s="89">
        <v>113</v>
      </c>
      <c r="AT619" s="89">
        <v>24.8</v>
      </c>
      <c r="AU619" s="29"/>
      <c r="AV619" s="29"/>
      <c r="AW619" s="29"/>
      <c r="AX619" s="89">
        <v>21.8</v>
      </c>
      <c r="AY619" s="30"/>
      <c r="AZ619" s="89">
        <v>0.81</v>
      </c>
      <c r="BA619" s="85">
        <f t="shared" si="311"/>
        <v>0.89371428571428579</v>
      </c>
      <c r="BB619" s="30">
        <f t="shared" si="310"/>
        <v>17.952932571428573</v>
      </c>
      <c r="BC619" s="16">
        <f t="shared" si="312"/>
        <v>8549.0155102040826</v>
      </c>
      <c r="BD619" s="108">
        <f t="shared" si="285"/>
        <v>8.5490155102040823</v>
      </c>
    </row>
    <row r="620" spans="1:56" s="12" customFormat="1">
      <c r="A620" s="12" t="s">
        <v>213</v>
      </c>
      <c r="B620" s="12" t="s">
        <v>12</v>
      </c>
      <c r="C620" t="s">
        <v>406</v>
      </c>
      <c r="D620" t="s">
        <v>441</v>
      </c>
      <c r="E620" t="s">
        <v>407</v>
      </c>
      <c r="F620" s="3">
        <v>9.0745745000000007</v>
      </c>
      <c r="G620" s="3">
        <v>36.965354900000001</v>
      </c>
      <c r="H620" s="3">
        <v>1742</v>
      </c>
      <c r="I620" s="3"/>
      <c r="J620" s="3"/>
      <c r="K620" s="3"/>
      <c r="L620">
        <v>2016</v>
      </c>
      <c r="M620">
        <v>2</v>
      </c>
      <c r="P620" s="37"/>
      <c r="Q620" s="37"/>
      <c r="R620" s="37"/>
      <c r="S620" s="37"/>
      <c r="T620" s="37"/>
      <c r="U620" s="37"/>
      <c r="V620" s="37"/>
      <c r="W620" s="37"/>
      <c r="X620" s="37"/>
      <c r="Y620" s="37"/>
      <c r="Z620" s="37"/>
      <c r="AA620" s="37"/>
      <c r="AB620" s="37"/>
      <c r="AC620" s="37"/>
      <c r="AD620" s="37"/>
      <c r="AE620" s="37"/>
      <c r="AF620" s="37"/>
      <c r="AG620" s="37"/>
      <c r="AH620" s="10" t="s">
        <v>6</v>
      </c>
      <c r="AI620" s="95">
        <v>6</v>
      </c>
      <c r="AJ620" s="10" t="s">
        <v>422</v>
      </c>
      <c r="AK620" s="10" t="s">
        <v>332</v>
      </c>
      <c r="AL620" s="10">
        <v>160</v>
      </c>
      <c r="AM620" s="102"/>
      <c r="AN620" s="102"/>
      <c r="AO620" s="103"/>
      <c r="AP620" s="103"/>
      <c r="AQ620" s="105"/>
      <c r="AR620" s="89">
        <v>99</v>
      </c>
      <c r="AS620" s="89">
        <v>102</v>
      </c>
      <c r="AT620" s="89">
        <v>26</v>
      </c>
      <c r="AU620" s="29"/>
      <c r="AV620" s="29"/>
      <c r="AW620" s="29"/>
      <c r="AX620" s="89">
        <v>21.8</v>
      </c>
      <c r="AY620" s="30"/>
      <c r="AZ620" s="89">
        <v>0.81</v>
      </c>
      <c r="BA620" s="85">
        <f t="shared" si="311"/>
        <v>0.89371428571428579</v>
      </c>
      <c r="BB620" s="30">
        <f t="shared" si="310"/>
        <v>18.821622857142859</v>
      </c>
      <c r="BC620" s="16">
        <f t="shared" si="312"/>
        <v>8962.6775510204097</v>
      </c>
      <c r="BD620" s="108">
        <f t="shared" si="285"/>
        <v>8.9626775510204091</v>
      </c>
    </row>
    <row r="621" spans="1:56" s="12" customFormat="1">
      <c r="A621" s="12" t="s">
        <v>213</v>
      </c>
      <c r="B621" s="12" t="s">
        <v>12</v>
      </c>
      <c r="C621" t="s">
        <v>406</v>
      </c>
      <c r="D621" t="s">
        <v>442</v>
      </c>
      <c r="E621" t="s">
        <v>408</v>
      </c>
      <c r="F621" s="3">
        <v>9.1244639999999997</v>
      </c>
      <c r="G621" s="3">
        <v>37.016755000000003</v>
      </c>
      <c r="H621" s="3">
        <v>1797</v>
      </c>
      <c r="I621" s="3"/>
      <c r="J621" s="3"/>
      <c r="K621" s="3" t="s">
        <v>439</v>
      </c>
      <c r="L621">
        <v>2016</v>
      </c>
      <c r="M621">
        <v>2</v>
      </c>
      <c r="P621" s="37"/>
      <c r="Q621" s="37"/>
      <c r="R621" s="37"/>
      <c r="S621" s="37"/>
      <c r="T621" s="37"/>
      <c r="U621" s="37"/>
      <c r="V621" s="37"/>
      <c r="W621" s="37"/>
      <c r="X621" s="37"/>
      <c r="Y621" s="37"/>
      <c r="Z621" s="37"/>
      <c r="AA621" s="37"/>
      <c r="AB621" s="37"/>
      <c r="AC621" s="37"/>
      <c r="AD621" s="37"/>
      <c r="AE621" s="37"/>
      <c r="AF621" s="37"/>
      <c r="AG621" s="37"/>
      <c r="AH621" s="10" t="s">
        <v>1</v>
      </c>
      <c r="AI621" s="92">
        <v>1</v>
      </c>
      <c r="AJ621" s="10" t="s">
        <v>422</v>
      </c>
      <c r="AK621" s="10" t="s">
        <v>332</v>
      </c>
      <c r="AL621" s="10">
        <v>160</v>
      </c>
      <c r="AM621" s="103">
        <v>42375</v>
      </c>
      <c r="AN621" s="103">
        <v>42375</v>
      </c>
      <c r="AO621" s="104">
        <v>42376</v>
      </c>
      <c r="AP621" s="104" t="s">
        <v>430</v>
      </c>
      <c r="AQ621" s="105" t="s">
        <v>433</v>
      </c>
      <c r="AR621" s="97">
        <v>93</v>
      </c>
      <c r="AS621" s="97">
        <v>84</v>
      </c>
      <c r="AT621" s="97">
        <v>16.78</v>
      </c>
      <c r="AU621" s="29"/>
      <c r="AV621" s="29"/>
      <c r="AW621" s="29"/>
      <c r="AX621" s="97">
        <v>24.6</v>
      </c>
      <c r="AY621" s="30"/>
      <c r="AZ621" s="89">
        <v>0.81</v>
      </c>
      <c r="BA621" s="85">
        <f t="shared" si="311"/>
        <v>0.86171428571428577</v>
      </c>
      <c r="BB621" s="30">
        <f t="shared" si="310"/>
        <v>11.712248228571431</v>
      </c>
      <c r="BC621" s="16">
        <f t="shared" si="312"/>
        <v>5577.2610612244907</v>
      </c>
      <c r="BD621" s="108">
        <f t="shared" si="285"/>
        <v>5.5772610612244904</v>
      </c>
    </row>
    <row r="622" spans="1:56" s="12" customFormat="1">
      <c r="A622" s="12" t="s">
        <v>213</v>
      </c>
      <c r="B622" s="12" t="s">
        <v>12</v>
      </c>
      <c r="C622" t="s">
        <v>406</v>
      </c>
      <c r="D622" t="s">
        <v>442</v>
      </c>
      <c r="E622" t="s">
        <v>408</v>
      </c>
      <c r="F622" s="3">
        <v>9.1244639999999997</v>
      </c>
      <c r="G622" s="3">
        <v>37.016755000000003</v>
      </c>
      <c r="H622" s="3">
        <v>1797</v>
      </c>
      <c r="I622" s="3"/>
      <c r="J622" s="3"/>
      <c r="K622" s="3"/>
      <c r="L622">
        <v>2016</v>
      </c>
      <c r="M622">
        <v>2</v>
      </c>
      <c r="P622" s="37"/>
      <c r="Q622" s="37"/>
      <c r="R622" s="37"/>
      <c r="S622" s="37"/>
      <c r="T622" s="37"/>
      <c r="U622" s="37"/>
      <c r="V622" s="37"/>
      <c r="W622" s="37"/>
      <c r="X622" s="37"/>
      <c r="Y622" s="37"/>
      <c r="Z622" s="37"/>
      <c r="AA622" s="37"/>
      <c r="AB622" s="37"/>
      <c r="AC622" s="37"/>
      <c r="AD622" s="37"/>
      <c r="AE622" s="37"/>
      <c r="AF622" s="37"/>
      <c r="AG622" s="37"/>
      <c r="AH622" s="10" t="s">
        <v>2</v>
      </c>
      <c r="AI622" s="92">
        <v>2</v>
      </c>
      <c r="AJ622" s="10" t="s">
        <v>422</v>
      </c>
      <c r="AK622" s="10" t="s">
        <v>332</v>
      </c>
      <c r="AL622" s="10">
        <v>160</v>
      </c>
      <c r="AM622" s="102"/>
      <c r="AN622" s="102"/>
      <c r="AO622" s="103"/>
      <c r="AP622" s="103"/>
      <c r="AQ622" s="105"/>
      <c r="AR622" s="97">
        <v>103</v>
      </c>
      <c r="AS622" s="97">
        <v>88</v>
      </c>
      <c r="AT622" s="97">
        <v>15.5</v>
      </c>
      <c r="AU622" s="29"/>
      <c r="AV622" s="29"/>
      <c r="AW622" s="29"/>
      <c r="AX622" s="97">
        <v>24.3</v>
      </c>
      <c r="AY622" s="30"/>
      <c r="AZ622" s="89">
        <v>0.81</v>
      </c>
      <c r="BA622" s="85">
        <f t="shared" si="311"/>
        <v>0.86514285714285721</v>
      </c>
      <c r="BB622" s="30">
        <f t="shared" si="310"/>
        <v>10.861868571428573</v>
      </c>
      <c r="BC622" s="16">
        <f t="shared" si="312"/>
        <v>5172.3183673469393</v>
      </c>
      <c r="BD622" s="108">
        <f t="shared" si="285"/>
        <v>5.1723183673469393</v>
      </c>
    </row>
    <row r="623" spans="1:56" s="12" customFormat="1">
      <c r="A623" s="12" t="s">
        <v>213</v>
      </c>
      <c r="B623" s="12" t="s">
        <v>12</v>
      </c>
      <c r="C623" t="s">
        <v>406</v>
      </c>
      <c r="D623" t="s">
        <v>442</v>
      </c>
      <c r="E623" t="s">
        <v>408</v>
      </c>
      <c r="F623" s="3">
        <v>9.1244639999999997</v>
      </c>
      <c r="G623" s="3">
        <v>37.016755000000003</v>
      </c>
      <c r="H623" s="3">
        <v>1797</v>
      </c>
      <c r="I623" s="3"/>
      <c r="J623" s="3"/>
      <c r="K623" s="3"/>
      <c r="L623">
        <v>2016</v>
      </c>
      <c r="M623">
        <v>2</v>
      </c>
      <c r="P623" s="37"/>
      <c r="Q623" s="37"/>
      <c r="R623" s="37"/>
      <c r="S623" s="37"/>
      <c r="T623" s="37"/>
      <c r="U623" s="37"/>
      <c r="V623" s="37"/>
      <c r="W623" s="37"/>
      <c r="X623" s="37"/>
      <c r="Y623" s="37"/>
      <c r="Z623" s="37"/>
      <c r="AA623" s="37"/>
      <c r="AB623" s="37"/>
      <c r="AC623" s="37"/>
      <c r="AD623" s="37"/>
      <c r="AE623" s="37"/>
      <c r="AF623" s="37"/>
      <c r="AG623" s="37"/>
      <c r="AH623" s="10" t="s">
        <v>3</v>
      </c>
      <c r="AI623" s="92">
        <v>3</v>
      </c>
      <c r="AJ623" s="10" t="s">
        <v>422</v>
      </c>
      <c r="AK623" s="10" t="s">
        <v>332</v>
      </c>
      <c r="AL623" s="10">
        <v>160</v>
      </c>
      <c r="AM623" s="102"/>
      <c r="AN623" s="102"/>
      <c r="AO623" s="103"/>
      <c r="AP623" s="103"/>
      <c r="AQ623" s="105"/>
      <c r="AR623" s="97">
        <v>96</v>
      </c>
      <c r="AS623" s="97">
        <v>96</v>
      </c>
      <c r="AT623" s="97">
        <v>22.5</v>
      </c>
      <c r="AU623" s="29"/>
      <c r="AV623" s="29"/>
      <c r="AW623" s="29"/>
      <c r="AX623" s="97">
        <v>24.2</v>
      </c>
      <c r="AY623" s="30"/>
      <c r="AZ623" s="89">
        <v>0.81</v>
      </c>
      <c r="BA623" s="85">
        <f t="shared" si="311"/>
        <v>0.86628571428571421</v>
      </c>
      <c r="BB623" s="30">
        <f t="shared" si="310"/>
        <v>15.788057142857143</v>
      </c>
      <c r="BC623" s="16">
        <f t="shared" si="312"/>
        <v>7518.1224489795923</v>
      </c>
      <c r="BD623" s="108">
        <f t="shared" si="285"/>
        <v>7.5181224489795921</v>
      </c>
    </row>
    <row r="624" spans="1:56" s="12" customFormat="1">
      <c r="A624" s="12" t="s">
        <v>213</v>
      </c>
      <c r="B624" s="12" t="s">
        <v>12</v>
      </c>
      <c r="C624" t="s">
        <v>406</v>
      </c>
      <c r="D624" t="s">
        <v>442</v>
      </c>
      <c r="E624" t="s">
        <v>408</v>
      </c>
      <c r="F624" s="3">
        <v>9.1244639999999997</v>
      </c>
      <c r="G624" s="3">
        <v>37.016755000000003</v>
      </c>
      <c r="H624" s="3">
        <v>1797</v>
      </c>
      <c r="I624" s="3"/>
      <c r="J624" s="3"/>
      <c r="K624" s="3"/>
      <c r="L624">
        <v>2016</v>
      </c>
      <c r="M624">
        <v>2</v>
      </c>
      <c r="P624" s="37"/>
      <c r="Q624" s="37"/>
      <c r="R624" s="37"/>
      <c r="S624" s="37"/>
      <c r="T624" s="37"/>
      <c r="U624" s="37"/>
      <c r="V624" s="37"/>
      <c r="W624" s="37"/>
      <c r="X624" s="37"/>
      <c r="Y624" s="37"/>
      <c r="Z624" s="37"/>
      <c r="AA624" s="37"/>
      <c r="AB624" s="37"/>
      <c r="AC624" s="37"/>
      <c r="AD624" s="37"/>
      <c r="AE624" s="37"/>
      <c r="AF624" s="37"/>
      <c r="AG624" s="37"/>
      <c r="AH624" s="10" t="s">
        <v>4</v>
      </c>
      <c r="AI624" s="92">
        <v>4</v>
      </c>
      <c r="AJ624" s="10" t="s">
        <v>422</v>
      </c>
      <c r="AK624" s="10" t="s">
        <v>332</v>
      </c>
      <c r="AL624" s="10">
        <v>160</v>
      </c>
      <c r="AM624" s="102"/>
      <c r="AN624" s="102"/>
      <c r="AO624" s="103"/>
      <c r="AP624" s="103"/>
      <c r="AQ624" s="105"/>
      <c r="AR624" s="97">
        <v>104</v>
      </c>
      <c r="AS624" s="97">
        <v>103</v>
      </c>
      <c r="AT624" s="97">
        <v>27.74</v>
      </c>
      <c r="AU624" s="29"/>
      <c r="AV624" s="29"/>
      <c r="AW624" s="29"/>
      <c r="AX624" s="97">
        <v>22.6</v>
      </c>
      <c r="AY624" s="30"/>
      <c r="AZ624" s="89">
        <v>0.81</v>
      </c>
      <c r="BA624" s="85">
        <f t="shared" si="311"/>
        <v>0.88457142857142868</v>
      </c>
      <c r="BB624" s="30">
        <f t="shared" si="310"/>
        <v>19.875789257142859</v>
      </c>
      <c r="BC624" s="16">
        <f t="shared" si="312"/>
        <v>9464.6615510204101</v>
      </c>
      <c r="BD624" s="108">
        <f t="shared" si="285"/>
        <v>9.4646615510204093</v>
      </c>
    </row>
    <row r="625" spans="1:56" s="12" customFormat="1">
      <c r="A625" s="12" t="s">
        <v>213</v>
      </c>
      <c r="B625" s="12" t="s">
        <v>12</v>
      </c>
      <c r="C625" t="s">
        <v>406</v>
      </c>
      <c r="D625" t="s">
        <v>442</v>
      </c>
      <c r="E625" t="s">
        <v>408</v>
      </c>
      <c r="F625" s="3">
        <v>9.1244639999999997</v>
      </c>
      <c r="G625" s="3">
        <v>37.016755000000003</v>
      </c>
      <c r="H625" s="3">
        <v>1797</v>
      </c>
      <c r="I625" s="3"/>
      <c r="J625" s="3"/>
      <c r="K625" s="3"/>
      <c r="L625">
        <v>2016</v>
      </c>
      <c r="M625">
        <v>2</v>
      </c>
      <c r="P625" s="37"/>
      <c r="Q625" s="37"/>
      <c r="R625" s="37"/>
      <c r="S625" s="37"/>
      <c r="T625" s="37"/>
      <c r="U625" s="37"/>
      <c r="V625" s="37"/>
      <c r="W625" s="37"/>
      <c r="X625" s="37"/>
      <c r="Y625" s="37"/>
      <c r="Z625" s="37"/>
      <c r="AA625" s="37"/>
      <c r="AB625" s="37"/>
      <c r="AC625" s="37"/>
      <c r="AD625" s="37"/>
      <c r="AE625" s="37"/>
      <c r="AF625" s="37"/>
      <c r="AG625" s="37"/>
      <c r="AH625" s="10" t="s">
        <v>5</v>
      </c>
      <c r="AI625" s="92">
        <v>5</v>
      </c>
      <c r="AJ625" s="10" t="s">
        <v>422</v>
      </c>
      <c r="AK625" s="10" t="s">
        <v>332</v>
      </c>
      <c r="AL625" s="10">
        <v>160</v>
      </c>
      <c r="AM625" s="102"/>
      <c r="AN625" s="102"/>
      <c r="AO625" s="103"/>
      <c r="AP625" s="103"/>
      <c r="AQ625" s="105"/>
      <c r="AR625" s="97">
        <v>104</v>
      </c>
      <c r="AS625" s="97">
        <v>106</v>
      </c>
      <c r="AT625" s="97">
        <v>24.9</v>
      </c>
      <c r="AU625" s="29"/>
      <c r="AV625" s="29"/>
      <c r="AW625" s="29"/>
      <c r="AX625" s="97">
        <v>24.3</v>
      </c>
      <c r="AY625" s="30"/>
      <c r="AZ625" s="89">
        <v>0.81</v>
      </c>
      <c r="BA625" s="85">
        <f t="shared" si="311"/>
        <v>0.86514285714285721</v>
      </c>
      <c r="BB625" s="30">
        <f t="shared" si="310"/>
        <v>17.449066285714288</v>
      </c>
      <c r="BC625" s="16">
        <f t="shared" si="312"/>
        <v>8309.0791836734716</v>
      </c>
      <c r="BD625" s="108">
        <f t="shared" si="285"/>
        <v>8.3090791836734716</v>
      </c>
    </row>
    <row r="626" spans="1:56" s="12" customFormat="1">
      <c r="A626" s="12" t="s">
        <v>213</v>
      </c>
      <c r="B626" s="12" t="s">
        <v>12</v>
      </c>
      <c r="C626" t="s">
        <v>406</v>
      </c>
      <c r="D626" t="s">
        <v>442</v>
      </c>
      <c r="E626" t="s">
        <v>408</v>
      </c>
      <c r="F626" s="3">
        <v>9.1244639999999997</v>
      </c>
      <c r="G626" s="3">
        <v>37.016755000000003</v>
      </c>
      <c r="H626" s="3">
        <v>1797</v>
      </c>
      <c r="I626" s="3"/>
      <c r="J626" s="3"/>
      <c r="K626" s="3"/>
      <c r="L626">
        <v>2016</v>
      </c>
      <c r="M626">
        <v>2</v>
      </c>
      <c r="P626" s="37"/>
      <c r="Q626" s="37"/>
      <c r="R626" s="37"/>
      <c r="S626" s="37"/>
      <c r="T626" s="37"/>
      <c r="U626" s="37"/>
      <c r="V626" s="37"/>
      <c r="W626" s="37"/>
      <c r="X626" s="37"/>
      <c r="Y626" s="37"/>
      <c r="Z626" s="37"/>
      <c r="AA626" s="37"/>
      <c r="AB626" s="37"/>
      <c r="AC626" s="37"/>
      <c r="AD626" s="37"/>
      <c r="AE626" s="37"/>
      <c r="AF626" s="37"/>
      <c r="AG626" s="37"/>
      <c r="AH626" s="10" t="s">
        <v>6</v>
      </c>
      <c r="AI626" s="92">
        <v>6</v>
      </c>
      <c r="AJ626" s="10" t="s">
        <v>422</v>
      </c>
      <c r="AK626" s="10" t="s">
        <v>332</v>
      </c>
      <c r="AL626" s="10">
        <v>160</v>
      </c>
      <c r="AM626" s="102"/>
      <c r="AN626" s="102"/>
      <c r="AO626" s="103"/>
      <c r="AP626" s="103"/>
      <c r="AQ626" s="105"/>
      <c r="AR626" s="97">
        <v>100</v>
      </c>
      <c r="AS626" s="97">
        <v>104</v>
      </c>
      <c r="AT626" s="97">
        <v>42.54</v>
      </c>
      <c r="AU626" s="29"/>
      <c r="AV626" s="29"/>
      <c r="AW626" s="29"/>
      <c r="AX626" s="97">
        <v>20.3</v>
      </c>
      <c r="AY626" s="30"/>
      <c r="AZ626" s="89">
        <v>0.81</v>
      </c>
      <c r="BA626" s="85">
        <f t="shared" si="311"/>
        <v>0.91085714285714292</v>
      </c>
      <c r="BB626" s="30">
        <f t="shared" si="310"/>
        <v>31.385768914285716</v>
      </c>
      <c r="BC626" s="16">
        <f t="shared" si="312"/>
        <v>14945.604244897961</v>
      </c>
      <c r="BD626" s="108">
        <f t="shared" si="285"/>
        <v>14.945604244897961</v>
      </c>
    </row>
    <row r="627" spans="1:56" s="12" customFormat="1">
      <c r="A627" s="12" t="s">
        <v>213</v>
      </c>
      <c r="B627" s="12" t="s">
        <v>12</v>
      </c>
      <c r="C627" t="s">
        <v>409</v>
      </c>
      <c r="D627" t="s">
        <v>443</v>
      </c>
      <c r="E627" t="s">
        <v>410</v>
      </c>
      <c r="F627" s="3">
        <v>9.1491199999999999</v>
      </c>
      <c r="G627" s="3">
        <v>37.043979999999998</v>
      </c>
      <c r="H627" s="3"/>
      <c r="I627" s="3"/>
      <c r="J627" s="3"/>
      <c r="K627" s="3" t="s">
        <v>440</v>
      </c>
      <c r="L627">
        <v>2016</v>
      </c>
      <c r="M627">
        <v>2</v>
      </c>
      <c r="P627" s="37"/>
      <c r="Q627" s="37"/>
      <c r="R627" s="37"/>
      <c r="S627" s="37"/>
      <c r="T627" s="37"/>
      <c r="U627" s="37"/>
      <c r="V627" s="37"/>
      <c r="W627" s="37"/>
      <c r="X627" s="37"/>
      <c r="Y627" s="37"/>
      <c r="Z627" s="37"/>
      <c r="AA627" s="37"/>
      <c r="AB627" s="37"/>
      <c r="AC627" s="37"/>
      <c r="AD627" s="37"/>
      <c r="AE627" s="37"/>
      <c r="AF627" s="37"/>
      <c r="AG627" s="37"/>
      <c r="AH627" s="10" t="s">
        <v>1</v>
      </c>
      <c r="AI627" s="92">
        <v>1</v>
      </c>
      <c r="AJ627" s="10" t="s">
        <v>422</v>
      </c>
      <c r="AK627" s="10" t="s">
        <v>332</v>
      </c>
      <c r="AL627" s="10">
        <v>160</v>
      </c>
      <c r="AM627" s="103">
        <v>42466</v>
      </c>
      <c r="AN627" s="103">
        <v>42466</v>
      </c>
      <c r="AO627" s="103">
        <v>42467</v>
      </c>
      <c r="AP627" s="103" t="s">
        <v>431</v>
      </c>
      <c r="AQ627" s="105" t="s">
        <v>434</v>
      </c>
      <c r="AR627" s="97">
        <v>139</v>
      </c>
      <c r="AS627" s="97">
        <v>84</v>
      </c>
      <c r="AT627" s="97">
        <v>6.5</v>
      </c>
      <c r="AU627" s="29"/>
      <c r="AV627" s="29"/>
      <c r="AW627" s="29"/>
      <c r="AX627" s="97">
        <v>23.5</v>
      </c>
      <c r="AY627" s="30"/>
      <c r="AZ627" s="89">
        <v>0.81</v>
      </c>
      <c r="BA627" s="85">
        <f t="shared" si="311"/>
        <v>0.87428571428571433</v>
      </c>
      <c r="BB627" s="30">
        <f t="shared" si="310"/>
        <v>4.6031142857142866</v>
      </c>
      <c r="BC627" s="16">
        <f t="shared" si="312"/>
        <v>2191.9591836734699</v>
      </c>
      <c r="BD627" s="108">
        <f t="shared" si="285"/>
        <v>2.19195918367347</v>
      </c>
    </row>
    <row r="628" spans="1:56" s="12" customFormat="1">
      <c r="A628" s="12" t="s">
        <v>213</v>
      </c>
      <c r="B628" s="12" t="s">
        <v>12</v>
      </c>
      <c r="C628" t="s">
        <v>409</v>
      </c>
      <c r="D628" t="s">
        <v>443</v>
      </c>
      <c r="E628" t="s">
        <v>410</v>
      </c>
      <c r="F628" s="3">
        <v>9.1491199999999999</v>
      </c>
      <c r="G628" s="3">
        <v>37.043979999999998</v>
      </c>
      <c r="H628" s="3"/>
      <c r="I628" s="3"/>
      <c r="J628" s="3"/>
      <c r="K628" s="3"/>
      <c r="L628">
        <v>2016</v>
      </c>
      <c r="M628">
        <v>2</v>
      </c>
      <c r="P628" s="37"/>
      <c r="Q628" s="37"/>
      <c r="R628" s="37"/>
      <c r="S628" s="37"/>
      <c r="T628" s="37"/>
      <c r="U628" s="37"/>
      <c r="V628" s="37"/>
      <c r="W628" s="37"/>
      <c r="X628" s="37"/>
      <c r="Y628" s="37"/>
      <c r="Z628" s="37"/>
      <c r="AA628" s="37"/>
      <c r="AB628" s="37"/>
      <c r="AC628" s="37"/>
      <c r="AD628" s="37"/>
      <c r="AE628" s="37"/>
      <c r="AF628" s="37"/>
      <c r="AG628" s="37"/>
      <c r="AH628" s="10" t="s">
        <v>2</v>
      </c>
      <c r="AI628" s="93">
        <v>2</v>
      </c>
      <c r="AJ628" s="10" t="s">
        <v>422</v>
      </c>
      <c r="AK628" s="10" t="s">
        <v>332</v>
      </c>
      <c r="AL628" s="10">
        <v>160</v>
      </c>
      <c r="AM628" s="102"/>
      <c r="AN628" s="102"/>
      <c r="AO628" s="103"/>
      <c r="AP628" s="103"/>
      <c r="AQ628" s="105"/>
      <c r="AR628" s="98">
        <v>64</v>
      </c>
      <c r="AS628" s="98">
        <v>68</v>
      </c>
      <c r="AT628" s="98">
        <v>28.55</v>
      </c>
      <c r="AU628" s="29"/>
      <c r="AV628" s="29"/>
      <c r="AW628" s="29"/>
      <c r="AX628" s="98">
        <v>23.9</v>
      </c>
      <c r="AY628" s="30"/>
      <c r="AZ628" s="89">
        <v>0.81</v>
      </c>
      <c r="BA628" s="85">
        <f t="shared" si="311"/>
        <v>0.86971428571428566</v>
      </c>
      <c r="BB628" s="30">
        <f t="shared" si="310"/>
        <v>20.112577714285713</v>
      </c>
      <c r="BC628" s="16">
        <f t="shared" si="312"/>
        <v>9577.4179591836728</v>
      </c>
      <c r="BD628" s="108">
        <f t="shared" si="285"/>
        <v>9.5774179591836734</v>
      </c>
    </row>
    <row r="629" spans="1:56" s="12" customFormat="1">
      <c r="A629" s="12" t="s">
        <v>213</v>
      </c>
      <c r="B629" s="12" t="s">
        <v>12</v>
      </c>
      <c r="C629" t="s">
        <v>409</v>
      </c>
      <c r="D629" t="s">
        <v>443</v>
      </c>
      <c r="E629" t="s">
        <v>410</v>
      </c>
      <c r="F629" s="3">
        <v>9.1491199999999999</v>
      </c>
      <c r="G629" s="3">
        <v>37.043979999999998</v>
      </c>
      <c r="H629" s="3"/>
      <c r="I629" s="3"/>
      <c r="J629" s="3"/>
      <c r="K629" s="3"/>
      <c r="L629">
        <v>2016</v>
      </c>
      <c r="M629">
        <v>2</v>
      </c>
      <c r="P629" s="37"/>
      <c r="Q629" s="37"/>
      <c r="R629" s="37"/>
      <c r="S629" s="37"/>
      <c r="T629" s="37"/>
      <c r="U629" s="37"/>
      <c r="V629" s="37"/>
      <c r="W629" s="37"/>
      <c r="X629" s="37"/>
      <c r="Y629" s="37"/>
      <c r="Z629" s="37"/>
      <c r="AA629" s="37"/>
      <c r="AB629" s="37"/>
      <c r="AC629" s="37"/>
      <c r="AD629" s="37"/>
      <c r="AE629" s="37"/>
      <c r="AF629" s="37"/>
      <c r="AG629" s="37"/>
      <c r="AH629" s="10" t="s">
        <v>3</v>
      </c>
      <c r="AI629" s="101">
        <v>3</v>
      </c>
      <c r="AJ629" s="10" t="s">
        <v>422</v>
      </c>
      <c r="AK629" s="10" t="s">
        <v>332</v>
      </c>
      <c r="AL629" s="10">
        <v>160</v>
      </c>
      <c r="AM629" s="102"/>
      <c r="AN629" s="102"/>
      <c r="AO629" s="103"/>
      <c r="AP629" s="103"/>
      <c r="AQ629" s="105"/>
      <c r="AR629" s="98">
        <v>82</v>
      </c>
      <c r="AS629" s="98">
        <v>75</v>
      </c>
      <c r="AT629" s="98">
        <v>51.15</v>
      </c>
      <c r="AU629" s="29"/>
      <c r="AV629" s="29"/>
      <c r="AW629" s="29"/>
      <c r="AX629" s="98">
        <v>22.5</v>
      </c>
      <c r="AY629" s="30"/>
      <c r="AZ629" s="89">
        <v>0.81</v>
      </c>
      <c r="BA629" s="85">
        <f t="shared" si="311"/>
        <v>0.88571428571428568</v>
      </c>
      <c r="BB629" s="30">
        <f t="shared" si="310"/>
        <v>36.696471428571428</v>
      </c>
      <c r="BC629" s="16">
        <f t="shared" si="312"/>
        <v>17474.510204081635</v>
      </c>
      <c r="BD629" s="108">
        <f t="shared" si="285"/>
        <v>17.474510204081636</v>
      </c>
    </row>
    <row r="630" spans="1:56" s="12" customFormat="1">
      <c r="A630" s="12" t="s">
        <v>213</v>
      </c>
      <c r="B630" s="12" t="s">
        <v>12</v>
      </c>
      <c r="C630" t="s">
        <v>409</v>
      </c>
      <c r="D630" t="s">
        <v>443</v>
      </c>
      <c r="E630" t="s">
        <v>410</v>
      </c>
      <c r="F630" s="3">
        <v>9.1491199999999999</v>
      </c>
      <c r="G630" s="3">
        <v>37.043979999999998</v>
      </c>
      <c r="H630" s="3"/>
      <c r="I630" s="3"/>
      <c r="J630" s="3"/>
      <c r="K630" s="3"/>
      <c r="L630">
        <v>2016</v>
      </c>
      <c r="M630">
        <v>2</v>
      </c>
      <c r="P630" s="37"/>
      <c r="Q630" s="37"/>
      <c r="R630" s="37"/>
      <c r="S630" s="37"/>
      <c r="T630" s="37"/>
      <c r="U630" s="37"/>
      <c r="V630" s="37"/>
      <c r="W630" s="37"/>
      <c r="X630" s="37"/>
      <c r="Y630" s="37"/>
      <c r="Z630" s="37"/>
      <c r="AA630" s="37"/>
      <c r="AB630" s="37"/>
      <c r="AC630" s="37"/>
      <c r="AD630" s="37"/>
      <c r="AE630" s="37"/>
      <c r="AF630" s="37"/>
      <c r="AG630" s="37"/>
      <c r="AH630" s="10" t="s">
        <v>4</v>
      </c>
      <c r="AI630" s="94">
        <v>4</v>
      </c>
      <c r="AJ630" s="10" t="s">
        <v>422</v>
      </c>
      <c r="AK630" s="10" t="s">
        <v>332</v>
      </c>
      <c r="AL630" s="10">
        <v>160</v>
      </c>
      <c r="AM630" s="102"/>
      <c r="AN630" s="102"/>
      <c r="AO630" s="103"/>
      <c r="AP630" s="103"/>
      <c r="AQ630" s="105"/>
      <c r="AR630" s="98">
        <v>86</v>
      </c>
      <c r="AS630" s="98">
        <v>79</v>
      </c>
      <c r="AT630" s="98">
        <v>45.55</v>
      </c>
      <c r="AU630" s="29"/>
      <c r="AV630" s="29"/>
      <c r="AW630" s="29"/>
      <c r="AX630" s="98">
        <v>21.9</v>
      </c>
      <c r="AY630" s="30"/>
      <c r="AZ630" s="89">
        <v>0.81</v>
      </c>
      <c r="BA630" s="85">
        <f t="shared" si="311"/>
        <v>0.89257142857142846</v>
      </c>
      <c r="BB630" s="30">
        <f t="shared" si="310"/>
        <v>32.931869142857138</v>
      </c>
      <c r="BC630" s="16">
        <f t="shared" si="312"/>
        <v>15681.842448979591</v>
      </c>
      <c r="BD630" s="108">
        <f t="shared" si="285"/>
        <v>15.681842448979591</v>
      </c>
    </row>
    <row r="631" spans="1:56" s="12" customFormat="1">
      <c r="A631" s="12" t="s">
        <v>213</v>
      </c>
      <c r="B631" s="12" t="s">
        <v>12</v>
      </c>
      <c r="C631" t="s">
        <v>409</v>
      </c>
      <c r="D631" t="s">
        <v>443</v>
      </c>
      <c r="E631" t="s">
        <v>410</v>
      </c>
      <c r="F631" s="3">
        <v>9.1491199999999999</v>
      </c>
      <c r="G631" s="3">
        <v>37.043979999999998</v>
      </c>
      <c r="H631" s="3"/>
      <c r="I631" s="3"/>
      <c r="J631" s="3"/>
      <c r="K631" s="3"/>
      <c r="L631">
        <v>2016</v>
      </c>
      <c r="M631">
        <v>2</v>
      </c>
      <c r="P631" s="37"/>
      <c r="Q631" s="37"/>
      <c r="R631" s="37"/>
      <c r="S631" s="37"/>
      <c r="T631" s="37"/>
      <c r="U631" s="37"/>
      <c r="V631" s="37"/>
      <c r="W631" s="37"/>
      <c r="X631" s="37"/>
      <c r="Y631" s="37"/>
      <c r="Z631" s="37"/>
      <c r="AA631" s="37"/>
      <c r="AB631" s="37"/>
      <c r="AC631" s="37"/>
      <c r="AD631" s="37"/>
      <c r="AE631" s="37"/>
      <c r="AF631" s="37"/>
      <c r="AG631" s="37"/>
      <c r="AH631" s="10" t="s">
        <v>5</v>
      </c>
      <c r="AI631" s="93">
        <v>5</v>
      </c>
      <c r="AJ631" s="10" t="s">
        <v>422</v>
      </c>
      <c r="AK631" s="10" t="s">
        <v>332</v>
      </c>
      <c r="AL631" s="10">
        <v>160</v>
      </c>
      <c r="AM631" s="102"/>
      <c r="AN631" s="102"/>
      <c r="AO631" s="103"/>
      <c r="AP631" s="103"/>
      <c r="AQ631" s="105"/>
      <c r="AR631" s="98">
        <v>94</v>
      </c>
      <c r="AS631" s="98">
        <v>92</v>
      </c>
      <c r="AT631" s="98">
        <v>53.2</v>
      </c>
      <c r="AU631" s="29"/>
      <c r="AV631" s="29"/>
      <c r="AW631" s="29"/>
      <c r="AX631" s="98">
        <v>21.9</v>
      </c>
      <c r="AY631" s="30"/>
      <c r="AZ631" s="89">
        <v>0.81</v>
      </c>
      <c r="BA631" s="85">
        <f t="shared" si="311"/>
        <v>0.89257142857142846</v>
      </c>
      <c r="BB631" s="30">
        <f t="shared" si="310"/>
        <v>38.462688</v>
      </c>
      <c r="BC631" s="16">
        <f t="shared" si="312"/>
        <v>18315.565714285716</v>
      </c>
      <c r="BD631" s="108">
        <f t="shared" si="285"/>
        <v>18.315565714285718</v>
      </c>
    </row>
    <row r="632" spans="1:56" s="12" customFormat="1">
      <c r="A632" s="12" t="s">
        <v>213</v>
      </c>
      <c r="B632" s="12" t="s">
        <v>12</v>
      </c>
      <c r="C632" t="s">
        <v>409</v>
      </c>
      <c r="D632" t="s">
        <v>443</v>
      </c>
      <c r="E632" t="s">
        <v>410</v>
      </c>
      <c r="F632" s="3">
        <v>9.1491199999999999</v>
      </c>
      <c r="G632" s="3">
        <v>37.043979999999998</v>
      </c>
      <c r="H632" s="3"/>
      <c r="I632" s="3"/>
      <c r="J632" s="3"/>
      <c r="K632" s="3"/>
      <c r="L632">
        <v>2016</v>
      </c>
      <c r="M632">
        <v>2</v>
      </c>
      <c r="P632" s="37"/>
      <c r="Q632" s="37"/>
      <c r="R632" s="37"/>
      <c r="S632" s="37"/>
      <c r="T632" s="37"/>
      <c r="U632" s="37"/>
      <c r="V632" s="37"/>
      <c r="W632" s="37"/>
      <c r="X632" s="37"/>
      <c r="Y632" s="37"/>
      <c r="Z632" s="37"/>
      <c r="AA632" s="37"/>
      <c r="AB632" s="37"/>
      <c r="AC632" s="37"/>
      <c r="AD632" s="37"/>
      <c r="AE632" s="37"/>
      <c r="AF632" s="37"/>
      <c r="AG632" s="37"/>
      <c r="AH632" s="10" t="s">
        <v>6</v>
      </c>
      <c r="AI632" s="93">
        <v>6</v>
      </c>
      <c r="AJ632" s="10" t="s">
        <v>422</v>
      </c>
      <c r="AK632" s="10" t="s">
        <v>332</v>
      </c>
      <c r="AL632" s="10">
        <v>160</v>
      </c>
      <c r="AM632" s="102"/>
      <c r="AN632" s="102"/>
      <c r="AO632" s="103"/>
      <c r="AP632" s="103"/>
      <c r="AQ632" s="105"/>
      <c r="AR632" s="98">
        <v>94</v>
      </c>
      <c r="AS632" s="98">
        <v>89</v>
      </c>
      <c r="AT632" s="98">
        <v>51.7</v>
      </c>
      <c r="AU632" s="29"/>
      <c r="AV632" s="29"/>
      <c r="AW632" s="29"/>
      <c r="AX632" s="98">
        <v>26.2</v>
      </c>
      <c r="AY632" s="30"/>
      <c r="AZ632" s="89">
        <v>0.81</v>
      </c>
      <c r="BA632" s="85">
        <f t="shared" si="311"/>
        <v>0.84342857142857142</v>
      </c>
      <c r="BB632" s="30">
        <f t="shared" si="310"/>
        <v>35.320258285714289</v>
      </c>
      <c r="BC632" s="16">
        <f t="shared" si="312"/>
        <v>16819.1706122449</v>
      </c>
      <c r="BD632" s="108">
        <f t="shared" si="285"/>
        <v>16.8191706122449</v>
      </c>
    </row>
    <row r="633" spans="1:56" s="12" customFormat="1">
      <c r="A633" s="12" t="s">
        <v>213</v>
      </c>
      <c r="B633" s="12" t="s">
        <v>12</v>
      </c>
      <c r="C633" t="s">
        <v>409</v>
      </c>
      <c r="D633" t="s">
        <v>444</v>
      </c>
      <c r="E633" t="s">
        <v>411</v>
      </c>
      <c r="F633" s="3">
        <v>9.0888100000000005</v>
      </c>
      <c r="G633" s="3">
        <v>37.14396</v>
      </c>
      <c r="H633" s="3">
        <v>1669</v>
      </c>
      <c r="I633" s="3"/>
      <c r="J633" s="3"/>
      <c r="K633" s="3" t="s">
        <v>440</v>
      </c>
      <c r="L633">
        <v>2016</v>
      </c>
      <c r="M633">
        <v>2</v>
      </c>
      <c r="P633" s="37"/>
      <c r="Q633" s="37"/>
      <c r="R633" s="37"/>
      <c r="S633" s="37"/>
      <c r="T633" s="37"/>
      <c r="U633" s="37"/>
      <c r="V633" s="37"/>
      <c r="W633" s="37"/>
      <c r="X633" s="37"/>
      <c r="Y633" s="37"/>
      <c r="Z633" s="37"/>
      <c r="AA633" s="37"/>
      <c r="AB633" s="37"/>
      <c r="AC633" s="37"/>
      <c r="AD633" s="37"/>
      <c r="AE633" s="37"/>
      <c r="AF633" s="37"/>
      <c r="AG633" s="37"/>
      <c r="AH633" s="10" t="s">
        <v>1</v>
      </c>
      <c r="AI633" s="2">
        <v>1</v>
      </c>
      <c r="AJ633" s="10" t="s">
        <v>422</v>
      </c>
      <c r="AK633" s="10" t="s">
        <v>332</v>
      </c>
      <c r="AL633" s="10">
        <v>160</v>
      </c>
      <c r="AM633" s="103">
        <v>42557</v>
      </c>
      <c r="AN633" s="103">
        <v>42557</v>
      </c>
      <c r="AO633" s="104">
        <v>42467</v>
      </c>
      <c r="AP633" s="104" t="s">
        <v>431</v>
      </c>
      <c r="AQ633" s="105" t="s">
        <v>432</v>
      </c>
      <c r="AR633" s="89">
        <v>103</v>
      </c>
      <c r="AS633" s="89">
        <v>83</v>
      </c>
      <c r="AT633" s="89">
        <v>9.8000000000000007</v>
      </c>
      <c r="AU633" s="29"/>
      <c r="AV633" s="29"/>
      <c r="AW633" s="29"/>
      <c r="AX633" s="89">
        <v>20.8</v>
      </c>
      <c r="AY633" s="30"/>
      <c r="AZ633" s="89">
        <v>0.81</v>
      </c>
      <c r="BA633" s="85">
        <f t="shared" si="311"/>
        <v>0.90514285714285714</v>
      </c>
      <c r="BB633" s="30">
        <f t="shared" si="310"/>
        <v>7.1850240000000003</v>
      </c>
      <c r="BC633" s="16">
        <f t="shared" si="312"/>
        <v>3421.44</v>
      </c>
      <c r="BD633" s="108">
        <f t="shared" si="285"/>
        <v>3.42144</v>
      </c>
    </row>
    <row r="634" spans="1:56" s="12" customFormat="1">
      <c r="A634" s="12" t="s">
        <v>213</v>
      </c>
      <c r="B634" s="12" t="s">
        <v>12</v>
      </c>
      <c r="C634" t="s">
        <v>409</v>
      </c>
      <c r="D634" t="s">
        <v>444</v>
      </c>
      <c r="E634" t="s">
        <v>411</v>
      </c>
      <c r="F634" s="3">
        <v>9.0888100000000005</v>
      </c>
      <c r="G634" s="3">
        <v>37.14396</v>
      </c>
      <c r="H634" s="3">
        <v>1669</v>
      </c>
      <c r="I634" s="3"/>
      <c r="J634" s="3"/>
      <c r="K634" s="3"/>
      <c r="L634">
        <v>2016</v>
      </c>
      <c r="M634">
        <v>2</v>
      </c>
      <c r="P634" s="37"/>
      <c r="Q634" s="37"/>
      <c r="R634" s="37"/>
      <c r="S634" s="37"/>
      <c r="T634" s="37"/>
      <c r="U634" s="37"/>
      <c r="V634" s="37"/>
      <c r="W634" s="37"/>
      <c r="X634" s="37"/>
      <c r="Y634" s="37"/>
      <c r="Z634" s="37"/>
      <c r="AA634" s="37"/>
      <c r="AB634" s="37"/>
      <c r="AC634" s="37"/>
      <c r="AD634" s="37"/>
      <c r="AE634" s="37"/>
      <c r="AF634" s="37"/>
      <c r="AG634" s="37"/>
      <c r="AH634" s="10" t="s">
        <v>2</v>
      </c>
      <c r="AI634" s="2">
        <v>2</v>
      </c>
      <c r="AJ634" s="10" t="s">
        <v>422</v>
      </c>
      <c r="AK634" s="10" t="s">
        <v>332</v>
      </c>
      <c r="AL634" s="10">
        <v>160</v>
      </c>
      <c r="AM634" s="102"/>
      <c r="AN634" s="102"/>
      <c r="AO634" s="103"/>
      <c r="AP634" s="103"/>
      <c r="AQ634" s="105"/>
      <c r="AR634" s="86">
        <v>76</v>
      </c>
      <c r="AS634" s="86">
        <v>73</v>
      </c>
      <c r="AT634" s="86">
        <v>8.6</v>
      </c>
      <c r="AU634" s="29"/>
      <c r="AV634" s="29"/>
      <c r="AW634" s="29"/>
      <c r="AX634" s="86">
        <v>20.2</v>
      </c>
      <c r="AY634" s="30"/>
      <c r="AZ634" s="89">
        <v>0.81</v>
      </c>
      <c r="BA634" s="85">
        <f t="shared" si="311"/>
        <v>0.91199999999999992</v>
      </c>
      <c r="BB634" s="30">
        <f t="shared" si="310"/>
        <v>6.3529919999999995</v>
      </c>
      <c r="BC634" s="16">
        <f t="shared" si="312"/>
        <v>3025.2342857142858</v>
      </c>
      <c r="BD634" s="108">
        <f t="shared" si="285"/>
        <v>3.0252342857142858</v>
      </c>
    </row>
    <row r="635" spans="1:56" s="12" customFormat="1">
      <c r="A635" s="12" t="s">
        <v>213</v>
      </c>
      <c r="B635" s="12" t="s">
        <v>12</v>
      </c>
      <c r="C635" t="s">
        <v>409</v>
      </c>
      <c r="D635" t="s">
        <v>444</v>
      </c>
      <c r="E635" t="s">
        <v>411</v>
      </c>
      <c r="F635" s="3">
        <v>9.0888100000000005</v>
      </c>
      <c r="G635" s="3">
        <v>37.14396</v>
      </c>
      <c r="H635" s="3">
        <v>1669</v>
      </c>
      <c r="I635" s="3"/>
      <c r="J635" s="3"/>
      <c r="K635" s="3"/>
      <c r="L635">
        <v>2016</v>
      </c>
      <c r="M635">
        <v>2</v>
      </c>
      <c r="P635" s="37"/>
      <c r="Q635" s="37"/>
      <c r="R635" s="37"/>
      <c r="S635" s="37"/>
      <c r="T635" s="37"/>
      <c r="U635" s="37"/>
      <c r="V635" s="37"/>
      <c r="W635" s="37"/>
      <c r="X635" s="37"/>
      <c r="Y635" s="37"/>
      <c r="Z635" s="37"/>
      <c r="AA635" s="37"/>
      <c r="AB635" s="37"/>
      <c r="AC635" s="37"/>
      <c r="AD635" s="37"/>
      <c r="AE635" s="37"/>
      <c r="AF635" s="37"/>
      <c r="AG635" s="37"/>
      <c r="AH635" s="10" t="s">
        <v>3</v>
      </c>
      <c r="AI635" s="2">
        <v>3</v>
      </c>
      <c r="AJ635" s="10" t="s">
        <v>422</v>
      </c>
      <c r="AK635" s="10" t="s">
        <v>332</v>
      </c>
      <c r="AL635" s="10">
        <v>160</v>
      </c>
      <c r="AM635" s="102"/>
      <c r="AN635" s="102"/>
      <c r="AO635" s="103"/>
      <c r="AP635" s="103"/>
      <c r="AQ635" s="105"/>
      <c r="AR635" s="86">
        <v>90</v>
      </c>
      <c r="AS635" s="86">
        <v>94</v>
      </c>
      <c r="AT635" s="86">
        <v>19.2</v>
      </c>
      <c r="AU635" s="29"/>
      <c r="AV635" s="29"/>
      <c r="AW635" s="29"/>
      <c r="AX635" s="86">
        <v>22.5</v>
      </c>
      <c r="AY635" s="30"/>
      <c r="AZ635" s="89">
        <v>0.81</v>
      </c>
      <c r="BA635" s="85">
        <f t="shared" si="311"/>
        <v>0.88571428571428568</v>
      </c>
      <c r="BB635" s="30">
        <f t="shared" si="310"/>
        <v>13.77462857142857</v>
      </c>
      <c r="BC635" s="16">
        <f t="shared" si="312"/>
        <v>6559.3469387755094</v>
      </c>
      <c r="BD635" s="108">
        <f t="shared" si="285"/>
        <v>6.5593469387755095</v>
      </c>
    </row>
    <row r="636" spans="1:56" s="12" customFormat="1">
      <c r="A636" s="12" t="s">
        <v>213</v>
      </c>
      <c r="B636" s="12" t="s">
        <v>12</v>
      </c>
      <c r="C636" t="s">
        <v>409</v>
      </c>
      <c r="D636" t="s">
        <v>444</v>
      </c>
      <c r="E636" t="s">
        <v>411</v>
      </c>
      <c r="F636" s="3">
        <v>9.0888100000000005</v>
      </c>
      <c r="G636" s="3">
        <v>37.14396</v>
      </c>
      <c r="H636" s="3">
        <v>1669</v>
      </c>
      <c r="I636" s="3"/>
      <c r="J636" s="3"/>
      <c r="K636" s="3"/>
      <c r="L636">
        <v>2016</v>
      </c>
      <c r="M636">
        <v>2</v>
      </c>
      <c r="P636" s="37"/>
      <c r="Q636" s="37"/>
      <c r="R636" s="37"/>
      <c r="S636" s="37"/>
      <c r="T636" s="37"/>
      <c r="U636" s="37"/>
      <c r="V636" s="37"/>
      <c r="W636" s="37"/>
      <c r="X636" s="37"/>
      <c r="Y636" s="37"/>
      <c r="Z636" s="37"/>
      <c r="AA636" s="37"/>
      <c r="AB636" s="37"/>
      <c r="AC636" s="37"/>
      <c r="AD636" s="37"/>
      <c r="AE636" s="37"/>
      <c r="AF636" s="37"/>
      <c r="AG636" s="37"/>
      <c r="AH636" s="10" t="s">
        <v>4</v>
      </c>
      <c r="AI636" s="2">
        <v>4</v>
      </c>
      <c r="AJ636" s="10" t="s">
        <v>422</v>
      </c>
      <c r="AK636" s="10" t="s">
        <v>332</v>
      </c>
      <c r="AL636" s="10">
        <v>160</v>
      </c>
      <c r="AM636" s="102"/>
      <c r="AN636" s="102"/>
      <c r="AO636" s="103"/>
      <c r="AP636" s="103"/>
      <c r="AQ636" s="105"/>
      <c r="AR636" s="86">
        <v>97</v>
      </c>
      <c r="AS636" s="86">
        <v>92</v>
      </c>
      <c r="AT636" s="86">
        <v>21.48</v>
      </c>
      <c r="AU636" s="29"/>
      <c r="AV636" s="29"/>
      <c r="AW636" s="29"/>
      <c r="AX636" s="86">
        <v>20</v>
      </c>
      <c r="AY636" s="30"/>
      <c r="AZ636" s="89">
        <v>0.81</v>
      </c>
      <c r="BA636" s="85">
        <f t="shared" si="311"/>
        <v>0.91428571428571426</v>
      </c>
      <c r="BB636" s="30">
        <f t="shared" si="310"/>
        <v>15.907474285714285</v>
      </c>
      <c r="BC636" s="16">
        <f t="shared" si="312"/>
        <v>7574.9877551020409</v>
      </c>
      <c r="BD636" s="108">
        <f t="shared" si="285"/>
        <v>7.5749877551020406</v>
      </c>
    </row>
    <row r="637" spans="1:56" s="12" customFormat="1">
      <c r="A637" s="12" t="s">
        <v>213</v>
      </c>
      <c r="B637" s="12" t="s">
        <v>12</v>
      </c>
      <c r="C637" t="s">
        <v>409</v>
      </c>
      <c r="D637" t="s">
        <v>444</v>
      </c>
      <c r="E637" t="s">
        <v>411</v>
      </c>
      <c r="F637" s="3">
        <v>9.0888100000000005</v>
      </c>
      <c r="G637" s="3">
        <v>37.14396</v>
      </c>
      <c r="H637" s="3">
        <v>1669</v>
      </c>
      <c r="I637" s="3"/>
      <c r="J637" s="3"/>
      <c r="K637" s="3"/>
      <c r="L637">
        <v>2016</v>
      </c>
      <c r="M637">
        <v>2</v>
      </c>
      <c r="P637" s="37"/>
      <c r="Q637" s="37"/>
      <c r="R637" s="37"/>
      <c r="S637" s="37"/>
      <c r="T637" s="37"/>
      <c r="U637" s="37"/>
      <c r="V637" s="37"/>
      <c r="W637" s="37"/>
      <c r="X637" s="37"/>
      <c r="Y637" s="37"/>
      <c r="Z637" s="37"/>
      <c r="AA637" s="37"/>
      <c r="AB637" s="37"/>
      <c r="AC637" s="37"/>
      <c r="AD637" s="37"/>
      <c r="AE637" s="37"/>
      <c r="AF637" s="37"/>
      <c r="AG637" s="37"/>
      <c r="AH637" s="10" t="s">
        <v>5</v>
      </c>
      <c r="AI637" s="95">
        <v>5</v>
      </c>
      <c r="AJ637" s="10" t="s">
        <v>422</v>
      </c>
      <c r="AK637" s="10" t="s">
        <v>332</v>
      </c>
      <c r="AL637" s="10">
        <v>160</v>
      </c>
      <c r="AM637" s="102"/>
      <c r="AN637" s="102"/>
      <c r="AO637" s="103"/>
      <c r="AP637" s="103"/>
      <c r="AQ637" s="105"/>
      <c r="AR637" s="86">
        <v>103</v>
      </c>
      <c r="AS637" s="86">
        <v>108</v>
      </c>
      <c r="AT637" s="86">
        <v>25.2</v>
      </c>
      <c r="AU637" s="29"/>
      <c r="AV637" s="29"/>
      <c r="AW637" s="29"/>
      <c r="AX637" s="86">
        <v>18</v>
      </c>
      <c r="AY637" s="30"/>
      <c r="AZ637" s="89">
        <v>0.81</v>
      </c>
      <c r="BA637" s="85">
        <f t="shared" si="311"/>
        <v>0.93714285714285717</v>
      </c>
      <c r="BB637" s="30">
        <f t="shared" si="310"/>
        <v>19.128959999999999</v>
      </c>
      <c r="BC637" s="16">
        <f t="shared" si="312"/>
        <v>9109.028571428571</v>
      </c>
      <c r="BD637" s="108">
        <f t="shared" si="285"/>
        <v>9.1090285714285706</v>
      </c>
    </row>
    <row r="638" spans="1:56" s="12" customFormat="1">
      <c r="A638" s="12" t="s">
        <v>213</v>
      </c>
      <c r="B638" s="12" t="s">
        <v>12</v>
      </c>
      <c r="C638" t="s">
        <v>409</v>
      </c>
      <c r="D638" t="s">
        <v>444</v>
      </c>
      <c r="E638" t="s">
        <v>411</v>
      </c>
      <c r="F638" s="3">
        <v>9.0888100000000005</v>
      </c>
      <c r="G638" s="3">
        <v>37.14396</v>
      </c>
      <c r="H638" s="3">
        <v>1669</v>
      </c>
      <c r="I638" s="3"/>
      <c r="J638" s="3"/>
      <c r="K638" s="3"/>
      <c r="L638">
        <v>2016</v>
      </c>
      <c r="M638">
        <v>2</v>
      </c>
      <c r="P638" s="37"/>
      <c r="Q638" s="37"/>
      <c r="R638" s="37"/>
      <c r="S638" s="37"/>
      <c r="T638" s="37"/>
      <c r="U638" s="37"/>
      <c r="V638" s="37"/>
      <c r="W638" s="37"/>
      <c r="X638" s="37"/>
      <c r="Y638" s="37"/>
      <c r="Z638" s="37"/>
      <c r="AA638" s="37"/>
      <c r="AB638" s="37"/>
      <c r="AC638" s="37"/>
      <c r="AD638" s="37"/>
      <c r="AE638" s="37"/>
      <c r="AF638" s="37"/>
      <c r="AG638" s="37"/>
      <c r="AH638" s="10" t="s">
        <v>6</v>
      </c>
      <c r="AI638" s="95">
        <v>6</v>
      </c>
      <c r="AJ638" s="10" t="s">
        <v>422</v>
      </c>
      <c r="AK638" s="10" t="s">
        <v>332</v>
      </c>
      <c r="AL638" s="10">
        <v>160</v>
      </c>
      <c r="AM638" s="102"/>
      <c r="AN638" s="102"/>
      <c r="AO638" s="103"/>
      <c r="AP638" s="103"/>
      <c r="AQ638" s="105"/>
      <c r="AR638" s="86">
        <v>100</v>
      </c>
      <c r="AS638" s="86">
        <v>103</v>
      </c>
      <c r="AT638" s="86">
        <v>23.42</v>
      </c>
      <c r="AU638" s="29"/>
      <c r="AV638" s="29"/>
      <c r="AW638" s="29"/>
      <c r="AX638" s="86">
        <v>22.7</v>
      </c>
      <c r="AY638" s="30"/>
      <c r="AZ638" s="89">
        <v>0.81</v>
      </c>
      <c r="BA638" s="85">
        <f t="shared" si="311"/>
        <v>0.88342857142857134</v>
      </c>
      <c r="BB638" s="30">
        <f t="shared" si="310"/>
        <v>16.758816685714287</v>
      </c>
      <c r="BC638" s="16">
        <f t="shared" si="312"/>
        <v>7980.3888979591848</v>
      </c>
      <c r="BD638" s="108">
        <f t="shared" si="285"/>
        <v>7.9803888979591848</v>
      </c>
    </row>
    <row r="639" spans="1:56" s="12" customFormat="1">
      <c r="A639" s="12" t="s">
        <v>213</v>
      </c>
      <c r="B639" s="12" t="s">
        <v>12</v>
      </c>
      <c r="C639" t="s">
        <v>409</v>
      </c>
      <c r="D639" t="s">
        <v>444</v>
      </c>
      <c r="E639" t="s">
        <v>412</v>
      </c>
      <c r="F639" s="3">
        <v>9.0912299999999995</v>
      </c>
      <c r="G639" s="3">
        <v>37.1584</v>
      </c>
      <c r="H639" s="3"/>
      <c r="I639" s="3"/>
      <c r="J639" s="3"/>
      <c r="K639" s="3" t="s">
        <v>440</v>
      </c>
      <c r="L639">
        <v>2016</v>
      </c>
      <c r="M639">
        <v>2</v>
      </c>
      <c r="P639" s="37"/>
      <c r="Q639" s="37"/>
      <c r="R639" s="37"/>
      <c r="S639" s="37"/>
      <c r="T639" s="37"/>
      <c r="U639" s="37"/>
      <c r="V639" s="37"/>
      <c r="W639" s="37"/>
      <c r="X639" s="37"/>
      <c r="Y639" s="37"/>
      <c r="Z639" s="37"/>
      <c r="AA639" s="37"/>
      <c r="AB639" s="37"/>
      <c r="AC639" s="37"/>
      <c r="AD639" s="37"/>
      <c r="AE639" s="37"/>
      <c r="AF639" s="37"/>
      <c r="AG639" s="37"/>
      <c r="AH639" s="10" t="s">
        <v>1</v>
      </c>
      <c r="AI639" s="2">
        <v>1</v>
      </c>
      <c r="AJ639" s="10" t="s">
        <v>422</v>
      </c>
      <c r="AK639" s="10" t="s">
        <v>332</v>
      </c>
      <c r="AL639" s="10">
        <v>160</v>
      </c>
      <c r="AM639" s="103">
        <v>42557</v>
      </c>
      <c r="AN639" s="103">
        <v>42557</v>
      </c>
      <c r="AO639" s="102" t="s">
        <v>428</v>
      </c>
      <c r="AP639" s="102" t="s">
        <v>429</v>
      </c>
      <c r="AQ639" s="105" t="s">
        <v>435</v>
      </c>
      <c r="AR639" s="89">
        <v>57</v>
      </c>
      <c r="AS639" s="89">
        <v>56</v>
      </c>
      <c r="AT639" s="89">
        <v>8.92</v>
      </c>
      <c r="AU639" s="29"/>
      <c r="AV639" s="29"/>
      <c r="AW639" s="29"/>
      <c r="AX639" s="89">
        <v>22.4</v>
      </c>
      <c r="AY639" s="30"/>
      <c r="AZ639" s="89">
        <v>0.81</v>
      </c>
      <c r="BA639" s="85">
        <f t="shared" si="311"/>
        <v>0.88685714285714279</v>
      </c>
      <c r="BB639" s="30">
        <f t="shared" si="310"/>
        <v>6.4077202285714288</v>
      </c>
      <c r="BC639" s="16">
        <f t="shared" si="312"/>
        <v>3051.2953469387758</v>
      </c>
      <c r="BD639" s="108">
        <f t="shared" si="285"/>
        <v>3.0512953469387756</v>
      </c>
    </row>
    <row r="640" spans="1:56" s="12" customFormat="1">
      <c r="A640" s="12" t="s">
        <v>213</v>
      </c>
      <c r="B640" s="12" t="s">
        <v>12</v>
      </c>
      <c r="C640" t="s">
        <v>409</v>
      </c>
      <c r="D640" t="s">
        <v>444</v>
      </c>
      <c r="E640" t="s">
        <v>412</v>
      </c>
      <c r="F640" s="3">
        <v>9.0912299999999995</v>
      </c>
      <c r="G640" s="3">
        <v>37.1584</v>
      </c>
      <c r="H640" s="3"/>
      <c r="I640" s="3"/>
      <c r="J640" s="3"/>
      <c r="K640" s="3"/>
      <c r="L640">
        <v>2016</v>
      </c>
      <c r="M640">
        <v>2</v>
      </c>
      <c r="P640" s="37"/>
      <c r="Q640" s="37"/>
      <c r="R640" s="37"/>
      <c r="S640" s="37"/>
      <c r="T640" s="37"/>
      <c r="U640" s="37"/>
      <c r="V640" s="37"/>
      <c r="W640" s="37"/>
      <c r="X640" s="37"/>
      <c r="Y640" s="37"/>
      <c r="Z640" s="37"/>
      <c r="AA640" s="37"/>
      <c r="AB640" s="37"/>
      <c r="AC640" s="37"/>
      <c r="AD640" s="37"/>
      <c r="AE640" s="37"/>
      <c r="AF640" s="37"/>
      <c r="AG640" s="37"/>
      <c r="AH640" s="10" t="s">
        <v>2</v>
      </c>
      <c r="AI640" s="2">
        <v>2</v>
      </c>
      <c r="AJ640" s="10" t="s">
        <v>422</v>
      </c>
      <c r="AK640" s="10" t="s">
        <v>332</v>
      </c>
      <c r="AL640" s="10">
        <v>160</v>
      </c>
      <c r="AM640" s="102"/>
      <c r="AN640" s="102"/>
      <c r="AO640" s="103"/>
      <c r="AP640" s="103"/>
      <c r="AQ640" s="105"/>
      <c r="AR640" s="89">
        <v>66</v>
      </c>
      <c r="AS640" s="89">
        <v>60</v>
      </c>
      <c r="AT640" s="89">
        <v>8.16</v>
      </c>
      <c r="AU640" s="29"/>
      <c r="AV640" s="29"/>
      <c r="AW640" s="29"/>
      <c r="AX640" s="89">
        <v>20.8</v>
      </c>
      <c r="AY640" s="30"/>
      <c r="AZ640" s="89">
        <v>0.81</v>
      </c>
      <c r="BA640" s="85">
        <f t="shared" si="311"/>
        <v>0.90514285714285714</v>
      </c>
      <c r="BB640" s="30">
        <f t="shared" si="310"/>
        <v>5.9826322285714291</v>
      </c>
      <c r="BC640" s="16">
        <f t="shared" si="312"/>
        <v>2848.8724897959187</v>
      </c>
      <c r="BD640" s="108">
        <f t="shared" si="285"/>
        <v>2.8488724897959186</v>
      </c>
    </row>
    <row r="641" spans="1:56" s="12" customFormat="1">
      <c r="A641" s="12" t="s">
        <v>213</v>
      </c>
      <c r="B641" s="12" t="s">
        <v>12</v>
      </c>
      <c r="C641" t="s">
        <v>409</v>
      </c>
      <c r="D641" t="s">
        <v>444</v>
      </c>
      <c r="E641" t="s">
        <v>412</v>
      </c>
      <c r="F641" s="3">
        <v>9.0912299999999995</v>
      </c>
      <c r="G641" s="3">
        <v>37.1584</v>
      </c>
      <c r="H641" s="3"/>
      <c r="I641" s="3"/>
      <c r="J641" s="3"/>
      <c r="K641" s="3"/>
      <c r="L641">
        <v>2016</v>
      </c>
      <c r="M641">
        <v>2</v>
      </c>
      <c r="P641" s="37"/>
      <c r="Q641" s="37"/>
      <c r="R641" s="37"/>
      <c r="S641" s="37"/>
      <c r="T641" s="37"/>
      <c r="U641" s="37"/>
      <c r="V641" s="37"/>
      <c r="W641" s="37"/>
      <c r="X641" s="37"/>
      <c r="Y641" s="37"/>
      <c r="Z641" s="37"/>
      <c r="AA641" s="37"/>
      <c r="AB641" s="37"/>
      <c r="AC641" s="37"/>
      <c r="AD641" s="37"/>
      <c r="AE641" s="37"/>
      <c r="AF641" s="37"/>
      <c r="AG641" s="37"/>
      <c r="AH641" s="10" t="s">
        <v>3</v>
      </c>
      <c r="AI641" s="2">
        <v>3</v>
      </c>
      <c r="AJ641" s="10" t="s">
        <v>422</v>
      </c>
      <c r="AK641" s="10" t="s">
        <v>332</v>
      </c>
      <c r="AL641" s="10">
        <v>160</v>
      </c>
      <c r="AM641" s="102"/>
      <c r="AN641" s="102"/>
      <c r="AO641" s="103"/>
      <c r="AP641" s="103"/>
      <c r="AQ641" s="105"/>
      <c r="AR641" s="89">
        <v>84</v>
      </c>
      <c r="AS641" s="89">
        <v>88</v>
      </c>
      <c r="AT641" s="89">
        <v>19.18</v>
      </c>
      <c r="AU641" s="29"/>
      <c r="AV641" s="29"/>
      <c r="AW641" s="29"/>
      <c r="AX641" s="89">
        <v>21.6</v>
      </c>
      <c r="AY641" s="30"/>
      <c r="AZ641" s="89">
        <v>0.81</v>
      </c>
      <c r="BA641" s="85">
        <f t="shared" si="311"/>
        <v>0.89600000000000002</v>
      </c>
      <c r="BB641" s="30">
        <f t="shared" si="310"/>
        <v>13.9200768</v>
      </c>
      <c r="BC641" s="16">
        <f t="shared" si="312"/>
        <v>6628.6080000000002</v>
      </c>
      <c r="BD641" s="108">
        <f t="shared" si="285"/>
        <v>6.6286079999999998</v>
      </c>
    </row>
    <row r="642" spans="1:56" s="12" customFormat="1">
      <c r="A642" s="12" t="s">
        <v>213</v>
      </c>
      <c r="B642" s="12" t="s">
        <v>12</v>
      </c>
      <c r="C642" t="s">
        <v>409</v>
      </c>
      <c r="D642" t="s">
        <v>444</v>
      </c>
      <c r="E642" t="s">
        <v>412</v>
      </c>
      <c r="F642" s="3">
        <v>9.0912299999999995</v>
      </c>
      <c r="G642" s="3">
        <v>37.1584</v>
      </c>
      <c r="H642" s="3"/>
      <c r="I642" s="3"/>
      <c r="J642" s="3"/>
      <c r="K642" s="3"/>
      <c r="L642">
        <v>2016</v>
      </c>
      <c r="M642">
        <v>2</v>
      </c>
      <c r="P642" s="37"/>
      <c r="Q642" s="37"/>
      <c r="R642" s="37"/>
      <c r="S642" s="37"/>
      <c r="T642" s="37"/>
      <c r="U642" s="37"/>
      <c r="V642" s="37"/>
      <c r="W642" s="37"/>
      <c r="X642" s="37"/>
      <c r="Y642" s="37"/>
      <c r="Z642" s="37"/>
      <c r="AA642" s="37"/>
      <c r="AB642" s="37"/>
      <c r="AC642" s="37"/>
      <c r="AD642" s="37"/>
      <c r="AE642" s="37"/>
      <c r="AF642" s="37"/>
      <c r="AG642" s="37"/>
      <c r="AH642" s="10" t="s">
        <v>4</v>
      </c>
      <c r="AI642" s="2">
        <v>4</v>
      </c>
      <c r="AJ642" s="10" t="s">
        <v>422</v>
      </c>
      <c r="AK642" s="10" t="s">
        <v>332</v>
      </c>
      <c r="AL642" s="10">
        <v>160</v>
      </c>
      <c r="AM642" s="102"/>
      <c r="AN642" s="102"/>
      <c r="AO642" s="103"/>
      <c r="AP642" s="103"/>
      <c r="AQ642" s="105"/>
      <c r="AR642" s="89">
        <v>91</v>
      </c>
      <c r="AS642" s="89">
        <v>88</v>
      </c>
      <c r="AT642" s="89">
        <v>21.22</v>
      </c>
      <c r="AU642" s="29"/>
      <c r="AV642" s="29"/>
      <c r="AW642" s="29"/>
      <c r="AX642" s="89">
        <v>18.7</v>
      </c>
      <c r="AY642" s="30"/>
      <c r="AZ642" s="89">
        <v>0.81</v>
      </c>
      <c r="BA642" s="85">
        <f t="shared" si="311"/>
        <v>0.92914285714285716</v>
      </c>
      <c r="BB642" s="30">
        <f t="shared" si="310"/>
        <v>15.970293257142856</v>
      </c>
      <c r="BC642" s="16">
        <f t="shared" si="312"/>
        <v>7604.9015510204081</v>
      </c>
      <c r="BD642" s="108">
        <f t="shared" si="285"/>
        <v>7.6049015510204079</v>
      </c>
    </row>
    <row r="643" spans="1:56" s="12" customFormat="1">
      <c r="A643" s="12" t="s">
        <v>213</v>
      </c>
      <c r="B643" s="12" t="s">
        <v>12</v>
      </c>
      <c r="C643" t="s">
        <v>409</v>
      </c>
      <c r="D643" t="s">
        <v>444</v>
      </c>
      <c r="E643" t="s">
        <v>412</v>
      </c>
      <c r="F643" s="3">
        <v>9.0912299999999995</v>
      </c>
      <c r="G643" s="3">
        <v>37.1584</v>
      </c>
      <c r="H643" s="3"/>
      <c r="I643" s="3"/>
      <c r="J643" s="3"/>
      <c r="K643" s="3"/>
      <c r="L643">
        <v>2016</v>
      </c>
      <c r="M643">
        <v>2</v>
      </c>
      <c r="P643" s="37"/>
      <c r="Q643" s="37"/>
      <c r="R643" s="37"/>
      <c r="S643" s="37"/>
      <c r="T643" s="37"/>
      <c r="U643" s="37"/>
      <c r="V643" s="37"/>
      <c r="W643" s="37"/>
      <c r="X643" s="37"/>
      <c r="Y643" s="37"/>
      <c r="Z643" s="37"/>
      <c r="AA643" s="37"/>
      <c r="AB643" s="37"/>
      <c r="AC643" s="37"/>
      <c r="AD643" s="37"/>
      <c r="AE643" s="37"/>
      <c r="AF643" s="37"/>
      <c r="AG643" s="37"/>
      <c r="AH643" s="10" t="s">
        <v>5</v>
      </c>
      <c r="AI643" s="2">
        <v>5</v>
      </c>
      <c r="AJ643" s="10" t="s">
        <v>422</v>
      </c>
      <c r="AK643" s="10" t="s">
        <v>332</v>
      </c>
      <c r="AL643" s="10">
        <v>160</v>
      </c>
      <c r="AM643" s="102"/>
      <c r="AN643" s="102"/>
      <c r="AO643" s="103"/>
      <c r="AP643" s="103"/>
      <c r="AQ643" s="105"/>
      <c r="AR643" s="89">
        <v>112</v>
      </c>
      <c r="AS643" s="89">
        <v>84</v>
      </c>
      <c r="AT643" s="89">
        <v>21.84</v>
      </c>
      <c r="AU643" s="29"/>
      <c r="AV643" s="29"/>
      <c r="AW643" s="29"/>
      <c r="AX643" s="89">
        <v>19.899999999999999</v>
      </c>
      <c r="AY643" s="30"/>
      <c r="AZ643" s="89">
        <v>0.81</v>
      </c>
      <c r="BA643" s="85">
        <f t="shared" si="311"/>
        <v>0.91542857142857137</v>
      </c>
      <c r="BB643" s="30">
        <f t="shared" si="310"/>
        <v>16.194297600000002</v>
      </c>
      <c r="BC643" s="16">
        <f t="shared" si="312"/>
        <v>7711.5702857142869</v>
      </c>
      <c r="BD643" s="108">
        <f t="shared" si="285"/>
        <v>7.7115702857142869</v>
      </c>
    </row>
    <row r="644" spans="1:56" s="12" customFormat="1">
      <c r="A644" s="12" t="s">
        <v>213</v>
      </c>
      <c r="B644" s="12" t="s">
        <v>12</v>
      </c>
      <c r="C644" t="s">
        <v>409</v>
      </c>
      <c r="D644" t="s">
        <v>444</v>
      </c>
      <c r="E644" t="s">
        <v>412</v>
      </c>
      <c r="F644" s="3">
        <v>9.0912299999999995</v>
      </c>
      <c r="G644" s="3">
        <v>37.1584</v>
      </c>
      <c r="H644" s="3"/>
      <c r="I644" s="3"/>
      <c r="J644" s="3"/>
      <c r="K644" s="3"/>
      <c r="L644">
        <v>2016</v>
      </c>
      <c r="M644">
        <v>2</v>
      </c>
      <c r="P644" s="37"/>
      <c r="Q644" s="37"/>
      <c r="R644" s="37"/>
      <c r="S644" s="37"/>
      <c r="T644" s="37"/>
      <c r="U644" s="37"/>
      <c r="V644" s="37"/>
      <c r="W644" s="37"/>
      <c r="X644" s="37"/>
      <c r="Y644" s="37"/>
      <c r="Z644" s="37"/>
      <c r="AA644" s="37"/>
      <c r="AB644" s="37"/>
      <c r="AC644" s="37"/>
      <c r="AD644" s="37"/>
      <c r="AE644" s="37"/>
      <c r="AF644" s="37"/>
      <c r="AG644" s="37"/>
      <c r="AH644" s="10" t="s">
        <v>6</v>
      </c>
      <c r="AI644" s="95">
        <v>6</v>
      </c>
      <c r="AJ644" s="10" t="s">
        <v>422</v>
      </c>
      <c r="AK644" s="10" t="s">
        <v>332</v>
      </c>
      <c r="AL644" s="10">
        <v>160</v>
      </c>
      <c r="AM644" s="102"/>
      <c r="AN644" s="102"/>
      <c r="AO644" s="103"/>
      <c r="AP644" s="103"/>
      <c r="AQ644" s="105"/>
      <c r="AR644" s="89">
        <v>93</v>
      </c>
      <c r="AS644" s="89">
        <v>88</v>
      </c>
      <c r="AT644" s="89">
        <v>20.78</v>
      </c>
      <c r="AU644" s="29"/>
      <c r="AV644" s="29"/>
      <c r="AW644" s="29"/>
      <c r="AX644" s="89">
        <v>20.399999999999999</v>
      </c>
      <c r="AY644" s="30"/>
      <c r="AZ644" s="89">
        <v>0.81</v>
      </c>
      <c r="BA644" s="85">
        <f t="shared" si="311"/>
        <v>0.9097142857142857</v>
      </c>
      <c r="BB644" s="30">
        <f t="shared" si="310"/>
        <v>15.312128914285717</v>
      </c>
      <c r="BC644" s="16">
        <f t="shared" si="312"/>
        <v>7291.4899591836747</v>
      </c>
      <c r="BD644" s="108">
        <f t="shared" ref="BD644:BD707" si="313">BC644/1000</f>
        <v>7.291489959183675</v>
      </c>
    </row>
    <row r="645" spans="1:56" s="12" customFormat="1">
      <c r="A645" s="12" t="s">
        <v>213</v>
      </c>
      <c r="B645" s="12" t="s">
        <v>12</v>
      </c>
      <c r="C645" t="s">
        <v>409</v>
      </c>
      <c r="D645" t="s">
        <v>445</v>
      </c>
      <c r="E645" t="s">
        <v>92</v>
      </c>
      <c r="F645" s="3">
        <v>9.0820799999999995</v>
      </c>
      <c r="G645" s="3">
        <v>37.150739999999999</v>
      </c>
      <c r="H645" s="3">
        <v>1720</v>
      </c>
      <c r="I645" s="3"/>
      <c r="J645" s="3"/>
      <c r="K645" s="3" t="s">
        <v>440</v>
      </c>
      <c r="L645">
        <v>2016</v>
      </c>
      <c r="M645">
        <v>2</v>
      </c>
      <c r="P645" s="37"/>
      <c r="Q645" s="37"/>
      <c r="R645" s="37"/>
      <c r="S645" s="37"/>
      <c r="T645" s="37"/>
      <c r="U645" s="37"/>
      <c r="V645" s="37"/>
      <c r="W645" s="37"/>
      <c r="X645" s="37"/>
      <c r="Y645" s="37"/>
      <c r="Z645" s="37"/>
      <c r="AA645" s="37"/>
      <c r="AB645" s="37"/>
      <c r="AC645" s="37"/>
      <c r="AD645" s="37"/>
      <c r="AE645" s="37"/>
      <c r="AF645" s="37"/>
      <c r="AG645" s="37"/>
      <c r="AH645" s="10" t="s">
        <v>1</v>
      </c>
      <c r="AI645" s="2">
        <v>1</v>
      </c>
      <c r="AJ645" s="10" t="s">
        <v>422</v>
      </c>
      <c r="AK645" s="10" t="s">
        <v>332</v>
      </c>
      <c r="AL645" s="10">
        <v>160</v>
      </c>
      <c r="AM645" s="103">
        <v>42557</v>
      </c>
      <c r="AN645" s="103">
        <v>42557</v>
      </c>
      <c r="AO645" s="103">
        <v>42467</v>
      </c>
      <c r="AP645" s="103" t="s">
        <v>429</v>
      </c>
      <c r="AQ645" s="105" t="s">
        <v>436</v>
      </c>
      <c r="AR645" s="86">
        <v>63</v>
      </c>
      <c r="AS645" s="86">
        <v>56</v>
      </c>
      <c r="AT645" s="86">
        <v>6.38</v>
      </c>
      <c r="AU645" s="29"/>
      <c r="AV645" s="29"/>
      <c r="AW645" s="29"/>
      <c r="AX645" s="86">
        <v>22.1</v>
      </c>
      <c r="AY645" s="30"/>
      <c r="AZ645" s="89">
        <v>0.81</v>
      </c>
      <c r="BA645" s="85">
        <f t="shared" si="311"/>
        <v>0.89028571428571435</v>
      </c>
      <c r="BB645" s="30">
        <f t="shared" si="310"/>
        <v>4.6008185142857148</v>
      </c>
      <c r="BC645" s="16">
        <f t="shared" si="312"/>
        <v>2190.8659591836736</v>
      </c>
      <c r="BD645" s="108">
        <f t="shared" si="313"/>
        <v>2.1908659591836734</v>
      </c>
    </row>
    <row r="646" spans="1:56" s="12" customFormat="1">
      <c r="A646" s="12" t="s">
        <v>213</v>
      </c>
      <c r="B646" s="12" t="s">
        <v>12</v>
      </c>
      <c r="C646" t="s">
        <v>409</v>
      </c>
      <c r="D646" t="s">
        <v>445</v>
      </c>
      <c r="E646" t="s">
        <v>92</v>
      </c>
      <c r="F646" s="3">
        <v>9.0820799999999995</v>
      </c>
      <c r="G646" s="3">
        <v>37.150739999999999</v>
      </c>
      <c r="H646" s="3">
        <v>1720</v>
      </c>
      <c r="I646" s="3"/>
      <c r="J646" s="3"/>
      <c r="K646" s="3"/>
      <c r="L646">
        <v>2016</v>
      </c>
      <c r="M646">
        <v>2</v>
      </c>
      <c r="P646" s="37"/>
      <c r="Q646" s="37"/>
      <c r="R646" s="37"/>
      <c r="S646" s="37"/>
      <c r="T646" s="37"/>
      <c r="U646" s="37"/>
      <c r="V646" s="37"/>
      <c r="W646" s="37"/>
      <c r="X646" s="37"/>
      <c r="Y646" s="37"/>
      <c r="Z646" s="37"/>
      <c r="AA646" s="37"/>
      <c r="AB646" s="37"/>
      <c r="AC646" s="37"/>
      <c r="AD646" s="37"/>
      <c r="AE646" s="37"/>
      <c r="AF646" s="37"/>
      <c r="AG646" s="37"/>
      <c r="AH646" s="10" t="s">
        <v>2</v>
      </c>
      <c r="AI646" s="2">
        <v>2</v>
      </c>
      <c r="AJ646" s="10" t="s">
        <v>422</v>
      </c>
      <c r="AK646" s="10" t="s">
        <v>332</v>
      </c>
      <c r="AL646" s="10">
        <v>160</v>
      </c>
      <c r="AM646" s="102"/>
      <c r="AN646" s="102"/>
      <c r="AO646" s="103"/>
      <c r="AP646" s="103"/>
      <c r="AQ646" s="105"/>
      <c r="AR646" s="86">
        <v>61</v>
      </c>
      <c r="AS646" s="86">
        <v>46</v>
      </c>
      <c r="AT646" s="86">
        <v>4</v>
      </c>
      <c r="AU646" s="29"/>
      <c r="AV646" s="29"/>
      <c r="AW646" s="29"/>
      <c r="AX646" s="86">
        <v>21.9</v>
      </c>
      <c r="AY646" s="30"/>
      <c r="AZ646" s="89">
        <v>0.81</v>
      </c>
      <c r="BA646" s="85">
        <f t="shared" si="311"/>
        <v>0.89257142857142846</v>
      </c>
      <c r="BB646" s="30">
        <f t="shared" si="310"/>
        <v>2.8919314285714286</v>
      </c>
      <c r="BC646" s="16">
        <f t="shared" si="312"/>
        <v>1377.1102040816327</v>
      </c>
      <c r="BD646" s="108">
        <f t="shared" si="313"/>
        <v>1.3771102040816328</v>
      </c>
    </row>
    <row r="647" spans="1:56" s="12" customFormat="1">
      <c r="A647" s="12" t="s">
        <v>213</v>
      </c>
      <c r="B647" s="12" t="s">
        <v>12</v>
      </c>
      <c r="C647" t="s">
        <v>409</v>
      </c>
      <c r="D647" t="s">
        <v>445</v>
      </c>
      <c r="E647" t="s">
        <v>92</v>
      </c>
      <c r="F647" s="3">
        <v>9.0820799999999995</v>
      </c>
      <c r="G647" s="3">
        <v>37.150739999999999</v>
      </c>
      <c r="H647" s="3">
        <v>1720</v>
      </c>
      <c r="I647" s="3"/>
      <c r="J647" s="3"/>
      <c r="K647" s="3"/>
      <c r="L647">
        <v>2016</v>
      </c>
      <c r="M647">
        <v>2</v>
      </c>
      <c r="P647" s="37"/>
      <c r="Q647" s="37"/>
      <c r="R647" s="37"/>
      <c r="S647" s="37"/>
      <c r="T647" s="37"/>
      <c r="U647" s="37"/>
      <c r="V647" s="37"/>
      <c r="W647" s="37"/>
      <c r="X647" s="37"/>
      <c r="Y647" s="37"/>
      <c r="Z647" s="37"/>
      <c r="AA647" s="37"/>
      <c r="AB647" s="37"/>
      <c r="AC647" s="37"/>
      <c r="AD647" s="37"/>
      <c r="AE647" s="37"/>
      <c r="AF647" s="37"/>
      <c r="AG647" s="37"/>
      <c r="AH647" s="10" t="s">
        <v>3</v>
      </c>
      <c r="AI647" s="2">
        <v>3</v>
      </c>
      <c r="AJ647" s="10" t="s">
        <v>422</v>
      </c>
      <c r="AK647" s="10" t="s">
        <v>332</v>
      </c>
      <c r="AL647" s="10">
        <v>160</v>
      </c>
      <c r="AM647" s="102"/>
      <c r="AN647" s="102"/>
      <c r="AO647" s="103"/>
      <c r="AP647" s="103"/>
      <c r="AQ647" s="105"/>
      <c r="AR647" s="86">
        <v>73</v>
      </c>
      <c r="AS647" s="86">
        <v>76</v>
      </c>
      <c r="AT647" s="86">
        <v>19.5</v>
      </c>
      <c r="AU647" s="29"/>
      <c r="AV647" s="29"/>
      <c r="AW647" s="29"/>
      <c r="AX647" s="86">
        <v>22.8</v>
      </c>
      <c r="AY647" s="30"/>
      <c r="AZ647" s="89">
        <v>0.81</v>
      </c>
      <c r="BA647" s="85">
        <f t="shared" si="311"/>
        <v>0.88228571428571434</v>
      </c>
      <c r="BB647" s="30">
        <f t="shared" si="310"/>
        <v>13.935702857142859</v>
      </c>
      <c r="BC647" s="16">
        <f t="shared" si="312"/>
        <v>6636.0489795918375</v>
      </c>
      <c r="BD647" s="108">
        <f t="shared" si="313"/>
        <v>6.6360489795918376</v>
      </c>
    </row>
    <row r="648" spans="1:56" s="12" customFormat="1">
      <c r="A648" s="12" t="s">
        <v>213</v>
      </c>
      <c r="B648" s="12" t="s">
        <v>12</v>
      </c>
      <c r="C648" t="s">
        <v>409</v>
      </c>
      <c r="D648" t="s">
        <v>445</v>
      </c>
      <c r="E648" t="s">
        <v>92</v>
      </c>
      <c r="F648" s="3">
        <v>9.0820799999999995</v>
      </c>
      <c r="G648" s="3">
        <v>37.150739999999999</v>
      </c>
      <c r="H648" s="3">
        <v>1720</v>
      </c>
      <c r="I648" s="3"/>
      <c r="J648" s="3"/>
      <c r="K648" s="3"/>
      <c r="L648">
        <v>2016</v>
      </c>
      <c r="M648">
        <v>2</v>
      </c>
      <c r="P648" s="37"/>
      <c r="Q648" s="37"/>
      <c r="R648" s="37"/>
      <c r="S648" s="37"/>
      <c r="T648" s="37"/>
      <c r="U648" s="37"/>
      <c r="V648" s="37"/>
      <c r="W648" s="37"/>
      <c r="X648" s="37"/>
      <c r="Y648" s="37"/>
      <c r="Z648" s="37"/>
      <c r="AA648" s="37"/>
      <c r="AB648" s="37"/>
      <c r="AC648" s="37"/>
      <c r="AD648" s="37"/>
      <c r="AE648" s="37"/>
      <c r="AF648" s="37"/>
      <c r="AG648" s="37"/>
      <c r="AH648" s="10" t="s">
        <v>4</v>
      </c>
      <c r="AI648" s="2">
        <v>4</v>
      </c>
      <c r="AJ648" s="10" t="s">
        <v>422</v>
      </c>
      <c r="AK648" s="10" t="s">
        <v>332</v>
      </c>
      <c r="AL648" s="10">
        <v>160</v>
      </c>
      <c r="AM648" s="102"/>
      <c r="AN648" s="102"/>
      <c r="AO648" s="103"/>
      <c r="AP648" s="103"/>
      <c r="AQ648" s="105"/>
      <c r="AR648" s="86">
        <v>94</v>
      </c>
      <c r="AS648" s="86">
        <v>95</v>
      </c>
      <c r="AT648" s="86">
        <v>25.18</v>
      </c>
      <c r="AU648" s="29"/>
      <c r="AV648" s="29"/>
      <c r="AW648" s="29"/>
      <c r="AX648" s="86">
        <v>20.399999999999999</v>
      </c>
      <c r="AY648" s="30"/>
      <c r="AZ648" s="89">
        <v>0.81</v>
      </c>
      <c r="BA648" s="85">
        <f t="shared" si="311"/>
        <v>0.9097142857142857</v>
      </c>
      <c r="BB648" s="30">
        <f t="shared" si="310"/>
        <v>18.554350628571431</v>
      </c>
      <c r="BC648" s="16">
        <f t="shared" si="312"/>
        <v>8835.4050612244919</v>
      </c>
      <c r="BD648" s="108">
        <f t="shared" si="313"/>
        <v>8.8354050612244919</v>
      </c>
    </row>
    <row r="649" spans="1:56" s="12" customFormat="1">
      <c r="A649" s="12" t="s">
        <v>213</v>
      </c>
      <c r="B649" s="12" t="s">
        <v>12</v>
      </c>
      <c r="C649" t="s">
        <v>409</v>
      </c>
      <c r="D649" t="s">
        <v>445</v>
      </c>
      <c r="E649" t="s">
        <v>92</v>
      </c>
      <c r="F649" s="3">
        <v>9.0820799999999995</v>
      </c>
      <c r="G649" s="3">
        <v>37.150739999999999</v>
      </c>
      <c r="H649" s="3">
        <v>1720</v>
      </c>
      <c r="I649" s="3"/>
      <c r="J649" s="3"/>
      <c r="K649" s="3"/>
      <c r="L649">
        <v>2016</v>
      </c>
      <c r="M649">
        <v>2</v>
      </c>
      <c r="P649" s="37"/>
      <c r="Q649" s="37"/>
      <c r="R649" s="37"/>
      <c r="S649" s="37"/>
      <c r="T649" s="37"/>
      <c r="U649" s="37"/>
      <c r="V649" s="37"/>
      <c r="W649" s="37"/>
      <c r="X649" s="37"/>
      <c r="Y649" s="37"/>
      <c r="Z649" s="37"/>
      <c r="AA649" s="37"/>
      <c r="AB649" s="37"/>
      <c r="AC649" s="37"/>
      <c r="AD649" s="37"/>
      <c r="AE649" s="37"/>
      <c r="AF649" s="37"/>
      <c r="AG649" s="37"/>
      <c r="AH649" s="10" t="s">
        <v>5</v>
      </c>
      <c r="AI649" s="2">
        <v>5</v>
      </c>
      <c r="AJ649" s="10" t="s">
        <v>422</v>
      </c>
      <c r="AK649" s="10" t="s">
        <v>332</v>
      </c>
      <c r="AL649" s="10">
        <v>160</v>
      </c>
      <c r="AM649" s="102"/>
      <c r="AN649" s="102"/>
      <c r="AO649" s="103"/>
      <c r="AP649" s="103"/>
      <c r="AQ649" s="105"/>
      <c r="AR649" s="86">
        <v>92</v>
      </c>
      <c r="AS649" s="86">
        <v>96</v>
      </c>
      <c r="AT649" s="86">
        <v>22.42</v>
      </c>
      <c r="AU649" s="29"/>
      <c r="AV649" s="29"/>
      <c r="AW649" s="29"/>
      <c r="AX649" s="86">
        <v>21.5</v>
      </c>
      <c r="AY649" s="30"/>
      <c r="AZ649" s="89">
        <v>0.81</v>
      </c>
      <c r="BA649" s="85">
        <f t="shared" si="311"/>
        <v>0.89714285714285713</v>
      </c>
      <c r="BB649" s="30">
        <f t="shared" si="310"/>
        <v>16.292293714285716</v>
      </c>
      <c r="BC649" s="16">
        <f t="shared" si="312"/>
        <v>7758.2351020408169</v>
      </c>
      <c r="BD649" s="108">
        <f t="shared" si="313"/>
        <v>7.7582351020408167</v>
      </c>
    </row>
    <row r="650" spans="1:56" s="12" customFormat="1">
      <c r="A650" s="12" t="s">
        <v>213</v>
      </c>
      <c r="B650" s="12" t="s">
        <v>12</v>
      </c>
      <c r="C650" t="s">
        <v>409</v>
      </c>
      <c r="D650" t="s">
        <v>445</v>
      </c>
      <c r="E650" t="s">
        <v>92</v>
      </c>
      <c r="F650" s="3">
        <v>9.0820799999999995</v>
      </c>
      <c r="G650" s="3">
        <v>37.150739999999999</v>
      </c>
      <c r="H650" s="3">
        <v>1720</v>
      </c>
      <c r="I650" s="3"/>
      <c r="J650" s="3"/>
      <c r="K650" s="3"/>
      <c r="L650">
        <v>2016</v>
      </c>
      <c r="M650">
        <v>2</v>
      </c>
      <c r="P650" s="37"/>
      <c r="Q650" s="37"/>
      <c r="R650" s="37"/>
      <c r="S650" s="37"/>
      <c r="T650" s="37"/>
      <c r="U650" s="37"/>
      <c r="V650" s="37"/>
      <c r="W650" s="37"/>
      <c r="X650" s="37"/>
      <c r="Y650" s="37"/>
      <c r="Z650" s="37"/>
      <c r="AA650" s="37"/>
      <c r="AB650" s="37"/>
      <c r="AC650" s="37"/>
      <c r="AD650" s="37"/>
      <c r="AE650" s="37"/>
      <c r="AF650" s="37"/>
      <c r="AG650" s="37"/>
      <c r="AH650" s="10" t="s">
        <v>6</v>
      </c>
      <c r="AI650" s="95">
        <v>6</v>
      </c>
      <c r="AJ650" s="10" t="s">
        <v>422</v>
      </c>
      <c r="AK650" s="10" t="s">
        <v>332</v>
      </c>
      <c r="AL650" s="10">
        <v>160</v>
      </c>
      <c r="AM650" s="102"/>
      <c r="AN650" s="102"/>
      <c r="AO650" s="103"/>
      <c r="AP650" s="103"/>
      <c r="AQ650" s="105"/>
      <c r="AR650" s="86">
        <v>84</v>
      </c>
      <c r="AS650" s="86">
        <v>81</v>
      </c>
      <c r="AT650" s="86">
        <v>17.86</v>
      </c>
      <c r="AU650" s="29"/>
      <c r="AV650" s="29"/>
      <c r="AW650" s="29"/>
      <c r="AX650" s="86">
        <v>24.8</v>
      </c>
      <c r="AY650" s="30"/>
      <c r="AZ650" s="89">
        <v>0.81</v>
      </c>
      <c r="BA650" s="85">
        <f t="shared" si="311"/>
        <v>0.85942857142857143</v>
      </c>
      <c r="BB650" s="30">
        <f t="shared" si="310"/>
        <v>12.433009371428572</v>
      </c>
      <c r="BC650" s="16">
        <f t="shared" si="312"/>
        <v>5920.480653061225</v>
      </c>
      <c r="BD650" s="108">
        <f t="shared" si="313"/>
        <v>5.9204806530612251</v>
      </c>
    </row>
    <row r="651" spans="1:56" s="12" customFormat="1">
      <c r="A651" s="12" t="s">
        <v>213</v>
      </c>
      <c r="B651" s="12" t="s">
        <v>12</v>
      </c>
      <c r="C651" t="s">
        <v>409</v>
      </c>
      <c r="D651" t="s">
        <v>444</v>
      </c>
      <c r="E651" t="s">
        <v>413</v>
      </c>
      <c r="F651" s="3">
        <v>9.0876800000000006</v>
      </c>
      <c r="G651" s="3">
        <v>37.134430000000002</v>
      </c>
      <c r="H651" s="3">
        <v>1649</v>
      </c>
      <c r="I651" s="3"/>
      <c r="J651" s="3"/>
      <c r="K651" s="3" t="s">
        <v>440</v>
      </c>
      <c r="L651">
        <v>2016</v>
      </c>
      <c r="M651">
        <v>2</v>
      </c>
      <c r="P651" s="37"/>
      <c r="Q651" s="37"/>
      <c r="R651" s="37"/>
      <c r="S651" s="37"/>
      <c r="T651" s="37"/>
      <c r="U651" s="37"/>
      <c r="V651" s="37"/>
      <c r="W651" s="37"/>
      <c r="X651" s="37"/>
      <c r="Y651" s="37"/>
      <c r="Z651" s="37"/>
      <c r="AA651" s="37"/>
      <c r="AB651" s="37"/>
      <c r="AC651" s="37"/>
      <c r="AD651" s="37"/>
      <c r="AE651" s="37"/>
      <c r="AF651" s="37"/>
      <c r="AG651" s="37"/>
      <c r="AH651" s="10" t="s">
        <v>1</v>
      </c>
      <c r="AI651" s="2">
        <v>1</v>
      </c>
      <c r="AJ651" s="10" t="s">
        <v>422</v>
      </c>
      <c r="AK651" s="10" t="s">
        <v>332</v>
      </c>
      <c r="AL651" s="10">
        <v>160</v>
      </c>
      <c r="AM651" s="103">
        <v>42588</v>
      </c>
      <c r="AN651" s="103">
        <v>42588</v>
      </c>
      <c r="AO651" s="103">
        <v>42467</v>
      </c>
      <c r="AP651" s="103" t="s">
        <v>431</v>
      </c>
      <c r="AQ651" s="105" t="s">
        <v>436</v>
      </c>
      <c r="AR651" s="89">
        <v>82</v>
      </c>
      <c r="AS651" s="89">
        <v>75</v>
      </c>
      <c r="AT651" s="89">
        <v>7.62</v>
      </c>
      <c r="AU651" s="29"/>
      <c r="AV651" s="29"/>
      <c r="AW651" s="29"/>
      <c r="AX651" s="89">
        <v>20.5</v>
      </c>
      <c r="AY651" s="30"/>
      <c r="AZ651" s="89">
        <v>0.81</v>
      </c>
      <c r="BA651" s="85">
        <f t="shared" si="311"/>
        <v>0.90857142857142859</v>
      </c>
      <c r="BB651" s="30">
        <f t="shared" si="310"/>
        <v>5.6078845714285714</v>
      </c>
      <c r="BC651" s="16">
        <f t="shared" si="312"/>
        <v>2670.4212244897958</v>
      </c>
      <c r="BD651" s="108">
        <f t="shared" si="313"/>
        <v>2.6704212244897958</v>
      </c>
    </row>
    <row r="652" spans="1:56" s="12" customFormat="1">
      <c r="A652" s="12" t="s">
        <v>213</v>
      </c>
      <c r="B652" s="12" t="s">
        <v>12</v>
      </c>
      <c r="C652" t="s">
        <v>409</v>
      </c>
      <c r="D652" t="s">
        <v>444</v>
      </c>
      <c r="E652" t="s">
        <v>413</v>
      </c>
      <c r="F652" s="3">
        <v>9.0876800000000006</v>
      </c>
      <c r="G652" s="3">
        <v>37.134430000000002</v>
      </c>
      <c r="H652" s="3">
        <v>1649</v>
      </c>
      <c r="I652" s="3"/>
      <c r="J652" s="3"/>
      <c r="K652" s="3"/>
      <c r="L652">
        <v>2016</v>
      </c>
      <c r="M652">
        <v>2</v>
      </c>
      <c r="P652" s="37"/>
      <c r="Q652" s="37"/>
      <c r="R652" s="37"/>
      <c r="S652" s="37"/>
      <c r="T652" s="37"/>
      <c r="U652" s="37"/>
      <c r="V652" s="37"/>
      <c r="W652" s="37"/>
      <c r="X652" s="37"/>
      <c r="Y652" s="37"/>
      <c r="Z652" s="37"/>
      <c r="AA652" s="37"/>
      <c r="AB652" s="37"/>
      <c r="AC652" s="37"/>
      <c r="AD652" s="37"/>
      <c r="AE652" s="37"/>
      <c r="AF652" s="37"/>
      <c r="AG652" s="37"/>
      <c r="AH652" s="10" t="s">
        <v>2</v>
      </c>
      <c r="AI652" s="2">
        <v>2</v>
      </c>
      <c r="AJ652" s="10" t="s">
        <v>422</v>
      </c>
      <c r="AK652" s="10" t="s">
        <v>332</v>
      </c>
      <c r="AL652" s="10">
        <v>160</v>
      </c>
      <c r="AM652" s="102"/>
      <c r="AN652" s="102"/>
      <c r="AO652" s="103"/>
      <c r="AP652" s="103"/>
      <c r="AQ652" s="105"/>
      <c r="AR652" s="89">
        <v>88</v>
      </c>
      <c r="AS652" s="89">
        <v>80</v>
      </c>
      <c r="AT652" s="89">
        <v>9.98</v>
      </c>
      <c r="AU652" s="29"/>
      <c r="AV652" s="29"/>
      <c r="AW652" s="29"/>
      <c r="AX652" s="89">
        <v>22</v>
      </c>
      <c r="AY652" s="30"/>
      <c r="AZ652" s="89">
        <v>0.81</v>
      </c>
      <c r="BA652" s="85">
        <f t="shared" si="311"/>
        <v>0.89142857142857146</v>
      </c>
      <c r="BB652" s="30">
        <f t="shared" si="310"/>
        <v>7.2061302857142859</v>
      </c>
      <c r="BC652" s="16">
        <f t="shared" si="312"/>
        <v>3431.4906122448983</v>
      </c>
      <c r="BD652" s="108">
        <f t="shared" si="313"/>
        <v>3.4314906122448985</v>
      </c>
    </row>
    <row r="653" spans="1:56" s="12" customFormat="1">
      <c r="A653" s="12" t="s">
        <v>213</v>
      </c>
      <c r="B653" s="12" t="s">
        <v>12</v>
      </c>
      <c r="C653" t="s">
        <v>409</v>
      </c>
      <c r="D653" t="s">
        <v>444</v>
      </c>
      <c r="E653" t="s">
        <v>413</v>
      </c>
      <c r="F653" s="3">
        <v>9.0876800000000006</v>
      </c>
      <c r="G653" s="3">
        <v>37.134430000000002</v>
      </c>
      <c r="H653" s="3">
        <v>1649</v>
      </c>
      <c r="I653" s="3"/>
      <c r="J653" s="3"/>
      <c r="K653" s="3"/>
      <c r="L653">
        <v>2016</v>
      </c>
      <c r="M653">
        <v>2</v>
      </c>
      <c r="P653" s="37"/>
      <c r="Q653" s="37"/>
      <c r="R653" s="37"/>
      <c r="S653" s="37"/>
      <c r="T653" s="37"/>
      <c r="U653" s="37"/>
      <c r="V653" s="37"/>
      <c r="W653" s="37"/>
      <c r="X653" s="37"/>
      <c r="Y653" s="37"/>
      <c r="Z653" s="37"/>
      <c r="AA653" s="37"/>
      <c r="AB653" s="37"/>
      <c r="AC653" s="37"/>
      <c r="AD653" s="37"/>
      <c r="AE653" s="37"/>
      <c r="AF653" s="37"/>
      <c r="AG653" s="37"/>
      <c r="AH653" s="10" t="s">
        <v>3</v>
      </c>
      <c r="AI653" s="2">
        <v>3</v>
      </c>
      <c r="AJ653" s="10" t="s">
        <v>422</v>
      </c>
      <c r="AK653" s="10" t="s">
        <v>332</v>
      </c>
      <c r="AL653" s="10">
        <v>160</v>
      </c>
      <c r="AM653" s="102"/>
      <c r="AN653" s="102"/>
      <c r="AO653" s="103"/>
      <c r="AP653" s="103"/>
      <c r="AQ653" s="105"/>
      <c r="AR653" s="89">
        <v>88</v>
      </c>
      <c r="AS653" s="89">
        <v>84</v>
      </c>
      <c r="AT653" s="89">
        <v>15.78</v>
      </c>
      <c r="AU653" s="29"/>
      <c r="AV653" s="29"/>
      <c r="AW653" s="29"/>
      <c r="AX653" s="89">
        <v>22</v>
      </c>
      <c r="AY653" s="30"/>
      <c r="AZ653" s="89">
        <v>0.81</v>
      </c>
      <c r="BA653" s="85">
        <f t="shared" si="311"/>
        <v>0.89142857142857146</v>
      </c>
      <c r="BB653" s="30">
        <f t="shared" si="310"/>
        <v>11.394061714285716</v>
      </c>
      <c r="BC653" s="16">
        <f t="shared" si="312"/>
        <v>5425.7436734693883</v>
      </c>
      <c r="BD653" s="108">
        <f t="shared" si="313"/>
        <v>5.4257436734693885</v>
      </c>
    </row>
    <row r="654" spans="1:56" s="12" customFormat="1">
      <c r="A654" s="12" t="s">
        <v>213</v>
      </c>
      <c r="B654" s="12" t="s">
        <v>12</v>
      </c>
      <c r="C654" t="s">
        <v>409</v>
      </c>
      <c r="D654" t="s">
        <v>444</v>
      </c>
      <c r="E654" t="s">
        <v>413</v>
      </c>
      <c r="F654" s="3">
        <v>9.0876800000000006</v>
      </c>
      <c r="G654" s="3">
        <v>37.134430000000002</v>
      </c>
      <c r="H654" s="3">
        <v>1649</v>
      </c>
      <c r="I654" s="3"/>
      <c r="J654" s="3"/>
      <c r="K654" s="3"/>
      <c r="L654">
        <v>2016</v>
      </c>
      <c r="M654">
        <v>2</v>
      </c>
      <c r="P654" s="37"/>
      <c r="Q654" s="37"/>
      <c r="R654" s="37"/>
      <c r="S654" s="37"/>
      <c r="T654" s="37"/>
      <c r="U654" s="37"/>
      <c r="V654" s="37"/>
      <c r="W654" s="37"/>
      <c r="X654" s="37"/>
      <c r="Y654" s="37"/>
      <c r="Z654" s="37"/>
      <c r="AA654" s="37"/>
      <c r="AB654" s="37"/>
      <c r="AC654" s="37"/>
      <c r="AD654" s="37"/>
      <c r="AE654" s="37"/>
      <c r="AF654" s="37"/>
      <c r="AG654" s="37"/>
      <c r="AH654" s="10" t="s">
        <v>4</v>
      </c>
      <c r="AI654" s="2">
        <v>4</v>
      </c>
      <c r="AJ654" s="10" t="s">
        <v>422</v>
      </c>
      <c r="AK654" s="10" t="s">
        <v>332</v>
      </c>
      <c r="AL654" s="10">
        <v>160</v>
      </c>
      <c r="AM654" s="102"/>
      <c r="AN654" s="102"/>
      <c r="AO654" s="103"/>
      <c r="AP654" s="103"/>
      <c r="AQ654" s="105"/>
      <c r="AR654" s="89">
        <v>90</v>
      </c>
      <c r="AS654" s="89">
        <v>91</v>
      </c>
      <c r="AT654" s="89">
        <v>18.8</v>
      </c>
      <c r="AU654" s="29"/>
      <c r="AV654" s="29"/>
      <c r="AW654" s="29"/>
      <c r="AX654" s="89">
        <v>20.100000000000001</v>
      </c>
      <c r="AY654" s="30"/>
      <c r="AZ654" s="89">
        <v>0.81</v>
      </c>
      <c r="BA654" s="85">
        <f t="shared" si="311"/>
        <v>0.91314285714285726</v>
      </c>
      <c r="BB654" s="30">
        <f t="shared" si="310"/>
        <v>13.905339428571432</v>
      </c>
      <c r="BC654" s="16">
        <f t="shared" si="312"/>
        <v>6621.5902040816345</v>
      </c>
      <c r="BD654" s="108">
        <f t="shared" si="313"/>
        <v>6.6215902040816346</v>
      </c>
    </row>
    <row r="655" spans="1:56" s="12" customFormat="1">
      <c r="A655" s="12" t="s">
        <v>213</v>
      </c>
      <c r="B655" s="12" t="s">
        <v>12</v>
      </c>
      <c r="C655" t="s">
        <v>409</v>
      </c>
      <c r="D655" t="s">
        <v>444</v>
      </c>
      <c r="E655" t="s">
        <v>413</v>
      </c>
      <c r="F655" s="3">
        <v>9.0876800000000006</v>
      </c>
      <c r="G655" s="3">
        <v>37.134430000000002</v>
      </c>
      <c r="H655" s="3">
        <v>1649</v>
      </c>
      <c r="I655" s="3"/>
      <c r="J655" s="3"/>
      <c r="K655" s="3"/>
      <c r="L655">
        <v>2016</v>
      </c>
      <c r="M655">
        <v>2</v>
      </c>
      <c r="P655" s="37"/>
      <c r="Q655" s="37"/>
      <c r="R655" s="37"/>
      <c r="S655" s="37"/>
      <c r="T655" s="37"/>
      <c r="U655" s="37"/>
      <c r="V655" s="37"/>
      <c r="W655" s="37"/>
      <c r="X655" s="37"/>
      <c r="Y655" s="37"/>
      <c r="Z655" s="37"/>
      <c r="AA655" s="37"/>
      <c r="AB655" s="37"/>
      <c r="AC655" s="37"/>
      <c r="AD655" s="37"/>
      <c r="AE655" s="37"/>
      <c r="AF655" s="37"/>
      <c r="AG655" s="37"/>
      <c r="AH655" s="10" t="s">
        <v>5</v>
      </c>
      <c r="AI655" s="2">
        <v>5</v>
      </c>
      <c r="AJ655" s="10" t="s">
        <v>422</v>
      </c>
      <c r="AK655" s="10" t="s">
        <v>332</v>
      </c>
      <c r="AL655" s="10">
        <v>160</v>
      </c>
      <c r="AM655" s="102"/>
      <c r="AN655" s="102"/>
      <c r="AO655" s="103"/>
      <c r="AP655" s="103"/>
      <c r="AQ655" s="105"/>
      <c r="AR655" s="89">
        <v>84</v>
      </c>
      <c r="AS655" s="89">
        <v>78</v>
      </c>
      <c r="AT655" s="89">
        <v>17.36</v>
      </c>
      <c r="AU655" s="29"/>
      <c r="AV655" s="29"/>
      <c r="AW655" s="29"/>
      <c r="AX655" s="89">
        <v>19</v>
      </c>
      <c r="AY655" s="30"/>
      <c r="AZ655" s="89">
        <v>0.81</v>
      </c>
      <c r="BA655" s="85">
        <f t="shared" si="311"/>
        <v>0.92571428571428571</v>
      </c>
      <c r="BB655" s="30">
        <f t="shared" si="310"/>
        <v>13.017024000000001</v>
      </c>
      <c r="BC655" s="16">
        <f t="shared" si="312"/>
        <v>6198.5828571428574</v>
      </c>
      <c r="BD655" s="108">
        <f t="shared" si="313"/>
        <v>6.1985828571428572</v>
      </c>
    </row>
    <row r="656" spans="1:56" s="12" customFormat="1">
      <c r="A656" s="12" t="s">
        <v>213</v>
      </c>
      <c r="B656" s="12" t="s">
        <v>12</v>
      </c>
      <c r="C656" t="s">
        <v>409</v>
      </c>
      <c r="D656" t="s">
        <v>444</v>
      </c>
      <c r="E656" t="s">
        <v>413</v>
      </c>
      <c r="F656" s="3">
        <v>9.0876800000000006</v>
      </c>
      <c r="G656" s="3">
        <v>37.134430000000002</v>
      </c>
      <c r="H656" s="3">
        <v>1649</v>
      </c>
      <c r="I656" s="3"/>
      <c r="J656" s="3"/>
      <c r="K656" s="3"/>
      <c r="L656">
        <v>2016</v>
      </c>
      <c r="M656">
        <v>2</v>
      </c>
      <c r="P656" s="37"/>
      <c r="Q656" s="37"/>
      <c r="R656" s="37"/>
      <c r="S656" s="37"/>
      <c r="T656" s="37"/>
      <c r="U656" s="37"/>
      <c r="V656" s="37"/>
      <c r="W656" s="37"/>
      <c r="X656" s="37"/>
      <c r="Y656" s="37"/>
      <c r="Z656" s="37"/>
      <c r="AA656" s="37"/>
      <c r="AB656" s="37"/>
      <c r="AC656" s="37"/>
      <c r="AD656" s="37"/>
      <c r="AE656" s="37"/>
      <c r="AF656" s="37"/>
      <c r="AG656" s="37"/>
      <c r="AH656" s="10" t="s">
        <v>6</v>
      </c>
      <c r="AI656" s="95">
        <v>6</v>
      </c>
      <c r="AJ656" s="10" t="s">
        <v>422</v>
      </c>
      <c r="AK656" s="10" t="s">
        <v>332</v>
      </c>
      <c r="AL656" s="10">
        <v>160</v>
      </c>
      <c r="AM656" s="102"/>
      <c r="AN656" s="102"/>
      <c r="AO656" s="103"/>
      <c r="AP656" s="103"/>
      <c r="AQ656" s="105"/>
      <c r="AR656" s="89">
        <v>80</v>
      </c>
      <c r="AS656" s="89">
        <v>78</v>
      </c>
      <c r="AT656" s="89">
        <v>17.38</v>
      </c>
      <c r="AU656" s="29"/>
      <c r="AV656" s="29"/>
      <c r="AW656" s="29"/>
      <c r="AX656" s="89">
        <v>18.600000000000001</v>
      </c>
      <c r="AY656" s="30"/>
      <c r="AZ656" s="89">
        <v>0.81</v>
      </c>
      <c r="BA656" s="85">
        <f t="shared" si="311"/>
        <v>0.93028571428571438</v>
      </c>
      <c r="BB656" s="30">
        <f t="shared" si="310"/>
        <v>13.096376228571431</v>
      </c>
      <c r="BC656" s="16">
        <f t="shared" si="312"/>
        <v>6236.3696326530626</v>
      </c>
      <c r="BD656" s="108">
        <f t="shared" si="313"/>
        <v>6.2363696326530622</v>
      </c>
    </row>
    <row r="657" spans="1:56" s="12" customFormat="1">
      <c r="A657" s="12" t="s">
        <v>213</v>
      </c>
      <c r="B657" s="12" t="s">
        <v>12</v>
      </c>
      <c r="C657" t="s">
        <v>406</v>
      </c>
      <c r="D657" t="s">
        <v>111</v>
      </c>
      <c r="E657" t="s">
        <v>414</v>
      </c>
      <c r="F657" s="3">
        <v>9.0241469999999993</v>
      </c>
      <c r="G657" s="3">
        <v>37.012172700000001</v>
      </c>
      <c r="H657" s="3">
        <v>1588</v>
      </c>
      <c r="I657" s="3"/>
      <c r="J657" s="3"/>
      <c r="K657" s="3" t="s">
        <v>439</v>
      </c>
      <c r="L657">
        <v>2016</v>
      </c>
      <c r="M657">
        <v>2</v>
      </c>
      <c r="P657" s="37"/>
      <c r="Q657" s="37"/>
      <c r="R657" s="37"/>
      <c r="S657" s="37"/>
      <c r="T657" s="37"/>
      <c r="U657" s="37"/>
      <c r="V657" s="37"/>
      <c r="W657" s="37"/>
      <c r="X657" s="37"/>
      <c r="Y657" s="37"/>
      <c r="Z657" s="37"/>
      <c r="AA657" s="37"/>
      <c r="AB657" s="37"/>
      <c r="AC657" s="37"/>
      <c r="AD657" s="37"/>
      <c r="AE657" s="37"/>
      <c r="AF657" s="37"/>
      <c r="AG657" s="37"/>
      <c r="AH657" s="10" t="s">
        <v>1</v>
      </c>
      <c r="AI657" s="92">
        <v>1</v>
      </c>
      <c r="AJ657" s="10" t="s">
        <v>422</v>
      </c>
      <c r="AK657" s="10" t="s">
        <v>332</v>
      </c>
      <c r="AL657" s="10">
        <v>160</v>
      </c>
      <c r="AM657" s="103">
        <v>42588</v>
      </c>
      <c r="AN657" s="103">
        <v>42588</v>
      </c>
      <c r="AO657" s="103">
        <v>42467</v>
      </c>
      <c r="AP657" s="103" t="s">
        <v>429</v>
      </c>
      <c r="AQ657" s="103">
        <v>42715</v>
      </c>
      <c r="AR657" s="86">
        <v>53</v>
      </c>
      <c r="AS657" s="86">
        <v>40</v>
      </c>
      <c r="AT657" s="86">
        <v>4.74</v>
      </c>
      <c r="AU657" s="29"/>
      <c r="AV657" s="29"/>
      <c r="AW657" s="29"/>
      <c r="AX657" s="86">
        <v>16.399999999999999</v>
      </c>
      <c r="AY657" s="30"/>
      <c r="AZ657" s="89">
        <v>0.81</v>
      </c>
      <c r="BA657" s="85">
        <f t="shared" si="311"/>
        <v>0.9554285714285714</v>
      </c>
      <c r="BB657" s="30">
        <f t="shared" si="310"/>
        <v>3.6682724571428573</v>
      </c>
      <c r="BC657" s="16">
        <f t="shared" si="312"/>
        <v>1746.7964081632654</v>
      </c>
      <c r="BD657" s="108">
        <f t="shared" si="313"/>
        <v>1.7467964081632654</v>
      </c>
    </row>
    <row r="658" spans="1:56" s="12" customFormat="1">
      <c r="A658" s="12" t="s">
        <v>213</v>
      </c>
      <c r="B658" s="12" t="s">
        <v>12</v>
      </c>
      <c r="C658" t="s">
        <v>406</v>
      </c>
      <c r="D658" t="s">
        <v>111</v>
      </c>
      <c r="E658" t="s">
        <v>414</v>
      </c>
      <c r="F658" s="3">
        <v>9.0241469999999993</v>
      </c>
      <c r="G658" s="3">
        <v>37.012172700000001</v>
      </c>
      <c r="H658" s="3">
        <v>1588</v>
      </c>
      <c r="I658" s="3"/>
      <c r="J658" s="3"/>
      <c r="K658" s="3"/>
      <c r="L658">
        <v>2016</v>
      </c>
      <c r="M658">
        <v>2</v>
      </c>
      <c r="P658" s="37"/>
      <c r="Q658" s="37"/>
      <c r="R658" s="37"/>
      <c r="S658" s="37"/>
      <c r="T658" s="37"/>
      <c r="U658" s="37"/>
      <c r="V658" s="37"/>
      <c r="W658" s="37"/>
      <c r="X658" s="37"/>
      <c r="Y658" s="37"/>
      <c r="Z658" s="37"/>
      <c r="AA658" s="37"/>
      <c r="AB658" s="37"/>
      <c r="AC658" s="37"/>
      <c r="AD658" s="37"/>
      <c r="AE658" s="37"/>
      <c r="AF658" s="37"/>
      <c r="AG658" s="37"/>
      <c r="AH658" s="10" t="s">
        <v>2</v>
      </c>
      <c r="AI658" s="92">
        <v>2</v>
      </c>
      <c r="AJ658" s="10" t="s">
        <v>422</v>
      </c>
      <c r="AK658" s="10" t="s">
        <v>332</v>
      </c>
      <c r="AL658" s="10">
        <v>160</v>
      </c>
      <c r="AM658" s="102"/>
      <c r="AN658" s="102"/>
      <c r="AO658" s="103"/>
      <c r="AP658" s="103"/>
      <c r="AQ658" s="105"/>
      <c r="AR658" s="86">
        <v>58</v>
      </c>
      <c r="AS658" s="86">
        <v>70</v>
      </c>
      <c r="AT658" s="86">
        <v>9.4</v>
      </c>
      <c r="AU658" s="29"/>
      <c r="AV658" s="29"/>
      <c r="AW658" s="29"/>
      <c r="AX658" s="86">
        <v>18.8</v>
      </c>
      <c r="AY658" s="30"/>
      <c r="AZ658" s="89">
        <v>0.81</v>
      </c>
      <c r="BA658" s="85">
        <f t="shared" si="311"/>
        <v>0.92800000000000005</v>
      </c>
      <c r="BB658" s="30">
        <f t="shared" si="310"/>
        <v>7.065792000000001</v>
      </c>
      <c r="BC658" s="16">
        <f t="shared" si="312"/>
        <v>3364.6628571428578</v>
      </c>
      <c r="BD658" s="108">
        <f t="shared" si="313"/>
        <v>3.3646628571428576</v>
      </c>
    </row>
    <row r="659" spans="1:56" s="12" customFormat="1">
      <c r="A659" s="12" t="s">
        <v>213</v>
      </c>
      <c r="B659" s="12" t="s">
        <v>12</v>
      </c>
      <c r="C659" t="s">
        <v>406</v>
      </c>
      <c r="D659" t="s">
        <v>111</v>
      </c>
      <c r="E659" t="s">
        <v>414</v>
      </c>
      <c r="F659" s="3">
        <v>9.0241469999999993</v>
      </c>
      <c r="G659" s="3">
        <v>37.012172700000001</v>
      </c>
      <c r="H659" s="3">
        <v>1588</v>
      </c>
      <c r="I659" s="3"/>
      <c r="J659" s="3"/>
      <c r="K659" s="3"/>
      <c r="L659">
        <v>2016</v>
      </c>
      <c r="M659">
        <v>2</v>
      </c>
      <c r="P659" s="37"/>
      <c r="Q659" s="37"/>
      <c r="R659" s="37"/>
      <c r="S659" s="37"/>
      <c r="T659" s="37"/>
      <c r="U659" s="37"/>
      <c r="V659" s="37"/>
      <c r="W659" s="37"/>
      <c r="X659" s="37"/>
      <c r="Y659" s="37"/>
      <c r="Z659" s="37"/>
      <c r="AA659" s="37"/>
      <c r="AB659" s="37"/>
      <c r="AC659" s="37"/>
      <c r="AD659" s="37"/>
      <c r="AE659" s="37"/>
      <c r="AF659" s="37"/>
      <c r="AG659" s="37"/>
      <c r="AH659" s="10" t="s">
        <v>3</v>
      </c>
      <c r="AI659" s="92">
        <v>3</v>
      </c>
      <c r="AJ659" s="10" t="s">
        <v>422</v>
      </c>
      <c r="AK659" s="10" t="s">
        <v>332</v>
      </c>
      <c r="AL659" s="10">
        <v>160</v>
      </c>
      <c r="AM659" s="102"/>
      <c r="AN659" s="102"/>
      <c r="AO659" s="103"/>
      <c r="AP659" s="103"/>
      <c r="AQ659" s="105"/>
      <c r="AR659" s="86">
        <v>80</v>
      </c>
      <c r="AS659" s="86">
        <v>90</v>
      </c>
      <c r="AT659" s="86">
        <v>18.82</v>
      </c>
      <c r="AU659" s="29"/>
      <c r="AV659" s="29"/>
      <c r="AW659" s="29"/>
      <c r="AX659" s="86">
        <v>20.5</v>
      </c>
      <c r="AY659" s="30"/>
      <c r="AZ659" s="89">
        <v>0.81</v>
      </c>
      <c r="BA659" s="85">
        <f t="shared" si="311"/>
        <v>0.90857142857142859</v>
      </c>
      <c r="BB659" s="30">
        <f t="shared" si="310"/>
        <v>13.850444571428572</v>
      </c>
      <c r="BC659" s="16">
        <f t="shared" si="312"/>
        <v>6595.4497959183673</v>
      </c>
      <c r="BD659" s="108">
        <f t="shared" si="313"/>
        <v>6.5954497959183671</v>
      </c>
    </row>
    <row r="660" spans="1:56" s="12" customFormat="1">
      <c r="A660" s="12" t="s">
        <v>213</v>
      </c>
      <c r="B660" s="12" t="s">
        <v>12</v>
      </c>
      <c r="C660" t="s">
        <v>406</v>
      </c>
      <c r="D660" t="s">
        <v>111</v>
      </c>
      <c r="E660" t="s">
        <v>414</v>
      </c>
      <c r="F660" s="3">
        <v>9.0241469999999993</v>
      </c>
      <c r="G660" s="3">
        <v>37.012172700000001</v>
      </c>
      <c r="H660" s="3">
        <v>1588</v>
      </c>
      <c r="I660" s="3"/>
      <c r="J660" s="3"/>
      <c r="K660" s="3"/>
      <c r="L660">
        <v>2016</v>
      </c>
      <c r="M660">
        <v>2</v>
      </c>
      <c r="P660" s="37"/>
      <c r="Q660" s="37"/>
      <c r="R660" s="37"/>
      <c r="S660" s="37"/>
      <c r="T660" s="37"/>
      <c r="U660" s="37"/>
      <c r="V660" s="37"/>
      <c r="W660" s="37"/>
      <c r="X660" s="37"/>
      <c r="Y660" s="37"/>
      <c r="Z660" s="37"/>
      <c r="AA660" s="37"/>
      <c r="AB660" s="37"/>
      <c r="AC660" s="37"/>
      <c r="AD660" s="37"/>
      <c r="AE660" s="37"/>
      <c r="AF660" s="37"/>
      <c r="AG660" s="37"/>
      <c r="AH660" s="10" t="s">
        <v>4</v>
      </c>
      <c r="AI660" s="92">
        <v>4</v>
      </c>
      <c r="AJ660" s="10" t="s">
        <v>422</v>
      </c>
      <c r="AK660" s="10" t="s">
        <v>332</v>
      </c>
      <c r="AL660" s="10">
        <v>160</v>
      </c>
      <c r="AM660" s="102"/>
      <c r="AN660" s="102"/>
      <c r="AO660" s="103"/>
      <c r="AP660" s="103"/>
      <c r="AQ660" s="105"/>
      <c r="AR660" s="86">
        <v>86</v>
      </c>
      <c r="AS660" s="86">
        <v>96</v>
      </c>
      <c r="AT660" s="86">
        <v>22.3</v>
      </c>
      <c r="AU660" s="29"/>
      <c r="AV660" s="29"/>
      <c r="AW660" s="29"/>
      <c r="AX660" s="86">
        <v>19.100000000000001</v>
      </c>
      <c r="AY660" s="30"/>
      <c r="AZ660" s="89">
        <v>0.81</v>
      </c>
      <c r="BA660" s="85">
        <f t="shared" si="311"/>
        <v>0.9245714285714286</v>
      </c>
      <c r="BB660" s="30">
        <f t="shared" si="310"/>
        <v>16.700533714285715</v>
      </c>
      <c r="BC660" s="16">
        <f t="shared" si="312"/>
        <v>7952.6351020408165</v>
      </c>
      <c r="BD660" s="108">
        <f t="shared" si="313"/>
        <v>7.9526351020408166</v>
      </c>
    </row>
    <row r="661" spans="1:56" s="12" customFormat="1">
      <c r="A661" s="12" t="s">
        <v>213</v>
      </c>
      <c r="B661" s="12" t="s">
        <v>12</v>
      </c>
      <c r="C661" t="s">
        <v>406</v>
      </c>
      <c r="D661" t="s">
        <v>111</v>
      </c>
      <c r="E661" t="s">
        <v>414</v>
      </c>
      <c r="F661" s="3">
        <v>9.0241469999999993</v>
      </c>
      <c r="G661" s="3">
        <v>37.012172700000001</v>
      </c>
      <c r="H661" s="3">
        <v>1588</v>
      </c>
      <c r="I661" s="3"/>
      <c r="J661" s="3"/>
      <c r="K661" s="3"/>
      <c r="L661">
        <v>2016</v>
      </c>
      <c r="M661">
        <v>2</v>
      </c>
      <c r="P661" s="37"/>
      <c r="Q661" s="37"/>
      <c r="R661" s="37"/>
      <c r="S661" s="37"/>
      <c r="T661" s="37"/>
      <c r="U661" s="37"/>
      <c r="V661" s="37"/>
      <c r="W661" s="37"/>
      <c r="X661" s="37"/>
      <c r="Y661" s="37"/>
      <c r="Z661" s="37"/>
      <c r="AA661" s="37"/>
      <c r="AB661" s="37"/>
      <c r="AC661" s="37"/>
      <c r="AD661" s="37"/>
      <c r="AE661" s="37"/>
      <c r="AF661" s="37"/>
      <c r="AG661" s="37"/>
      <c r="AH661" s="10" t="s">
        <v>5</v>
      </c>
      <c r="AI661" s="92">
        <v>5</v>
      </c>
      <c r="AJ661" s="10" t="s">
        <v>422</v>
      </c>
      <c r="AK661" s="10" t="s">
        <v>332</v>
      </c>
      <c r="AL661" s="10">
        <v>160</v>
      </c>
      <c r="AM661" s="102"/>
      <c r="AN661" s="102"/>
      <c r="AO661" s="103"/>
      <c r="AP661" s="103"/>
      <c r="AQ661" s="105"/>
      <c r="AR661" s="86">
        <v>100</v>
      </c>
      <c r="AS661" s="86">
        <v>108</v>
      </c>
      <c r="AT661" s="86">
        <v>23.3</v>
      </c>
      <c r="AU661" s="29"/>
      <c r="AV661" s="29"/>
      <c r="AW661" s="29"/>
      <c r="AX661" s="86">
        <v>17.100000000000001</v>
      </c>
      <c r="AY661" s="30"/>
      <c r="AZ661" s="89">
        <v>0.81</v>
      </c>
      <c r="BA661" s="85">
        <f t="shared" si="311"/>
        <v>0.94742857142857151</v>
      </c>
      <c r="BB661" s="30">
        <f t="shared" si="310"/>
        <v>17.880819428571431</v>
      </c>
      <c r="BC661" s="16">
        <f t="shared" si="312"/>
        <v>8514.6759183673494</v>
      </c>
      <c r="BD661" s="108">
        <f t="shared" si="313"/>
        <v>8.5146759183673488</v>
      </c>
    </row>
    <row r="662" spans="1:56" s="12" customFormat="1">
      <c r="A662" s="12" t="s">
        <v>213</v>
      </c>
      <c r="B662" s="12" t="s">
        <v>12</v>
      </c>
      <c r="C662" t="s">
        <v>406</v>
      </c>
      <c r="D662" t="s">
        <v>111</v>
      </c>
      <c r="E662" t="s">
        <v>414</v>
      </c>
      <c r="F662" s="3">
        <v>9.0241469999999993</v>
      </c>
      <c r="G662" s="3">
        <v>37.012172700000001</v>
      </c>
      <c r="H662" s="3">
        <v>1588</v>
      </c>
      <c r="I662" s="3"/>
      <c r="J662" s="3"/>
      <c r="K662" s="3"/>
      <c r="L662">
        <v>2016</v>
      </c>
      <c r="M662">
        <v>2</v>
      </c>
      <c r="P662" s="37"/>
      <c r="Q662" s="37"/>
      <c r="R662" s="37"/>
      <c r="S662" s="37"/>
      <c r="T662" s="37"/>
      <c r="U662" s="37"/>
      <c r="V662" s="37"/>
      <c r="W662" s="37"/>
      <c r="X662" s="37"/>
      <c r="Y662" s="37"/>
      <c r="Z662" s="37"/>
      <c r="AA662" s="37"/>
      <c r="AB662" s="37"/>
      <c r="AC662" s="37"/>
      <c r="AD662" s="37"/>
      <c r="AE662" s="37"/>
      <c r="AF662" s="37"/>
      <c r="AG662" s="37"/>
      <c r="AH662" s="10" t="s">
        <v>6</v>
      </c>
      <c r="AI662" s="92">
        <v>6</v>
      </c>
      <c r="AJ662" s="10" t="s">
        <v>422</v>
      </c>
      <c r="AK662" s="10" t="s">
        <v>332</v>
      </c>
      <c r="AL662" s="10">
        <v>160</v>
      </c>
      <c r="AM662" s="102"/>
      <c r="AN662" s="102"/>
      <c r="AO662" s="103"/>
      <c r="AP662" s="103"/>
      <c r="AQ662" s="105"/>
      <c r="AR662" s="86">
        <v>115</v>
      </c>
      <c r="AS662" s="86">
        <v>114</v>
      </c>
      <c r="AT662" s="86">
        <v>25.58</v>
      </c>
      <c r="AU662" s="29"/>
      <c r="AV662" s="29"/>
      <c r="AW662" s="29"/>
      <c r="AX662" s="86">
        <v>19.899999999999999</v>
      </c>
      <c r="AY662" s="30"/>
      <c r="AZ662" s="89">
        <v>0.81</v>
      </c>
      <c r="BA662" s="85">
        <f t="shared" si="311"/>
        <v>0.91542857142857137</v>
      </c>
      <c r="BB662" s="30">
        <f t="shared" si="310"/>
        <v>18.967496914285711</v>
      </c>
      <c r="BC662" s="16">
        <f t="shared" si="312"/>
        <v>9032.1413877551004</v>
      </c>
      <c r="BD662" s="108">
        <f t="shared" si="313"/>
        <v>9.0321413877551002</v>
      </c>
    </row>
    <row r="663" spans="1:56" s="12" customFormat="1">
      <c r="A663" s="12" t="s">
        <v>213</v>
      </c>
      <c r="B663" s="12" t="s">
        <v>12</v>
      </c>
      <c r="C663" t="s">
        <v>415</v>
      </c>
      <c r="D663" t="s">
        <v>446</v>
      </c>
      <c r="E663" t="s">
        <v>416</v>
      </c>
      <c r="F663" s="3">
        <v>9.0255310000000009</v>
      </c>
      <c r="G663" s="3">
        <v>37.252363000000003</v>
      </c>
      <c r="H663" s="3">
        <v>1756</v>
      </c>
      <c r="I663" s="3"/>
      <c r="J663" s="3"/>
      <c r="K663" s="3" t="s">
        <v>439</v>
      </c>
      <c r="L663">
        <v>2016</v>
      </c>
      <c r="M663">
        <v>2</v>
      </c>
      <c r="P663" s="37"/>
      <c r="Q663" s="37"/>
      <c r="R663" s="37"/>
      <c r="S663" s="37"/>
      <c r="T663" s="37"/>
      <c r="U663" s="37"/>
      <c r="V663" s="37"/>
      <c r="W663" s="37"/>
      <c r="X663" s="37"/>
      <c r="Y663" s="37"/>
      <c r="Z663" s="37"/>
      <c r="AA663" s="37"/>
      <c r="AB663" s="37"/>
      <c r="AC663" s="37"/>
      <c r="AD663" s="37"/>
      <c r="AE663" s="37"/>
      <c r="AF663" s="37"/>
      <c r="AG663" s="37"/>
      <c r="AH663" s="10" t="s">
        <v>1</v>
      </c>
      <c r="AI663" s="2">
        <v>1</v>
      </c>
      <c r="AJ663" s="10" t="s">
        <v>422</v>
      </c>
      <c r="AK663" s="10" t="s">
        <v>332</v>
      </c>
      <c r="AL663" s="10">
        <v>160</v>
      </c>
      <c r="AM663" s="102" t="s">
        <v>425</v>
      </c>
      <c r="AN663" s="102" t="s">
        <v>425</v>
      </c>
      <c r="AO663" s="103">
        <v>42376</v>
      </c>
      <c r="AP663" s="103" t="s">
        <v>430</v>
      </c>
      <c r="AQ663" s="102" t="s">
        <v>435</v>
      </c>
      <c r="AR663" s="89">
        <v>80</v>
      </c>
      <c r="AS663" s="89">
        <v>60</v>
      </c>
      <c r="AT663" s="89">
        <v>8.02</v>
      </c>
      <c r="AU663" s="29"/>
      <c r="AV663" s="29"/>
      <c r="AW663" s="29"/>
      <c r="AX663" s="89">
        <v>19.3</v>
      </c>
      <c r="AY663" s="30"/>
      <c r="AZ663" s="89">
        <v>0.81</v>
      </c>
      <c r="BA663" s="85">
        <f t="shared" si="311"/>
        <v>0.92228571428571426</v>
      </c>
      <c r="BB663" s="30">
        <f t="shared" si="310"/>
        <v>5.9913524571428569</v>
      </c>
      <c r="BC663" s="16">
        <f t="shared" si="312"/>
        <v>2853.0249795918367</v>
      </c>
      <c r="BD663" s="108">
        <f t="shared" si="313"/>
        <v>2.8530249795918365</v>
      </c>
    </row>
    <row r="664" spans="1:56" s="12" customFormat="1">
      <c r="A664" s="12" t="s">
        <v>213</v>
      </c>
      <c r="B664" s="12" t="s">
        <v>12</v>
      </c>
      <c r="C664" t="s">
        <v>415</v>
      </c>
      <c r="D664" t="s">
        <v>446</v>
      </c>
      <c r="E664" t="s">
        <v>416</v>
      </c>
      <c r="F664" s="3">
        <v>9.0255310000000009</v>
      </c>
      <c r="G664" s="3">
        <v>37.252363000000003</v>
      </c>
      <c r="H664" s="3">
        <v>1756</v>
      </c>
      <c r="I664" s="3"/>
      <c r="J664" s="3"/>
      <c r="K664" s="3"/>
      <c r="L664">
        <v>2016</v>
      </c>
      <c r="M664">
        <v>2</v>
      </c>
      <c r="P664" s="37"/>
      <c r="Q664" s="37"/>
      <c r="R664" s="37"/>
      <c r="S664" s="37"/>
      <c r="T664" s="37"/>
      <c r="U664" s="37"/>
      <c r="V664" s="37"/>
      <c r="W664" s="37"/>
      <c r="X664" s="37"/>
      <c r="Y664" s="37"/>
      <c r="Z664" s="37"/>
      <c r="AA664" s="37"/>
      <c r="AB664" s="37"/>
      <c r="AC664" s="37"/>
      <c r="AD664" s="37"/>
      <c r="AE664" s="37"/>
      <c r="AF664" s="37"/>
      <c r="AG664" s="37"/>
      <c r="AH664" s="10" t="s">
        <v>2</v>
      </c>
      <c r="AI664" s="2">
        <v>2</v>
      </c>
      <c r="AJ664" s="10" t="s">
        <v>422</v>
      </c>
      <c r="AK664" s="10" t="s">
        <v>332</v>
      </c>
      <c r="AL664" s="10">
        <v>160</v>
      </c>
      <c r="AM664" s="102"/>
      <c r="AN664" s="102"/>
      <c r="AO664" s="103"/>
      <c r="AP664" s="103"/>
      <c r="AQ664" s="105"/>
      <c r="AR664" s="89">
        <v>112</v>
      </c>
      <c r="AS664" s="89">
        <v>73</v>
      </c>
      <c r="AT664" s="89">
        <v>9.68</v>
      </c>
      <c r="AU664" s="29"/>
      <c r="AV664" s="29"/>
      <c r="AW664" s="29"/>
      <c r="AX664" s="89">
        <v>21.4</v>
      </c>
      <c r="AY664" s="30"/>
      <c r="AZ664" s="89">
        <v>0.81</v>
      </c>
      <c r="BA664" s="85">
        <f t="shared" si="311"/>
        <v>0.89828571428571424</v>
      </c>
      <c r="BB664" s="30">
        <f t="shared" si="310"/>
        <v>7.0432786285714286</v>
      </c>
      <c r="BC664" s="16">
        <f t="shared" si="312"/>
        <v>3353.9422040816326</v>
      </c>
      <c r="BD664" s="108">
        <f t="shared" si="313"/>
        <v>3.3539422040816325</v>
      </c>
    </row>
    <row r="665" spans="1:56" s="12" customFormat="1">
      <c r="A665" s="12" t="s">
        <v>213</v>
      </c>
      <c r="B665" s="12" t="s">
        <v>12</v>
      </c>
      <c r="C665" t="s">
        <v>415</v>
      </c>
      <c r="D665" t="s">
        <v>446</v>
      </c>
      <c r="E665" t="s">
        <v>416</v>
      </c>
      <c r="F665" s="3">
        <v>9.0255310000000009</v>
      </c>
      <c r="G665" s="3">
        <v>37.252363000000003</v>
      </c>
      <c r="H665" s="3">
        <v>1756</v>
      </c>
      <c r="I665" s="3"/>
      <c r="J665" s="3"/>
      <c r="K665" s="3"/>
      <c r="L665">
        <v>2016</v>
      </c>
      <c r="M665">
        <v>2</v>
      </c>
      <c r="P665" s="37"/>
      <c r="Q665" s="37"/>
      <c r="R665" s="37"/>
      <c r="S665" s="37"/>
      <c r="T665" s="37"/>
      <c r="U665" s="37"/>
      <c r="V665" s="37"/>
      <c r="W665" s="37"/>
      <c r="X665" s="37"/>
      <c r="Y665" s="37"/>
      <c r="Z665" s="37"/>
      <c r="AA665" s="37"/>
      <c r="AB665" s="37"/>
      <c r="AC665" s="37"/>
      <c r="AD665" s="37"/>
      <c r="AE665" s="37"/>
      <c r="AF665" s="37"/>
      <c r="AG665" s="37"/>
      <c r="AH665" s="10" t="s">
        <v>3</v>
      </c>
      <c r="AI665" s="2">
        <v>3</v>
      </c>
      <c r="AJ665" s="10" t="s">
        <v>422</v>
      </c>
      <c r="AK665" s="10" t="s">
        <v>332</v>
      </c>
      <c r="AL665" s="10">
        <v>160</v>
      </c>
      <c r="AM665" s="102"/>
      <c r="AN665" s="102"/>
      <c r="AO665" s="103"/>
      <c r="AP665" s="103"/>
      <c r="AQ665" s="105"/>
      <c r="AR665" s="89">
        <v>109</v>
      </c>
      <c r="AS665" s="89">
        <v>110</v>
      </c>
      <c r="AT665" s="89">
        <v>26.02</v>
      </c>
      <c r="AU665" s="29"/>
      <c r="AV665" s="29"/>
      <c r="AW665" s="29"/>
      <c r="AX665" s="89">
        <v>22.6</v>
      </c>
      <c r="AY665" s="30"/>
      <c r="AZ665" s="89">
        <v>0.81</v>
      </c>
      <c r="BA665" s="85">
        <f t="shared" si="311"/>
        <v>0.88457142857142868</v>
      </c>
      <c r="BB665" s="30">
        <f t="shared" si="310"/>
        <v>18.643404342857146</v>
      </c>
      <c r="BC665" s="16">
        <f t="shared" si="312"/>
        <v>8877.8115918367366</v>
      </c>
      <c r="BD665" s="108">
        <f t="shared" si="313"/>
        <v>8.8778115918367373</v>
      </c>
    </row>
    <row r="666" spans="1:56" s="12" customFormat="1">
      <c r="A666" s="12" t="s">
        <v>213</v>
      </c>
      <c r="B666" s="12" t="s">
        <v>12</v>
      </c>
      <c r="C666" t="s">
        <v>415</v>
      </c>
      <c r="D666" t="s">
        <v>446</v>
      </c>
      <c r="E666" t="s">
        <v>416</v>
      </c>
      <c r="F666" s="3">
        <v>9.0255310000000009</v>
      </c>
      <c r="G666" s="3">
        <v>37.252363000000003</v>
      </c>
      <c r="H666" s="3">
        <v>1756</v>
      </c>
      <c r="I666" s="3"/>
      <c r="J666" s="3"/>
      <c r="K666" s="3"/>
      <c r="L666">
        <v>2016</v>
      </c>
      <c r="M666">
        <v>2</v>
      </c>
      <c r="P666" s="37"/>
      <c r="Q666" s="37"/>
      <c r="R666" s="37"/>
      <c r="S666" s="37"/>
      <c r="T666" s="37"/>
      <c r="U666" s="37"/>
      <c r="V666" s="37"/>
      <c r="W666" s="37"/>
      <c r="X666" s="37"/>
      <c r="Y666" s="37"/>
      <c r="Z666" s="37"/>
      <c r="AA666" s="37"/>
      <c r="AB666" s="37"/>
      <c r="AC666" s="37"/>
      <c r="AD666" s="37"/>
      <c r="AE666" s="37"/>
      <c r="AF666" s="37"/>
      <c r="AG666" s="37"/>
      <c r="AH666" s="10" t="s">
        <v>4</v>
      </c>
      <c r="AI666" s="2">
        <v>4</v>
      </c>
      <c r="AJ666" s="10" t="s">
        <v>422</v>
      </c>
      <c r="AK666" s="10" t="s">
        <v>332</v>
      </c>
      <c r="AL666" s="10">
        <v>160</v>
      </c>
      <c r="AM666" s="102"/>
      <c r="AN666" s="102"/>
      <c r="AO666" s="103"/>
      <c r="AP666" s="103"/>
      <c r="AQ666" s="105"/>
      <c r="AR666" s="89">
        <v>120</v>
      </c>
      <c r="AS666" s="89">
        <v>108</v>
      </c>
      <c r="AT666" s="89">
        <v>24.3</v>
      </c>
      <c r="AU666" s="29"/>
      <c r="AV666" s="29"/>
      <c r="AW666" s="29"/>
      <c r="AX666" s="89">
        <v>20.2</v>
      </c>
      <c r="AY666" s="30"/>
      <c r="AZ666" s="89">
        <v>0.81</v>
      </c>
      <c r="BA666" s="85">
        <f t="shared" si="311"/>
        <v>0.91199999999999992</v>
      </c>
      <c r="BB666" s="30">
        <f t="shared" si="310"/>
        <v>17.950896</v>
      </c>
      <c r="BC666" s="16">
        <f t="shared" si="312"/>
        <v>8548.045714285714</v>
      </c>
      <c r="BD666" s="108">
        <f t="shared" si="313"/>
        <v>8.5480457142857134</v>
      </c>
    </row>
    <row r="667" spans="1:56" s="12" customFormat="1">
      <c r="A667" s="12" t="s">
        <v>213</v>
      </c>
      <c r="B667" s="12" t="s">
        <v>12</v>
      </c>
      <c r="C667" t="s">
        <v>415</v>
      </c>
      <c r="D667" t="s">
        <v>446</v>
      </c>
      <c r="E667" t="s">
        <v>416</v>
      </c>
      <c r="F667" s="3">
        <v>9.0255310000000009</v>
      </c>
      <c r="G667" s="3">
        <v>37.252363000000003</v>
      </c>
      <c r="H667" s="3">
        <v>1756</v>
      </c>
      <c r="I667" s="3"/>
      <c r="J667" s="3"/>
      <c r="K667" s="3"/>
      <c r="L667">
        <v>2016</v>
      </c>
      <c r="M667">
        <v>2</v>
      </c>
      <c r="P667" s="37"/>
      <c r="Q667" s="37"/>
      <c r="R667" s="37"/>
      <c r="S667" s="37"/>
      <c r="T667" s="37"/>
      <c r="U667" s="37"/>
      <c r="V667" s="37"/>
      <c r="W667" s="37"/>
      <c r="X667" s="37"/>
      <c r="Y667" s="37"/>
      <c r="Z667" s="37"/>
      <c r="AA667" s="37"/>
      <c r="AB667" s="37"/>
      <c r="AC667" s="37"/>
      <c r="AD667" s="37"/>
      <c r="AE667" s="37"/>
      <c r="AF667" s="37"/>
      <c r="AG667" s="37"/>
      <c r="AH667" s="10" t="s">
        <v>5</v>
      </c>
      <c r="AI667" s="2">
        <v>5</v>
      </c>
      <c r="AJ667" s="10" t="s">
        <v>422</v>
      </c>
      <c r="AK667" s="10" t="s">
        <v>332</v>
      </c>
      <c r="AL667" s="10">
        <v>160</v>
      </c>
      <c r="AM667" s="102"/>
      <c r="AN667" s="102"/>
      <c r="AO667" s="103"/>
      <c r="AP667" s="103"/>
      <c r="AQ667" s="105"/>
      <c r="AR667" s="89">
        <v>112</v>
      </c>
      <c r="AS667" s="89">
        <v>106</v>
      </c>
      <c r="AT667" s="89">
        <v>28.64</v>
      </c>
      <c r="AU667" s="29"/>
      <c r="AV667" s="29"/>
      <c r="AW667" s="29"/>
      <c r="AX667" s="89">
        <v>21.2</v>
      </c>
      <c r="AY667" s="30"/>
      <c r="AZ667" s="89">
        <v>0.81</v>
      </c>
      <c r="BA667" s="85">
        <f t="shared" si="311"/>
        <v>0.90057142857142858</v>
      </c>
      <c r="BB667" s="30">
        <f t="shared" si="310"/>
        <v>20.891816228571432</v>
      </c>
      <c r="BC667" s="16">
        <f t="shared" si="312"/>
        <v>9948.4839183673485</v>
      </c>
      <c r="BD667" s="108">
        <f t="shared" si="313"/>
        <v>9.9484839183673479</v>
      </c>
    </row>
    <row r="668" spans="1:56" s="12" customFormat="1">
      <c r="A668" s="12" t="s">
        <v>213</v>
      </c>
      <c r="B668" s="12" t="s">
        <v>12</v>
      </c>
      <c r="C668" t="s">
        <v>415</v>
      </c>
      <c r="D668" t="s">
        <v>446</v>
      </c>
      <c r="E668" t="s">
        <v>416</v>
      </c>
      <c r="F668" s="3">
        <v>9.0255310000000009</v>
      </c>
      <c r="G668" s="3">
        <v>37.252363000000003</v>
      </c>
      <c r="H668" s="3">
        <v>1756</v>
      </c>
      <c r="I668" s="3"/>
      <c r="J668" s="3"/>
      <c r="K668" s="3"/>
      <c r="L668">
        <v>2016</v>
      </c>
      <c r="M668">
        <v>2</v>
      </c>
      <c r="P668" s="37"/>
      <c r="Q668" s="37"/>
      <c r="R668" s="37"/>
      <c r="S668" s="37"/>
      <c r="T668" s="37"/>
      <c r="U668" s="37"/>
      <c r="V668" s="37"/>
      <c r="W668" s="37"/>
      <c r="X668" s="37"/>
      <c r="Y668" s="37"/>
      <c r="Z668" s="37"/>
      <c r="AA668" s="37"/>
      <c r="AB668" s="37"/>
      <c r="AC668" s="37"/>
      <c r="AD668" s="37"/>
      <c r="AE668" s="37"/>
      <c r="AF668" s="37"/>
      <c r="AG668" s="37"/>
      <c r="AH668" s="10" t="s">
        <v>6</v>
      </c>
      <c r="AI668" s="95">
        <v>6</v>
      </c>
      <c r="AJ668" s="10" t="s">
        <v>422</v>
      </c>
      <c r="AK668" s="10" t="s">
        <v>332</v>
      </c>
      <c r="AL668" s="10">
        <v>160</v>
      </c>
      <c r="AM668" s="102"/>
      <c r="AN668" s="102"/>
      <c r="AO668" s="103"/>
      <c r="AP668" s="103"/>
      <c r="AQ668" s="105"/>
      <c r="AR668" s="89">
        <v>114</v>
      </c>
      <c r="AS668" s="89">
        <v>108</v>
      </c>
      <c r="AT668" s="89">
        <v>27.28</v>
      </c>
      <c r="AU668" s="29"/>
      <c r="AV668" s="29"/>
      <c r="AW668" s="29"/>
      <c r="AX668" s="89">
        <v>21.1</v>
      </c>
      <c r="AY668" s="30"/>
      <c r="AZ668" s="89">
        <v>0.81</v>
      </c>
      <c r="BA668" s="85">
        <f t="shared" si="311"/>
        <v>0.9017142857142858</v>
      </c>
      <c r="BB668" s="30">
        <f t="shared" si="310"/>
        <v>19.925000228571434</v>
      </c>
      <c r="BC668" s="16">
        <f t="shared" si="312"/>
        <v>9488.0953469387787</v>
      </c>
      <c r="BD668" s="108">
        <f t="shared" si="313"/>
        <v>9.4880953469387794</v>
      </c>
    </row>
    <row r="669" spans="1:56" s="12" customFormat="1">
      <c r="A669" s="12" t="s">
        <v>213</v>
      </c>
      <c r="B669" s="12" t="s">
        <v>12</v>
      </c>
      <c r="C669" t="s">
        <v>409</v>
      </c>
      <c r="D669" t="s">
        <v>447</v>
      </c>
      <c r="E669" t="s">
        <v>417</v>
      </c>
      <c r="F669" s="3">
        <v>9.0209569999999992</v>
      </c>
      <c r="G669" s="3">
        <v>37.235469000000002</v>
      </c>
      <c r="H669" s="3">
        <v>1720</v>
      </c>
      <c r="I669" s="3"/>
      <c r="J669" s="3"/>
      <c r="K669" s="3" t="s">
        <v>439</v>
      </c>
      <c r="L669">
        <v>2016</v>
      </c>
      <c r="M669">
        <v>2</v>
      </c>
      <c r="P669" s="37"/>
      <c r="Q669" s="37"/>
      <c r="R669" s="37"/>
      <c r="S669" s="37"/>
      <c r="T669" s="37"/>
      <c r="U669" s="37"/>
      <c r="V669" s="37"/>
      <c r="W669" s="37"/>
      <c r="X669" s="37"/>
      <c r="Y669" s="37"/>
      <c r="Z669" s="37"/>
      <c r="AA669" s="37"/>
      <c r="AB669" s="37"/>
      <c r="AC669" s="37"/>
      <c r="AD669" s="37"/>
      <c r="AE669" s="37"/>
      <c r="AF669" s="37"/>
      <c r="AG669" s="37"/>
      <c r="AH669" s="10" t="s">
        <v>1</v>
      </c>
      <c r="AI669" s="96">
        <v>1</v>
      </c>
      <c r="AJ669" s="10" t="s">
        <v>422</v>
      </c>
      <c r="AK669" s="10" t="s">
        <v>332</v>
      </c>
      <c r="AL669" s="10">
        <v>160</v>
      </c>
      <c r="AM669" s="102" t="s">
        <v>426</v>
      </c>
      <c r="AN669" s="102" t="s">
        <v>426</v>
      </c>
      <c r="AO669" s="104">
        <v>42376</v>
      </c>
      <c r="AP669" s="104" t="s">
        <v>430</v>
      </c>
      <c r="AQ669" s="102" t="s">
        <v>436</v>
      </c>
      <c r="AR669" s="89">
        <v>78</v>
      </c>
      <c r="AS669" s="89">
        <v>86</v>
      </c>
      <c r="AT669" s="89">
        <v>6.86</v>
      </c>
      <c r="AU669" s="29"/>
      <c r="AV669" s="29"/>
      <c r="AW669" s="29"/>
      <c r="AX669" s="89">
        <v>18.600000000000001</v>
      </c>
      <c r="AY669" s="30"/>
      <c r="AZ669" s="89">
        <v>0.81</v>
      </c>
      <c r="BA669" s="85">
        <f t="shared" si="311"/>
        <v>0.93028571428571438</v>
      </c>
      <c r="BB669" s="30">
        <f t="shared" si="310"/>
        <v>5.1692256000000008</v>
      </c>
      <c r="BC669" s="16">
        <f t="shared" si="312"/>
        <v>2461.5360000000005</v>
      </c>
      <c r="BD669" s="108">
        <f t="shared" si="313"/>
        <v>2.4615360000000006</v>
      </c>
    </row>
    <row r="670" spans="1:56" s="12" customFormat="1">
      <c r="A670" s="12" t="s">
        <v>213</v>
      </c>
      <c r="B670" s="12" t="s">
        <v>12</v>
      </c>
      <c r="C670" t="s">
        <v>409</v>
      </c>
      <c r="D670" t="s">
        <v>447</v>
      </c>
      <c r="E670" t="s">
        <v>417</v>
      </c>
      <c r="F670" s="3">
        <v>9.0209569999999992</v>
      </c>
      <c r="G670" s="3">
        <v>37.235469000000002</v>
      </c>
      <c r="H670" s="3">
        <v>1720</v>
      </c>
      <c r="I670" s="3"/>
      <c r="J670" s="3"/>
      <c r="K670" s="3"/>
      <c r="L670">
        <v>2016</v>
      </c>
      <c r="M670">
        <v>2</v>
      </c>
      <c r="P670" s="37"/>
      <c r="Q670" s="37"/>
      <c r="R670" s="37"/>
      <c r="S670" s="37"/>
      <c r="T670" s="37"/>
      <c r="U670" s="37"/>
      <c r="V670" s="37"/>
      <c r="W670" s="37"/>
      <c r="X670" s="37"/>
      <c r="Y670" s="37"/>
      <c r="Z670" s="37"/>
      <c r="AA670" s="37"/>
      <c r="AB670" s="37"/>
      <c r="AC670" s="37"/>
      <c r="AD670" s="37"/>
      <c r="AE670" s="37"/>
      <c r="AF670" s="37"/>
      <c r="AG670" s="37"/>
      <c r="AH670" s="10" t="s">
        <v>2</v>
      </c>
      <c r="AI670" s="96">
        <v>2</v>
      </c>
      <c r="AJ670" s="10" t="s">
        <v>422</v>
      </c>
      <c r="AK670" s="10" t="s">
        <v>332</v>
      </c>
      <c r="AL670" s="10">
        <v>160</v>
      </c>
      <c r="AM670" s="102"/>
      <c r="AN670" s="102"/>
      <c r="AO670" s="103"/>
      <c r="AP670" s="103"/>
      <c r="AQ670" s="105"/>
      <c r="AR670" s="89">
        <v>103</v>
      </c>
      <c r="AS670" s="89">
        <v>103</v>
      </c>
      <c r="AT670" s="89">
        <v>8.24</v>
      </c>
      <c r="AU670" s="29"/>
      <c r="AV670" s="29"/>
      <c r="AW670" s="29"/>
      <c r="AX670" s="89">
        <v>22</v>
      </c>
      <c r="AY670" s="30"/>
      <c r="AZ670" s="89">
        <v>0.81</v>
      </c>
      <c r="BA670" s="85">
        <f t="shared" si="311"/>
        <v>0.89142857142857146</v>
      </c>
      <c r="BB670" s="30">
        <f t="shared" si="310"/>
        <v>5.9497508571428579</v>
      </c>
      <c r="BC670" s="16">
        <f t="shared" si="312"/>
        <v>2833.2146938775513</v>
      </c>
      <c r="BD670" s="108">
        <f t="shared" si="313"/>
        <v>2.8332146938775513</v>
      </c>
    </row>
    <row r="671" spans="1:56" s="12" customFormat="1">
      <c r="A671" s="12" t="s">
        <v>213</v>
      </c>
      <c r="B671" s="12" t="s">
        <v>12</v>
      </c>
      <c r="C671" t="s">
        <v>409</v>
      </c>
      <c r="D671" t="s">
        <v>447</v>
      </c>
      <c r="E671" t="s">
        <v>417</v>
      </c>
      <c r="F671" s="3">
        <v>9.0209569999999992</v>
      </c>
      <c r="G671" s="3">
        <v>37.235469000000002</v>
      </c>
      <c r="H671" s="3">
        <v>1720</v>
      </c>
      <c r="I671" s="3"/>
      <c r="J671" s="3"/>
      <c r="K671" s="3"/>
      <c r="L671">
        <v>2016</v>
      </c>
      <c r="M671">
        <v>2</v>
      </c>
      <c r="P671" s="37"/>
      <c r="Q671" s="37"/>
      <c r="R671" s="37"/>
      <c r="S671" s="37"/>
      <c r="T671" s="37"/>
      <c r="U671" s="37"/>
      <c r="V671" s="37"/>
      <c r="W671" s="37"/>
      <c r="X671" s="37"/>
      <c r="Y671" s="37"/>
      <c r="Z671" s="37"/>
      <c r="AA671" s="37"/>
      <c r="AB671" s="37"/>
      <c r="AC671" s="37"/>
      <c r="AD671" s="37"/>
      <c r="AE671" s="37"/>
      <c r="AF671" s="37"/>
      <c r="AG671" s="37"/>
      <c r="AH671" s="10" t="s">
        <v>3</v>
      </c>
      <c r="AI671" s="96">
        <v>3</v>
      </c>
      <c r="AJ671" s="10" t="s">
        <v>422</v>
      </c>
      <c r="AK671" s="10" t="s">
        <v>332</v>
      </c>
      <c r="AL671" s="10">
        <v>160</v>
      </c>
      <c r="AM671" s="102"/>
      <c r="AN671" s="102"/>
      <c r="AO671" s="103"/>
      <c r="AP671" s="103"/>
      <c r="AQ671" s="105"/>
      <c r="AR671" s="89">
        <v>99</v>
      </c>
      <c r="AS671" s="89">
        <v>102</v>
      </c>
      <c r="AT671" s="89">
        <v>18.02</v>
      </c>
      <c r="AU671" s="29"/>
      <c r="AV671" s="29"/>
      <c r="AW671" s="29"/>
      <c r="AX671" s="89">
        <v>19.8</v>
      </c>
      <c r="AY671" s="30"/>
      <c r="AZ671" s="89">
        <v>0.81</v>
      </c>
      <c r="BA671" s="85">
        <f t="shared" si="311"/>
        <v>0.91657142857142859</v>
      </c>
      <c r="BB671" s="30">
        <f t="shared" si="310"/>
        <v>13.378459885714287</v>
      </c>
      <c r="BC671" s="16">
        <f t="shared" si="312"/>
        <v>6370.6951836734706</v>
      </c>
      <c r="BD671" s="108">
        <f t="shared" si="313"/>
        <v>6.3706951836734707</v>
      </c>
    </row>
    <row r="672" spans="1:56" s="12" customFormat="1">
      <c r="A672" s="12" t="s">
        <v>213</v>
      </c>
      <c r="B672" s="12" t="s">
        <v>12</v>
      </c>
      <c r="C672" t="s">
        <v>409</v>
      </c>
      <c r="D672" t="s">
        <v>447</v>
      </c>
      <c r="E672" t="s">
        <v>417</v>
      </c>
      <c r="F672" s="3">
        <v>9.0209569999999992</v>
      </c>
      <c r="G672" s="3">
        <v>37.235469000000002</v>
      </c>
      <c r="H672" s="3">
        <v>1720</v>
      </c>
      <c r="I672" s="3"/>
      <c r="J672" s="3"/>
      <c r="K672" s="3"/>
      <c r="L672">
        <v>2016</v>
      </c>
      <c r="M672">
        <v>2</v>
      </c>
      <c r="P672" s="37"/>
      <c r="Q672" s="37"/>
      <c r="R672" s="37"/>
      <c r="S672" s="37"/>
      <c r="T672" s="37"/>
      <c r="U672" s="37"/>
      <c r="V672" s="37"/>
      <c r="W672" s="37"/>
      <c r="X672" s="37"/>
      <c r="Y672" s="37"/>
      <c r="Z672" s="37"/>
      <c r="AA672" s="37"/>
      <c r="AB672" s="37"/>
      <c r="AC672" s="37"/>
      <c r="AD672" s="37"/>
      <c r="AE672" s="37"/>
      <c r="AF672" s="37"/>
      <c r="AG672" s="37"/>
      <c r="AH672" s="10" t="s">
        <v>4</v>
      </c>
      <c r="AI672" s="93">
        <v>4</v>
      </c>
      <c r="AJ672" s="10" t="s">
        <v>422</v>
      </c>
      <c r="AK672" s="10" t="s">
        <v>332</v>
      </c>
      <c r="AL672" s="10">
        <v>160</v>
      </c>
      <c r="AM672" s="102"/>
      <c r="AN672" s="102"/>
      <c r="AO672" s="103"/>
      <c r="AP672" s="103"/>
      <c r="AQ672" s="105"/>
      <c r="AR672" s="99">
        <v>102</v>
      </c>
      <c r="AS672" s="99">
        <v>93</v>
      </c>
      <c r="AT672" s="99">
        <v>19</v>
      </c>
      <c r="AU672" s="29"/>
      <c r="AV672" s="29"/>
      <c r="AW672" s="29"/>
      <c r="AX672" s="99">
        <v>19.399999999999999</v>
      </c>
      <c r="AY672" s="30"/>
      <c r="AZ672" s="89">
        <v>0.81</v>
      </c>
      <c r="BA672" s="85">
        <f t="shared" si="311"/>
        <v>0.92114285714285704</v>
      </c>
      <c r="BB672" s="30">
        <f t="shared" si="310"/>
        <v>14.17638857142857</v>
      </c>
      <c r="BC672" s="16">
        <f t="shared" si="312"/>
        <v>6750.6612244897951</v>
      </c>
      <c r="BD672" s="108">
        <f t="shared" si="313"/>
        <v>6.7506612244897948</v>
      </c>
    </row>
    <row r="673" spans="1:56" s="12" customFormat="1">
      <c r="A673" s="12" t="s">
        <v>213</v>
      </c>
      <c r="B673" s="12" t="s">
        <v>12</v>
      </c>
      <c r="C673" t="s">
        <v>409</v>
      </c>
      <c r="D673" t="s">
        <v>447</v>
      </c>
      <c r="E673" t="s">
        <v>417</v>
      </c>
      <c r="F673" s="3">
        <v>9.0209569999999992</v>
      </c>
      <c r="G673" s="3">
        <v>37.235469000000002</v>
      </c>
      <c r="H673" s="3">
        <v>1720</v>
      </c>
      <c r="I673" s="3"/>
      <c r="J673" s="3"/>
      <c r="K673" s="3"/>
      <c r="L673">
        <v>2016</v>
      </c>
      <c r="M673">
        <v>2</v>
      </c>
      <c r="P673" s="37"/>
      <c r="Q673" s="37"/>
      <c r="R673" s="37"/>
      <c r="S673" s="37"/>
      <c r="T673" s="37"/>
      <c r="U673" s="37"/>
      <c r="V673" s="37"/>
      <c r="W673" s="37"/>
      <c r="X673" s="37"/>
      <c r="Y673" s="37"/>
      <c r="Z673" s="37"/>
      <c r="AA673" s="37"/>
      <c r="AB673" s="37"/>
      <c r="AC673" s="37"/>
      <c r="AD673" s="37"/>
      <c r="AE673" s="37"/>
      <c r="AF673" s="37"/>
      <c r="AG673" s="37"/>
      <c r="AH673" s="10" t="s">
        <v>5</v>
      </c>
      <c r="AI673" s="93">
        <v>5</v>
      </c>
      <c r="AJ673" s="10" t="s">
        <v>422</v>
      </c>
      <c r="AK673" s="10" t="s">
        <v>332</v>
      </c>
      <c r="AL673" s="10">
        <v>160</v>
      </c>
      <c r="AM673" s="102"/>
      <c r="AN673" s="102"/>
      <c r="AO673" s="103"/>
      <c r="AP673" s="103"/>
      <c r="AQ673" s="105"/>
      <c r="AR673" s="99">
        <v>80</v>
      </c>
      <c r="AS673" s="99">
        <v>99</v>
      </c>
      <c r="AT673" s="99">
        <v>20.34</v>
      </c>
      <c r="AU673" s="29"/>
      <c r="AV673" s="29"/>
      <c r="AW673" s="29"/>
      <c r="AX673" s="99">
        <v>18.399999999999999</v>
      </c>
      <c r="AY673" s="30"/>
      <c r="AZ673" s="89">
        <v>0.81</v>
      </c>
      <c r="BA673" s="85">
        <f t="shared" si="311"/>
        <v>0.9325714285714285</v>
      </c>
      <c r="BB673" s="30">
        <f t="shared" si="310"/>
        <v>15.364487314285714</v>
      </c>
      <c r="BC673" s="16">
        <f t="shared" si="312"/>
        <v>7316.4225306122453</v>
      </c>
      <c r="BD673" s="108">
        <f t="shared" si="313"/>
        <v>7.316422530612245</v>
      </c>
    </row>
    <row r="674" spans="1:56" s="12" customFormat="1">
      <c r="A674" s="12" t="s">
        <v>213</v>
      </c>
      <c r="B674" s="12" t="s">
        <v>12</v>
      </c>
      <c r="C674" t="s">
        <v>409</v>
      </c>
      <c r="D674" t="s">
        <v>447</v>
      </c>
      <c r="E674" t="s">
        <v>417</v>
      </c>
      <c r="F674" s="3">
        <v>9.0209569999999992</v>
      </c>
      <c r="G674" s="3">
        <v>37.235469000000002</v>
      </c>
      <c r="H674" s="3">
        <v>1720</v>
      </c>
      <c r="I674" s="3"/>
      <c r="J674" s="3"/>
      <c r="K674" s="3"/>
      <c r="L674">
        <v>2016</v>
      </c>
      <c r="M674">
        <v>2</v>
      </c>
      <c r="P674" s="37"/>
      <c r="Q674" s="37"/>
      <c r="R674" s="37"/>
      <c r="S674" s="37"/>
      <c r="T674" s="37"/>
      <c r="U674" s="37"/>
      <c r="V674" s="37"/>
      <c r="W674" s="37"/>
      <c r="X674" s="37"/>
      <c r="Y674" s="37"/>
      <c r="Z674" s="37"/>
      <c r="AA674" s="37"/>
      <c r="AB674" s="37"/>
      <c r="AC674" s="37"/>
      <c r="AD674" s="37"/>
      <c r="AE674" s="37"/>
      <c r="AF674" s="37"/>
      <c r="AG674" s="37"/>
      <c r="AH674" s="10" t="s">
        <v>6</v>
      </c>
      <c r="AI674" s="93">
        <v>6</v>
      </c>
      <c r="AJ674" s="10" t="s">
        <v>422</v>
      </c>
      <c r="AK674" s="10" t="s">
        <v>332</v>
      </c>
      <c r="AL674" s="10">
        <v>160</v>
      </c>
      <c r="AM674" s="102"/>
      <c r="AN674" s="102"/>
      <c r="AO674" s="103"/>
      <c r="AP674" s="103"/>
      <c r="AQ674" s="105"/>
      <c r="AR674" s="99">
        <v>103</v>
      </c>
      <c r="AS674" s="99">
        <v>98</v>
      </c>
      <c r="AT674" s="99">
        <v>20.64</v>
      </c>
      <c r="AU674" s="29"/>
      <c r="AV674" s="29"/>
      <c r="AW674" s="29"/>
      <c r="AX674" s="99">
        <v>16.8</v>
      </c>
      <c r="AY674" s="30"/>
      <c r="AZ674" s="89">
        <v>0.81</v>
      </c>
      <c r="BA674" s="85">
        <f t="shared" si="311"/>
        <v>0.95085714285714285</v>
      </c>
      <c r="BB674" s="30">
        <f t="shared" si="310"/>
        <v>15.896810057142858</v>
      </c>
      <c r="BC674" s="16">
        <f t="shared" si="312"/>
        <v>7569.9095510204088</v>
      </c>
      <c r="BD674" s="108">
        <f t="shared" si="313"/>
        <v>7.5699095510204089</v>
      </c>
    </row>
    <row r="675" spans="1:56" s="12" customFormat="1">
      <c r="A675" s="12" t="s">
        <v>213</v>
      </c>
      <c r="B675" s="12" t="s">
        <v>12</v>
      </c>
      <c r="C675" t="s">
        <v>409</v>
      </c>
      <c r="D675" t="s">
        <v>448</v>
      </c>
      <c r="E675" t="s">
        <v>418</v>
      </c>
      <c r="F675" s="3">
        <v>9.0517430000000001</v>
      </c>
      <c r="G675" s="3">
        <v>37.168224000000002</v>
      </c>
      <c r="H675" s="3">
        <v>1683</v>
      </c>
      <c r="I675" s="3"/>
      <c r="J675" s="3"/>
      <c r="K675" s="3" t="s">
        <v>439</v>
      </c>
      <c r="L675">
        <v>2016</v>
      </c>
      <c r="M675">
        <v>2</v>
      </c>
      <c r="P675" s="37"/>
      <c r="Q675" s="37"/>
      <c r="R675" s="37"/>
      <c r="S675" s="37"/>
      <c r="T675" s="37"/>
      <c r="U675" s="37"/>
      <c r="V675" s="37"/>
      <c r="W675" s="37"/>
      <c r="X675" s="37"/>
      <c r="Y675" s="37"/>
      <c r="Z675" s="37"/>
      <c r="AA675" s="37"/>
      <c r="AB675" s="37"/>
      <c r="AC675" s="37"/>
      <c r="AD675" s="37"/>
      <c r="AE675" s="37"/>
      <c r="AF675" s="37"/>
      <c r="AG675" s="37"/>
      <c r="AH675" s="10" t="s">
        <v>1</v>
      </c>
      <c r="AI675" s="2">
        <v>1</v>
      </c>
      <c r="AJ675" s="10" t="s">
        <v>422</v>
      </c>
      <c r="AK675" s="10" t="s">
        <v>332</v>
      </c>
      <c r="AL675" s="10">
        <v>160</v>
      </c>
      <c r="AM675" s="103">
        <v>42527</v>
      </c>
      <c r="AN675" s="103">
        <v>42527</v>
      </c>
      <c r="AO675" s="103">
        <v>42436</v>
      </c>
      <c r="AP675" s="103" t="s">
        <v>431</v>
      </c>
      <c r="AQ675" s="105" t="s">
        <v>432</v>
      </c>
      <c r="AR675" s="89">
        <v>108</v>
      </c>
      <c r="AS675" s="89">
        <v>70</v>
      </c>
      <c r="AT675" s="89">
        <v>10.48</v>
      </c>
      <c r="AU675" s="29"/>
      <c r="AV675" s="29"/>
      <c r="AW675" s="29"/>
      <c r="AX675" s="89">
        <v>18.399999999999999</v>
      </c>
      <c r="AY675" s="30"/>
      <c r="AZ675" s="89">
        <v>0.81</v>
      </c>
      <c r="BA675" s="85">
        <f t="shared" si="311"/>
        <v>0.9325714285714285</v>
      </c>
      <c r="BB675" s="30">
        <f t="shared" si="310"/>
        <v>7.9164123428571429</v>
      </c>
      <c r="BC675" s="16">
        <f t="shared" si="312"/>
        <v>3769.7201632653064</v>
      </c>
      <c r="BD675" s="108">
        <f t="shared" si="313"/>
        <v>3.7697201632653066</v>
      </c>
    </row>
    <row r="676" spans="1:56" s="12" customFormat="1">
      <c r="A676" s="12" t="s">
        <v>213</v>
      </c>
      <c r="B676" s="12" t="s">
        <v>12</v>
      </c>
      <c r="C676" t="s">
        <v>409</v>
      </c>
      <c r="D676" t="s">
        <v>448</v>
      </c>
      <c r="E676" t="s">
        <v>418</v>
      </c>
      <c r="F676" s="3">
        <v>9.0517430000000001</v>
      </c>
      <c r="G676" s="3">
        <v>37.168224000000002</v>
      </c>
      <c r="H676" s="3">
        <v>1683</v>
      </c>
      <c r="I676" s="3"/>
      <c r="J676" s="3"/>
      <c r="K676" s="3"/>
      <c r="L676">
        <v>2016</v>
      </c>
      <c r="M676">
        <v>2</v>
      </c>
      <c r="P676" s="37"/>
      <c r="Q676" s="37"/>
      <c r="R676" s="37"/>
      <c r="S676" s="37"/>
      <c r="T676" s="37"/>
      <c r="U676" s="37"/>
      <c r="V676" s="37"/>
      <c r="W676" s="37"/>
      <c r="X676" s="37"/>
      <c r="Y676" s="37"/>
      <c r="Z676" s="37"/>
      <c r="AA676" s="37"/>
      <c r="AB676" s="37"/>
      <c r="AC676" s="37"/>
      <c r="AD676" s="37"/>
      <c r="AE676" s="37"/>
      <c r="AF676" s="37"/>
      <c r="AG676" s="37"/>
      <c r="AH676" s="10" t="s">
        <v>2</v>
      </c>
      <c r="AI676" s="2">
        <v>2</v>
      </c>
      <c r="AJ676" s="10" t="s">
        <v>422</v>
      </c>
      <c r="AK676" s="10" t="s">
        <v>332</v>
      </c>
      <c r="AL676" s="10">
        <v>160</v>
      </c>
      <c r="AM676" s="102"/>
      <c r="AN676" s="102"/>
      <c r="AO676" s="103"/>
      <c r="AP676" s="103"/>
      <c r="AQ676" s="105"/>
      <c r="AR676" s="89">
        <v>88</v>
      </c>
      <c r="AS676" s="89">
        <v>76</v>
      </c>
      <c r="AT676" s="89">
        <v>12.96</v>
      </c>
      <c r="AU676" s="29"/>
      <c r="AV676" s="29"/>
      <c r="AW676" s="29"/>
      <c r="AX676" s="89">
        <v>20</v>
      </c>
      <c r="AY676" s="30"/>
      <c r="AZ676" s="89">
        <v>0.81</v>
      </c>
      <c r="BA676" s="85">
        <f t="shared" si="311"/>
        <v>0.91428571428571426</v>
      </c>
      <c r="BB676" s="30">
        <f t="shared" si="310"/>
        <v>9.5978057142857143</v>
      </c>
      <c r="BC676" s="16">
        <f t="shared" si="312"/>
        <v>4570.3836734693878</v>
      </c>
      <c r="BD676" s="108">
        <f t="shared" si="313"/>
        <v>4.5703836734693875</v>
      </c>
    </row>
    <row r="677" spans="1:56" s="12" customFormat="1">
      <c r="A677" s="12" t="s">
        <v>213</v>
      </c>
      <c r="B677" s="12" t="s">
        <v>12</v>
      </c>
      <c r="C677" t="s">
        <v>409</v>
      </c>
      <c r="D677" t="s">
        <v>448</v>
      </c>
      <c r="E677" t="s">
        <v>418</v>
      </c>
      <c r="F677" s="3">
        <v>9.0517430000000001</v>
      </c>
      <c r="G677" s="3">
        <v>37.168224000000002</v>
      </c>
      <c r="H677" s="3">
        <v>1683</v>
      </c>
      <c r="I677" s="3"/>
      <c r="J677" s="3"/>
      <c r="K677" s="3"/>
      <c r="L677">
        <v>2016</v>
      </c>
      <c r="M677">
        <v>2</v>
      </c>
      <c r="P677" s="37"/>
      <c r="Q677" s="37"/>
      <c r="R677" s="37"/>
      <c r="S677" s="37"/>
      <c r="T677" s="37"/>
      <c r="U677" s="37"/>
      <c r="V677" s="37"/>
      <c r="W677" s="37"/>
      <c r="X677" s="37"/>
      <c r="Y677" s="37"/>
      <c r="Z677" s="37"/>
      <c r="AA677" s="37"/>
      <c r="AB677" s="37"/>
      <c r="AC677" s="37"/>
      <c r="AD677" s="37"/>
      <c r="AE677" s="37"/>
      <c r="AF677" s="37"/>
      <c r="AG677" s="37"/>
      <c r="AH677" s="10" t="s">
        <v>3</v>
      </c>
      <c r="AI677" s="2">
        <v>3</v>
      </c>
      <c r="AJ677" s="10" t="s">
        <v>422</v>
      </c>
      <c r="AK677" s="10" t="s">
        <v>332</v>
      </c>
      <c r="AL677" s="10">
        <v>160</v>
      </c>
      <c r="AM677" s="102"/>
      <c r="AN677" s="102"/>
      <c r="AO677" s="103"/>
      <c r="AP677" s="103"/>
      <c r="AQ677" s="105"/>
      <c r="AR677" s="89">
        <v>77</v>
      </c>
      <c r="AS677" s="89">
        <v>65</v>
      </c>
      <c r="AT677" s="89">
        <v>10.62</v>
      </c>
      <c r="AU677" s="29"/>
      <c r="AV677" s="29"/>
      <c r="AW677" s="29"/>
      <c r="AX677" s="89">
        <v>18</v>
      </c>
      <c r="AY677" s="30"/>
      <c r="AZ677" s="89">
        <v>0.81</v>
      </c>
      <c r="BA677" s="85">
        <f t="shared" si="311"/>
        <v>0.93714285714285717</v>
      </c>
      <c r="BB677" s="30">
        <f t="shared" si="310"/>
        <v>8.0614902857142852</v>
      </c>
      <c r="BC677" s="16">
        <f t="shared" si="312"/>
        <v>3838.8048979591836</v>
      </c>
      <c r="BD677" s="108">
        <f t="shared" si="313"/>
        <v>3.8388048979591836</v>
      </c>
    </row>
    <row r="678" spans="1:56" s="12" customFormat="1">
      <c r="A678" s="12" t="s">
        <v>213</v>
      </c>
      <c r="B678" s="12" t="s">
        <v>12</v>
      </c>
      <c r="C678" t="s">
        <v>409</v>
      </c>
      <c r="D678" t="s">
        <v>448</v>
      </c>
      <c r="E678" t="s">
        <v>418</v>
      </c>
      <c r="F678" s="3">
        <v>9.0517430000000001</v>
      </c>
      <c r="G678" s="3">
        <v>37.168224000000002</v>
      </c>
      <c r="H678" s="3">
        <v>1683</v>
      </c>
      <c r="I678" s="3"/>
      <c r="J678" s="3"/>
      <c r="K678" s="3"/>
      <c r="L678">
        <v>2016</v>
      </c>
      <c r="M678">
        <v>2</v>
      </c>
      <c r="P678" s="37"/>
      <c r="Q678" s="37"/>
      <c r="R678" s="37"/>
      <c r="S678" s="37"/>
      <c r="T678" s="37"/>
      <c r="U678" s="37"/>
      <c r="V678" s="37"/>
      <c r="W678" s="37"/>
      <c r="X678" s="37"/>
      <c r="Y678" s="37"/>
      <c r="Z678" s="37"/>
      <c r="AA678" s="37"/>
      <c r="AB678" s="37"/>
      <c r="AC678" s="37"/>
      <c r="AD678" s="37"/>
      <c r="AE678" s="37"/>
      <c r="AF678" s="37"/>
      <c r="AG678" s="37"/>
      <c r="AH678" s="10" t="s">
        <v>4</v>
      </c>
      <c r="AI678" s="2">
        <v>4</v>
      </c>
      <c r="AJ678" s="10" t="s">
        <v>422</v>
      </c>
      <c r="AK678" s="10" t="s">
        <v>332</v>
      </c>
      <c r="AL678" s="10">
        <v>160</v>
      </c>
      <c r="AM678" s="102"/>
      <c r="AN678" s="102"/>
      <c r="AO678" s="103"/>
      <c r="AP678" s="103"/>
      <c r="AQ678" s="105"/>
      <c r="AR678" s="89">
        <v>88</v>
      </c>
      <c r="AS678" s="89">
        <v>88</v>
      </c>
      <c r="AT678" s="89">
        <v>14.1</v>
      </c>
      <c r="AU678" s="29"/>
      <c r="AV678" s="29"/>
      <c r="AW678" s="29"/>
      <c r="AX678" s="89">
        <v>16.899999999999999</v>
      </c>
      <c r="AY678" s="30"/>
      <c r="AZ678" s="89">
        <v>0.81</v>
      </c>
      <c r="BA678" s="85">
        <f t="shared" si="311"/>
        <v>0.94971428571428562</v>
      </c>
      <c r="BB678" s="30">
        <f t="shared" si="310"/>
        <v>10.846686857142856</v>
      </c>
      <c r="BC678" s="16">
        <f t="shared" si="312"/>
        <v>5165.0889795918365</v>
      </c>
      <c r="BD678" s="108">
        <f t="shared" si="313"/>
        <v>5.1650889795918369</v>
      </c>
    </row>
    <row r="679" spans="1:56" s="12" customFormat="1">
      <c r="A679" s="12" t="s">
        <v>213</v>
      </c>
      <c r="B679" s="12" t="s">
        <v>12</v>
      </c>
      <c r="C679" t="s">
        <v>409</v>
      </c>
      <c r="D679" t="s">
        <v>448</v>
      </c>
      <c r="E679" t="s">
        <v>418</v>
      </c>
      <c r="F679" s="3">
        <v>9.0517430000000001</v>
      </c>
      <c r="G679" s="3">
        <v>37.168224000000002</v>
      </c>
      <c r="H679" s="3">
        <v>1683</v>
      </c>
      <c r="I679" s="3"/>
      <c r="J679" s="3"/>
      <c r="K679" s="3"/>
      <c r="L679">
        <v>2016</v>
      </c>
      <c r="M679">
        <v>2</v>
      </c>
      <c r="P679" s="37"/>
      <c r="Q679" s="37"/>
      <c r="R679" s="37"/>
      <c r="S679" s="37"/>
      <c r="T679" s="37"/>
      <c r="U679" s="37"/>
      <c r="V679" s="37"/>
      <c r="W679" s="37"/>
      <c r="X679" s="37"/>
      <c r="Y679" s="37"/>
      <c r="Z679" s="37"/>
      <c r="AA679" s="37"/>
      <c r="AB679" s="37"/>
      <c r="AC679" s="37"/>
      <c r="AD679" s="37"/>
      <c r="AE679" s="37"/>
      <c r="AF679" s="37"/>
      <c r="AG679" s="37"/>
      <c r="AH679" s="10" t="s">
        <v>5</v>
      </c>
      <c r="AI679" s="95">
        <v>5</v>
      </c>
      <c r="AJ679" s="10" t="s">
        <v>422</v>
      </c>
      <c r="AK679" s="10" t="s">
        <v>332</v>
      </c>
      <c r="AL679" s="10">
        <v>160</v>
      </c>
      <c r="AM679" s="102"/>
      <c r="AN679" s="102"/>
      <c r="AO679" s="103"/>
      <c r="AP679" s="103"/>
      <c r="AQ679" s="105"/>
      <c r="AR679" s="89">
        <v>84</v>
      </c>
      <c r="AS679" s="89">
        <v>81</v>
      </c>
      <c r="AT679" s="89">
        <v>13.78</v>
      </c>
      <c r="AU679" s="29"/>
      <c r="AV679" s="29"/>
      <c r="AW679" s="29"/>
      <c r="AX679" s="89">
        <v>18.600000000000001</v>
      </c>
      <c r="AY679" s="30"/>
      <c r="AZ679" s="89">
        <v>0.81</v>
      </c>
      <c r="BA679" s="85">
        <f t="shared" si="311"/>
        <v>0.93028571428571438</v>
      </c>
      <c r="BB679" s="30">
        <f t="shared" ref="BB679:BB742" si="314">AT679*BA679*AZ679</f>
        <v>10.383663085714288</v>
      </c>
      <c r="BC679" s="16">
        <f t="shared" si="312"/>
        <v>4944.601469387756</v>
      </c>
      <c r="BD679" s="108">
        <f t="shared" si="313"/>
        <v>4.9446014693877558</v>
      </c>
    </row>
    <row r="680" spans="1:56" s="12" customFormat="1">
      <c r="A680" s="12" t="s">
        <v>213</v>
      </c>
      <c r="B680" s="12" t="s">
        <v>12</v>
      </c>
      <c r="C680" t="s">
        <v>409</v>
      </c>
      <c r="D680" t="s">
        <v>448</v>
      </c>
      <c r="E680" t="s">
        <v>418</v>
      </c>
      <c r="F680" s="3">
        <v>9.0517430000000001</v>
      </c>
      <c r="G680" s="3">
        <v>37.168224000000002</v>
      </c>
      <c r="H680" s="3">
        <v>1683</v>
      </c>
      <c r="I680" s="3"/>
      <c r="J680" s="3"/>
      <c r="K680" s="3"/>
      <c r="L680">
        <v>2016</v>
      </c>
      <c r="M680">
        <v>2</v>
      </c>
      <c r="P680" s="37"/>
      <c r="Q680" s="37"/>
      <c r="R680" s="37"/>
      <c r="S680" s="37"/>
      <c r="T680" s="37"/>
      <c r="U680" s="37"/>
      <c r="V680" s="37"/>
      <c r="W680" s="37"/>
      <c r="X680" s="37"/>
      <c r="Y680" s="37"/>
      <c r="Z680" s="37"/>
      <c r="AA680" s="37"/>
      <c r="AB680" s="37"/>
      <c r="AC680" s="37"/>
      <c r="AD680" s="37"/>
      <c r="AE680" s="37"/>
      <c r="AF680" s="37"/>
      <c r="AG680" s="37"/>
      <c r="AH680" s="10" t="s">
        <v>6</v>
      </c>
      <c r="AI680" s="95">
        <v>6</v>
      </c>
      <c r="AJ680" s="10" t="s">
        <v>422</v>
      </c>
      <c r="AK680" s="10" t="s">
        <v>332</v>
      </c>
      <c r="AL680" s="10">
        <v>160</v>
      </c>
      <c r="AM680" s="102"/>
      <c r="AN680" s="102"/>
      <c r="AO680" s="103"/>
      <c r="AP680" s="103"/>
      <c r="AQ680" s="105"/>
      <c r="AR680" s="89">
        <v>78</v>
      </c>
      <c r="AS680" s="89">
        <v>80</v>
      </c>
      <c r="AT680" s="89">
        <v>16.8</v>
      </c>
      <c r="AU680" s="29"/>
      <c r="AV680" s="29"/>
      <c r="AW680" s="29"/>
      <c r="AX680" s="89">
        <v>18.8</v>
      </c>
      <c r="AY680" s="30"/>
      <c r="AZ680" s="89">
        <v>0.81</v>
      </c>
      <c r="BA680" s="85">
        <f t="shared" ref="BA680:BA698" si="315">(100-AX680)/(100-12.5)</f>
        <v>0.92800000000000005</v>
      </c>
      <c r="BB680" s="30">
        <f t="shared" si="314"/>
        <v>12.628224000000001</v>
      </c>
      <c r="BC680" s="16">
        <f t="shared" ref="BC680:BC698" si="316">(10000/21)*BB680</f>
        <v>6013.4400000000005</v>
      </c>
      <c r="BD680" s="108">
        <f t="shared" si="313"/>
        <v>6.0134400000000001</v>
      </c>
    </row>
    <row r="681" spans="1:56" s="12" customFormat="1">
      <c r="A681" s="12" t="s">
        <v>213</v>
      </c>
      <c r="B681" s="12" t="s">
        <v>12</v>
      </c>
      <c r="C681" t="s">
        <v>409</v>
      </c>
      <c r="D681" t="s">
        <v>449</v>
      </c>
      <c r="E681" t="s">
        <v>419</v>
      </c>
      <c r="F681" s="3">
        <v>9.0478070000000006</v>
      </c>
      <c r="G681" s="3">
        <v>37.191477999999996</v>
      </c>
      <c r="H681" s="3">
        <v>1696</v>
      </c>
      <c r="I681" s="3"/>
      <c r="J681" s="3"/>
      <c r="K681" s="3" t="s">
        <v>439</v>
      </c>
      <c r="L681">
        <v>2016</v>
      </c>
      <c r="M681">
        <v>2</v>
      </c>
      <c r="P681" s="37"/>
      <c r="Q681" s="37"/>
      <c r="R681" s="37"/>
      <c r="S681" s="37"/>
      <c r="T681" s="37"/>
      <c r="U681" s="37"/>
      <c r="V681" s="37"/>
      <c r="W681" s="37"/>
      <c r="X681" s="37"/>
      <c r="Y681" s="37"/>
      <c r="Z681" s="37"/>
      <c r="AA681" s="37"/>
      <c r="AB681" s="37"/>
      <c r="AC681" s="37"/>
      <c r="AD681" s="37"/>
      <c r="AE681" s="37"/>
      <c r="AF681" s="37"/>
      <c r="AG681" s="37"/>
      <c r="AH681" s="10" t="s">
        <v>1</v>
      </c>
      <c r="AI681" s="2">
        <v>1</v>
      </c>
      <c r="AJ681" s="10" t="s">
        <v>422</v>
      </c>
      <c r="AK681" s="10" t="s">
        <v>332</v>
      </c>
      <c r="AL681" s="10">
        <v>160</v>
      </c>
      <c r="AM681" s="102" t="s">
        <v>427</v>
      </c>
      <c r="AN681" s="102" t="s">
        <v>427</v>
      </c>
      <c r="AO681" s="104">
        <v>42376</v>
      </c>
      <c r="AP681" s="104" t="s">
        <v>430</v>
      </c>
      <c r="AQ681" s="102" t="s">
        <v>437</v>
      </c>
      <c r="AR681" s="89">
        <v>82</v>
      </c>
      <c r="AS681" s="89">
        <v>55</v>
      </c>
      <c r="AT681" s="89">
        <v>3.94</v>
      </c>
      <c r="AU681" s="29"/>
      <c r="AV681" s="29"/>
      <c r="AW681" s="29"/>
      <c r="AX681" s="89">
        <v>14.9</v>
      </c>
      <c r="AY681" s="30"/>
      <c r="AZ681" s="89">
        <v>0.81</v>
      </c>
      <c r="BA681" s="85">
        <f t="shared" si="315"/>
        <v>0.97257142857142853</v>
      </c>
      <c r="BB681" s="30">
        <f t="shared" si="314"/>
        <v>3.1038644571428575</v>
      </c>
      <c r="BC681" s="16">
        <f t="shared" si="316"/>
        <v>1478.0306938775514</v>
      </c>
      <c r="BD681" s="108">
        <f t="shared" si="313"/>
        <v>1.4780306938775514</v>
      </c>
    </row>
    <row r="682" spans="1:56" s="12" customFormat="1">
      <c r="A682" s="12" t="s">
        <v>213</v>
      </c>
      <c r="B682" s="12" t="s">
        <v>12</v>
      </c>
      <c r="C682" t="s">
        <v>409</v>
      </c>
      <c r="D682" t="s">
        <v>449</v>
      </c>
      <c r="E682" t="s">
        <v>419</v>
      </c>
      <c r="F682" s="3">
        <v>9.0478070000000006</v>
      </c>
      <c r="G682" s="3">
        <v>37.191477999999996</v>
      </c>
      <c r="H682" s="3">
        <v>1696</v>
      </c>
      <c r="I682" s="3"/>
      <c r="J682" s="3"/>
      <c r="K682" s="3"/>
      <c r="L682">
        <v>2016</v>
      </c>
      <c r="M682">
        <v>2</v>
      </c>
      <c r="P682" s="37"/>
      <c r="Q682" s="37"/>
      <c r="R682" s="37"/>
      <c r="S682" s="37"/>
      <c r="T682" s="37"/>
      <c r="U682" s="37"/>
      <c r="V682" s="37"/>
      <c r="W682" s="37"/>
      <c r="X682" s="37"/>
      <c r="Y682" s="37"/>
      <c r="Z682" s="37"/>
      <c r="AA682" s="37"/>
      <c r="AB682" s="37"/>
      <c r="AC682" s="37"/>
      <c r="AD682" s="37"/>
      <c r="AE682" s="37"/>
      <c r="AF682" s="37"/>
      <c r="AG682" s="37"/>
      <c r="AH682" s="10" t="s">
        <v>2</v>
      </c>
      <c r="AI682" s="2">
        <v>2</v>
      </c>
      <c r="AJ682" s="10" t="s">
        <v>422</v>
      </c>
      <c r="AK682" s="10" t="s">
        <v>332</v>
      </c>
      <c r="AL682" s="10">
        <v>160</v>
      </c>
      <c r="AM682" s="102"/>
      <c r="AN682" s="102"/>
      <c r="AO682" s="103"/>
      <c r="AP682" s="103"/>
      <c r="AQ682" s="105"/>
      <c r="AR682" s="89">
        <v>94</v>
      </c>
      <c r="AS682" s="89">
        <v>69</v>
      </c>
      <c r="AT682" s="89">
        <v>4.5999999999999996</v>
      </c>
      <c r="AU682" s="29"/>
      <c r="AV682" s="29"/>
      <c r="AW682" s="29"/>
      <c r="AX682" s="89">
        <v>19.399999999999999</v>
      </c>
      <c r="AY682" s="30"/>
      <c r="AZ682" s="89">
        <v>0.81</v>
      </c>
      <c r="BA682" s="85">
        <f t="shared" si="315"/>
        <v>0.92114285714285704</v>
      </c>
      <c r="BB682" s="30">
        <f t="shared" si="314"/>
        <v>3.4321782857142851</v>
      </c>
      <c r="BC682" s="16">
        <f t="shared" si="316"/>
        <v>1634.3706122448978</v>
      </c>
      <c r="BD682" s="108">
        <f t="shared" si="313"/>
        <v>1.6343706122448978</v>
      </c>
    </row>
    <row r="683" spans="1:56" s="12" customFormat="1">
      <c r="A683" s="12" t="s">
        <v>213</v>
      </c>
      <c r="B683" s="12" t="s">
        <v>12</v>
      </c>
      <c r="C683" t="s">
        <v>409</v>
      </c>
      <c r="D683" t="s">
        <v>449</v>
      </c>
      <c r="E683" t="s">
        <v>419</v>
      </c>
      <c r="F683" s="3">
        <v>9.0478070000000006</v>
      </c>
      <c r="G683" s="3">
        <v>37.191477999999996</v>
      </c>
      <c r="H683" s="3">
        <v>1696</v>
      </c>
      <c r="I683" s="3"/>
      <c r="J683" s="3"/>
      <c r="K683" s="3"/>
      <c r="L683">
        <v>2016</v>
      </c>
      <c r="M683">
        <v>2</v>
      </c>
      <c r="P683" s="37"/>
      <c r="Q683" s="37"/>
      <c r="R683" s="37"/>
      <c r="S683" s="37"/>
      <c r="T683" s="37"/>
      <c r="U683" s="37"/>
      <c r="V683" s="37"/>
      <c r="W683" s="37"/>
      <c r="X683" s="37"/>
      <c r="Y683" s="37"/>
      <c r="Z683" s="37"/>
      <c r="AA683" s="37"/>
      <c r="AB683" s="37"/>
      <c r="AC683" s="37"/>
      <c r="AD683" s="37"/>
      <c r="AE683" s="37"/>
      <c r="AF683" s="37"/>
      <c r="AG683" s="37"/>
      <c r="AH683" s="10" t="s">
        <v>3</v>
      </c>
      <c r="AI683" s="2">
        <v>3</v>
      </c>
      <c r="AJ683" s="10" t="s">
        <v>422</v>
      </c>
      <c r="AK683" s="10" t="s">
        <v>332</v>
      </c>
      <c r="AL683" s="10">
        <v>160</v>
      </c>
      <c r="AM683" s="102"/>
      <c r="AN683" s="102"/>
      <c r="AO683" s="103"/>
      <c r="AP683" s="103"/>
      <c r="AQ683" s="105"/>
      <c r="AR683" s="89">
        <v>89</v>
      </c>
      <c r="AS683" s="89">
        <v>81</v>
      </c>
      <c r="AT683" s="89">
        <v>10.220000000000001</v>
      </c>
      <c r="AU683" s="29"/>
      <c r="AV683" s="29"/>
      <c r="AW683" s="29"/>
      <c r="AX683" s="89">
        <v>23</v>
      </c>
      <c r="AY683" s="30"/>
      <c r="AZ683" s="89">
        <v>0.81</v>
      </c>
      <c r="BA683" s="85">
        <f t="shared" si="315"/>
        <v>0.88</v>
      </c>
      <c r="BB683" s="30">
        <f t="shared" si="314"/>
        <v>7.2848160000000011</v>
      </c>
      <c r="BC683" s="16">
        <f t="shared" si="316"/>
        <v>3468.9600000000005</v>
      </c>
      <c r="BD683" s="108">
        <f t="shared" si="313"/>
        <v>3.4689600000000005</v>
      </c>
    </row>
    <row r="684" spans="1:56" s="12" customFormat="1">
      <c r="A684" s="12" t="s">
        <v>213</v>
      </c>
      <c r="B684" s="12" t="s">
        <v>12</v>
      </c>
      <c r="C684" t="s">
        <v>409</v>
      </c>
      <c r="D684" t="s">
        <v>449</v>
      </c>
      <c r="E684" t="s">
        <v>419</v>
      </c>
      <c r="F684" s="3">
        <v>9.0478070000000006</v>
      </c>
      <c r="G684" s="3">
        <v>37.191477999999996</v>
      </c>
      <c r="H684" s="3">
        <v>1696</v>
      </c>
      <c r="I684" s="3"/>
      <c r="J684" s="3"/>
      <c r="K684" s="3"/>
      <c r="L684">
        <v>2016</v>
      </c>
      <c r="M684">
        <v>2</v>
      </c>
      <c r="P684" s="37"/>
      <c r="Q684" s="37"/>
      <c r="R684" s="37"/>
      <c r="S684" s="37"/>
      <c r="T684" s="37"/>
      <c r="U684" s="37"/>
      <c r="V684" s="37"/>
      <c r="W684" s="37"/>
      <c r="X684" s="37"/>
      <c r="Y684" s="37"/>
      <c r="Z684" s="37"/>
      <c r="AA684" s="37"/>
      <c r="AB684" s="37"/>
      <c r="AC684" s="37"/>
      <c r="AD684" s="37"/>
      <c r="AE684" s="37"/>
      <c r="AF684" s="37"/>
      <c r="AG684" s="37"/>
      <c r="AH684" s="10" t="s">
        <v>4</v>
      </c>
      <c r="AI684" s="2">
        <v>4</v>
      </c>
      <c r="AJ684" s="10" t="s">
        <v>422</v>
      </c>
      <c r="AK684" s="10" t="s">
        <v>332</v>
      </c>
      <c r="AL684" s="10">
        <v>160</v>
      </c>
      <c r="AM684" s="102"/>
      <c r="AN684" s="102"/>
      <c r="AO684" s="103"/>
      <c r="AP684" s="103"/>
      <c r="AQ684" s="105"/>
      <c r="AR684" s="89">
        <v>91</v>
      </c>
      <c r="AS684" s="89">
        <v>81</v>
      </c>
      <c r="AT684" s="89">
        <v>6.46</v>
      </c>
      <c r="AU684" s="29"/>
      <c r="AV684" s="29"/>
      <c r="AW684" s="29"/>
      <c r="AX684" s="89">
        <v>18.899999999999999</v>
      </c>
      <c r="AY684" s="30"/>
      <c r="AZ684" s="89">
        <v>0.81</v>
      </c>
      <c r="BA684" s="85">
        <f t="shared" si="315"/>
        <v>0.92685714285714282</v>
      </c>
      <c r="BB684" s="30">
        <f t="shared" si="314"/>
        <v>4.8498726857142858</v>
      </c>
      <c r="BC684" s="16">
        <f t="shared" si="316"/>
        <v>2309.4631836734693</v>
      </c>
      <c r="BD684" s="108">
        <f t="shared" si="313"/>
        <v>2.3094631836734694</v>
      </c>
    </row>
    <row r="685" spans="1:56" s="12" customFormat="1">
      <c r="A685" s="12" t="s">
        <v>213</v>
      </c>
      <c r="B685" s="12" t="s">
        <v>12</v>
      </c>
      <c r="C685" t="s">
        <v>409</v>
      </c>
      <c r="D685" t="s">
        <v>449</v>
      </c>
      <c r="E685" t="s">
        <v>419</v>
      </c>
      <c r="F685" s="3">
        <v>9.0478070000000006</v>
      </c>
      <c r="G685" s="3">
        <v>37.191477999999996</v>
      </c>
      <c r="H685" s="3">
        <v>1696</v>
      </c>
      <c r="I685" s="3"/>
      <c r="J685" s="3"/>
      <c r="K685" s="3"/>
      <c r="L685">
        <v>2016</v>
      </c>
      <c r="M685">
        <v>2</v>
      </c>
      <c r="P685" s="37"/>
      <c r="Q685" s="37"/>
      <c r="R685" s="37"/>
      <c r="S685" s="37"/>
      <c r="T685" s="37"/>
      <c r="U685" s="37"/>
      <c r="V685" s="37"/>
      <c r="W685" s="37"/>
      <c r="X685" s="37"/>
      <c r="Y685" s="37"/>
      <c r="Z685" s="37"/>
      <c r="AA685" s="37"/>
      <c r="AB685" s="37"/>
      <c r="AC685" s="37"/>
      <c r="AD685" s="37"/>
      <c r="AE685" s="37"/>
      <c r="AF685" s="37"/>
      <c r="AG685" s="37"/>
      <c r="AH685" s="10" t="s">
        <v>5</v>
      </c>
      <c r="AI685" s="2">
        <v>5</v>
      </c>
      <c r="AJ685" s="10" t="s">
        <v>422</v>
      </c>
      <c r="AK685" s="10" t="s">
        <v>332</v>
      </c>
      <c r="AL685" s="10">
        <v>160</v>
      </c>
      <c r="AM685" s="102"/>
      <c r="AN685" s="102"/>
      <c r="AO685" s="103"/>
      <c r="AP685" s="103"/>
      <c r="AQ685" s="105"/>
      <c r="AR685" s="89">
        <v>105</v>
      </c>
      <c r="AS685" s="89">
        <v>83</v>
      </c>
      <c r="AT685" s="89">
        <v>13.12</v>
      </c>
      <c r="AU685" s="29"/>
      <c r="AV685" s="29"/>
      <c r="AW685" s="29"/>
      <c r="AX685" s="89">
        <v>21.3</v>
      </c>
      <c r="AY685" s="30"/>
      <c r="AZ685" s="89">
        <v>0.81</v>
      </c>
      <c r="BA685" s="85">
        <f t="shared" si="315"/>
        <v>0.89942857142857147</v>
      </c>
      <c r="BB685" s="30">
        <f t="shared" si="314"/>
        <v>9.5584073142857147</v>
      </c>
      <c r="BC685" s="16">
        <f t="shared" si="316"/>
        <v>4551.6225306122451</v>
      </c>
      <c r="BD685" s="108">
        <f t="shared" si="313"/>
        <v>4.5516225306122449</v>
      </c>
    </row>
    <row r="686" spans="1:56" s="12" customFormat="1">
      <c r="A686" s="12" t="s">
        <v>213</v>
      </c>
      <c r="B686" s="12" t="s">
        <v>12</v>
      </c>
      <c r="C686" t="s">
        <v>409</v>
      </c>
      <c r="D686" t="s">
        <v>449</v>
      </c>
      <c r="E686" t="s">
        <v>419</v>
      </c>
      <c r="F686" s="3">
        <v>9.0478070000000006</v>
      </c>
      <c r="G686" s="3">
        <v>37.191477999999996</v>
      </c>
      <c r="H686" s="3">
        <v>1696</v>
      </c>
      <c r="I686" s="3"/>
      <c r="J686" s="3"/>
      <c r="K686" s="3"/>
      <c r="L686">
        <v>2016</v>
      </c>
      <c r="M686">
        <v>2</v>
      </c>
      <c r="P686" s="37"/>
      <c r="Q686" s="37"/>
      <c r="R686" s="37"/>
      <c r="S686" s="37"/>
      <c r="T686" s="37"/>
      <c r="U686" s="37"/>
      <c r="V686" s="37"/>
      <c r="W686" s="37"/>
      <c r="X686" s="37"/>
      <c r="Y686" s="37"/>
      <c r="Z686" s="37"/>
      <c r="AA686" s="37"/>
      <c r="AB686" s="37"/>
      <c r="AC686" s="37"/>
      <c r="AD686" s="37"/>
      <c r="AE686" s="37"/>
      <c r="AF686" s="37"/>
      <c r="AG686" s="37"/>
      <c r="AH686" s="10" t="s">
        <v>6</v>
      </c>
      <c r="AI686" s="95">
        <v>6</v>
      </c>
      <c r="AJ686" s="10" t="s">
        <v>422</v>
      </c>
      <c r="AK686" s="10" t="s">
        <v>332</v>
      </c>
      <c r="AL686" s="10">
        <v>160</v>
      </c>
      <c r="AM686" s="102"/>
      <c r="AN686" s="102"/>
      <c r="AO686" s="103"/>
      <c r="AP686" s="103"/>
      <c r="AQ686" s="105"/>
      <c r="AR686" s="89">
        <v>94</v>
      </c>
      <c r="AS686" s="89">
        <v>75</v>
      </c>
      <c r="AT686" s="89">
        <v>11.7</v>
      </c>
      <c r="AU686" s="29"/>
      <c r="AV686" s="29"/>
      <c r="AW686" s="29"/>
      <c r="AX686" s="89">
        <v>17.600000000000001</v>
      </c>
      <c r="AY686" s="30"/>
      <c r="AZ686" s="89">
        <v>0.81</v>
      </c>
      <c r="BA686" s="85">
        <f t="shared" si="315"/>
        <v>0.94171428571428573</v>
      </c>
      <c r="BB686" s="30">
        <f t="shared" si="314"/>
        <v>8.924626285714286</v>
      </c>
      <c r="BC686" s="16">
        <f t="shared" si="316"/>
        <v>4249.822040816327</v>
      </c>
      <c r="BD686" s="108">
        <f t="shared" si="313"/>
        <v>4.2498220408163272</v>
      </c>
    </row>
    <row r="687" spans="1:56" s="12" customFormat="1">
      <c r="A687" s="12" t="s">
        <v>213</v>
      </c>
      <c r="B687" s="12" t="s">
        <v>12</v>
      </c>
      <c r="C687" t="s">
        <v>409</v>
      </c>
      <c r="D687" t="s">
        <v>450</v>
      </c>
      <c r="E687" t="s">
        <v>420</v>
      </c>
      <c r="F687" s="3">
        <v>9.0820416999999996</v>
      </c>
      <c r="G687" s="3">
        <v>37.089283000000002</v>
      </c>
      <c r="H687" s="3">
        <v>1658</v>
      </c>
      <c r="I687" s="3"/>
      <c r="J687" s="3"/>
      <c r="K687" s="3" t="s">
        <v>439</v>
      </c>
      <c r="L687">
        <v>2016</v>
      </c>
      <c r="M687">
        <v>2</v>
      </c>
      <c r="P687" s="37"/>
      <c r="Q687" s="37"/>
      <c r="R687" s="37"/>
      <c r="S687" s="37"/>
      <c r="T687" s="37"/>
      <c r="U687" s="37"/>
      <c r="V687" s="37"/>
      <c r="W687" s="37"/>
      <c r="X687" s="37"/>
      <c r="Y687" s="37"/>
      <c r="Z687" s="37"/>
      <c r="AA687" s="37"/>
      <c r="AB687" s="37"/>
      <c r="AC687" s="37"/>
      <c r="AD687" s="37"/>
      <c r="AE687" s="37"/>
      <c r="AF687" s="37"/>
      <c r="AG687" s="37"/>
      <c r="AH687" s="10" t="s">
        <v>1</v>
      </c>
      <c r="AI687" s="2">
        <v>1</v>
      </c>
      <c r="AJ687" s="10" t="s">
        <v>422</v>
      </c>
      <c r="AK687" s="10" t="s">
        <v>332</v>
      </c>
      <c r="AL687" s="10">
        <v>160</v>
      </c>
      <c r="AM687" s="102" t="s">
        <v>426</v>
      </c>
      <c r="AN687" s="102" t="s">
        <v>426</v>
      </c>
      <c r="AO687" s="104">
        <v>42376</v>
      </c>
      <c r="AP687" s="104" t="s">
        <v>430</v>
      </c>
      <c r="AQ687" s="105" t="s">
        <v>433</v>
      </c>
      <c r="AR687" s="86">
        <v>77</v>
      </c>
      <c r="AS687" s="86">
        <v>79</v>
      </c>
      <c r="AT687" s="86">
        <v>9.66</v>
      </c>
      <c r="AU687" s="29"/>
      <c r="AV687" s="29"/>
      <c r="AW687" s="29"/>
      <c r="AX687" s="86">
        <v>18.7</v>
      </c>
      <c r="AY687" s="30"/>
      <c r="AZ687" s="89">
        <v>0.81</v>
      </c>
      <c r="BA687" s="85">
        <f t="shared" si="315"/>
        <v>0.92914285714285716</v>
      </c>
      <c r="BB687" s="30">
        <f t="shared" si="314"/>
        <v>7.2701712000000001</v>
      </c>
      <c r="BC687" s="16">
        <f t="shared" si="316"/>
        <v>3461.9862857142857</v>
      </c>
      <c r="BD687" s="108">
        <f t="shared" si="313"/>
        <v>3.4619862857142856</v>
      </c>
    </row>
    <row r="688" spans="1:56" s="12" customFormat="1">
      <c r="A688" s="12" t="s">
        <v>213</v>
      </c>
      <c r="B688" s="12" t="s">
        <v>12</v>
      </c>
      <c r="C688" t="s">
        <v>409</v>
      </c>
      <c r="D688" t="s">
        <v>450</v>
      </c>
      <c r="E688" t="s">
        <v>420</v>
      </c>
      <c r="F688" s="3">
        <v>9.0820416999999996</v>
      </c>
      <c r="G688" s="3">
        <v>37.089283000000002</v>
      </c>
      <c r="H688" s="3">
        <v>1658</v>
      </c>
      <c r="I688" s="3"/>
      <c r="J688" s="3"/>
      <c r="K688" s="3"/>
      <c r="L688">
        <v>2016</v>
      </c>
      <c r="M688">
        <v>2</v>
      </c>
      <c r="P688" s="37"/>
      <c r="Q688" s="37"/>
      <c r="R688" s="37"/>
      <c r="S688" s="37"/>
      <c r="T688" s="37"/>
      <c r="U688" s="37"/>
      <c r="V688" s="37"/>
      <c r="W688" s="37"/>
      <c r="X688" s="37"/>
      <c r="Y688" s="37"/>
      <c r="Z688" s="37"/>
      <c r="AA688" s="37"/>
      <c r="AB688" s="37"/>
      <c r="AC688" s="37"/>
      <c r="AD688" s="37"/>
      <c r="AE688" s="37"/>
      <c r="AF688" s="37"/>
      <c r="AG688" s="37"/>
      <c r="AH688" s="10" t="s">
        <v>2</v>
      </c>
      <c r="AI688" s="2">
        <v>2</v>
      </c>
      <c r="AJ688" s="10" t="s">
        <v>422</v>
      </c>
      <c r="AK688" s="10" t="s">
        <v>332</v>
      </c>
      <c r="AL688" s="10">
        <v>160</v>
      </c>
      <c r="AM688" s="102"/>
      <c r="AN688" s="102"/>
      <c r="AO688" s="103"/>
      <c r="AP688" s="103"/>
      <c r="AQ688" s="105"/>
      <c r="AR688" s="86">
        <v>88</v>
      </c>
      <c r="AS688" s="86">
        <v>80</v>
      </c>
      <c r="AT688" s="86">
        <v>13.98</v>
      </c>
      <c r="AU688" s="29"/>
      <c r="AV688" s="29"/>
      <c r="AW688" s="29"/>
      <c r="AX688" s="86">
        <v>19.5</v>
      </c>
      <c r="AY688" s="30"/>
      <c r="AZ688" s="89">
        <v>0.81</v>
      </c>
      <c r="BA688" s="85">
        <f t="shared" si="315"/>
        <v>0.92</v>
      </c>
      <c r="BB688" s="30">
        <f t="shared" si="314"/>
        <v>10.417896000000001</v>
      </c>
      <c r="BC688" s="16">
        <f t="shared" si="316"/>
        <v>4960.902857142858</v>
      </c>
      <c r="BD688" s="108">
        <f t="shared" si="313"/>
        <v>4.9609028571428579</v>
      </c>
    </row>
    <row r="689" spans="1:56" s="12" customFormat="1">
      <c r="A689" s="12" t="s">
        <v>213</v>
      </c>
      <c r="B689" s="12" t="s">
        <v>12</v>
      </c>
      <c r="C689" t="s">
        <v>409</v>
      </c>
      <c r="D689" t="s">
        <v>450</v>
      </c>
      <c r="E689" t="s">
        <v>420</v>
      </c>
      <c r="F689" s="3">
        <v>9.0820416999999996</v>
      </c>
      <c r="G689" s="3">
        <v>37.089283000000002</v>
      </c>
      <c r="H689" s="3">
        <v>1658</v>
      </c>
      <c r="I689" s="3"/>
      <c r="J689" s="3"/>
      <c r="K689" s="3"/>
      <c r="L689">
        <v>2016</v>
      </c>
      <c r="M689">
        <v>2</v>
      </c>
      <c r="P689" s="37"/>
      <c r="Q689" s="37"/>
      <c r="R689" s="37"/>
      <c r="S689" s="37"/>
      <c r="T689" s="37"/>
      <c r="U689" s="37"/>
      <c r="V689" s="37"/>
      <c r="W689" s="37"/>
      <c r="X689" s="37"/>
      <c r="Y689" s="37"/>
      <c r="Z689" s="37"/>
      <c r="AA689" s="37"/>
      <c r="AB689" s="37"/>
      <c r="AC689" s="37"/>
      <c r="AD689" s="37"/>
      <c r="AE689" s="37"/>
      <c r="AF689" s="37"/>
      <c r="AG689" s="37"/>
      <c r="AH689" s="10" t="s">
        <v>3</v>
      </c>
      <c r="AI689" s="2">
        <v>3</v>
      </c>
      <c r="AJ689" s="10" t="s">
        <v>422</v>
      </c>
      <c r="AK689" s="10" t="s">
        <v>332</v>
      </c>
      <c r="AL689" s="10">
        <v>160</v>
      </c>
      <c r="AM689" s="102"/>
      <c r="AN689" s="102"/>
      <c r="AO689" s="103"/>
      <c r="AP689" s="103"/>
      <c r="AQ689" s="105"/>
      <c r="AR689" s="86">
        <v>85</v>
      </c>
      <c r="AS689" s="86">
        <v>82</v>
      </c>
      <c r="AT689" s="86">
        <v>19.84</v>
      </c>
      <c r="AU689" s="29"/>
      <c r="AV689" s="29"/>
      <c r="AW689" s="29"/>
      <c r="AX689" s="86">
        <v>21.5</v>
      </c>
      <c r="AY689" s="30"/>
      <c r="AZ689" s="89">
        <v>0.81</v>
      </c>
      <c r="BA689" s="85">
        <f t="shared" si="315"/>
        <v>0.89714285714285713</v>
      </c>
      <c r="BB689" s="30">
        <f t="shared" si="314"/>
        <v>14.417444571428572</v>
      </c>
      <c r="BC689" s="16">
        <f t="shared" si="316"/>
        <v>6865.4497959183673</v>
      </c>
      <c r="BD689" s="108">
        <f t="shared" si="313"/>
        <v>6.8654497959183676</v>
      </c>
    </row>
    <row r="690" spans="1:56" s="12" customFormat="1">
      <c r="A690" s="12" t="s">
        <v>213</v>
      </c>
      <c r="B690" s="12" t="s">
        <v>12</v>
      </c>
      <c r="C690" t="s">
        <v>409</v>
      </c>
      <c r="D690" t="s">
        <v>450</v>
      </c>
      <c r="E690" t="s">
        <v>420</v>
      </c>
      <c r="F690" s="3">
        <v>9.0820416999999996</v>
      </c>
      <c r="G690" s="3">
        <v>37.089283000000002</v>
      </c>
      <c r="H690" s="3">
        <v>1658</v>
      </c>
      <c r="I690" s="3"/>
      <c r="J690" s="3"/>
      <c r="K690" s="3"/>
      <c r="L690">
        <v>2016</v>
      </c>
      <c r="M690">
        <v>2</v>
      </c>
      <c r="P690" s="37"/>
      <c r="Q690" s="37"/>
      <c r="R690" s="37"/>
      <c r="S690" s="37"/>
      <c r="T690" s="37"/>
      <c r="U690" s="37"/>
      <c r="V690" s="37"/>
      <c r="W690" s="37"/>
      <c r="X690" s="37"/>
      <c r="Y690" s="37"/>
      <c r="Z690" s="37"/>
      <c r="AA690" s="37"/>
      <c r="AB690" s="37"/>
      <c r="AC690" s="37"/>
      <c r="AD690" s="37"/>
      <c r="AE690" s="37"/>
      <c r="AF690" s="37"/>
      <c r="AG690" s="37"/>
      <c r="AH690" s="10" t="s">
        <v>4</v>
      </c>
      <c r="AI690" s="2">
        <v>4</v>
      </c>
      <c r="AJ690" s="10" t="s">
        <v>422</v>
      </c>
      <c r="AK690" s="10" t="s">
        <v>332</v>
      </c>
      <c r="AL690" s="10">
        <v>160</v>
      </c>
      <c r="AM690" s="102"/>
      <c r="AN690" s="102"/>
      <c r="AO690" s="103"/>
      <c r="AP690" s="103"/>
      <c r="AQ690" s="105"/>
      <c r="AR690" s="86">
        <v>83</v>
      </c>
      <c r="AS690" s="86">
        <v>88</v>
      </c>
      <c r="AT690" s="86">
        <v>16.84</v>
      </c>
      <c r="AU690" s="29"/>
      <c r="AV690" s="29"/>
      <c r="AW690" s="29"/>
      <c r="AX690" s="86">
        <v>17</v>
      </c>
      <c r="AY690" s="30"/>
      <c r="AZ690" s="89">
        <v>0.81</v>
      </c>
      <c r="BA690" s="85">
        <f t="shared" si="315"/>
        <v>0.94857142857142862</v>
      </c>
      <c r="BB690" s="30">
        <f t="shared" si="314"/>
        <v>12.938893714285715</v>
      </c>
      <c r="BC690" s="16">
        <f t="shared" si="316"/>
        <v>6161.3779591836737</v>
      </c>
      <c r="BD690" s="108">
        <f t="shared" si="313"/>
        <v>6.1613779591836737</v>
      </c>
    </row>
    <row r="691" spans="1:56" s="12" customFormat="1">
      <c r="A691" s="12" t="s">
        <v>213</v>
      </c>
      <c r="B691" s="12" t="s">
        <v>12</v>
      </c>
      <c r="C691" t="s">
        <v>409</v>
      </c>
      <c r="D691" t="s">
        <v>450</v>
      </c>
      <c r="E691" t="s">
        <v>420</v>
      </c>
      <c r="F691" s="3">
        <v>9.0820416999999996</v>
      </c>
      <c r="G691" s="3">
        <v>37.089283000000002</v>
      </c>
      <c r="H691" s="3">
        <v>1658</v>
      </c>
      <c r="I691" s="3"/>
      <c r="J691" s="3"/>
      <c r="K691" s="3"/>
      <c r="L691">
        <v>2016</v>
      </c>
      <c r="M691">
        <v>2</v>
      </c>
      <c r="P691" s="37"/>
      <c r="Q691" s="37"/>
      <c r="R691" s="37"/>
      <c r="S691" s="37"/>
      <c r="T691" s="37"/>
      <c r="U691" s="37"/>
      <c r="V691" s="37"/>
      <c r="W691" s="37"/>
      <c r="X691" s="37"/>
      <c r="Y691" s="37"/>
      <c r="Z691" s="37"/>
      <c r="AA691" s="37"/>
      <c r="AB691" s="37"/>
      <c r="AC691" s="37"/>
      <c r="AD691" s="37"/>
      <c r="AE691" s="37"/>
      <c r="AF691" s="37"/>
      <c r="AG691" s="37"/>
      <c r="AH691" s="10" t="s">
        <v>5</v>
      </c>
      <c r="AI691" s="2">
        <v>5</v>
      </c>
      <c r="AJ691" s="10" t="s">
        <v>422</v>
      </c>
      <c r="AK691" s="10" t="s">
        <v>332</v>
      </c>
      <c r="AL691" s="10">
        <v>160</v>
      </c>
      <c r="AM691" s="102"/>
      <c r="AN691" s="102"/>
      <c r="AO691" s="103"/>
      <c r="AP691" s="103"/>
      <c r="AQ691" s="105"/>
      <c r="AR691" s="86">
        <v>62</v>
      </c>
      <c r="AS691" s="86">
        <v>65</v>
      </c>
      <c r="AT691" s="86">
        <v>12.44</v>
      </c>
      <c r="AU691" s="29"/>
      <c r="AV691" s="29"/>
      <c r="AW691" s="29"/>
      <c r="AX691" s="86">
        <v>20.2</v>
      </c>
      <c r="AY691" s="30"/>
      <c r="AZ691" s="89">
        <v>0.81</v>
      </c>
      <c r="BA691" s="85">
        <f t="shared" si="315"/>
        <v>0.91199999999999992</v>
      </c>
      <c r="BB691" s="30">
        <f t="shared" si="314"/>
        <v>9.1896767999999991</v>
      </c>
      <c r="BC691" s="16">
        <f t="shared" si="316"/>
        <v>4376.0365714285708</v>
      </c>
      <c r="BD691" s="108">
        <f t="shared" si="313"/>
        <v>4.3760365714285712</v>
      </c>
    </row>
    <row r="692" spans="1:56" s="12" customFormat="1">
      <c r="A692" s="12" t="s">
        <v>213</v>
      </c>
      <c r="B692" s="12" t="s">
        <v>12</v>
      </c>
      <c r="C692" t="s">
        <v>409</v>
      </c>
      <c r="D692" t="s">
        <v>450</v>
      </c>
      <c r="E692" t="s">
        <v>420</v>
      </c>
      <c r="F692" s="3">
        <v>9.0820416999999996</v>
      </c>
      <c r="G692" s="3">
        <v>37.089283000000002</v>
      </c>
      <c r="H692" s="3">
        <v>1658</v>
      </c>
      <c r="I692" s="3"/>
      <c r="J692" s="3"/>
      <c r="K692" s="3"/>
      <c r="L692">
        <v>2016</v>
      </c>
      <c r="M692">
        <v>2</v>
      </c>
      <c r="P692" s="37"/>
      <c r="Q692" s="37"/>
      <c r="R692" s="37"/>
      <c r="S692" s="37"/>
      <c r="T692" s="37"/>
      <c r="U692" s="37"/>
      <c r="V692" s="37"/>
      <c r="W692" s="37"/>
      <c r="X692" s="37"/>
      <c r="Y692" s="37"/>
      <c r="Z692" s="37"/>
      <c r="AA692" s="37"/>
      <c r="AB692" s="37"/>
      <c r="AC692" s="37"/>
      <c r="AD692" s="37"/>
      <c r="AE692" s="37"/>
      <c r="AF692" s="37"/>
      <c r="AG692" s="37"/>
      <c r="AH692" s="10" t="s">
        <v>6</v>
      </c>
      <c r="AI692" s="95">
        <v>6</v>
      </c>
      <c r="AJ692" s="10" t="s">
        <v>422</v>
      </c>
      <c r="AK692" s="10" t="s">
        <v>332</v>
      </c>
      <c r="AL692" s="10">
        <v>160</v>
      </c>
      <c r="AM692" s="102"/>
      <c r="AN692" s="102"/>
      <c r="AO692" s="103"/>
      <c r="AP692" s="103"/>
      <c r="AQ692" s="105"/>
      <c r="AR692" s="86">
        <v>66</v>
      </c>
      <c r="AS692" s="86">
        <v>88</v>
      </c>
      <c r="AT692" s="86">
        <v>16.32</v>
      </c>
      <c r="AU692" s="29"/>
      <c r="AV692" s="29"/>
      <c r="AW692" s="29"/>
      <c r="AX692" s="86">
        <v>20.2</v>
      </c>
      <c r="AY692" s="30"/>
      <c r="AZ692" s="89">
        <v>0.81</v>
      </c>
      <c r="BA692" s="85">
        <f t="shared" si="315"/>
        <v>0.91199999999999992</v>
      </c>
      <c r="BB692" s="30">
        <f t="shared" si="314"/>
        <v>12.0559104</v>
      </c>
      <c r="BC692" s="16">
        <f t="shared" si="316"/>
        <v>5740.9097142857145</v>
      </c>
      <c r="BD692" s="108">
        <f t="shared" si="313"/>
        <v>5.7409097142857144</v>
      </c>
    </row>
    <row r="693" spans="1:56" s="12" customFormat="1">
      <c r="A693" s="12" t="s">
        <v>213</v>
      </c>
      <c r="B693" s="12" t="s">
        <v>12</v>
      </c>
      <c r="C693" t="s">
        <v>409</v>
      </c>
      <c r="D693" t="s">
        <v>114</v>
      </c>
      <c r="E693" t="s">
        <v>421</v>
      </c>
      <c r="F693" s="3">
        <v>9.0973548999999991</v>
      </c>
      <c r="G693" s="3">
        <v>37.075126599999997</v>
      </c>
      <c r="H693" s="3">
        <v>1647</v>
      </c>
      <c r="I693" s="3"/>
      <c r="J693" s="3"/>
      <c r="K693" s="3" t="s">
        <v>439</v>
      </c>
      <c r="L693">
        <v>2016</v>
      </c>
      <c r="M693">
        <v>2</v>
      </c>
      <c r="P693" s="37"/>
      <c r="Q693" s="37"/>
      <c r="R693" s="37"/>
      <c r="S693" s="37"/>
      <c r="T693" s="37"/>
      <c r="U693" s="37"/>
      <c r="V693" s="37"/>
      <c r="W693" s="37"/>
      <c r="X693" s="37"/>
      <c r="Y693" s="37"/>
      <c r="Z693" s="37"/>
      <c r="AA693" s="37"/>
      <c r="AB693" s="37"/>
      <c r="AC693" s="37"/>
      <c r="AD693" s="37"/>
      <c r="AE693" s="37"/>
      <c r="AF693" s="37"/>
      <c r="AG693" s="37"/>
      <c r="AH693" s="10" t="s">
        <v>1</v>
      </c>
      <c r="AI693" s="92">
        <v>1</v>
      </c>
      <c r="AJ693" s="10" t="s">
        <v>422</v>
      </c>
      <c r="AK693" s="10" t="s">
        <v>332</v>
      </c>
      <c r="AL693" s="10">
        <v>160</v>
      </c>
      <c r="AM693" s="102" t="s">
        <v>426</v>
      </c>
      <c r="AN693" s="102" t="s">
        <v>426</v>
      </c>
      <c r="AO693" s="103">
        <v>42376</v>
      </c>
      <c r="AP693" s="103" t="s">
        <v>430</v>
      </c>
      <c r="AQ693" s="105" t="s">
        <v>437</v>
      </c>
      <c r="AR693" s="89">
        <v>76</v>
      </c>
      <c r="AS693" s="89">
        <v>52</v>
      </c>
      <c r="AT693" s="89">
        <v>5.44</v>
      </c>
      <c r="AU693" s="29"/>
      <c r="AV693" s="29"/>
      <c r="AW693" s="29"/>
      <c r="AX693" s="89">
        <v>22.2</v>
      </c>
      <c r="AY693" s="30"/>
      <c r="AZ693" s="89">
        <v>0.81</v>
      </c>
      <c r="BA693" s="85">
        <f t="shared" si="315"/>
        <v>0.88914285714285712</v>
      </c>
      <c r="BB693" s="30">
        <f t="shared" si="314"/>
        <v>3.9179190857142858</v>
      </c>
      <c r="BC693" s="16">
        <f t="shared" si="316"/>
        <v>1865.675755102041</v>
      </c>
      <c r="BD693" s="108">
        <f t="shared" si="313"/>
        <v>1.8656757551020409</v>
      </c>
    </row>
    <row r="694" spans="1:56" s="12" customFormat="1" ht="15.75">
      <c r="A694" s="12" t="s">
        <v>213</v>
      </c>
      <c r="B694" s="12" t="s">
        <v>12</v>
      </c>
      <c r="C694" t="s">
        <v>409</v>
      </c>
      <c r="D694" t="s">
        <v>114</v>
      </c>
      <c r="E694" t="s">
        <v>421</v>
      </c>
      <c r="F694" s="3">
        <v>9.0973548999999991</v>
      </c>
      <c r="G694" s="3">
        <v>37.075126599999997</v>
      </c>
      <c r="H694" s="3">
        <v>1647</v>
      </c>
      <c r="I694" s="3"/>
      <c r="J694" s="3"/>
      <c r="K694" s="3"/>
      <c r="L694">
        <v>2016</v>
      </c>
      <c r="M694">
        <v>2</v>
      </c>
      <c r="P694" s="37"/>
      <c r="Q694" s="37"/>
      <c r="R694" s="37"/>
      <c r="S694" s="37"/>
      <c r="T694" s="37"/>
      <c r="U694" s="37"/>
      <c r="V694" s="37"/>
      <c r="W694" s="37"/>
      <c r="X694" s="37"/>
      <c r="Y694" s="37"/>
      <c r="Z694" s="37"/>
      <c r="AA694" s="37"/>
      <c r="AB694" s="37"/>
      <c r="AC694" s="37"/>
      <c r="AD694" s="37"/>
      <c r="AE694" s="37"/>
      <c r="AF694" s="37"/>
      <c r="AG694" s="37"/>
      <c r="AH694" s="10" t="s">
        <v>2</v>
      </c>
      <c r="AI694" s="92">
        <v>2</v>
      </c>
      <c r="AJ694" s="10" t="s">
        <v>422</v>
      </c>
      <c r="AK694" s="10" t="s">
        <v>332</v>
      </c>
      <c r="AL694" s="10">
        <v>160</v>
      </c>
      <c r="AM694" s="79"/>
      <c r="AN694" s="79"/>
      <c r="AO694" s="79"/>
      <c r="AP694" s="79"/>
      <c r="AQ694" s="79"/>
      <c r="AR694" s="89">
        <v>65</v>
      </c>
      <c r="AS694" s="89">
        <v>55</v>
      </c>
      <c r="AT694" s="89">
        <v>5.22</v>
      </c>
      <c r="AU694" s="29"/>
      <c r="AV694" s="29"/>
      <c r="AW694" s="29"/>
      <c r="AX694" s="89">
        <v>18.899999999999999</v>
      </c>
      <c r="AY694" s="30"/>
      <c r="AZ694" s="89">
        <v>0.81</v>
      </c>
      <c r="BA694" s="85">
        <f t="shared" si="315"/>
        <v>0.92685714285714282</v>
      </c>
      <c r="BB694" s="30">
        <f t="shared" si="314"/>
        <v>3.9189373714285716</v>
      </c>
      <c r="BC694" s="16">
        <f t="shared" si="316"/>
        <v>1866.1606530612246</v>
      </c>
      <c r="BD694" s="108">
        <f t="shared" si="313"/>
        <v>1.8661606530612247</v>
      </c>
    </row>
    <row r="695" spans="1:56" s="12" customFormat="1" ht="15.75">
      <c r="A695" s="12" t="s">
        <v>213</v>
      </c>
      <c r="B695" s="12" t="s">
        <v>12</v>
      </c>
      <c r="C695" t="s">
        <v>409</v>
      </c>
      <c r="D695" t="s">
        <v>114</v>
      </c>
      <c r="E695" t="s">
        <v>421</v>
      </c>
      <c r="F695" s="3">
        <v>9.0973548999999991</v>
      </c>
      <c r="G695" s="3">
        <v>37.075126599999997</v>
      </c>
      <c r="H695" s="3">
        <v>1647</v>
      </c>
      <c r="I695" s="3"/>
      <c r="J695" s="3"/>
      <c r="K695" s="3"/>
      <c r="L695">
        <v>2016</v>
      </c>
      <c r="M695">
        <v>2</v>
      </c>
      <c r="P695" s="37"/>
      <c r="Q695" s="37"/>
      <c r="R695" s="37"/>
      <c r="S695" s="37"/>
      <c r="T695" s="37"/>
      <c r="U695" s="37"/>
      <c r="V695" s="37"/>
      <c r="W695" s="37"/>
      <c r="X695" s="37"/>
      <c r="Y695" s="37"/>
      <c r="Z695" s="37"/>
      <c r="AA695" s="37"/>
      <c r="AB695" s="37"/>
      <c r="AC695" s="37"/>
      <c r="AD695" s="37"/>
      <c r="AE695" s="37"/>
      <c r="AF695" s="37"/>
      <c r="AG695" s="37"/>
      <c r="AH695" s="10" t="s">
        <v>3</v>
      </c>
      <c r="AI695" s="92">
        <v>3</v>
      </c>
      <c r="AJ695" s="10" t="s">
        <v>422</v>
      </c>
      <c r="AK695" s="10" t="s">
        <v>332</v>
      </c>
      <c r="AL695" s="10">
        <v>160</v>
      </c>
      <c r="AM695" s="79"/>
      <c r="AN695" s="79"/>
      <c r="AO695" s="79"/>
      <c r="AP695" s="79"/>
      <c r="AQ695" s="79"/>
      <c r="AR695" s="89">
        <v>106</v>
      </c>
      <c r="AS695" s="89">
        <v>93</v>
      </c>
      <c r="AT695" s="89">
        <v>16.04</v>
      </c>
      <c r="AU695" s="29"/>
      <c r="AV695" s="29"/>
      <c r="AW695" s="29"/>
      <c r="AX695" s="89">
        <v>20.7</v>
      </c>
      <c r="AY695" s="30"/>
      <c r="AZ695" s="89">
        <v>0.81</v>
      </c>
      <c r="BA695" s="85">
        <f t="shared" si="315"/>
        <v>0.90628571428571425</v>
      </c>
      <c r="BB695" s="30">
        <f t="shared" si="314"/>
        <v>11.774826514285714</v>
      </c>
      <c r="BC695" s="16">
        <f t="shared" si="316"/>
        <v>5607.0602448979589</v>
      </c>
      <c r="BD695" s="108">
        <f t="shared" si="313"/>
        <v>5.6070602448979585</v>
      </c>
    </row>
    <row r="696" spans="1:56" s="12" customFormat="1" ht="15.75">
      <c r="A696" s="12" t="s">
        <v>213</v>
      </c>
      <c r="B696" s="12" t="s">
        <v>12</v>
      </c>
      <c r="C696" t="s">
        <v>409</v>
      </c>
      <c r="D696" t="s">
        <v>114</v>
      </c>
      <c r="E696" t="s">
        <v>421</v>
      </c>
      <c r="F696" s="3">
        <v>9.0973548999999991</v>
      </c>
      <c r="G696" s="3">
        <v>37.075126599999997</v>
      </c>
      <c r="H696" s="3">
        <v>1647</v>
      </c>
      <c r="I696" s="3"/>
      <c r="J696" s="3"/>
      <c r="K696" s="3"/>
      <c r="L696">
        <v>2016</v>
      </c>
      <c r="M696">
        <v>2</v>
      </c>
      <c r="P696" s="37"/>
      <c r="Q696" s="37"/>
      <c r="R696" s="37"/>
      <c r="S696" s="37"/>
      <c r="T696" s="37"/>
      <c r="U696" s="37"/>
      <c r="V696" s="37"/>
      <c r="W696" s="37"/>
      <c r="X696" s="37"/>
      <c r="Y696" s="37"/>
      <c r="Z696" s="37"/>
      <c r="AA696" s="37"/>
      <c r="AB696" s="37"/>
      <c r="AC696" s="37"/>
      <c r="AD696" s="37"/>
      <c r="AE696" s="37"/>
      <c r="AF696" s="37"/>
      <c r="AG696" s="37"/>
      <c r="AH696" s="10" t="s">
        <v>4</v>
      </c>
      <c r="AI696" s="92">
        <v>4</v>
      </c>
      <c r="AJ696" s="10" t="s">
        <v>422</v>
      </c>
      <c r="AK696" s="10" t="s">
        <v>332</v>
      </c>
      <c r="AL696" s="10">
        <v>160</v>
      </c>
      <c r="AM696" s="79"/>
      <c r="AN696" s="79"/>
      <c r="AO696" s="79"/>
      <c r="AP696" s="79"/>
      <c r="AQ696" s="79"/>
      <c r="AR696" s="89">
        <v>65</v>
      </c>
      <c r="AS696" s="89">
        <v>69</v>
      </c>
      <c r="AT696" s="89">
        <v>12.8</v>
      </c>
      <c r="AU696" s="29"/>
      <c r="AV696" s="29"/>
      <c r="AW696" s="29"/>
      <c r="AX696" s="89">
        <v>19.3</v>
      </c>
      <c r="AY696" s="30"/>
      <c r="AZ696" s="89">
        <v>0.81</v>
      </c>
      <c r="BA696" s="85">
        <f t="shared" si="315"/>
        <v>0.92228571428571426</v>
      </c>
      <c r="BB696" s="30">
        <f t="shared" si="314"/>
        <v>9.5622582857142877</v>
      </c>
      <c r="BC696" s="16">
        <f t="shared" si="316"/>
        <v>4553.4563265306133</v>
      </c>
      <c r="BD696" s="108">
        <f t="shared" si="313"/>
        <v>4.5534563265306129</v>
      </c>
    </row>
    <row r="697" spans="1:56" s="12" customFormat="1" ht="15.75">
      <c r="A697" s="12" t="s">
        <v>213</v>
      </c>
      <c r="B697" s="12" t="s">
        <v>12</v>
      </c>
      <c r="C697" t="s">
        <v>409</v>
      </c>
      <c r="D697" t="s">
        <v>114</v>
      </c>
      <c r="E697" t="s">
        <v>421</v>
      </c>
      <c r="F697" s="3">
        <v>9.0973548999999991</v>
      </c>
      <c r="G697" s="3">
        <v>37.075126599999997</v>
      </c>
      <c r="H697" s="3">
        <v>1647</v>
      </c>
      <c r="I697" s="3"/>
      <c r="J697" s="3"/>
      <c r="K697" s="3"/>
      <c r="L697">
        <v>2016</v>
      </c>
      <c r="M697">
        <v>2</v>
      </c>
      <c r="P697" s="37"/>
      <c r="Q697" s="37"/>
      <c r="R697" s="37"/>
      <c r="S697" s="37"/>
      <c r="T697" s="37"/>
      <c r="U697" s="37"/>
      <c r="V697" s="37"/>
      <c r="W697" s="37"/>
      <c r="X697" s="37"/>
      <c r="Y697" s="37"/>
      <c r="Z697" s="37"/>
      <c r="AA697" s="37"/>
      <c r="AB697" s="37"/>
      <c r="AC697" s="37"/>
      <c r="AD697" s="37"/>
      <c r="AE697" s="37"/>
      <c r="AF697" s="37"/>
      <c r="AG697" s="37"/>
      <c r="AH697" s="10" t="s">
        <v>5</v>
      </c>
      <c r="AI697" s="92">
        <v>5</v>
      </c>
      <c r="AJ697" s="10" t="s">
        <v>422</v>
      </c>
      <c r="AK697" s="10" t="s">
        <v>332</v>
      </c>
      <c r="AL697" s="10">
        <v>160</v>
      </c>
      <c r="AM697" s="79"/>
      <c r="AN697" s="79"/>
      <c r="AO697" s="79"/>
      <c r="AP697" s="79"/>
      <c r="AQ697" s="79"/>
      <c r="AR697" s="89">
        <v>43</v>
      </c>
      <c r="AS697" s="89">
        <v>58</v>
      </c>
      <c r="AT697" s="89">
        <v>12.08</v>
      </c>
      <c r="AU697" s="29"/>
      <c r="AV697" s="29"/>
      <c r="AW697" s="29"/>
      <c r="AX697" s="89">
        <v>19.100000000000001</v>
      </c>
      <c r="AY697" s="30"/>
      <c r="AZ697" s="89">
        <v>0.81</v>
      </c>
      <c r="BA697" s="85">
        <f t="shared" si="315"/>
        <v>0.9245714285714286</v>
      </c>
      <c r="BB697" s="30">
        <f t="shared" si="314"/>
        <v>9.0467465142857151</v>
      </c>
      <c r="BC697" s="16">
        <f t="shared" si="316"/>
        <v>4307.974530612245</v>
      </c>
      <c r="BD697" s="108">
        <f t="shared" si="313"/>
        <v>4.3079745306122446</v>
      </c>
    </row>
    <row r="698" spans="1:56" s="12" customFormat="1" ht="15.75">
      <c r="A698" s="12" t="s">
        <v>213</v>
      </c>
      <c r="B698" s="12" t="s">
        <v>12</v>
      </c>
      <c r="C698" t="s">
        <v>409</v>
      </c>
      <c r="D698" t="s">
        <v>114</v>
      </c>
      <c r="E698" t="s">
        <v>421</v>
      </c>
      <c r="F698" s="3">
        <v>9.0973548999999991</v>
      </c>
      <c r="G698" s="3">
        <v>37.075126599999997</v>
      </c>
      <c r="H698" s="3">
        <v>1647</v>
      </c>
      <c r="I698" s="3"/>
      <c r="J698" s="3"/>
      <c r="K698" s="3"/>
      <c r="L698">
        <v>2016</v>
      </c>
      <c r="M698">
        <v>2</v>
      </c>
      <c r="P698" s="37"/>
      <c r="Q698" s="37"/>
      <c r="R698" s="37"/>
      <c r="S698" s="37"/>
      <c r="T698" s="37"/>
      <c r="U698" s="37"/>
      <c r="V698" s="37"/>
      <c r="W698" s="37"/>
      <c r="X698" s="37"/>
      <c r="Y698" s="37"/>
      <c r="Z698" s="37"/>
      <c r="AA698" s="37"/>
      <c r="AB698" s="37"/>
      <c r="AC698" s="37"/>
      <c r="AD698" s="37"/>
      <c r="AE698" s="37"/>
      <c r="AF698" s="37"/>
      <c r="AG698" s="37"/>
      <c r="AH698" s="10" t="s">
        <v>6</v>
      </c>
      <c r="AI698" s="92">
        <v>6</v>
      </c>
      <c r="AJ698" s="10" t="s">
        <v>422</v>
      </c>
      <c r="AK698" s="10" t="s">
        <v>332</v>
      </c>
      <c r="AL698" s="10">
        <v>160</v>
      </c>
      <c r="AM698" s="79"/>
      <c r="AN698" s="79"/>
      <c r="AO698" s="79"/>
      <c r="AP698" s="79"/>
      <c r="AQ698" s="79"/>
      <c r="AR698" s="89">
        <v>70</v>
      </c>
      <c r="AS698" s="89">
        <v>69</v>
      </c>
      <c r="AT698" s="89">
        <v>14.12</v>
      </c>
      <c r="AU698" s="29"/>
      <c r="AV698" s="29"/>
      <c r="AW698" s="29"/>
      <c r="AX698" s="89">
        <v>18.3</v>
      </c>
      <c r="AY698" s="30"/>
      <c r="AZ698" s="89">
        <v>0.81</v>
      </c>
      <c r="BA698" s="85">
        <f t="shared" si="315"/>
        <v>0.93371428571428572</v>
      </c>
      <c r="BB698" s="30">
        <f t="shared" si="314"/>
        <v>10.679077028571429</v>
      </c>
      <c r="BC698" s="16">
        <f t="shared" si="316"/>
        <v>5085.2747755102046</v>
      </c>
      <c r="BD698" s="108">
        <f t="shared" si="313"/>
        <v>5.0852747755102046</v>
      </c>
    </row>
    <row r="699" spans="1:56" s="28" customFormat="1">
      <c r="A699" s="89" t="s">
        <v>213</v>
      </c>
      <c r="B699" s="28" t="s">
        <v>331</v>
      </c>
      <c r="C699" s="28" t="s">
        <v>331</v>
      </c>
      <c r="E699" s="28" t="s">
        <v>403</v>
      </c>
      <c r="F699" s="87">
        <v>38.380628999999999</v>
      </c>
      <c r="G699" s="87">
        <v>7.0387190000000004</v>
      </c>
      <c r="H699" s="88">
        <v>1701.645</v>
      </c>
      <c r="I699" s="28">
        <v>1</v>
      </c>
      <c r="L699" s="37">
        <v>2016</v>
      </c>
      <c r="M699" s="37">
        <v>2</v>
      </c>
      <c r="AH699" s="10" t="s">
        <v>1</v>
      </c>
      <c r="AK699" s="28" t="s">
        <v>333</v>
      </c>
      <c r="AL699" s="10">
        <v>145</v>
      </c>
      <c r="AR699" s="28">
        <v>91</v>
      </c>
      <c r="AS699" s="28">
        <v>91</v>
      </c>
      <c r="AT699" s="28">
        <v>14.14</v>
      </c>
      <c r="AU699" s="28">
        <v>11.14</v>
      </c>
      <c r="AV699" s="28">
        <v>0.98</v>
      </c>
      <c r="AW699" s="28">
        <v>0.8</v>
      </c>
      <c r="AX699" s="28">
        <v>16.2</v>
      </c>
      <c r="AY699" s="28">
        <v>0.32</v>
      </c>
      <c r="AZ699" s="28">
        <f t="shared" ref="AZ699:AZ730" si="317">AW699/AV699</f>
        <v>0.81632653061224492</v>
      </c>
      <c r="BA699" s="28">
        <f>(100-AX699)/(100-12.5)</f>
        <v>0.95771428571428563</v>
      </c>
      <c r="BB699" s="28">
        <f t="shared" si="314"/>
        <v>11.054759183673468</v>
      </c>
      <c r="BC699" s="16">
        <f>(BB699*10000)/18</f>
        <v>6141.5328798185928</v>
      </c>
      <c r="BD699" s="108">
        <f t="shared" si="313"/>
        <v>6.1415328798185929</v>
      </c>
    </row>
    <row r="700" spans="1:56" s="28" customFormat="1">
      <c r="A700" s="89" t="s">
        <v>213</v>
      </c>
      <c r="B700" s="28" t="s">
        <v>331</v>
      </c>
      <c r="C700" s="28" t="s">
        <v>331</v>
      </c>
      <c r="E700" s="28" t="s">
        <v>403</v>
      </c>
      <c r="F700" s="87">
        <v>38.380628999999999</v>
      </c>
      <c r="G700" s="87">
        <v>7.0387190000000004</v>
      </c>
      <c r="H700" s="88">
        <v>1701.645</v>
      </c>
      <c r="L700" s="37">
        <v>2016</v>
      </c>
      <c r="M700" s="37">
        <v>2</v>
      </c>
      <c r="AH700" s="10" t="s">
        <v>2</v>
      </c>
      <c r="AK700" s="28" t="s">
        <v>333</v>
      </c>
      <c r="AL700" s="10">
        <v>145</v>
      </c>
      <c r="AR700" s="28">
        <v>83</v>
      </c>
      <c r="AS700" s="28">
        <v>83</v>
      </c>
      <c r="AT700" s="28">
        <v>11.64</v>
      </c>
      <c r="AU700" s="28">
        <v>9.4</v>
      </c>
      <c r="AV700" s="28">
        <v>0.94</v>
      </c>
      <c r="AW700" s="28">
        <v>0.76</v>
      </c>
      <c r="AX700" s="28">
        <v>17.100000000000001</v>
      </c>
      <c r="AY700" s="28">
        <v>0.36</v>
      </c>
      <c r="AZ700" s="28">
        <f t="shared" si="317"/>
        <v>0.8085106382978724</v>
      </c>
      <c r="BA700" s="28">
        <f t="shared" ref="BA700:BA763" si="318">(100-AX700)/(100-12.5)</f>
        <v>0.94742857142857151</v>
      </c>
      <c r="BB700" s="28">
        <f t="shared" si="314"/>
        <v>8.9163107598784208</v>
      </c>
      <c r="BC700" s="16">
        <f t="shared" ref="BC700:BC763" si="319">(BB700*10000)/18</f>
        <v>4953.5059777102333</v>
      </c>
      <c r="BD700" s="108">
        <f t="shared" si="313"/>
        <v>4.9535059777102335</v>
      </c>
    </row>
    <row r="701" spans="1:56" s="28" customFormat="1">
      <c r="A701" s="89" t="s">
        <v>213</v>
      </c>
      <c r="B701" s="28" t="s">
        <v>331</v>
      </c>
      <c r="C701" s="28" t="s">
        <v>331</v>
      </c>
      <c r="E701" s="28" t="s">
        <v>403</v>
      </c>
      <c r="F701" s="87">
        <v>38.380628999999999</v>
      </c>
      <c r="G701" s="87">
        <v>7.0387190000000004</v>
      </c>
      <c r="H701" s="88">
        <v>1701.645</v>
      </c>
      <c r="L701" s="37">
        <v>2016</v>
      </c>
      <c r="M701" s="37">
        <v>2</v>
      </c>
      <c r="AH701" s="10" t="s">
        <v>3</v>
      </c>
      <c r="AK701" s="28" t="s">
        <v>333</v>
      </c>
      <c r="AL701" s="10">
        <v>145</v>
      </c>
      <c r="AR701" s="28">
        <v>85</v>
      </c>
      <c r="AS701" s="28">
        <v>85</v>
      </c>
      <c r="AT701" s="28">
        <v>17.7</v>
      </c>
      <c r="AU701" s="28">
        <v>12.7</v>
      </c>
      <c r="AV701" s="28">
        <v>1.3</v>
      </c>
      <c r="AW701" s="28">
        <v>1.04</v>
      </c>
      <c r="AX701" s="28">
        <v>18</v>
      </c>
      <c r="AY701" s="28">
        <v>0.36</v>
      </c>
      <c r="AZ701" s="28">
        <f t="shared" si="317"/>
        <v>0.8</v>
      </c>
      <c r="BA701" s="28">
        <f t="shared" si="318"/>
        <v>0.93714285714285717</v>
      </c>
      <c r="BB701" s="28">
        <f t="shared" si="314"/>
        <v>13.269942857142858</v>
      </c>
      <c r="BC701" s="16">
        <f t="shared" si="319"/>
        <v>7372.1904761904771</v>
      </c>
      <c r="BD701" s="108">
        <f t="shared" si="313"/>
        <v>7.3721904761904771</v>
      </c>
    </row>
    <row r="702" spans="1:56" s="28" customFormat="1">
      <c r="A702" s="89" t="s">
        <v>213</v>
      </c>
      <c r="B702" s="28" t="s">
        <v>331</v>
      </c>
      <c r="C702" s="28" t="s">
        <v>331</v>
      </c>
      <c r="E702" s="28" t="s">
        <v>403</v>
      </c>
      <c r="F702" s="87">
        <v>38.380628999999999</v>
      </c>
      <c r="G702" s="87">
        <v>7.0387190000000004</v>
      </c>
      <c r="H702" s="88">
        <v>1701.645</v>
      </c>
      <c r="L702" s="37">
        <v>2016</v>
      </c>
      <c r="M702" s="37">
        <v>2</v>
      </c>
      <c r="AH702" s="10" t="s">
        <v>4</v>
      </c>
      <c r="AK702" s="28" t="s">
        <v>333</v>
      </c>
      <c r="AL702" s="10">
        <v>145</v>
      </c>
      <c r="AR702" s="28">
        <v>91</v>
      </c>
      <c r="AS702" s="28">
        <v>91</v>
      </c>
      <c r="AT702" s="28">
        <v>17.66</v>
      </c>
      <c r="AU702" s="28">
        <v>12.2</v>
      </c>
      <c r="AV702" s="28">
        <v>1.26</v>
      </c>
      <c r="AW702" s="28">
        <v>1</v>
      </c>
      <c r="AX702" s="28">
        <v>18.100000000000001</v>
      </c>
      <c r="AY702" s="28">
        <v>0.4</v>
      </c>
      <c r="AZ702" s="28">
        <f t="shared" si="317"/>
        <v>0.79365079365079361</v>
      </c>
      <c r="BA702" s="28">
        <f t="shared" si="318"/>
        <v>0.93600000000000005</v>
      </c>
      <c r="BB702" s="28">
        <f t="shared" si="314"/>
        <v>13.118857142857141</v>
      </c>
      <c r="BC702" s="16">
        <f t="shared" si="319"/>
        <v>7288.2539682539682</v>
      </c>
      <c r="BD702" s="108">
        <f t="shared" si="313"/>
        <v>7.2882539682539678</v>
      </c>
    </row>
    <row r="703" spans="1:56" s="28" customFormat="1">
      <c r="A703" s="89" t="s">
        <v>213</v>
      </c>
      <c r="B703" s="28" t="s">
        <v>331</v>
      </c>
      <c r="C703" s="28" t="s">
        <v>331</v>
      </c>
      <c r="E703" s="28" t="s">
        <v>403</v>
      </c>
      <c r="F703" s="87">
        <v>38.380628999999999</v>
      </c>
      <c r="G703" s="87">
        <v>7.0387190000000004</v>
      </c>
      <c r="H703" s="88">
        <v>1701.645</v>
      </c>
      <c r="L703" s="37">
        <v>2016</v>
      </c>
      <c r="M703" s="37">
        <v>2</v>
      </c>
      <c r="AH703" s="10" t="s">
        <v>5</v>
      </c>
      <c r="AK703" s="28" t="s">
        <v>333</v>
      </c>
      <c r="AL703" s="10">
        <v>145</v>
      </c>
      <c r="AR703" s="28">
        <v>73</v>
      </c>
      <c r="AS703" s="28">
        <v>78</v>
      </c>
      <c r="AT703" s="28">
        <v>16.48</v>
      </c>
      <c r="AU703" s="28">
        <v>12.72</v>
      </c>
      <c r="AV703" s="28">
        <v>1.2</v>
      </c>
      <c r="AW703" s="28">
        <v>0.96</v>
      </c>
      <c r="AX703" s="28">
        <v>16.7</v>
      </c>
      <c r="AY703" s="28">
        <v>0.38</v>
      </c>
      <c r="AZ703" s="28">
        <f t="shared" si="317"/>
        <v>0.8</v>
      </c>
      <c r="BA703" s="28">
        <f t="shared" si="318"/>
        <v>0.95199999999999996</v>
      </c>
      <c r="BB703" s="28">
        <f t="shared" si="314"/>
        <v>12.551168000000001</v>
      </c>
      <c r="BC703" s="16">
        <f t="shared" si="319"/>
        <v>6972.8711111111115</v>
      </c>
      <c r="BD703" s="108">
        <f t="shared" si="313"/>
        <v>6.9728711111111119</v>
      </c>
    </row>
    <row r="704" spans="1:56" s="28" customFormat="1">
      <c r="A704" s="89" t="s">
        <v>213</v>
      </c>
      <c r="B704" s="28" t="s">
        <v>331</v>
      </c>
      <c r="C704" s="28" t="s">
        <v>331</v>
      </c>
      <c r="E704" s="28" t="s">
        <v>403</v>
      </c>
      <c r="F704" s="87">
        <v>38.380628999999999</v>
      </c>
      <c r="G704" s="87">
        <v>7.0387190000000004</v>
      </c>
      <c r="H704" s="88">
        <v>1701.645</v>
      </c>
      <c r="L704" s="37">
        <v>2016</v>
      </c>
      <c r="M704" s="37">
        <v>2</v>
      </c>
      <c r="AH704" s="10" t="s">
        <v>6</v>
      </c>
      <c r="AK704" s="28" t="s">
        <v>333</v>
      </c>
      <c r="AL704" s="10">
        <v>145</v>
      </c>
      <c r="AR704" s="28">
        <v>76</v>
      </c>
      <c r="AS704" s="28">
        <v>79</v>
      </c>
      <c r="AT704" s="28">
        <v>17.88</v>
      </c>
      <c r="AU704" s="28">
        <v>12.08</v>
      </c>
      <c r="AV704" s="28">
        <v>1.34</v>
      </c>
      <c r="AW704" s="28">
        <v>1.06</v>
      </c>
      <c r="AX704" s="28">
        <v>17.399999999999999</v>
      </c>
      <c r="AY704" s="28">
        <v>0.38</v>
      </c>
      <c r="AZ704" s="28">
        <f t="shared" si="317"/>
        <v>0.79104477611940294</v>
      </c>
      <c r="BA704" s="28">
        <f t="shared" si="318"/>
        <v>0.94399999999999995</v>
      </c>
      <c r="BB704" s="28">
        <f t="shared" si="314"/>
        <v>13.351823283582087</v>
      </c>
      <c r="BC704" s="16">
        <f t="shared" si="319"/>
        <v>7417.6796019900485</v>
      </c>
      <c r="BD704" s="108">
        <f t="shared" si="313"/>
        <v>7.4176796019900486</v>
      </c>
    </row>
    <row r="705" spans="1:56" s="28" customFormat="1">
      <c r="A705" s="89" t="s">
        <v>213</v>
      </c>
      <c r="B705" s="28" t="s">
        <v>331</v>
      </c>
      <c r="C705" s="28" t="s">
        <v>331</v>
      </c>
      <c r="E705" s="28" t="s">
        <v>402</v>
      </c>
      <c r="F705" s="87">
        <v>38.380585000000004</v>
      </c>
      <c r="G705" s="87">
        <v>7.0397030000000003</v>
      </c>
      <c r="H705" s="88">
        <v>1697.645</v>
      </c>
      <c r="I705" s="28">
        <v>2</v>
      </c>
      <c r="L705" s="37">
        <v>2016</v>
      </c>
      <c r="M705" s="37">
        <v>2</v>
      </c>
      <c r="AH705" s="10" t="s">
        <v>1</v>
      </c>
      <c r="AK705" s="28" t="s">
        <v>333</v>
      </c>
      <c r="AL705" s="10">
        <v>145</v>
      </c>
      <c r="AR705" s="28">
        <v>74</v>
      </c>
      <c r="AS705" s="28">
        <v>74</v>
      </c>
      <c r="AT705" s="28">
        <v>11.3</v>
      </c>
      <c r="AU705" s="28">
        <v>12.42</v>
      </c>
      <c r="AV705" s="28">
        <v>0.98</v>
      </c>
      <c r="AW705" s="28">
        <v>0.78</v>
      </c>
      <c r="AX705" s="28">
        <v>18.399999999999999</v>
      </c>
      <c r="AY705" s="28">
        <v>0.42</v>
      </c>
      <c r="AZ705" s="28">
        <f t="shared" si="317"/>
        <v>0.79591836734693877</v>
      </c>
      <c r="BA705" s="28">
        <f t="shared" si="318"/>
        <v>0.9325714285714285</v>
      </c>
      <c r="BB705" s="28">
        <f t="shared" si="314"/>
        <v>8.3874332361516046</v>
      </c>
      <c r="BC705" s="16">
        <f t="shared" si="319"/>
        <v>4659.685131195336</v>
      </c>
      <c r="BD705" s="108">
        <f t="shared" si="313"/>
        <v>4.659685131195336</v>
      </c>
    </row>
    <row r="706" spans="1:56" s="28" customFormat="1">
      <c r="A706" s="89" t="s">
        <v>213</v>
      </c>
      <c r="B706" s="28" t="s">
        <v>331</v>
      </c>
      <c r="C706" s="28" t="s">
        <v>331</v>
      </c>
      <c r="E706" s="28" t="s">
        <v>402</v>
      </c>
      <c r="F706" s="87">
        <v>38.380585000000004</v>
      </c>
      <c r="G706" s="87">
        <v>7.0397030000000003</v>
      </c>
      <c r="H706" s="88">
        <v>1697.645</v>
      </c>
      <c r="L706" s="37">
        <v>2016</v>
      </c>
      <c r="M706" s="37">
        <v>2</v>
      </c>
      <c r="AH706" s="10" t="s">
        <v>2</v>
      </c>
      <c r="AK706" s="28" t="s">
        <v>333</v>
      </c>
      <c r="AL706" s="10">
        <v>145</v>
      </c>
      <c r="AR706" s="28">
        <v>81</v>
      </c>
      <c r="AS706" s="28">
        <v>81</v>
      </c>
      <c r="AT706" s="28">
        <v>12.26</v>
      </c>
      <c r="AU706" s="28">
        <v>11.2</v>
      </c>
      <c r="AV706" s="28">
        <v>0.98</v>
      </c>
      <c r="AW706" s="28">
        <v>0.78</v>
      </c>
      <c r="AX706" s="28">
        <v>17.7</v>
      </c>
      <c r="AY706" s="28">
        <v>0.42</v>
      </c>
      <c r="AZ706" s="28">
        <f t="shared" si="317"/>
        <v>0.79591836734693877</v>
      </c>
      <c r="BA706" s="28">
        <f t="shared" si="318"/>
        <v>0.9405714285714285</v>
      </c>
      <c r="BB706" s="28">
        <f t="shared" si="314"/>
        <v>9.1780576093294446</v>
      </c>
      <c r="BC706" s="16">
        <f t="shared" si="319"/>
        <v>5098.9208940719136</v>
      </c>
      <c r="BD706" s="108">
        <f t="shared" si="313"/>
        <v>5.098920894071914</v>
      </c>
    </row>
    <row r="707" spans="1:56" s="28" customFormat="1">
      <c r="A707" s="89" t="s">
        <v>213</v>
      </c>
      <c r="B707" s="28" t="s">
        <v>331</v>
      </c>
      <c r="C707" s="28" t="s">
        <v>331</v>
      </c>
      <c r="E707" s="28" t="s">
        <v>402</v>
      </c>
      <c r="F707" s="87">
        <v>38.380585000000004</v>
      </c>
      <c r="G707" s="87">
        <v>7.0397030000000003</v>
      </c>
      <c r="H707" s="88">
        <v>1697.645</v>
      </c>
      <c r="L707" s="37">
        <v>2016</v>
      </c>
      <c r="M707" s="37">
        <v>2</v>
      </c>
      <c r="AH707" s="10" t="s">
        <v>3</v>
      </c>
      <c r="AK707" s="28" t="s">
        <v>333</v>
      </c>
      <c r="AL707" s="10">
        <v>145</v>
      </c>
      <c r="AR707" s="28">
        <v>74</v>
      </c>
      <c r="AS707" s="28">
        <v>75</v>
      </c>
      <c r="AT707" s="28">
        <v>15.92</v>
      </c>
      <c r="AU707" s="28">
        <v>11.14</v>
      </c>
      <c r="AV707" s="28">
        <v>1.3</v>
      </c>
      <c r="AW707" s="28">
        <v>1</v>
      </c>
      <c r="AX707" s="28">
        <v>18.7</v>
      </c>
      <c r="AY707" s="28">
        <v>0.44</v>
      </c>
      <c r="AZ707" s="28">
        <f t="shared" si="317"/>
        <v>0.76923076923076916</v>
      </c>
      <c r="BA707" s="28">
        <f t="shared" si="318"/>
        <v>0.92914285714285716</v>
      </c>
      <c r="BB707" s="28">
        <f t="shared" si="314"/>
        <v>11.378426373626374</v>
      </c>
      <c r="BC707" s="16">
        <f t="shared" si="319"/>
        <v>6321.3479853479848</v>
      </c>
      <c r="BD707" s="108">
        <f t="shared" si="313"/>
        <v>6.3213479853479848</v>
      </c>
    </row>
    <row r="708" spans="1:56" s="28" customFormat="1">
      <c r="A708" s="89" t="s">
        <v>213</v>
      </c>
      <c r="B708" s="28" t="s">
        <v>331</v>
      </c>
      <c r="C708" s="28" t="s">
        <v>331</v>
      </c>
      <c r="E708" s="28" t="s">
        <v>402</v>
      </c>
      <c r="F708" s="87">
        <v>38.380585000000004</v>
      </c>
      <c r="G708" s="87">
        <v>7.0397030000000003</v>
      </c>
      <c r="H708" s="88">
        <v>1697.645</v>
      </c>
      <c r="L708" s="37">
        <v>2016</v>
      </c>
      <c r="M708" s="37">
        <v>2</v>
      </c>
      <c r="AH708" s="10" t="s">
        <v>4</v>
      </c>
      <c r="AK708" s="28" t="s">
        <v>333</v>
      </c>
      <c r="AL708" s="10">
        <v>145</v>
      </c>
      <c r="AR708" s="28">
        <v>77</v>
      </c>
      <c r="AS708" s="28">
        <v>78</v>
      </c>
      <c r="AT708" s="28">
        <v>18.12</v>
      </c>
      <c r="AU708" s="28">
        <v>13.22</v>
      </c>
      <c r="AV708" s="28">
        <v>1.46</v>
      </c>
      <c r="AW708" s="28">
        <v>1.1399999999999999</v>
      </c>
      <c r="AX708" s="28">
        <v>18.399999999999999</v>
      </c>
      <c r="AY708" s="28">
        <v>0.48</v>
      </c>
      <c r="AZ708" s="28">
        <f t="shared" si="317"/>
        <v>0.78082191780821908</v>
      </c>
      <c r="BA708" s="28">
        <f t="shared" si="318"/>
        <v>0.9325714285714285</v>
      </c>
      <c r="BB708" s="28">
        <f t="shared" si="314"/>
        <v>13.194480469667317</v>
      </c>
      <c r="BC708" s="16">
        <f t="shared" si="319"/>
        <v>7330.2669275929547</v>
      </c>
      <c r="BD708" s="108">
        <f t="shared" ref="BD708:BD771" si="320">BC708/1000</f>
        <v>7.3302669275929544</v>
      </c>
    </row>
    <row r="709" spans="1:56" s="28" customFormat="1">
      <c r="A709" s="89" t="s">
        <v>213</v>
      </c>
      <c r="B709" s="28" t="s">
        <v>331</v>
      </c>
      <c r="C709" s="28" t="s">
        <v>331</v>
      </c>
      <c r="E709" s="28" t="s">
        <v>402</v>
      </c>
      <c r="F709" s="87">
        <v>38.380585000000004</v>
      </c>
      <c r="G709" s="87">
        <v>7.0397030000000003</v>
      </c>
      <c r="H709" s="88">
        <v>1697.645</v>
      </c>
      <c r="L709" s="37">
        <v>2016</v>
      </c>
      <c r="M709" s="37">
        <v>2</v>
      </c>
      <c r="AH709" s="10" t="s">
        <v>5</v>
      </c>
      <c r="AK709" s="28" t="s">
        <v>333</v>
      </c>
      <c r="AL709" s="10">
        <v>145</v>
      </c>
      <c r="AR709" s="28">
        <v>86</v>
      </c>
      <c r="AS709" s="28">
        <v>88</v>
      </c>
      <c r="AT709" s="28">
        <v>21.52</v>
      </c>
      <c r="AU709" s="28">
        <v>20.190000000000001</v>
      </c>
      <c r="AV709" s="28">
        <v>1.44</v>
      </c>
      <c r="AW709" s="28">
        <v>1.1599999999999999</v>
      </c>
      <c r="AX709" s="28">
        <v>18.5</v>
      </c>
      <c r="AY709" s="28">
        <v>0.57999999999999996</v>
      </c>
      <c r="AZ709" s="28">
        <f t="shared" si="317"/>
        <v>0.80555555555555558</v>
      </c>
      <c r="BA709" s="28">
        <f t="shared" si="318"/>
        <v>0.93142857142857138</v>
      </c>
      <c r="BB709" s="28">
        <f t="shared" si="314"/>
        <v>16.146831746031744</v>
      </c>
      <c r="BC709" s="16">
        <f t="shared" si="319"/>
        <v>8970.4620811287459</v>
      </c>
      <c r="BD709" s="108">
        <f t="shared" si="320"/>
        <v>8.9704620811287459</v>
      </c>
    </row>
    <row r="710" spans="1:56" s="28" customFormat="1">
      <c r="A710" s="89" t="s">
        <v>213</v>
      </c>
      <c r="B710" s="28" t="s">
        <v>331</v>
      </c>
      <c r="C710" s="28" t="s">
        <v>331</v>
      </c>
      <c r="E710" s="28" t="s">
        <v>402</v>
      </c>
      <c r="F710" s="87">
        <v>38.380585000000004</v>
      </c>
      <c r="G710" s="87">
        <v>7.0397030000000003</v>
      </c>
      <c r="H710" s="88">
        <v>1697.645</v>
      </c>
      <c r="L710" s="37">
        <v>2016</v>
      </c>
      <c r="M710" s="37">
        <v>2</v>
      </c>
      <c r="AH710" s="10" t="s">
        <v>6</v>
      </c>
      <c r="AK710" s="28" t="s">
        <v>333</v>
      </c>
      <c r="AL710" s="10">
        <v>145</v>
      </c>
      <c r="AR710" s="28">
        <v>85</v>
      </c>
      <c r="AS710" s="28">
        <v>87</v>
      </c>
      <c r="AT710" s="28">
        <v>18</v>
      </c>
      <c r="AU710" s="28">
        <v>19.48</v>
      </c>
      <c r="AV710" s="28">
        <v>1.6</v>
      </c>
      <c r="AW710" s="28">
        <v>1.28</v>
      </c>
      <c r="AX710" s="28">
        <v>17.600000000000001</v>
      </c>
      <c r="AY710" s="28">
        <v>0.66</v>
      </c>
      <c r="AZ710" s="28">
        <f t="shared" si="317"/>
        <v>0.79999999999999993</v>
      </c>
      <c r="BA710" s="28">
        <f t="shared" si="318"/>
        <v>0.94171428571428573</v>
      </c>
      <c r="BB710" s="28">
        <f t="shared" si="314"/>
        <v>13.560685714285713</v>
      </c>
      <c r="BC710" s="16">
        <f t="shared" si="319"/>
        <v>7533.7142857142853</v>
      </c>
      <c r="BD710" s="108">
        <f t="shared" si="320"/>
        <v>7.5337142857142849</v>
      </c>
    </row>
    <row r="711" spans="1:56" s="28" customFormat="1">
      <c r="A711" s="89" t="s">
        <v>213</v>
      </c>
      <c r="B711" s="28" t="s">
        <v>331</v>
      </c>
      <c r="C711" s="28" t="s">
        <v>331</v>
      </c>
      <c r="E711" s="28" t="s">
        <v>401</v>
      </c>
      <c r="F711" s="87">
        <v>38.380057999999998</v>
      </c>
      <c r="G711" s="87">
        <v>7.040559</v>
      </c>
      <c r="H711" s="88">
        <v>1697.64</v>
      </c>
      <c r="I711" s="28">
        <v>3</v>
      </c>
      <c r="L711" s="37">
        <v>2016</v>
      </c>
      <c r="M711" s="37">
        <v>2</v>
      </c>
      <c r="AH711" s="10" t="s">
        <v>1</v>
      </c>
      <c r="AK711" s="28" t="s">
        <v>333</v>
      </c>
      <c r="AL711" s="10">
        <v>145</v>
      </c>
      <c r="AR711" s="28">
        <v>76</v>
      </c>
      <c r="AS711" s="28">
        <v>70</v>
      </c>
      <c r="AT711" s="28">
        <v>10</v>
      </c>
      <c r="AU711" s="28">
        <v>9</v>
      </c>
      <c r="AV711" s="28">
        <v>0.62</v>
      </c>
      <c r="AW711" s="28">
        <v>0.44</v>
      </c>
      <c r="AX711" s="28">
        <v>20.2</v>
      </c>
      <c r="AY711" s="28">
        <v>0.2</v>
      </c>
      <c r="AZ711" s="28">
        <f t="shared" si="317"/>
        <v>0.70967741935483875</v>
      </c>
      <c r="BA711" s="28">
        <f t="shared" si="318"/>
        <v>0.91199999999999992</v>
      </c>
      <c r="BB711" s="28">
        <f t="shared" si="314"/>
        <v>6.4722580645161285</v>
      </c>
      <c r="BC711" s="16">
        <f t="shared" si="319"/>
        <v>3595.6989247311826</v>
      </c>
      <c r="BD711" s="108">
        <f t="shared" si="320"/>
        <v>3.5956989247311828</v>
      </c>
    </row>
    <row r="712" spans="1:56" s="28" customFormat="1">
      <c r="A712" s="89" t="s">
        <v>213</v>
      </c>
      <c r="B712" s="28" t="s">
        <v>331</v>
      </c>
      <c r="C712" s="28" t="s">
        <v>331</v>
      </c>
      <c r="E712" s="28" t="s">
        <v>401</v>
      </c>
      <c r="F712" s="87">
        <v>38.380057999999998</v>
      </c>
      <c r="G712" s="87">
        <v>7.040559</v>
      </c>
      <c r="H712" s="88">
        <v>1697.64</v>
      </c>
      <c r="L712" s="37">
        <v>2016</v>
      </c>
      <c r="M712" s="37">
        <v>2</v>
      </c>
      <c r="AH712" s="10" t="s">
        <v>2</v>
      </c>
      <c r="AK712" s="28" t="s">
        <v>333</v>
      </c>
      <c r="AL712" s="10">
        <v>145</v>
      </c>
      <c r="AR712" s="28">
        <v>89</v>
      </c>
      <c r="AS712" s="28">
        <v>90</v>
      </c>
      <c r="AT712" s="28">
        <v>14</v>
      </c>
      <c r="AU712" s="28">
        <v>18</v>
      </c>
      <c r="AV712" s="28">
        <v>1.06</v>
      </c>
      <c r="AW712" s="28">
        <v>0.88</v>
      </c>
      <c r="AX712" s="28">
        <v>17.2</v>
      </c>
      <c r="AY712" s="28">
        <v>0.52</v>
      </c>
      <c r="AZ712" s="28">
        <f t="shared" si="317"/>
        <v>0.83018867924528295</v>
      </c>
      <c r="BA712" s="28">
        <f t="shared" si="318"/>
        <v>0.94628571428571429</v>
      </c>
      <c r="BB712" s="28">
        <f t="shared" si="314"/>
        <v>10.998339622641508</v>
      </c>
      <c r="BC712" s="16">
        <f t="shared" si="319"/>
        <v>6110.1886792452824</v>
      </c>
      <c r="BD712" s="108">
        <f t="shared" si="320"/>
        <v>6.1101886792452822</v>
      </c>
    </row>
    <row r="713" spans="1:56" s="28" customFormat="1">
      <c r="A713" s="89" t="s">
        <v>213</v>
      </c>
      <c r="B713" s="28" t="s">
        <v>331</v>
      </c>
      <c r="C713" s="28" t="s">
        <v>331</v>
      </c>
      <c r="E713" s="28" t="s">
        <v>401</v>
      </c>
      <c r="F713" s="87">
        <v>38.380057999999998</v>
      </c>
      <c r="G713" s="87">
        <v>7.040559</v>
      </c>
      <c r="H713" s="88">
        <v>1697.64</v>
      </c>
      <c r="L713" s="37">
        <v>2016</v>
      </c>
      <c r="M713" s="37">
        <v>2</v>
      </c>
      <c r="AH713" s="10" t="s">
        <v>3</v>
      </c>
      <c r="AK713" s="28" t="s">
        <v>333</v>
      </c>
      <c r="AL713" s="10">
        <v>145</v>
      </c>
      <c r="AR713" s="28">
        <v>60</v>
      </c>
      <c r="AS713" s="28">
        <v>71</v>
      </c>
      <c r="AT713" s="28">
        <v>12.5</v>
      </c>
      <c r="AU713" s="28">
        <v>12</v>
      </c>
      <c r="AV713" s="28">
        <v>1.28</v>
      </c>
      <c r="AW713" s="28">
        <v>1</v>
      </c>
      <c r="AX713" s="28">
        <v>20.399999999999999</v>
      </c>
      <c r="AY713" s="28">
        <v>0.42</v>
      </c>
      <c r="AZ713" s="28">
        <f t="shared" si="317"/>
        <v>0.78125</v>
      </c>
      <c r="BA713" s="28">
        <f t="shared" si="318"/>
        <v>0.9097142857142857</v>
      </c>
      <c r="BB713" s="28">
        <f t="shared" si="314"/>
        <v>8.8839285714285712</v>
      </c>
      <c r="BC713" s="16">
        <f t="shared" si="319"/>
        <v>4935.5158730158728</v>
      </c>
      <c r="BD713" s="108">
        <f t="shared" si="320"/>
        <v>4.9355158730158726</v>
      </c>
    </row>
    <row r="714" spans="1:56" s="28" customFormat="1">
      <c r="A714" s="89" t="s">
        <v>213</v>
      </c>
      <c r="B714" s="28" t="s">
        <v>331</v>
      </c>
      <c r="C714" s="28" t="s">
        <v>331</v>
      </c>
      <c r="E714" s="28" t="s">
        <v>401</v>
      </c>
      <c r="F714" s="87">
        <v>38.380057999999998</v>
      </c>
      <c r="G714" s="87">
        <v>7.040559</v>
      </c>
      <c r="H714" s="88">
        <v>1697.64</v>
      </c>
      <c r="L714" s="37">
        <v>2016</v>
      </c>
      <c r="M714" s="37">
        <v>2</v>
      </c>
      <c r="AH714" s="10" t="s">
        <v>4</v>
      </c>
      <c r="AK714" s="28" t="s">
        <v>333</v>
      </c>
      <c r="AL714" s="10">
        <v>145</v>
      </c>
      <c r="AR714" s="28">
        <v>79</v>
      </c>
      <c r="AS714" s="28">
        <v>77</v>
      </c>
      <c r="AT714" s="28">
        <v>19</v>
      </c>
      <c r="AU714" s="28">
        <v>17</v>
      </c>
      <c r="AV714" s="28">
        <v>1.34</v>
      </c>
      <c r="AW714" s="28">
        <v>1.08</v>
      </c>
      <c r="AX714" s="28">
        <v>17.2</v>
      </c>
      <c r="AY714" s="28">
        <v>0.48</v>
      </c>
      <c r="AZ714" s="28">
        <f t="shared" si="317"/>
        <v>0.80597014925373134</v>
      </c>
      <c r="BA714" s="28">
        <f t="shared" si="318"/>
        <v>0.94628571428571429</v>
      </c>
      <c r="BB714" s="28">
        <f t="shared" si="314"/>
        <v>14.490882729211087</v>
      </c>
      <c r="BC714" s="16">
        <f t="shared" si="319"/>
        <v>8050.4904051172698</v>
      </c>
      <c r="BD714" s="108">
        <f t="shared" si="320"/>
        <v>8.0504904051172694</v>
      </c>
    </row>
    <row r="715" spans="1:56" s="28" customFormat="1">
      <c r="A715" s="89" t="s">
        <v>213</v>
      </c>
      <c r="B715" s="28" t="s">
        <v>331</v>
      </c>
      <c r="C715" s="28" t="s">
        <v>331</v>
      </c>
      <c r="E715" s="28" t="s">
        <v>401</v>
      </c>
      <c r="F715" s="87">
        <v>38.380057999999998</v>
      </c>
      <c r="G715" s="87">
        <v>7.040559</v>
      </c>
      <c r="H715" s="88">
        <v>1697.64</v>
      </c>
      <c r="L715" s="37">
        <v>2016</v>
      </c>
      <c r="M715" s="37">
        <v>2</v>
      </c>
      <c r="AH715" s="10" t="s">
        <v>5</v>
      </c>
      <c r="AK715" s="28" t="s">
        <v>333</v>
      </c>
      <c r="AL715" s="10">
        <v>145</v>
      </c>
      <c r="AR715" s="28">
        <v>91</v>
      </c>
      <c r="AS715" s="28">
        <v>86</v>
      </c>
      <c r="AT715" s="28">
        <v>19</v>
      </c>
      <c r="AU715" s="28">
        <v>18</v>
      </c>
      <c r="AV715" s="28">
        <v>1.4</v>
      </c>
      <c r="AW715" s="28">
        <v>1.1599999999999999</v>
      </c>
      <c r="AX715" s="28">
        <v>17.7</v>
      </c>
      <c r="AY715" s="28">
        <v>0.54</v>
      </c>
      <c r="AZ715" s="28">
        <f t="shared" si="317"/>
        <v>0.82857142857142851</v>
      </c>
      <c r="BA715" s="28">
        <f t="shared" si="318"/>
        <v>0.9405714285714285</v>
      </c>
      <c r="BB715" s="28">
        <f t="shared" si="314"/>
        <v>14.807281632653059</v>
      </c>
      <c r="BC715" s="16">
        <f t="shared" si="319"/>
        <v>8226.2675736961446</v>
      </c>
      <c r="BD715" s="108">
        <f t="shared" si="320"/>
        <v>8.2262675736961448</v>
      </c>
    </row>
    <row r="716" spans="1:56" s="28" customFormat="1">
      <c r="A716" s="89" t="s">
        <v>213</v>
      </c>
      <c r="B716" s="28" t="s">
        <v>331</v>
      </c>
      <c r="C716" s="28" t="s">
        <v>331</v>
      </c>
      <c r="E716" s="28" t="s">
        <v>401</v>
      </c>
      <c r="F716" s="87">
        <v>38.380057999999998</v>
      </c>
      <c r="G716" s="87">
        <v>7.040559</v>
      </c>
      <c r="H716" s="88">
        <v>1697.64</v>
      </c>
      <c r="L716" s="37">
        <v>2016</v>
      </c>
      <c r="M716" s="37">
        <v>2</v>
      </c>
      <c r="AH716" s="10" t="s">
        <v>6</v>
      </c>
      <c r="AK716" s="28" t="s">
        <v>333</v>
      </c>
      <c r="AL716" s="10">
        <v>145</v>
      </c>
      <c r="AR716" s="28">
        <v>86</v>
      </c>
      <c r="AS716" s="28">
        <v>75</v>
      </c>
      <c r="AT716" s="28">
        <v>19</v>
      </c>
      <c r="AU716" s="28">
        <v>15</v>
      </c>
      <c r="AV716" s="28">
        <v>1.02</v>
      </c>
      <c r="AW716" s="28">
        <v>0.8</v>
      </c>
      <c r="AX716" s="28">
        <v>17.3</v>
      </c>
      <c r="AY716" s="28">
        <v>0.38</v>
      </c>
      <c r="AZ716" s="28">
        <f t="shared" si="317"/>
        <v>0.78431372549019607</v>
      </c>
      <c r="BA716" s="28">
        <f t="shared" si="318"/>
        <v>0.94514285714285717</v>
      </c>
      <c r="BB716" s="28">
        <f t="shared" si="314"/>
        <v>14.084481792717087</v>
      </c>
      <c r="BC716" s="16">
        <f t="shared" si="319"/>
        <v>7824.7121070650483</v>
      </c>
      <c r="BD716" s="108">
        <f t="shared" si="320"/>
        <v>7.8247121070650483</v>
      </c>
    </row>
    <row r="717" spans="1:56" s="28" customFormat="1">
      <c r="A717" s="89" t="s">
        <v>213</v>
      </c>
      <c r="B717" s="28" t="s">
        <v>331</v>
      </c>
      <c r="C717" s="28" t="s">
        <v>331</v>
      </c>
      <c r="E717" s="28" t="s">
        <v>400</v>
      </c>
      <c r="F717" s="87">
        <v>38.386125999999997</v>
      </c>
      <c r="G717" s="87">
        <v>7.0507679999999997</v>
      </c>
      <c r="H717" s="88">
        <v>1695.5239999999999</v>
      </c>
      <c r="I717" s="28">
        <v>4</v>
      </c>
      <c r="L717" s="37">
        <v>2016</v>
      </c>
      <c r="M717" s="37">
        <v>2</v>
      </c>
      <c r="AH717" s="10" t="s">
        <v>1</v>
      </c>
      <c r="AK717" s="28" t="s">
        <v>333</v>
      </c>
      <c r="AL717" s="10">
        <v>145</v>
      </c>
      <c r="AR717" s="28">
        <v>90</v>
      </c>
      <c r="AS717" s="28">
        <v>97</v>
      </c>
      <c r="AT717" s="28">
        <v>13.22</v>
      </c>
      <c r="AU717" s="28">
        <v>11.9</v>
      </c>
      <c r="AV717" s="28">
        <v>0.9</v>
      </c>
      <c r="AW717" s="28">
        <v>0.74</v>
      </c>
      <c r="AX717" s="28">
        <v>15.4</v>
      </c>
      <c r="AY717" s="28">
        <v>0.4</v>
      </c>
      <c r="AZ717" s="28">
        <f t="shared" si="317"/>
        <v>0.82222222222222219</v>
      </c>
      <c r="BA717" s="28">
        <f t="shared" si="318"/>
        <v>0.96685714285714275</v>
      </c>
      <c r="BB717" s="28">
        <f t="shared" si="314"/>
        <v>10.509522285714285</v>
      </c>
      <c r="BC717" s="16">
        <f t="shared" si="319"/>
        <v>5838.6234920634915</v>
      </c>
      <c r="BD717" s="108">
        <f t="shared" si="320"/>
        <v>5.8386234920634914</v>
      </c>
    </row>
    <row r="718" spans="1:56" s="28" customFormat="1">
      <c r="A718" s="89" t="s">
        <v>213</v>
      </c>
      <c r="B718" s="28" t="s">
        <v>331</v>
      </c>
      <c r="C718" s="28" t="s">
        <v>331</v>
      </c>
      <c r="E718" s="28" t="s">
        <v>400</v>
      </c>
      <c r="F718" s="87">
        <v>38.386125999999997</v>
      </c>
      <c r="G718" s="87">
        <v>7.0507679999999997</v>
      </c>
      <c r="H718" s="88">
        <v>1695.5239999999999</v>
      </c>
      <c r="L718" s="37">
        <v>2016</v>
      </c>
      <c r="M718" s="37">
        <v>2</v>
      </c>
      <c r="AH718" s="10" t="s">
        <v>2</v>
      </c>
      <c r="AK718" s="28" t="s">
        <v>333</v>
      </c>
      <c r="AL718" s="10">
        <v>145</v>
      </c>
      <c r="AR718" s="28">
        <v>88</v>
      </c>
      <c r="AS718" s="28">
        <v>99</v>
      </c>
      <c r="AT718" s="28">
        <v>15.44</v>
      </c>
      <c r="AU718" s="28">
        <v>13.54</v>
      </c>
      <c r="AV718" s="28">
        <v>1.02</v>
      </c>
      <c r="AW718" s="28">
        <v>0.84</v>
      </c>
      <c r="AX718" s="28">
        <v>15.5</v>
      </c>
      <c r="AY718" s="28">
        <v>0.42</v>
      </c>
      <c r="AZ718" s="28">
        <f t="shared" si="317"/>
        <v>0.82352941176470584</v>
      </c>
      <c r="BA718" s="28">
        <f t="shared" si="318"/>
        <v>0.96571428571428575</v>
      </c>
      <c r="BB718" s="28">
        <f t="shared" si="314"/>
        <v>12.279341176470588</v>
      </c>
      <c r="BC718" s="16">
        <f t="shared" si="319"/>
        <v>6821.8562091503263</v>
      </c>
      <c r="BD718" s="108">
        <f t="shared" si="320"/>
        <v>6.8218562091503268</v>
      </c>
    </row>
    <row r="719" spans="1:56" s="28" customFormat="1">
      <c r="A719" s="89" t="s">
        <v>213</v>
      </c>
      <c r="B719" s="28" t="s">
        <v>331</v>
      </c>
      <c r="C719" s="28" t="s">
        <v>331</v>
      </c>
      <c r="E719" s="28" t="s">
        <v>400</v>
      </c>
      <c r="F719" s="87">
        <v>38.386125999999997</v>
      </c>
      <c r="G719" s="87">
        <v>7.0507679999999997</v>
      </c>
      <c r="H719" s="88">
        <v>1695.5239999999999</v>
      </c>
      <c r="L719" s="37">
        <v>2016</v>
      </c>
      <c r="M719" s="37">
        <v>2</v>
      </c>
      <c r="AH719" s="10" t="s">
        <v>3</v>
      </c>
      <c r="AK719" s="28" t="s">
        <v>333</v>
      </c>
      <c r="AL719" s="10">
        <v>145</v>
      </c>
      <c r="AR719" s="28">
        <v>90</v>
      </c>
      <c r="AS719" s="28">
        <v>93</v>
      </c>
      <c r="AT719" s="28">
        <v>20.12</v>
      </c>
      <c r="AU719" s="28">
        <v>17.54</v>
      </c>
      <c r="AV719" s="28">
        <v>1.56</v>
      </c>
      <c r="AW719" s="28">
        <v>1.28</v>
      </c>
      <c r="AX719" s="28">
        <v>16.600000000000001</v>
      </c>
      <c r="AY719" s="28">
        <v>0.54</v>
      </c>
      <c r="AZ719" s="28">
        <f t="shared" si="317"/>
        <v>0.82051282051282048</v>
      </c>
      <c r="BA719" s="28">
        <f t="shared" si="318"/>
        <v>0.95314285714285718</v>
      </c>
      <c r="BB719" s="28">
        <f t="shared" si="314"/>
        <v>15.735166593406595</v>
      </c>
      <c r="BC719" s="16">
        <f t="shared" si="319"/>
        <v>8741.7592185592184</v>
      </c>
      <c r="BD719" s="108">
        <f t="shared" si="320"/>
        <v>8.7417592185592188</v>
      </c>
    </row>
    <row r="720" spans="1:56" s="28" customFormat="1">
      <c r="A720" s="89" t="s">
        <v>213</v>
      </c>
      <c r="B720" s="28" t="s">
        <v>331</v>
      </c>
      <c r="C720" s="28" t="s">
        <v>331</v>
      </c>
      <c r="E720" s="28" t="s">
        <v>400</v>
      </c>
      <c r="F720" s="87">
        <v>38.386125999999997</v>
      </c>
      <c r="G720" s="87">
        <v>7.0507679999999997</v>
      </c>
      <c r="H720" s="88">
        <v>1695.5239999999999</v>
      </c>
      <c r="L720" s="37">
        <v>2016</v>
      </c>
      <c r="M720" s="37">
        <v>2</v>
      </c>
      <c r="AH720" s="10" t="s">
        <v>4</v>
      </c>
      <c r="AK720" s="28" t="s">
        <v>333</v>
      </c>
      <c r="AL720" s="10">
        <v>145</v>
      </c>
      <c r="AR720" s="28">
        <v>87</v>
      </c>
      <c r="AS720" s="28">
        <v>90</v>
      </c>
      <c r="AT720" s="28">
        <v>17.600000000000001</v>
      </c>
      <c r="AU720" s="28">
        <v>14.62</v>
      </c>
      <c r="AV720" s="28">
        <v>1.24</v>
      </c>
      <c r="AW720" s="28">
        <v>1</v>
      </c>
      <c r="AX720" s="28">
        <v>18.399999999999999</v>
      </c>
      <c r="AY720" s="28">
        <v>0.5</v>
      </c>
      <c r="AZ720" s="28">
        <f t="shared" si="317"/>
        <v>0.80645161290322587</v>
      </c>
      <c r="BA720" s="28">
        <f t="shared" si="318"/>
        <v>0.9325714285714285</v>
      </c>
      <c r="BB720" s="28">
        <f t="shared" si="314"/>
        <v>13.236497695852536</v>
      </c>
      <c r="BC720" s="16">
        <f t="shared" si="319"/>
        <v>7353.6098310291873</v>
      </c>
      <c r="BD720" s="108">
        <f t="shared" si="320"/>
        <v>7.3536098310291873</v>
      </c>
    </row>
    <row r="721" spans="1:56" s="28" customFormat="1">
      <c r="A721" s="89" t="s">
        <v>213</v>
      </c>
      <c r="B721" s="28" t="s">
        <v>331</v>
      </c>
      <c r="C721" s="28" t="s">
        <v>331</v>
      </c>
      <c r="E721" s="28" t="s">
        <v>400</v>
      </c>
      <c r="F721" s="87">
        <v>38.386125999999997</v>
      </c>
      <c r="G721" s="87">
        <v>7.0507679999999997</v>
      </c>
      <c r="H721" s="88">
        <v>1695.5239999999999</v>
      </c>
      <c r="L721" s="37">
        <v>2016</v>
      </c>
      <c r="M721" s="37">
        <v>2</v>
      </c>
      <c r="AH721" s="10" t="s">
        <v>5</v>
      </c>
      <c r="AK721" s="28" t="s">
        <v>333</v>
      </c>
      <c r="AL721" s="10">
        <v>145</v>
      </c>
      <c r="AR721" s="28">
        <v>94</v>
      </c>
      <c r="AS721" s="28">
        <v>99</v>
      </c>
      <c r="AT721" s="28">
        <v>21.02</v>
      </c>
      <c r="AU721" s="28">
        <v>14.58</v>
      </c>
      <c r="AV721" s="28">
        <v>1.6</v>
      </c>
      <c r="AW721" s="28">
        <v>1.24</v>
      </c>
      <c r="AX721" s="28">
        <v>17.399999999999999</v>
      </c>
      <c r="AY721" s="28">
        <v>0.48</v>
      </c>
      <c r="AZ721" s="28">
        <f t="shared" si="317"/>
        <v>0.77499999999999991</v>
      </c>
      <c r="BA721" s="28">
        <f t="shared" si="318"/>
        <v>0.94399999999999995</v>
      </c>
      <c r="BB721" s="28">
        <f t="shared" si="314"/>
        <v>15.378231999999997</v>
      </c>
      <c r="BC721" s="16">
        <f t="shared" si="319"/>
        <v>8543.4622222222206</v>
      </c>
      <c r="BD721" s="108">
        <f t="shared" si="320"/>
        <v>8.543462222222221</v>
      </c>
    </row>
    <row r="722" spans="1:56" s="28" customFormat="1">
      <c r="A722" s="89" t="s">
        <v>213</v>
      </c>
      <c r="B722" s="28" t="s">
        <v>331</v>
      </c>
      <c r="C722" s="28" t="s">
        <v>331</v>
      </c>
      <c r="E722" s="28" t="s">
        <v>400</v>
      </c>
      <c r="F722" s="87">
        <v>38.386125999999997</v>
      </c>
      <c r="G722" s="87">
        <v>7.0507679999999997</v>
      </c>
      <c r="H722" s="88">
        <v>1695.5239999999999</v>
      </c>
      <c r="L722" s="37">
        <v>2016</v>
      </c>
      <c r="M722" s="37">
        <v>2</v>
      </c>
      <c r="AH722" s="10" t="s">
        <v>6</v>
      </c>
      <c r="AK722" s="28" t="s">
        <v>333</v>
      </c>
      <c r="AL722" s="10">
        <v>145</v>
      </c>
      <c r="AR722" s="28">
        <v>85</v>
      </c>
      <c r="AS722" s="28">
        <v>91</v>
      </c>
      <c r="AT722" s="28">
        <v>17.420000000000002</v>
      </c>
      <c r="AU722" s="28">
        <v>13.5</v>
      </c>
      <c r="AV722" s="28">
        <v>1.24</v>
      </c>
      <c r="AW722" s="28">
        <v>1</v>
      </c>
      <c r="AX722" s="28">
        <v>16.600000000000001</v>
      </c>
      <c r="AY722" s="28">
        <v>0.42</v>
      </c>
      <c r="AZ722" s="28">
        <f t="shared" si="317"/>
        <v>0.80645161290322587</v>
      </c>
      <c r="BA722" s="28">
        <f t="shared" si="318"/>
        <v>0.95314285714285718</v>
      </c>
      <c r="BB722" s="28">
        <f t="shared" si="314"/>
        <v>13.390119815668207</v>
      </c>
      <c r="BC722" s="16">
        <f t="shared" si="319"/>
        <v>7438.9554531490039</v>
      </c>
      <c r="BD722" s="108">
        <f t="shared" si="320"/>
        <v>7.4389554531490036</v>
      </c>
    </row>
    <row r="723" spans="1:56" s="28" customFormat="1">
      <c r="A723" s="89" t="s">
        <v>213</v>
      </c>
      <c r="B723" s="28" t="s">
        <v>331</v>
      </c>
      <c r="C723" s="28" t="s">
        <v>331</v>
      </c>
      <c r="E723" s="28" t="s">
        <v>398</v>
      </c>
      <c r="F723" s="87">
        <v>38.385471000000003</v>
      </c>
      <c r="G723" s="87">
        <v>7.0536989999999999</v>
      </c>
      <c r="H723" s="88">
        <v>1695.9480000000001</v>
      </c>
      <c r="I723" s="28">
        <v>6</v>
      </c>
      <c r="L723" s="37">
        <v>2016</v>
      </c>
      <c r="M723" s="37">
        <v>2</v>
      </c>
      <c r="AH723" s="10" t="s">
        <v>1</v>
      </c>
      <c r="AK723" s="28" t="s">
        <v>333</v>
      </c>
      <c r="AL723" s="10">
        <v>145</v>
      </c>
      <c r="AR723" s="28">
        <v>78</v>
      </c>
      <c r="AS723" s="28">
        <v>84</v>
      </c>
      <c r="AT723" s="28">
        <v>18.940000000000001</v>
      </c>
      <c r="AU723" s="28">
        <v>14.06</v>
      </c>
      <c r="AV723" s="28">
        <v>1</v>
      </c>
      <c r="AW723" s="28">
        <v>0.78</v>
      </c>
      <c r="AX723" s="28">
        <v>16.600000000000001</v>
      </c>
      <c r="AY723" s="28">
        <v>0.38</v>
      </c>
      <c r="AZ723" s="28">
        <f t="shared" si="317"/>
        <v>0.78</v>
      </c>
      <c r="BA723" s="28">
        <f t="shared" si="318"/>
        <v>0.95314285714285718</v>
      </c>
      <c r="BB723" s="28">
        <f t="shared" si="314"/>
        <v>14.08097005714286</v>
      </c>
      <c r="BC723" s="16">
        <f t="shared" si="319"/>
        <v>7822.7611428571445</v>
      </c>
      <c r="BD723" s="108">
        <f t="shared" si="320"/>
        <v>7.8227611428571446</v>
      </c>
    </row>
    <row r="724" spans="1:56" s="28" customFormat="1">
      <c r="A724" s="89" t="s">
        <v>213</v>
      </c>
      <c r="B724" s="28" t="s">
        <v>331</v>
      </c>
      <c r="C724" s="28" t="s">
        <v>331</v>
      </c>
      <c r="E724" s="28" t="s">
        <v>398</v>
      </c>
      <c r="F724" s="87">
        <v>38.385471000000003</v>
      </c>
      <c r="G724" s="87">
        <v>7.0536989999999999</v>
      </c>
      <c r="H724" s="88">
        <v>1695.9480000000001</v>
      </c>
      <c r="L724" s="37">
        <v>2016</v>
      </c>
      <c r="M724" s="37">
        <v>2</v>
      </c>
      <c r="AH724" s="10" t="s">
        <v>2</v>
      </c>
      <c r="AK724" s="28" t="s">
        <v>333</v>
      </c>
      <c r="AL724" s="10">
        <v>145</v>
      </c>
      <c r="AR724" s="28">
        <v>85</v>
      </c>
      <c r="AS724" s="28">
        <v>86</v>
      </c>
      <c r="AT724" s="28">
        <v>21.140000000000004</v>
      </c>
      <c r="AU724" s="28">
        <v>14.54</v>
      </c>
      <c r="AV724" s="28">
        <v>1.56</v>
      </c>
      <c r="AW724" s="28">
        <v>1.18</v>
      </c>
      <c r="AX724" s="28">
        <v>18.399999999999999</v>
      </c>
      <c r="AY724" s="28">
        <v>0.34</v>
      </c>
      <c r="AZ724" s="28">
        <f t="shared" si="317"/>
        <v>0.75641025641025639</v>
      </c>
      <c r="BA724" s="28">
        <f t="shared" si="318"/>
        <v>0.9325714285714285</v>
      </c>
      <c r="BB724" s="28">
        <f t="shared" si="314"/>
        <v>14.912295384615385</v>
      </c>
      <c r="BC724" s="16">
        <f t="shared" si="319"/>
        <v>8284.6085470085472</v>
      </c>
      <c r="BD724" s="108">
        <f t="shared" si="320"/>
        <v>8.2846085470085473</v>
      </c>
    </row>
    <row r="725" spans="1:56" s="28" customFormat="1">
      <c r="A725" s="89" t="s">
        <v>213</v>
      </c>
      <c r="B725" s="28" t="s">
        <v>331</v>
      </c>
      <c r="C725" s="28" t="s">
        <v>331</v>
      </c>
      <c r="E725" s="28" t="s">
        <v>398</v>
      </c>
      <c r="F725" s="87">
        <v>38.385471000000003</v>
      </c>
      <c r="G725" s="87">
        <v>7.0536989999999999</v>
      </c>
      <c r="H725" s="88">
        <v>1695.9480000000001</v>
      </c>
      <c r="L725" s="37">
        <v>2016</v>
      </c>
      <c r="M725" s="37">
        <v>2</v>
      </c>
      <c r="AH725" s="10" t="s">
        <v>3</v>
      </c>
      <c r="AK725" s="28" t="s">
        <v>333</v>
      </c>
      <c r="AL725" s="10">
        <v>145</v>
      </c>
      <c r="AR725" s="28">
        <v>81</v>
      </c>
      <c r="AS725" s="28">
        <v>83</v>
      </c>
      <c r="AT725" s="28">
        <v>20.720000000000002</v>
      </c>
      <c r="AU725" s="28">
        <v>13.52</v>
      </c>
      <c r="AV725" s="28">
        <v>1.52</v>
      </c>
      <c r="AW725" s="28">
        <v>1.22</v>
      </c>
      <c r="AX725" s="28">
        <v>18.7</v>
      </c>
      <c r="AY725" s="28">
        <v>0.52</v>
      </c>
      <c r="AZ725" s="28">
        <f t="shared" si="317"/>
        <v>0.80263157894736836</v>
      </c>
      <c r="BA725" s="28">
        <f t="shared" si="318"/>
        <v>0.92914285714285716</v>
      </c>
      <c r="BB725" s="28">
        <f t="shared" si="314"/>
        <v>15.452134736842105</v>
      </c>
      <c r="BC725" s="16">
        <f t="shared" si="319"/>
        <v>8584.5192982456138</v>
      </c>
      <c r="BD725" s="108">
        <f t="shared" si="320"/>
        <v>8.5845192982456133</v>
      </c>
    </row>
    <row r="726" spans="1:56" s="28" customFormat="1">
      <c r="A726" s="89" t="s">
        <v>213</v>
      </c>
      <c r="B726" s="28" t="s">
        <v>331</v>
      </c>
      <c r="C726" s="28" t="s">
        <v>331</v>
      </c>
      <c r="E726" s="28" t="s">
        <v>398</v>
      </c>
      <c r="F726" s="87">
        <v>38.385471000000003</v>
      </c>
      <c r="G726" s="87">
        <v>7.0536989999999999</v>
      </c>
      <c r="H726" s="88">
        <v>1695.9480000000001</v>
      </c>
      <c r="L726" s="37">
        <v>2016</v>
      </c>
      <c r="M726" s="37">
        <v>2</v>
      </c>
      <c r="AH726" s="10" t="s">
        <v>4</v>
      </c>
      <c r="AK726" s="28" t="s">
        <v>333</v>
      </c>
      <c r="AL726" s="10">
        <v>145</v>
      </c>
      <c r="AR726" s="28">
        <v>85</v>
      </c>
      <c r="AS726" s="28">
        <v>89</v>
      </c>
      <c r="AT726" s="28">
        <v>21.500000000000004</v>
      </c>
      <c r="AU726" s="28">
        <v>15.14</v>
      </c>
      <c r="AV726" s="28">
        <v>1.38</v>
      </c>
      <c r="AW726" s="28">
        <v>1.1399999999999999</v>
      </c>
      <c r="AX726" s="28">
        <v>17.399999999999999</v>
      </c>
      <c r="AY726" s="28">
        <v>0.48</v>
      </c>
      <c r="AZ726" s="28">
        <f t="shared" si="317"/>
        <v>0.82608695652173914</v>
      </c>
      <c r="BA726" s="28">
        <f t="shared" si="318"/>
        <v>0.94399999999999995</v>
      </c>
      <c r="BB726" s="28">
        <f t="shared" si="314"/>
        <v>16.766260869565219</v>
      </c>
      <c r="BC726" s="16">
        <f t="shared" si="319"/>
        <v>9314.5893719806772</v>
      </c>
      <c r="BD726" s="108">
        <f t="shared" si="320"/>
        <v>9.3145893719806772</v>
      </c>
    </row>
    <row r="727" spans="1:56" s="28" customFormat="1">
      <c r="A727" s="89" t="s">
        <v>213</v>
      </c>
      <c r="B727" s="28" t="s">
        <v>331</v>
      </c>
      <c r="C727" s="28" t="s">
        <v>331</v>
      </c>
      <c r="E727" s="28" t="s">
        <v>398</v>
      </c>
      <c r="F727" s="87">
        <v>38.385471000000003</v>
      </c>
      <c r="G727" s="87">
        <v>7.0536989999999999</v>
      </c>
      <c r="H727" s="88">
        <v>1695.9480000000001</v>
      </c>
      <c r="L727" s="37">
        <v>2016</v>
      </c>
      <c r="M727" s="37">
        <v>2</v>
      </c>
      <c r="AH727" s="10" t="s">
        <v>5</v>
      </c>
      <c r="AK727" s="28" t="s">
        <v>333</v>
      </c>
      <c r="AL727" s="10">
        <v>145</v>
      </c>
      <c r="AR727" s="28">
        <v>82</v>
      </c>
      <c r="AS727" s="28">
        <v>83</v>
      </c>
      <c r="AT727" s="28">
        <v>20.720000000000002</v>
      </c>
      <c r="AU727" s="28">
        <v>16.18</v>
      </c>
      <c r="AV727" s="28">
        <v>1.5</v>
      </c>
      <c r="AW727" s="28">
        <v>1.2</v>
      </c>
      <c r="AX727" s="28">
        <v>18.399999999999999</v>
      </c>
      <c r="AY727" s="28">
        <v>0.34</v>
      </c>
      <c r="AZ727" s="28">
        <f t="shared" si="317"/>
        <v>0.79999999999999993</v>
      </c>
      <c r="BA727" s="28">
        <f t="shared" si="318"/>
        <v>0.9325714285714285</v>
      </c>
      <c r="BB727" s="28">
        <f t="shared" si="314"/>
        <v>15.458304</v>
      </c>
      <c r="BC727" s="16">
        <f t="shared" si="319"/>
        <v>8587.9466666666667</v>
      </c>
      <c r="BD727" s="108">
        <f t="shared" si="320"/>
        <v>8.5879466666666673</v>
      </c>
    </row>
    <row r="728" spans="1:56" s="28" customFormat="1">
      <c r="A728" s="89" t="s">
        <v>213</v>
      </c>
      <c r="B728" s="28" t="s">
        <v>331</v>
      </c>
      <c r="C728" s="28" t="s">
        <v>331</v>
      </c>
      <c r="E728" s="28" t="s">
        <v>398</v>
      </c>
      <c r="F728" s="87">
        <v>38.385471000000003</v>
      </c>
      <c r="G728" s="87">
        <v>7.0536989999999999</v>
      </c>
      <c r="H728" s="88">
        <v>1695.9480000000001</v>
      </c>
      <c r="L728" s="37">
        <v>2016</v>
      </c>
      <c r="M728" s="37">
        <v>2</v>
      </c>
      <c r="AH728" s="10" t="s">
        <v>6</v>
      </c>
      <c r="AK728" s="28" t="s">
        <v>333</v>
      </c>
      <c r="AL728" s="10">
        <v>145</v>
      </c>
      <c r="AR728" s="28">
        <v>86</v>
      </c>
      <c r="AS728" s="28">
        <v>84</v>
      </c>
      <c r="AT728" s="28">
        <v>19.640000000000004</v>
      </c>
      <c r="AU728" s="28">
        <v>13.32</v>
      </c>
      <c r="AV728" s="28">
        <v>1.54</v>
      </c>
      <c r="AW728" s="28">
        <v>1.24</v>
      </c>
      <c r="AX728" s="28">
        <v>15.7</v>
      </c>
      <c r="AY728" s="28">
        <v>0.34</v>
      </c>
      <c r="AZ728" s="28">
        <f t="shared" si="317"/>
        <v>0.80519480519480513</v>
      </c>
      <c r="BA728" s="28">
        <f t="shared" si="318"/>
        <v>0.96342857142857141</v>
      </c>
      <c r="BB728" s="28">
        <f t="shared" si="314"/>
        <v>15.235684452690169</v>
      </c>
      <c r="BC728" s="16">
        <f t="shared" si="319"/>
        <v>8464.2691403834269</v>
      </c>
      <c r="BD728" s="108">
        <f t="shared" si="320"/>
        <v>8.4642691403834274</v>
      </c>
    </row>
    <row r="729" spans="1:56" s="28" customFormat="1">
      <c r="A729" s="89" t="s">
        <v>213</v>
      </c>
      <c r="B729" s="28" t="s">
        <v>331</v>
      </c>
      <c r="C729" s="28" t="s">
        <v>331</v>
      </c>
      <c r="E729" s="28" t="s">
        <v>397</v>
      </c>
      <c r="F729" s="87">
        <v>38.389471999999998</v>
      </c>
      <c r="G729" s="87">
        <v>7.0599100000000004</v>
      </c>
      <c r="H729" s="88">
        <v>1693.2619999999999</v>
      </c>
      <c r="I729" s="28">
        <v>7</v>
      </c>
      <c r="L729" s="37">
        <v>2016</v>
      </c>
      <c r="M729" s="37">
        <v>2</v>
      </c>
      <c r="AH729" s="10" t="s">
        <v>1</v>
      </c>
      <c r="AK729" s="28" t="s">
        <v>333</v>
      </c>
      <c r="AL729" s="10">
        <v>145</v>
      </c>
      <c r="AR729" s="28">
        <v>101</v>
      </c>
      <c r="AS729" s="28">
        <v>28</v>
      </c>
      <c r="AT729" s="28">
        <v>11</v>
      </c>
      <c r="AU729" s="28">
        <v>6</v>
      </c>
      <c r="AV729" s="28">
        <v>0.6</v>
      </c>
      <c r="AW729" s="28">
        <v>0.46</v>
      </c>
      <c r="AX729" s="28">
        <v>18.100000000000001</v>
      </c>
      <c r="AY729" s="28">
        <v>0.28000000000000003</v>
      </c>
      <c r="AZ729" s="28">
        <f t="shared" si="317"/>
        <v>0.76666666666666672</v>
      </c>
      <c r="BA729" s="28">
        <f t="shared" si="318"/>
        <v>0.93600000000000005</v>
      </c>
      <c r="BB729" s="28">
        <f t="shared" si="314"/>
        <v>7.8936000000000011</v>
      </c>
      <c r="BC729" s="16">
        <f t="shared" si="319"/>
        <v>4385.3333333333339</v>
      </c>
      <c r="BD729" s="108">
        <f t="shared" si="320"/>
        <v>4.3853333333333335</v>
      </c>
    </row>
    <row r="730" spans="1:56" s="28" customFormat="1">
      <c r="A730" s="89" t="s">
        <v>213</v>
      </c>
      <c r="B730" s="28" t="s">
        <v>331</v>
      </c>
      <c r="C730" s="28" t="s">
        <v>331</v>
      </c>
      <c r="E730" s="28" t="s">
        <v>397</v>
      </c>
      <c r="F730" s="87">
        <v>38.389471999999998</v>
      </c>
      <c r="G730" s="87">
        <v>7.0599100000000004</v>
      </c>
      <c r="H730" s="88">
        <v>1693.2619999999999</v>
      </c>
      <c r="L730" s="37">
        <v>2016</v>
      </c>
      <c r="M730" s="37">
        <v>2</v>
      </c>
      <c r="AH730" s="10" t="s">
        <v>2</v>
      </c>
      <c r="AK730" s="28" t="s">
        <v>333</v>
      </c>
      <c r="AL730" s="10">
        <v>145</v>
      </c>
      <c r="AR730" s="28">
        <v>85</v>
      </c>
      <c r="AS730" s="28">
        <v>79</v>
      </c>
      <c r="AT730" s="28">
        <v>9</v>
      </c>
      <c r="AU730" s="28">
        <v>6</v>
      </c>
      <c r="AV730" s="28">
        <v>0.64</v>
      </c>
      <c r="AW730" s="28">
        <v>0.5</v>
      </c>
      <c r="AX730" s="28">
        <v>17.7</v>
      </c>
      <c r="AY730" s="28">
        <v>0.3</v>
      </c>
      <c r="AZ730" s="28">
        <f t="shared" si="317"/>
        <v>0.78125</v>
      </c>
      <c r="BA730" s="28">
        <f t="shared" si="318"/>
        <v>0.9405714285714285</v>
      </c>
      <c r="BB730" s="28">
        <f t="shared" si="314"/>
        <v>6.6133928571428564</v>
      </c>
      <c r="BC730" s="16">
        <f t="shared" si="319"/>
        <v>3674.1071428571427</v>
      </c>
      <c r="BD730" s="108">
        <f t="shared" si="320"/>
        <v>3.6741071428571428</v>
      </c>
    </row>
    <row r="731" spans="1:56" s="28" customFormat="1">
      <c r="A731" s="89" t="s">
        <v>213</v>
      </c>
      <c r="B731" s="28" t="s">
        <v>331</v>
      </c>
      <c r="C731" s="28" t="s">
        <v>331</v>
      </c>
      <c r="E731" s="28" t="s">
        <v>397</v>
      </c>
      <c r="F731" s="87">
        <v>38.389471999999998</v>
      </c>
      <c r="G731" s="87">
        <v>7.0599100000000004</v>
      </c>
      <c r="H731" s="88">
        <v>1693.2619999999999</v>
      </c>
      <c r="L731" s="37">
        <v>2016</v>
      </c>
      <c r="M731" s="37">
        <v>2</v>
      </c>
      <c r="AH731" s="10" t="s">
        <v>3</v>
      </c>
      <c r="AK731" s="28" t="s">
        <v>333</v>
      </c>
      <c r="AL731" s="10">
        <v>145</v>
      </c>
      <c r="AR731" s="28">
        <v>88</v>
      </c>
      <c r="AS731" s="28">
        <v>84</v>
      </c>
      <c r="AT731" s="28">
        <v>12</v>
      </c>
      <c r="AU731" s="28">
        <v>7</v>
      </c>
      <c r="AV731" s="28">
        <v>0.64</v>
      </c>
      <c r="AW731" s="28">
        <v>0.54</v>
      </c>
      <c r="AX731" s="28">
        <v>19</v>
      </c>
      <c r="AY731" s="28">
        <v>0.26</v>
      </c>
      <c r="AZ731" s="28">
        <f t="shared" ref="AZ731:AZ762" si="321">AW731/AV731</f>
        <v>0.84375</v>
      </c>
      <c r="BA731" s="28">
        <f t="shared" si="318"/>
        <v>0.92571428571428571</v>
      </c>
      <c r="BB731" s="28">
        <f t="shared" si="314"/>
        <v>9.3728571428571428</v>
      </c>
      <c r="BC731" s="16">
        <f t="shared" si="319"/>
        <v>5207.1428571428578</v>
      </c>
      <c r="BD731" s="108">
        <f t="shared" si="320"/>
        <v>5.2071428571428582</v>
      </c>
    </row>
    <row r="732" spans="1:56" s="28" customFormat="1">
      <c r="A732" s="89" t="s">
        <v>213</v>
      </c>
      <c r="B732" s="28" t="s">
        <v>331</v>
      </c>
      <c r="C732" s="28" t="s">
        <v>331</v>
      </c>
      <c r="E732" s="28" t="s">
        <v>397</v>
      </c>
      <c r="F732" s="87">
        <v>38.389471999999998</v>
      </c>
      <c r="G732" s="87">
        <v>7.0599100000000004</v>
      </c>
      <c r="H732" s="88">
        <v>1693.2619999999999</v>
      </c>
      <c r="L732" s="37">
        <v>2016</v>
      </c>
      <c r="M732" s="37">
        <v>2</v>
      </c>
      <c r="AH732" s="10" t="s">
        <v>4</v>
      </c>
      <c r="AK732" s="28" t="s">
        <v>333</v>
      </c>
      <c r="AL732" s="10">
        <v>145</v>
      </c>
      <c r="AR732" s="28">
        <v>81</v>
      </c>
      <c r="AS732" s="28">
        <v>88</v>
      </c>
      <c r="AT732" s="28">
        <v>15</v>
      </c>
      <c r="AU732" s="28">
        <v>8</v>
      </c>
      <c r="AV732" s="28">
        <v>1.28</v>
      </c>
      <c r="AW732" s="28">
        <v>1.06</v>
      </c>
      <c r="AX732" s="28">
        <v>17.5</v>
      </c>
      <c r="AY732" s="28">
        <v>0.4</v>
      </c>
      <c r="AZ732" s="28">
        <f t="shared" si="321"/>
        <v>0.828125</v>
      </c>
      <c r="BA732" s="28">
        <f t="shared" si="318"/>
        <v>0.94285714285714284</v>
      </c>
      <c r="BB732" s="28">
        <f t="shared" si="314"/>
        <v>11.712053571428571</v>
      </c>
      <c r="BC732" s="16">
        <f t="shared" si="319"/>
        <v>6506.6964285714284</v>
      </c>
      <c r="BD732" s="108">
        <f t="shared" si="320"/>
        <v>6.5066964285714288</v>
      </c>
    </row>
    <row r="733" spans="1:56" s="28" customFormat="1">
      <c r="A733" s="89" t="s">
        <v>213</v>
      </c>
      <c r="B733" s="28" t="s">
        <v>331</v>
      </c>
      <c r="C733" s="28" t="s">
        <v>331</v>
      </c>
      <c r="E733" s="28" t="s">
        <v>397</v>
      </c>
      <c r="F733" s="87">
        <v>38.389471999999998</v>
      </c>
      <c r="G733" s="87">
        <v>7.0599100000000004</v>
      </c>
      <c r="H733" s="88">
        <v>1693.2619999999999</v>
      </c>
      <c r="L733" s="37">
        <v>2016</v>
      </c>
      <c r="M733" s="37">
        <v>2</v>
      </c>
      <c r="AH733" s="10" t="s">
        <v>5</v>
      </c>
      <c r="AK733" s="28" t="s">
        <v>333</v>
      </c>
      <c r="AL733" s="10">
        <v>145</v>
      </c>
      <c r="AR733" s="28">
        <v>94</v>
      </c>
      <c r="AS733" s="28">
        <v>91</v>
      </c>
      <c r="AT733" s="28">
        <v>17.350000000000001</v>
      </c>
      <c r="AU733" s="28">
        <v>10</v>
      </c>
      <c r="AV733" s="28">
        <v>1.36</v>
      </c>
      <c r="AW733" s="28">
        <v>1.08</v>
      </c>
      <c r="AX733" s="28">
        <v>18.600000000000001</v>
      </c>
      <c r="AY733" s="28">
        <v>0.44</v>
      </c>
      <c r="AZ733" s="28">
        <f t="shared" si="321"/>
        <v>0.79411764705882348</v>
      </c>
      <c r="BA733" s="28">
        <f t="shared" si="318"/>
        <v>0.93028571428571438</v>
      </c>
      <c r="BB733" s="28">
        <f t="shared" si="314"/>
        <v>12.817421848739496</v>
      </c>
      <c r="BC733" s="16">
        <f t="shared" si="319"/>
        <v>7120.7899159663866</v>
      </c>
      <c r="BD733" s="108">
        <f t="shared" si="320"/>
        <v>7.1207899159663866</v>
      </c>
    </row>
    <row r="734" spans="1:56" s="28" customFormat="1">
      <c r="A734" s="89" t="s">
        <v>213</v>
      </c>
      <c r="B734" s="28" t="s">
        <v>331</v>
      </c>
      <c r="C734" s="28" t="s">
        <v>331</v>
      </c>
      <c r="E734" s="28" t="s">
        <v>397</v>
      </c>
      <c r="F734" s="87">
        <v>38.389471999999998</v>
      </c>
      <c r="G734" s="87">
        <v>7.0599100000000004</v>
      </c>
      <c r="H734" s="88">
        <v>1693.2619999999999</v>
      </c>
      <c r="L734" s="37">
        <v>2016</v>
      </c>
      <c r="M734" s="37">
        <v>2</v>
      </c>
      <c r="AH734" s="10" t="s">
        <v>6</v>
      </c>
      <c r="AK734" s="28" t="s">
        <v>333</v>
      </c>
      <c r="AL734" s="10">
        <v>145</v>
      </c>
      <c r="AR734" s="28">
        <v>98</v>
      </c>
      <c r="AS734" s="28">
        <v>94</v>
      </c>
      <c r="AT734" s="28">
        <v>17</v>
      </c>
      <c r="AU734" s="28">
        <v>10</v>
      </c>
      <c r="AV734" s="28">
        <v>1.1399999999999999</v>
      </c>
      <c r="AW734" s="28">
        <v>0.84</v>
      </c>
      <c r="AX734" s="28">
        <v>16.8</v>
      </c>
      <c r="AY734" s="28">
        <v>0.26</v>
      </c>
      <c r="AZ734" s="28">
        <f t="shared" si="321"/>
        <v>0.73684210526315796</v>
      </c>
      <c r="BA734" s="28">
        <f t="shared" si="318"/>
        <v>0.95085714285714285</v>
      </c>
      <c r="BB734" s="28">
        <f t="shared" si="314"/>
        <v>11.910736842105264</v>
      </c>
      <c r="BC734" s="16">
        <f t="shared" si="319"/>
        <v>6617.0760233918136</v>
      </c>
      <c r="BD734" s="108">
        <f t="shared" si="320"/>
        <v>6.6170760233918138</v>
      </c>
    </row>
    <row r="735" spans="1:56" s="28" customFormat="1">
      <c r="A735" s="89" t="s">
        <v>213</v>
      </c>
      <c r="B735" s="28" t="s">
        <v>331</v>
      </c>
      <c r="C735" s="28" t="s">
        <v>331</v>
      </c>
      <c r="E735" s="28" t="s">
        <v>395</v>
      </c>
      <c r="F735" s="87">
        <v>38.390644999999999</v>
      </c>
      <c r="G735" s="87">
        <v>7.0542689999999997</v>
      </c>
      <c r="H735" s="88">
        <v>1693.749</v>
      </c>
      <c r="I735" s="28">
        <v>8</v>
      </c>
      <c r="L735" s="37">
        <v>2016</v>
      </c>
      <c r="M735" s="37">
        <v>2</v>
      </c>
      <c r="AH735" s="10" t="s">
        <v>1</v>
      </c>
      <c r="AK735" s="28" t="s">
        <v>333</v>
      </c>
      <c r="AL735" s="10">
        <v>145</v>
      </c>
      <c r="AR735" s="28">
        <v>99</v>
      </c>
      <c r="AS735" s="28">
        <v>94</v>
      </c>
      <c r="AT735" s="28">
        <v>17</v>
      </c>
      <c r="AU735" s="28">
        <v>14</v>
      </c>
      <c r="AV735" s="28">
        <v>0.88</v>
      </c>
      <c r="AW735" s="28">
        <v>0.74</v>
      </c>
      <c r="AX735" s="28">
        <v>13.2</v>
      </c>
      <c r="AY735" s="28">
        <v>0.38</v>
      </c>
      <c r="AZ735" s="28">
        <f t="shared" si="321"/>
        <v>0.84090909090909094</v>
      </c>
      <c r="BA735" s="28">
        <f t="shared" si="318"/>
        <v>0.99199999999999999</v>
      </c>
      <c r="BB735" s="28">
        <f t="shared" si="314"/>
        <v>14.18109090909091</v>
      </c>
      <c r="BC735" s="16">
        <f t="shared" si="319"/>
        <v>7878.3838383838402</v>
      </c>
      <c r="BD735" s="108">
        <f t="shared" si="320"/>
        <v>7.87838383838384</v>
      </c>
    </row>
    <row r="736" spans="1:56" s="28" customFormat="1">
      <c r="A736" s="89" t="s">
        <v>213</v>
      </c>
      <c r="B736" s="28" t="s">
        <v>331</v>
      </c>
      <c r="C736" s="28" t="s">
        <v>331</v>
      </c>
      <c r="E736" s="28" t="s">
        <v>395</v>
      </c>
      <c r="F736" s="87">
        <v>38.390644999999999</v>
      </c>
      <c r="G736" s="87">
        <v>7.0542689999999997</v>
      </c>
      <c r="H736" s="88">
        <v>1693.749</v>
      </c>
      <c r="L736" s="37">
        <v>2016</v>
      </c>
      <c r="M736" s="37">
        <v>2</v>
      </c>
      <c r="AH736" s="10" t="s">
        <v>2</v>
      </c>
      <c r="AK736" s="28" t="s">
        <v>333</v>
      </c>
      <c r="AL736" s="10">
        <v>145</v>
      </c>
      <c r="AR736" s="28">
        <v>106</v>
      </c>
      <c r="AS736" s="28">
        <v>104</v>
      </c>
      <c r="AT736" s="28">
        <v>16</v>
      </c>
      <c r="AU736" s="28">
        <v>14</v>
      </c>
      <c r="AV736" s="28">
        <v>0.9</v>
      </c>
      <c r="AW736" s="28">
        <v>0.74</v>
      </c>
      <c r="AX736" s="28">
        <v>16.399999999999999</v>
      </c>
      <c r="AY736" s="28">
        <v>0.34</v>
      </c>
      <c r="AZ736" s="28">
        <f t="shared" si="321"/>
        <v>0.82222222222222219</v>
      </c>
      <c r="BA736" s="28">
        <f t="shared" si="318"/>
        <v>0.9554285714285714</v>
      </c>
      <c r="BB736" s="28">
        <f t="shared" si="314"/>
        <v>12.56919365079365</v>
      </c>
      <c r="BC736" s="16">
        <f t="shared" si="319"/>
        <v>6982.8853615520284</v>
      </c>
      <c r="BD736" s="108">
        <f t="shared" si="320"/>
        <v>6.9828853615520288</v>
      </c>
    </row>
    <row r="737" spans="1:56" s="28" customFormat="1">
      <c r="A737" s="89" t="s">
        <v>213</v>
      </c>
      <c r="B737" s="28" t="s">
        <v>331</v>
      </c>
      <c r="C737" s="28" t="s">
        <v>331</v>
      </c>
      <c r="E737" s="28" t="s">
        <v>395</v>
      </c>
      <c r="F737" s="87">
        <v>38.390644999999999</v>
      </c>
      <c r="G737" s="87">
        <v>7.0542689999999997</v>
      </c>
      <c r="H737" s="88">
        <v>1693.749</v>
      </c>
      <c r="L737" s="37">
        <v>2016</v>
      </c>
      <c r="M737" s="37">
        <v>2</v>
      </c>
      <c r="AH737" s="10" t="s">
        <v>3</v>
      </c>
      <c r="AK737" s="28" t="s">
        <v>333</v>
      </c>
      <c r="AL737" s="10">
        <v>145</v>
      </c>
      <c r="AR737" s="28">
        <v>99</v>
      </c>
      <c r="AS737" s="28">
        <v>96</v>
      </c>
      <c r="AT737" s="28">
        <v>22</v>
      </c>
      <c r="AU737" s="28">
        <v>18</v>
      </c>
      <c r="AV737" s="28">
        <v>1.1000000000000001</v>
      </c>
      <c r="AW737" s="28">
        <v>0.9</v>
      </c>
      <c r="AX737" s="28">
        <v>16.8</v>
      </c>
      <c r="AY737" s="28">
        <v>0.54</v>
      </c>
      <c r="AZ737" s="28">
        <f t="shared" si="321"/>
        <v>0.81818181818181812</v>
      </c>
      <c r="BA737" s="28">
        <f t="shared" si="318"/>
        <v>0.95085714285714285</v>
      </c>
      <c r="BB737" s="28">
        <f t="shared" si="314"/>
        <v>17.11542857142857</v>
      </c>
      <c r="BC737" s="16">
        <f t="shared" si="319"/>
        <v>9508.5714285714275</v>
      </c>
      <c r="BD737" s="108">
        <f t="shared" si="320"/>
        <v>9.5085714285714271</v>
      </c>
    </row>
    <row r="738" spans="1:56" s="28" customFormat="1">
      <c r="A738" s="89" t="s">
        <v>213</v>
      </c>
      <c r="B738" s="28" t="s">
        <v>331</v>
      </c>
      <c r="C738" s="28" t="s">
        <v>331</v>
      </c>
      <c r="E738" s="28" t="s">
        <v>395</v>
      </c>
      <c r="F738" s="87">
        <v>38.390644999999999</v>
      </c>
      <c r="G738" s="87">
        <v>7.0542689999999997</v>
      </c>
      <c r="H738" s="88">
        <v>1693.749</v>
      </c>
      <c r="L738" s="37">
        <v>2016</v>
      </c>
      <c r="M738" s="37">
        <v>2</v>
      </c>
      <c r="AH738" s="10" t="s">
        <v>4</v>
      </c>
      <c r="AK738" s="28" t="s">
        <v>333</v>
      </c>
      <c r="AL738" s="10">
        <v>145</v>
      </c>
      <c r="AR738" s="28">
        <v>97</v>
      </c>
      <c r="AS738" s="28">
        <v>87</v>
      </c>
      <c r="AT738" s="28">
        <v>19</v>
      </c>
      <c r="AU738" s="28">
        <v>12</v>
      </c>
      <c r="AV738" s="28">
        <v>1.04</v>
      </c>
      <c r="AW738" s="28">
        <v>0.84</v>
      </c>
      <c r="AX738" s="28">
        <v>17.100000000000001</v>
      </c>
      <c r="AY738" s="28">
        <v>0.46</v>
      </c>
      <c r="AZ738" s="28">
        <f t="shared" si="321"/>
        <v>0.8076923076923076</v>
      </c>
      <c r="BA738" s="28">
        <f t="shared" si="318"/>
        <v>0.94742857142857151</v>
      </c>
      <c r="BB738" s="28">
        <f t="shared" si="314"/>
        <v>14.539384615384616</v>
      </c>
      <c r="BC738" s="16">
        <f t="shared" si="319"/>
        <v>8077.4358974358975</v>
      </c>
      <c r="BD738" s="108">
        <f t="shared" si="320"/>
        <v>8.0774358974358975</v>
      </c>
    </row>
    <row r="739" spans="1:56" s="28" customFormat="1">
      <c r="A739" s="89" t="s">
        <v>213</v>
      </c>
      <c r="B739" s="28" t="s">
        <v>331</v>
      </c>
      <c r="C739" s="28" t="s">
        <v>331</v>
      </c>
      <c r="E739" s="28" t="s">
        <v>395</v>
      </c>
      <c r="F739" s="87">
        <v>38.390644999999999</v>
      </c>
      <c r="G739" s="87">
        <v>7.0542689999999997</v>
      </c>
      <c r="H739" s="88">
        <v>1693.749</v>
      </c>
      <c r="L739" s="37">
        <v>2016</v>
      </c>
      <c r="M739" s="37">
        <v>2</v>
      </c>
      <c r="AH739" s="10" t="s">
        <v>5</v>
      </c>
      <c r="AK739" s="28" t="s">
        <v>333</v>
      </c>
      <c r="AL739" s="10">
        <v>145</v>
      </c>
      <c r="AR739" s="28">
        <v>80</v>
      </c>
      <c r="AS739" s="28">
        <v>84</v>
      </c>
      <c r="AT739" s="28">
        <v>17</v>
      </c>
      <c r="AU739" s="28">
        <v>15</v>
      </c>
      <c r="AV739" s="28">
        <v>1.18</v>
      </c>
      <c r="AW739" s="28">
        <v>0.96</v>
      </c>
      <c r="AX739" s="28">
        <v>17.899999999999999</v>
      </c>
      <c r="AY739" s="28">
        <v>0.52</v>
      </c>
      <c r="AZ739" s="28">
        <f t="shared" si="321"/>
        <v>0.81355932203389836</v>
      </c>
      <c r="BA739" s="28">
        <f t="shared" si="318"/>
        <v>0.93828571428571417</v>
      </c>
      <c r="BB739" s="28">
        <f t="shared" si="314"/>
        <v>12.976968523002419</v>
      </c>
      <c r="BC739" s="16">
        <f t="shared" si="319"/>
        <v>7209.4269572235662</v>
      </c>
      <c r="BD739" s="108">
        <f t="shared" si="320"/>
        <v>7.2094269572235659</v>
      </c>
    </row>
    <row r="740" spans="1:56" s="28" customFormat="1">
      <c r="A740" s="89" t="s">
        <v>213</v>
      </c>
      <c r="B740" s="28" t="s">
        <v>331</v>
      </c>
      <c r="C740" s="28" t="s">
        <v>331</v>
      </c>
      <c r="E740" s="28" t="s">
        <v>395</v>
      </c>
      <c r="F740" s="87">
        <v>38.390644999999999</v>
      </c>
      <c r="G740" s="87">
        <v>7.0542689999999997</v>
      </c>
      <c r="H740" s="88">
        <v>1693.749</v>
      </c>
      <c r="L740" s="37">
        <v>2016</v>
      </c>
      <c r="M740" s="37">
        <v>2</v>
      </c>
      <c r="AH740" s="10" t="s">
        <v>6</v>
      </c>
      <c r="AK740" s="28" t="s">
        <v>333</v>
      </c>
      <c r="AL740" s="10">
        <v>145</v>
      </c>
      <c r="AR740" s="28">
        <v>87</v>
      </c>
      <c r="AS740" s="28">
        <v>93</v>
      </c>
      <c r="AT740" s="28">
        <v>17</v>
      </c>
      <c r="AU740" s="28">
        <v>10</v>
      </c>
      <c r="AV740" s="28">
        <v>1.1200000000000001</v>
      </c>
      <c r="AW740" s="28">
        <v>0.88</v>
      </c>
      <c r="AX740" s="28">
        <v>14.1</v>
      </c>
      <c r="AY740" s="28">
        <v>0.34</v>
      </c>
      <c r="AZ740" s="28">
        <f t="shared" si="321"/>
        <v>0.7857142857142857</v>
      </c>
      <c r="BA740" s="28">
        <f t="shared" si="318"/>
        <v>0.98171428571428576</v>
      </c>
      <c r="BB740" s="28">
        <f t="shared" si="314"/>
        <v>13.112897959183675</v>
      </c>
      <c r="BC740" s="16">
        <f t="shared" si="319"/>
        <v>7284.9433106575971</v>
      </c>
      <c r="BD740" s="108">
        <f t="shared" si="320"/>
        <v>7.2849433106575967</v>
      </c>
    </row>
    <row r="741" spans="1:56" s="28" customFormat="1">
      <c r="A741" s="89" t="s">
        <v>213</v>
      </c>
      <c r="B741" s="28" t="s">
        <v>331</v>
      </c>
      <c r="C741" s="28" t="s">
        <v>331</v>
      </c>
      <c r="E741" s="28" t="s">
        <v>394</v>
      </c>
      <c r="F741" s="87">
        <v>38.381701</v>
      </c>
      <c r="G741" s="87">
        <v>7.0934889999999999</v>
      </c>
      <c r="H741" s="88">
        <v>1725.13</v>
      </c>
      <c r="I741" s="28">
        <v>9</v>
      </c>
      <c r="L741" s="37">
        <v>2016</v>
      </c>
      <c r="M741" s="37">
        <v>2</v>
      </c>
      <c r="AH741" s="10" t="s">
        <v>1</v>
      </c>
      <c r="AK741" s="28" t="s">
        <v>333</v>
      </c>
      <c r="AL741" s="10">
        <v>145</v>
      </c>
      <c r="AR741" s="28">
        <v>75</v>
      </c>
      <c r="AS741" s="28">
        <v>94</v>
      </c>
      <c r="AT741" s="28">
        <v>7.8</v>
      </c>
      <c r="AU741" s="28">
        <v>6.24</v>
      </c>
      <c r="AV741" s="28">
        <v>0.57999999999999996</v>
      </c>
      <c r="AW741" s="28">
        <v>0.48</v>
      </c>
      <c r="AX741" s="28">
        <v>15.7</v>
      </c>
      <c r="AY741" s="28">
        <v>0.18</v>
      </c>
      <c r="AZ741" s="28">
        <f t="shared" si="321"/>
        <v>0.82758620689655171</v>
      </c>
      <c r="BA741" s="28">
        <f t="shared" si="318"/>
        <v>0.96342857142857141</v>
      </c>
      <c r="BB741" s="28">
        <f t="shared" si="314"/>
        <v>6.2190975369458128</v>
      </c>
      <c r="BC741" s="16">
        <f t="shared" si="319"/>
        <v>3455.0541871921182</v>
      </c>
      <c r="BD741" s="108">
        <f t="shared" si="320"/>
        <v>3.4550541871921183</v>
      </c>
    </row>
    <row r="742" spans="1:56" s="28" customFormat="1">
      <c r="A742" s="89" t="s">
        <v>213</v>
      </c>
      <c r="B742" s="28" t="s">
        <v>331</v>
      </c>
      <c r="C742" s="28" t="s">
        <v>331</v>
      </c>
      <c r="E742" s="28" t="s">
        <v>394</v>
      </c>
      <c r="F742" s="87">
        <v>38.381701</v>
      </c>
      <c r="G742" s="87">
        <v>7.0934889999999999</v>
      </c>
      <c r="H742" s="88">
        <v>1725.13</v>
      </c>
      <c r="L742" s="37">
        <v>2016</v>
      </c>
      <c r="M742" s="37">
        <v>2</v>
      </c>
      <c r="AH742" s="10" t="s">
        <v>2</v>
      </c>
      <c r="AK742" s="28" t="s">
        <v>333</v>
      </c>
      <c r="AL742" s="10">
        <v>145</v>
      </c>
      <c r="AR742" s="28">
        <v>76</v>
      </c>
      <c r="AS742" s="28">
        <v>90</v>
      </c>
      <c r="AT742" s="28">
        <v>10.88</v>
      </c>
      <c r="AU742" s="28">
        <v>7.56</v>
      </c>
      <c r="AV742" s="28">
        <v>0.82</v>
      </c>
      <c r="AW742" s="28">
        <v>0.66</v>
      </c>
      <c r="AX742" s="28">
        <v>15.8</v>
      </c>
      <c r="AY742" s="28">
        <v>0.2</v>
      </c>
      <c r="AZ742" s="28">
        <f t="shared" si="321"/>
        <v>0.80487804878048785</v>
      </c>
      <c r="BA742" s="28">
        <f t="shared" si="318"/>
        <v>0.9622857142857143</v>
      </c>
      <c r="BB742" s="28">
        <f t="shared" si="314"/>
        <v>8.426806411149828</v>
      </c>
      <c r="BC742" s="16">
        <f t="shared" si="319"/>
        <v>4681.5591173054599</v>
      </c>
      <c r="BD742" s="108">
        <f t="shared" si="320"/>
        <v>4.6815591173054596</v>
      </c>
    </row>
    <row r="743" spans="1:56" s="28" customFormat="1">
      <c r="A743" s="89" t="s">
        <v>213</v>
      </c>
      <c r="B743" s="28" t="s">
        <v>331</v>
      </c>
      <c r="C743" s="28" t="s">
        <v>331</v>
      </c>
      <c r="E743" s="28" t="s">
        <v>394</v>
      </c>
      <c r="F743" s="87">
        <v>38.381701</v>
      </c>
      <c r="G743" s="87">
        <v>7.0934889999999999</v>
      </c>
      <c r="H743" s="88">
        <v>1725.13</v>
      </c>
      <c r="L743" s="37">
        <v>2016</v>
      </c>
      <c r="M743" s="37">
        <v>2</v>
      </c>
      <c r="AH743" s="10" t="s">
        <v>3</v>
      </c>
      <c r="AK743" s="28" t="s">
        <v>333</v>
      </c>
      <c r="AL743" s="10">
        <v>145</v>
      </c>
      <c r="AR743" s="28">
        <v>75</v>
      </c>
      <c r="AS743" s="28">
        <v>78</v>
      </c>
      <c r="AT743" s="28">
        <v>9.39</v>
      </c>
      <c r="AU743" s="28">
        <v>7.12</v>
      </c>
      <c r="AV743" s="28">
        <v>0.84</v>
      </c>
      <c r="AW743" s="28">
        <v>0.7</v>
      </c>
      <c r="AX743" s="28">
        <v>16.8</v>
      </c>
      <c r="AY743" s="28">
        <v>0.22</v>
      </c>
      <c r="AZ743" s="28">
        <f t="shared" si="321"/>
        <v>0.83333333333333326</v>
      </c>
      <c r="BA743" s="28">
        <f t="shared" si="318"/>
        <v>0.95085714285714285</v>
      </c>
      <c r="BB743" s="28">
        <f t="shared" ref="BB743:BB806" si="322">AT743*BA743*AZ743</f>
        <v>7.4404571428571424</v>
      </c>
      <c r="BC743" s="16">
        <f t="shared" si="319"/>
        <v>4133.5873015873012</v>
      </c>
      <c r="BD743" s="108">
        <f t="shared" si="320"/>
        <v>4.1335873015873013</v>
      </c>
    </row>
    <row r="744" spans="1:56" s="28" customFormat="1">
      <c r="A744" s="89" t="s">
        <v>213</v>
      </c>
      <c r="B744" s="28" t="s">
        <v>331</v>
      </c>
      <c r="C744" s="28" t="s">
        <v>331</v>
      </c>
      <c r="E744" s="28" t="s">
        <v>394</v>
      </c>
      <c r="F744" s="87">
        <v>38.381701</v>
      </c>
      <c r="G744" s="87">
        <v>7.0934889999999999</v>
      </c>
      <c r="H744" s="88">
        <v>1725.13</v>
      </c>
      <c r="L744" s="37">
        <v>2016</v>
      </c>
      <c r="M744" s="37">
        <v>2</v>
      </c>
      <c r="AH744" s="10" t="s">
        <v>4</v>
      </c>
      <c r="AK744" s="28" t="s">
        <v>333</v>
      </c>
      <c r="AL744" s="10">
        <v>145</v>
      </c>
      <c r="AR744" s="28">
        <v>67</v>
      </c>
      <c r="AS744" s="28">
        <v>69</v>
      </c>
      <c r="AT744" s="28">
        <v>7.24</v>
      </c>
      <c r="AU744" s="28">
        <v>5.4</v>
      </c>
      <c r="AV744" s="28">
        <v>0.84</v>
      </c>
      <c r="AW744" s="28">
        <v>0.68</v>
      </c>
      <c r="AX744" s="28">
        <v>16.2</v>
      </c>
      <c r="AY744" s="28">
        <v>0.24</v>
      </c>
      <c r="AZ744" s="28">
        <f t="shared" si="321"/>
        <v>0.80952380952380965</v>
      </c>
      <c r="BA744" s="28">
        <f t="shared" si="318"/>
        <v>0.95771428571428563</v>
      </c>
      <c r="BB744" s="28">
        <f t="shared" si="322"/>
        <v>5.6131178231292518</v>
      </c>
      <c r="BC744" s="16">
        <f t="shared" si="319"/>
        <v>3118.3987906273624</v>
      </c>
      <c r="BD744" s="108">
        <f t="shared" si="320"/>
        <v>3.1183987906273622</v>
      </c>
    </row>
    <row r="745" spans="1:56" s="28" customFormat="1">
      <c r="A745" s="89" t="s">
        <v>213</v>
      </c>
      <c r="B745" s="28" t="s">
        <v>331</v>
      </c>
      <c r="C745" s="28" t="s">
        <v>331</v>
      </c>
      <c r="E745" s="28" t="s">
        <v>394</v>
      </c>
      <c r="F745" s="87">
        <v>38.381701</v>
      </c>
      <c r="G745" s="87">
        <v>7.0934889999999999</v>
      </c>
      <c r="H745" s="88">
        <v>1725.13</v>
      </c>
      <c r="L745" s="37">
        <v>2016</v>
      </c>
      <c r="M745" s="37">
        <v>2</v>
      </c>
      <c r="AH745" s="10" t="s">
        <v>5</v>
      </c>
      <c r="AK745" s="28" t="s">
        <v>333</v>
      </c>
      <c r="AL745" s="10">
        <v>145</v>
      </c>
      <c r="AR745" s="28">
        <v>77</v>
      </c>
      <c r="AS745" s="28">
        <v>102</v>
      </c>
      <c r="AT745" s="28">
        <v>9.4</v>
      </c>
      <c r="AU745" s="28">
        <v>7.54</v>
      </c>
      <c r="AV745" s="28">
        <v>0.72</v>
      </c>
      <c r="AW745" s="28">
        <v>0.57999999999999996</v>
      </c>
      <c r="AX745" s="28">
        <v>19.399999999999999</v>
      </c>
      <c r="AY745" s="28">
        <v>0.18</v>
      </c>
      <c r="AZ745" s="28">
        <f t="shared" si="321"/>
        <v>0.80555555555555558</v>
      </c>
      <c r="BA745" s="28">
        <f t="shared" si="318"/>
        <v>0.92114285714285704</v>
      </c>
      <c r="BB745" s="28">
        <f t="shared" si="322"/>
        <v>6.9750984126984124</v>
      </c>
      <c r="BC745" s="16">
        <f t="shared" si="319"/>
        <v>3875.0546737213404</v>
      </c>
      <c r="BD745" s="108">
        <f t="shared" si="320"/>
        <v>3.8750546737213405</v>
      </c>
    </row>
    <row r="746" spans="1:56" s="28" customFormat="1">
      <c r="A746" s="89" t="s">
        <v>213</v>
      </c>
      <c r="B746" s="28" t="s">
        <v>331</v>
      </c>
      <c r="C746" s="28" t="s">
        <v>331</v>
      </c>
      <c r="E746" s="28" t="s">
        <v>394</v>
      </c>
      <c r="F746" s="87">
        <v>38.381701</v>
      </c>
      <c r="G746" s="87">
        <v>7.0934889999999999</v>
      </c>
      <c r="H746" s="88">
        <v>1725.13</v>
      </c>
      <c r="L746" s="37">
        <v>2016</v>
      </c>
      <c r="M746" s="37">
        <v>2</v>
      </c>
      <c r="AH746" s="10" t="s">
        <v>6</v>
      </c>
      <c r="AK746" s="28" t="s">
        <v>333</v>
      </c>
      <c r="AL746" s="10">
        <v>145</v>
      </c>
      <c r="AR746" s="28">
        <v>53</v>
      </c>
      <c r="AS746" s="28">
        <v>48</v>
      </c>
      <c r="AT746" s="28">
        <v>4.4800000000000004</v>
      </c>
      <c r="AU746" s="28">
        <v>3.34</v>
      </c>
      <c r="AV746" s="28">
        <v>0.74</v>
      </c>
      <c r="AW746" s="28">
        <v>0.64</v>
      </c>
      <c r="AX746" s="28">
        <v>16.600000000000001</v>
      </c>
      <c r="AY746" s="28">
        <v>0.22</v>
      </c>
      <c r="AZ746" s="28">
        <f t="shared" si="321"/>
        <v>0.86486486486486491</v>
      </c>
      <c r="BA746" s="28">
        <f t="shared" si="318"/>
        <v>0.95314285714285718</v>
      </c>
      <c r="BB746" s="28">
        <f t="shared" si="322"/>
        <v>3.6930421621621634</v>
      </c>
      <c r="BC746" s="16">
        <f t="shared" si="319"/>
        <v>2051.690090090091</v>
      </c>
      <c r="BD746" s="108">
        <f t="shared" si="320"/>
        <v>2.0516900900900912</v>
      </c>
    </row>
    <row r="747" spans="1:56" s="28" customFormat="1">
      <c r="A747" s="89" t="s">
        <v>213</v>
      </c>
      <c r="B747" s="28" t="s">
        <v>331</v>
      </c>
      <c r="C747" s="28" t="s">
        <v>331</v>
      </c>
      <c r="E747" s="28" t="s">
        <v>393</v>
      </c>
      <c r="F747" s="87">
        <v>38.384262999999997</v>
      </c>
      <c r="G747" s="87">
        <v>7.0989190000000004</v>
      </c>
      <c r="H747" s="88">
        <v>1727.231</v>
      </c>
      <c r="I747" s="28">
        <v>10</v>
      </c>
      <c r="L747" s="37">
        <v>2016</v>
      </c>
      <c r="M747" s="37">
        <v>2</v>
      </c>
      <c r="AH747" s="10" t="s">
        <v>1</v>
      </c>
      <c r="AK747" s="28" t="s">
        <v>333</v>
      </c>
      <c r="AL747" s="10">
        <v>145</v>
      </c>
      <c r="AR747" s="28">
        <v>85</v>
      </c>
      <c r="AS747" s="28">
        <v>84</v>
      </c>
      <c r="AT747" s="28">
        <v>6.06</v>
      </c>
      <c r="AU747" s="28">
        <v>6.04</v>
      </c>
      <c r="AV747" s="28">
        <v>0.54</v>
      </c>
      <c r="AW747" s="28">
        <v>0.44</v>
      </c>
      <c r="AX747" s="28">
        <v>15</v>
      </c>
      <c r="AY747" s="28">
        <v>0.2</v>
      </c>
      <c r="AZ747" s="28">
        <f t="shared" si="321"/>
        <v>0.81481481481481477</v>
      </c>
      <c r="BA747" s="28">
        <f t="shared" si="318"/>
        <v>0.97142857142857142</v>
      </c>
      <c r="BB747" s="28">
        <f t="shared" si="322"/>
        <v>4.7966984126984116</v>
      </c>
      <c r="BC747" s="16">
        <f t="shared" si="319"/>
        <v>2664.8324514991173</v>
      </c>
      <c r="BD747" s="108">
        <f t="shared" si="320"/>
        <v>2.6648324514991173</v>
      </c>
    </row>
    <row r="748" spans="1:56" s="28" customFormat="1">
      <c r="A748" s="89" t="s">
        <v>213</v>
      </c>
      <c r="B748" s="28" t="s">
        <v>331</v>
      </c>
      <c r="C748" s="28" t="s">
        <v>331</v>
      </c>
      <c r="E748" s="28" t="s">
        <v>393</v>
      </c>
      <c r="F748" s="87">
        <v>38.384262999999997</v>
      </c>
      <c r="G748" s="87">
        <v>7.0989190000000004</v>
      </c>
      <c r="H748" s="88">
        <v>1727.231</v>
      </c>
      <c r="L748" s="37">
        <v>2016</v>
      </c>
      <c r="M748" s="37">
        <v>2</v>
      </c>
      <c r="AH748" s="10" t="s">
        <v>2</v>
      </c>
      <c r="AK748" s="28" t="s">
        <v>333</v>
      </c>
      <c r="AL748" s="10">
        <v>145</v>
      </c>
      <c r="AR748" s="28">
        <v>96</v>
      </c>
      <c r="AS748" s="28">
        <v>81</v>
      </c>
      <c r="AT748" s="28">
        <v>7.72</v>
      </c>
      <c r="AU748" s="28">
        <v>6.5</v>
      </c>
      <c r="AV748" s="28">
        <v>0.68</v>
      </c>
      <c r="AW748" s="28">
        <v>0.56000000000000005</v>
      </c>
      <c r="AX748" s="28">
        <v>15.5</v>
      </c>
      <c r="AY748" s="28">
        <v>0.24</v>
      </c>
      <c r="AZ748" s="28">
        <f t="shared" si="321"/>
        <v>0.82352941176470595</v>
      </c>
      <c r="BA748" s="28">
        <f t="shared" si="318"/>
        <v>0.96571428571428575</v>
      </c>
      <c r="BB748" s="28">
        <f t="shared" si="322"/>
        <v>6.1396705882352949</v>
      </c>
      <c r="BC748" s="16">
        <f t="shared" si="319"/>
        <v>3410.9281045751641</v>
      </c>
      <c r="BD748" s="108">
        <f t="shared" si="320"/>
        <v>3.4109281045751643</v>
      </c>
    </row>
    <row r="749" spans="1:56" s="28" customFormat="1">
      <c r="A749" s="89" t="s">
        <v>213</v>
      </c>
      <c r="B749" s="28" t="s">
        <v>331</v>
      </c>
      <c r="C749" s="28" t="s">
        <v>331</v>
      </c>
      <c r="E749" s="28" t="s">
        <v>393</v>
      </c>
      <c r="F749" s="87">
        <v>38.384262999999997</v>
      </c>
      <c r="G749" s="87">
        <v>7.0989190000000004</v>
      </c>
      <c r="H749" s="88">
        <v>1727.231</v>
      </c>
      <c r="L749" s="37">
        <v>2016</v>
      </c>
      <c r="M749" s="37">
        <v>2</v>
      </c>
      <c r="AH749" s="10" t="s">
        <v>3</v>
      </c>
      <c r="AK749" s="28" t="s">
        <v>333</v>
      </c>
      <c r="AL749" s="10">
        <v>145</v>
      </c>
      <c r="AR749" s="28">
        <v>88</v>
      </c>
      <c r="AS749" s="28">
        <v>82</v>
      </c>
      <c r="AT749" s="28">
        <v>8.36</v>
      </c>
      <c r="AU749" s="28">
        <v>7.86</v>
      </c>
      <c r="AV749" s="28">
        <v>0.72</v>
      </c>
      <c r="AW749" s="28">
        <v>0.57999999999999996</v>
      </c>
      <c r="AX749" s="28">
        <v>18.8</v>
      </c>
      <c r="AY749" s="28">
        <v>0.22</v>
      </c>
      <c r="AZ749" s="28">
        <f t="shared" si="321"/>
        <v>0.80555555555555558</v>
      </c>
      <c r="BA749" s="28">
        <f t="shared" si="318"/>
        <v>0.92800000000000005</v>
      </c>
      <c r="BB749" s="28">
        <f t="shared" si="322"/>
        <v>6.2495644444444443</v>
      </c>
      <c r="BC749" s="16">
        <f t="shared" si="319"/>
        <v>3471.9802469135802</v>
      </c>
      <c r="BD749" s="108">
        <f t="shared" si="320"/>
        <v>3.4719802469135801</v>
      </c>
    </row>
    <row r="750" spans="1:56" s="28" customFormat="1">
      <c r="A750" s="89" t="s">
        <v>213</v>
      </c>
      <c r="B750" s="28" t="s">
        <v>331</v>
      </c>
      <c r="C750" s="28" t="s">
        <v>331</v>
      </c>
      <c r="E750" s="28" t="s">
        <v>393</v>
      </c>
      <c r="F750" s="87">
        <v>38.384262999999997</v>
      </c>
      <c r="G750" s="87">
        <v>7.0989190000000004</v>
      </c>
      <c r="H750" s="88">
        <v>1727.231</v>
      </c>
      <c r="L750" s="37">
        <v>2016</v>
      </c>
      <c r="M750" s="37">
        <v>2</v>
      </c>
      <c r="AH750" s="10" t="s">
        <v>4</v>
      </c>
      <c r="AK750" s="28" t="s">
        <v>333</v>
      </c>
      <c r="AL750" s="10">
        <v>145</v>
      </c>
      <c r="AR750" s="28">
        <v>93</v>
      </c>
      <c r="AS750" s="28">
        <v>92</v>
      </c>
      <c r="AT750" s="28">
        <v>11.3</v>
      </c>
      <c r="AU750" s="28">
        <v>8.3000000000000007</v>
      </c>
      <c r="AV750" s="28">
        <v>0.82</v>
      </c>
      <c r="AW750" s="28">
        <v>0.66</v>
      </c>
      <c r="AX750" s="28">
        <v>16.7</v>
      </c>
      <c r="AY750" s="28">
        <v>0.2</v>
      </c>
      <c r="AZ750" s="28">
        <f t="shared" si="321"/>
        <v>0.80487804878048785</v>
      </c>
      <c r="BA750" s="28">
        <f t="shared" si="318"/>
        <v>0.95199999999999996</v>
      </c>
      <c r="BB750" s="28">
        <f t="shared" si="322"/>
        <v>8.658556097560977</v>
      </c>
      <c r="BC750" s="16">
        <f t="shared" si="319"/>
        <v>4810.3089430894315</v>
      </c>
      <c r="BD750" s="108">
        <f t="shared" si="320"/>
        <v>4.8103089430894315</v>
      </c>
    </row>
    <row r="751" spans="1:56" s="28" customFormat="1">
      <c r="A751" s="89" t="s">
        <v>213</v>
      </c>
      <c r="B751" s="28" t="s">
        <v>331</v>
      </c>
      <c r="C751" s="28" t="s">
        <v>331</v>
      </c>
      <c r="E751" s="28" t="s">
        <v>393</v>
      </c>
      <c r="F751" s="87">
        <v>38.384262999999997</v>
      </c>
      <c r="G751" s="87">
        <v>7.0989190000000004</v>
      </c>
      <c r="H751" s="88">
        <v>1727.231</v>
      </c>
      <c r="L751" s="37">
        <v>2016</v>
      </c>
      <c r="M751" s="37">
        <v>2</v>
      </c>
      <c r="AH751" s="10" t="s">
        <v>5</v>
      </c>
      <c r="AK751" s="28" t="s">
        <v>333</v>
      </c>
      <c r="AL751" s="10">
        <v>145</v>
      </c>
      <c r="AR751" s="28">
        <v>91</v>
      </c>
      <c r="AS751" s="28">
        <v>94</v>
      </c>
      <c r="AT751" s="28">
        <v>12.42</v>
      </c>
      <c r="AU751" s="28">
        <v>8.24</v>
      </c>
      <c r="AV751" s="28">
        <v>0.76</v>
      </c>
      <c r="AW751" s="28">
        <v>0.62</v>
      </c>
      <c r="AX751" s="28">
        <v>16.2</v>
      </c>
      <c r="AY751" s="28">
        <v>0.24</v>
      </c>
      <c r="AZ751" s="28">
        <f t="shared" si="321"/>
        <v>0.81578947368421051</v>
      </c>
      <c r="BA751" s="28">
        <f t="shared" si="318"/>
        <v>0.95771428571428563</v>
      </c>
      <c r="BB751" s="28">
        <f t="shared" si="322"/>
        <v>9.7036619548872167</v>
      </c>
      <c r="BC751" s="16">
        <f t="shared" si="319"/>
        <v>5390.923308270676</v>
      </c>
      <c r="BD751" s="108">
        <f t="shared" si="320"/>
        <v>5.3909233082706756</v>
      </c>
    </row>
    <row r="752" spans="1:56" s="28" customFormat="1">
      <c r="A752" s="89" t="s">
        <v>213</v>
      </c>
      <c r="B752" s="28" t="s">
        <v>331</v>
      </c>
      <c r="C752" s="28" t="s">
        <v>331</v>
      </c>
      <c r="E752" s="28" t="s">
        <v>393</v>
      </c>
      <c r="F752" s="87">
        <v>38.384262999999997</v>
      </c>
      <c r="G752" s="87">
        <v>7.0989190000000004</v>
      </c>
      <c r="H752" s="88">
        <v>1727.231</v>
      </c>
      <c r="L752" s="37">
        <v>2016</v>
      </c>
      <c r="M752" s="37">
        <v>2</v>
      </c>
      <c r="AH752" s="10" t="s">
        <v>6</v>
      </c>
      <c r="AK752" s="28" t="s">
        <v>333</v>
      </c>
      <c r="AL752" s="10">
        <v>145</v>
      </c>
      <c r="AR752" s="28">
        <v>90</v>
      </c>
      <c r="AS752" s="28">
        <v>88</v>
      </c>
      <c r="AT752" s="28">
        <v>8.3000000000000007</v>
      </c>
      <c r="AU752" s="28">
        <v>6.4</v>
      </c>
      <c r="AV752" s="28">
        <v>0.68</v>
      </c>
      <c r="AW752" s="28">
        <v>0.57999999999999996</v>
      </c>
      <c r="AX752" s="28">
        <v>18.2</v>
      </c>
      <c r="AY752" s="28">
        <v>0.22</v>
      </c>
      <c r="AZ752" s="28">
        <f t="shared" si="321"/>
        <v>0.85294117647058809</v>
      </c>
      <c r="BA752" s="28">
        <f t="shared" si="318"/>
        <v>0.93485714285714283</v>
      </c>
      <c r="BB752" s="28">
        <f t="shared" si="322"/>
        <v>6.6182386554621839</v>
      </c>
      <c r="BC752" s="16">
        <f t="shared" si="319"/>
        <v>3676.7992530345468</v>
      </c>
      <c r="BD752" s="108">
        <f t="shared" si="320"/>
        <v>3.676799253034547</v>
      </c>
    </row>
    <row r="753" spans="1:56" s="28" customFormat="1">
      <c r="A753" s="89" t="s">
        <v>213</v>
      </c>
      <c r="B753" s="28" t="s">
        <v>331</v>
      </c>
      <c r="C753" s="28" t="s">
        <v>331</v>
      </c>
      <c r="E753" s="28" t="s">
        <v>392</v>
      </c>
      <c r="F753" s="87">
        <v>38.382708999999998</v>
      </c>
      <c r="G753" s="87">
        <v>7.0901630000000004</v>
      </c>
      <c r="H753" s="88">
        <v>1721.173</v>
      </c>
      <c r="I753" s="28">
        <v>11</v>
      </c>
      <c r="L753" s="37">
        <v>2016</v>
      </c>
      <c r="M753" s="37">
        <v>2</v>
      </c>
      <c r="AH753" s="10" t="s">
        <v>1</v>
      </c>
      <c r="AK753" s="28" t="s">
        <v>333</v>
      </c>
      <c r="AL753" s="10">
        <v>145</v>
      </c>
      <c r="AR753" s="28">
        <v>87</v>
      </c>
      <c r="AS753" s="28">
        <v>70</v>
      </c>
      <c r="AT753" s="28">
        <v>4.22</v>
      </c>
      <c r="AU753" s="28">
        <v>4.18</v>
      </c>
      <c r="AV753" s="28">
        <v>0.46</v>
      </c>
      <c r="AW753" s="28">
        <v>0.36</v>
      </c>
      <c r="AX753" s="28">
        <v>17.2</v>
      </c>
      <c r="AY753" s="28">
        <v>0.16</v>
      </c>
      <c r="AZ753" s="28">
        <f t="shared" si="321"/>
        <v>0.78260869565217384</v>
      </c>
      <c r="BA753" s="28">
        <f t="shared" si="318"/>
        <v>0.94628571428571429</v>
      </c>
      <c r="BB753" s="28">
        <f t="shared" si="322"/>
        <v>3.1252114285714283</v>
      </c>
      <c r="BC753" s="16">
        <f t="shared" si="319"/>
        <v>1736.2285714285713</v>
      </c>
      <c r="BD753" s="108">
        <f t="shared" si="320"/>
        <v>1.7362285714285712</v>
      </c>
    </row>
    <row r="754" spans="1:56" s="28" customFormat="1">
      <c r="A754" s="89" t="s">
        <v>213</v>
      </c>
      <c r="B754" s="28" t="s">
        <v>331</v>
      </c>
      <c r="C754" s="28" t="s">
        <v>331</v>
      </c>
      <c r="E754" s="28" t="s">
        <v>392</v>
      </c>
      <c r="F754" s="87">
        <v>38.382708999999998</v>
      </c>
      <c r="G754" s="87">
        <v>7.0901630000000004</v>
      </c>
      <c r="H754" s="88">
        <v>1721.173</v>
      </c>
      <c r="L754" s="37">
        <v>2016</v>
      </c>
      <c r="M754" s="37">
        <v>2</v>
      </c>
      <c r="AH754" s="10" t="s">
        <v>2</v>
      </c>
      <c r="AK754" s="28" t="s">
        <v>333</v>
      </c>
      <c r="AL754" s="10">
        <v>145</v>
      </c>
      <c r="AR754" s="28">
        <v>82</v>
      </c>
      <c r="AS754" s="28">
        <v>83</v>
      </c>
      <c r="AT754" s="28">
        <v>4.78</v>
      </c>
      <c r="AU754" s="28">
        <v>5.24</v>
      </c>
      <c r="AV754" s="28">
        <v>0.46</v>
      </c>
      <c r="AW754" s="28">
        <v>0.36</v>
      </c>
      <c r="AX754" s="28">
        <v>17.399999999999999</v>
      </c>
      <c r="AY754" s="28">
        <v>0.18</v>
      </c>
      <c r="AZ754" s="28">
        <f t="shared" si="321"/>
        <v>0.78260869565217384</v>
      </c>
      <c r="BA754" s="28">
        <f t="shared" si="318"/>
        <v>0.94399999999999995</v>
      </c>
      <c r="BB754" s="28">
        <f t="shared" si="322"/>
        <v>3.5313808695652171</v>
      </c>
      <c r="BC754" s="16">
        <f t="shared" si="319"/>
        <v>1961.8782608695651</v>
      </c>
      <c r="BD754" s="108">
        <f t="shared" si="320"/>
        <v>1.9618782608695651</v>
      </c>
    </row>
    <row r="755" spans="1:56" s="28" customFormat="1">
      <c r="A755" s="89" t="s">
        <v>213</v>
      </c>
      <c r="B755" s="28" t="s">
        <v>331</v>
      </c>
      <c r="C755" s="28" t="s">
        <v>331</v>
      </c>
      <c r="E755" s="28" t="s">
        <v>392</v>
      </c>
      <c r="F755" s="87">
        <v>38.382708999999998</v>
      </c>
      <c r="G755" s="87">
        <v>7.0901630000000004</v>
      </c>
      <c r="H755" s="88">
        <v>1721.173</v>
      </c>
      <c r="L755" s="37">
        <v>2016</v>
      </c>
      <c r="M755" s="37">
        <v>2</v>
      </c>
      <c r="AH755" s="10" t="s">
        <v>3</v>
      </c>
      <c r="AK755" s="28" t="s">
        <v>333</v>
      </c>
      <c r="AL755" s="10">
        <v>145</v>
      </c>
      <c r="AR755" s="28">
        <v>83</v>
      </c>
      <c r="AS755" s="28">
        <v>80</v>
      </c>
      <c r="AT755" s="28">
        <v>5.18</v>
      </c>
      <c r="AU755" s="28">
        <v>4.42</v>
      </c>
      <c r="AV755" s="28">
        <v>0.57999999999999996</v>
      </c>
      <c r="AW755" s="28">
        <v>0.48</v>
      </c>
      <c r="AX755" s="28">
        <v>17</v>
      </c>
      <c r="AY755" s="28">
        <v>0.2</v>
      </c>
      <c r="AZ755" s="28">
        <f t="shared" si="321"/>
        <v>0.82758620689655171</v>
      </c>
      <c r="BA755" s="28">
        <f t="shared" si="318"/>
        <v>0.94857142857142862</v>
      </c>
      <c r="BB755" s="28">
        <f t="shared" si="322"/>
        <v>4.0664275862068964</v>
      </c>
      <c r="BC755" s="16">
        <f t="shared" si="319"/>
        <v>2259.1264367816093</v>
      </c>
      <c r="BD755" s="108">
        <f t="shared" si="320"/>
        <v>2.2591264367816093</v>
      </c>
    </row>
    <row r="756" spans="1:56" s="28" customFormat="1">
      <c r="A756" s="89" t="s">
        <v>213</v>
      </c>
      <c r="B756" s="28" t="s">
        <v>331</v>
      </c>
      <c r="C756" s="28" t="s">
        <v>331</v>
      </c>
      <c r="E756" s="28" t="s">
        <v>392</v>
      </c>
      <c r="F756" s="87">
        <v>38.382708999999998</v>
      </c>
      <c r="G756" s="87">
        <v>7.0901630000000004</v>
      </c>
      <c r="H756" s="88">
        <v>1721.173</v>
      </c>
      <c r="L756" s="37">
        <v>2016</v>
      </c>
      <c r="M756" s="37">
        <v>2</v>
      </c>
      <c r="AH756" s="10" t="s">
        <v>4</v>
      </c>
      <c r="AK756" s="28" t="s">
        <v>333</v>
      </c>
      <c r="AL756" s="10">
        <v>145</v>
      </c>
      <c r="AR756" s="28">
        <v>82</v>
      </c>
      <c r="AS756" s="28">
        <v>82</v>
      </c>
      <c r="AT756" s="28">
        <v>5.88</v>
      </c>
      <c r="AU756" s="28">
        <v>5.2</v>
      </c>
      <c r="AV756" s="28">
        <v>0.57999999999999996</v>
      </c>
      <c r="AW756" s="28">
        <v>0.44</v>
      </c>
      <c r="AX756" s="28">
        <v>14.3</v>
      </c>
      <c r="AY756" s="28">
        <v>0.18</v>
      </c>
      <c r="AZ756" s="28">
        <f t="shared" si="321"/>
        <v>0.75862068965517249</v>
      </c>
      <c r="BA756" s="28">
        <f t="shared" si="318"/>
        <v>0.97942857142857143</v>
      </c>
      <c r="BB756" s="28">
        <f t="shared" si="322"/>
        <v>4.3689268965517245</v>
      </c>
      <c r="BC756" s="16">
        <f t="shared" si="319"/>
        <v>2427.1816091954024</v>
      </c>
      <c r="BD756" s="108">
        <f t="shared" si="320"/>
        <v>2.4271816091954026</v>
      </c>
    </row>
    <row r="757" spans="1:56" s="28" customFormat="1">
      <c r="A757" s="89" t="s">
        <v>213</v>
      </c>
      <c r="B757" s="28" t="s">
        <v>331</v>
      </c>
      <c r="C757" s="28" t="s">
        <v>331</v>
      </c>
      <c r="E757" s="28" t="s">
        <v>392</v>
      </c>
      <c r="F757" s="87">
        <v>38.382708999999998</v>
      </c>
      <c r="G757" s="87">
        <v>7.0901630000000004</v>
      </c>
      <c r="H757" s="88">
        <v>1721.173</v>
      </c>
      <c r="L757" s="37">
        <v>2016</v>
      </c>
      <c r="M757" s="37">
        <v>2</v>
      </c>
      <c r="AH757" s="10" t="s">
        <v>5</v>
      </c>
      <c r="AK757" s="28" t="s">
        <v>333</v>
      </c>
      <c r="AL757" s="10">
        <v>145</v>
      </c>
      <c r="AR757" s="28">
        <v>87</v>
      </c>
      <c r="AS757" s="28">
        <v>87</v>
      </c>
      <c r="AT757" s="28">
        <v>7.16</v>
      </c>
      <c r="AU757" s="28">
        <v>5.82</v>
      </c>
      <c r="AV757" s="28">
        <v>0.66</v>
      </c>
      <c r="AW757" s="28">
        <v>0.54</v>
      </c>
      <c r="AX757" s="28">
        <v>18.7</v>
      </c>
      <c r="AY757" s="28">
        <v>0.2</v>
      </c>
      <c r="AZ757" s="28">
        <f t="shared" si="321"/>
        <v>0.81818181818181823</v>
      </c>
      <c r="BA757" s="28">
        <f t="shared" si="318"/>
        <v>0.92914285714285716</v>
      </c>
      <c r="BB757" s="28">
        <f t="shared" si="322"/>
        <v>5.4430877922077929</v>
      </c>
      <c r="BC757" s="16">
        <f t="shared" si="319"/>
        <v>3023.9376623376629</v>
      </c>
      <c r="BD757" s="108">
        <f t="shared" si="320"/>
        <v>3.023937662337663</v>
      </c>
    </row>
    <row r="758" spans="1:56" s="28" customFormat="1">
      <c r="A758" s="89" t="s">
        <v>213</v>
      </c>
      <c r="B758" s="28" t="s">
        <v>331</v>
      </c>
      <c r="C758" s="28" t="s">
        <v>331</v>
      </c>
      <c r="E758" s="28" t="s">
        <v>392</v>
      </c>
      <c r="F758" s="87">
        <v>38.382708999999998</v>
      </c>
      <c r="G758" s="87">
        <v>7.0901630000000004</v>
      </c>
      <c r="H758" s="88">
        <v>1721.173</v>
      </c>
      <c r="L758" s="37">
        <v>2016</v>
      </c>
      <c r="M758" s="37">
        <v>2</v>
      </c>
      <c r="AH758" s="10" t="s">
        <v>6</v>
      </c>
      <c r="AK758" s="28" t="s">
        <v>333</v>
      </c>
      <c r="AL758" s="10">
        <v>145</v>
      </c>
      <c r="AR758" s="28">
        <v>85</v>
      </c>
      <c r="AS758" s="28">
        <v>84</v>
      </c>
      <c r="AT758" s="28">
        <v>6.86</v>
      </c>
      <c r="AU758" s="28">
        <v>5.4</v>
      </c>
      <c r="AV758" s="28">
        <v>0.64</v>
      </c>
      <c r="AW758" s="28">
        <v>0.5</v>
      </c>
      <c r="AX758" s="28">
        <v>14.6</v>
      </c>
      <c r="AY758" s="28">
        <v>0.16</v>
      </c>
      <c r="AZ758" s="28">
        <f t="shared" si="321"/>
        <v>0.78125</v>
      </c>
      <c r="BA758" s="28">
        <f t="shared" si="318"/>
        <v>0.97600000000000009</v>
      </c>
      <c r="BB758" s="28">
        <f t="shared" si="322"/>
        <v>5.2307500000000005</v>
      </c>
      <c r="BC758" s="16">
        <f t="shared" si="319"/>
        <v>2905.9722222222226</v>
      </c>
      <c r="BD758" s="108">
        <f t="shared" si="320"/>
        <v>2.9059722222222226</v>
      </c>
    </row>
    <row r="759" spans="1:56" s="28" customFormat="1">
      <c r="A759" s="89" t="s">
        <v>213</v>
      </c>
      <c r="B759" s="28" t="s">
        <v>331</v>
      </c>
      <c r="C759" s="28" t="s">
        <v>331</v>
      </c>
      <c r="E759" s="28" t="s">
        <v>391</v>
      </c>
      <c r="F759" s="87">
        <v>38.385061</v>
      </c>
      <c r="G759" s="87">
        <v>7.0885809999999996</v>
      </c>
      <c r="H759" s="88">
        <v>1713.3910000000001</v>
      </c>
      <c r="I759" s="28">
        <v>12</v>
      </c>
      <c r="L759" s="37">
        <v>2016</v>
      </c>
      <c r="M759" s="37">
        <v>2</v>
      </c>
      <c r="AH759" s="10" t="s">
        <v>1</v>
      </c>
      <c r="AK759" s="28" t="s">
        <v>333</v>
      </c>
      <c r="AL759" s="10">
        <v>145</v>
      </c>
      <c r="AR759" s="28">
        <v>80</v>
      </c>
      <c r="AS759" s="28">
        <v>73</v>
      </c>
      <c r="AT759" s="28">
        <v>3.28</v>
      </c>
      <c r="AU759" s="28">
        <v>3.4</v>
      </c>
      <c r="AV759" s="28">
        <v>0.36</v>
      </c>
      <c r="AW759" s="28">
        <v>0.3</v>
      </c>
      <c r="AX759" s="28">
        <v>15</v>
      </c>
      <c r="AY759" s="28">
        <v>0.16</v>
      </c>
      <c r="AZ759" s="28">
        <f t="shared" si="321"/>
        <v>0.83333333333333337</v>
      </c>
      <c r="BA759" s="28">
        <f t="shared" si="318"/>
        <v>0.97142857142857142</v>
      </c>
      <c r="BB759" s="28">
        <f t="shared" si="322"/>
        <v>2.655238095238095</v>
      </c>
      <c r="BC759" s="16">
        <f t="shared" si="319"/>
        <v>1475.132275132275</v>
      </c>
      <c r="BD759" s="108">
        <f t="shared" si="320"/>
        <v>1.4751322751322751</v>
      </c>
    </row>
    <row r="760" spans="1:56" s="28" customFormat="1">
      <c r="A760" s="89" t="s">
        <v>213</v>
      </c>
      <c r="B760" s="28" t="s">
        <v>331</v>
      </c>
      <c r="C760" s="28" t="s">
        <v>331</v>
      </c>
      <c r="E760" s="28" t="s">
        <v>391</v>
      </c>
      <c r="F760" s="87">
        <v>38.385061</v>
      </c>
      <c r="G760" s="87">
        <v>7.0885809999999996</v>
      </c>
      <c r="H760" s="88">
        <v>1713.3910000000001</v>
      </c>
      <c r="L760" s="37">
        <v>2016</v>
      </c>
      <c r="M760" s="37">
        <v>2</v>
      </c>
      <c r="AH760" s="10" t="s">
        <v>2</v>
      </c>
      <c r="AK760" s="28" t="s">
        <v>333</v>
      </c>
      <c r="AL760" s="10">
        <v>145</v>
      </c>
      <c r="AR760" s="28">
        <v>76</v>
      </c>
      <c r="AS760" s="28">
        <v>78</v>
      </c>
      <c r="AT760" s="28">
        <v>4.84</v>
      </c>
      <c r="AU760" s="28">
        <v>4.12</v>
      </c>
      <c r="AV760" s="28">
        <v>0.48</v>
      </c>
      <c r="AW760" s="28">
        <v>0.38</v>
      </c>
      <c r="AX760" s="28">
        <v>17.899999999999999</v>
      </c>
      <c r="AY760" s="28">
        <v>0.18</v>
      </c>
      <c r="AZ760" s="28">
        <f t="shared" si="321"/>
        <v>0.79166666666666674</v>
      </c>
      <c r="BA760" s="28">
        <f t="shared" si="318"/>
        <v>0.93828571428571417</v>
      </c>
      <c r="BB760" s="28">
        <f t="shared" si="322"/>
        <v>3.5951980952380946</v>
      </c>
      <c r="BC760" s="16">
        <f t="shared" si="319"/>
        <v>1997.3322751322748</v>
      </c>
      <c r="BD760" s="108">
        <f t="shared" si="320"/>
        <v>1.9973322751322748</v>
      </c>
    </row>
    <row r="761" spans="1:56" s="28" customFormat="1">
      <c r="A761" s="89" t="s">
        <v>213</v>
      </c>
      <c r="B761" s="28" t="s">
        <v>331</v>
      </c>
      <c r="C761" s="28" t="s">
        <v>331</v>
      </c>
      <c r="E761" s="28" t="s">
        <v>391</v>
      </c>
      <c r="F761" s="87">
        <v>38.385061</v>
      </c>
      <c r="G761" s="87">
        <v>7.0885809999999996</v>
      </c>
      <c r="H761" s="88">
        <v>1713.3910000000001</v>
      </c>
      <c r="L761" s="37">
        <v>2016</v>
      </c>
      <c r="M761" s="37">
        <v>2</v>
      </c>
      <c r="AH761" s="10" t="s">
        <v>3</v>
      </c>
      <c r="AK761" s="28" t="s">
        <v>333</v>
      </c>
      <c r="AL761" s="10">
        <v>145</v>
      </c>
      <c r="AR761" s="28">
        <v>87</v>
      </c>
      <c r="AS761" s="28">
        <v>90</v>
      </c>
      <c r="AT761" s="28">
        <v>7.2</v>
      </c>
      <c r="AU761" s="28">
        <v>5.26</v>
      </c>
      <c r="AV761" s="28">
        <v>0.57999999999999996</v>
      </c>
      <c r="AW761" s="28">
        <v>0.48</v>
      </c>
      <c r="AX761" s="28">
        <v>17.899999999999999</v>
      </c>
      <c r="AY761" s="28">
        <v>0.22</v>
      </c>
      <c r="AZ761" s="28">
        <f t="shared" si="321"/>
        <v>0.82758620689655171</v>
      </c>
      <c r="BA761" s="28">
        <f t="shared" si="318"/>
        <v>0.93828571428571417</v>
      </c>
      <c r="BB761" s="28">
        <f t="shared" si="322"/>
        <v>5.5908886699507381</v>
      </c>
      <c r="BC761" s="16">
        <f t="shared" si="319"/>
        <v>3106.0492610837437</v>
      </c>
      <c r="BD761" s="108">
        <f t="shared" si="320"/>
        <v>3.1060492610837436</v>
      </c>
    </row>
    <row r="762" spans="1:56" s="28" customFormat="1">
      <c r="A762" s="89" t="s">
        <v>213</v>
      </c>
      <c r="B762" s="28" t="s">
        <v>331</v>
      </c>
      <c r="C762" s="28" t="s">
        <v>331</v>
      </c>
      <c r="E762" s="28" t="s">
        <v>391</v>
      </c>
      <c r="F762" s="87">
        <v>38.385061</v>
      </c>
      <c r="G762" s="87">
        <v>7.0885809999999996</v>
      </c>
      <c r="H762" s="88">
        <v>1713.3910000000001</v>
      </c>
      <c r="L762" s="37">
        <v>2016</v>
      </c>
      <c r="M762" s="37">
        <v>2</v>
      </c>
      <c r="AH762" s="10" t="s">
        <v>4</v>
      </c>
      <c r="AK762" s="28" t="s">
        <v>333</v>
      </c>
      <c r="AL762" s="10">
        <v>145</v>
      </c>
      <c r="AR762" s="28">
        <v>87</v>
      </c>
      <c r="AS762" s="28">
        <v>86</v>
      </c>
      <c r="AT762" s="28">
        <v>3.98</v>
      </c>
      <c r="AU762" s="28">
        <v>3.88</v>
      </c>
      <c r="AV762" s="28">
        <v>0.42</v>
      </c>
      <c r="AW762" s="28">
        <v>0.32</v>
      </c>
      <c r="AX762" s="28">
        <v>14.9</v>
      </c>
      <c r="AY762" s="28">
        <v>0.14000000000000001</v>
      </c>
      <c r="AZ762" s="28">
        <f t="shared" si="321"/>
        <v>0.76190476190476197</v>
      </c>
      <c r="BA762" s="28">
        <f t="shared" si="318"/>
        <v>0.97257142857142853</v>
      </c>
      <c r="BB762" s="28">
        <f t="shared" si="322"/>
        <v>2.9492070748299319</v>
      </c>
      <c r="BC762" s="16">
        <f t="shared" si="319"/>
        <v>1638.4483749055178</v>
      </c>
      <c r="BD762" s="108">
        <f t="shared" si="320"/>
        <v>1.6384483749055179</v>
      </c>
    </row>
    <row r="763" spans="1:56" s="28" customFormat="1">
      <c r="A763" s="89" t="s">
        <v>213</v>
      </c>
      <c r="B763" s="28" t="s">
        <v>331</v>
      </c>
      <c r="C763" s="28" t="s">
        <v>331</v>
      </c>
      <c r="E763" s="28" t="s">
        <v>391</v>
      </c>
      <c r="F763" s="87">
        <v>38.385061</v>
      </c>
      <c r="G763" s="87">
        <v>7.0885809999999996</v>
      </c>
      <c r="H763" s="88">
        <v>1713.3910000000001</v>
      </c>
      <c r="L763" s="37">
        <v>2016</v>
      </c>
      <c r="M763" s="37">
        <v>2</v>
      </c>
      <c r="AH763" s="10" t="s">
        <v>5</v>
      </c>
      <c r="AK763" s="28" t="s">
        <v>333</v>
      </c>
      <c r="AL763" s="10">
        <v>145</v>
      </c>
      <c r="AR763" s="28">
        <v>87</v>
      </c>
      <c r="AS763" s="28">
        <v>85</v>
      </c>
      <c r="AT763" s="28">
        <v>5.66</v>
      </c>
      <c r="AU763" s="28">
        <v>4.72</v>
      </c>
      <c r="AV763" s="28">
        <v>0.57999999999999996</v>
      </c>
      <c r="AW763" s="28">
        <v>0.46</v>
      </c>
      <c r="AX763" s="28">
        <v>15.9</v>
      </c>
      <c r="AY763" s="28">
        <v>0.22</v>
      </c>
      <c r="AZ763" s="28">
        <f t="shared" ref="AZ763:AZ793" si="323">AW763/AV763</f>
        <v>0.79310344827586221</v>
      </c>
      <c r="BA763" s="28">
        <f t="shared" si="318"/>
        <v>0.96114285714285708</v>
      </c>
      <c r="BB763" s="28">
        <f t="shared" si="322"/>
        <v>4.3145371428571435</v>
      </c>
      <c r="BC763" s="16">
        <f t="shared" si="319"/>
        <v>2396.9650793650799</v>
      </c>
      <c r="BD763" s="108">
        <f t="shared" si="320"/>
        <v>2.3969650793650801</v>
      </c>
    </row>
    <row r="764" spans="1:56" s="28" customFormat="1">
      <c r="A764" s="89" t="s">
        <v>213</v>
      </c>
      <c r="B764" s="28" t="s">
        <v>331</v>
      </c>
      <c r="C764" s="28" t="s">
        <v>331</v>
      </c>
      <c r="E764" s="28" t="s">
        <v>391</v>
      </c>
      <c r="F764" s="87">
        <v>38.385061</v>
      </c>
      <c r="G764" s="87">
        <v>7.0885809999999996</v>
      </c>
      <c r="H764" s="88">
        <v>1713.3910000000001</v>
      </c>
      <c r="L764" s="37">
        <v>2016</v>
      </c>
      <c r="M764" s="37">
        <v>2</v>
      </c>
      <c r="AH764" s="10" t="s">
        <v>6</v>
      </c>
      <c r="AK764" s="28" t="s">
        <v>333</v>
      </c>
      <c r="AL764" s="10">
        <v>145</v>
      </c>
      <c r="AR764" s="28">
        <v>84</v>
      </c>
      <c r="AS764" s="28">
        <v>87</v>
      </c>
      <c r="AT764" s="28">
        <v>7.56</v>
      </c>
      <c r="AU764" s="28">
        <v>6.44</v>
      </c>
      <c r="AV764" s="28">
        <v>0.62</v>
      </c>
      <c r="AW764" s="28">
        <v>0.5</v>
      </c>
      <c r="AX764" s="28">
        <v>14</v>
      </c>
      <c r="AY764" s="28">
        <v>0.24</v>
      </c>
      <c r="AZ764" s="28">
        <f t="shared" si="323"/>
        <v>0.80645161290322587</v>
      </c>
      <c r="BA764" s="28">
        <f t="shared" ref="BA764:BA827" si="324">(100-AX764)/(100-12.5)</f>
        <v>0.98285714285714287</v>
      </c>
      <c r="BB764" s="28">
        <f t="shared" si="322"/>
        <v>5.992258064516129</v>
      </c>
      <c r="BC764" s="16">
        <f t="shared" ref="BC764:BC827" si="325">(BB764*10000)/18</f>
        <v>3329.0322580645161</v>
      </c>
      <c r="BD764" s="108">
        <f t="shared" si="320"/>
        <v>3.3290322580645162</v>
      </c>
    </row>
    <row r="765" spans="1:56" s="28" customFormat="1">
      <c r="A765" s="89" t="s">
        <v>213</v>
      </c>
      <c r="B765" s="28" t="s">
        <v>331</v>
      </c>
      <c r="C765" s="28" t="s">
        <v>331</v>
      </c>
      <c r="E765" s="28" t="s">
        <v>390</v>
      </c>
      <c r="F765" s="87">
        <v>38.389296000000002</v>
      </c>
      <c r="G765" s="87">
        <v>7.0865710000000002</v>
      </c>
      <c r="H765" s="88">
        <v>1713.1790000000001</v>
      </c>
      <c r="I765" s="28">
        <v>13</v>
      </c>
      <c r="L765" s="37">
        <v>2016</v>
      </c>
      <c r="M765" s="37">
        <v>2</v>
      </c>
      <c r="AH765" s="10" t="s">
        <v>1</v>
      </c>
      <c r="AK765" s="28" t="s">
        <v>333</v>
      </c>
      <c r="AL765" s="10">
        <v>145</v>
      </c>
      <c r="AR765" s="28">
        <v>78</v>
      </c>
      <c r="AS765" s="28">
        <v>80</v>
      </c>
      <c r="AT765" s="28">
        <v>5.14</v>
      </c>
      <c r="AU765" s="28">
        <v>5</v>
      </c>
      <c r="AV765" s="28">
        <v>0.44</v>
      </c>
      <c r="AW765" s="28">
        <v>0.38</v>
      </c>
      <c r="AX765" s="28">
        <v>15.9</v>
      </c>
      <c r="AY765" s="28">
        <v>0.22</v>
      </c>
      <c r="AZ765" s="28">
        <f t="shared" si="323"/>
        <v>0.86363636363636365</v>
      </c>
      <c r="BA765" s="28">
        <f t="shared" si="324"/>
        <v>0.96114285714285708</v>
      </c>
      <c r="BB765" s="28">
        <f t="shared" si="322"/>
        <v>4.2666005194805185</v>
      </c>
      <c r="BC765" s="16">
        <f t="shared" si="325"/>
        <v>2370.3336219336215</v>
      </c>
      <c r="BD765" s="108">
        <f t="shared" si="320"/>
        <v>2.3703336219336215</v>
      </c>
    </row>
    <row r="766" spans="1:56" s="28" customFormat="1">
      <c r="A766" s="89" t="s">
        <v>213</v>
      </c>
      <c r="B766" s="28" t="s">
        <v>331</v>
      </c>
      <c r="C766" s="28" t="s">
        <v>331</v>
      </c>
      <c r="E766" s="28" t="s">
        <v>390</v>
      </c>
      <c r="F766" s="87">
        <v>38.389296000000002</v>
      </c>
      <c r="G766" s="87">
        <v>7.0865710000000002</v>
      </c>
      <c r="H766" s="88">
        <v>1713.1790000000001</v>
      </c>
      <c r="L766" s="37">
        <v>2016</v>
      </c>
      <c r="M766" s="37">
        <v>2</v>
      </c>
      <c r="AH766" s="10" t="s">
        <v>2</v>
      </c>
      <c r="AK766" s="28" t="s">
        <v>333</v>
      </c>
      <c r="AL766" s="10">
        <v>145</v>
      </c>
      <c r="AR766" s="28">
        <v>86</v>
      </c>
      <c r="AS766" s="28">
        <v>83</v>
      </c>
      <c r="AT766" s="28">
        <v>5.08</v>
      </c>
      <c r="AU766" s="28">
        <v>5.2</v>
      </c>
      <c r="AV766" s="28">
        <v>0.48</v>
      </c>
      <c r="AW766" s="28">
        <v>0.4</v>
      </c>
      <c r="AX766" s="28">
        <v>17.7</v>
      </c>
      <c r="AY766" s="28">
        <v>0.18</v>
      </c>
      <c r="AZ766" s="28">
        <f t="shared" si="323"/>
        <v>0.83333333333333337</v>
      </c>
      <c r="BA766" s="28">
        <f t="shared" si="324"/>
        <v>0.9405714285714285</v>
      </c>
      <c r="BB766" s="28">
        <f t="shared" si="322"/>
        <v>3.9817523809523809</v>
      </c>
      <c r="BC766" s="16">
        <f t="shared" si="325"/>
        <v>2212.0846560846562</v>
      </c>
      <c r="BD766" s="108">
        <f t="shared" si="320"/>
        <v>2.2120846560846563</v>
      </c>
    </row>
    <row r="767" spans="1:56" s="28" customFormat="1">
      <c r="A767" s="89" t="s">
        <v>213</v>
      </c>
      <c r="B767" s="28" t="s">
        <v>331</v>
      </c>
      <c r="C767" s="28" t="s">
        <v>331</v>
      </c>
      <c r="E767" s="28" t="s">
        <v>390</v>
      </c>
      <c r="F767" s="87">
        <v>38.389296000000002</v>
      </c>
      <c r="G767" s="87">
        <v>7.0865710000000002</v>
      </c>
      <c r="H767" s="88">
        <v>1713.1790000000001</v>
      </c>
      <c r="L767" s="37">
        <v>2016</v>
      </c>
      <c r="M767" s="37">
        <v>2</v>
      </c>
      <c r="AH767" s="10" t="s">
        <v>3</v>
      </c>
      <c r="AK767" s="28" t="s">
        <v>333</v>
      </c>
      <c r="AL767" s="10">
        <v>145</v>
      </c>
      <c r="AR767" s="28">
        <v>89</v>
      </c>
      <c r="AS767" s="28">
        <v>85</v>
      </c>
      <c r="AT767" s="28">
        <v>7.18</v>
      </c>
      <c r="AU767" s="28">
        <v>6.72</v>
      </c>
      <c r="AV767" s="28">
        <v>0.64</v>
      </c>
      <c r="AW767" s="28">
        <v>0.52</v>
      </c>
      <c r="AX767" s="28">
        <v>16.399999999999999</v>
      </c>
      <c r="AY767" s="28">
        <v>0.24</v>
      </c>
      <c r="AZ767" s="28">
        <f t="shared" si="323"/>
        <v>0.8125</v>
      </c>
      <c r="BA767" s="28">
        <f t="shared" si="324"/>
        <v>0.9554285714285714</v>
      </c>
      <c r="BB767" s="28">
        <f t="shared" si="322"/>
        <v>5.5737314285714286</v>
      </c>
      <c r="BC767" s="16">
        <f t="shared" si="325"/>
        <v>3096.5174603174605</v>
      </c>
      <c r="BD767" s="108">
        <f t="shared" si="320"/>
        <v>3.0965174603174606</v>
      </c>
    </row>
    <row r="768" spans="1:56" s="28" customFormat="1">
      <c r="A768" s="89" t="s">
        <v>213</v>
      </c>
      <c r="B768" s="28" t="s">
        <v>331</v>
      </c>
      <c r="C768" s="28" t="s">
        <v>331</v>
      </c>
      <c r="E768" s="28" t="s">
        <v>390</v>
      </c>
      <c r="F768" s="87">
        <v>38.389296000000002</v>
      </c>
      <c r="G768" s="87">
        <v>7.0865710000000002</v>
      </c>
      <c r="H768" s="88">
        <v>1713.1790000000001</v>
      </c>
      <c r="L768" s="37">
        <v>2016</v>
      </c>
      <c r="M768" s="37">
        <v>2</v>
      </c>
      <c r="AH768" s="10" t="s">
        <v>4</v>
      </c>
      <c r="AK768" s="28" t="s">
        <v>333</v>
      </c>
      <c r="AL768" s="10">
        <v>145</v>
      </c>
      <c r="AR768" s="28">
        <v>91</v>
      </c>
      <c r="AS768" s="28">
        <v>90</v>
      </c>
      <c r="AT768" s="28">
        <v>7.52</v>
      </c>
      <c r="AU768" s="28">
        <v>6.18</v>
      </c>
      <c r="AV768" s="28">
        <v>0.64</v>
      </c>
      <c r="AW768" s="28">
        <v>0.54</v>
      </c>
      <c r="AX768" s="28">
        <v>16.600000000000001</v>
      </c>
      <c r="AY768" s="28">
        <v>0.22</v>
      </c>
      <c r="AZ768" s="28">
        <f t="shared" si="323"/>
        <v>0.84375</v>
      </c>
      <c r="BA768" s="28">
        <f t="shared" si="324"/>
        <v>0.95314285714285718</v>
      </c>
      <c r="BB768" s="28">
        <f t="shared" si="322"/>
        <v>6.0476914285714285</v>
      </c>
      <c r="BC768" s="16">
        <f t="shared" si="325"/>
        <v>3359.8285714285716</v>
      </c>
      <c r="BD768" s="108">
        <f t="shared" si="320"/>
        <v>3.3598285714285718</v>
      </c>
    </row>
    <row r="769" spans="1:56" s="28" customFormat="1">
      <c r="A769" s="89" t="s">
        <v>213</v>
      </c>
      <c r="B769" s="28" t="s">
        <v>331</v>
      </c>
      <c r="C769" s="28" t="s">
        <v>331</v>
      </c>
      <c r="E769" s="28" t="s">
        <v>390</v>
      </c>
      <c r="F769" s="87">
        <v>38.389296000000002</v>
      </c>
      <c r="G769" s="87">
        <v>7.0865710000000002</v>
      </c>
      <c r="H769" s="88">
        <v>1713.1790000000001</v>
      </c>
      <c r="L769" s="37">
        <v>2016</v>
      </c>
      <c r="M769" s="37">
        <v>2</v>
      </c>
      <c r="AH769" s="10" t="s">
        <v>5</v>
      </c>
      <c r="AK769" s="28" t="s">
        <v>333</v>
      </c>
      <c r="AL769" s="10">
        <v>145</v>
      </c>
      <c r="AR769" s="28">
        <v>86</v>
      </c>
      <c r="AS769" s="28">
        <v>81</v>
      </c>
      <c r="AT769" s="28">
        <v>6.58</v>
      </c>
      <c r="AU769" s="28">
        <v>5.3</v>
      </c>
      <c r="AV769" s="28">
        <v>0.56000000000000005</v>
      </c>
      <c r="AW769" s="28">
        <v>0.46</v>
      </c>
      <c r="AX769" s="28">
        <v>17.8</v>
      </c>
      <c r="AY769" s="28">
        <v>0.26</v>
      </c>
      <c r="AZ769" s="28">
        <f t="shared" si="323"/>
        <v>0.8214285714285714</v>
      </c>
      <c r="BA769" s="28">
        <f t="shared" si="324"/>
        <v>0.9394285714285715</v>
      </c>
      <c r="BB769" s="28">
        <f t="shared" si="322"/>
        <v>5.0776114285714282</v>
      </c>
      <c r="BC769" s="16">
        <f t="shared" si="325"/>
        <v>2820.8952380952378</v>
      </c>
      <c r="BD769" s="108">
        <f t="shared" si="320"/>
        <v>2.8208952380952379</v>
      </c>
    </row>
    <row r="770" spans="1:56" s="28" customFormat="1">
      <c r="A770" s="89" t="s">
        <v>213</v>
      </c>
      <c r="B770" s="28" t="s">
        <v>331</v>
      </c>
      <c r="C770" s="28" t="s">
        <v>331</v>
      </c>
      <c r="E770" s="28" t="s">
        <v>390</v>
      </c>
      <c r="F770" s="87">
        <v>38.389296000000002</v>
      </c>
      <c r="G770" s="87">
        <v>7.0865710000000002</v>
      </c>
      <c r="H770" s="88">
        <v>1713.1790000000001</v>
      </c>
      <c r="L770" s="37">
        <v>2016</v>
      </c>
      <c r="M770" s="37">
        <v>2</v>
      </c>
      <c r="AH770" s="10" t="s">
        <v>6</v>
      </c>
      <c r="AK770" s="28" t="s">
        <v>333</v>
      </c>
      <c r="AL770" s="10">
        <v>145</v>
      </c>
      <c r="AR770" s="28">
        <v>83</v>
      </c>
      <c r="AS770" s="28">
        <v>84</v>
      </c>
      <c r="AT770" s="28">
        <v>8.7200000000000006</v>
      </c>
      <c r="AU770" s="28">
        <v>6.7</v>
      </c>
      <c r="AV770" s="28">
        <v>0.64</v>
      </c>
      <c r="AW770" s="28">
        <v>0.52</v>
      </c>
      <c r="AX770" s="28">
        <v>16.100000000000001</v>
      </c>
      <c r="AY770" s="28">
        <v>0.3</v>
      </c>
      <c r="AZ770" s="28">
        <f t="shared" si="323"/>
        <v>0.8125</v>
      </c>
      <c r="BA770" s="28">
        <f t="shared" si="324"/>
        <v>0.95885714285714296</v>
      </c>
      <c r="BB770" s="28">
        <f t="shared" si="322"/>
        <v>6.7935028571428582</v>
      </c>
      <c r="BC770" s="16">
        <f t="shared" si="325"/>
        <v>3774.1682539682547</v>
      </c>
      <c r="BD770" s="108">
        <f t="shared" si="320"/>
        <v>3.7741682539682548</v>
      </c>
    </row>
    <row r="771" spans="1:56" s="28" customFormat="1">
      <c r="A771" s="89" t="s">
        <v>213</v>
      </c>
      <c r="B771" s="28" t="s">
        <v>331</v>
      </c>
      <c r="C771" s="28" t="s">
        <v>331</v>
      </c>
      <c r="E771" s="28" t="s">
        <v>389</v>
      </c>
      <c r="F771" s="87">
        <v>38.378352999999997</v>
      </c>
      <c r="G771" s="87">
        <v>7.1076709999999999</v>
      </c>
      <c r="H771" s="88">
        <v>1750.4770000000001</v>
      </c>
      <c r="I771" s="28">
        <v>14</v>
      </c>
      <c r="L771" s="37">
        <v>2016</v>
      </c>
      <c r="M771" s="37">
        <v>2</v>
      </c>
      <c r="AH771" s="10" t="s">
        <v>1</v>
      </c>
      <c r="AK771" s="28" t="s">
        <v>333</v>
      </c>
      <c r="AL771" s="10">
        <v>145</v>
      </c>
      <c r="AR771" s="28">
        <v>82</v>
      </c>
      <c r="AS771" s="28">
        <v>81</v>
      </c>
      <c r="AT771" s="28">
        <v>4.22</v>
      </c>
      <c r="AU771" s="28">
        <v>4.74</v>
      </c>
      <c r="AV771" s="28">
        <v>0.44</v>
      </c>
      <c r="AW771" s="28">
        <v>0.32</v>
      </c>
      <c r="AX771" s="28">
        <v>14.3</v>
      </c>
      <c r="AY771" s="28">
        <v>0.22</v>
      </c>
      <c r="AZ771" s="28">
        <f t="shared" si="323"/>
        <v>0.72727272727272729</v>
      </c>
      <c r="BA771" s="28">
        <f t="shared" si="324"/>
        <v>0.97942857142857143</v>
      </c>
      <c r="BB771" s="28">
        <f t="shared" si="322"/>
        <v>3.0059553246753241</v>
      </c>
      <c r="BC771" s="16">
        <f t="shared" si="325"/>
        <v>1669.9751803751799</v>
      </c>
      <c r="BD771" s="108">
        <f t="shared" si="320"/>
        <v>1.6699751803751799</v>
      </c>
    </row>
    <row r="772" spans="1:56" s="28" customFormat="1">
      <c r="A772" s="89" t="s">
        <v>213</v>
      </c>
      <c r="B772" s="28" t="s">
        <v>331</v>
      </c>
      <c r="C772" s="28" t="s">
        <v>331</v>
      </c>
      <c r="E772" s="28" t="s">
        <v>389</v>
      </c>
      <c r="F772" s="87">
        <v>38.378352999999997</v>
      </c>
      <c r="G772" s="87">
        <v>7.1076709999999999</v>
      </c>
      <c r="H772" s="88">
        <v>1750.4770000000001</v>
      </c>
      <c r="L772" s="37">
        <v>2016</v>
      </c>
      <c r="M772" s="37">
        <v>2</v>
      </c>
      <c r="AH772" s="10" t="s">
        <v>2</v>
      </c>
      <c r="AK772" s="28" t="s">
        <v>333</v>
      </c>
      <c r="AL772" s="10">
        <v>145</v>
      </c>
      <c r="AR772" s="28">
        <v>82</v>
      </c>
      <c r="AS772" s="28">
        <v>73</v>
      </c>
      <c r="AT772" s="28">
        <v>2.98</v>
      </c>
      <c r="AU772" s="28">
        <v>3.34</v>
      </c>
      <c r="AV772" s="28">
        <v>0.32</v>
      </c>
      <c r="AW772" s="28">
        <v>0.28000000000000003</v>
      </c>
      <c r="AX772" s="28">
        <v>17.5</v>
      </c>
      <c r="AY772" s="28">
        <v>0.12</v>
      </c>
      <c r="AZ772" s="28">
        <f t="shared" si="323"/>
        <v>0.87500000000000011</v>
      </c>
      <c r="BA772" s="28">
        <f t="shared" si="324"/>
        <v>0.94285714285714284</v>
      </c>
      <c r="BB772" s="28">
        <f t="shared" si="322"/>
        <v>2.4585000000000004</v>
      </c>
      <c r="BC772" s="16">
        <f t="shared" si="325"/>
        <v>1365.8333333333335</v>
      </c>
      <c r="BD772" s="108">
        <f t="shared" ref="BD772:BD835" si="326">BC772/1000</f>
        <v>1.3658333333333335</v>
      </c>
    </row>
    <row r="773" spans="1:56" s="28" customFormat="1">
      <c r="A773" s="89" t="s">
        <v>213</v>
      </c>
      <c r="B773" s="28" t="s">
        <v>331</v>
      </c>
      <c r="C773" s="28" t="s">
        <v>331</v>
      </c>
      <c r="E773" s="28" t="s">
        <v>389</v>
      </c>
      <c r="F773" s="87">
        <v>38.378352999999997</v>
      </c>
      <c r="G773" s="87">
        <v>7.1076709999999999</v>
      </c>
      <c r="H773" s="88">
        <v>1750.4770000000001</v>
      </c>
      <c r="L773" s="37">
        <v>2016</v>
      </c>
      <c r="M773" s="37">
        <v>2</v>
      </c>
      <c r="AH773" s="10" t="s">
        <v>3</v>
      </c>
      <c r="AK773" s="28" t="s">
        <v>333</v>
      </c>
      <c r="AL773" s="10">
        <v>145</v>
      </c>
      <c r="AR773" s="28">
        <v>94</v>
      </c>
      <c r="AS773" s="28">
        <v>91</v>
      </c>
      <c r="AT773" s="28">
        <v>6.18</v>
      </c>
      <c r="AU773" s="28">
        <v>6.3</v>
      </c>
      <c r="AV773" s="28">
        <v>0.56000000000000005</v>
      </c>
      <c r="AW773" s="28">
        <v>0.46</v>
      </c>
      <c r="AX773" s="28">
        <v>16.2</v>
      </c>
      <c r="AY773" s="28">
        <v>0.3</v>
      </c>
      <c r="AZ773" s="28">
        <f t="shared" si="323"/>
        <v>0.8214285714285714</v>
      </c>
      <c r="BA773" s="28">
        <f t="shared" si="324"/>
        <v>0.95771428571428563</v>
      </c>
      <c r="BB773" s="28">
        <f t="shared" si="322"/>
        <v>4.8617681632653058</v>
      </c>
      <c r="BC773" s="16">
        <f t="shared" si="325"/>
        <v>2700.9823129251699</v>
      </c>
      <c r="BD773" s="108">
        <f t="shared" si="326"/>
        <v>2.70098231292517</v>
      </c>
    </row>
    <row r="774" spans="1:56" s="28" customFormat="1">
      <c r="A774" s="89" t="s">
        <v>213</v>
      </c>
      <c r="B774" s="28" t="s">
        <v>331</v>
      </c>
      <c r="C774" s="28" t="s">
        <v>331</v>
      </c>
      <c r="E774" s="28" t="s">
        <v>389</v>
      </c>
      <c r="F774" s="87">
        <v>38.378352999999997</v>
      </c>
      <c r="G774" s="87">
        <v>7.1076709999999999</v>
      </c>
      <c r="H774" s="88">
        <v>1750.4770000000001</v>
      </c>
      <c r="L774" s="37">
        <v>2016</v>
      </c>
      <c r="M774" s="37">
        <v>2</v>
      </c>
      <c r="AH774" s="10" t="s">
        <v>4</v>
      </c>
      <c r="AK774" s="28" t="s">
        <v>333</v>
      </c>
      <c r="AL774" s="10">
        <v>145</v>
      </c>
      <c r="AR774" s="28">
        <v>94</v>
      </c>
      <c r="AS774" s="28">
        <v>95</v>
      </c>
      <c r="AT774" s="28">
        <v>6.82</v>
      </c>
      <c r="AU774" s="28">
        <v>6.42</v>
      </c>
      <c r="AV774" s="28">
        <v>0.62</v>
      </c>
      <c r="AW774" s="28">
        <v>0.5</v>
      </c>
      <c r="AX774" s="28">
        <v>15.5</v>
      </c>
      <c r="AY774" s="28">
        <v>0.22</v>
      </c>
      <c r="AZ774" s="28">
        <f t="shared" si="323"/>
        <v>0.80645161290322587</v>
      </c>
      <c r="BA774" s="28">
        <f t="shared" si="324"/>
        <v>0.96571428571428575</v>
      </c>
      <c r="BB774" s="28">
        <f t="shared" si="322"/>
        <v>5.3114285714285723</v>
      </c>
      <c r="BC774" s="16">
        <f t="shared" si="325"/>
        <v>2950.7936507936515</v>
      </c>
      <c r="BD774" s="108">
        <f t="shared" si="326"/>
        <v>2.9507936507936514</v>
      </c>
    </row>
    <row r="775" spans="1:56" s="28" customFormat="1">
      <c r="A775" s="89" t="s">
        <v>213</v>
      </c>
      <c r="B775" s="28" t="s">
        <v>331</v>
      </c>
      <c r="C775" s="28" t="s">
        <v>331</v>
      </c>
      <c r="E775" s="28" t="s">
        <v>389</v>
      </c>
      <c r="F775" s="87">
        <v>38.378352999999997</v>
      </c>
      <c r="G775" s="87">
        <v>7.1076709999999999</v>
      </c>
      <c r="H775" s="88">
        <v>1750.4770000000001</v>
      </c>
      <c r="L775" s="37">
        <v>2016</v>
      </c>
      <c r="M775" s="37">
        <v>2</v>
      </c>
      <c r="AH775" s="10" t="s">
        <v>5</v>
      </c>
      <c r="AK775" s="28" t="s">
        <v>333</v>
      </c>
      <c r="AL775" s="10">
        <v>145</v>
      </c>
      <c r="AR775" s="28">
        <v>93</v>
      </c>
      <c r="AS775" s="28">
        <v>90</v>
      </c>
      <c r="AT775" s="28">
        <v>7.14</v>
      </c>
      <c r="AU775" s="28">
        <v>7.46</v>
      </c>
      <c r="AV775" s="28">
        <v>0.6</v>
      </c>
      <c r="AW775" s="28">
        <v>0.46</v>
      </c>
      <c r="AX775" s="28">
        <v>17.2</v>
      </c>
      <c r="AY775" s="28">
        <v>0.24</v>
      </c>
      <c r="AZ775" s="28">
        <f t="shared" si="323"/>
        <v>0.76666666666666672</v>
      </c>
      <c r="BA775" s="28">
        <f t="shared" si="324"/>
        <v>0.94628571428571429</v>
      </c>
      <c r="BB775" s="28">
        <f t="shared" si="322"/>
        <v>5.1799680000000006</v>
      </c>
      <c r="BC775" s="16">
        <f t="shared" si="325"/>
        <v>2877.76</v>
      </c>
      <c r="BD775" s="108">
        <f t="shared" si="326"/>
        <v>2.8777600000000003</v>
      </c>
    </row>
    <row r="776" spans="1:56" s="28" customFormat="1">
      <c r="A776" s="89" t="s">
        <v>213</v>
      </c>
      <c r="B776" s="28" t="s">
        <v>331</v>
      </c>
      <c r="C776" s="28" t="s">
        <v>331</v>
      </c>
      <c r="E776" s="28" t="s">
        <v>389</v>
      </c>
      <c r="F776" s="87">
        <v>38.378352999999997</v>
      </c>
      <c r="G776" s="87">
        <v>7.1076709999999999</v>
      </c>
      <c r="H776" s="88">
        <v>1750.4770000000001</v>
      </c>
      <c r="L776" s="37">
        <v>2016</v>
      </c>
      <c r="M776" s="37">
        <v>2</v>
      </c>
      <c r="AH776" s="10" t="s">
        <v>6</v>
      </c>
      <c r="AK776" s="28" t="s">
        <v>333</v>
      </c>
      <c r="AL776" s="10">
        <v>145</v>
      </c>
      <c r="AR776" s="28">
        <v>82</v>
      </c>
      <c r="AS776" s="28">
        <v>85</v>
      </c>
      <c r="AT776" s="28">
        <v>8.6999999999999993</v>
      </c>
      <c r="AU776" s="28">
        <v>7.82</v>
      </c>
      <c r="AV776" s="28">
        <v>0.76</v>
      </c>
      <c r="AW776" s="28">
        <v>0.62</v>
      </c>
      <c r="AX776" s="28">
        <v>18.399999999999999</v>
      </c>
      <c r="AY776" s="28">
        <v>0.3</v>
      </c>
      <c r="AZ776" s="28">
        <f t="shared" si="323"/>
        <v>0.81578947368421051</v>
      </c>
      <c r="BA776" s="28">
        <f t="shared" si="324"/>
        <v>0.9325714285714285</v>
      </c>
      <c r="BB776" s="28">
        <f t="shared" si="322"/>
        <v>6.618803007518796</v>
      </c>
      <c r="BC776" s="16">
        <f t="shared" si="325"/>
        <v>3677.1127819548865</v>
      </c>
      <c r="BD776" s="108">
        <f t="shared" si="326"/>
        <v>3.6771127819548863</v>
      </c>
    </row>
    <row r="777" spans="1:56" s="28" customFormat="1">
      <c r="A777" s="89" t="s">
        <v>213</v>
      </c>
      <c r="B777" s="28" t="s">
        <v>331</v>
      </c>
      <c r="C777" s="28" t="s">
        <v>331</v>
      </c>
      <c r="E777" s="28" t="s">
        <v>388</v>
      </c>
      <c r="F777" s="87">
        <v>38.387455000000003</v>
      </c>
      <c r="G777" s="87">
        <v>7.0875640000000004</v>
      </c>
      <c r="H777" s="88">
        <v>1711.0419999999999</v>
      </c>
      <c r="I777" s="28">
        <v>15</v>
      </c>
      <c r="L777" s="37">
        <v>2016</v>
      </c>
      <c r="M777" s="37">
        <v>2</v>
      </c>
      <c r="AH777" s="10" t="s">
        <v>1</v>
      </c>
      <c r="AK777" s="28" t="s">
        <v>333</v>
      </c>
      <c r="AL777" s="10">
        <v>145</v>
      </c>
      <c r="AR777" s="28">
        <v>71</v>
      </c>
      <c r="AS777" s="28">
        <v>73</v>
      </c>
      <c r="AT777" s="28">
        <v>5.24</v>
      </c>
      <c r="AU777" s="28">
        <v>4.6500000000000004</v>
      </c>
      <c r="AV777" s="28">
        <v>0.42</v>
      </c>
      <c r="AW777" s="28">
        <v>0.36</v>
      </c>
      <c r="AX777" s="28">
        <v>17.2</v>
      </c>
      <c r="AY777" s="28">
        <v>0.4</v>
      </c>
      <c r="AZ777" s="28">
        <f t="shared" si="323"/>
        <v>0.8571428571428571</v>
      </c>
      <c r="BA777" s="28">
        <f t="shared" si="324"/>
        <v>0.94628571428571429</v>
      </c>
      <c r="BB777" s="28">
        <f t="shared" si="322"/>
        <v>4.2501746938775504</v>
      </c>
      <c r="BC777" s="16">
        <f t="shared" si="325"/>
        <v>2361.2081632653058</v>
      </c>
      <c r="BD777" s="108">
        <f t="shared" si="326"/>
        <v>2.3612081632653057</v>
      </c>
    </row>
    <row r="778" spans="1:56" s="28" customFormat="1">
      <c r="A778" s="89" t="s">
        <v>213</v>
      </c>
      <c r="B778" s="28" t="s">
        <v>331</v>
      </c>
      <c r="C778" s="28" t="s">
        <v>331</v>
      </c>
      <c r="E778" s="28" t="s">
        <v>388</v>
      </c>
      <c r="F778" s="87">
        <v>38.387455000000003</v>
      </c>
      <c r="G778" s="87">
        <v>7.0875640000000004</v>
      </c>
      <c r="H778" s="88">
        <v>1711.0419999999999</v>
      </c>
      <c r="L778" s="37">
        <v>2016</v>
      </c>
      <c r="M778" s="37">
        <v>2</v>
      </c>
      <c r="AH778" s="10" t="s">
        <v>2</v>
      </c>
      <c r="AK778" s="28" t="s">
        <v>333</v>
      </c>
      <c r="AL778" s="10">
        <v>145</v>
      </c>
      <c r="AR778" s="28">
        <v>73</v>
      </c>
      <c r="AS778" s="28">
        <v>74</v>
      </c>
      <c r="AT778" s="28">
        <v>6.54</v>
      </c>
      <c r="AU778" s="28">
        <v>5.48</v>
      </c>
      <c r="AV778" s="28">
        <v>0.6</v>
      </c>
      <c r="AW778" s="28">
        <v>0.48</v>
      </c>
      <c r="AX778" s="28">
        <v>16.5</v>
      </c>
      <c r="AY778" s="28">
        <v>0.26</v>
      </c>
      <c r="AZ778" s="28">
        <f t="shared" si="323"/>
        <v>0.8</v>
      </c>
      <c r="BA778" s="28">
        <f t="shared" si="324"/>
        <v>0.95428571428571429</v>
      </c>
      <c r="BB778" s="28">
        <f t="shared" si="322"/>
        <v>4.9928228571428575</v>
      </c>
      <c r="BC778" s="16">
        <f t="shared" si="325"/>
        <v>2773.7904761904765</v>
      </c>
      <c r="BD778" s="108">
        <f t="shared" si="326"/>
        <v>2.7737904761904764</v>
      </c>
    </row>
    <row r="779" spans="1:56" s="28" customFormat="1">
      <c r="A779" s="89" t="s">
        <v>213</v>
      </c>
      <c r="B779" s="28" t="s">
        <v>331</v>
      </c>
      <c r="C779" s="28" t="s">
        <v>331</v>
      </c>
      <c r="E779" s="28" t="s">
        <v>388</v>
      </c>
      <c r="F779" s="87">
        <v>38.387455000000003</v>
      </c>
      <c r="G779" s="87">
        <v>7.0875640000000004</v>
      </c>
      <c r="H779" s="88">
        <v>1711.0419999999999</v>
      </c>
      <c r="L779" s="37">
        <v>2016</v>
      </c>
      <c r="M779" s="37">
        <v>2</v>
      </c>
      <c r="AH779" s="10" t="s">
        <v>3</v>
      </c>
      <c r="AK779" s="28" t="s">
        <v>333</v>
      </c>
      <c r="AL779" s="10">
        <v>145</v>
      </c>
      <c r="AR779" s="28">
        <v>85</v>
      </c>
      <c r="AS779" s="28">
        <v>83</v>
      </c>
      <c r="AT779" s="28">
        <v>7.42</v>
      </c>
      <c r="AU779" s="28">
        <v>6.26</v>
      </c>
      <c r="AV779" s="28">
        <v>0.68</v>
      </c>
      <c r="AW779" s="28">
        <v>0.56000000000000005</v>
      </c>
      <c r="AX779" s="28">
        <v>17.2</v>
      </c>
      <c r="AY779" s="28">
        <v>0.2</v>
      </c>
      <c r="AZ779" s="28">
        <f t="shared" si="323"/>
        <v>0.82352941176470595</v>
      </c>
      <c r="BA779" s="28">
        <f t="shared" si="324"/>
        <v>0.94628571428571429</v>
      </c>
      <c r="BB779" s="28">
        <f t="shared" si="322"/>
        <v>5.7823623529411767</v>
      </c>
      <c r="BC779" s="16">
        <f t="shared" si="325"/>
        <v>3212.4235294117648</v>
      </c>
      <c r="BD779" s="108">
        <f t="shared" si="326"/>
        <v>3.2124235294117649</v>
      </c>
    </row>
    <row r="780" spans="1:56" s="28" customFormat="1">
      <c r="A780" s="89" t="s">
        <v>213</v>
      </c>
      <c r="B780" s="28" t="s">
        <v>331</v>
      </c>
      <c r="C780" s="28" t="s">
        <v>331</v>
      </c>
      <c r="E780" s="28" t="s">
        <v>388</v>
      </c>
      <c r="F780" s="87">
        <v>38.387455000000003</v>
      </c>
      <c r="G780" s="87">
        <v>7.0875640000000004</v>
      </c>
      <c r="H780" s="88">
        <v>1711.0419999999999</v>
      </c>
      <c r="L780" s="37">
        <v>2016</v>
      </c>
      <c r="M780" s="37">
        <v>2</v>
      </c>
      <c r="AH780" s="10" t="s">
        <v>4</v>
      </c>
      <c r="AK780" s="28" t="s">
        <v>333</v>
      </c>
      <c r="AL780" s="10">
        <v>145</v>
      </c>
      <c r="AR780" s="28">
        <v>81</v>
      </c>
      <c r="AS780" s="28">
        <v>82</v>
      </c>
      <c r="AT780" s="28">
        <v>5.82</v>
      </c>
      <c r="AU780" s="28">
        <v>5.36</v>
      </c>
      <c r="AV780" s="28">
        <v>0.6</v>
      </c>
      <c r="AW780" s="28">
        <v>0.46</v>
      </c>
      <c r="AX780" s="28">
        <v>17</v>
      </c>
      <c r="AY780" s="28">
        <v>0.22</v>
      </c>
      <c r="AZ780" s="28">
        <f t="shared" si="323"/>
        <v>0.76666666666666672</v>
      </c>
      <c r="BA780" s="28">
        <f t="shared" si="324"/>
        <v>0.94857142857142862</v>
      </c>
      <c r="BB780" s="28">
        <f t="shared" si="322"/>
        <v>4.2325257142857149</v>
      </c>
      <c r="BC780" s="16">
        <f t="shared" si="325"/>
        <v>2351.4031746031746</v>
      </c>
      <c r="BD780" s="108">
        <f t="shared" si="326"/>
        <v>2.3514031746031745</v>
      </c>
    </row>
    <row r="781" spans="1:56" s="28" customFormat="1">
      <c r="A781" s="89" t="s">
        <v>213</v>
      </c>
      <c r="B781" s="28" t="s">
        <v>331</v>
      </c>
      <c r="C781" s="28" t="s">
        <v>331</v>
      </c>
      <c r="E781" s="28" t="s">
        <v>388</v>
      </c>
      <c r="F781" s="87">
        <v>38.387455000000003</v>
      </c>
      <c r="G781" s="87">
        <v>7.0875640000000004</v>
      </c>
      <c r="H781" s="88">
        <v>1711.0419999999999</v>
      </c>
      <c r="L781" s="37">
        <v>2016</v>
      </c>
      <c r="M781" s="37">
        <v>2</v>
      </c>
      <c r="AH781" s="10" t="s">
        <v>5</v>
      </c>
      <c r="AK781" s="28" t="s">
        <v>333</v>
      </c>
      <c r="AL781" s="10">
        <v>145</v>
      </c>
      <c r="AR781" s="28">
        <v>87</v>
      </c>
      <c r="AS781" s="28">
        <v>84</v>
      </c>
      <c r="AT781" s="28">
        <v>6.86</v>
      </c>
      <c r="AU781" s="28">
        <v>5.6</v>
      </c>
      <c r="AV781" s="28">
        <v>0.68</v>
      </c>
      <c r="AW781" s="28">
        <v>0.54</v>
      </c>
      <c r="AX781" s="28">
        <v>16.5</v>
      </c>
      <c r="AY781" s="28">
        <v>0.2</v>
      </c>
      <c r="AZ781" s="28">
        <f t="shared" si="323"/>
        <v>0.79411764705882348</v>
      </c>
      <c r="BA781" s="28">
        <f t="shared" si="324"/>
        <v>0.95428571428571429</v>
      </c>
      <c r="BB781" s="28">
        <f t="shared" si="322"/>
        <v>5.1986117647058823</v>
      </c>
      <c r="BC781" s="16">
        <f t="shared" si="325"/>
        <v>2888.1176470588234</v>
      </c>
      <c r="BD781" s="108">
        <f t="shared" si="326"/>
        <v>2.8881176470588232</v>
      </c>
    </row>
    <row r="782" spans="1:56" s="28" customFormat="1">
      <c r="A782" s="89" t="s">
        <v>213</v>
      </c>
      <c r="B782" s="28" t="s">
        <v>331</v>
      </c>
      <c r="C782" s="28" t="s">
        <v>331</v>
      </c>
      <c r="E782" s="28" t="s">
        <v>388</v>
      </c>
      <c r="F782" s="87">
        <v>38.387455000000003</v>
      </c>
      <c r="G782" s="87">
        <v>7.0875640000000004</v>
      </c>
      <c r="H782" s="88">
        <v>1711.0419999999999</v>
      </c>
      <c r="L782" s="37">
        <v>2016</v>
      </c>
      <c r="M782" s="37">
        <v>2</v>
      </c>
      <c r="AH782" s="10" t="s">
        <v>6</v>
      </c>
      <c r="AK782" s="28" t="s">
        <v>333</v>
      </c>
      <c r="AL782" s="10">
        <v>145</v>
      </c>
      <c r="AR782" s="28">
        <v>67</v>
      </c>
      <c r="AS782" s="28">
        <v>69</v>
      </c>
      <c r="AT782" s="28">
        <v>5.48</v>
      </c>
      <c r="AU782" s="28">
        <v>4.76</v>
      </c>
      <c r="AV782" s="28">
        <v>0.56000000000000005</v>
      </c>
      <c r="AW782" s="28">
        <v>0.44</v>
      </c>
      <c r="AX782" s="28">
        <v>17.399999999999999</v>
      </c>
      <c r="AY782" s="28">
        <v>0.22</v>
      </c>
      <c r="AZ782" s="28">
        <f t="shared" si="323"/>
        <v>0.7857142857142857</v>
      </c>
      <c r="BA782" s="28">
        <f t="shared" si="324"/>
        <v>0.94399999999999995</v>
      </c>
      <c r="BB782" s="28">
        <f t="shared" si="322"/>
        <v>4.0645942857142856</v>
      </c>
      <c r="BC782" s="16">
        <f t="shared" si="325"/>
        <v>2258.1079365079368</v>
      </c>
      <c r="BD782" s="108">
        <f t="shared" si="326"/>
        <v>2.2581079365079368</v>
      </c>
    </row>
    <row r="783" spans="1:56" s="28" customFormat="1">
      <c r="A783" s="89" t="s">
        <v>213</v>
      </c>
      <c r="B783" s="28" t="s">
        <v>331</v>
      </c>
      <c r="C783" s="28" t="s">
        <v>331</v>
      </c>
      <c r="E783" s="28" t="s">
        <v>386</v>
      </c>
      <c r="F783" s="87">
        <v>38.385896000000002</v>
      </c>
      <c r="G783" s="87">
        <v>7.0872190000000002</v>
      </c>
      <c r="H783" s="88">
        <v>1712.866</v>
      </c>
      <c r="I783" s="28">
        <v>16</v>
      </c>
      <c r="L783" s="37">
        <v>2016</v>
      </c>
      <c r="M783" s="37">
        <v>2</v>
      </c>
      <c r="AH783" s="10" t="s">
        <v>1</v>
      </c>
      <c r="AK783" s="28" t="s">
        <v>333</v>
      </c>
      <c r="AL783" s="10">
        <v>145</v>
      </c>
      <c r="AR783" s="28">
        <v>70</v>
      </c>
      <c r="AS783" s="28">
        <v>71</v>
      </c>
      <c r="AT783" s="28">
        <v>5.52</v>
      </c>
      <c r="AU783" s="28">
        <v>5.0999999999999996</v>
      </c>
      <c r="AV783" s="28">
        <v>0.57999999999999996</v>
      </c>
      <c r="AW783" s="28">
        <v>0.48</v>
      </c>
      <c r="AX783" s="28">
        <v>15.8</v>
      </c>
      <c r="AY783" s="28">
        <v>0.24</v>
      </c>
      <c r="AZ783" s="28">
        <f t="shared" si="323"/>
        <v>0.82758620689655171</v>
      </c>
      <c r="BA783" s="28">
        <f t="shared" si="324"/>
        <v>0.9622857142857143</v>
      </c>
      <c r="BB783" s="28">
        <f t="shared" si="322"/>
        <v>4.3959866009852213</v>
      </c>
      <c r="BC783" s="16">
        <f t="shared" si="325"/>
        <v>2442.214778325123</v>
      </c>
      <c r="BD783" s="108">
        <f t="shared" si="326"/>
        <v>2.4422147783251229</v>
      </c>
    </row>
    <row r="784" spans="1:56" s="28" customFormat="1">
      <c r="A784" s="89" t="s">
        <v>213</v>
      </c>
      <c r="B784" s="28" t="s">
        <v>331</v>
      </c>
      <c r="C784" s="28" t="s">
        <v>331</v>
      </c>
      <c r="E784" s="28" t="s">
        <v>386</v>
      </c>
      <c r="F784" s="87">
        <v>38.385896000000002</v>
      </c>
      <c r="G784" s="87">
        <v>7.0872190000000002</v>
      </c>
      <c r="H784" s="88">
        <v>1712.866</v>
      </c>
      <c r="L784" s="37">
        <v>2016</v>
      </c>
      <c r="M784" s="37">
        <v>2</v>
      </c>
      <c r="AH784" s="10" t="s">
        <v>2</v>
      </c>
      <c r="AK784" s="28" t="s">
        <v>333</v>
      </c>
      <c r="AL784" s="10">
        <v>145</v>
      </c>
      <c r="AR784" s="28">
        <v>77</v>
      </c>
      <c r="AS784" s="28">
        <v>76</v>
      </c>
      <c r="AT784" s="28">
        <v>6.1</v>
      </c>
      <c r="AU784" s="28">
        <v>5.44</v>
      </c>
      <c r="AV784" s="28">
        <v>0.54</v>
      </c>
      <c r="AW784" s="28">
        <v>0.46</v>
      </c>
      <c r="AX784" s="28">
        <v>15.2</v>
      </c>
      <c r="AY784" s="28">
        <v>0.2</v>
      </c>
      <c r="AZ784" s="28">
        <f t="shared" si="323"/>
        <v>0.85185185185185186</v>
      </c>
      <c r="BA784" s="28">
        <f t="shared" si="324"/>
        <v>0.96914285714285708</v>
      </c>
      <c r="BB784" s="28">
        <f t="shared" si="322"/>
        <v>5.0359534391534391</v>
      </c>
      <c r="BC784" s="16">
        <f t="shared" si="325"/>
        <v>2797.7519106407995</v>
      </c>
      <c r="BD784" s="108">
        <f t="shared" si="326"/>
        <v>2.7977519106407995</v>
      </c>
    </row>
    <row r="785" spans="1:56" s="28" customFormat="1">
      <c r="A785" s="89" t="s">
        <v>213</v>
      </c>
      <c r="B785" s="28" t="s">
        <v>331</v>
      </c>
      <c r="C785" s="28" t="s">
        <v>331</v>
      </c>
      <c r="E785" s="28" t="s">
        <v>386</v>
      </c>
      <c r="F785" s="87">
        <v>38.385896000000002</v>
      </c>
      <c r="G785" s="87">
        <v>7.0872190000000002</v>
      </c>
      <c r="H785" s="88">
        <v>1712.866</v>
      </c>
      <c r="L785" s="37">
        <v>2016</v>
      </c>
      <c r="M785" s="37">
        <v>2</v>
      </c>
      <c r="AH785" s="10" t="s">
        <v>3</v>
      </c>
      <c r="AK785" s="28" t="s">
        <v>333</v>
      </c>
      <c r="AL785" s="10">
        <v>145</v>
      </c>
      <c r="AR785" s="28">
        <v>68</v>
      </c>
      <c r="AS785" s="28">
        <v>77</v>
      </c>
      <c r="AT785" s="28">
        <v>6.2</v>
      </c>
      <c r="AU785" s="28">
        <v>5.28</v>
      </c>
      <c r="AV785" s="28">
        <v>0.57999999999999996</v>
      </c>
      <c r="AW785" s="28">
        <v>0.46</v>
      </c>
      <c r="AX785" s="28">
        <v>16.7</v>
      </c>
      <c r="AY785" s="28">
        <v>0.18</v>
      </c>
      <c r="AZ785" s="28">
        <f t="shared" si="323"/>
        <v>0.79310344827586221</v>
      </c>
      <c r="BA785" s="28">
        <f t="shared" si="324"/>
        <v>0.95199999999999996</v>
      </c>
      <c r="BB785" s="28">
        <f t="shared" si="322"/>
        <v>4.6812137931034492</v>
      </c>
      <c r="BC785" s="16">
        <f t="shared" si="325"/>
        <v>2600.6743295019164</v>
      </c>
      <c r="BD785" s="108">
        <f t="shared" si="326"/>
        <v>2.6006743295019166</v>
      </c>
    </row>
    <row r="786" spans="1:56" s="28" customFormat="1">
      <c r="A786" s="89" t="s">
        <v>213</v>
      </c>
      <c r="B786" s="28" t="s">
        <v>331</v>
      </c>
      <c r="C786" s="28" t="s">
        <v>331</v>
      </c>
      <c r="E786" s="28" t="s">
        <v>386</v>
      </c>
      <c r="F786" s="87">
        <v>38.385896000000002</v>
      </c>
      <c r="G786" s="87">
        <v>7.0872190000000002</v>
      </c>
      <c r="H786" s="88">
        <v>1712.866</v>
      </c>
      <c r="L786" s="37">
        <v>2016</v>
      </c>
      <c r="M786" s="37">
        <v>2</v>
      </c>
      <c r="AH786" s="10" t="s">
        <v>4</v>
      </c>
      <c r="AK786" s="28" t="s">
        <v>333</v>
      </c>
      <c r="AL786" s="10">
        <v>145</v>
      </c>
      <c r="AR786" s="28">
        <v>71</v>
      </c>
      <c r="AS786" s="28">
        <v>74</v>
      </c>
      <c r="AT786" s="28">
        <v>5.9</v>
      </c>
      <c r="AU786" s="28">
        <v>4.18</v>
      </c>
      <c r="AV786" s="28">
        <v>0.54</v>
      </c>
      <c r="AW786" s="28">
        <v>0.44</v>
      </c>
      <c r="AX786" s="28">
        <v>15.3</v>
      </c>
      <c r="AY786" s="28">
        <v>0.18</v>
      </c>
      <c r="AZ786" s="28">
        <f t="shared" si="323"/>
        <v>0.81481481481481477</v>
      </c>
      <c r="BA786" s="28">
        <f t="shared" si="324"/>
        <v>0.96800000000000008</v>
      </c>
      <c r="BB786" s="28">
        <f t="shared" si="322"/>
        <v>4.653570370370371</v>
      </c>
      <c r="BC786" s="16">
        <f t="shared" si="325"/>
        <v>2585.316872427984</v>
      </c>
      <c r="BD786" s="108">
        <f t="shared" si="326"/>
        <v>2.5853168724279838</v>
      </c>
    </row>
    <row r="787" spans="1:56" s="28" customFormat="1">
      <c r="A787" s="89" t="s">
        <v>213</v>
      </c>
      <c r="B787" s="28" t="s">
        <v>331</v>
      </c>
      <c r="C787" s="28" t="s">
        <v>331</v>
      </c>
      <c r="E787" s="28" t="s">
        <v>386</v>
      </c>
      <c r="F787" s="87">
        <v>38.385896000000002</v>
      </c>
      <c r="G787" s="87">
        <v>7.0872190000000002</v>
      </c>
      <c r="H787" s="88">
        <v>1712.866</v>
      </c>
      <c r="L787" s="37">
        <v>2016</v>
      </c>
      <c r="M787" s="37">
        <v>2</v>
      </c>
      <c r="AH787" s="10" t="s">
        <v>5</v>
      </c>
      <c r="AK787" s="28" t="s">
        <v>333</v>
      </c>
      <c r="AL787" s="10">
        <v>145</v>
      </c>
      <c r="AR787" s="28">
        <v>66</v>
      </c>
      <c r="AS787" s="28">
        <v>63</v>
      </c>
      <c r="AT787" s="28">
        <v>5.5</v>
      </c>
      <c r="AU787" s="28">
        <v>4.3</v>
      </c>
      <c r="AV787" s="28">
        <v>0.62</v>
      </c>
      <c r="AW787" s="28">
        <v>0.52</v>
      </c>
      <c r="AX787" s="28">
        <v>16.600000000000001</v>
      </c>
      <c r="AY787" s="28">
        <v>0.22</v>
      </c>
      <c r="AZ787" s="28">
        <f t="shared" si="323"/>
        <v>0.83870967741935487</v>
      </c>
      <c r="BA787" s="28">
        <f t="shared" si="324"/>
        <v>0.95314285714285718</v>
      </c>
      <c r="BB787" s="28">
        <f t="shared" si="322"/>
        <v>4.3967557603686647</v>
      </c>
      <c r="BC787" s="16">
        <f t="shared" si="325"/>
        <v>2442.6420890937025</v>
      </c>
      <c r="BD787" s="108">
        <f t="shared" si="326"/>
        <v>2.4426420890937024</v>
      </c>
    </row>
    <row r="788" spans="1:56" s="28" customFormat="1">
      <c r="A788" s="89" t="s">
        <v>213</v>
      </c>
      <c r="B788" s="28" t="s">
        <v>331</v>
      </c>
      <c r="C788" s="28" t="s">
        <v>331</v>
      </c>
      <c r="E788" s="28" t="s">
        <v>386</v>
      </c>
      <c r="F788" s="87">
        <v>38.385896000000002</v>
      </c>
      <c r="G788" s="87">
        <v>7.0872190000000002</v>
      </c>
      <c r="H788" s="88">
        <v>1712.866</v>
      </c>
      <c r="L788" s="37">
        <v>2016</v>
      </c>
      <c r="M788" s="37">
        <v>2</v>
      </c>
      <c r="AH788" s="10" t="s">
        <v>6</v>
      </c>
      <c r="AK788" s="28" t="s">
        <v>333</v>
      </c>
      <c r="AL788" s="10">
        <v>145</v>
      </c>
      <c r="AR788" s="28">
        <v>42</v>
      </c>
      <c r="AS788" s="28">
        <v>42</v>
      </c>
      <c r="AT788" s="28">
        <v>3.06</v>
      </c>
      <c r="AU788" s="28">
        <v>2.7</v>
      </c>
      <c r="AV788" s="28">
        <v>0.52</v>
      </c>
      <c r="AW788" s="28">
        <v>0.42</v>
      </c>
      <c r="AX788" s="28">
        <v>16.600000000000001</v>
      </c>
      <c r="AY788" s="28">
        <v>0.16</v>
      </c>
      <c r="AZ788" s="28">
        <f t="shared" si="323"/>
        <v>0.8076923076923076</v>
      </c>
      <c r="BA788" s="28">
        <f t="shared" si="324"/>
        <v>0.95314285714285718</v>
      </c>
      <c r="BB788" s="28">
        <f t="shared" si="322"/>
        <v>2.3557292307692306</v>
      </c>
      <c r="BC788" s="16">
        <f t="shared" si="325"/>
        <v>1308.7384615384615</v>
      </c>
      <c r="BD788" s="108">
        <f t="shared" si="326"/>
        <v>1.3087384615384614</v>
      </c>
    </row>
    <row r="789" spans="1:56" s="28" customFormat="1">
      <c r="A789" s="89" t="s">
        <v>213</v>
      </c>
      <c r="B789" s="28" t="s">
        <v>373</v>
      </c>
      <c r="C789" s="28" t="s">
        <v>373</v>
      </c>
      <c r="E789" s="28" t="s">
        <v>385</v>
      </c>
      <c r="F789" s="89">
        <v>38.692999999999998</v>
      </c>
      <c r="G789" s="89">
        <v>7.9080500000000002</v>
      </c>
      <c r="H789" s="89">
        <v>1664</v>
      </c>
      <c r="I789" s="28">
        <v>17</v>
      </c>
      <c r="L789" s="37">
        <v>2016</v>
      </c>
      <c r="M789" s="37">
        <v>2</v>
      </c>
      <c r="AH789" s="10" t="s">
        <v>1</v>
      </c>
      <c r="AK789" s="28" t="s">
        <v>333</v>
      </c>
      <c r="AL789" s="10">
        <v>145</v>
      </c>
      <c r="AR789" s="28">
        <v>87</v>
      </c>
      <c r="AS789" s="28">
        <v>79</v>
      </c>
      <c r="AT789" s="28">
        <v>8.4</v>
      </c>
      <c r="AU789" s="28">
        <v>7.8</v>
      </c>
      <c r="AV789" s="28">
        <v>0.9</v>
      </c>
      <c r="AW789" s="28">
        <v>0.7</v>
      </c>
      <c r="AX789" s="28">
        <v>18.8</v>
      </c>
      <c r="AY789" s="28">
        <v>0.38</v>
      </c>
      <c r="AZ789" s="28">
        <f t="shared" si="323"/>
        <v>0.77777777777777768</v>
      </c>
      <c r="BA789" s="28">
        <f t="shared" si="324"/>
        <v>0.92800000000000005</v>
      </c>
      <c r="BB789" s="28">
        <f t="shared" si="322"/>
        <v>6.0629333333333326</v>
      </c>
      <c r="BC789" s="16">
        <f t="shared" si="325"/>
        <v>3368.2962962962961</v>
      </c>
      <c r="BD789" s="108">
        <f t="shared" si="326"/>
        <v>3.3682962962962959</v>
      </c>
    </row>
    <row r="790" spans="1:56" s="28" customFormat="1">
      <c r="A790" s="89" t="s">
        <v>213</v>
      </c>
      <c r="B790" s="28" t="s">
        <v>373</v>
      </c>
      <c r="C790" s="28" t="s">
        <v>373</v>
      </c>
      <c r="E790" s="28" t="s">
        <v>385</v>
      </c>
      <c r="F790" s="89">
        <v>38.692999999999998</v>
      </c>
      <c r="G790" s="89">
        <v>7.9080500000000002</v>
      </c>
      <c r="H790" s="89">
        <v>1664</v>
      </c>
      <c r="L790" s="37">
        <v>2016</v>
      </c>
      <c r="M790" s="37">
        <v>2</v>
      </c>
      <c r="AH790" s="10" t="s">
        <v>2</v>
      </c>
      <c r="AK790" s="28" t="s">
        <v>333</v>
      </c>
      <c r="AL790" s="10">
        <v>145</v>
      </c>
      <c r="AR790" s="28">
        <v>72</v>
      </c>
      <c r="AS790" s="28">
        <v>54</v>
      </c>
      <c r="AT790" s="28">
        <v>5.04</v>
      </c>
      <c r="AU790" s="28">
        <v>9.3000000000000007</v>
      </c>
      <c r="AV790" s="28">
        <v>0.57999999999999996</v>
      </c>
      <c r="AW790" s="28">
        <v>0.48</v>
      </c>
      <c r="AX790" s="28">
        <v>16.600000000000001</v>
      </c>
      <c r="AY790" s="28">
        <v>0.4</v>
      </c>
      <c r="AZ790" s="28">
        <f t="shared" si="323"/>
        <v>0.82758620689655171</v>
      </c>
      <c r="BA790" s="28">
        <f t="shared" si="324"/>
        <v>0.95314285714285718</v>
      </c>
      <c r="BB790" s="28">
        <f t="shared" si="322"/>
        <v>3.975591724137931</v>
      </c>
      <c r="BC790" s="16">
        <f t="shared" si="325"/>
        <v>2208.6620689655174</v>
      </c>
      <c r="BD790" s="108">
        <f t="shared" si="326"/>
        <v>2.2086620689655172</v>
      </c>
    </row>
    <row r="791" spans="1:56" s="28" customFormat="1">
      <c r="A791" s="89" t="s">
        <v>213</v>
      </c>
      <c r="B791" s="28" t="s">
        <v>373</v>
      </c>
      <c r="C791" s="28" t="s">
        <v>373</v>
      </c>
      <c r="E791" s="28" t="s">
        <v>385</v>
      </c>
      <c r="F791" s="89">
        <v>38.692999999999998</v>
      </c>
      <c r="G791" s="89">
        <v>7.9080500000000002</v>
      </c>
      <c r="H791" s="89">
        <v>1664</v>
      </c>
      <c r="L791" s="37">
        <v>2016</v>
      </c>
      <c r="M791" s="37">
        <v>2</v>
      </c>
      <c r="AH791" s="10" t="s">
        <v>3</v>
      </c>
      <c r="AK791" s="28" t="s">
        <v>333</v>
      </c>
      <c r="AL791" s="10">
        <v>145</v>
      </c>
      <c r="AR791" s="28">
        <v>86</v>
      </c>
      <c r="AS791" s="28">
        <v>66</v>
      </c>
      <c r="AT791" s="28">
        <v>9.92</v>
      </c>
      <c r="AU791" s="28">
        <v>8.8800000000000008</v>
      </c>
      <c r="AV791" s="28">
        <v>0.72</v>
      </c>
      <c r="AW791" s="28">
        <v>0.52</v>
      </c>
      <c r="AX791" s="28">
        <v>22.2</v>
      </c>
      <c r="AY791" s="28">
        <v>0.26</v>
      </c>
      <c r="AZ791" s="28">
        <f t="shared" si="323"/>
        <v>0.72222222222222232</v>
      </c>
      <c r="BA791" s="28">
        <f t="shared" si="324"/>
        <v>0.88914285714285712</v>
      </c>
      <c r="BB791" s="28">
        <f t="shared" si="322"/>
        <v>6.3702146031746043</v>
      </c>
      <c r="BC791" s="16">
        <f t="shared" si="325"/>
        <v>3539.0081128747802</v>
      </c>
      <c r="BD791" s="108">
        <f t="shared" si="326"/>
        <v>3.5390081128747801</v>
      </c>
    </row>
    <row r="792" spans="1:56" s="28" customFormat="1">
      <c r="A792" s="89" t="s">
        <v>213</v>
      </c>
      <c r="B792" s="28" t="s">
        <v>373</v>
      </c>
      <c r="C792" s="28" t="s">
        <v>373</v>
      </c>
      <c r="E792" s="28" t="s">
        <v>385</v>
      </c>
      <c r="F792" s="89">
        <v>38.692999999999998</v>
      </c>
      <c r="G792" s="89">
        <v>7.9080500000000002</v>
      </c>
      <c r="H792" s="89">
        <v>1664</v>
      </c>
      <c r="L792" s="37">
        <v>2016</v>
      </c>
      <c r="M792" s="37">
        <v>2</v>
      </c>
      <c r="AH792" s="10" t="s">
        <v>4</v>
      </c>
      <c r="AK792" s="28" t="s">
        <v>333</v>
      </c>
      <c r="AL792" s="10">
        <v>145</v>
      </c>
      <c r="AR792" s="28">
        <v>75</v>
      </c>
      <c r="AS792" s="28">
        <v>68</v>
      </c>
      <c r="AT792" s="28">
        <v>15.7</v>
      </c>
      <c r="AU792" s="28">
        <v>13.68</v>
      </c>
      <c r="AV792" s="28">
        <v>1.22</v>
      </c>
      <c r="AW792" s="28">
        <v>1</v>
      </c>
      <c r="AX792" s="28">
        <v>16.7</v>
      </c>
      <c r="AY792" s="28">
        <v>0.48</v>
      </c>
      <c r="AZ792" s="28">
        <f t="shared" si="323"/>
        <v>0.81967213114754101</v>
      </c>
      <c r="BA792" s="28">
        <f t="shared" si="324"/>
        <v>0.95199999999999996</v>
      </c>
      <c r="BB792" s="28">
        <f t="shared" si="322"/>
        <v>12.251147540983606</v>
      </c>
      <c r="BC792" s="16">
        <f t="shared" si="325"/>
        <v>6806.1930783242251</v>
      </c>
      <c r="BD792" s="108">
        <f t="shared" si="326"/>
        <v>6.8061930783242248</v>
      </c>
    </row>
    <row r="793" spans="1:56" s="28" customFormat="1">
      <c r="A793" s="89" t="s">
        <v>213</v>
      </c>
      <c r="B793" s="28" t="s">
        <v>373</v>
      </c>
      <c r="C793" s="28" t="s">
        <v>373</v>
      </c>
      <c r="E793" s="28" t="s">
        <v>385</v>
      </c>
      <c r="F793" s="89">
        <v>38.692999999999998</v>
      </c>
      <c r="G793" s="89">
        <v>7.9080500000000002</v>
      </c>
      <c r="H793" s="89">
        <v>1664</v>
      </c>
      <c r="L793" s="37">
        <v>2016</v>
      </c>
      <c r="M793" s="37">
        <v>2</v>
      </c>
      <c r="AH793" s="10" t="s">
        <v>5</v>
      </c>
      <c r="AK793" s="28" t="s">
        <v>333</v>
      </c>
      <c r="AL793" s="10">
        <v>145</v>
      </c>
      <c r="AR793" s="28">
        <v>79</v>
      </c>
      <c r="AS793" s="28">
        <v>74</v>
      </c>
      <c r="AT793" s="28">
        <v>13.2</v>
      </c>
      <c r="AU793" s="28">
        <v>12.42</v>
      </c>
      <c r="AV793" s="28">
        <v>1.1599999999999999</v>
      </c>
      <c r="AW793" s="28">
        <v>0.94</v>
      </c>
      <c r="AX793" s="28">
        <v>15.5</v>
      </c>
      <c r="AY793" s="28">
        <v>0.44</v>
      </c>
      <c r="AZ793" s="28">
        <f t="shared" si="323"/>
        <v>0.81034482758620696</v>
      </c>
      <c r="BA793" s="28">
        <f t="shared" si="324"/>
        <v>0.96571428571428575</v>
      </c>
      <c r="BB793" s="28">
        <f t="shared" si="322"/>
        <v>10.329812807881774</v>
      </c>
      <c r="BC793" s="16">
        <f t="shared" si="325"/>
        <v>5738.7848932676525</v>
      </c>
      <c r="BD793" s="108">
        <f t="shared" si="326"/>
        <v>5.7387848932676526</v>
      </c>
    </row>
    <row r="794" spans="1:56" s="28" customFormat="1">
      <c r="A794" s="89" t="s">
        <v>213</v>
      </c>
      <c r="B794" s="28" t="s">
        <v>373</v>
      </c>
      <c r="C794" s="28" t="s">
        <v>373</v>
      </c>
      <c r="E794" s="28" t="s">
        <v>385</v>
      </c>
      <c r="F794" s="89">
        <v>38.692999999999998</v>
      </c>
      <c r="G794" s="89">
        <v>7.9080500000000002</v>
      </c>
      <c r="H794" s="89">
        <v>1664</v>
      </c>
      <c r="L794" s="37">
        <v>2016</v>
      </c>
      <c r="M794" s="37">
        <v>2</v>
      </c>
      <c r="AH794" s="10" t="s">
        <v>6</v>
      </c>
      <c r="AK794" s="28" t="s">
        <v>333</v>
      </c>
      <c r="AL794" s="10">
        <v>145</v>
      </c>
      <c r="AR794" s="28">
        <v>90</v>
      </c>
      <c r="AS794" s="28">
        <v>89</v>
      </c>
      <c r="AT794" s="28">
        <v>18</v>
      </c>
      <c r="AU794" s="28">
        <v>14.6</v>
      </c>
      <c r="AV794" s="28">
        <v>1.8</v>
      </c>
      <c r="AW794" s="28">
        <v>0.8</v>
      </c>
      <c r="AX794" s="28">
        <v>20.5</v>
      </c>
      <c r="AY794" s="28">
        <v>0.48</v>
      </c>
      <c r="AZ794" s="28">
        <v>0.81</v>
      </c>
      <c r="BA794" s="28">
        <f t="shared" si="324"/>
        <v>0.90857142857142859</v>
      </c>
      <c r="BB794" s="28">
        <f t="shared" si="322"/>
        <v>13.246971428571431</v>
      </c>
      <c r="BC794" s="16">
        <f t="shared" si="325"/>
        <v>7359.4285714285734</v>
      </c>
      <c r="BD794" s="108">
        <f t="shared" si="326"/>
        <v>7.3594285714285732</v>
      </c>
    </row>
    <row r="795" spans="1:56" s="28" customFormat="1">
      <c r="A795" s="89" t="s">
        <v>213</v>
      </c>
      <c r="B795" s="28" t="s">
        <v>373</v>
      </c>
      <c r="C795" s="28" t="s">
        <v>373</v>
      </c>
      <c r="E795" s="28" t="s">
        <v>384</v>
      </c>
      <c r="F795" s="89">
        <v>38.698520000000002</v>
      </c>
      <c r="G795" s="89">
        <v>7.9034500000000003</v>
      </c>
      <c r="H795" s="89">
        <v>1652</v>
      </c>
      <c r="I795" s="28">
        <v>18</v>
      </c>
      <c r="L795" s="37">
        <v>2016</v>
      </c>
      <c r="M795" s="37">
        <v>2</v>
      </c>
      <c r="AH795" s="10" t="s">
        <v>1</v>
      </c>
      <c r="AK795" s="28" t="s">
        <v>333</v>
      </c>
      <c r="AL795" s="10">
        <v>145</v>
      </c>
      <c r="AR795" s="28">
        <v>76</v>
      </c>
      <c r="AS795" s="28">
        <v>72</v>
      </c>
      <c r="AT795" s="28">
        <v>5.16</v>
      </c>
      <c r="AU795" s="28">
        <v>5.78</v>
      </c>
      <c r="AV795" s="28">
        <v>0.46</v>
      </c>
      <c r="AW795" s="28">
        <v>0.42</v>
      </c>
      <c r="AX795" s="28">
        <v>18.399999999999999</v>
      </c>
      <c r="AY795" s="28">
        <v>0.24</v>
      </c>
      <c r="AZ795" s="28">
        <f>AW795/AV795</f>
        <v>0.91304347826086951</v>
      </c>
      <c r="BA795" s="28">
        <f t="shared" si="324"/>
        <v>0.9325714285714285</v>
      </c>
      <c r="BB795" s="28">
        <f t="shared" si="322"/>
        <v>4.3936278260869557</v>
      </c>
      <c r="BC795" s="16">
        <f t="shared" si="325"/>
        <v>2440.9043478260865</v>
      </c>
      <c r="BD795" s="108">
        <f t="shared" si="326"/>
        <v>2.4409043478260863</v>
      </c>
    </row>
    <row r="796" spans="1:56" s="28" customFormat="1">
      <c r="A796" s="89" t="s">
        <v>213</v>
      </c>
      <c r="B796" s="28" t="s">
        <v>373</v>
      </c>
      <c r="C796" s="28" t="s">
        <v>373</v>
      </c>
      <c r="E796" s="28" t="s">
        <v>384</v>
      </c>
      <c r="F796" s="89">
        <v>38.698520000000002</v>
      </c>
      <c r="G796" s="89">
        <v>7.9034500000000003</v>
      </c>
      <c r="H796" s="89">
        <v>1652</v>
      </c>
      <c r="L796" s="37">
        <v>2016</v>
      </c>
      <c r="M796" s="37">
        <v>2</v>
      </c>
      <c r="AH796" s="10" t="s">
        <v>2</v>
      </c>
      <c r="AK796" s="28" t="s">
        <v>333</v>
      </c>
      <c r="AL796" s="10">
        <v>145</v>
      </c>
      <c r="AR796" s="28">
        <v>83</v>
      </c>
      <c r="AS796" s="28">
        <v>78</v>
      </c>
      <c r="AT796" s="28">
        <v>6.66</v>
      </c>
      <c r="AU796" s="28">
        <v>9</v>
      </c>
      <c r="AV796" s="28">
        <v>0.34</v>
      </c>
      <c r="AW796" s="28">
        <v>0.52</v>
      </c>
      <c r="AX796" s="28">
        <v>20</v>
      </c>
      <c r="AY796" s="28">
        <v>0.46</v>
      </c>
      <c r="AZ796" s="28">
        <v>0.81</v>
      </c>
      <c r="BA796" s="28">
        <f t="shared" si="324"/>
        <v>0.91428571428571426</v>
      </c>
      <c r="BB796" s="28">
        <f t="shared" si="322"/>
        <v>4.9322057142857147</v>
      </c>
      <c r="BC796" s="16">
        <f t="shared" si="325"/>
        <v>2740.1142857142859</v>
      </c>
      <c r="BD796" s="108">
        <f t="shared" si="326"/>
        <v>2.7401142857142857</v>
      </c>
    </row>
    <row r="797" spans="1:56" s="28" customFormat="1">
      <c r="A797" s="89" t="s">
        <v>213</v>
      </c>
      <c r="B797" s="28" t="s">
        <v>373</v>
      </c>
      <c r="C797" s="28" t="s">
        <v>373</v>
      </c>
      <c r="E797" s="28" t="s">
        <v>384</v>
      </c>
      <c r="F797" s="89">
        <v>38.698520000000002</v>
      </c>
      <c r="G797" s="89">
        <v>7.9034500000000003</v>
      </c>
      <c r="H797" s="89">
        <v>1652</v>
      </c>
      <c r="L797" s="37">
        <v>2016</v>
      </c>
      <c r="M797" s="37">
        <v>2</v>
      </c>
      <c r="AH797" s="10" t="s">
        <v>3</v>
      </c>
      <c r="AK797" s="28" t="s">
        <v>333</v>
      </c>
      <c r="AL797" s="10">
        <v>145</v>
      </c>
      <c r="AR797" s="28">
        <v>79</v>
      </c>
      <c r="AS797" s="28">
        <v>73</v>
      </c>
      <c r="AT797" s="28">
        <v>12.88</v>
      </c>
      <c r="AU797" s="28">
        <v>14.48</v>
      </c>
      <c r="AV797" s="28">
        <v>0.96</v>
      </c>
      <c r="AW797" s="28">
        <v>0.74</v>
      </c>
      <c r="AX797" s="28">
        <v>24.7</v>
      </c>
      <c r="AY797" s="28">
        <v>0.5</v>
      </c>
      <c r="AZ797" s="28">
        <f t="shared" ref="AZ797:AZ807" si="327">AW797/AV797</f>
        <v>0.77083333333333337</v>
      </c>
      <c r="BA797" s="28">
        <f t="shared" si="324"/>
        <v>0.86057142857142854</v>
      </c>
      <c r="BB797" s="28">
        <f t="shared" si="322"/>
        <v>8.5440400000000007</v>
      </c>
      <c r="BC797" s="16">
        <f t="shared" si="325"/>
        <v>4746.6888888888898</v>
      </c>
      <c r="BD797" s="108">
        <f t="shared" si="326"/>
        <v>4.7466888888888894</v>
      </c>
    </row>
    <row r="798" spans="1:56" s="28" customFormat="1">
      <c r="A798" s="89" t="s">
        <v>213</v>
      </c>
      <c r="B798" s="28" t="s">
        <v>373</v>
      </c>
      <c r="C798" s="28" t="s">
        <v>373</v>
      </c>
      <c r="E798" s="28" t="s">
        <v>384</v>
      </c>
      <c r="F798" s="89">
        <v>38.698520000000002</v>
      </c>
      <c r="G798" s="89">
        <v>7.9034500000000003</v>
      </c>
      <c r="H798" s="89">
        <v>1652</v>
      </c>
      <c r="L798" s="37">
        <v>2016</v>
      </c>
      <c r="M798" s="37">
        <v>2</v>
      </c>
      <c r="AH798" s="10" t="s">
        <v>4</v>
      </c>
      <c r="AK798" s="28" t="s">
        <v>333</v>
      </c>
      <c r="AL798" s="10">
        <v>145</v>
      </c>
      <c r="AR798" s="28">
        <v>87</v>
      </c>
      <c r="AS798" s="28">
        <v>87</v>
      </c>
      <c r="AT798" s="28">
        <v>11.64</v>
      </c>
      <c r="AU798" s="28">
        <v>17.399999999999999</v>
      </c>
      <c r="AV798" s="28">
        <v>1.42</v>
      </c>
      <c r="AW798" s="28">
        <v>1.1399999999999999</v>
      </c>
      <c r="AX798" s="28">
        <v>18.899999999999999</v>
      </c>
      <c r="AY798" s="28">
        <v>0.62</v>
      </c>
      <c r="AZ798" s="28">
        <f t="shared" si="327"/>
        <v>0.80281690140845063</v>
      </c>
      <c r="BA798" s="28">
        <f t="shared" si="324"/>
        <v>0.92685714285714282</v>
      </c>
      <c r="BB798" s="28">
        <f t="shared" si="322"/>
        <v>8.661284185110663</v>
      </c>
      <c r="BC798" s="16">
        <f t="shared" si="325"/>
        <v>4811.8245472837016</v>
      </c>
      <c r="BD798" s="108">
        <f t="shared" si="326"/>
        <v>4.8118245472837016</v>
      </c>
    </row>
    <row r="799" spans="1:56" s="28" customFormat="1">
      <c r="A799" s="89" t="s">
        <v>213</v>
      </c>
      <c r="B799" s="28" t="s">
        <v>373</v>
      </c>
      <c r="C799" s="28" t="s">
        <v>373</v>
      </c>
      <c r="E799" s="28" t="s">
        <v>384</v>
      </c>
      <c r="F799" s="89">
        <v>38.698520000000002</v>
      </c>
      <c r="G799" s="89">
        <v>7.9034500000000003</v>
      </c>
      <c r="H799" s="89">
        <v>1652</v>
      </c>
      <c r="L799" s="37">
        <v>2016</v>
      </c>
      <c r="M799" s="37">
        <v>2</v>
      </c>
      <c r="AH799" s="10" t="s">
        <v>5</v>
      </c>
      <c r="AK799" s="28" t="s">
        <v>333</v>
      </c>
      <c r="AL799" s="10">
        <v>145</v>
      </c>
      <c r="AR799" s="28">
        <v>84</v>
      </c>
      <c r="AS799" s="28">
        <v>83</v>
      </c>
      <c r="AT799" s="28">
        <v>18.100000000000001</v>
      </c>
      <c r="AU799" s="28">
        <v>15.5</v>
      </c>
      <c r="AV799" s="28">
        <v>1.52</v>
      </c>
      <c r="AW799" s="28">
        <v>1.2</v>
      </c>
      <c r="AX799" s="28">
        <v>20.3</v>
      </c>
      <c r="AY799" s="28">
        <v>0.44</v>
      </c>
      <c r="AZ799" s="28">
        <f t="shared" si="327"/>
        <v>0.78947368421052633</v>
      </c>
      <c r="BA799" s="28">
        <f t="shared" si="324"/>
        <v>0.91085714285714292</v>
      </c>
      <c r="BB799" s="28">
        <f t="shared" si="322"/>
        <v>13.015669172932334</v>
      </c>
      <c r="BC799" s="16">
        <f t="shared" si="325"/>
        <v>7230.9273182957413</v>
      </c>
      <c r="BD799" s="108">
        <f t="shared" si="326"/>
        <v>7.2309273182957412</v>
      </c>
    </row>
    <row r="800" spans="1:56" s="28" customFormat="1">
      <c r="A800" s="89" t="s">
        <v>213</v>
      </c>
      <c r="B800" s="28" t="s">
        <v>373</v>
      </c>
      <c r="C800" s="28" t="s">
        <v>373</v>
      </c>
      <c r="E800" s="28" t="s">
        <v>384</v>
      </c>
      <c r="F800" s="89">
        <v>38.698520000000002</v>
      </c>
      <c r="G800" s="89">
        <v>7.9034500000000003</v>
      </c>
      <c r="H800" s="89">
        <v>1652</v>
      </c>
      <c r="L800" s="37">
        <v>2016</v>
      </c>
      <c r="M800" s="37">
        <v>2</v>
      </c>
      <c r="AH800" s="10" t="s">
        <v>6</v>
      </c>
      <c r="AK800" s="28" t="s">
        <v>333</v>
      </c>
      <c r="AL800" s="10">
        <v>145</v>
      </c>
      <c r="AR800" s="28">
        <v>94</v>
      </c>
      <c r="AS800" s="28">
        <v>94</v>
      </c>
      <c r="AT800" s="28">
        <v>19.079999999999998</v>
      </c>
      <c r="AU800" s="28">
        <v>12.76</v>
      </c>
      <c r="AV800" s="28">
        <v>1.22</v>
      </c>
      <c r="AW800" s="28">
        <v>1</v>
      </c>
      <c r="AX800" s="28">
        <v>20.9</v>
      </c>
      <c r="AY800" s="28">
        <v>0.34</v>
      </c>
      <c r="AZ800" s="28">
        <f t="shared" si="327"/>
        <v>0.81967213114754101</v>
      </c>
      <c r="BA800" s="28">
        <f t="shared" si="324"/>
        <v>0.90399999999999991</v>
      </c>
      <c r="BB800" s="28">
        <f t="shared" si="322"/>
        <v>14.13796721311475</v>
      </c>
      <c r="BC800" s="16">
        <f t="shared" si="325"/>
        <v>7854.4262295081944</v>
      </c>
      <c r="BD800" s="108">
        <f t="shared" si="326"/>
        <v>7.8544262295081948</v>
      </c>
    </row>
    <row r="801" spans="1:56" s="28" customFormat="1">
      <c r="A801" s="89" t="s">
        <v>213</v>
      </c>
      <c r="B801" s="28" t="s">
        <v>373</v>
      </c>
      <c r="C801" s="28" t="s">
        <v>373</v>
      </c>
      <c r="E801" s="28" t="s">
        <v>383</v>
      </c>
      <c r="F801" s="89">
        <v>38.698880000000003</v>
      </c>
      <c r="G801" s="89">
        <v>7.9023899999999996</v>
      </c>
      <c r="H801" s="89">
        <v>1659</v>
      </c>
      <c r="I801" s="28">
        <v>19</v>
      </c>
      <c r="L801" s="37">
        <v>2016</v>
      </c>
      <c r="M801" s="37">
        <v>2</v>
      </c>
      <c r="AH801" s="10" t="s">
        <v>1</v>
      </c>
      <c r="AK801" s="28" t="s">
        <v>333</v>
      </c>
      <c r="AL801" s="10">
        <v>145</v>
      </c>
      <c r="AR801" s="28">
        <v>28</v>
      </c>
      <c r="AS801" s="28">
        <v>28</v>
      </c>
      <c r="AT801" s="28">
        <v>3.24</v>
      </c>
      <c r="AU801" s="28">
        <v>4.28</v>
      </c>
      <c r="AV801" s="28">
        <v>0.62</v>
      </c>
      <c r="AW801" s="28">
        <v>0.43</v>
      </c>
      <c r="AX801" s="28">
        <v>26.7</v>
      </c>
      <c r="AY801" s="28">
        <v>0.46</v>
      </c>
      <c r="AZ801" s="28">
        <f t="shared" si="327"/>
        <v>0.69354838709677413</v>
      </c>
      <c r="BA801" s="28">
        <f t="shared" si="324"/>
        <v>0.83771428571428563</v>
      </c>
      <c r="BB801" s="28">
        <f t="shared" si="322"/>
        <v>1.8824250691244238</v>
      </c>
      <c r="BC801" s="16">
        <f t="shared" si="325"/>
        <v>1045.7917050691242</v>
      </c>
      <c r="BD801" s="108">
        <f t="shared" si="326"/>
        <v>1.0457917050691241</v>
      </c>
    </row>
    <row r="802" spans="1:56" s="28" customFormat="1">
      <c r="A802" s="89" t="s">
        <v>213</v>
      </c>
      <c r="B802" s="28" t="s">
        <v>373</v>
      </c>
      <c r="C802" s="28" t="s">
        <v>373</v>
      </c>
      <c r="E802" s="28" t="s">
        <v>383</v>
      </c>
      <c r="F802" s="89">
        <v>38.698880000000003</v>
      </c>
      <c r="G802" s="89">
        <v>7.9023899999999996</v>
      </c>
      <c r="H802" s="89">
        <v>1659</v>
      </c>
      <c r="L802" s="37">
        <v>2016</v>
      </c>
      <c r="M802" s="37">
        <v>2</v>
      </c>
      <c r="AH802" s="10" t="s">
        <v>2</v>
      </c>
      <c r="AK802" s="28" t="s">
        <v>333</v>
      </c>
      <c r="AL802" s="10">
        <v>145</v>
      </c>
      <c r="AR802" s="28">
        <v>42</v>
      </c>
      <c r="AS802" s="28">
        <v>42</v>
      </c>
      <c r="AT802" s="28">
        <v>5.56</v>
      </c>
      <c r="AU802" s="28">
        <v>7.64</v>
      </c>
      <c r="AV802" s="28">
        <v>0.76</v>
      </c>
      <c r="AW802" s="28">
        <v>0.64</v>
      </c>
      <c r="AX802" s="28">
        <v>26.2</v>
      </c>
      <c r="AY802" s="28">
        <v>0.62</v>
      </c>
      <c r="AZ802" s="28">
        <f t="shared" si="327"/>
        <v>0.84210526315789469</v>
      </c>
      <c r="BA802" s="28">
        <f t="shared" si="324"/>
        <v>0.84342857142857142</v>
      </c>
      <c r="BB802" s="28">
        <f t="shared" si="322"/>
        <v>3.9490213533834582</v>
      </c>
      <c r="BC802" s="16">
        <f t="shared" si="325"/>
        <v>2193.9007518796989</v>
      </c>
      <c r="BD802" s="108">
        <f t="shared" si="326"/>
        <v>2.1939007518796987</v>
      </c>
    </row>
    <row r="803" spans="1:56" s="28" customFormat="1">
      <c r="A803" s="89" t="s">
        <v>213</v>
      </c>
      <c r="B803" s="28" t="s">
        <v>373</v>
      </c>
      <c r="C803" s="28" t="s">
        <v>373</v>
      </c>
      <c r="E803" s="28" t="s">
        <v>383</v>
      </c>
      <c r="F803" s="89">
        <v>38.698880000000003</v>
      </c>
      <c r="G803" s="89">
        <v>7.9023899999999996</v>
      </c>
      <c r="H803" s="89">
        <v>1659</v>
      </c>
      <c r="L803" s="37">
        <v>2016</v>
      </c>
      <c r="M803" s="37">
        <v>2</v>
      </c>
      <c r="AH803" s="10" t="s">
        <v>3</v>
      </c>
      <c r="AK803" s="28" t="s">
        <v>333</v>
      </c>
      <c r="AL803" s="10">
        <v>145</v>
      </c>
      <c r="AR803" s="28">
        <v>83</v>
      </c>
      <c r="AS803" s="28">
        <v>81</v>
      </c>
      <c r="AT803" s="28">
        <v>10.58</v>
      </c>
      <c r="AU803" s="28">
        <v>12.9</v>
      </c>
      <c r="AV803" s="28">
        <v>0.76</v>
      </c>
      <c r="AW803" s="28">
        <v>0.6</v>
      </c>
      <c r="AX803" s="28">
        <v>28.6</v>
      </c>
      <c r="AY803" s="28">
        <v>0.46</v>
      </c>
      <c r="AZ803" s="28">
        <f t="shared" si="327"/>
        <v>0.78947368421052633</v>
      </c>
      <c r="BA803" s="28">
        <f t="shared" si="324"/>
        <v>0.81600000000000006</v>
      </c>
      <c r="BB803" s="28">
        <f t="shared" si="322"/>
        <v>6.8157473684210537</v>
      </c>
      <c r="BC803" s="16">
        <f t="shared" si="325"/>
        <v>3786.5263157894742</v>
      </c>
      <c r="BD803" s="108">
        <f t="shared" si="326"/>
        <v>3.7865263157894744</v>
      </c>
    </row>
    <row r="804" spans="1:56" s="28" customFormat="1">
      <c r="A804" s="89" t="s">
        <v>213</v>
      </c>
      <c r="B804" s="28" t="s">
        <v>373</v>
      </c>
      <c r="C804" s="28" t="s">
        <v>373</v>
      </c>
      <c r="E804" s="28" t="s">
        <v>383</v>
      </c>
      <c r="F804" s="89">
        <v>38.698880000000003</v>
      </c>
      <c r="G804" s="89">
        <v>7.9023899999999996</v>
      </c>
      <c r="H804" s="89">
        <v>1659</v>
      </c>
      <c r="L804" s="37">
        <v>2016</v>
      </c>
      <c r="M804" s="37">
        <v>2</v>
      </c>
      <c r="AH804" s="10" t="s">
        <v>4</v>
      </c>
      <c r="AK804" s="28" t="s">
        <v>333</v>
      </c>
      <c r="AL804" s="10">
        <v>145</v>
      </c>
      <c r="AR804" s="28">
        <v>81</v>
      </c>
      <c r="AS804" s="28">
        <v>83</v>
      </c>
      <c r="AT804" s="28">
        <v>14.3</v>
      </c>
      <c r="AU804" s="28">
        <v>11.6</v>
      </c>
      <c r="AV804" s="28">
        <v>1.1599999999999999</v>
      </c>
      <c r="AW804" s="28">
        <v>0.92</v>
      </c>
      <c r="AX804" s="28">
        <v>24.2</v>
      </c>
      <c r="AY804" s="28">
        <v>0.48</v>
      </c>
      <c r="AZ804" s="28">
        <f t="shared" si="327"/>
        <v>0.79310344827586221</v>
      </c>
      <c r="BA804" s="28">
        <f t="shared" si="324"/>
        <v>0.86628571428571421</v>
      </c>
      <c r="BB804" s="28">
        <f t="shared" si="322"/>
        <v>9.8248748768472929</v>
      </c>
      <c r="BC804" s="16">
        <f t="shared" si="325"/>
        <v>5458.2638204707182</v>
      </c>
      <c r="BD804" s="108">
        <f t="shared" si="326"/>
        <v>5.4582638204707186</v>
      </c>
    </row>
    <row r="805" spans="1:56" s="28" customFormat="1">
      <c r="A805" s="89" t="s">
        <v>213</v>
      </c>
      <c r="B805" s="28" t="s">
        <v>373</v>
      </c>
      <c r="C805" s="28" t="s">
        <v>373</v>
      </c>
      <c r="E805" s="28" t="s">
        <v>383</v>
      </c>
      <c r="F805" s="89">
        <v>38.698880000000003</v>
      </c>
      <c r="G805" s="89">
        <v>7.9023899999999996</v>
      </c>
      <c r="H805" s="89">
        <v>1659</v>
      </c>
      <c r="L805" s="37">
        <v>2016</v>
      </c>
      <c r="M805" s="37">
        <v>2</v>
      </c>
      <c r="AH805" s="10" t="s">
        <v>5</v>
      </c>
      <c r="AK805" s="28" t="s">
        <v>333</v>
      </c>
      <c r="AL805" s="10">
        <v>145</v>
      </c>
      <c r="AR805" s="28">
        <v>76</v>
      </c>
      <c r="AS805" s="28">
        <v>76</v>
      </c>
      <c r="AT805" s="28">
        <v>16.920000000000002</v>
      </c>
      <c r="AU805" s="28">
        <v>15.6</v>
      </c>
      <c r="AV805" s="28">
        <v>1.22</v>
      </c>
      <c r="AW805" s="28">
        <v>1</v>
      </c>
      <c r="AX805" s="28">
        <v>20.9</v>
      </c>
      <c r="AY805" s="28">
        <v>0.56000000000000005</v>
      </c>
      <c r="AZ805" s="28">
        <f t="shared" si="327"/>
        <v>0.81967213114754101</v>
      </c>
      <c r="BA805" s="28">
        <f t="shared" si="324"/>
        <v>0.90399999999999991</v>
      </c>
      <c r="BB805" s="28">
        <f t="shared" si="322"/>
        <v>12.53744262295082</v>
      </c>
      <c r="BC805" s="16">
        <f t="shared" si="325"/>
        <v>6965.2459016393441</v>
      </c>
      <c r="BD805" s="108">
        <f t="shared" si="326"/>
        <v>6.965245901639344</v>
      </c>
    </row>
    <row r="806" spans="1:56" s="28" customFormat="1">
      <c r="A806" s="89" t="s">
        <v>213</v>
      </c>
      <c r="B806" s="28" t="s">
        <v>373</v>
      </c>
      <c r="C806" s="28" t="s">
        <v>373</v>
      </c>
      <c r="E806" s="28" t="s">
        <v>383</v>
      </c>
      <c r="F806" s="89">
        <v>38.698880000000003</v>
      </c>
      <c r="G806" s="89">
        <v>7.9023899999999996</v>
      </c>
      <c r="H806" s="89">
        <v>1659</v>
      </c>
      <c r="L806" s="37">
        <v>2016</v>
      </c>
      <c r="M806" s="37">
        <v>2</v>
      </c>
      <c r="AH806" s="10" t="s">
        <v>6</v>
      </c>
      <c r="AK806" s="28" t="s">
        <v>333</v>
      </c>
      <c r="AL806" s="10">
        <v>145</v>
      </c>
      <c r="AR806" s="28">
        <v>77</v>
      </c>
      <c r="AS806" s="28">
        <v>76</v>
      </c>
      <c r="AT806" s="28">
        <v>13.6</v>
      </c>
      <c r="AU806" s="28">
        <v>11.48</v>
      </c>
      <c r="AV806" s="28">
        <v>0.72</v>
      </c>
      <c r="AW806" s="28">
        <v>0.65</v>
      </c>
      <c r="AX806" s="28">
        <v>22.6</v>
      </c>
      <c r="AY806" s="28">
        <v>0.3</v>
      </c>
      <c r="AZ806" s="28">
        <f t="shared" si="327"/>
        <v>0.90277777777777779</v>
      </c>
      <c r="BA806" s="28">
        <f t="shared" si="324"/>
        <v>0.88457142857142868</v>
      </c>
      <c r="BB806" s="28">
        <f t="shared" si="322"/>
        <v>10.860571428571429</v>
      </c>
      <c r="BC806" s="16">
        <f t="shared" si="325"/>
        <v>6033.6507936507942</v>
      </c>
      <c r="BD806" s="108">
        <f t="shared" si="326"/>
        <v>6.0336507936507946</v>
      </c>
    </row>
    <row r="807" spans="1:56" s="28" customFormat="1">
      <c r="A807" s="89" t="s">
        <v>213</v>
      </c>
      <c r="B807" s="28" t="s">
        <v>373</v>
      </c>
      <c r="C807" s="28" t="s">
        <v>373</v>
      </c>
      <c r="E807" s="28" t="s">
        <v>382</v>
      </c>
      <c r="F807" s="89">
        <v>38.696330000000003</v>
      </c>
      <c r="G807" s="89">
        <v>7.9018100000000002</v>
      </c>
      <c r="H807" s="89">
        <v>1660</v>
      </c>
      <c r="I807" s="28">
        <v>20</v>
      </c>
      <c r="L807" s="37">
        <v>2016</v>
      </c>
      <c r="M807" s="37">
        <v>2</v>
      </c>
      <c r="AH807" s="10" t="s">
        <v>1</v>
      </c>
      <c r="AK807" s="28" t="s">
        <v>333</v>
      </c>
      <c r="AL807" s="10">
        <v>145</v>
      </c>
      <c r="AR807" s="28">
        <v>72</v>
      </c>
      <c r="AS807" s="28">
        <v>54</v>
      </c>
      <c r="AT807" s="28">
        <v>4.4400000000000004</v>
      </c>
      <c r="AU807" s="28">
        <v>7.76</v>
      </c>
      <c r="AV807" s="28">
        <v>0.54</v>
      </c>
      <c r="AW807" s="28">
        <v>0.46</v>
      </c>
      <c r="AX807" s="28">
        <v>15.7</v>
      </c>
      <c r="AY807" s="28">
        <v>0.2</v>
      </c>
      <c r="AZ807" s="28">
        <f t="shared" si="327"/>
        <v>0.85185185185185186</v>
      </c>
      <c r="BA807" s="28">
        <f t="shared" si="324"/>
        <v>0.96342857142857141</v>
      </c>
      <c r="BB807" s="28">
        <f t="shared" ref="BB807:BB870" si="328">AT807*BA807*AZ807</f>
        <v>3.6439009523809522</v>
      </c>
      <c r="BC807" s="16">
        <f t="shared" si="325"/>
        <v>2024.389417989418</v>
      </c>
      <c r="BD807" s="108">
        <f t="shared" si="326"/>
        <v>2.024389417989418</v>
      </c>
    </row>
    <row r="808" spans="1:56" s="28" customFormat="1">
      <c r="A808" s="89" t="s">
        <v>213</v>
      </c>
      <c r="B808" s="28" t="s">
        <v>373</v>
      </c>
      <c r="C808" s="28" t="s">
        <v>373</v>
      </c>
      <c r="E808" s="28" t="s">
        <v>382</v>
      </c>
      <c r="F808" s="89">
        <v>38.696330000000003</v>
      </c>
      <c r="G808" s="89">
        <v>7.9018100000000002</v>
      </c>
      <c r="H808" s="89">
        <v>1660</v>
      </c>
      <c r="L808" s="37">
        <v>2016</v>
      </c>
      <c r="M808" s="37">
        <v>2</v>
      </c>
      <c r="AH808" s="10" t="s">
        <v>2</v>
      </c>
      <c r="AK808" s="28" t="s">
        <v>333</v>
      </c>
      <c r="AL808" s="10">
        <v>145</v>
      </c>
      <c r="AR808" s="28">
        <v>74</v>
      </c>
      <c r="AS808" s="28">
        <v>44</v>
      </c>
      <c r="AT808" s="28">
        <v>2.44</v>
      </c>
      <c r="AU808" s="28">
        <v>6.02</v>
      </c>
      <c r="AV808" s="28">
        <v>0.75</v>
      </c>
      <c r="AW808" s="28">
        <v>0.26</v>
      </c>
      <c r="AX808" s="28">
        <v>18.399999999999999</v>
      </c>
      <c r="AY808" s="28">
        <v>0.18</v>
      </c>
      <c r="AZ808" s="28">
        <v>0.81</v>
      </c>
      <c r="BA808" s="28">
        <f t="shared" si="324"/>
        <v>0.9325714285714285</v>
      </c>
      <c r="BB808" s="28">
        <f t="shared" si="328"/>
        <v>1.8431341714285714</v>
      </c>
      <c r="BC808" s="16">
        <f t="shared" si="325"/>
        <v>1023.9634285714286</v>
      </c>
      <c r="BD808" s="108">
        <f t="shared" si="326"/>
        <v>1.0239634285714285</v>
      </c>
    </row>
    <row r="809" spans="1:56" s="28" customFormat="1">
      <c r="A809" s="89" t="s">
        <v>213</v>
      </c>
      <c r="B809" s="28" t="s">
        <v>373</v>
      </c>
      <c r="C809" s="28" t="s">
        <v>373</v>
      </c>
      <c r="E809" s="28" t="s">
        <v>382</v>
      </c>
      <c r="F809" s="89">
        <v>38.696330000000003</v>
      </c>
      <c r="G809" s="89">
        <v>7.9018100000000002</v>
      </c>
      <c r="H809" s="89">
        <v>1660</v>
      </c>
      <c r="L809" s="37">
        <v>2016</v>
      </c>
      <c r="M809" s="37">
        <v>2</v>
      </c>
      <c r="AH809" s="10" t="s">
        <v>3</v>
      </c>
      <c r="AK809" s="28" t="s">
        <v>333</v>
      </c>
      <c r="AL809" s="10">
        <v>145</v>
      </c>
      <c r="AR809" s="28">
        <v>77</v>
      </c>
      <c r="AS809" s="28">
        <v>63</v>
      </c>
      <c r="AT809" s="28">
        <v>8.1999999999999993</v>
      </c>
      <c r="AU809" s="28">
        <v>8.74</v>
      </c>
      <c r="AV809" s="28">
        <v>0.76</v>
      </c>
      <c r="AW809" s="28">
        <v>0.64</v>
      </c>
      <c r="AX809" s="28">
        <v>14.8</v>
      </c>
      <c r="AY809" s="28">
        <v>0.32</v>
      </c>
      <c r="AZ809" s="28">
        <f>AW809/AV809</f>
        <v>0.84210526315789469</v>
      </c>
      <c r="BA809" s="28">
        <f t="shared" si="324"/>
        <v>0.97371428571428575</v>
      </c>
      <c r="BB809" s="28">
        <f t="shared" si="328"/>
        <v>6.7237533834586465</v>
      </c>
      <c r="BC809" s="16">
        <f t="shared" si="325"/>
        <v>3735.4185463659142</v>
      </c>
      <c r="BD809" s="108">
        <f t="shared" si="326"/>
        <v>3.735418546365914</v>
      </c>
    </row>
    <row r="810" spans="1:56" s="28" customFormat="1">
      <c r="A810" s="89" t="s">
        <v>213</v>
      </c>
      <c r="B810" s="28" t="s">
        <v>373</v>
      </c>
      <c r="C810" s="28" t="s">
        <v>373</v>
      </c>
      <c r="E810" s="28" t="s">
        <v>382</v>
      </c>
      <c r="F810" s="89">
        <v>38.696330000000003</v>
      </c>
      <c r="G810" s="89">
        <v>7.9018100000000002</v>
      </c>
      <c r="H810" s="89">
        <v>1660</v>
      </c>
      <c r="L810" s="37">
        <v>2016</v>
      </c>
      <c r="M810" s="37">
        <v>2</v>
      </c>
      <c r="AH810" s="10" t="s">
        <v>4</v>
      </c>
      <c r="AK810" s="28" t="s">
        <v>333</v>
      </c>
      <c r="AL810" s="10">
        <v>145</v>
      </c>
      <c r="AR810" s="28">
        <v>84</v>
      </c>
      <c r="AS810" s="28">
        <v>78</v>
      </c>
      <c r="AT810" s="28">
        <v>10.06</v>
      </c>
      <c r="AU810" s="28">
        <v>8.58</v>
      </c>
      <c r="AV810" s="28">
        <v>0.76</v>
      </c>
      <c r="AW810" s="28">
        <v>0.64</v>
      </c>
      <c r="AX810" s="28">
        <v>11.9</v>
      </c>
      <c r="AY810" s="28">
        <v>0.22</v>
      </c>
      <c r="AZ810" s="28">
        <f>AW810/AV810</f>
        <v>0.84210526315789469</v>
      </c>
      <c r="BA810" s="28">
        <f t="shared" si="324"/>
        <v>1.0068571428571429</v>
      </c>
      <c r="BB810" s="28">
        <f t="shared" si="328"/>
        <v>8.5296697744360905</v>
      </c>
      <c r="BC810" s="16">
        <f t="shared" si="325"/>
        <v>4738.705430242273</v>
      </c>
      <c r="BD810" s="108">
        <f t="shared" si="326"/>
        <v>4.7387054302422733</v>
      </c>
    </row>
    <row r="811" spans="1:56" s="28" customFormat="1">
      <c r="A811" s="89" t="s">
        <v>213</v>
      </c>
      <c r="B811" s="28" t="s">
        <v>373</v>
      </c>
      <c r="C811" s="28" t="s">
        <v>373</v>
      </c>
      <c r="E811" s="28" t="s">
        <v>382</v>
      </c>
      <c r="F811" s="89">
        <v>38.696330000000003</v>
      </c>
      <c r="G811" s="89">
        <v>7.9018100000000002</v>
      </c>
      <c r="H811" s="89">
        <v>1660</v>
      </c>
      <c r="L811" s="37">
        <v>2016</v>
      </c>
      <c r="M811" s="37">
        <v>2</v>
      </c>
      <c r="AH811" s="10" t="s">
        <v>5</v>
      </c>
      <c r="AK811" s="28" t="s">
        <v>333</v>
      </c>
      <c r="AL811" s="10">
        <v>145</v>
      </c>
      <c r="AR811" s="28">
        <v>66</v>
      </c>
      <c r="AS811" s="28">
        <v>66</v>
      </c>
      <c r="AT811" s="28">
        <v>10.74</v>
      </c>
      <c r="AU811" s="28">
        <v>7.3</v>
      </c>
      <c r="AV811" s="28">
        <v>0.8</v>
      </c>
      <c r="AW811" s="28">
        <v>0.68</v>
      </c>
      <c r="AX811" s="28">
        <v>14.8</v>
      </c>
      <c r="AY811" s="28">
        <v>0.24</v>
      </c>
      <c r="AZ811" s="28">
        <f>AW811/AV811</f>
        <v>0.85</v>
      </c>
      <c r="BA811" s="28">
        <f t="shared" si="324"/>
        <v>0.97371428571428575</v>
      </c>
      <c r="BB811" s="28">
        <f t="shared" si="328"/>
        <v>8.8890377142857151</v>
      </c>
      <c r="BC811" s="16">
        <f t="shared" si="325"/>
        <v>4938.3542857142857</v>
      </c>
      <c r="BD811" s="108">
        <f t="shared" si="326"/>
        <v>4.9383542857142855</v>
      </c>
    </row>
    <row r="812" spans="1:56" s="28" customFormat="1">
      <c r="A812" s="89" t="s">
        <v>213</v>
      </c>
      <c r="B812" s="28" t="s">
        <v>373</v>
      </c>
      <c r="C812" s="28" t="s">
        <v>373</v>
      </c>
      <c r="E812" s="28" t="s">
        <v>382</v>
      </c>
      <c r="F812" s="89">
        <v>38.696330000000003</v>
      </c>
      <c r="G812" s="89">
        <v>7.9018100000000002</v>
      </c>
      <c r="H812" s="89">
        <v>1660</v>
      </c>
      <c r="L812" s="37">
        <v>2016</v>
      </c>
      <c r="M812" s="37">
        <v>2</v>
      </c>
      <c r="AH812" s="10" t="s">
        <v>6</v>
      </c>
      <c r="AK812" s="28" t="s">
        <v>333</v>
      </c>
      <c r="AL812" s="10">
        <v>145</v>
      </c>
      <c r="AR812" s="28">
        <v>88</v>
      </c>
      <c r="AS812" s="28">
        <v>85</v>
      </c>
      <c r="AT812" s="28">
        <v>14.3</v>
      </c>
      <c r="AU812" s="28">
        <v>10.6</v>
      </c>
      <c r="AV812" s="28">
        <v>0.88</v>
      </c>
      <c r="AW812" s="28">
        <v>0.7</v>
      </c>
      <c r="AX812" s="28">
        <v>15.3</v>
      </c>
      <c r="AY812" s="28">
        <v>0.22</v>
      </c>
      <c r="AZ812" s="28">
        <f>AW812/AV812</f>
        <v>0.79545454545454541</v>
      </c>
      <c r="BA812" s="28">
        <f t="shared" si="324"/>
        <v>0.96800000000000008</v>
      </c>
      <c r="BB812" s="28">
        <f t="shared" si="328"/>
        <v>11.011000000000001</v>
      </c>
      <c r="BC812" s="16">
        <f t="shared" si="325"/>
        <v>6117.2222222222226</v>
      </c>
      <c r="BD812" s="108">
        <f t="shared" si="326"/>
        <v>6.1172222222222228</v>
      </c>
    </row>
    <row r="813" spans="1:56" s="28" customFormat="1">
      <c r="A813" s="89" t="s">
        <v>213</v>
      </c>
      <c r="B813" s="28" t="s">
        <v>373</v>
      </c>
      <c r="C813" s="28" t="s">
        <v>373</v>
      </c>
      <c r="E813" s="28" t="s">
        <v>381</v>
      </c>
      <c r="F813" s="89">
        <v>38.693080000000002</v>
      </c>
      <c r="G813" s="89">
        <v>7.9024200000000002</v>
      </c>
      <c r="H813" s="89">
        <v>1664</v>
      </c>
      <c r="I813" s="28">
        <v>21</v>
      </c>
      <c r="L813" s="37">
        <v>2016</v>
      </c>
      <c r="M813" s="37">
        <v>2</v>
      </c>
      <c r="AH813" s="10" t="s">
        <v>1</v>
      </c>
      <c r="AK813" s="28" t="s">
        <v>333</v>
      </c>
      <c r="AL813" s="10">
        <v>145</v>
      </c>
      <c r="AR813" s="28">
        <v>56</v>
      </c>
      <c r="AS813" s="28">
        <v>49</v>
      </c>
      <c r="AT813" s="28">
        <v>3.76</v>
      </c>
      <c r="AU813" s="28">
        <v>3.7</v>
      </c>
      <c r="AV813" s="28">
        <v>0.68</v>
      </c>
      <c r="AW813" s="28">
        <v>0.42</v>
      </c>
      <c r="AX813" s="28">
        <v>22.4</v>
      </c>
      <c r="AY813" s="28">
        <v>0.3</v>
      </c>
      <c r="AZ813" s="28">
        <f>AW813/AV813</f>
        <v>0.61764705882352933</v>
      </c>
      <c r="BA813" s="28">
        <f t="shared" si="324"/>
        <v>0.88685714285714279</v>
      </c>
      <c r="BB813" s="28">
        <f t="shared" si="328"/>
        <v>2.0595952941176465</v>
      </c>
      <c r="BC813" s="16">
        <f t="shared" si="325"/>
        <v>1144.2196078431371</v>
      </c>
      <c r="BD813" s="108">
        <f t="shared" si="326"/>
        <v>1.144219607843137</v>
      </c>
    </row>
    <row r="814" spans="1:56" s="28" customFormat="1">
      <c r="A814" s="89" t="s">
        <v>213</v>
      </c>
      <c r="B814" s="28" t="s">
        <v>373</v>
      </c>
      <c r="C814" s="28" t="s">
        <v>373</v>
      </c>
      <c r="E814" s="28" t="s">
        <v>381</v>
      </c>
      <c r="F814" s="89">
        <v>38.693080000000002</v>
      </c>
      <c r="G814" s="89">
        <v>7.9024200000000002</v>
      </c>
      <c r="H814" s="89">
        <v>1664</v>
      </c>
      <c r="L814" s="37">
        <v>2016</v>
      </c>
      <c r="M814" s="37">
        <v>2</v>
      </c>
      <c r="AH814" s="10" t="s">
        <v>2</v>
      </c>
      <c r="AK814" s="28" t="s">
        <v>333</v>
      </c>
      <c r="AL814" s="10">
        <v>145</v>
      </c>
      <c r="AR814" s="28">
        <v>72</v>
      </c>
      <c r="AS814" s="28">
        <v>50</v>
      </c>
      <c r="AT814" s="28">
        <v>3.72</v>
      </c>
      <c r="AU814" s="28">
        <v>5.7</v>
      </c>
      <c r="AV814" s="28">
        <v>0.44</v>
      </c>
      <c r="AW814" s="28">
        <v>0.44</v>
      </c>
      <c r="AX814" s="28">
        <v>20.2</v>
      </c>
      <c r="AY814" s="28">
        <v>0.28000000000000003</v>
      </c>
      <c r="AZ814" s="28">
        <v>0.81</v>
      </c>
      <c r="BA814" s="28">
        <f t="shared" si="324"/>
        <v>0.91199999999999992</v>
      </c>
      <c r="BB814" s="28">
        <f t="shared" si="328"/>
        <v>2.7480384000000004</v>
      </c>
      <c r="BC814" s="16">
        <f t="shared" si="325"/>
        <v>1526.6880000000003</v>
      </c>
      <c r="BD814" s="108">
        <f t="shared" si="326"/>
        <v>1.5266880000000003</v>
      </c>
    </row>
    <row r="815" spans="1:56" s="28" customFormat="1">
      <c r="A815" s="89" t="s">
        <v>213</v>
      </c>
      <c r="B815" s="28" t="s">
        <v>373</v>
      </c>
      <c r="C815" s="28" t="s">
        <v>373</v>
      </c>
      <c r="E815" s="28" t="s">
        <v>381</v>
      </c>
      <c r="F815" s="89">
        <v>38.693080000000002</v>
      </c>
      <c r="G815" s="89">
        <v>7.9024200000000002</v>
      </c>
      <c r="H815" s="89">
        <v>1664</v>
      </c>
      <c r="L815" s="37">
        <v>2016</v>
      </c>
      <c r="M815" s="37">
        <v>2</v>
      </c>
      <c r="AH815" s="10" t="s">
        <v>3</v>
      </c>
      <c r="AK815" s="28" t="s">
        <v>333</v>
      </c>
      <c r="AL815" s="10">
        <v>145</v>
      </c>
      <c r="AR815" s="28">
        <v>77</v>
      </c>
      <c r="AS815" s="28">
        <v>69</v>
      </c>
      <c r="AT815" s="28">
        <v>10.1</v>
      </c>
      <c r="AU815" s="28">
        <v>10</v>
      </c>
      <c r="AV815" s="28">
        <v>0.76</v>
      </c>
      <c r="AW815" s="28">
        <v>0.57999999999999996</v>
      </c>
      <c r="AX815" s="28">
        <v>26</v>
      </c>
      <c r="AY815" s="28">
        <v>0.52</v>
      </c>
      <c r="AZ815" s="28">
        <f t="shared" ref="AZ815:AZ846" si="329">AW815/AV815</f>
        <v>0.76315789473684204</v>
      </c>
      <c r="BA815" s="28">
        <f t="shared" si="324"/>
        <v>0.84571428571428575</v>
      </c>
      <c r="BB815" s="28">
        <f t="shared" si="328"/>
        <v>6.518676691729322</v>
      </c>
      <c r="BC815" s="16">
        <f t="shared" si="325"/>
        <v>3621.4870509607345</v>
      </c>
      <c r="BD815" s="108">
        <f t="shared" si="326"/>
        <v>3.6214870509607344</v>
      </c>
    </row>
    <row r="816" spans="1:56" s="28" customFormat="1">
      <c r="A816" s="89" t="s">
        <v>213</v>
      </c>
      <c r="B816" s="28" t="s">
        <v>373</v>
      </c>
      <c r="C816" s="28" t="s">
        <v>373</v>
      </c>
      <c r="E816" s="28" t="s">
        <v>381</v>
      </c>
      <c r="F816" s="89">
        <v>38.693080000000002</v>
      </c>
      <c r="G816" s="89">
        <v>7.9024200000000002</v>
      </c>
      <c r="H816" s="89">
        <v>1664</v>
      </c>
      <c r="L816" s="37">
        <v>2016</v>
      </c>
      <c r="M816" s="37">
        <v>2</v>
      </c>
      <c r="AH816" s="10" t="s">
        <v>4</v>
      </c>
      <c r="AK816" s="28" t="s">
        <v>333</v>
      </c>
      <c r="AL816" s="10">
        <v>145</v>
      </c>
      <c r="AR816" s="28">
        <v>75</v>
      </c>
      <c r="AS816" s="28">
        <v>69</v>
      </c>
      <c r="AT816" s="28">
        <v>9.58</v>
      </c>
      <c r="AU816" s="28">
        <v>10.3</v>
      </c>
      <c r="AV816" s="28">
        <v>0.66</v>
      </c>
      <c r="AW816" s="28">
        <v>0.48</v>
      </c>
      <c r="AX816" s="28">
        <v>19.7</v>
      </c>
      <c r="AY816" s="28">
        <v>0.57999999999999996</v>
      </c>
      <c r="AZ816" s="28">
        <f t="shared" si="329"/>
        <v>0.72727272727272718</v>
      </c>
      <c r="BA816" s="28">
        <f t="shared" si="324"/>
        <v>0.9177142857142857</v>
      </c>
      <c r="BB816" s="28">
        <f t="shared" si="328"/>
        <v>6.3939657142857138</v>
      </c>
      <c r="BC816" s="16">
        <f t="shared" si="325"/>
        <v>3552.2031746031744</v>
      </c>
      <c r="BD816" s="108">
        <f t="shared" si="326"/>
        <v>3.5522031746031746</v>
      </c>
    </row>
    <row r="817" spans="1:56" s="28" customFormat="1">
      <c r="A817" s="89" t="s">
        <v>213</v>
      </c>
      <c r="B817" s="28" t="s">
        <v>373</v>
      </c>
      <c r="C817" s="28" t="s">
        <v>373</v>
      </c>
      <c r="E817" s="28" t="s">
        <v>381</v>
      </c>
      <c r="F817" s="89">
        <v>38.693080000000002</v>
      </c>
      <c r="G817" s="89">
        <v>7.9024200000000002</v>
      </c>
      <c r="H817" s="89">
        <v>1664</v>
      </c>
      <c r="L817" s="37">
        <v>2016</v>
      </c>
      <c r="M817" s="37">
        <v>2</v>
      </c>
      <c r="AH817" s="10" t="s">
        <v>5</v>
      </c>
      <c r="AK817" s="28" t="s">
        <v>333</v>
      </c>
      <c r="AL817" s="10">
        <v>145</v>
      </c>
      <c r="AR817" s="28">
        <v>81</v>
      </c>
      <c r="AS817" s="28">
        <v>78</v>
      </c>
      <c r="AT817" s="28">
        <v>12.54</v>
      </c>
      <c r="AU817" s="28">
        <v>11.96</v>
      </c>
      <c r="AV817" s="28">
        <v>0.96</v>
      </c>
      <c r="AW817" s="28">
        <v>0.76</v>
      </c>
      <c r="AX817" s="28">
        <v>20</v>
      </c>
      <c r="AY817" s="28">
        <v>0.48</v>
      </c>
      <c r="AZ817" s="28">
        <f t="shared" si="329"/>
        <v>0.79166666666666674</v>
      </c>
      <c r="BA817" s="28">
        <f t="shared" si="324"/>
        <v>0.91428571428571426</v>
      </c>
      <c r="BB817" s="28">
        <f t="shared" si="328"/>
        <v>9.0765714285714285</v>
      </c>
      <c r="BC817" s="16">
        <f t="shared" si="325"/>
        <v>5042.5396825396829</v>
      </c>
      <c r="BD817" s="108">
        <f t="shared" si="326"/>
        <v>5.0425396825396831</v>
      </c>
    </row>
    <row r="818" spans="1:56" s="28" customFormat="1">
      <c r="A818" s="89" t="s">
        <v>213</v>
      </c>
      <c r="B818" s="28" t="s">
        <v>373</v>
      </c>
      <c r="C818" s="28" t="s">
        <v>373</v>
      </c>
      <c r="E818" s="28" t="s">
        <v>381</v>
      </c>
      <c r="F818" s="89">
        <v>38.693080000000002</v>
      </c>
      <c r="G818" s="89">
        <v>7.9024200000000002</v>
      </c>
      <c r="H818" s="89">
        <v>1664</v>
      </c>
      <c r="L818" s="37">
        <v>2016</v>
      </c>
      <c r="M818" s="37">
        <v>2</v>
      </c>
      <c r="AH818" s="10" t="s">
        <v>6</v>
      </c>
      <c r="AK818" s="28" t="s">
        <v>333</v>
      </c>
      <c r="AL818" s="10">
        <v>145</v>
      </c>
      <c r="AR818" s="28">
        <v>84</v>
      </c>
      <c r="AS818" s="28">
        <v>72</v>
      </c>
      <c r="AT818" s="28">
        <v>13.02</v>
      </c>
      <c r="AU818" s="28">
        <v>10.16</v>
      </c>
      <c r="AV818" s="28">
        <v>0.96</v>
      </c>
      <c r="AW818" s="28">
        <v>0.78</v>
      </c>
      <c r="AX818" s="28">
        <v>15.9</v>
      </c>
      <c r="AY818" s="28">
        <v>0.62</v>
      </c>
      <c r="AZ818" s="28">
        <f t="shared" si="329"/>
        <v>0.81250000000000011</v>
      </c>
      <c r="BA818" s="28">
        <f t="shared" si="324"/>
        <v>0.96114285714285708</v>
      </c>
      <c r="BB818" s="28">
        <f t="shared" si="328"/>
        <v>10.16769</v>
      </c>
      <c r="BC818" s="16">
        <f t="shared" si="325"/>
        <v>5648.7166666666672</v>
      </c>
      <c r="BD818" s="108">
        <f t="shared" si="326"/>
        <v>5.6487166666666671</v>
      </c>
    </row>
    <row r="819" spans="1:56" s="28" customFormat="1">
      <c r="A819" s="89" t="s">
        <v>213</v>
      </c>
      <c r="B819" s="28" t="s">
        <v>373</v>
      </c>
      <c r="C819" s="28" t="s">
        <v>373</v>
      </c>
      <c r="E819" s="28" t="s">
        <v>380</v>
      </c>
      <c r="F819" s="89">
        <v>38.692770000000003</v>
      </c>
      <c r="G819" s="89">
        <v>7.9011500000000003</v>
      </c>
      <c r="H819" s="89">
        <v>1660</v>
      </c>
      <c r="I819" s="28">
        <v>22</v>
      </c>
      <c r="L819" s="37">
        <v>2016</v>
      </c>
      <c r="M819" s="37">
        <v>2</v>
      </c>
      <c r="AH819" s="10" t="s">
        <v>1</v>
      </c>
      <c r="AK819" s="28" t="s">
        <v>333</v>
      </c>
      <c r="AL819" s="10">
        <v>145</v>
      </c>
      <c r="AR819" s="28">
        <v>66</v>
      </c>
      <c r="AS819" s="28">
        <v>51</v>
      </c>
      <c r="AT819" s="28">
        <v>2.42</v>
      </c>
      <c r="AU819" s="28">
        <v>3.2</v>
      </c>
      <c r="AV819" s="28">
        <v>0.28000000000000003</v>
      </c>
      <c r="AW819" s="28">
        <v>0.22</v>
      </c>
      <c r="AX819" s="28">
        <v>15.2</v>
      </c>
      <c r="AY819" s="28">
        <v>0.16</v>
      </c>
      <c r="AZ819" s="28">
        <f t="shared" si="329"/>
        <v>0.7857142857142857</v>
      </c>
      <c r="BA819" s="28">
        <f t="shared" si="324"/>
        <v>0.96914285714285708</v>
      </c>
      <c r="BB819" s="28">
        <f t="shared" si="328"/>
        <v>1.8427559183673468</v>
      </c>
      <c r="BC819" s="16">
        <f t="shared" si="325"/>
        <v>1023.7532879818593</v>
      </c>
      <c r="BD819" s="108">
        <f t="shared" si="326"/>
        <v>1.0237532879818594</v>
      </c>
    </row>
    <row r="820" spans="1:56" s="28" customFormat="1">
      <c r="A820" s="89" t="s">
        <v>213</v>
      </c>
      <c r="B820" s="28" t="s">
        <v>373</v>
      </c>
      <c r="C820" s="28" t="s">
        <v>373</v>
      </c>
      <c r="E820" s="28" t="s">
        <v>380</v>
      </c>
      <c r="F820" s="89">
        <v>38.692770000000003</v>
      </c>
      <c r="G820" s="89">
        <v>7.9011500000000003</v>
      </c>
      <c r="H820" s="89">
        <v>1660</v>
      </c>
      <c r="L820" s="37">
        <v>2016</v>
      </c>
      <c r="M820" s="37">
        <v>2</v>
      </c>
      <c r="AH820" s="10" t="s">
        <v>2</v>
      </c>
      <c r="AK820" s="28" t="s">
        <v>333</v>
      </c>
      <c r="AL820" s="10">
        <v>145</v>
      </c>
      <c r="AR820" s="28">
        <v>54</v>
      </c>
      <c r="AS820" s="28">
        <v>33</v>
      </c>
      <c r="AT820" s="28">
        <v>1.08</v>
      </c>
      <c r="AU820" s="28">
        <v>2.6</v>
      </c>
      <c r="AV820" s="28">
        <v>0.24</v>
      </c>
      <c r="AW820" s="28">
        <v>0.2</v>
      </c>
      <c r="AX820" s="28">
        <v>15.9</v>
      </c>
      <c r="AY820" s="28">
        <v>0.24</v>
      </c>
      <c r="AZ820" s="28">
        <f t="shared" si="329"/>
        <v>0.83333333333333337</v>
      </c>
      <c r="BA820" s="28">
        <f t="shared" si="324"/>
        <v>0.96114285714285708</v>
      </c>
      <c r="BB820" s="28">
        <f t="shared" si="328"/>
        <v>0.86502857142857148</v>
      </c>
      <c r="BC820" s="16">
        <f t="shared" si="325"/>
        <v>480.57142857142867</v>
      </c>
      <c r="BD820" s="108">
        <f t="shared" si="326"/>
        <v>0.48057142857142865</v>
      </c>
    </row>
    <row r="821" spans="1:56" s="28" customFormat="1">
      <c r="A821" s="89" t="s">
        <v>213</v>
      </c>
      <c r="B821" s="28" t="s">
        <v>373</v>
      </c>
      <c r="C821" s="28" t="s">
        <v>373</v>
      </c>
      <c r="E821" s="28" t="s">
        <v>380</v>
      </c>
      <c r="F821" s="89">
        <v>38.692770000000003</v>
      </c>
      <c r="G821" s="89">
        <v>7.9011500000000003</v>
      </c>
      <c r="H821" s="89">
        <v>1660</v>
      </c>
      <c r="L821" s="37">
        <v>2016</v>
      </c>
      <c r="M821" s="37">
        <v>2</v>
      </c>
      <c r="AH821" s="10" t="s">
        <v>3</v>
      </c>
      <c r="AK821" s="28" t="s">
        <v>333</v>
      </c>
      <c r="AL821" s="10">
        <v>145</v>
      </c>
      <c r="AR821" s="28">
        <v>63</v>
      </c>
      <c r="AS821" s="28">
        <v>60</v>
      </c>
      <c r="AT821" s="28">
        <v>4.66</v>
      </c>
      <c r="AU821" s="28">
        <v>5.28</v>
      </c>
      <c r="AV821" s="28">
        <v>0.4</v>
      </c>
      <c r="AW821" s="28">
        <v>0.36</v>
      </c>
      <c r="AX821" s="28">
        <v>16.899999999999999</v>
      </c>
      <c r="AY821" s="28">
        <v>0.2</v>
      </c>
      <c r="AZ821" s="28">
        <f t="shared" si="329"/>
        <v>0.89999999999999991</v>
      </c>
      <c r="BA821" s="28">
        <f t="shared" si="324"/>
        <v>0.94971428571428562</v>
      </c>
      <c r="BB821" s="28">
        <f t="shared" si="328"/>
        <v>3.9831017142857137</v>
      </c>
      <c r="BC821" s="16">
        <f t="shared" si="325"/>
        <v>2212.8342857142852</v>
      </c>
      <c r="BD821" s="108">
        <f t="shared" si="326"/>
        <v>2.2128342857142851</v>
      </c>
    </row>
    <row r="822" spans="1:56" s="28" customFormat="1">
      <c r="A822" s="89" t="s">
        <v>213</v>
      </c>
      <c r="B822" s="28" t="s">
        <v>373</v>
      </c>
      <c r="C822" s="28" t="s">
        <v>373</v>
      </c>
      <c r="E822" s="28" t="s">
        <v>380</v>
      </c>
      <c r="F822" s="89">
        <v>38.692770000000003</v>
      </c>
      <c r="G822" s="89">
        <v>7.9011500000000003</v>
      </c>
      <c r="H822" s="89">
        <v>1660</v>
      </c>
      <c r="L822" s="37">
        <v>2016</v>
      </c>
      <c r="M822" s="37">
        <v>2</v>
      </c>
      <c r="AH822" s="10" t="s">
        <v>4</v>
      </c>
      <c r="AK822" s="28" t="s">
        <v>333</v>
      </c>
      <c r="AL822" s="10">
        <v>145</v>
      </c>
      <c r="AR822" s="28">
        <v>79</v>
      </c>
      <c r="AS822" s="28">
        <v>77</v>
      </c>
      <c r="AT822" s="28">
        <v>7.7</v>
      </c>
      <c r="AU822" s="28">
        <v>6.6</v>
      </c>
      <c r="AV822" s="28">
        <v>0.56000000000000005</v>
      </c>
      <c r="AW822" s="28">
        <v>0.46</v>
      </c>
      <c r="AX822" s="28">
        <v>16.2</v>
      </c>
      <c r="AY822" s="28">
        <v>0.18</v>
      </c>
      <c r="AZ822" s="28">
        <f t="shared" si="329"/>
        <v>0.8214285714285714</v>
      </c>
      <c r="BA822" s="28">
        <f t="shared" si="324"/>
        <v>0.95771428571428563</v>
      </c>
      <c r="BB822" s="28">
        <f t="shared" si="328"/>
        <v>6.0575428571428569</v>
      </c>
      <c r="BC822" s="16">
        <f t="shared" si="325"/>
        <v>3365.3015873015875</v>
      </c>
      <c r="BD822" s="108">
        <f t="shared" si="326"/>
        <v>3.3653015873015875</v>
      </c>
    </row>
    <row r="823" spans="1:56" s="28" customFormat="1">
      <c r="A823" s="89" t="s">
        <v>213</v>
      </c>
      <c r="B823" s="28" t="s">
        <v>373</v>
      </c>
      <c r="C823" s="28" t="s">
        <v>373</v>
      </c>
      <c r="E823" s="28" t="s">
        <v>380</v>
      </c>
      <c r="F823" s="89">
        <v>38.692770000000003</v>
      </c>
      <c r="G823" s="89">
        <v>7.9011500000000003</v>
      </c>
      <c r="H823" s="89">
        <v>1660</v>
      </c>
      <c r="L823" s="37">
        <v>2016</v>
      </c>
      <c r="M823" s="37">
        <v>2</v>
      </c>
      <c r="AH823" s="10" t="s">
        <v>5</v>
      </c>
      <c r="AK823" s="28" t="s">
        <v>333</v>
      </c>
      <c r="AL823" s="10">
        <v>145</v>
      </c>
      <c r="AR823" s="28">
        <v>71</v>
      </c>
      <c r="AS823" s="28">
        <v>65</v>
      </c>
      <c r="AT823" s="28">
        <v>7.24</v>
      </c>
      <c r="AU823" s="28">
        <v>4.92</v>
      </c>
      <c r="AV823" s="28">
        <v>0.66</v>
      </c>
      <c r="AW823" s="28">
        <v>0.56000000000000005</v>
      </c>
      <c r="AX823" s="28">
        <v>17</v>
      </c>
      <c r="AY823" s="28">
        <v>0.3</v>
      </c>
      <c r="AZ823" s="28">
        <f t="shared" si="329"/>
        <v>0.84848484848484851</v>
      </c>
      <c r="BA823" s="28">
        <f t="shared" si="324"/>
        <v>0.94857142857142862</v>
      </c>
      <c r="BB823" s="28">
        <f t="shared" si="328"/>
        <v>5.8271030303030305</v>
      </c>
      <c r="BC823" s="16">
        <f t="shared" si="325"/>
        <v>3237.2794612794614</v>
      </c>
      <c r="BD823" s="108">
        <f t="shared" si="326"/>
        <v>3.2372794612794613</v>
      </c>
    </row>
    <row r="824" spans="1:56" s="28" customFormat="1">
      <c r="A824" s="89" t="s">
        <v>213</v>
      </c>
      <c r="B824" s="28" t="s">
        <v>373</v>
      </c>
      <c r="C824" s="28" t="s">
        <v>373</v>
      </c>
      <c r="E824" s="28" t="s">
        <v>380</v>
      </c>
      <c r="F824" s="89">
        <v>38.692770000000003</v>
      </c>
      <c r="G824" s="89">
        <v>7.9011500000000003</v>
      </c>
      <c r="H824" s="89">
        <v>1660</v>
      </c>
      <c r="L824" s="37">
        <v>2016</v>
      </c>
      <c r="M824" s="37">
        <v>2</v>
      </c>
      <c r="AH824" s="10" t="s">
        <v>6</v>
      </c>
      <c r="AK824" s="28" t="s">
        <v>333</v>
      </c>
      <c r="AL824" s="10">
        <v>145</v>
      </c>
      <c r="AR824" s="28">
        <v>80</v>
      </c>
      <c r="AS824" s="28">
        <v>78</v>
      </c>
      <c r="AT824" s="28">
        <v>16.72</v>
      </c>
      <c r="AU824" s="28">
        <v>10.5</v>
      </c>
      <c r="AV824" s="28">
        <v>1.28</v>
      </c>
      <c r="AW824" s="28">
        <v>0.96</v>
      </c>
      <c r="AX824" s="28">
        <v>20</v>
      </c>
      <c r="AY824" s="28">
        <v>0.38</v>
      </c>
      <c r="AZ824" s="28">
        <f t="shared" si="329"/>
        <v>0.75</v>
      </c>
      <c r="BA824" s="28">
        <f t="shared" si="324"/>
        <v>0.91428571428571426</v>
      </c>
      <c r="BB824" s="28">
        <f t="shared" si="328"/>
        <v>11.465142857142855</v>
      </c>
      <c r="BC824" s="16">
        <f t="shared" si="325"/>
        <v>6369.5238095238083</v>
      </c>
      <c r="BD824" s="108">
        <f t="shared" si="326"/>
        <v>6.369523809523808</v>
      </c>
    </row>
    <row r="825" spans="1:56" s="28" customFormat="1">
      <c r="A825" s="89" t="s">
        <v>213</v>
      </c>
      <c r="B825" s="28" t="s">
        <v>373</v>
      </c>
      <c r="C825" s="28" t="s">
        <v>373</v>
      </c>
      <c r="E825" s="28" t="s">
        <v>378</v>
      </c>
      <c r="F825" s="89">
        <v>38.69359</v>
      </c>
      <c r="G825" s="89">
        <v>7.9071899999999999</v>
      </c>
      <c r="H825" s="89">
        <v>1661</v>
      </c>
      <c r="I825" s="28">
        <v>24</v>
      </c>
      <c r="L825" s="37">
        <v>2016</v>
      </c>
      <c r="M825" s="37">
        <v>2</v>
      </c>
      <c r="AH825" s="10" t="s">
        <v>1</v>
      </c>
      <c r="AK825" s="28" t="s">
        <v>333</v>
      </c>
      <c r="AL825" s="10">
        <v>145</v>
      </c>
      <c r="AR825" s="28">
        <v>85</v>
      </c>
      <c r="AS825" s="28">
        <v>62</v>
      </c>
      <c r="AT825" s="28">
        <v>4.66</v>
      </c>
      <c r="AU825" s="28">
        <v>6.62</v>
      </c>
      <c r="AV825" s="28">
        <v>0.44</v>
      </c>
      <c r="AW825" s="28">
        <v>0.36</v>
      </c>
      <c r="AX825" s="28">
        <v>15.6</v>
      </c>
      <c r="AY825" s="28">
        <v>0.22</v>
      </c>
      <c r="AZ825" s="28">
        <f t="shared" si="329"/>
        <v>0.81818181818181812</v>
      </c>
      <c r="BA825" s="28">
        <f t="shared" si="324"/>
        <v>0.96457142857142864</v>
      </c>
      <c r="BB825" s="28">
        <f t="shared" si="328"/>
        <v>3.6776477922077926</v>
      </c>
      <c r="BC825" s="16">
        <f t="shared" si="325"/>
        <v>2043.1376623376625</v>
      </c>
      <c r="BD825" s="108">
        <f t="shared" si="326"/>
        <v>2.0431376623376627</v>
      </c>
    </row>
    <row r="826" spans="1:56" s="28" customFormat="1">
      <c r="A826" s="89" t="s">
        <v>213</v>
      </c>
      <c r="B826" s="28" t="s">
        <v>373</v>
      </c>
      <c r="C826" s="28" t="s">
        <v>373</v>
      </c>
      <c r="E826" s="28" t="s">
        <v>378</v>
      </c>
      <c r="F826" s="89">
        <v>38.69359</v>
      </c>
      <c r="G826" s="89">
        <v>7.9071899999999999</v>
      </c>
      <c r="H826" s="89">
        <v>1661</v>
      </c>
      <c r="L826" s="37">
        <v>2016</v>
      </c>
      <c r="M826" s="37">
        <v>2</v>
      </c>
      <c r="AH826" s="10" t="s">
        <v>2</v>
      </c>
      <c r="AK826" s="28" t="s">
        <v>333</v>
      </c>
      <c r="AL826" s="10">
        <v>145</v>
      </c>
      <c r="AR826" s="28">
        <v>68</v>
      </c>
      <c r="AS826" s="28">
        <v>48</v>
      </c>
      <c r="AT826" s="28">
        <v>3.66</v>
      </c>
      <c r="AU826" s="28">
        <v>8.42</v>
      </c>
      <c r="AV826" s="28">
        <v>0.52</v>
      </c>
      <c r="AW826" s="28">
        <v>0.44</v>
      </c>
      <c r="AX826" s="28">
        <v>18.100000000000001</v>
      </c>
      <c r="AY826" s="28">
        <v>0.34</v>
      </c>
      <c r="AZ826" s="28">
        <f t="shared" si="329"/>
        <v>0.84615384615384615</v>
      </c>
      <c r="BA826" s="28">
        <f t="shared" si="324"/>
        <v>0.93600000000000005</v>
      </c>
      <c r="BB826" s="28">
        <f t="shared" si="328"/>
        <v>2.8987200000000004</v>
      </c>
      <c r="BC826" s="16">
        <f t="shared" si="325"/>
        <v>1610.4000000000003</v>
      </c>
      <c r="BD826" s="108">
        <f t="shared" si="326"/>
        <v>1.6104000000000003</v>
      </c>
    </row>
    <row r="827" spans="1:56" s="28" customFormat="1">
      <c r="A827" s="89" t="s">
        <v>213</v>
      </c>
      <c r="B827" s="28" t="s">
        <v>373</v>
      </c>
      <c r="C827" s="28" t="s">
        <v>373</v>
      </c>
      <c r="E827" s="28" t="s">
        <v>378</v>
      </c>
      <c r="F827" s="89">
        <v>38.69359</v>
      </c>
      <c r="G827" s="89">
        <v>7.9071899999999999</v>
      </c>
      <c r="H827" s="89">
        <v>1661</v>
      </c>
      <c r="L827" s="37">
        <v>2016</v>
      </c>
      <c r="M827" s="37">
        <v>2</v>
      </c>
      <c r="AH827" s="10" t="s">
        <v>3</v>
      </c>
      <c r="AK827" s="28" t="s">
        <v>333</v>
      </c>
      <c r="AL827" s="10">
        <v>145</v>
      </c>
      <c r="AR827" s="28">
        <v>73</v>
      </c>
      <c r="AS827" s="28">
        <v>68</v>
      </c>
      <c r="AT827" s="28">
        <v>11.5</v>
      </c>
      <c r="AU827" s="28">
        <v>5.62</v>
      </c>
      <c r="AV827" s="28">
        <v>0.9</v>
      </c>
      <c r="AW827" s="28">
        <v>0.72</v>
      </c>
      <c r="AX827" s="28">
        <v>18</v>
      </c>
      <c r="AY827" s="28">
        <v>0.5</v>
      </c>
      <c r="AZ827" s="28">
        <f t="shared" si="329"/>
        <v>0.79999999999999993</v>
      </c>
      <c r="BA827" s="28">
        <f t="shared" si="324"/>
        <v>0.93714285714285717</v>
      </c>
      <c r="BB827" s="28">
        <f t="shared" si="328"/>
        <v>8.621714285714285</v>
      </c>
      <c r="BC827" s="16">
        <f t="shared" si="325"/>
        <v>4789.8412698412694</v>
      </c>
      <c r="BD827" s="108">
        <f t="shared" si="326"/>
        <v>4.7898412698412693</v>
      </c>
    </row>
    <row r="828" spans="1:56" s="28" customFormat="1">
      <c r="A828" s="89" t="s">
        <v>213</v>
      </c>
      <c r="B828" s="28" t="s">
        <v>373</v>
      </c>
      <c r="C828" s="28" t="s">
        <v>373</v>
      </c>
      <c r="E828" s="28" t="s">
        <v>378</v>
      </c>
      <c r="F828" s="89">
        <v>38.69359</v>
      </c>
      <c r="G828" s="89">
        <v>7.9071899999999999</v>
      </c>
      <c r="H828" s="89">
        <v>1661</v>
      </c>
      <c r="L828" s="37">
        <v>2016</v>
      </c>
      <c r="M828" s="37">
        <v>2</v>
      </c>
      <c r="AH828" s="10" t="s">
        <v>4</v>
      </c>
      <c r="AK828" s="28" t="s">
        <v>333</v>
      </c>
      <c r="AL828" s="10">
        <v>145</v>
      </c>
      <c r="AR828" s="28">
        <v>96</v>
      </c>
      <c r="AS828" s="28">
        <v>82</v>
      </c>
      <c r="AT828" s="28">
        <v>15.76</v>
      </c>
      <c r="AU828" s="28">
        <v>13.08</v>
      </c>
      <c r="AV828" s="28">
        <v>1.24</v>
      </c>
      <c r="AW828" s="28">
        <v>1.02</v>
      </c>
      <c r="AX828" s="28">
        <v>21.6</v>
      </c>
      <c r="AY828" s="28">
        <v>0.38</v>
      </c>
      <c r="AZ828" s="28">
        <f t="shared" si="329"/>
        <v>0.82258064516129037</v>
      </c>
      <c r="BA828" s="28">
        <f t="shared" ref="BA828:BA890" si="330">(100-AX828)/(100-12.5)</f>
        <v>0.89600000000000002</v>
      </c>
      <c r="BB828" s="28">
        <f t="shared" si="328"/>
        <v>11.615628387096775</v>
      </c>
      <c r="BC828" s="16">
        <f t="shared" ref="BC828:BC890" si="331">(BB828*10000)/18</f>
        <v>6453.12688172043</v>
      </c>
      <c r="BD828" s="108">
        <f t="shared" si="326"/>
        <v>6.4531268817204301</v>
      </c>
    </row>
    <row r="829" spans="1:56" s="28" customFormat="1">
      <c r="A829" s="89" t="s">
        <v>213</v>
      </c>
      <c r="B829" s="28" t="s">
        <v>373</v>
      </c>
      <c r="C829" s="28" t="s">
        <v>373</v>
      </c>
      <c r="E829" s="28" t="s">
        <v>378</v>
      </c>
      <c r="F829" s="89">
        <v>38.69359</v>
      </c>
      <c r="G829" s="89">
        <v>7.9071899999999999</v>
      </c>
      <c r="H829" s="89">
        <v>1661</v>
      </c>
      <c r="L829" s="37">
        <v>2016</v>
      </c>
      <c r="M829" s="37">
        <v>2</v>
      </c>
      <c r="AH829" s="10" t="s">
        <v>5</v>
      </c>
      <c r="AK829" s="28" t="s">
        <v>333</v>
      </c>
      <c r="AL829" s="10">
        <v>145</v>
      </c>
      <c r="AR829" s="28">
        <v>83</v>
      </c>
      <c r="AS829" s="28">
        <v>79</v>
      </c>
      <c r="AT829" s="28">
        <v>15.28</v>
      </c>
      <c r="AU829" s="28">
        <v>11.82</v>
      </c>
      <c r="AV829" s="28">
        <v>1</v>
      </c>
      <c r="AW829" s="28">
        <v>0.86</v>
      </c>
      <c r="AX829" s="28">
        <v>23.1</v>
      </c>
      <c r="AY829" s="28">
        <v>0.38</v>
      </c>
      <c r="AZ829" s="28">
        <f t="shared" si="329"/>
        <v>0.86</v>
      </c>
      <c r="BA829" s="28">
        <f t="shared" si="330"/>
        <v>0.87885714285714289</v>
      </c>
      <c r="BB829" s="28">
        <f t="shared" si="328"/>
        <v>11.548885942857142</v>
      </c>
      <c r="BC829" s="16">
        <f t="shared" si="331"/>
        <v>6416.0477460317452</v>
      </c>
      <c r="BD829" s="108">
        <f t="shared" si="326"/>
        <v>6.4160477460317455</v>
      </c>
    </row>
    <row r="830" spans="1:56" s="28" customFormat="1">
      <c r="A830" s="89" t="s">
        <v>213</v>
      </c>
      <c r="B830" s="28" t="s">
        <v>373</v>
      </c>
      <c r="C830" s="28" t="s">
        <v>373</v>
      </c>
      <c r="E830" s="28" t="s">
        <v>378</v>
      </c>
      <c r="F830" s="89">
        <v>38.69359</v>
      </c>
      <c r="G830" s="89">
        <v>7.9071899999999999</v>
      </c>
      <c r="H830" s="89">
        <v>1661</v>
      </c>
      <c r="L830" s="37">
        <v>2016</v>
      </c>
      <c r="M830" s="37">
        <v>2</v>
      </c>
      <c r="AH830" s="10" t="s">
        <v>6</v>
      </c>
      <c r="AK830" s="28" t="s">
        <v>333</v>
      </c>
      <c r="AL830" s="10">
        <v>145</v>
      </c>
      <c r="AR830" s="28">
        <v>88</v>
      </c>
      <c r="AS830" s="28">
        <v>87</v>
      </c>
      <c r="AT830" s="28">
        <v>17</v>
      </c>
      <c r="AU830" s="28">
        <v>13.3</v>
      </c>
      <c r="AV830" s="28">
        <v>1.1200000000000001</v>
      </c>
      <c r="AW830" s="28">
        <v>0.92</v>
      </c>
      <c r="AX830" s="28">
        <v>18.100000000000001</v>
      </c>
      <c r="AY830" s="28">
        <v>0.3</v>
      </c>
      <c r="AZ830" s="28">
        <f t="shared" si="329"/>
        <v>0.8214285714285714</v>
      </c>
      <c r="BA830" s="28">
        <f t="shared" si="330"/>
        <v>0.93600000000000005</v>
      </c>
      <c r="BB830" s="28">
        <f t="shared" si="328"/>
        <v>13.070571428571428</v>
      </c>
      <c r="BC830" s="16">
        <f t="shared" si="331"/>
        <v>7261.4285714285716</v>
      </c>
      <c r="BD830" s="108">
        <f t="shared" si="326"/>
        <v>7.2614285714285716</v>
      </c>
    </row>
    <row r="831" spans="1:56" s="28" customFormat="1">
      <c r="A831" s="89" t="s">
        <v>213</v>
      </c>
      <c r="B831" s="28" t="s">
        <v>373</v>
      </c>
      <c r="C831" s="28" t="s">
        <v>373</v>
      </c>
      <c r="E831" s="28" t="s">
        <v>377</v>
      </c>
      <c r="F831" s="89"/>
      <c r="G831" s="89"/>
      <c r="H831" s="89"/>
      <c r="I831" s="28">
        <v>25</v>
      </c>
      <c r="L831" s="37">
        <v>2016</v>
      </c>
      <c r="M831" s="37">
        <v>2</v>
      </c>
      <c r="AH831" s="10" t="s">
        <v>1</v>
      </c>
      <c r="AK831" s="28" t="s">
        <v>333</v>
      </c>
      <c r="AL831" s="10">
        <v>145</v>
      </c>
      <c r="AR831" s="28">
        <v>75</v>
      </c>
      <c r="AS831" s="28">
        <v>59</v>
      </c>
      <c r="AT831" s="28">
        <v>5.0599999999999996</v>
      </c>
      <c r="AU831" s="28">
        <v>6.15</v>
      </c>
      <c r="AV831" s="28">
        <v>0.52</v>
      </c>
      <c r="AW831" s="28">
        <v>0.42</v>
      </c>
      <c r="AX831" s="28">
        <v>25.5</v>
      </c>
      <c r="AY831" s="28">
        <v>0.22</v>
      </c>
      <c r="AZ831" s="28">
        <f t="shared" si="329"/>
        <v>0.8076923076923076</v>
      </c>
      <c r="BA831" s="28">
        <f t="shared" si="330"/>
        <v>0.85142857142857142</v>
      </c>
      <c r="BB831" s="28">
        <f t="shared" si="328"/>
        <v>3.4797230769230763</v>
      </c>
      <c r="BC831" s="16">
        <f t="shared" si="331"/>
        <v>1933.1794871794871</v>
      </c>
      <c r="BD831" s="108">
        <f t="shared" si="326"/>
        <v>1.9331794871794872</v>
      </c>
    </row>
    <row r="832" spans="1:56" s="28" customFormat="1">
      <c r="A832" s="89" t="s">
        <v>213</v>
      </c>
      <c r="B832" s="28" t="s">
        <v>373</v>
      </c>
      <c r="C832" s="28" t="s">
        <v>373</v>
      </c>
      <c r="E832" s="28" t="s">
        <v>377</v>
      </c>
      <c r="F832" s="89"/>
      <c r="G832" s="89"/>
      <c r="H832" s="89"/>
      <c r="L832" s="37">
        <v>2016</v>
      </c>
      <c r="M832" s="37">
        <v>2</v>
      </c>
      <c r="AH832" s="10" t="s">
        <v>2</v>
      </c>
      <c r="AK832" s="28" t="s">
        <v>333</v>
      </c>
      <c r="AL832" s="10">
        <v>145</v>
      </c>
      <c r="AR832" s="28">
        <v>85</v>
      </c>
      <c r="AS832" s="28">
        <v>57</v>
      </c>
      <c r="AT832" s="28">
        <v>4.16</v>
      </c>
      <c r="AU832" s="28">
        <v>7.6</v>
      </c>
      <c r="AV832" s="28">
        <v>0.44</v>
      </c>
      <c r="AW832" s="28">
        <v>0.3</v>
      </c>
      <c r="AX832" s="28">
        <v>23.8</v>
      </c>
      <c r="AY832" s="28">
        <v>0.22</v>
      </c>
      <c r="AZ832" s="28">
        <f t="shared" si="329"/>
        <v>0.68181818181818177</v>
      </c>
      <c r="BA832" s="28">
        <f t="shared" si="330"/>
        <v>0.87085714285714289</v>
      </c>
      <c r="BB832" s="28">
        <f t="shared" si="328"/>
        <v>2.4700675324675325</v>
      </c>
      <c r="BC832" s="16">
        <f t="shared" si="331"/>
        <v>1372.2597402597403</v>
      </c>
      <c r="BD832" s="108">
        <f t="shared" si="326"/>
        <v>1.3722597402597403</v>
      </c>
    </row>
    <row r="833" spans="1:56" s="28" customFormat="1">
      <c r="A833" s="89" t="s">
        <v>213</v>
      </c>
      <c r="B833" s="28" t="s">
        <v>373</v>
      </c>
      <c r="C833" s="28" t="s">
        <v>373</v>
      </c>
      <c r="E833" s="28" t="s">
        <v>377</v>
      </c>
      <c r="F833" s="89"/>
      <c r="G833" s="89"/>
      <c r="H833" s="89"/>
      <c r="L833" s="37">
        <v>2016</v>
      </c>
      <c r="M833" s="37">
        <v>2</v>
      </c>
      <c r="AH833" s="10" t="s">
        <v>3</v>
      </c>
      <c r="AK833" s="28" t="s">
        <v>333</v>
      </c>
      <c r="AL833" s="10">
        <v>145</v>
      </c>
      <c r="AR833" s="28">
        <v>74</v>
      </c>
      <c r="AS833" s="28">
        <v>65</v>
      </c>
      <c r="AT833" s="28">
        <v>8.0399999999999991</v>
      </c>
      <c r="AU833" s="28">
        <v>8.4600000000000009</v>
      </c>
      <c r="AV833" s="28">
        <v>0.6</v>
      </c>
      <c r="AW833" s="28">
        <v>0.44</v>
      </c>
      <c r="AX833" s="28">
        <v>24.7</v>
      </c>
      <c r="AY833" s="28">
        <v>0.36</v>
      </c>
      <c r="AZ833" s="28">
        <f t="shared" si="329"/>
        <v>0.73333333333333339</v>
      </c>
      <c r="BA833" s="28">
        <f t="shared" si="330"/>
        <v>0.86057142857142854</v>
      </c>
      <c r="BB833" s="28">
        <f t="shared" si="328"/>
        <v>5.0739291428571427</v>
      </c>
      <c r="BC833" s="16">
        <f t="shared" si="331"/>
        <v>2818.8495238095238</v>
      </c>
      <c r="BD833" s="108">
        <f t="shared" si="326"/>
        <v>2.8188495238095239</v>
      </c>
    </row>
    <row r="834" spans="1:56" s="28" customFormat="1">
      <c r="A834" s="89" t="s">
        <v>213</v>
      </c>
      <c r="B834" s="28" t="s">
        <v>373</v>
      </c>
      <c r="C834" s="28" t="s">
        <v>373</v>
      </c>
      <c r="E834" s="28" t="s">
        <v>377</v>
      </c>
      <c r="F834" s="89"/>
      <c r="G834" s="89"/>
      <c r="H834" s="89"/>
      <c r="L834" s="37">
        <v>2016</v>
      </c>
      <c r="M834" s="37">
        <v>2</v>
      </c>
      <c r="AH834" s="10" t="s">
        <v>4</v>
      </c>
      <c r="AK834" s="28" t="s">
        <v>333</v>
      </c>
      <c r="AL834" s="10">
        <v>145</v>
      </c>
      <c r="AR834" s="28">
        <v>78</v>
      </c>
      <c r="AS834" s="28">
        <v>63</v>
      </c>
      <c r="AT834" s="28">
        <v>11.02</v>
      </c>
      <c r="AU834" s="28">
        <v>12.3</v>
      </c>
      <c r="AV834" s="28">
        <v>0.98</v>
      </c>
      <c r="AW834" s="28">
        <v>0.84</v>
      </c>
      <c r="AX834" s="28">
        <v>21.2</v>
      </c>
      <c r="AY834" s="28">
        <v>0.6</v>
      </c>
      <c r="AZ834" s="28">
        <f t="shared" si="329"/>
        <v>0.8571428571428571</v>
      </c>
      <c r="BA834" s="28">
        <f t="shared" si="330"/>
        <v>0.90057142857142858</v>
      </c>
      <c r="BB834" s="28">
        <f t="shared" si="328"/>
        <v>8.5065404081632643</v>
      </c>
      <c r="BC834" s="16">
        <f t="shared" si="331"/>
        <v>4725.8557823129249</v>
      </c>
      <c r="BD834" s="108">
        <f t="shared" si="326"/>
        <v>4.7258557823129248</v>
      </c>
    </row>
    <row r="835" spans="1:56" s="28" customFormat="1">
      <c r="A835" s="89" t="s">
        <v>213</v>
      </c>
      <c r="B835" s="28" t="s">
        <v>373</v>
      </c>
      <c r="C835" s="28" t="s">
        <v>373</v>
      </c>
      <c r="E835" s="28" t="s">
        <v>377</v>
      </c>
      <c r="F835" s="89"/>
      <c r="G835" s="89"/>
      <c r="H835" s="89"/>
      <c r="L835" s="37">
        <v>2016</v>
      </c>
      <c r="M835" s="37">
        <v>2</v>
      </c>
      <c r="AH835" s="10" t="s">
        <v>5</v>
      </c>
      <c r="AK835" s="28" t="s">
        <v>333</v>
      </c>
      <c r="AL835" s="10">
        <v>145</v>
      </c>
      <c r="AR835" s="28">
        <v>85</v>
      </c>
      <c r="AS835" s="28">
        <v>72</v>
      </c>
      <c r="AT835" s="28">
        <v>10.42</v>
      </c>
      <c r="AU835" s="28">
        <v>13.4</v>
      </c>
      <c r="AV835" s="28">
        <v>0.86</v>
      </c>
      <c r="AW835" s="28">
        <v>0.66</v>
      </c>
      <c r="AX835" s="28">
        <v>22.4</v>
      </c>
      <c r="AY835" s="28">
        <v>0.38</v>
      </c>
      <c r="AZ835" s="28">
        <f t="shared" si="329"/>
        <v>0.76744186046511631</v>
      </c>
      <c r="BA835" s="28">
        <f t="shared" si="330"/>
        <v>0.88685714285714279</v>
      </c>
      <c r="BB835" s="28">
        <f t="shared" si="328"/>
        <v>7.0919697009966773</v>
      </c>
      <c r="BC835" s="16">
        <f t="shared" si="331"/>
        <v>3939.9831672203759</v>
      </c>
      <c r="BD835" s="108">
        <f t="shared" si="326"/>
        <v>3.939983167220376</v>
      </c>
    </row>
    <row r="836" spans="1:56" s="28" customFormat="1">
      <c r="A836" s="89" t="s">
        <v>213</v>
      </c>
      <c r="B836" s="28" t="s">
        <v>373</v>
      </c>
      <c r="C836" s="28" t="s">
        <v>373</v>
      </c>
      <c r="E836" s="28" t="s">
        <v>377</v>
      </c>
      <c r="F836" s="89"/>
      <c r="G836" s="89"/>
      <c r="H836" s="89"/>
      <c r="L836" s="37">
        <v>2016</v>
      </c>
      <c r="M836" s="37">
        <v>2</v>
      </c>
      <c r="AH836" s="10" t="s">
        <v>6</v>
      </c>
      <c r="AK836" s="28" t="s">
        <v>333</v>
      </c>
      <c r="AL836" s="10">
        <v>145</v>
      </c>
      <c r="AR836" s="28">
        <v>97</v>
      </c>
      <c r="AS836" s="28">
        <v>95</v>
      </c>
      <c r="AT836" s="28">
        <v>17.100000000000001</v>
      </c>
      <c r="AU836" s="28">
        <v>13.45</v>
      </c>
      <c r="AV836" s="28">
        <v>1.22</v>
      </c>
      <c r="AW836" s="28">
        <v>1</v>
      </c>
      <c r="AX836" s="28">
        <v>19.8</v>
      </c>
      <c r="AY836" s="28">
        <v>0.52</v>
      </c>
      <c r="AZ836" s="28">
        <f t="shared" si="329"/>
        <v>0.81967213114754101</v>
      </c>
      <c r="BA836" s="28">
        <f t="shared" si="330"/>
        <v>0.91657142857142859</v>
      </c>
      <c r="BB836" s="28">
        <f t="shared" si="328"/>
        <v>12.847025761124124</v>
      </c>
      <c r="BC836" s="16">
        <f t="shared" si="331"/>
        <v>7137.2365339578464</v>
      </c>
      <c r="BD836" s="108">
        <f t="shared" ref="BD836:BD890" si="332">BC836/1000</f>
        <v>7.1372365339578465</v>
      </c>
    </row>
    <row r="837" spans="1:56" s="28" customFormat="1">
      <c r="A837" s="89" t="s">
        <v>213</v>
      </c>
      <c r="B837" s="28" t="s">
        <v>373</v>
      </c>
      <c r="C837" s="28" t="s">
        <v>373</v>
      </c>
      <c r="E837" s="28" t="s">
        <v>375</v>
      </c>
      <c r="F837" s="89">
        <v>38.704810000000002</v>
      </c>
      <c r="G837" s="89">
        <v>7.8879299999999999</v>
      </c>
      <c r="H837" s="89">
        <v>1646</v>
      </c>
      <c r="I837" s="28">
        <v>27</v>
      </c>
      <c r="L837" s="37">
        <v>2016</v>
      </c>
      <c r="M837" s="37">
        <v>2</v>
      </c>
      <c r="AH837" s="10" t="s">
        <v>1</v>
      </c>
      <c r="AK837" s="28" t="s">
        <v>333</v>
      </c>
      <c r="AL837" s="10">
        <v>145</v>
      </c>
      <c r="AR837" s="28">
        <v>68</v>
      </c>
      <c r="AS837" s="28">
        <v>60</v>
      </c>
      <c r="AT837" s="28">
        <v>7.42</v>
      </c>
      <c r="AU837" s="28">
        <v>13.4</v>
      </c>
      <c r="AV837" s="28">
        <v>0.84</v>
      </c>
      <c r="AW837" s="28">
        <v>0.6</v>
      </c>
      <c r="AX837" s="28">
        <v>17.899999999999999</v>
      </c>
      <c r="AY837" s="28">
        <v>0.4</v>
      </c>
      <c r="AZ837" s="28">
        <f t="shared" si="329"/>
        <v>0.7142857142857143</v>
      </c>
      <c r="BA837" s="28">
        <f t="shared" si="330"/>
        <v>0.93828571428571417</v>
      </c>
      <c r="BB837" s="28">
        <f t="shared" si="328"/>
        <v>4.9729142857142854</v>
      </c>
      <c r="BC837" s="16">
        <f t="shared" si="331"/>
        <v>2762.7301587301586</v>
      </c>
      <c r="BD837" s="108">
        <f t="shared" si="332"/>
        <v>2.7627301587301587</v>
      </c>
    </row>
    <row r="838" spans="1:56" s="28" customFormat="1">
      <c r="A838" s="89" t="s">
        <v>213</v>
      </c>
      <c r="B838" s="28" t="s">
        <v>373</v>
      </c>
      <c r="C838" s="28" t="s">
        <v>373</v>
      </c>
      <c r="E838" s="28" t="s">
        <v>375</v>
      </c>
      <c r="F838" s="89">
        <v>38.704810000000002</v>
      </c>
      <c r="G838" s="89">
        <v>7.8879299999999999</v>
      </c>
      <c r="H838" s="89">
        <v>1646</v>
      </c>
      <c r="L838" s="37">
        <v>2016</v>
      </c>
      <c r="M838" s="37">
        <v>2</v>
      </c>
      <c r="AH838" s="10" t="s">
        <v>2</v>
      </c>
      <c r="AK838" s="28" t="s">
        <v>333</v>
      </c>
      <c r="AL838" s="10">
        <v>145</v>
      </c>
      <c r="AR838" s="28">
        <v>82</v>
      </c>
      <c r="AS838" s="28">
        <v>68</v>
      </c>
      <c r="AT838" s="28">
        <v>11.54</v>
      </c>
      <c r="AU838" s="28">
        <v>24.66</v>
      </c>
      <c r="AV838" s="28">
        <v>0.96</v>
      </c>
      <c r="AW838" s="28">
        <v>0.74</v>
      </c>
      <c r="AX838" s="28">
        <v>22.2</v>
      </c>
      <c r="AY838" s="28">
        <v>0.66</v>
      </c>
      <c r="AZ838" s="28">
        <f t="shared" si="329"/>
        <v>0.77083333333333337</v>
      </c>
      <c r="BA838" s="28">
        <f t="shared" si="330"/>
        <v>0.88914285714285712</v>
      </c>
      <c r="BB838" s="28">
        <f t="shared" si="328"/>
        <v>7.9092961904761907</v>
      </c>
      <c r="BC838" s="16">
        <f t="shared" si="331"/>
        <v>4394.0534391534393</v>
      </c>
      <c r="BD838" s="108">
        <f t="shared" si="332"/>
        <v>4.3940534391534394</v>
      </c>
    </row>
    <row r="839" spans="1:56" s="28" customFormat="1">
      <c r="A839" s="89" t="s">
        <v>213</v>
      </c>
      <c r="B839" s="28" t="s">
        <v>373</v>
      </c>
      <c r="C839" s="28" t="s">
        <v>373</v>
      </c>
      <c r="E839" s="28" t="s">
        <v>375</v>
      </c>
      <c r="F839" s="89">
        <v>38.704810000000002</v>
      </c>
      <c r="G839" s="89">
        <v>7.8879299999999999</v>
      </c>
      <c r="H839" s="89">
        <v>1646</v>
      </c>
      <c r="L839" s="37">
        <v>2016</v>
      </c>
      <c r="M839" s="37">
        <v>2</v>
      </c>
      <c r="AH839" s="10" t="s">
        <v>3</v>
      </c>
      <c r="AK839" s="28" t="s">
        <v>333</v>
      </c>
      <c r="AL839" s="10">
        <v>145</v>
      </c>
      <c r="AR839" s="28">
        <v>68</v>
      </c>
      <c r="AS839" s="28">
        <v>54</v>
      </c>
      <c r="AT839" s="28">
        <v>12.14</v>
      </c>
      <c r="AU839" s="28">
        <v>23.38</v>
      </c>
      <c r="AV839" s="28">
        <v>0.96</v>
      </c>
      <c r="AW839" s="28">
        <v>0.74</v>
      </c>
      <c r="AX839" s="28">
        <v>16.2</v>
      </c>
      <c r="AY839" s="28">
        <v>0.68</v>
      </c>
      <c r="AZ839" s="28">
        <f t="shared" si="329"/>
        <v>0.77083333333333337</v>
      </c>
      <c r="BA839" s="28">
        <f t="shared" si="330"/>
        <v>0.95771428571428563</v>
      </c>
      <c r="BB839" s="28">
        <f t="shared" si="328"/>
        <v>8.9622104761904762</v>
      </c>
      <c r="BC839" s="16">
        <f t="shared" si="331"/>
        <v>4979.00582010582</v>
      </c>
      <c r="BD839" s="108">
        <f t="shared" si="332"/>
        <v>4.9790058201058196</v>
      </c>
    </row>
    <row r="840" spans="1:56" s="28" customFormat="1">
      <c r="A840" s="89" t="s">
        <v>213</v>
      </c>
      <c r="B840" s="28" t="s">
        <v>373</v>
      </c>
      <c r="C840" s="28" t="s">
        <v>373</v>
      </c>
      <c r="E840" s="28" t="s">
        <v>375</v>
      </c>
      <c r="F840" s="89">
        <v>38.704810000000002</v>
      </c>
      <c r="G840" s="89">
        <v>7.8879299999999999</v>
      </c>
      <c r="H840" s="89">
        <v>1646</v>
      </c>
      <c r="L840" s="37">
        <v>2016</v>
      </c>
      <c r="M840" s="37">
        <v>2</v>
      </c>
      <c r="AH840" s="10" t="s">
        <v>4</v>
      </c>
      <c r="AK840" s="28" t="s">
        <v>333</v>
      </c>
      <c r="AL840" s="10">
        <v>145</v>
      </c>
      <c r="AR840" s="28">
        <v>78</v>
      </c>
      <c r="AS840" s="28">
        <v>49</v>
      </c>
      <c r="AT840" s="28">
        <v>9.1</v>
      </c>
      <c r="AU840" s="28">
        <v>22.42</v>
      </c>
      <c r="AV840" s="28">
        <v>1.06</v>
      </c>
      <c r="AW840" s="28">
        <v>0.82</v>
      </c>
      <c r="AX840" s="28">
        <v>23.9</v>
      </c>
      <c r="AY840" s="28">
        <v>0.8</v>
      </c>
      <c r="AZ840" s="28">
        <f t="shared" si="329"/>
        <v>0.7735849056603773</v>
      </c>
      <c r="BA840" s="28">
        <f t="shared" si="330"/>
        <v>0.86971428571428566</v>
      </c>
      <c r="BB840" s="28">
        <f t="shared" si="328"/>
        <v>6.1224603773584896</v>
      </c>
      <c r="BC840" s="16">
        <f t="shared" si="331"/>
        <v>3401.3668763102719</v>
      </c>
      <c r="BD840" s="108">
        <f t="shared" si="332"/>
        <v>3.4013668763102718</v>
      </c>
    </row>
    <row r="841" spans="1:56" s="28" customFormat="1">
      <c r="A841" s="89" t="s">
        <v>213</v>
      </c>
      <c r="B841" s="28" t="s">
        <v>373</v>
      </c>
      <c r="C841" s="28" t="s">
        <v>373</v>
      </c>
      <c r="E841" s="28" t="s">
        <v>375</v>
      </c>
      <c r="F841" s="89">
        <v>38.704810000000002</v>
      </c>
      <c r="G841" s="89">
        <v>7.8879299999999999</v>
      </c>
      <c r="H841" s="89">
        <v>1646</v>
      </c>
      <c r="L841" s="37">
        <v>2016</v>
      </c>
      <c r="M841" s="37">
        <v>2</v>
      </c>
      <c r="AH841" s="10" t="s">
        <v>5</v>
      </c>
      <c r="AK841" s="28" t="s">
        <v>333</v>
      </c>
      <c r="AL841" s="10">
        <v>145</v>
      </c>
      <c r="AR841" s="28">
        <v>72</v>
      </c>
      <c r="AS841" s="28">
        <v>56</v>
      </c>
      <c r="AT841" s="28">
        <v>11.46</v>
      </c>
      <c r="AU841" s="28">
        <v>24.28</v>
      </c>
      <c r="AV841" s="28">
        <v>1.1200000000000001</v>
      </c>
      <c r="AW841" s="28">
        <v>0.84</v>
      </c>
      <c r="AX841" s="28">
        <v>24.3</v>
      </c>
      <c r="AY841" s="28">
        <v>0.66</v>
      </c>
      <c r="AZ841" s="28">
        <f t="shared" si="329"/>
        <v>0.74999999999999989</v>
      </c>
      <c r="BA841" s="28">
        <f t="shared" si="330"/>
        <v>0.86514285714285721</v>
      </c>
      <c r="BB841" s="28">
        <f t="shared" si="328"/>
        <v>7.4359028571428567</v>
      </c>
      <c r="BC841" s="16">
        <f t="shared" si="331"/>
        <v>4131.0571428571429</v>
      </c>
      <c r="BD841" s="108">
        <f t="shared" si="332"/>
        <v>4.1310571428571432</v>
      </c>
    </row>
    <row r="842" spans="1:56" s="28" customFormat="1">
      <c r="A842" s="89" t="s">
        <v>213</v>
      </c>
      <c r="B842" s="28" t="s">
        <v>373</v>
      </c>
      <c r="C842" s="28" t="s">
        <v>373</v>
      </c>
      <c r="E842" s="28" t="s">
        <v>375</v>
      </c>
      <c r="F842" s="89">
        <v>38.704810000000002</v>
      </c>
      <c r="G842" s="89">
        <v>7.8879299999999999</v>
      </c>
      <c r="H842" s="89">
        <v>1646</v>
      </c>
      <c r="L842" s="37">
        <v>2016</v>
      </c>
      <c r="M842" s="37">
        <v>2</v>
      </c>
      <c r="AH842" s="10" t="s">
        <v>6</v>
      </c>
      <c r="AK842" s="28" t="s">
        <v>333</v>
      </c>
      <c r="AL842" s="10">
        <v>145</v>
      </c>
      <c r="AR842" s="28">
        <v>82</v>
      </c>
      <c r="AS842" s="28">
        <v>69</v>
      </c>
      <c r="AT842" s="28">
        <v>9.34</v>
      </c>
      <c r="AU842" s="28">
        <v>24.7</v>
      </c>
      <c r="AV842" s="28">
        <v>0.66</v>
      </c>
      <c r="AW842" s="28">
        <v>0.54</v>
      </c>
      <c r="AX842" s="28">
        <v>20.5</v>
      </c>
      <c r="AY842" s="28">
        <v>0.66</v>
      </c>
      <c r="AZ842" s="28">
        <f t="shared" si="329"/>
        <v>0.81818181818181823</v>
      </c>
      <c r="BA842" s="28">
        <f t="shared" si="330"/>
        <v>0.90857142857142859</v>
      </c>
      <c r="BB842" s="28">
        <f t="shared" si="328"/>
        <v>6.9431376623376631</v>
      </c>
      <c r="BC842" s="16">
        <f t="shared" si="331"/>
        <v>3857.2987012987019</v>
      </c>
      <c r="BD842" s="108">
        <f t="shared" si="332"/>
        <v>3.8572987012987019</v>
      </c>
    </row>
    <row r="843" spans="1:56" s="28" customFormat="1">
      <c r="A843" s="89" t="s">
        <v>213</v>
      </c>
      <c r="B843" s="28" t="s">
        <v>373</v>
      </c>
      <c r="C843" s="28" t="s">
        <v>373</v>
      </c>
      <c r="E843" s="28" t="s">
        <v>374</v>
      </c>
      <c r="F843" s="89"/>
      <c r="G843" s="89"/>
      <c r="H843" s="89"/>
      <c r="I843" s="28">
        <v>28</v>
      </c>
      <c r="L843" s="37">
        <v>2016</v>
      </c>
      <c r="M843" s="37">
        <v>2</v>
      </c>
      <c r="AH843" s="10" t="s">
        <v>1</v>
      </c>
      <c r="AK843" s="28" t="s">
        <v>333</v>
      </c>
      <c r="AL843" s="10">
        <v>145</v>
      </c>
      <c r="AR843" s="28">
        <v>64</v>
      </c>
      <c r="AS843" s="28">
        <v>40</v>
      </c>
      <c r="AT843" s="28">
        <v>8.6999999999999993</v>
      </c>
      <c r="AU843" s="28">
        <v>16.399999999999999</v>
      </c>
      <c r="AV843" s="28">
        <v>1.1000000000000001</v>
      </c>
      <c r="AW843" s="28">
        <v>0.86</v>
      </c>
      <c r="AX843" s="28">
        <v>20.399999999999999</v>
      </c>
      <c r="AY843" s="28">
        <v>0.62</v>
      </c>
      <c r="AZ843" s="28">
        <f t="shared" si="329"/>
        <v>0.78181818181818175</v>
      </c>
      <c r="BA843" s="28">
        <f t="shared" si="330"/>
        <v>0.9097142857142857</v>
      </c>
      <c r="BB843" s="28">
        <f t="shared" si="328"/>
        <v>6.1877111688311679</v>
      </c>
      <c r="BC843" s="16">
        <f t="shared" si="331"/>
        <v>3437.6173160173153</v>
      </c>
      <c r="BD843" s="108">
        <f t="shared" si="332"/>
        <v>3.4376173160173153</v>
      </c>
    </row>
    <row r="844" spans="1:56" s="28" customFormat="1">
      <c r="A844" s="89" t="s">
        <v>213</v>
      </c>
      <c r="B844" s="28" t="s">
        <v>373</v>
      </c>
      <c r="C844" s="28" t="s">
        <v>373</v>
      </c>
      <c r="E844" s="28" t="s">
        <v>374</v>
      </c>
      <c r="F844" s="89"/>
      <c r="G844" s="89"/>
      <c r="H844" s="89"/>
      <c r="L844" s="37">
        <v>2016</v>
      </c>
      <c r="M844" s="37">
        <v>2</v>
      </c>
      <c r="AH844" s="10" t="s">
        <v>2</v>
      </c>
      <c r="AK844" s="28" t="s">
        <v>333</v>
      </c>
      <c r="AL844" s="10">
        <v>145</v>
      </c>
      <c r="AR844" s="28">
        <v>66</v>
      </c>
      <c r="AS844" s="28">
        <v>53</v>
      </c>
      <c r="AT844" s="28">
        <v>11.46</v>
      </c>
      <c r="AU844" s="28">
        <v>12.34</v>
      </c>
      <c r="AV844" s="28">
        <v>1.1399999999999999</v>
      </c>
      <c r="AW844" s="28">
        <v>0.96</v>
      </c>
      <c r="AX844" s="28">
        <v>22.6</v>
      </c>
      <c r="AY844" s="28">
        <v>0.3</v>
      </c>
      <c r="AZ844" s="28">
        <f t="shared" si="329"/>
        <v>0.8421052631578948</v>
      </c>
      <c r="BA844" s="28">
        <f t="shared" si="330"/>
        <v>0.88457142857142868</v>
      </c>
      <c r="BB844" s="28">
        <f t="shared" si="328"/>
        <v>8.5365798496240632</v>
      </c>
      <c r="BC844" s="16">
        <f t="shared" si="331"/>
        <v>4742.5443609022577</v>
      </c>
      <c r="BD844" s="108">
        <f t="shared" si="332"/>
        <v>4.7425443609022579</v>
      </c>
    </row>
    <row r="845" spans="1:56" s="28" customFormat="1">
      <c r="A845" s="89" t="s">
        <v>213</v>
      </c>
      <c r="B845" s="28" t="s">
        <v>373</v>
      </c>
      <c r="C845" s="28" t="s">
        <v>373</v>
      </c>
      <c r="E845" s="28" t="s">
        <v>374</v>
      </c>
      <c r="F845" s="89"/>
      <c r="G845" s="89"/>
      <c r="H845" s="89"/>
      <c r="L845" s="37">
        <v>2016</v>
      </c>
      <c r="M845" s="37">
        <v>2</v>
      </c>
      <c r="AH845" s="10" t="s">
        <v>3</v>
      </c>
      <c r="AK845" s="28" t="s">
        <v>333</v>
      </c>
      <c r="AL845" s="10">
        <v>145</v>
      </c>
      <c r="AR845" s="28">
        <v>86</v>
      </c>
      <c r="AS845" s="28">
        <v>80</v>
      </c>
      <c r="AT845" s="28">
        <v>16.5</v>
      </c>
      <c r="AU845" s="28">
        <v>16.920000000000002</v>
      </c>
      <c r="AV845" s="28">
        <v>1.02</v>
      </c>
      <c r="AW845" s="28">
        <v>0.8</v>
      </c>
      <c r="AX845" s="28">
        <v>19.5</v>
      </c>
      <c r="AY845" s="28">
        <v>0.38</v>
      </c>
      <c r="AZ845" s="28">
        <f t="shared" si="329"/>
        <v>0.78431372549019607</v>
      </c>
      <c r="BA845" s="28">
        <f t="shared" si="330"/>
        <v>0.92</v>
      </c>
      <c r="BB845" s="28">
        <f t="shared" si="328"/>
        <v>11.905882352941177</v>
      </c>
      <c r="BC845" s="16">
        <f t="shared" si="331"/>
        <v>6614.3790849673205</v>
      </c>
      <c r="BD845" s="108">
        <f t="shared" si="332"/>
        <v>6.6143790849673207</v>
      </c>
    </row>
    <row r="846" spans="1:56" s="28" customFormat="1">
      <c r="A846" s="89" t="s">
        <v>213</v>
      </c>
      <c r="B846" s="28" t="s">
        <v>373</v>
      </c>
      <c r="C846" s="28" t="s">
        <v>373</v>
      </c>
      <c r="E846" s="28" t="s">
        <v>374</v>
      </c>
      <c r="F846" s="89"/>
      <c r="G846" s="89"/>
      <c r="H846" s="89"/>
      <c r="L846" s="37">
        <v>2016</v>
      </c>
      <c r="M846" s="37">
        <v>2</v>
      </c>
      <c r="AH846" s="10" t="s">
        <v>4</v>
      </c>
      <c r="AK846" s="28" t="s">
        <v>333</v>
      </c>
      <c r="AL846" s="10">
        <v>145</v>
      </c>
      <c r="AR846" s="28">
        <v>80</v>
      </c>
      <c r="AS846" s="28">
        <v>77</v>
      </c>
      <c r="AT846" s="28">
        <v>17.600000000000001</v>
      </c>
      <c r="AU846" s="28">
        <v>22.22</v>
      </c>
      <c r="AV846" s="28">
        <v>1.38</v>
      </c>
      <c r="AW846" s="28">
        <v>1.08</v>
      </c>
      <c r="AX846" s="28">
        <v>21.2</v>
      </c>
      <c r="AY846" s="28">
        <v>0.57999999999999996</v>
      </c>
      <c r="AZ846" s="28">
        <f t="shared" si="329"/>
        <v>0.78260869565217406</v>
      </c>
      <c r="BA846" s="28">
        <f t="shared" si="330"/>
        <v>0.90057142857142858</v>
      </c>
      <c r="BB846" s="28">
        <f t="shared" si="328"/>
        <v>12.404392546583855</v>
      </c>
      <c r="BC846" s="16">
        <f t="shared" si="331"/>
        <v>6891.3291925465855</v>
      </c>
      <c r="BD846" s="108">
        <f t="shared" si="332"/>
        <v>6.8913291925465856</v>
      </c>
    </row>
    <row r="847" spans="1:56" s="28" customFormat="1">
      <c r="A847" s="89" t="s">
        <v>213</v>
      </c>
      <c r="B847" s="28" t="s">
        <v>373</v>
      </c>
      <c r="C847" s="28" t="s">
        <v>373</v>
      </c>
      <c r="E847" s="28" t="s">
        <v>374</v>
      </c>
      <c r="F847" s="89"/>
      <c r="G847" s="89"/>
      <c r="H847" s="89"/>
      <c r="L847" s="37">
        <v>2016</v>
      </c>
      <c r="M847" s="37">
        <v>2</v>
      </c>
      <c r="AH847" s="10" t="s">
        <v>5</v>
      </c>
      <c r="AK847" s="28" t="s">
        <v>333</v>
      </c>
      <c r="AL847" s="10">
        <v>145</v>
      </c>
      <c r="AR847" s="28">
        <v>84</v>
      </c>
      <c r="AS847" s="28">
        <v>75</v>
      </c>
      <c r="AT847" s="28">
        <v>19.559999999999999</v>
      </c>
      <c r="AU847" s="28">
        <v>22.5</v>
      </c>
      <c r="AV847" s="28">
        <v>1.34</v>
      </c>
      <c r="AW847" s="28">
        <v>1.1399999999999999</v>
      </c>
      <c r="AX847" s="28">
        <v>23.3</v>
      </c>
      <c r="AY847" s="28">
        <v>0.64</v>
      </c>
      <c r="AZ847" s="28">
        <f t="shared" ref="AZ847:AZ878" si="333">AW847/AV847</f>
        <v>0.85074626865671632</v>
      </c>
      <c r="BA847" s="28">
        <f t="shared" si="330"/>
        <v>0.87657142857142856</v>
      </c>
      <c r="BB847" s="28">
        <f t="shared" si="328"/>
        <v>14.586671897654581</v>
      </c>
      <c r="BC847" s="16">
        <f t="shared" si="331"/>
        <v>8103.7066098081013</v>
      </c>
      <c r="BD847" s="108">
        <f t="shared" si="332"/>
        <v>8.1037066098081016</v>
      </c>
    </row>
    <row r="848" spans="1:56" s="28" customFormat="1">
      <c r="A848" s="89" t="s">
        <v>213</v>
      </c>
      <c r="B848" s="28" t="s">
        <v>373</v>
      </c>
      <c r="C848" s="28" t="s">
        <v>373</v>
      </c>
      <c r="E848" s="28" t="s">
        <v>374</v>
      </c>
      <c r="F848" s="89"/>
      <c r="G848" s="89"/>
      <c r="H848" s="89"/>
      <c r="L848" s="37">
        <v>2016</v>
      </c>
      <c r="M848" s="37">
        <v>2</v>
      </c>
      <c r="AH848" s="10" t="s">
        <v>6</v>
      </c>
      <c r="AK848" s="28" t="s">
        <v>333</v>
      </c>
      <c r="AL848" s="10">
        <v>145</v>
      </c>
      <c r="AR848" s="28">
        <v>81</v>
      </c>
      <c r="AS848" s="28">
        <v>81</v>
      </c>
      <c r="AT848" s="28">
        <v>21.7</v>
      </c>
      <c r="AU848" s="28">
        <v>28.92</v>
      </c>
      <c r="AV848" s="28">
        <v>1.24</v>
      </c>
      <c r="AW848" s="28">
        <v>0.98</v>
      </c>
      <c r="AX848" s="28">
        <v>21.3</v>
      </c>
      <c r="AY848" s="28">
        <v>0.38</v>
      </c>
      <c r="AZ848" s="28">
        <f t="shared" si="333"/>
        <v>0.79032258064516125</v>
      </c>
      <c r="BA848" s="28">
        <f t="shared" si="330"/>
        <v>0.89942857142857147</v>
      </c>
      <c r="BB848" s="28">
        <f t="shared" si="328"/>
        <v>15.4252</v>
      </c>
      <c r="BC848" s="16">
        <f t="shared" si="331"/>
        <v>8569.5555555555547</v>
      </c>
      <c r="BD848" s="108">
        <f t="shared" si="332"/>
        <v>8.5695555555555547</v>
      </c>
    </row>
    <row r="849" spans="1:56" s="28" customFormat="1">
      <c r="A849" s="89" t="s">
        <v>213</v>
      </c>
      <c r="B849" s="28" t="s">
        <v>373</v>
      </c>
      <c r="C849" s="28" t="s">
        <v>373</v>
      </c>
      <c r="E849" s="28" t="s">
        <v>371</v>
      </c>
      <c r="F849" s="89">
        <v>38.689599999999999</v>
      </c>
      <c r="G849" s="89">
        <v>7.8911100000000003</v>
      </c>
      <c r="H849" s="89">
        <v>1654</v>
      </c>
      <c r="I849" s="28">
        <v>29</v>
      </c>
      <c r="L849" s="37">
        <v>2016</v>
      </c>
      <c r="M849" s="37">
        <v>2</v>
      </c>
      <c r="AH849" s="10" t="s">
        <v>1</v>
      </c>
      <c r="AK849" s="28" t="s">
        <v>333</v>
      </c>
      <c r="AL849" s="10">
        <v>145</v>
      </c>
      <c r="AR849" s="28">
        <v>54</v>
      </c>
      <c r="AS849" s="28">
        <v>31</v>
      </c>
      <c r="AT849" s="28">
        <v>4.2</v>
      </c>
      <c r="AU849" s="28">
        <v>5.2</v>
      </c>
      <c r="AV849" s="28">
        <v>0.72</v>
      </c>
      <c r="AW849" s="28">
        <v>0.54</v>
      </c>
      <c r="AX849" s="28">
        <v>20.7</v>
      </c>
      <c r="AY849" s="28">
        <v>0.3</v>
      </c>
      <c r="AZ849" s="28">
        <f t="shared" si="333"/>
        <v>0.75000000000000011</v>
      </c>
      <c r="BA849" s="28">
        <f t="shared" si="330"/>
        <v>0.90628571428571425</v>
      </c>
      <c r="BB849" s="28">
        <f t="shared" si="328"/>
        <v>2.8548000000000004</v>
      </c>
      <c r="BC849" s="16">
        <f t="shared" si="331"/>
        <v>1586.0000000000002</v>
      </c>
      <c r="BD849" s="108">
        <f t="shared" si="332"/>
        <v>1.5860000000000003</v>
      </c>
    </row>
    <row r="850" spans="1:56" s="28" customFormat="1">
      <c r="A850" s="89" t="s">
        <v>213</v>
      </c>
      <c r="B850" s="28" t="s">
        <v>373</v>
      </c>
      <c r="C850" s="28" t="s">
        <v>373</v>
      </c>
      <c r="E850" s="28" t="s">
        <v>371</v>
      </c>
      <c r="F850" s="89">
        <v>38.689599999999999</v>
      </c>
      <c r="G850" s="89">
        <v>7.8911100000000003</v>
      </c>
      <c r="H850" s="89">
        <v>1654</v>
      </c>
      <c r="L850" s="37">
        <v>2016</v>
      </c>
      <c r="M850" s="37">
        <v>2</v>
      </c>
      <c r="AH850" s="10" t="s">
        <v>2</v>
      </c>
      <c r="AK850" s="28" t="s">
        <v>333</v>
      </c>
      <c r="AL850" s="10">
        <v>145</v>
      </c>
      <c r="AR850" s="28">
        <v>66</v>
      </c>
      <c r="AS850" s="28">
        <v>40</v>
      </c>
      <c r="AT850" s="28">
        <v>5.36</v>
      </c>
      <c r="AU850" s="28">
        <v>10.220000000000001</v>
      </c>
      <c r="AV850" s="28">
        <v>0.84</v>
      </c>
      <c r="AW850" s="28">
        <v>0.64</v>
      </c>
      <c r="AX850" s="28">
        <v>21.9</v>
      </c>
      <c r="AY850" s="28">
        <v>0.5</v>
      </c>
      <c r="AZ850" s="28">
        <f t="shared" si="333"/>
        <v>0.76190476190476197</v>
      </c>
      <c r="BA850" s="28">
        <f t="shared" si="330"/>
        <v>0.89257142857142846</v>
      </c>
      <c r="BB850" s="28">
        <f t="shared" si="328"/>
        <v>3.6450917006802719</v>
      </c>
      <c r="BC850" s="16">
        <f t="shared" si="331"/>
        <v>2025.0509448223731</v>
      </c>
      <c r="BD850" s="108">
        <f t="shared" si="332"/>
        <v>2.025050944822373</v>
      </c>
    </row>
    <row r="851" spans="1:56" s="28" customFormat="1">
      <c r="A851" s="89" t="s">
        <v>213</v>
      </c>
      <c r="B851" s="28" t="s">
        <v>373</v>
      </c>
      <c r="C851" s="28" t="s">
        <v>373</v>
      </c>
      <c r="E851" s="28" t="s">
        <v>371</v>
      </c>
      <c r="F851" s="89">
        <v>38.689599999999999</v>
      </c>
      <c r="G851" s="89">
        <v>7.8911100000000003</v>
      </c>
      <c r="H851" s="89">
        <v>1654</v>
      </c>
      <c r="L851" s="37">
        <v>2016</v>
      </c>
      <c r="M851" s="37">
        <v>2</v>
      </c>
      <c r="AH851" s="10" t="s">
        <v>3</v>
      </c>
      <c r="AK851" s="28" t="s">
        <v>333</v>
      </c>
      <c r="AL851" s="10">
        <v>145</v>
      </c>
      <c r="AR851" s="28">
        <v>25</v>
      </c>
      <c r="AS851" s="28">
        <v>7</v>
      </c>
      <c r="AT851" s="28">
        <v>0.68</v>
      </c>
      <c r="AU851" s="28">
        <v>3.86</v>
      </c>
      <c r="AV851" s="28">
        <v>0.62</v>
      </c>
      <c r="AW851" s="28">
        <v>0.42</v>
      </c>
      <c r="AX851" s="28">
        <v>17.5</v>
      </c>
      <c r="AY851" s="28">
        <v>0.46</v>
      </c>
      <c r="AZ851" s="28">
        <f t="shared" si="333"/>
        <v>0.67741935483870963</v>
      </c>
      <c r="BA851" s="28">
        <f t="shared" si="330"/>
        <v>0.94285714285714284</v>
      </c>
      <c r="BB851" s="28">
        <f t="shared" si="328"/>
        <v>0.43432258064516127</v>
      </c>
      <c r="BC851" s="16">
        <f t="shared" si="331"/>
        <v>241.29032258064515</v>
      </c>
      <c r="BD851" s="108">
        <f t="shared" si="332"/>
        <v>0.24129032258064514</v>
      </c>
    </row>
    <row r="852" spans="1:56" s="28" customFormat="1">
      <c r="A852" s="89" t="s">
        <v>213</v>
      </c>
      <c r="B852" s="28" t="s">
        <v>373</v>
      </c>
      <c r="C852" s="28" t="s">
        <v>373</v>
      </c>
      <c r="E852" s="28" t="s">
        <v>371</v>
      </c>
      <c r="F852" s="89">
        <v>38.689599999999999</v>
      </c>
      <c r="G852" s="89">
        <v>7.8911100000000003</v>
      </c>
      <c r="H852" s="89">
        <v>1654</v>
      </c>
      <c r="L852" s="37">
        <v>2016</v>
      </c>
      <c r="M852" s="37">
        <v>2</v>
      </c>
      <c r="AH852" s="10" t="s">
        <v>4</v>
      </c>
      <c r="AK852" s="28" t="s">
        <v>333</v>
      </c>
      <c r="AL852" s="10">
        <v>145</v>
      </c>
      <c r="AR852" s="28">
        <v>58</v>
      </c>
      <c r="AS852" s="28">
        <v>39</v>
      </c>
      <c r="AT852" s="28">
        <v>7.1</v>
      </c>
      <c r="AU852" s="28">
        <v>12.28</v>
      </c>
      <c r="AV852" s="28">
        <v>0.86</v>
      </c>
      <c r="AW852" s="28">
        <v>0.62</v>
      </c>
      <c r="AX852" s="28">
        <v>19.100000000000001</v>
      </c>
      <c r="AY852" s="28">
        <v>0.2</v>
      </c>
      <c r="AZ852" s="28">
        <f t="shared" si="333"/>
        <v>0.72093023255813959</v>
      </c>
      <c r="BA852" s="28">
        <f t="shared" si="330"/>
        <v>0.9245714285714286</v>
      </c>
      <c r="BB852" s="28">
        <f t="shared" si="328"/>
        <v>4.7325156146179408</v>
      </c>
      <c r="BC852" s="16">
        <f t="shared" si="331"/>
        <v>2629.1753414544114</v>
      </c>
      <c r="BD852" s="108">
        <f t="shared" si="332"/>
        <v>2.6291753414544115</v>
      </c>
    </row>
    <row r="853" spans="1:56" s="28" customFormat="1">
      <c r="A853" s="89" t="s">
        <v>213</v>
      </c>
      <c r="B853" s="28" t="s">
        <v>373</v>
      </c>
      <c r="C853" s="28" t="s">
        <v>373</v>
      </c>
      <c r="E853" s="28" t="s">
        <v>371</v>
      </c>
      <c r="F853" s="89">
        <v>38.689599999999999</v>
      </c>
      <c r="G853" s="89">
        <v>7.8911100000000003</v>
      </c>
      <c r="H853" s="89">
        <v>1654</v>
      </c>
      <c r="L853" s="37">
        <v>2016</v>
      </c>
      <c r="M853" s="37">
        <v>2</v>
      </c>
      <c r="AH853" s="10" t="s">
        <v>5</v>
      </c>
      <c r="AK853" s="28" t="s">
        <v>333</v>
      </c>
      <c r="AL853" s="10">
        <v>145</v>
      </c>
      <c r="AR853" s="28">
        <v>86</v>
      </c>
      <c r="AS853" s="28">
        <v>68</v>
      </c>
      <c r="AT853" s="28">
        <v>11.92</v>
      </c>
      <c r="AU853" s="28">
        <v>11.44</v>
      </c>
      <c r="AV853" s="28">
        <v>0.92</v>
      </c>
      <c r="AW853" s="28">
        <v>0.68</v>
      </c>
      <c r="AX853" s="28">
        <v>19.899999999999999</v>
      </c>
      <c r="AY853" s="28">
        <v>0.42</v>
      </c>
      <c r="AZ853" s="28">
        <f t="shared" si="333"/>
        <v>0.73913043478260876</v>
      </c>
      <c r="BA853" s="28">
        <f t="shared" si="330"/>
        <v>0.91542857142857137</v>
      </c>
      <c r="BB853" s="28">
        <f t="shared" si="328"/>
        <v>8.0653237267080744</v>
      </c>
      <c r="BC853" s="16">
        <f t="shared" si="331"/>
        <v>4480.7354037267078</v>
      </c>
      <c r="BD853" s="108">
        <f t="shared" si="332"/>
        <v>4.4807354037267082</v>
      </c>
    </row>
    <row r="854" spans="1:56" s="28" customFormat="1">
      <c r="A854" s="89" t="s">
        <v>213</v>
      </c>
      <c r="B854" s="28" t="s">
        <v>373</v>
      </c>
      <c r="C854" s="28" t="s">
        <v>373</v>
      </c>
      <c r="E854" s="28" t="s">
        <v>371</v>
      </c>
      <c r="F854" s="89">
        <v>38.689599999999999</v>
      </c>
      <c r="G854" s="89">
        <v>7.8911100000000003</v>
      </c>
      <c r="H854" s="89">
        <v>1654</v>
      </c>
      <c r="L854" s="37">
        <v>2016</v>
      </c>
      <c r="M854" s="37">
        <v>2</v>
      </c>
      <c r="AH854" s="10" t="s">
        <v>6</v>
      </c>
      <c r="AK854" s="28" t="s">
        <v>333</v>
      </c>
      <c r="AL854" s="10">
        <v>145</v>
      </c>
      <c r="AR854" s="28">
        <v>60</v>
      </c>
      <c r="AS854" s="28">
        <v>36</v>
      </c>
      <c r="AT854" s="28">
        <v>6.48</v>
      </c>
      <c r="AU854" s="28">
        <v>18.420000000000002</v>
      </c>
      <c r="AV854" s="28">
        <v>0.92</v>
      </c>
      <c r="AW854" s="28">
        <v>0.74</v>
      </c>
      <c r="AX854" s="28">
        <v>23.7</v>
      </c>
      <c r="AY854" s="28">
        <v>0.52</v>
      </c>
      <c r="AZ854" s="28">
        <f t="shared" si="333"/>
        <v>0.80434782608695643</v>
      </c>
      <c r="BA854" s="28">
        <f t="shared" si="330"/>
        <v>0.872</v>
      </c>
      <c r="BB854" s="28">
        <f t="shared" si="328"/>
        <v>4.5450156521739133</v>
      </c>
      <c r="BC854" s="16">
        <f t="shared" si="331"/>
        <v>2525.0086956521741</v>
      </c>
      <c r="BD854" s="108">
        <f t="shared" si="332"/>
        <v>2.5250086956521742</v>
      </c>
    </row>
    <row r="855" spans="1:56" s="28" customFormat="1">
      <c r="A855" s="89" t="s">
        <v>213</v>
      </c>
      <c r="B855" s="28" t="s">
        <v>330</v>
      </c>
      <c r="C855" s="28" t="s">
        <v>330</v>
      </c>
      <c r="E855" s="28" t="s">
        <v>370</v>
      </c>
      <c r="F855" s="89">
        <v>38.628329999999998</v>
      </c>
      <c r="G855" s="89">
        <v>7.71509</v>
      </c>
      <c r="H855" s="89">
        <v>1594</v>
      </c>
      <c r="I855" s="28">
        <v>30</v>
      </c>
      <c r="L855" s="37">
        <v>2016</v>
      </c>
      <c r="M855" s="37">
        <v>2</v>
      </c>
      <c r="AH855" s="10" t="s">
        <v>1</v>
      </c>
      <c r="AK855" s="28" t="s">
        <v>333</v>
      </c>
      <c r="AL855" s="10">
        <v>145</v>
      </c>
      <c r="AR855" s="28">
        <v>74</v>
      </c>
      <c r="AS855" s="28">
        <v>70</v>
      </c>
      <c r="AT855" s="28">
        <v>7.34</v>
      </c>
      <c r="AU855" s="28">
        <v>5.88</v>
      </c>
      <c r="AV855" s="28">
        <v>0.8</v>
      </c>
      <c r="AW855" s="28">
        <v>0.66</v>
      </c>
      <c r="AX855" s="28">
        <v>18</v>
      </c>
      <c r="AY855" s="28">
        <v>0.24</v>
      </c>
      <c r="AZ855" s="28">
        <f t="shared" si="333"/>
        <v>0.82499999999999996</v>
      </c>
      <c r="BA855" s="28">
        <f t="shared" si="330"/>
        <v>0.93714285714285717</v>
      </c>
      <c r="BB855" s="28">
        <f t="shared" si="328"/>
        <v>5.6748685714285712</v>
      </c>
      <c r="BC855" s="16">
        <f t="shared" si="331"/>
        <v>3152.7047619047617</v>
      </c>
      <c r="BD855" s="108">
        <f t="shared" si="332"/>
        <v>3.1527047619047615</v>
      </c>
    </row>
    <row r="856" spans="1:56" s="28" customFormat="1">
      <c r="A856" s="89" t="s">
        <v>213</v>
      </c>
      <c r="B856" s="28" t="s">
        <v>330</v>
      </c>
      <c r="C856" s="28" t="s">
        <v>330</v>
      </c>
      <c r="E856" s="28" t="s">
        <v>370</v>
      </c>
      <c r="F856" s="89">
        <v>38.628329999999998</v>
      </c>
      <c r="G856" s="89">
        <v>7.71509</v>
      </c>
      <c r="H856" s="89">
        <v>1594</v>
      </c>
      <c r="L856" s="37">
        <v>2016</v>
      </c>
      <c r="M856" s="37">
        <v>2</v>
      </c>
      <c r="AH856" s="10" t="s">
        <v>2</v>
      </c>
      <c r="AK856" s="28" t="s">
        <v>333</v>
      </c>
      <c r="AL856" s="10">
        <v>145</v>
      </c>
      <c r="AR856" s="28">
        <v>90</v>
      </c>
      <c r="AS856" s="28">
        <v>81</v>
      </c>
      <c r="AT856" s="28">
        <v>8</v>
      </c>
      <c r="AU856" s="28">
        <v>7.92</v>
      </c>
      <c r="AV856" s="28">
        <v>0.62</v>
      </c>
      <c r="AW856" s="28">
        <v>0.52</v>
      </c>
      <c r="AX856" s="28">
        <v>21.8</v>
      </c>
      <c r="AY856" s="28">
        <v>0.36</v>
      </c>
      <c r="AZ856" s="28">
        <f t="shared" si="333"/>
        <v>0.83870967741935487</v>
      </c>
      <c r="BA856" s="28">
        <f t="shared" si="330"/>
        <v>0.89371428571428579</v>
      </c>
      <c r="BB856" s="28">
        <f t="shared" si="328"/>
        <v>5.9965345622119823</v>
      </c>
      <c r="BC856" s="16">
        <f t="shared" si="331"/>
        <v>3331.4080901177676</v>
      </c>
      <c r="BD856" s="108">
        <f t="shared" si="332"/>
        <v>3.3314080901177676</v>
      </c>
    </row>
    <row r="857" spans="1:56" s="28" customFormat="1">
      <c r="A857" s="89" t="s">
        <v>213</v>
      </c>
      <c r="B857" s="28" t="s">
        <v>330</v>
      </c>
      <c r="C857" s="28" t="s">
        <v>330</v>
      </c>
      <c r="E857" s="28" t="s">
        <v>370</v>
      </c>
      <c r="F857" s="89">
        <v>38.628329999999998</v>
      </c>
      <c r="G857" s="89">
        <v>7.71509</v>
      </c>
      <c r="H857" s="89">
        <v>1594</v>
      </c>
      <c r="L857" s="37">
        <v>2016</v>
      </c>
      <c r="M857" s="37">
        <v>2</v>
      </c>
      <c r="AH857" s="10" t="s">
        <v>3</v>
      </c>
      <c r="AK857" s="28" t="s">
        <v>333</v>
      </c>
      <c r="AL857" s="10">
        <v>145</v>
      </c>
      <c r="AR857" s="28">
        <v>94</v>
      </c>
      <c r="AS857" s="28">
        <v>83</v>
      </c>
      <c r="AT857" s="28">
        <v>7.3</v>
      </c>
      <c r="AU857" s="28">
        <v>7.38</v>
      </c>
      <c r="AV857" s="28">
        <v>0.64</v>
      </c>
      <c r="AW857" s="28">
        <v>0.6</v>
      </c>
      <c r="AX857" s="28">
        <v>19.2</v>
      </c>
      <c r="AY857" s="28">
        <v>0.32</v>
      </c>
      <c r="AZ857" s="28">
        <f t="shared" si="333"/>
        <v>0.9375</v>
      </c>
      <c r="BA857" s="28">
        <f t="shared" si="330"/>
        <v>0.92342857142857138</v>
      </c>
      <c r="BB857" s="28">
        <f t="shared" si="328"/>
        <v>6.3197142857142854</v>
      </c>
      <c r="BC857" s="16">
        <f t="shared" si="331"/>
        <v>3510.9523809523807</v>
      </c>
      <c r="BD857" s="108">
        <f t="shared" si="332"/>
        <v>3.5109523809523808</v>
      </c>
    </row>
    <row r="858" spans="1:56" s="28" customFormat="1">
      <c r="A858" s="89" t="s">
        <v>213</v>
      </c>
      <c r="B858" s="28" t="s">
        <v>330</v>
      </c>
      <c r="C858" s="28" t="s">
        <v>330</v>
      </c>
      <c r="E858" s="28" t="s">
        <v>370</v>
      </c>
      <c r="F858" s="89">
        <v>38.628329999999998</v>
      </c>
      <c r="G858" s="89">
        <v>7.71509</v>
      </c>
      <c r="H858" s="89">
        <v>1594</v>
      </c>
      <c r="L858" s="37">
        <v>2016</v>
      </c>
      <c r="M858" s="37">
        <v>2</v>
      </c>
      <c r="AH858" s="10" t="s">
        <v>4</v>
      </c>
      <c r="AK858" s="28" t="s">
        <v>333</v>
      </c>
      <c r="AL858" s="10">
        <v>145</v>
      </c>
      <c r="AR858" s="28">
        <v>80</v>
      </c>
      <c r="AS858" s="28">
        <v>79</v>
      </c>
      <c r="AT858" s="28">
        <v>12.18</v>
      </c>
      <c r="AU858" s="28">
        <v>7.4</v>
      </c>
      <c r="AV858" s="28">
        <v>0.9</v>
      </c>
      <c r="AW858" s="28">
        <v>0.74</v>
      </c>
      <c r="AX858" s="28">
        <v>16.5</v>
      </c>
      <c r="AY858" s="28">
        <v>0.3</v>
      </c>
      <c r="AZ858" s="28">
        <f t="shared" si="333"/>
        <v>0.82222222222222219</v>
      </c>
      <c r="BA858" s="28">
        <f t="shared" si="330"/>
        <v>0.95428571428571429</v>
      </c>
      <c r="BB858" s="28">
        <f t="shared" si="328"/>
        <v>9.5568533333333328</v>
      </c>
      <c r="BC858" s="16">
        <f t="shared" si="331"/>
        <v>5309.3629629629622</v>
      </c>
      <c r="BD858" s="108">
        <f t="shared" si="332"/>
        <v>5.309362962962962</v>
      </c>
    </row>
    <row r="859" spans="1:56" s="28" customFormat="1">
      <c r="A859" s="89" t="s">
        <v>213</v>
      </c>
      <c r="B859" s="28" t="s">
        <v>330</v>
      </c>
      <c r="C859" s="28" t="s">
        <v>330</v>
      </c>
      <c r="E859" s="28" t="s">
        <v>370</v>
      </c>
      <c r="F859" s="89">
        <v>38.628329999999998</v>
      </c>
      <c r="G859" s="89">
        <v>7.71509</v>
      </c>
      <c r="H859" s="89">
        <v>1594</v>
      </c>
      <c r="L859" s="37">
        <v>2016</v>
      </c>
      <c r="M859" s="37">
        <v>2</v>
      </c>
      <c r="AH859" s="10" t="s">
        <v>5</v>
      </c>
      <c r="AK859" s="28" t="s">
        <v>333</v>
      </c>
      <c r="AL859" s="10">
        <v>145</v>
      </c>
      <c r="AR859" s="28">
        <v>86</v>
      </c>
      <c r="AS859" s="28">
        <v>85</v>
      </c>
      <c r="AT859" s="28">
        <v>12.26</v>
      </c>
      <c r="AU859" s="28">
        <v>7.78</v>
      </c>
      <c r="AV859" s="28">
        <v>0.9</v>
      </c>
      <c r="AW859" s="28">
        <v>0.68</v>
      </c>
      <c r="AX859" s="28">
        <v>18.7</v>
      </c>
      <c r="AY859" s="28">
        <v>0.24</v>
      </c>
      <c r="AZ859" s="28">
        <f t="shared" si="333"/>
        <v>0.75555555555555554</v>
      </c>
      <c r="BA859" s="28">
        <f t="shared" si="330"/>
        <v>0.92914285714285716</v>
      </c>
      <c r="BB859" s="28">
        <f t="shared" si="328"/>
        <v>8.6067535238095232</v>
      </c>
      <c r="BC859" s="16">
        <f t="shared" si="331"/>
        <v>4781.5297354497352</v>
      </c>
      <c r="BD859" s="108">
        <f t="shared" si="332"/>
        <v>4.7815297354497348</v>
      </c>
    </row>
    <row r="860" spans="1:56" s="28" customFormat="1">
      <c r="A860" s="89" t="s">
        <v>213</v>
      </c>
      <c r="B860" s="28" t="s">
        <v>330</v>
      </c>
      <c r="C860" s="28" t="s">
        <v>330</v>
      </c>
      <c r="E860" s="28" t="s">
        <v>370</v>
      </c>
      <c r="F860" s="89">
        <v>38.628329999999998</v>
      </c>
      <c r="G860" s="89">
        <v>7.71509</v>
      </c>
      <c r="H860" s="89">
        <v>1594</v>
      </c>
      <c r="L860" s="37">
        <v>2016</v>
      </c>
      <c r="M860" s="37">
        <v>2</v>
      </c>
      <c r="AH860" s="10" t="s">
        <v>6</v>
      </c>
      <c r="AK860" s="28" t="s">
        <v>333</v>
      </c>
      <c r="AL860" s="10">
        <v>145</v>
      </c>
      <c r="AR860" s="28">
        <v>92</v>
      </c>
      <c r="AS860" s="28">
        <v>91</v>
      </c>
      <c r="AT860" s="28">
        <v>13.48</v>
      </c>
      <c r="AU860" s="28">
        <v>8.18</v>
      </c>
      <c r="AV860" s="28">
        <v>0.92</v>
      </c>
      <c r="AW860" s="28">
        <v>0.74</v>
      </c>
      <c r="AX860" s="28">
        <v>17.7</v>
      </c>
      <c r="AY860" s="28">
        <v>0.16</v>
      </c>
      <c r="AZ860" s="28">
        <f t="shared" si="333"/>
        <v>0.80434782608695643</v>
      </c>
      <c r="BA860" s="28">
        <f t="shared" si="330"/>
        <v>0.9405714285714285</v>
      </c>
      <c r="BB860" s="28">
        <f t="shared" si="328"/>
        <v>10.198247950310558</v>
      </c>
      <c r="BC860" s="16">
        <f t="shared" si="331"/>
        <v>5665.6933057280876</v>
      </c>
      <c r="BD860" s="108">
        <f t="shared" si="332"/>
        <v>5.6656933057280874</v>
      </c>
    </row>
    <row r="861" spans="1:56" s="28" customFormat="1">
      <c r="A861" s="89" t="s">
        <v>213</v>
      </c>
      <c r="B861" s="28" t="s">
        <v>330</v>
      </c>
      <c r="C861" s="28" t="s">
        <v>330</v>
      </c>
      <c r="E861" s="28" t="s">
        <v>369</v>
      </c>
      <c r="F861" s="89">
        <v>38.629629999999999</v>
      </c>
      <c r="G861" s="89">
        <v>7.7152200000000004</v>
      </c>
      <c r="H861" s="89">
        <v>1595</v>
      </c>
      <c r="I861" s="28">
        <v>31</v>
      </c>
      <c r="L861" s="37">
        <v>2016</v>
      </c>
      <c r="M861" s="37">
        <v>2</v>
      </c>
      <c r="AH861" s="10" t="s">
        <v>1</v>
      </c>
      <c r="AK861" s="28" t="s">
        <v>333</v>
      </c>
      <c r="AL861" s="10">
        <v>145</v>
      </c>
      <c r="AR861" s="28">
        <v>71</v>
      </c>
      <c r="AS861" s="28">
        <v>64</v>
      </c>
      <c r="AT861" s="28">
        <v>6.04</v>
      </c>
      <c r="AU861" s="28">
        <v>5.12</v>
      </c>
      <c r="AV861" s="28">
        <v>0.78</v>
      </c>
      <c r="AW861" s="28">
        <v>0.66</v>
      </c>
      <c r="AX861" s="28">
        <v>18.8</v>
      </c>
      <c r="AY861" s="28">
        <v>0.28000000000000003</v>
      </c>
      <c r="AZ861" s="28">
        <f t="shared" si="333"/>
        <v>0.84615384615384615</v>
      </c>
      <c r="BA861" s="28">
        <f t="shared" si="330"/>
        <v>0.92800000000000005</v>
      </c>
      <c r="BB861" s="28">
        <f t="shared" si="328"/>
        <v>4.7427938461538464</v>
      </c>
      <c r="BC861" s="16">
        <f t="shared" si="331"/>
        <v>2634.8854700854699</v>
      </c>
      <c r="BD861" s="108">
        <f t="shared" si="332"/>
        <v>2.6348854700854698</v>
      </c>
    </row>
    <row r="862" spans="1:56" s="28" customFormat="1">
      <c r="A862" s="89" t="s">
        <v>213</v>
      </c>
      <c r="B862" s="28" t="s">
        <v>330</v>
      </c>
      <c r="C862" s="28" t="s">
        <v>330</v>
      </c>
      <c r="E862" s="28" t="s">
        <v>369</v>
      </c>
      <c r="F862" s="89">
        <v>38.629629999999999</v>
      </c>
      <c r="G862" s="89">
        <v>7.7152200000000004</v>
      </c>
      <c r="H862" s="89">
        <v>1595</v>
      </c>
      <c r="L862" s="37">
        <v>2016</v>
      </c>
      <c r="M862" s="37">
        <v>2</v>
      </c>
      <c r="AH862" s="10" t="s">
        <v>2</v>
      </c>
      <c r="AK862" s="28" t="s">
        <v>333</v>
      </c>
      <c r="AL862" s="10">
        <v>145</v>
      </c>
      <c r="AR862" s="28">
        <v>68</v>
      </c>
      <c r="AS862" s="28">
        <v>66</v>
      </c>
      <c r="AT862" s="28">
        <v>7.32</v>
      </c>
      <c r="AU862" s="28">
        <v>5.84</v>
      </c>
      <c r="AV862" s="28">
        <v>0.9</v>
      </c>
      <c r="AW862" s="28">
        <v>0.7</v>
      </c>
      <c r="AX862" s="28">
        <v>19.3</v>
      </c>
      <c r="AY862" s="28">
        <v>0.3</v>
      </c>
      <c r="AZ862" s="28">
        <f t="shared" si="333"/>
        <v>0.77777777777777768</v>
      </c>
      <c r="BA862" s="28">
        <f t="shared" si="330"/>
        <v>0.92228571428571426</v>
      </c>
      <c r="BB862" s="28">
        <f t="shared" si="328"/>
        <v>5.2508799999999995</v>
      </c>
      <c r="BC862" s="16">
        <f t="shared" si="331"/>
        <v>2917.1555555555551</v>
      </c>
      <c r="BD862" s="108">
        <f t="shared" si="332"/>
        <v>2.9171555555555551</v>
      </c>
    </row>
    <row r="863" spans="1:56" s="28" customFormat="1">
      <c r="A863" s="89" t="s">
        <v>213</v>
      </c>
      <c r="B863" s="28" t="s">
        <v>330</v>
      </c>
      <c r="C863" s="28" t="s">
        <v>330</v>
      </c>
      <c r="E863" s="28" t="s">
        <v>369</v>
      </c>
      <c r="F863" s="89">
        <v>38.629629999999999</v>
      </c>
      <c r="G863" s="89">
        <v>7.7152200000000004</v>
      </c>
      <c r="H863" s="89">
        <v>1595</v>
      </c>
      <c r="L863" s="37">
        <v>2016</v>
      </c>
      <c r="M863" s="37">
        <v>2</v>
      </c>
      <c r="AH863" s="10" t="s">
        <v>3</v>
      </c>
      <c r="AK863" s="28" t="s">
        <v>333</v>
      </c>
      <c r="AL863" s="10">
        <v>145</v>
      </c>
      <c r="AR863" s="28">
        <v>83</v>
      </c>
      <c r="AS863" s="28">
        <v>80</v>
      </c>
      <c r="AT863" s="28">
        <v>7.88</v>
      </c>
      <c r="AU863" s="28">
        <v>5.42</v>
      </c>
      <c r="AV863" s="28">
        <v>0.57999999999999996</v>
      </c>
      <c r="AW863" s="28">
        <v>0.46</v>
      </c>
      <c r="AX863" s="28">
        <v>17.399999999999999</v>
      </c>
      <c r="AY863" s="28">
        <v>0.5</v>
      </c>
      <c r="AZ863" s="28">
        <f t="shared" si="333"/>
        <v>0.79310344827586221</v>
      </c>
      <c r="BA863" s="28">
        <f t="shared" si="330"/>
        <v>0.94399999999999995</v>
      </c>
      <c r="BB863" s="28">
        <f t="shared" si="328"/>
        <v>5.8996744827586207</v>
      </c>
      <c r="BC863" s="16">
        <f t="shared" si="331"/>
        <v>3277.5969348659</v>
      </c>
      <c r="BD863" s="108">
        <f t="shared" si="332"/>
        <v>3.2775969348659002</v>
      </c>
    </row>
    <row r="864" spans="1:56" s="28" customFormat="1">
      <c r="A864" s="89" t="s">
        <v>213</v>
      </c>
      <c r="B864" s="28" t="s">
        <v>330</v>
      </c>
      <c r="C864" s="28" t="s">
        <v>330</v>
      </c>
      <c r="E864" s="28" t="s">
        <v>369</v>
      </c>
      <c r="F864" s="89">
        <v>38.629629999999999</v>
      </c>
      <c r="G864" s="89">
        <v>7.7152200000000004</v>
      </c>
      <c r="H864" s="89">
        <v>1595</v>
      </c>
      <c r="L864" s="37">
        <v>2016</v>
      </c>
      <c r="M864" s="37">
        <v>2</v>
      </c>
      <c r="AH864" s="10" t="s">
        <v>4</v>
      </c>
      <c r="AK864" s="28" t="s">
        <v>333</v>
      </c>
      <c r="AL864" s="10">
        <v>145</v>
      </c>
      <c r="AR864" s="28">
        <v>86</v>
      </c>
      <c r="AS864" s="28">
        <v>82</v>
      </c>
      <c r="AT864" s="28">
        <v>10.82</v>
      </c>
      <c r="AU864" s="28">
        <v>6.28</v>
      </c>
      <c r="AV864" s="28">
        <v>0.82</v>
      </c>
      <c r="AW864" s="28">
        <v>0.68</v>
      </c>
      <c r="AX864" s="28">
        <v>15.7</v>
      </c>
      <c r="AY864" s="28">
        <v>0.26</v>
      </c>
      <c r="AZ864" s="28">
        <f t="shared" si="333"/>
        <v>0.8292682926829269</v>
      </c>
      <c r="BA864" s="28">
        <f t="shared" si="330"/>
        <v>0.96342857142857141</v>
      </c>
      <c r="BB864" s="28">
        <f t="shared" si="328"/>
        <v>8.6445390940766558</v>
      </c>
      <c r="BC864" s="16">
        <f t="shared" si="331"/>
        <v>4802.5217189314753</v>
      </c>
      <c r="BD864" s="108">
        <f t="shared" si="332"/>
        <v>4.8025217189314757</v>
      </c>
    </row>
    <row r="865" spans="1:56" s="28" customFormat="1">
      <c r="A865" s="89" t="s">
        <v>213</v>
      </c>
      <c r="B865" s="28" t="s">
        <v>330</v>
      </c>
      <c r="C865" s="28" t="s">
        <v>330</v>
      </c>
      <c r="E865" s="28" t="s">
        <v>369</v>
      </c>
      <c r="F865" s="89">
        <v>38.629629999999999</v>
      </c>
      <c r="G865" s="89">
        <v>7.7152200000000004</v>
      </c>
      <c r="H865" s="89">
        <v>1595</v>
      </c>
      <c r="L865" s="37">
        <v>2016</v>
      </c>
      <c r="M865" s="37">
        <v>2</v>
      </c>
      <c r="AH865" s="10" t="s">
        <v>5</v>
      </c>
      <c r="AK865" s="28" t="s">
        <v>333</v>
      </c>
      <c r="AL865" s="10">
        <v>145</v>
      </c>
      <c r="AR865" s="28">
        <v>92</v>
      </c>
      <c r="AS865" s="28">
        <v>89</v>
      </c>
      <c r="AT865" s="28">
        <v>11.36</v>
      </c>
      <c r="AU865" s="28">
        <v>6.88</v>
      </c>
      <c r="AV865" s="28">
        <v>0.62</v>
      </c>
      <c r="AW865" s="28">
        <v>0.5</v>
      </c>
      <c r="AX865" s="28">
        <v>15.3</v>
      </c>
      <c r="AY865" s="28">
        <v>0.2</v>
      </c>
      <c r="AZ865" s="28">
        <f t="shared" si="333"/>
        <v>0.80645161290322587</v>
      </c>
      <c r="BA865" s="28">
        <f t="shared" si="330"/>
        <v>0.96800000000000008</v>
      </c>
      <c r="BB865" s="28">
        <f t="shared" si="328"/>
        <v>8.8681290322580644</v>
      </c>
      <c r="BC865" s="16">
        <f t="shared" si="331"/>
        <v>4926.7383512544802</v>
      </c>
      <c r="BD865" s="108">
        <f t="shared" si="332"/>
        <v>4.92673835125448</v>
      </c>
    </row>
    <row r="866" spans="1:56" s="28" customFormat="1">
      <c r="A866" s="89" t="s">
        <v>213</v>
      </c>
      <c r="B866" s="28" t="s">
        <v>330</v>
      </c>
      <c r="C866" s="28" t="s">
        <v>330</v>
      </c>
      <c r="E866" s="28" t="s">
        <v>369</v>
      </c>
      <c r="F866" s="89">
        <v>38.629629999999999</v>
      </c>
      <c r="G866" s="89">
        <v>7.7152200000000004</v>
      </c>
      <c r="H866" s="89">
        <v>1595</v>
      </c>
      <c r="L866" s="37">
        <v>2016</v>
      </c>
      <c r="M866" s="37">
        <v>2</v>
      </c>
      <c r="AH866" s="10" t="s">
        <v>6</v>
      </c>
      <c r="AK866" s="28" t="s">
        <v>333</v>
      </c>
      <c r="AL866" s="10">
        <v>145</v>
      </c>
      <c r="AR866" s="28">
        <v>86</v>
      </c>
      <c r="AS866" s="28">
        <v>80</v>
      </c>
      <c r="AT866" s="28">
        <v>8.9</v>
      </c>
      <c r="AU866" s="28">
        <v>6.2</v>
      </c>
      <c r="AV866" s="28">
        <v>0.56000000000000005</v>
      </c>
      <c r="AW866" s="28">
        <v>0.48</v>
      </c>
      <c r="AX866" s="28">
        <v>15.5</v>
      </c>
      <c r="AY866" s="28">
        <v>0.2</v>
      </c>
      <c r="AZ866" s="28">
        <f t="shared" si="333"/>
        <v>0.85714285714285698</v>
      </c>
      <c r="BA866" s="28">
        <f t="shared" si="330"/>
        <v>0.96571428571428575</v>
      </c>
      <c r="BB866" s="28">
        <f t="shared" si="328"/>
        <v>7.3670204081632651</v>
      </c>
      <c r="BC866" s="16">
        <f t="shared" si="331"/>
        <v>4092.7891156462583</v>
      </c>
      <c r="BD866" s="108">
        <f t="shared" si="332"/>
        <v>4.0927891156462586</v>
      </c>
    </row>
    <row r="867" spans="1:56" s="28" customFormat="1">
      <c r="A867" s="89" t="s">
        <v>213</v>
      </c>
      <c r="B867" s="28" t="s">
        <v>330</v>
      </c>
      <c r="C867" s="28" t="s">
        <v>330</v>
      </c>
      <c r="E867" s="28" t="s">
        <v>368</v>
      </c>
      <c r="F867" s="89">
        <v>38.63026</v>
      </c>
      <c r="G867" s="89">
        <v>7.0156799999999997</v>
      </c>
      <c r="H867" s="89">
        <v>1594</v>
      </c>
      <c r="I867" s="28">
        <v>32</v>
      </c>
      <c r="L867" s="37">
        <v>2016</v>
      </c>
      <c r="M867" s="37">
        <v>2</v>
      </c>
      <c r="AH867" s="10" t="s">
        <v>1</v>
      </c>
      <c r="AK867" s="28" t="s">
        <v>333</v>
      </c>
      <c r="AL867" s="10">
        <v>145</v>
      </c>
      <c r="AR867" s="28">
        <v>85</v>
      </c>
      <c r="AS867" s="28">
        <v>66</v>
      </c>
      <c r="AT867" s="28">
        <v>4.54</v>
      </c>
      <c r="AU867" s="28">
        <v>5.64</v>
      </c>
      <c r="AV867" s="28">
        <v>0.54</v>
      </c>
      <c r="AW867" s="28">
        <v>0.44</v>
      </c>
      <c r="AX867" s="28">
        <v>16.399999999999999</v>
      </c>
      <c r="AY867" s="28">
        <v>0.26</v>
      </c>
      <c r="AZ867" s="28">
        <f t="shared" si="333"/>
        <v>0.81481481481481477</v>
      </c>
      <c r="BA867" s="28">
        <f t="shared" si="330"/>
        <v>0.9554285714285714</v>
      </c>
      <c r="BB867" s="28">
        <f t="shared" si="328"/>
        <v>3.5343779894179894</v>
      </c>
      <c r="BC867" s="16">
        <f t="shared" si="331"/>
        <v>1963.5433274544387</v>
      </c>
      <c r="BD867" s="108">
        <f t="shared" si="332"/>
        <v>1.9635433274544387</v>
      </c>
    </row>
    <row r="868" spans="1:56" s="28" customFormat="1">
      <c r="A868" s="89" t="s">
        <v>213</v>
      </c>
      <c r="B868" s="28" t="s">
        <v>330</v>
      </c>
      <c r="C868" s="28" t="s">
        <v>330</v>
      </c>
      <c r="E868" s="28" t="s">
        <v>368</v>
      </c>
      <c r="F868" s="89">
        <v>38.63026</v>
      </c>
      <c r="G868" s="89">
        <v>7.0156799999999997</v>
      </c>
      <c r="H868" s="89">
        <v>1594</v>
      </c>
      <c r="L868" s="37">
        <v>2016</v>
      </c>
      <c r="M868" s="37">
        <v>2</v>
      </c>
      <c r="AH868" s="10" t="s">
        <v>2</v>
      </c>
      <c r="AK868" s="28" t="s">
        <v>333</v>
      </c>
      <c r="AL868" s="10">
        <v>145</v>
      </c>
      <c r="AR868" s="28">
        <v>83</v>
      </c>
      <c r="AS868" s="28">
        <v>68</v>
      </c>
      <c r="AT868" s="28">
        <v>5.5</v>
      </c>
      <c r="AU868" s="28">
        <v>6.84</v>
      </c>
      <c r="AV868" s="28">
        <v>0.6</v>
      </c>
      <c r="AW868" s="28">
        <v>0.44</v>
      </c>
      <c r="AX868" s="28">
        <v>16.600000000000001</v>
      </c>
      <c r="AY868" s="28">
        <v>0.22</v>
      </c>
      <c r="AZ868" s="28">
        <f t="shared" si="333"/>
        <v>0.73333333333333339</v>
      </c>
      <c r="BA868" s="28">
        <f t="shared" si="330"/>
        <v>0.95314285714285718</v>
      </c>
      <c r="BB868" s="28">
        <f t="shared" si="328"/>
        <v>3.8443428571428577</v>
      </c>
      <c r="BC868" s="16">
        <f t="shared" si="331"/>
        <v>2135.7460317460323</v>
      </c>
      <c r="BD868" s="108">
        <f t="shared" si="332"/>
        <v>2.1357460317460322</v>
      </c>
    </row>
    <row r="869" spans="1:56" s="28" customFormat="1">
      <c r="A869" s="89" t="s">
        <v>213</v>
      </c>
      <c r="B869" s="28" t="s">
        <v>330</v>
      </c>
      <c r="C869" s="28" t="s">
        <v>330</v>
      </c>
      <c r="E869" s="28" t="s">
        <v>368</v>
      </c>
      <c r="F869" s="89">
        <v>38.63026</v>
      </c>
      <c r="G869" s="89">
        <v>7.0156799999999997</v>
      </c>
      <c r="H869" s="89">
        <v>1594</v>
      </c>
      <c r="L869" s="37">
        <v>2016</v>
      </c>
      <c r="M869" s="37">
        <v>2</v>
      </c>
      <c r="AH869" s="10" t="s">
        <v>3</v>
      </c>
      <c r="AK869" s="28" t="s">
        <v>333</v>
      </c>
      <c r="AL869" s="10">
        <v>145</v>
      </c>
      <c r="AR869" s="28">
        <v>91</v>
      </c>
      <c r="AS869" s="28">
        <v>80</v>
      </c>
      <c r="AT869" s="28">
        <v>9.7799999999999994</v>
      </c>
      <c r="AU869" s="28">
        <v>8.4600000000000009</v>
      </c>
      <c r="AV869" s="28">
        <v>0.74</v>
      </c>
      <c r="AW869" s="28">
        <v>0.56000000000000005</v>
      </c>
      <c r="AX869" s="28">
        <v>19.399999999999999</v>
      </c>
      <c r="AY869" s="28">
        <v>0.26</v>
      </c>
      <c r="AZ869" s="28">
        <f t="shared" si="333"/>
        <v>0.7567567567567568</v>
      </c>
      <c r="BA869" s="28">
        <f t="shared" si="330"/>
        <v>0.92114285714285704</v>
      </c>
      <c r="BB869" s="28">
        <f t="shared" si="328"/>
        <v>6.8174529729729727</v>
      </c>
      <c r="BC869" s="16">
        <f t="shared" si="331"/>
        <v>3787.4738738738733</v>
      </c>
      <c r="BD869" s="108">
        <f t="shared" si="332"/>
        <v>3.7874738738738731</v>
      </c>
    </row>
    <row r="870" spans="1:56" s="28" customFormat="1">
      <c r="A870" s="89" t="s">
        <v>213</v>
      </c>
      <c r="B870" s="28" t="s">
        <v>330</v>
      </c>
      <c r="C870" s="28" t="s">
        <v>330</v>
      </c>
      <c r="E870" s="28" t="s">
        <v>368</v>
      </c>
      <c r="F870" s="89">
        <v>38.63026</v>
      </c>
      <c r="G870" s="89">
        <v>7.0156799999999997</v>
      </c>
      <c r="H870" s="89">
        <v>1594</v>
      </c>
      <c r="L870" s="37">
        <v>2016</v>
      </c>
      <c r="M870" s="37">
        <v>2</v>
      </c>
      <c r="AH870" s="10" t="s">
        <v>4</v>
      </c>
      <c r="AK870" s="28" t="s">
        <v>333</v>
      </c>
      <c r="AL870" s="10">
        <v>145</v>
      </c>
      <c r="AR870" s="28">
        <v>88</v>
      </c>
      <c r="AS870" s="28">
        <v>88</v>
      </c>
      <c r="AT870" s="28">
        <v>14.7</v>
      </c>
      <c r="AU870" s="28">
        <v>7.54</v>
      </c>
      <c r="AV870" s="28">
        <v>1.08</v>
      </c>
      <c r="AW870" s="28">
        <v>0.9</v>
      </c>
      <c r="AX870" s="28">
        <v>18.8</v>
      </c>
      <c r="AY870" s="28">
        <v>0.18</v>
      </c>
      <c r="AZ870" s="28">
        <f t="shared" si="333"/>
        <v>0.83333333333333326</v>
      </c>
      <c r="BA870" s="28">
        <f t="shared" si="330"/>
        <v>0.92800000000000005</v>
      </c>
      <c r="BB870" s="28">
        <f t="shared" si="328"/>
        <v>11.367999999999999</v>
      </c>
      <c r="BC870" s="16">
        <f t="shared" si="331"/>
        <v>6315.5555555555547</v>
      </c>
      <c r="BD870" s="108">
        <f t="shared" si="332"/>
        <v>6.3155555555555551</v>
      </c>
    </row>
    <row r="871" spans="1:56" s="28" customFormat="1">
      <c r="A871" s="89" t="s">
        <v>213</v>
      </c>
      <c r="B871" s="28" t="s">
        <v>330</v>
      </c>
      <c r="C871" s="28" t="s">
        <v>330</v>
      </c>
      <c r="E871" s="28" t="s">
        <v>368</v>
      </c>
      <c r="F871" s="89">
        <v>38.63026</v>
      </c>
      <c r="G871" s="89">
        <v>7.0156799999999997</v>
      </c>
      <c r="H871" s="89">
        <v>1594</v>
      </c>
      <c r="L871" s="37">
        <v>2016</v>
      </c>
      <c r="M871" s="37">
        <v>2</v>
      </c>
      <c r="AH871" s="10" t="s">
        <v>5</v>
      </c>
      <c r="AK871" s="28" t="s">
        <v>333</v>
      </c>
      <c r="AL871" s="10">
        <v>145</v>
      </c>
      <c r="AR871" s="28">
        <v>86</v>
      </c>
      <c r="AS871" s="28">
        <v>83</v>
      </c>
      <c r="AT871" s="28">
        <v>15.74</v>
      </c>
      <c r="AU871" s="28">
        <v>10.42</v>
      </c>
      <c r="AV871" s="28">
        <v>0.88</v>
      </c>
      <c r="AW871" s="28">
        <v>0.72</v>
      </c>
      <c r="AX871" s="28">
        <v>19.5</v>
      </c>
      <c r="AY871" s="28">
        <v>0.57999999999999996</v>
      </c>
      <c r="AZ871" s="28">
        <f t="shared" si="333"/>
        <v>0.81818181818181812</v>
      </c>
      <c r="BA871" s="28">
        <f t="shared" si="330"/>
        <v>0.92</v>
      </c>
      <c r="BB871" s="28">
        <f t="shared" ref="BB871:BB890" si="334">AT871*BA871*AZ871</f>
        <v>11.847927272727272</v>
      </c>
      <c r="BC871" s="16">
        <f t="shared" si="331"/>
        <v>6582.181818181818</v>
      </c>
      <c r="BD871" s="108">
        <f t="shared" si="332"/>
        <v>6.5821818181818177</v>
      </c>
    </row>
    <row r="872" spans="1:56" s="28" customFormat="1">
      <c r="A872" s="89" t="s">
        <v>213</v>
      </c>
      <c r="B872" s="28" t="s">
        <v>330</v>
      </c>
      <c r="C872" s="28" t="s">
        <v>330</v>
      </c>
      <c r="E872" s="28" t="s">
        <v>368</v>
      </c>
      <c r="F872" s="89">
        <v>38.63026</v>
      </c>
      <c r="G872" s="89">
        <v>7.0156799999999997</v>
      </c>
      <c r="H872" s="89">
        <v>1594</v>
      </c>
      <c r="L872" s="37">
        <v>2016</v>
      </c>
      <c r="M872" s="37">
        <v>2</v>
      </c>
      <c r="AH872" s="10" t="s">
        <v>6</v>
      </c>
      <c r="AK872" s="28" t="s">
        <v>333</v>
      </c>
      <c r="AL872" s="10">
        <v>145</v>
      </c>
      <c r="AR872" s="28">
        <v>98</v>
      </c>
      <c r="AS872" s="28">
        <v>96</v>
      </c>
      <c r="AT872" s="28">
        <v>18</v>
      </c>
      <c r="AU872" s="28">
        <v>12.48</v>
      </c>
      <c r="AV872" s="28">
        <v>1.8</v>
      </c>
      <c r="AW872" s="28">
        <v>0.84</v>
      </c>
      <c r="AX872" s="28">
        <v>16.5</v>
      </c>
      <c r="AY872" s="28">
        <v>0.28000000000000003</v>
      </c>
      <c r="AZ872" s="28">
        <f t="shared" si="333"/>
        <v>0.46666666666666662</v>
      </c>
      <c r="BA872" s="28">
        <f t="shared" si="330"/>
        <v>0.95428571428571429</v>
      </c>
      <c r="BB872" s="28">
        <f t="shared" si="334"/>
        <v>8.016</v>
      </c>
      <c r="BC872" s="16">
        <f t="shared" si="331"/>
        <v>4453.333333333333</v>
      </c>
      <c r="BD872" s="108">
        <f t="shared" si="332"/>
        <v>4.4533333333333331</v>
      </c>
    </row>
    <row r="873" spans="1:56" s="28" customFormat="1">
      <c r="A873" s="89" t="s">
        <v>213</v>
      </c>
      <c r="B873" s="28" t="s">
        <v>330</v>
      </c>
      <c r="C873" s="28" t="s">
        <v>330</v>
      </c>
      <c r="E873" s="28" t="s">
        <v>367</v>
      </c>
      <c r="F873" s="89">
        <v>38.634099999999997</v>
      </c>
      <c r="G873" s="89">
        <v>7.7179700000000002</v>
      </c>
      <c r="H873" s="89">
        <v>1596</v>
      </c>
      <c r="I873" s="28">
        <v>33</v>
      </c>
      <c r="L873" s="37">
        <v>2016</v>
      </c>
      <c r="M873" s="37">
        <v>2</v>
      </c>
      <c r="AH873" s="10" t="s">
        <v>1</v>
      </c>
      <c r="AK873" s="28" t="s">
        <v>333</v>
      </c>
      <c r="AL873" s="10">
        <v>145</v>
      </c>
      <c r="AR873" s="28">
        <v>78</v>
      </c>
      <c r="AS873" s="28">
        <v>68</v>
      </c>
      <c r="AT873" s="28">
        <v>8.3800000000000008</v>
      </c>
      <c r="AU873" s="28">
        <v>5.4</v>
      </c>
      <c r="AV873" s="28">
        <v>0.82</v>
      </c>
      <c r="AW873" s="28">
        <v>0.66</v>
      </c>
      <c r="AX873" s="28">
        <v>19.899999999999999</v>
      </c>
      <c r="AY873" s="28">
        <v>0.22</v>
      </c>
      <c r="AZ873" s="28">
        <f t="shared" si="333"/>
        <v>0.80487804878048785</v>
      </c>
      <c r="BA873" s="28">
        <f t="shared" si="330"/>
        <v>0.91542857142857137</v>
      </c>
      <c r="BB873" s="28">
        <f t="shared" si="334"/>
        <v>6.1744540766550529</v>
      </c>
      <c r="BC873" s="16">
        <f t="shared" si="331"/>
        <v>3430.2522648083627</v>
      </c>
      <c r="BD873" s="108">
        <f t="shared" si="332"/>
        <v>3.4302522648083626</v>
      </c>
    </row>
    <row r="874" spans="1:56" s="28" customFormat="1">
      <c r="A874" s="89" t="s">
        <v>213</v>
      </c>
      <c r="B874" s="28" t="s">
        <v>330</v>
      </c>
      <c r="C874" s="28" t="s">
        <v>330</v>
      </c>
      <c r="E874" s="28" t="s">
        <v>367</v>
      </c>
      <c r="F874" s="89">
        <v>38.634099999999997</v>
      </c>
      <c r="G874" s="89">
        <v>7.7179700000000002</v>
      </c>
      <c r="H874" s="89">
        <v>1596</v>
      </c>
      <c r="L874" s="37">
        <v>2016</v>
      </c>
      <c r="M874" s="37">
        <v>2</v>
      </c>
      <c r="AH874" s="10" t="s">
        <v>2</v>
      </c>
      <c r="AK874" s="28" t="s">
        <v>333</v>
      </c>
      <c r="AL874" s="10">
        <v>145</v>
      </c>
      <c r="AR874" s="28">
        <v>68</v>
      </c>
      <c r="AS874" s="28">
        <v>65</v>
      </c>
      <c r="AT874" s="28">
        <v>8.1</v>
      </c>
      <c r="AU874" s="28">
        <v>6.48</v>
      </c>
      <c r="AV874" s="28">
        <v>0.78</v>
      </c>
      <c r="AW874" s="28">
        <v>0.68</v>
      </c>
      <c r="AX874" s="28">
        <v>14.8</v>
      </c>
      <c r="AY874" s="28">
        <v>0.56000000000000005</v>
      </c>
      <c r="AZ874" s="28">
        <f t="shared" si="333"/>
        <v>0.87179487179487181</v>
      </c>
      <c r="BA874" s="28">
        <f t="shared" si="330"/>
        <v>0.97371428571428575</v>
      </c>
      <c r="BB874" s="28">
        <f t="shared" si="334"/>
        <v>6.875920879120879</v>
      </c>
      <c r="BC874" s="16">
        <f t="shared" si="331"/>
        <v>3819.9560439560437</v>
      </c>
      <c r="BD874" s="108">
        <f t="shared" si="332"/>
        <v>3.8199560439560436</v>
      </c>
    </row>
    <row r="875" spans="1:56" s="28" customFormat="1">
      <c r="A875" s="89" t="s">
        <v>213</v>
      </c>
      <c r="B875" s="28" t="s">
        <v>330</v>
      </c>
      <c r="C875" s="28" t="s">
        <v>330</v>
      </c>
      <c r="E875" s="28" t="s">
        <v>367</v>
      </c>
      <c r="F875" s="89">
        <v>38.634099999999997</v>
      </c>
      <c r="G875" s="89">
        <v>7.7179700000000002</v>
      </c>
      <c r="H875" s="89">
        <v>1596</v>
      </c>
      <c r="L875" s="37">
        <v>2016</v>
      </c>
      <c r="M875" s="37">
        <v>2</v>
      </c>
      <c r="AH875" s="10" t="s">
        <v>3</v>
      </c>
      <c r="AK875" s="28" t="s">
        <v>333</v>
      </c>
      <c r="AL875" s="10">
        <v>145</v>
      </c>
      <c r="AR875" s="28">
        <v>75</v>
      </c>
      <c r="AS875" s="28">
        <v>50</v>
      </c>
      <c r="AT875" s="28">
        <v>5.56</v>
      </c>
      <c r="AU875" s="28">
        <v>4.6399999999999997</v>
      </c>
      <c r="AV875" s="28">
        <v>0.78</v>
      </c>
      <c r="AW875" s="28">
        <v>0.64</v>
      </c>
      <c r="AX875" s="28">
        <v>17.7</v>
      </c>
      <c r="AY875" s="28">
        <v>0.22</v>
      </c>
      <c r="AZ875" s="28">
        <f t="shared" si="333"/>
        <v>0.82051282051282048</v>
      </c>
      <c r="BA875" s="28">
        <f t="shared" si="330"/>
        <v>0.9405714285714285</v>
      </c>
      <c r="BB875" s="28">
        <f t="shared" si="334"/>
        <v>4.2909350915750908</v>
      </c>
      <c r="BC875" s="16">
        <f t="shared" si="331"/>
        <v>2383.8528286528285</v>
      </c>
      <c r="BD875" s="108">
        <f t="shared" si="332"/>
        <v>2.3838528286528287</v>
      </c>
    </row>
    <row r="876" spans="1:56" s="28" customFormat="1">
      <c r="A876" s="89" t="s">
        <v>213</v>
      </c>
      <c r="B876" s="28" t="s">
        <v>330</v>
      </c>
      <c r="C876" s="28" t="s">
        <v>330</v>
      </c>
      <c r="E876" s="28" t="s">
        <v>367</v>
      </c>
      <c r="F876" s="89">
        <v>38.634099999999997</v>
      </c>
      <c r="G876" s="89">
        <v>7.7179700000000002</v>
      </c>
      <c r="H876" s="89">
        <v>1596</v>
      </c>
      <c r="L876" s="37">
        <v>2016</v>
      </c>
      <c r="M876" s="37">
        <v>2</v>
      </c>
      <c r="AH876" s="10" t="s">
        <v>4</v>
      </c>
      <c r="AK876" s="28" t="s">
        <v>333</v>
      </c>
      <c r="AL876" s="10">
        <v>145</v>
      </c>
      <c r="AR876" s="28">
        <v>82</v>
      </c>
      <c r="AS876" s="28">
        <v>74</v>
      </c>
      <c r="AT876" s="28">
        <v>15.88</v>
      </c>
      <c r="AU876" s="28">
        <v>8.48</v>
      </c>
      <c r="AV876" s="28">
        <v>1.1399999999999999</v>
      </c>
      <c r="AW876" s="28">
        <v>0.88</v>
      </c>
      <c r="AX876" s="28">
        <v>14.9</v>
      </c>
      <c r="AY876" s="28">
        <v>0.57999999999999996</v>
      </c>
      <c r="AZ876" s="28">
        <f t="shared" si="333"/>
        <v>0.77192982456140358</v>
      </c>
      <c r="BA876" s="28">
        <f t="shared" si="330"/>
        <v>0.97257142857142853</v>
      </c>
      <c r="BB876" s="28">
        <f t="shared" si="334"/>
        <v>11.922019448621555</v>
      </c>
      <c r="BC876" s="16">
        <f t="shared" si="331"/>
        <v>6623.3441381230859</v>
      </c>
      <c r="BD876" s="108">
        <f t="shared" si="332"/>
        <v>6.6233441381230858</v>
      </c>
    </row>
    <row r="877" spans="1:56" s="28" customFormat="1">
      <c r="A877" s="89" t="s">
        <v>213</v>
      </c>
      <c r="B877" s="28" t="s">
        <v>330</v>
      </c>
      <c r="C877" s="28" t="s">
        <v>330</v>
      </c>
      <c r="E877" s="28" t="s">
        <v>367</v>
      </c>
      <c r="F877" s="89">
        <v>38.634099999999997</v>
      </c>
      <c r="G877" s="89">
        <v>7.7179700000000002</v>
      </c>
      <c r="H877" s="89">
        <v>1596</v>
      </c>
      <c r="L877" s="37">
        <v>2016</v>
      </c>
      <c r="M877" s="37">
        <v>2</v>
      </c>
      <c r="AH877" s="10" t="s">
        <v>5</v>
      </c>
      <c r="AK877" s="28" t="s">
        <v>333</v>
      </c>
      <c r="AL877" s="10">
        <v>145</v>
      </c>
      <c r="AR877" s="28">
        <v>91</v>
      </c>
      <c r="AS877" s="28">
        <v>88</v>
      </c>
      <c r="AT877" s="28">
        <v>17.100000000000001</v>
      </c>
      <c r="AU877" s="28">
        <v>8.34</v>
      </c>
      <c r="AV877" s="28">
        <v>1.18</v>
      </c>
      <c r="AW877" s="28">
        <v>0.88</v>
      </c>
      <c r="AX877" s="28">
        <v>19.5</v>
      </c>
      <c r="AY877" s="28">
        <v>0.44</v>
      </c>
      <c r="AZ877" s="28">
        <f t="shared" si="333"/>
        <v>0.74576271186440679</v>
      </c>
      <c r="BA877" s="28">
        <f t="shared" si="330"/>
        <v>0.92</v>
      </c>
      <c r="BB877" s="28">
        <f t="shared" si="334"/>
        <v>11.73233898305085</v>
      </c>
      <c r="BC877" s="16">
        <f t="shared" si="331"/>
        <v>6517.9661016949167</v>
      </c>
      <c r="BD877" s="108">
        <f t="shared" si="332"/>
        <v>6.5179661016949169</v>
      </c>
    </row>
    <row r="878" spans="1:56" s="28" customFormat="1">
      <c r="A878" s="89" t="s">
        <v>213</v>
      </c>
      <c r="B878" s="28" t="s">
        <v>330</v>
      </c>
      <c r="C878" s="28" t="s">
        <v>330</v>
      </c>
      <c r="E878" s="28" t="s">
        <v>367</v>
      </c>
      <c r="F878" s="89">
        <v>38.634099999999997</v>
      </c>
      <c r="G878" s="89">
        <v>7.7179700000000002</v>
      </c>
      <c r="H878" s="89">
        <v>1596</v>
      </c>
      <c r="L878" s="37">
        <v>2016</v>
      </c>
      <c r="M878" s="37">
        <v>2</v>
      </c>
      <c r="AH878" s="10" t="s">
        <v>6</v>
      </c>
      <c r="AK878" s="28" t="s">
        <v>333</v>
      </c>
      <c r="AL878" s="10">
        <v>145</v>
      </c>
      <c r="AR878" s="28">
        <v>86</v>
      </c>
      <c r="AS878" s="28">
        <v>85</v>
      </c>
      <c r="AT878" s="28">
        <v>15.3</v>
      </c>
      <c r="AU878" s="28">
        <v>8.3800000000000008</v>
      </c>
      <c r="AV878" s="28">
        <v>1.1399999999999999</v>
      </c>
      <c r="AW878" s="28">
        <v>0.9</v>
      </c>
      <c r="AX878" s="28">
        <v>17.5</v>
      </c>
      <c r="AY878" s="28">
        <v>0.36</v>
      </c>
      <c r="AZ878" s="28">
        <f t="shared" si="333"/>
        <v>0.78947368421052644</v>
      </c>
      <c r="BA878" s="28">
        <f t="shared" si="330"/>
        <v>0.94285714285714284</v>
      </c>
      <c r="BB878" s="28">
        <f t="shared" si="334"/>
        <v>11.388721804511279</v>
      </c>
      <c r="BC878" s="16">
        <f t="shared" si="331"/>
        <v>6327.0676691729332</v>
      </c>
      <c r="BD878" s="108">
        <f t="shared" si="332"/>
        <v>6.3270676691729335</v>
      </c>
    </row>
    <row r="879" spans="1:56" s="28" customFormat="1">
      <c r="A879" s="89" t="s">
        <v>213</v>
      </c>
      <c r="B879" s="28" t="s">
        <v>330</v>
      </c>
      <c r="C879" s="28" t="s">
        <v>330</v>
      </c>
      <c r="E879" s="28" t="s">
        <v>366</v>
      </c>
      <c r="F879" s="89">
        <v>38.631079999999997</v>
      </c>
      <c r="G879" s="89">
        <v>7.7175399999999996</v>
      </c>
      <c r="H879" s="89">
        <v>1601</v>
      </c>
      <c r="I879" s="28">
        <v>34</v>
      </c>
      <c r="L879" s="37">
        <v>2016</v>
      </c>
      <c r="M879" s="37">
        <v>2</v>
      </c>
      <c r="AH879" s="10" t="s">
        <v>1</v>
      </c>
      <c r="AK879" s="28" t="s">
        <v>333</v>
      </c>
      <c r="AL879" s="10">
        <v>145</v>
      </c>
      <c r="AR879" s="28">
        <v>54</v>
      </c>
      <c r="AS879" s="28">
        <v>40</v>
      </c>
      <c r="AT879" s="28">
        <v>3.5</v>
      </c>
      <c r="AU879" s="28">
        <v>2.92</v>
      </c>
      <c r="AV879" s="28">
        <v>0.8</v>
      </c>
      <c r="AW879" s="28">
        <v>0.6</v>
      </c>
      <c r="AX879" s="28">
        <v>18.899999999999999</v>
      </c>
      <c r="AY879" s="28">
        <v>0.22</v>
      </c>
      <c r="AZ879" s="28">
        <f t="shared" ref="AZ879:AZ890" si="335">AW879/AV879</f>
        <v>0.74999999999999989</v>
      </c>
      <c r="BA879" s="28">
        <f t="shared" si="330"/>
        <v>0.92685714285714282</v>
      </c>
      <c r="BB879" s="28">
        <f t="shared" si="334"/>
        <v>2.4329999999999994</v>
      </c>
      <c r="BC879" s="16">
        <f t="shared" si="331"/>
        <v>1351.6666666666663</v>
      </c>
      <c r="BD879" s="108">
        <f t="shared" si="332"/>
        <v>1.3516666666666663</v>
      </c>
    </row>
    <row r="880" spans="1:56" s="28" customFormat="1">
      <c r="A880" s="89" t="s">
        <v>213</v>
      </c>
      <c r="B880" s="28" t="s">
        <v>330</v>
      </c>
      <c r="C880" s="28" t="s">
        <v>330</v>
      </c>
      <c r="E880" s="28" t="s">
        <v>366</v>
      </c>
      <c r="F880" s="89">
        <v>38.631079999999997</v>
      </c>
      <c r="G880" s="89">
        <v>7.7175399999999996</v>
      </c>
      <c r="H880" s="89">
        <v>1601</v>
      </c>
      <c r="L880" s="37">
        <v>2016</v>
      </c>
      <c r="M880" s="37">
        <v>2</v>
      </c>
      <c r="AH880" s="10" t="s">
        <v>2</v>
      </c>
      <c r="AK880" s="28" t="s">
        <v>333</v>
      </c>
      <c r="AL880" s="10">
        <v>145</v>
      </c>
      <c r="AR880" s="28">
        <v>58</v>
      </c>
      <c r="AS880" s="28">
        <v>51</v>
      </c>
      <c r="AT880" s="28">
        <v>5.32</v>
      </c>
      <c r="AU880" s="28">
        <v>4.42</v>
      </c>
      <c r="AV880" s="28">
        <v>0.96</v>
      </c>
      <c r="AW880" s="28">
        <v>0.76</v>
      </c>
      <c r="AX880" s="28">
        <v>19.5</v>
      </c>
      <c r="AY880" s="28">
        <v>0.2</v>
      </c>
      <c r="AZ880" s="28">
        <f t="shared" si="335"/>
        <v>0.79166666666666674</v>
      </c>
      <c r="BA880" s="28">
        <f t="shared" si="330"/>
        <v>0.92</v>
      </c>
      <c r="BB880" s="28">
        <f t="shared" si="334"/>
        <v>3.8747333333333338</v>
      </c>
      <c r="BC880" s="16">
        <f t="shared" si="331"/>
        <v>2152.6296296296296</v>
      </c>
      <c r="BD880" s="108">
        <f t="shared" si="332"/>
        <v>2.1526296296296294</v>
      </c>
    </row>
    <row r="881" spans="1:56" s="28" customFormat="1">
      <c r="A881" s="89" t="s">
        <v>213</v>
      </c>
      <c r="B881" s="28" t="s">
        <v>330</v>
      </c>
      <c r="C881" s="28" t="s">
        <v>330</v>
      </c>
      <c r="E881" s="28" t="s">
        <v>366</v>
      </c>
      <c r="F881" s="89">
        <v>38.631079999999997</v>
      </c>
      <c r="G881" s="89">
        <v>7.7175399999999996</v>
      </c>
      <c r="H881" s="89">
        <v>1601</v>
      </c>
      <c r="L881" s="37">
        <v>2016</v>
      </c>
      <c r="M881" s="37">
        <v>2</v>
      </c>
      <c r="AH881" s="10" t="s">
        <v>3</v>
      </c>
      <c r="AK881" s="28" t="s">
        <v>333</v>
      </c>
      <c r="AL881" s="10">
        <v>145</v>
      </c>
      <c r="AR881" s="28">
        <v>72</v>
      </c>
      <c r="AS881" s="28">
        <v>69</v>
      </c>
      <c r="AT881" s="28">
        <v>10.5</v>
      </c>
      <c r="AU881" s="28">
        <v>5.96</v>
      </c>
      <c r="AV881" s="28">
        <v>1.26</v>
      </c>
      <c r="AW881" s="28">
        <v>0.96</v>
      </c>
      <c r="AX881" s="28">
        <v>17.600000000000001</v>
      </c>
      <c r="AY881" s="28">
        <v>0.16</v>
      </c>
      <c r="AZ881" s="28">
        <f t="shared" si="335"/>
        <v>0.76190476190476186</v>
      </c>
      <c r="BA881" s="28">
        <f t="shared" si="330"/>
        <v>0.94171428571428573</v>
      </c>
      <c r="BB881" s="28">
        <f t="shared" si="334"/>
        <v>7.5337142857142849</v>
      </c>
      <c r="BC881" s="16">
        <f t="shared" si="331"/>
        <v>4185.3968253968251</v>
      </c>
      <c r="BD881" s="108">
        <f t="shared" si="332"/>
        <v>4.1853968253968254</v>
      </c>
    </row>
    <row r="882" spans="1:56" s="28" customFormat="1">
      <c r="A882" s="89" t="s">
        <v>213</v>
      </c>
      <c r="B882" s="28" t="s">
        <v>330</v>
      </c>
      <c r="C882" s="28" t="s">
        <v>330</v>
      </c>
      <c r="E882" s="28" t="s">
        <v>366</v>
      </c>
      <c r="F882" s="89">
        <v>38.631079999999997</v>
      </c>
      <c r="G882" s="89">
        <v>7.7175399999999996</v>
      </c>
      <c r="H882" s="89">
        <v>1601</v>
      </c>
      <c r="L882" s="37">
        <v>2016</v>
      </c>
      <c r="M882" s="37">
        <v>2</v>
      </c>
      <c r="AH882" s="10" t="s">
        <v>4</v>
      </c>
      <c r="AK882" s="28" t="s">
        <v>333</v>
      </c>
      <c r="AL882" s="10">
        <v>145</v>
      </c>
      <c r="AR882" s="28">
        <v>89</v>
      </c>
      <c r="AS882" s="28">
        <v>84</v>
      </c>
      <c r="AT882" s="28">
        <v>10.38</v>
      </c>
      <c r="AU882" s="28">
        <v>7.9</v>
      </c>
      <c r="AV882" s="28">
        <v>0.82</v>
      </c>
      <c r="AW882" s="28">
        <v>0.6</v>
      </c>
      <c r="AX882" s="28">
        <v>16</v>
      </c>
      <c r="AY882" s="28">
        <v>0.14000000000000001</v>
      </c>
      <c r="AZ882" s="28">
        <f t="shared" si="335"/>
        <v>0.73170731707317072</v>
      </c>
      <c r="BA882" s="28">
        <f t="shared" si="330"/>
        <v>0.96</v>
      </c>
      <c r="BB882" s="28">
        <f t="shared" si="334"/>
        <v>7.291317073170732</v>
      </c>
      <c r="BC882" s="16">
        <f t="shared" si="331"/>
        <v>4050.731707317073</v>
      </c>
      <c r="BD882" s="108">
        <f t="shared" si="332"/>
        <v>4.0507317073170732</v>
      </c>
    </row>
    <row r="883" spans="1:56" s="28" customFormat="1">
      <c r="A883" s="89" t="s">
        <v>213</v>
      </c>
      <c r="B883" s="28" t="s">
        <v>330</v>
      </c>
      <c r="C883" s="28" t="s">
        <v>330</v>
      </c>
      <c r="E883" s="28" t="s">
        <v>366</v>
      </c>
      <c r="F883" s="89">
        <v>38.631079999999997</v>
      </c>
      <c r="G883" s="89">
        <v>7.7175399999999996</v>
      </c>
      <c r="H883" s="89">
        <v>1601</v>
      </c>
      <c r="L883" s="37">
        <v>2016</v>
      </c>
      <c r="M883" s="37">
        <v>2</v>
      </c>
      <c r="AH883" s="10" t="s">
        <v>5</v>
      </c>
      <c r="AK883" s="28" t="s">
        <v>333</v>
      </c>
      <c r="AL883" s="10">
        <v>145</v>
      </c>
      <c r="AR883" s="28">
        <v>88</v>
      </c>
      <c r="AS883" s="28">
        <v>86</v>
      </c>
      <c r="AT883" s="28">
        <v>14.02</v>
      </c>
      <c r="AU883" s="28">
        <v>8.4</v>
      </c>
      <c r="AV883" s="28">
        <v>1.26</v>
      </c>
      <c r="AW883" s="28">
        <v>1</v>
      </c>
      <c r="AX883" s="28">
        <v>17.100000000000001</v>
      </c>
      <c r="AY883" s="28">
        <v>0.16</v>
      </c>
      <c r="AZ883" s="28">
        <f t="shared" si="335"/>
        <v>0.79365079365079361</v>
      </c>
      <c r="BA883" s="28">
        <f t="shared" si="330"/>
        <v>0.94742857142857151</v>
      </c>
      <c r="BB883" s="28">
        <f t="shared" si="334"/>
        <v>10.542022675736961</v>
      </c>
      <c r="BC883" s="16">
        <f t="shared" si="331"/>
        <v>5856.6792642983119</v>
      </c>
      <c r="BD883" s="108">
        <f t="shared" si="332"/>
        <v>5.8566792642983119</v>
      </c>
    </row>
    <row r="884" spans="1:56" s="28" customFormat="1">
      <c r="A884" s="89" t="s">
        <v>213</v>
      </c>
      <c r="B884" s="28" t="s">
        <v>330</v>
      </c>
      <c r="C884" s="28" t="s">
        <v>330</v>
      </c>
      <c r="E884" s="28" t="s">
        <v>366</v>
      </c>
      <c r="F884" s="89">
        <v>38.631079999999997</v>
      </c>
      <c r="G884" s="89">
        <v>7.7175399999999996</v>
      </c>
      <c r="H884" s="89">
        <v>1601</v>
      </c>
      <c r="L884" s="37">
        <v>2016</v>
      </c>
      <c r="M884" s="37">
        <v>2</v>
      </c>
      <c r="AH884" s="10" t="s">
        <v>6</v>
      </c>
      <c r="AK884" s="28" t="s">
        <v>333</v>
      </c>
      <c r="AL884" s="10">
        <v>145</v>
      </c>
      <c r="AR884" s="28">
        <v>78</v>
      </c>
      <c r="AS884" s="28">
        <v>78</v>
      </c>
      <c r="AT884" s="28">
        <v>13.3</v>
      </c>
      <c r="AU884" s="28">
        <v>7.98</v>
      </c>
      <c r="AV884" s="28">
        <v>1.1200000000000001</v>
      </c>
      <c r="AW884" s="28">
        <v>0.88</v>
      </c>
      <c r="AX884" s="28">
        <v>19.100000000000001</v>
      </c>
      <c r="AY884" s="28">
        <v>0.26</v>
      </c>
      <c r="AZ884" s="28">
        <f t="shared" si="335"/>
        <v>0.7857142857142857</v>
      </c>
      <c r="BA884" s="28">
        <f t="shared" si="330"/>
        <v>0.9245714285714286</v>
      </c>
      <c r="BB884" s="28">
        <f t="shared" si="334"/>
        <v>9.6617714285714289</v>
      </c>
      <c r="BC884" s="16">
        <f t="shared" si="331"/>
        <v>5367.6507936507942</v>
      </c>
      <c r="BD884" s="108">
        <f t="shared" si="332"/>
        <v>5.3676507936507942</v>
      </c>
    </row>
    <row r="885" spans="1:56" s="28" customFormat="1">
      <c r="A885" s="89" t="s">
        <v>213</v>
      </c>
      <c r="B885" s="28" t="s">
        <v>330</v>
      </c>
      <c r="C885" s="28" t="s">
        <v>330</v>
      </c>
      <c r="E885" s="28" t="s">
        <v>365</v>
      </c>
      <c r="F885" s="89">
        <v>38.627890000000001</v>
      </c>
      <c r="G885" s="89">
        <v>7.7223899999999999</v>
      </c>
      <c r="H885" s="89">
        <v>1601</v>
      </c>
      <c r="I885" s="28">
        <v>35</v>
      </c>
      <c r="L885" s="37">
        <v>2016</v>
      </c>
      <c r="M885" s="37">
        <v>2</v>
      </c>
      <c r="AH885" s="10" t="s">
        <v>1</v>
      </c>
      <c r="AK885" s="28" t="s">
        <v>333</v>
      </c>
      <c r="AL885" s="10">
        <v>145</v>
      </c>
      <c r="AR885" s="28">
        <v>84</v>
      </c>
      <c r="AS885" s="28">
        <v>77</v>
      </c>
      <c r="AT885" s="28">
        <v>6.7</v>
      </c>
      <c r="AU885" s="28">
        <v>6.42</v>
      </c>
      <c r="AV885" s="28">
        <v>0.54</v>
      </c>
      <c r="AW885" s="28">
        <v>0.46</v>
      </c>
      <c r="AX885" s="28">
        <v>16.7</v>
      </c>
      <c r="AY885" s="28">
        <v>0.22</v>
      </c>
      <c r="AZ885" s="28">
        <f t="shared" si="335"/>
        <v>0.85185185185185186</v>
      </c>
      <c r="BA885" s="28">
        <f t="shared" si="330"/>
        <v>0.95199999999999996</v>
      </c>
      <c r="BB885" s="28">
        <f t="shared" si="334"/>
        <v>5.433451851851852</v>
      </c>
      <c r="BC885" s="16">
        <f t="shared" si="331"/>
        <v>3018.5843621399176</v>
      </c>
      <c r="BD885" s="108">
        <f t="shared" si="332"/>
        <v>3.0185843621399178</v>
      </c>
    </row>
    <row r="886" spans="1:56" s="28" customFormat="1">
      <c r="A886" s="89" t="s">
        <v>213</v>
      </c>
      <c r="B886" s="28" t="s">
        <v>330</v>
      </c>
      <c r="C886" s="28" t="s">
        <v>330</v>
      </c>
      <c r="E886" s="28" t="s">
        <v>365</v>
      </c>
      <c r="F886" s="89">
        <v>38.627890000000001</v>
      </c>
      <c r="G886" s="89">
        <v>7.7223899999999999</v>
      </c>
      <c r="H886" s="89">
        <v>1601</v>
      </c>
      <c r="L886" s="37">
        <v>2016</v>
      </c>
      <c r="M886" s="37">
        <v>2</v>
      </c>
      <c r="AH886" s="10" t="s">
        <v>2</v>
      </c>
      <c r="AK886" s="28" t="s">
        <v>333</v>
      </c>
      <c r="AL886" s="10">
        <v>145</v>
      </c>
      <c r="AR886" s="28">
        <v>90</v>
      </c>
      <c r="AS886" s="28">
        <v>70</v>
      </c>
      <c r="AT886" s="28">
        <v>7.18</v>
      </c>
      <c r="AU886" s="28">
        <v>7.64</v>
      </c>
      <c r="AV886" s="28">
        <v>0.68</v>
      </c>
      <c r="AW886" s="28">
        <v>0.54</v>
      </c>
      <c r="AX886" s="28">
        <v>16.399999999999999</v>
      </c>
      <c r="AY886" s="28">
        <v>0.34</v>
      </c>
      <c r="AZ886" s="28">
        <f t="shared" si="335"/>
        <v>0.79411764705882348</v>
      </c>
      <c r="BA886" s="28">
        <f t="shared" si="330"/>
        <v>0.9554285714285714</v>
      </c>
      <c r="BB886" s="28">
        <f t="shared" si="334"/>
        <v>5.4476289075630246</v>
      </c>
      <c r="BC886" s="16">
        <f t="shared" si="331"/>
        <v>3026.4605042016801</v>
      </c>
      <c r="BD886" s="108">
        <f t="shared" si="332"/>
        <v>3.0264605042016801</v>
      </c>
    </row>
    <row r="887" spans="1:56" s="28" customFormat="1">
      <c r="A887" s="89" t="s">
        <v>213</v>
      </c>
      <c r="B887" s="28" t="s">
        <v>330</v>
      </c>
      <c r="C887" s="28" t="s">
        <v>330</v>
      </c>
      <c r="E887" s="28" t="s">
        <v>365</v>
      </c>
      <c r="F887" s="89">
        <v>38.627890000000001</v>
      </c>
      <c r="G887" s="89">
        <v>7.7223899999999999</v>
      </c>
      <c r="H887" s="89">
        <v>1601</v>
      </c>
      <c r="L887" s="37">
        <v>2016</v>
      </c>
      <c r="M887" s="37">
        <v>2</v>
      </c>
      <c r="AH887" s="10" t="s">
        <v>3</v>
      </c>
      <c r="AK887" s="28" t="s">
        <v>333</v>
      </c>
      <c r="AL887" s="10">
        <v>145</v>
      </c>
      <c r="AR887" s="28">
        <v>82</v>
      </c>
      <c r="AS887" s="28">
        <v>77</v>
      </c>
      <c r="AT887" s="28">
        <v>9.66</v>
      </c>
      <c r="AU887" s="28">
        <v>6.9</v>
      </c>
      <c r="AV887" s="28">
        <v>0.82</v>
      </c>
      <c r="AW887" s="28">
        <v>0.62</v>
      </c>
      <c r="AX887" s="28">
        <v>17.399999999999999</v>
      </c>
      <c r="AY887" s="28">
        <v>0.12</v>
      </c>
      <c r="AZ887" s="28">
        <f t="shared" si="335"/>
        <v>0.75609756097560976</v>
      </c>
      <c r="BA887" s="28">
        <f t="shared" si="330"/>
        <v>0.94399999999999995</v>
      </c>
      <c r="BB887" s="28">
        <f t="shared" si="334"/>
        <v>6.894883902439024</v>
      </c>
      <c r="BC887" s="16">
        <f t="shared" si="331"/>
        <v>3830.4910569105687</v>
      </c>
      <c r="BD887" s="108">
        <f t="shared" si="332"/>
        <v>3.8304910569105686</v>
      </c>
    </row>
    <row r="888" spans="1:56" s="28" customFormat="1">
      <c r="A888" s="89" t="s">
        <v>213</v>
      </c>
      <c r="B888" s="28" t="s">
        <v>330</v>
      </c>
      <c r="C888" s="28" t="s">
        <v>330</v>
      </c>
      <c r="E888" s="28" t="s">
        <v>365</v>
      </c>
      <c r="F888" s="89">
        <v>38.627890000000001</v>
      </c>
      <c r="G888" s="89">
        <v>7.7223899999999999</v>
      </c>
      <c r="H888" s="89">
        <v>1601</v>
      </c>
      <c r="L888" s="37">
        <v>2016</v>
      </c>
      <c r="M888" s="37">
        <v>2</v>
      </c>
      <c r="AH888" s="10" t="s">
        <v>4</v>
      </c>
      <c r="AK888" s="28" t="s">
        <v>333</v>
      </c>
      <c r="AL888" s="10">
        <v>145</v>
      </c>
      <c r="AR888" s="28">
        <v>92</v>
      </c>
      <c r="AS888" s="28">
        <v>92</v>
      </c>
      <c r="AT888" s="28">
        <v>11.86</v>
      </c>
      <c r="AU888" s="28">
        <v>6.82</v>
      </c>
      <c r="AV888" s="28">
        <v>0.76</v>
      </c>
      <c r="AW888" s="28">
        <v>0.64</v>
      </c>
      <c r="AX888" s="28">
        <v>13.5</v>
      </c>
      <c r="AY888" s="28">
        <v>0.22</v>
      </c>
      <c r="AZ888" s="28">
        <f t="shared" si="335"/>
        <v>0.84210526315789469</v>
      </c>
      <c r="BA888" s="28">
        <f t="shared" si="330"/>
        <v>0.98857142857142855</v>
      </c>
      <c r="BB888" s="28">
        <f t="shared" si="334"/>
        <v>9.8732270676691716</v>
      </c>
      <c r="BC888" s="16">
        <f t="shared" si="331"/>
        <v>5485.1261487050951</v>
      </c>
      <c r="BD888" s="108">
        <f t="shared" si="332"/>
        <v>5.4851261487050955</v>
      </c>
    </row>
    <row r="889" spans="1:56" s="28" customFormat="1">
      <c r="A889" s="89" t="s">
        <v>213</v>
      </c>
      <c r="B889" s="28" t="s">
        <v>330</v>
      </c>
      <c r="C889" s="28" t="s">
        <v>330</v>
      </c>
      <c r="E889" s="28" t="s">
        <v>365</v>
      </c>
      <c r="F889" s="89">
        <v>38.627890000000001</v>
      </c>
      <c r="G889" s="89">
        <v>7.7223899999999999</v>
      </c>
      <c r="H889" s="89">
        <v>1601</v>
      </c>
      <c r="L889" s="37">
        <v>2016</v>
      </c>
      <c r="M889" s="37">
        <v>2</v>
      </c>
      <c r="AH889" s="10" t="s">
        <v>5</v>
      </c>
      <c r="AK889" s="28" t="s">
        <v>333</v>
      </c>
      <c r="AL889" s="10">
        <v>145</v>
      </c>
      <c r="AR889" s="28">
        <v>84</v>
      </c>
      <c r="AS889" s="28">
        <v>81</v>
      </c>
      <c r="AT889" s="28">
        <v>8.6199999999999992</v>
      </c>
      <c r="AU889" s="28">
        <v>7.48</v>
      </c>
      <c r="AV889" s="28">
        <v>0.84</v>
      </c>
      <c r="AW889" s="28">
        <v>0.64</v>
      </c>
      <c r="AX889" s="28">
        <v>13.9</v>
      </c>
      <c r="AY889" s="28">
        <v>0.2</v>
      </c>
      <c r="AZ889" s="28">
        <f t="shared" si="335"/>
        <v>0.76190476190476197</v>
      </c>
      <c r="BA889" s="28">
        <f t="shared" si="330"/>
        <v>0.98399999999999999</v>
      </c>
      <c r="BB889" s="28">
        <f t="shared" si="334"/>
        <v>6.4625371428571432</v>
      </c>
      <c r="BC889" s="16">
        <f t="shared" si="331"/>
        <v>3590.2984126984129</v>
      </c>
      <c r="BD889" s="108">
        <f t="shared" si="332"/>
        <v>3.590298412698413</v>
      </c>
    </row>
    <row r="890" spans="1:56" s="28" customFormat="1">
      <c r="A890" s="89" t="s">
        <v>213</v>
      </c>
      <c r="B890" s="28" t="s">
        <v>330</v>
      </c>
      <c r="C890" s="28" t="s">
        <v>330</v>
      </c>
      <c r="E890" s="28" t="s">
        <v>365</v>
      </c>
      <c r="F890" s="89">
        <v>38.627890000000001</v>
      </c>
      <c r="G890" s="89">
        <v>7.7223899999999999</v>
      </c>
      <c r="H890" s="89">
        <v>1601</v>
      </c>
      <c r="L890" s="37">
        <v>2016</v>
      </c>
      <c r="M890" s="37">
        <v>2</v>
      </c>
      <c r="AH890" s="10" t="s">
        <v>6</v>
      </c>
      <c r="AK890" s="28" t="s">
        <v>333</v>
      </c>
      <c r="AL890" s="10">
        <v>145</v>
      </c>
      <c r="AR890" s="28">
        <v>88</v>
      </c>
      <c r="AS890" s="28">
        <v>84</v>
      </c>
      <c r="AT890" s="28">
        <v>12.14</v>
      </c>
      <c r="AU890" s="28">
        <v>7.82</v>
      </c>
      <c r="AV890" s="28">
        <v>1.04</v>
      </c>
      <c r="AW890" s="28">
        <v>0.86</v>
      </c>
      <c r="AX890" s="28">
        <v>17.2</v>
      </c>
      <c r="AY890" s="28">
        <v>0.18</v>
      </c>
      <c r="AZ890" s="28">
        <f t="shared" si="335"/>
        <v>0.82692307692307687</v>
      </c>
      <c r="BA890" s="28">
        <f t="shared" si="330"/>
        <v>0.94628571428571429</v>
      </c>
      <c r="BB890" s="28">
        <f t="shared" si="334"/>
        <v>9.4996167032967023</v>
      </c>
      <c r="BC890" s="16">
        <f t="shared" si="331"/>
        <v>5277.5648351648342</v>
      </c>
      <c r="BD890" s="108">
        <f t="shared" si="332"/>
        <v>5.2775648351648341</v>
      </c>
    </row>
    <row r="891" spans="1:56" s="4" customFormat="1">
      <c r="C891" s="23"/>
      <c r="D891" s="23"/>
      <c r="E891" s="23"/>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BC891" s="25"/>
      <c r="BD891" s="25"/>
    </row>
    <row r="892" spans="1:56" s="4" customFormat="1">
      <c r="C892" s="23"/>
      <c r="D892" s="23"/>
      <c r="E892" s="23"/>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BC892" s="25"/>
      <c r="BD892" s="25"/>
    </row>
    <row r="893" spans="1:56" s="4" customFormat="1">
      <c r="C893" s="23"/>
      <c r="D893" s="23"/>
      <c r="E893" s="23"/>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BC893" s="25"/>
      <c r="BD893" s="25"/>
    </row>
    <row r="894" spans="1:56" s="4" customFormat="1">
      <c r="C894" s="23"/>
      <c r="D894" s="23"/>
      <c r="E894" s="23"/>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BC894" s="25"/>
      <c r="BD894" s="25"/>
    </row>
    <row r="895" spans="1:56" s="4" customFormat="1">
      <c r="C895" s="23"/>
      <c r="D895" s="23"/>
      <c r="E895" s="23"/>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BC895" s="25"/>
      <c r="BD895" s="25"/>
    </row>
    <row r="896" spans="1:56" s="4" customFormat="1">
      <c r="C896" s="23"/>
      <c r="D896" s="23"/>
      <c r="E896" s="23"/>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BC896" s="25"/>
      <c r="BD896" s="25"/>
    </row>
    <row r="897" spans="3:56" s="4" customFormat="1">
      <c r="C897" s="23"/>
      <c r="D897" s="23"/>
      <c r="E897" s="23"/>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BC897" s="25"/>
      <c r="BD897" s="25"/>
    </row>
    <row r="898" spans="3:56" s="4" customFormat="1">
      <c r="C898" s="23"/>
      <c r="D898" s="23"/>
      <c r="E898" s="23"/>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BC898" s="25"/>
      <c r="BD898" s="25"/>
    </row>
    <row r="899" spans="3:56" s="4" customFormat="1">
      <c r="C899" s="23"/>
      <c r="D899" s="23"/>
      <c r="E899" s="23"/>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BC899" s="25"/>
      <c r="BD899" s="25"/>
    </row>
    <row r="900" spans="3:56" s="4" customFormat="1">
      <c r="C900" s="23"/>
      <c r="D900" s="23"/>
      <c r="E900" s="23"/>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BC900" s="25"/>
      <c r="BD900" s="25"/>
    </row>
    <row r="901" spans="3:56" s="4" customFormat="1">
      <c r="C901" s="23"/>
      <c r="D901" s="23"/>
      <c r="E901" s="23"/>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BC901" s="25"/>
      <c r="BD901" s="25"/>
    </row>
  </sheetData>
  <mergeCells count="9">
    <mergeCell ref="BN1:BP1"/>
    <mergeCell ref="N1:AG1"/>
    <mergeCell ref="L1:M1"/>
    <mergeCell ref="A1:I1"/>
    <mergeCell ref="AH1:AK1"/>
    <mergeCell ref="AM1:AQ1"/>
    <mergeCell ref="AR1:BC1"/>
    <mergeCell ref="BE1:BJ1"/>
    <mergeCell ref="BK1:BL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Variables</vt:lpstr>
      <vt:lpstr>Treatment_description</vt:lpstr>
      <vt:lpstr>Soil_analysis_methods</vt:lpstr>
      <vt:lpstr>Fertilizer rates &amp; variety</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Balemi, Tesfaye (CIMMYT)</dc:creator>
  <cp:lastModifiedBy>JRurinda</cp:lastModifiedBy>
  <dcterms:created xsi:type="dcterms:W3CDTF">2015-12-19T12:02:25Z</dcterms:created>
  <dcterms:modified xsi:type="dcterms:W3CDTF">2020-03-02T13:16:53Z</dcterms:modified>
</cp:coreProperties>
</file>